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lpineda\Documents\JOSÉ LUNA GÁLVEZ\Página Wb\Presentaciones\Regiones\Apurimac\"/>
    </mc:Choice>
  </mc:AlternateContent>
  <xr:revisionPtr revIDLastSave="0" documentId="8_{0F8E3CF8-A616-4BA8-846B-27690629A877}" xr6:coauthVersionLast="47" xr6:coauthVersionMax="47" xr10:uidLastSave="{00000000-0000-0000-0000-000000000000}"/>
  <bookViews>
    <workbookView xWindow="-120" yWindow="-120" windowWidth="24240" windowHeight="13140" xr2:uid="{00000000-000D-0000-FFFF-FFFF00000000}"/>
  </bookViews>
  <sheets>
    <sheet name="FMTO 01" sheetId="1" r:id="rId1"/>
    <sheet name="FMTO 02 " sheetId="2" r:id="rId2"/>
    <sheet name="FMTO 03 " sheetId="4" r:id="rId3"/>
    <sheet name="FMTO 04" sheetId="5" r:id="rId4"/>
    <sheet name="FMTO 05 " sheetId="3" r:id="rId5"/>
    <sheet name="FMTO 06 " sheetId="6" r:id="rId6"/>
    <sheet name="FMTO 07 " sheetId="8" r:id="rId7"/>
    <sheet name="FMTO 08 " sheetId="9" r:id="rId8"/>
    <sheet name="FMTO 09 " sheetId="12" r:id="rId9"/>
    <sheet name="FMTO 10" sheetId="7" r:id="rId10"/>
    <sheet name="FMTO 11" sheetId="11" r:id="rId11"/>
    <sheet name="FMTO 12" sheetId="10" r:id="rId12"/>
  </sheets>
  <externalReferences>
    <externalReference r:id="rId13"/>
    <externalReference r:id="rId14"/>
  </externalReferences>
  <definedNames>
    <definedName name="_xlnm._FilterDatabase" localSheetId="10" hidden="1">'FMTO 11'!$A$7:$V$3650</definedName>
    <definedName name="_xlnm._FilterDatabase" localSheetId="11" hidden="1">'FMTO 12'!$A$5:$V$117</definedName>
    <definedName name="_xlnm.Print_Area" localSheetId="0">'FMTO 01'!$A$1:$S$24</definedName>
    <definedName name="_xlnm.Print_Area" localSheetId="6">'FMTO 07 '!$A$1:$J$4659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126" i="8" l="1"/>
  <c r="I490" i="8"/>
  <c r="E7" i="8"/>
  <c r="H362" i="10" l="1"/>
  <c r="G362" i="10"/>
  <c r="O17" i="4" l="1"/>
  <c r="M11" i="4"/>
  <c r="M12" i="4"/>
  <c r="M13" i="4"/>
  <c r="M14" i="4"/>
  <c r="M15" i="4"/>
  <c r="M16" i="4"/>
  <c r="M17" i="4"/>
  <c r="M5" i="4"/>
  <c r="F10" i="4"/>
  <c r="G10" i="4"/>
  <c r="G18" i="4" s="1"/>
  <c r="B10" i="4"/>
  <c r="C10" i="4"/>
  <c r="D10" i="4"/>
  <c r="H6" i="4"/>
  <c r="H7" i="4"/>
  <c r="H8" i="4"/>
  <c r="H9" i="4"/>
  <c r="H5" i="4"/>
  <c r="O5" i="4" s="1"/>
  <c r="H11" i="4"/>
  <c r="O11" i="4" s="1"/>
  <c r="H12" i="4"/>
  <c r="O12" i="4" s="1"/>
  <c r="H13" i="4"/>
  <c r="O13" i="4" s="1"/>
  <c r="H14" i="4"/>
  <c r="O14" i="4" s="1"/>
  <c r="H15" i="4"/>
  <c r="O15" i="4" s="1"/>
  <c r="H16" i="4"/>
  <c r="O16" i="4" s="1"/>
  <c r="H17" i="4"/>
  <c r="M7" i="4" l="1"/>
  <c r="O7" i="4" s="1"/>
  <c r="I44" i="3"/>
  <c r="H44" i="3"/>
  <c r="G44" i="3"/>
  <c r="D44" i="3"/>
  <c r="C44" i="3"/>
  <c r="B44" i="3"/>
  <c r="J43" i="3"/>
  <c r="E43" i="3"/>
  <c r="J42" i="3"/>
  <c r="E42" i="3"/>
  <c r="L41" i="3"/>
  <c r="J41" i="3"/>
  <c r="E41" i="3"/>
  <c r="J40" i="3"/>
  <c r="E40" i="3"/>
  <c r="J39" i="3"/>
  <c r="E39" i="3"/>
  <c r="J38" i="3"/>
  <c r="E38" i="3"/>
  <c r="J37" i="3"/>
  <c r="E37" i="3"/>
  <c r="J36" i="3"/>
  <c r="E36" i="3"/>
  <c r="J35" i="3"/>
  <c r="E35" i="3"/>
  <c r="J34" i="3"/>
  <c r="E34" i="3"/>
  <c r="J33" i="3"/>
  <c r="E33" i="3"/>
  <c r="J32" i="3"/>
  <c r="E32" i="3"/>
  <c r="L31" i="3"/>
  <c r="J31" i="3"/>
  <c r="E31" i="3"/>
  <c r="J30" i="3"/>
  <c r="E30" i="3"/>
  <c r="J29" i="3"/>
  <c r="E29" i="3"/>
  <c r="J28" i="3"/>
  <c r="E28" i="3"/>
  <c r="J27" i="3"/>
  <c r="E27" i="3"/>
  <c r="J26" i="3"/>
  <c r="E26" i="3"/>
  <c r="J25" i="3"/>
  <c r="E25" i="3"/>
  <c r="J24" i="3"/>
  <c r="E24" i="3"/>
  <c r="J23" i="3"/>
  <c r="E23" i="3"/>
  <c r="J22" i="3"/>
  <c r="E22" i="3"/>
  <c r="J21" i="3"/>
  <c r="E21" i="3"/>
  <c r="J20" i="3"/>
  <c r="E20" i="3"/>
  <c r="J19" i="3"/>
  <c r="E19" i="3"/>
  <c r="J18" i="3"/>
  <c r="E18" i="3"/>
  <c r="J17" i="3"/>
  <c r="E17" i="3"/>
  <c r="J16" i="3"/>
  <c r="E16" i="3"/>
  <c r="J15" i="3"/>
  <c r="E15" i="3"/>
  <c r="J14" i="3"/>
  <c r="E14" i="3"/>
  <c r="J13" i="3"/>
  <c r="E13" i="3"/>
  <c r="J12" i="3"/>
  <c r="E12" i="3"/>
  <c r="J11" i="3"/>
  <c r="E11" i="3"/>
  <c r="J10" i="3"/>
  <c r="E10" i="3"/>
  <c r="J9" i="3"/>
  <c r="E9" i="3"/>
  <c r="J8" i="3"/>
  <c r="E8" i="3"/>
  <c r="J7" i="3"/>
  <c r="E7" i="3"/>
  <c r="J6" i="3"/>
  <c r="E6" i="3"/>
  <c r="J5" i="3"/>
  <c r="E5" i="3"/>
  <c r="L44" i="3" l="1"/>
  <c r="M6" i="4"/>
  <c r="O6" i="4" s="1"/>
  <c r="M9" i="4"/>
  <c r="O9" i="4" s="1"/>
  <c r="M8" i="4"/>
  <c r="O8" i="4" s="1"/>
  <c r="G6" i="6" l="1"/>
  <c r="H6" i="6"/>
  <c r="I6" i="6"/>
  <c r="J6" i="6"/>
  <c r="G7" i="6"/>
  <c r="H7" i="6"/>
  <c r="I7" i="6"/>
  <c r="J7" i="6"/>
  <c r="G8" i="6"/>
  <c r="H8" i="6"/>
  <c r="I8" i="6"/>
  <c r="J8" i="6"/>
  <c r="G9" i="6"/>
  <c r="H9" i="6"/>
  <c r="I9" i="6"/>
  <c r="J9" i="6"/>
  <c r="G10" i="6"/>
  <c r="H10" i="6"/>
  <c r="I10" i="6"/>
  <c r="J10" i="6"/>
  <c r="G11" i="6"/>
  <c r="H11" i="6"/>
  <c r="I11" i="6"/>
  <c r="J11" i="6"/>
  <c r="G12" i="6"/>
  <c r="H12" i="6"/>
  <c r="I12" i="6"/>
  <c r="J12" i="6"/>
  <c r="G13" i="6"/>
  <c r="H13" i="6"/>
  <c r="I13" i="6"/>
  <c r="J13" i="6"/>
  <c r="G14" i="6"/>
  <c r="H14" i="6"/>
  <c r="I14" i="6"/>
  <c r="J14" i="6"/>
  <c r="G15" i="6"/>
  <c r="H15" i="6"/>
  <c r="I15" i="6"/>
  <c r="J15" i="6"/>
  <c r="G16" i="6"/>
  <c r="H16" i="6"/>
  <c r="I16" i="6"/>
  <c r="J16" i="6"/>
  <c r="G17" i="6"/>
  <c r="H17" i="6"/>
  <c r="I17" i="6"/>
  <c r="J17" i="6"/>
  <c r="G18" i="6"/>
  <c r="H18" i="6"/>
  <c r="I18" i="6"/>
  <c r="J18" i="6"/>
  <c r="G19" i="6"/>
  <c r="H19" i="6"/>
  <c r="I19" i="6"/>
  <c r="J19" i="6"/>
  <c r="G20" i="6"/>
  <c r="H20" i="6"/>
  <c r="I20" i="6"/>
  <c r="J20" i="6"/>
  <c r="G21" i="6"/>
  <c r="H21" i="6"/>
  <c r="I21" i="6"/>
  <c r="J21" i="6"/>
  <c r="G22" i="6"/>
  <c r="H22" i="6"/>
  <c r="I22" i="6"/>
  <c r="J22" i="6"/>
  <c r="G23" i="6"/>
  <c r="H23" i="6"/>
  <c r="I23" i="6"/>
  <c r="J23" i="6"/>
  <c r="G24" i="6"/>
  <c r="H24" i="6"/>
  <c r="I24" i="6"/>
  <c r="J24" i="6"/>
  <c r="G25" i="6"/>
  <c r="H25" i="6"/>
  <c r="I25" i="6"/>
  <c r="J25" i="6"/>
  <c r="G26" i="6"/>
  <c r="H26" i="6"/>
  <c r="I26" i="6"/>
  <c r="J26" i="6"/>
  <c r="G27" i="6"/>
  <c r="H27" i="6"/>
  <c r="I27" i="6"/>
  <c r="J27" i="6"/>
  <c r="G28" i="6"/>
  <c r="H28" i="6"/>
  <c r="I28" i="6"/>
  <c r="J28" i="6"/>
  <c r="G29" i="6"/>
  <c r="H29" i="6"/>
  <c r="I29" i="6"/>
  <c r="J29" i="6"/>
  <c r="G30" i="6"/>
  <c r="H30" i="6"/>
  <c r="I30" i="6"/>
  <c r="J30" i="6"/>
  <c r="G31" i="6"/>
  <c r="H31" i="6"/>
  <c r="I31" i="6"/>
  <c r="J31" i="6"/>
  <c r="G32" i="6"/>
  <c r="H32" i="6"/>
  <c r="I32" i="6"/>
  <c r="J32" i="6"/>
  <c r="G33" i="6"/>
  <c r="H33" i="6"/>
  <c r="I33" i="6"/>
  <c r="J33" i="6"/>
  <c r="G34" i="6"/>
  <c r="H34" i="6"/>
  <c r="I34" i="6"/>
  <c r="J34" i="6"/>
  <c r="G35" i="6"/>
  <c r="H35" i="6"/>
  <c r="I35" i="6"/>
  <c r="J35" i="6"/>
  <c r="G36" i="6"/>
  <c r="H36" i="6"/>
  <c r="I36" i="6"/>
  <c r="J36" i="6"/>
  <c r="G37" i="6"/>
  <c r="H37" i="6"/>
  <c r="I37" i="6"/>
  <c r="J37" i="6"/>
  <c r="G38" i="6"/>
  <c r="H38" i="6"/>
  <c r="I38" i="6"/>
  <c r="J38" i="6"/>
  <c r="G39" i="6"/>
  <c r="H39" i="6"/>
  <c r="I39" i="6"/>
  <c r="J39" i="6"/>
  <c r="G40" i="6"/>
  <c r="H40" i="6"/>
  <c r="I40" i="6"/>
  <c r="J40" i="6"/>
  <c r="G41" i="6"/>
  <c r="H41" i="6"/>
  <c r="I41" i="6"/>
  <c r="J41" i="6"/>
  <c r="G42" i="6"/>
  <c r="H42" i="6"/>
  <c r="I42" i="6"/>
  <c r="J42" i="6"/>
  <c r="G43" i="6"/>
  <c r="H43" i="6"/>
  <c r="I43" i="6"/>
  <c r="J43" i="6"/>
  <c r="G44" i="6"/>
  <c r="H44" i="6"/>
  <c r="I44" i="6"/>
  <c r="J44" i="6"/>
  <c r="G45" i="6"/>
  <c r="H45" i="6"/>
  <c r="I45" i="6"/>
  <c r="J45" i="6"/>
  <c r="G46" i="6"/>
  <c r="H46" i="6"/>
  <c r="I46" i="6"/>
  <c r="J46" i="6"/>
  <c r="G47" i="6"/>
  <c r="H47" i="6"/>
  <c r="I47" i="6"/>
  <c r="J47" i="6"/>
  <c r="G48" i="6"/>
  <c r="H48" i="6"/>
  <c r="I48" i="6"/>
  <c r="J48" i="6"/>
  <c r="G49" i="6"/>
  <c r="H49" i="6"/>
  <c r="I49" i="6"/>
  <c r="J49" i="6"/>
  <c r="G50" i="6"/>
  <c r="H50" i="6"/>
  <c r="I50" i="6"/>
  <c r="J50" i="6"/>
  <c r="G51" i="6"/>
  <c r="H51" i="6"/>
  <c r="I51" i="6"/>
  <c r="J51" i="6"/>
  <c r="G52" i="6"/>
  <c r="H52" i="6"/>
  <c r="I52" i="6"/>
  <c r="J52" i="6"/>
  <c r="G53" i="6"/>
  <c r="H53" i="6"/>
  <c r="I53" i="6"/>
  <c r="J53" i="6"/>
  <c r="B54" i="6"/>
  <c r="C54" i="6"/>
  <c r="D54" i="6"/>
  <c r="H54" i="6" s="1"/>
  <c r="E54" i="6"/>
  <c r="F54" i="6"/>
  <c r="G54" i="6" l="1"/>
  <c r="I54" i="6"/>
  <c r="J54" i="6"/>
  <c r="N74" i="12"/>
  <c r="N75" i="12"/>
  <c r="N76" i="12"/>
  <c r="O77" i="12"/>
  <c r="O119" i="12" s="1"/>
  <c r="O78" i="12"/>
  <c r="O79" i="12"/>
  <c r="M80" i="12"/>
  <c r="N80" i="12"/>
  <c r="O80" i="12"/>
  <c r="M81" i="12"/>
  <c r="N81" i="12"/>
  <c r="N82" i="12"/>
  <c r="O82" i="12"/>
  <c r="M83" i="12"/>
  <c r="N83" i="12"/>
  <c r="O83" i="12"/>
  <c r="M84" i="12"/>
  <c r="N84" i="12"/>
  <c r="O84" i="12"/>
  <c r="M85" i="12"/>
  <c r="N85" i="12"/>
  <c r="O85" i="12"/>
  <c r="M86" i="12"/>
  <c r="N86" i="12"/>
  <c r="O86" i="12"/>
  <c r="M87" i="12"/>
  <c r="N87" i="12"/>
  <c r="O87" i="12"/>
  <c r="M92" i="12"/>
  <c r="M93" i="12"/>
  <c r="M94" i="12"/>
  <c r="M95" i="12"/>
  <c r="M96" i="12"/>
  <c r="M97" i="12"/>
  <c r="M98" i="12"/>
  <c r="M99" i="12"/>
  <c r="K119" i="12"/>
  <c r="N119" i="12" l="1"/>
  <c r="M119" i="12"/>
  <c r="D14" i="9"/>
  <c r="E14" i="9"/>
  <c r="F14" i="9"/>
  <c r="I5" i="5" l="1"/>
  <c r="N5" i="5"/>
  <c r="P5" i="5"/>
  <c r="Q5" i="5" s="1"/>
  <c r="I6" i="5"/>
  <c r="N6" i="5"/>
  <c r="P6" i="5"/>
  <c r="I7" i="5"/>
  <c r="N7" i="5"/>
  <c r="P7" i="5"/>
  <c r="I9" i="5"/>
  <c r="N9" i="5"/>
  <c r="Q9" i="5" s="1"/>
  <c r="P9" i="5"/>
  <c r="I10" i="5"/>
  <c r="N10" i="5"/>
  <c r="P10" i="5"/>
  <c r="I11" i="5"/>
  <c r="N11" i="5"/>
  <c r="P11" i="5"/>
  <c r="I13" i="5"/>
  <c r="N13" i="5"/>
  <c r="P13" i="5"/>
  <c r="I14" i="5"/>
  <c r="I16" i="5" s="1"/>
  <c r="N14" i="5"/>
  <c r="N16" i="5" s="1"/>
  <c r="P14" i="5"/>
  <c r="I15" i="5"/>
  <c r="N15" i="5"/>
  <c r="P15" i="5"/>
  <c r="Q15" i="5" s="1"/>
  <c r="D16" i="5"/>
  <c r="E16" i="5"/>
  <c r="F16" i="5"/>
  <c r="H16" i="5"/>
  <c r="L16" i="5"/>
  <c r="I17" i="5"/>
  <c r="N17" i="5"/>
  <c r="P17" i="5"/>
  <c r="I18" i="5"/>
  <c r="N18" i="5"/>
  <c r="Q18" i="5" s="1"/>
  <c r="P18" i="5"/>
  <c r="I19" i="5"/>
  <c r="N19" i="5"/>
  <c r="P19" i="5"/>
  <c r="I21" i="5"/>
  <c r="N21" i="5"/>
  <c r="P21" i="5"/>
  <c r="I22" i="5"/>
  <c r="I24" i="5" s="1"/>
  <c r="N22" i="5"/>
  <c r="N24" i="5" s="1"/>
  <c r="P22" i="5"/>
  <c r="I23" i="5"/>
  <c r="N23" i="5"/>
  <c r="Q23" i="5" s="1"/>
  <c r="P23" i="5"/>
  <c r="D24" i="5"/>
  <c r="E24" i="5"/>
  <c r="F24" i="5"/>
  <c r="L24" i="5"/>
  <c r="I25" i="5"/>
  <c r="N25" i="5"/>
  <c r="P25" i="5"/>
  <c r="I26" i="5"/>
  <c r="N26" i="5"/>
  <c r="P26" i="5"/>
  <c r="I27" i="5"/>
  <c r="N27" i="5"/>
  <c r="P27" i="5"/>
  <c r="Q27" i="5" s="1"/>
  <c r="I29" i="5"/>
  <c r="N29" i="5"/>
  <c r="P29" i="5"/>
  <c r="Q29" i="5" s="1"/>
  <c r="I30" i="5"/>
  <c r="N30" i="5"/>
  <c r="N32" i="5" s="1"/>
  <c r="P30" i="5"/>
  <c r="I31" i="5"/>
  <c r="N31" i="5"/>
  <c r="P31" i="5"/>
  <c r="D32" i="5"/>
  <c r="F32" i="5"/>
  <c r="L32" i="5"/>
  <c r="I33" i="5"/>
  <c r="N33" i="5"/>
  <c r="P33" i="5"/>
  <c r="I34" i="5"/>
  <c r="Q34" i="5" s="1"/>
  <c r="N34" i="5"/>
  <c r="P34" i="5"/>
  <c r="I35" i="5"/>
  <c r="N35" i="5"/>
  <c r="N36" i="5" s="1"/>
  <c r="P35" i="5"/>
  <c r="L36" i="5"/>
  <c r="I37" i="5"/>
  <c r="N37" i="5"/>
  <c r="P37" i="5"/>
  <c r="I38" i="5"/>
  <c r="I40" i="5" s="1"/>
  <c r="N38" i="5"/>
  <c r="P38" i="5"/>
  <c r="I39" i="5"/>
  <c r="N39" i="5"/>
  <c r="P39" i="5"/>
  <c r="Q39" i="5" s="1"/>
  <c r="D40" i="5"/>
  <c r="F40" i="5"/>
  <c r="L40" i="5"/>
  <c r="I41" i="5"/>
  <c r="N41" i="5"/>
  <c r="P41" i="5"/>
  <c r="Q41" i="5" s="1"/>
  <c r="I42" i="5"/>
  <c r="N42" i="5"/>
  <c r="N44" i="5" s="1"/>
  <c r="P42" i="5"/>
  <c r="I43" i="5"/>
  <c r="N43" i="5"/>
  <c r="P43" i="5"/>
  <c r="D44" i="5"/>
  <c r="F44" i="5"/>
  <c r="I44" i="5"/>
  <c r="L44" i="5"/>
  <c r="I45" i="5"/>
  <c r="N45" i="5"/>
  <c r="P45" i="5"/>
  <c r="I46" i="5"/>
  <c r="I48" i="5" s="1"/>
  <c r="N46" i="5"/>
  <c r="P46" i="5"/>
  <c r="I47" i="5"/>
  <c r="N47" i="5"/>
  <c r="N107" i="5" s="1"/>
  <c r="P47" i="5"/>
  <c r="Q47" i="5" s="1"/>
  <c r="D48" i="5"/>
  <c r="F48" i="5"/>
  <c r="I49" i="5"/>
  <c r="N49" i="5"/>
  <c r="P49" i="5"/>
  <c r="I50" i="5"/>
  <c r="N50" i="5"/>
  <c r="P50" i="5"/>
  <c r="I51" i="5"/>
  <c r="N51" i="5"/>
  <c r="P51" i="5"/>
  <c r="I53" i="5"/>
  <c r="N53" i="5"/>
  <c r="P53" i="5"/>
  <c r="I54" i="5"/>
  <c r="I56" i="5" s="1"/>
  <c r="N54" i="5"/>
  <c r="P54" i="5"/>
  <c r="I55" i="5"/>
  <c r="N55" i="5"/>
  <c r="Q55" i="5" s="1"/>
  <c r="P55" i="5"/>
  <c r="D56" i="5"/>
  <c r="F56" i="5"/>
  <c r="I57" i="5"/>
  <c r="N57" i="5"/>
  <c r="P57" i="5"/>
  <c r="I58" i="5"/>
  <c r="N58" i="5"/>
  <c r="P58" i="5"/>
  <c r="I59" i="5"/>
  <c r="I60" i="5" s="1"/>
  <c r="N59" i="5"/>
  <c r="P59" i="5"/>
  <c r="D60" i="5"/>
  <c r="F60" i="5"/>
  <c r="I61" i="5"/>
  <c r="N61" i="5"/>
  <c r="P61" i="5"/>
  <c r="I62" i="5"/>
  <c r="N62" i="5"/>
  <c r="P62" i="5"/>
  <c r="I63" i="5"/>
  <c r="N63" i="5"/>
  <c r="N64" i="5" s="1"/>
  <c r="P63" i="5"/>
  <c r="D64" i="5"/>
  <c r="F64" i="5"/>
  <c r="L64" i="5"/>
  <c r="I65" i="5"/>
  <c r="N65" i="5"/>
  <c r="P65" i="5"/>
  <c r="Q65" i="5" s="1"/>
  <c r="I66" i="5"/>
  <c r="I68" i="5" s="1"/>
  <c r="N66" i="5"/>
  <c r="P66" i="5"/>
  <c r="I67" i="5"/>
  <c r="N67" i="5"/>
  <c r="P67" i="5"/>
  <c r="D68" i="5"/>
  <c r="I69" i="5"/>
  <c r="N69" i="5"/>
  <c r="P69" i="5"/>
  <c r="Q69" i="5" s="1"/>
  <c r="I70" i="5"/>
  <c r="Q70" i="5" s="1"/>
  <c r="N70" i="5"/>
  <c r="P70" i="5"/>
  <c r="I71" i="5"/>
  <c r="N71" i="5"/>
  <c r="P71" i="5"/>
  <c r="L72" i="5"/>
  <c r="N72" i="5"/>
  <c r="I73" i="5"/>
  <c r="N73" i="5"/>
  <c r="P73" i="5"/>
  <c r="Q73" i="5" s="1"/>
  <c r="I74" i="5"/>
  <c r="N74" i="5"/>
  <c r="P74" i="5"/>
  <c r="Q74" i="5" s="1"/>
  <c r="I75" i="5"/>
  <c r="I76" i="5" s="1"/>
  <c r="N75" i="5"/>
  <c r="P75" i="5"/>
  <c r="F76" i="5"/>
  <c r="L76" i="5"/>
  <c r="I77" i="5"/>
  <c r="N77" i="5"/>
  <c r="P77" i="5"/>
  <c r="I78" i="5"/>
  <c r="N78" i="5"/>
  <c r="P78" i="5"/>
  <c r="Q78" i="5" s="1"/>
  <c r="I79" i="5"/>
  <c r="I80" i="5" s="1"/>
  <c r="N79" i="5"/>
  <c r="P79" i="5"/>
  <c r="D80" i="5"/>
  <c r="F80" i="5"/>
  <c r="I81" i="5"/>
  <c r="N81" i="5"/>
  <c r="P81" i="5"/>
  <c r="Q81" i="5" s="1"/>
  <c r="I82" i="5"/>
  <c r="N82" i="5"/>
  <c r="N84" i="5" s="1"/>
  <c r="P82" i="5"/>
  <c r="Q82" i="5"/>
  <c r="I83" i="5"/>
  <c r="N83" i="5"/>
  <c r="P83" i="5"/>
  <c r="D84" i="5"/>
  <c r="E84" i="5"/>
  <c r="F84" i="5"/>
  <c r="H84" i="5"/>
  <c r="L84" i="5"/>
  <c r="I85" i="5"/>
  <c r="N85" i="5"/>
  <c r="P85" i="5"/>
  <c r="I86" i="5"/>
  <c r="N86" i="5"/>
  <c r="N88" i="5" s="1"/>
  <c r="P86" i="5"/>
  <c r="I87" i="5"/>
  <c r="N87" i="5"/>
  <c r="P87" i="5"/>
  <c r="L88" i="5"/>
  <c r="I89" i="5"/>
  <c r="N89" i="5"/>
  <c r="P89" i="5"/>
  <c r="I90" i="5"/>
  <c r="N90" i="5"/>
  <c r="P90" i="5"/>
  <c r="I91" i="5"/>
  <c r="N91" i="5"/>
  <c r="P91" i="5"/>
  <c r="Q91" i="5" s="1"/>
  <c r="D92" i="5"/>
  <c r="E92" i="5"/>
  <c r="F92" i="5"/>
  <c r="L92" i="5"/>
  <c r="I93" i="5"/>
  <c r="N93" i="5"/>
  <c r="P93" i="5"/>
  <c r="Q93" i="5"/>
  <c r="I94" i="5"/>
  <c r="N94" i="5"/>
  <c r="N96" i="5" s="1"/>
  <c r="P94" i="5"/>
  <c r="Q94" i="5" s="1"/>
  <c r="I95" i="5"/>
  <c r="N95" i="5"/>
  <c r="P95" i="5"/>
  <c r="D96" i="5"/>
  <c r="E96" i="5"/>
  <c r="F96" i="5"/>
  <c r="L96" i="5"/>
  <c r="I97" i="5"/>
  <c r="I105" i="5" s="1"/>
  <c r="N97" i="5"/>
  <c r="P97" i="5"/>
  <c r="I98" i="5"/>
  <c r="I100" i="5" s="1"/>
  <c r="N98" i="5"/>
  <c r="P98" i="5"/>
  <c r="I99" i="5"/>
  <c r="N99" i="5"/>
  <c r="P99" i="5"/>
  <c r="Q99" i="5" s="1"/>
  <c r="E100" i="5"/>
  <c r="I101" i="5"/>
  <c r="N101" i="5"/>
  <c r="P101" i="5"/>
  <c r="I102" i="5"/>
  <c r="N102" i="5"/>
  <c r="P102" i="5"/>
  <c r="P104" i="5" s="1"/>
  <c r="I103" i="5"/>
  <c r="I107" i="5" s="1"/>
  <c r="N103" i="5"/>
  <c r="P103" i="5"/>
  <c r="O104" i="5"/>
  <c r="D105" i="5"/>
  <c r="D108" i="5" s="1"/>
  <c r="E105" i="5"/>
  <c r="F105" i="5"/>
  <c r="G105" i="5"/>
  <c r="H105" i="5"/>
  <c r="H108" i="5" s="1"/>
  <c r="J105" i="5"/>
  <c r="K105" i="5"/>
  <c r="L105" i="5"/>
  <c r="L108" i="5" s="1"/>
  <c r="M105" i="5"/>
  <c r="O105" i="5"/>
  <c r="D106" i="5"/>
  <c r="E106" i="5"/>
  <c r="E108" i="5" s="1"/>
  <c r="F106" i="5"/>
  <c r="G106" i="5"/>
  <c r="H106" i="5"/>
  <c r="J106" i="5"/>
  <c r="K106" i="5"/>
  <c r="L106" i="5"/>
  <c r="M106" i="5"/>
  <c r="O106" i="5"/>
  <c r="D107" i="5"/>
  <c r="E107" i="5"/>
  <c r="F107" i="5"/>
  <c r="G107" i="5"/>
  <c r="H107" i="5"/>
  <c r="J107" i="5"/>
  <c r="K107" i="5"/>
  <c r="L107" i="5"/>
  <c r="M107" i="5"/>
  <c r="O107" i="5"/>
  <c r="Q90" i="5" l="1"/>
  <c r="Q77" i="5"/>
  <c r="Q66" i="5"/>
  <c r="Q42" i="5"/>
  <c r="Q26" i="5"/>
  <c r="Q14" i="5"/>
  <c r="Q7" i="5"/>
  <c r="F108" i="5"/>
  <c r="N106" i="5"/>
  <c r="P105" i="5"/>
  <c r="Q86" i="5"/>
  <c r="Q79" i="5"/>
  <c r="Q80" i="5" s="1"/>
  <c r="Q71" i="5"/>
  <c r="Q72" i="5" s="1"/>
  <c r="Q63" i="5"/>
  <c r="Q61" i="5"/>
  <c r="Q58" i="5"/>
  <c r="Q53" i="5"/>
  <c r="Q10" i="5"/>
  <c r="I106" i="5"/>
  <c r="I108" i="5" s="1"/>
  <c r="I96" i="5"/>
  <c r="Q49" i="5"/>
  <c r="Q46" i="5"/>
  <c r="Q37" i="5"/>
  <c r="Q25" i="5"/>
  <c r="Q21" i="5"/>
  <c r="Q6" i="5"/>
  <c r="P107" i="5"/>
  <c r="I84" i="5"/>
  <c r="Q51" i="5"/>
  <c r="Q31" i="5"/>
  <c r="Q17" i="5"/>
  <c r="Q13" i="5"/>
  <c r="Q101" i="5"/>
  <c r="Q98" i="5"/>
  <c r="Q75" i="5"/>
  <c r="Q76" i="5" s="1"/>
  <c r="I64" i="5"/>
  <c r="N40" i="5"/>
  <c r="Q95" i="5"/>
  <c r="I92" i="5"/>
  <c r="Q85" i="5"/>
  <c r="Q83" i="5"/>
  <c r="Q84" i="5" s="1"/>
  <c r="N105" i="5"/>
  <c r="Q67" i="5"/>
  <c r="Q68" i="5" s="1"/>
  <c r="Q62" i="5"/>
  <c r="Q64" i="5" s="1"/>
  <c r="Q57" i="5"/>
  <c r="Q54" i="5"/>
  <c r="Q43" i="5"/>
  <c r="Q33" i="5"/>
  <c r="I32" i="5"/>
  <c r="Q19" i="5"/>
  <c r="Q103" i="5"/>
  <c r="Q107" i="5" s="1"/>
  <c r="Q97" i="5"/>
  <c r="Q87" i="5"/>
  <c r="N76" i="5"/>
  <c r="Q59" i="5"/>
  <c r="Q50" i="5"/>
  <c r="Q45" i="5"/>
  <c r="Q38" i="5"/>
  <c r="Q35" i="5"/>
  <c r="Q36" i="5" s="1"/>
  <c r="Q22" i="5"/>
  <c r="Q11" i="5"/>
  <c r="Q92" i="5"/>
  <c r="Q44" i="5"/>
  <c r="Q60" i="5"/>
  <c r="Q56" i="5"/>
  <c r="Q40" i="5"/>
  <c r="Q24" i="5"/>
  <c r="Q16" i="5"/>
  <c r="N108" i="5"/>
  <c r="Q100" i="5"/>
  <c r="Q96" i="5"/>
  <c r="Q48" i="5"/>
  <c r="N92" i="5"/>
  <c r="Q30" i="5"/>
  <c r="P106" i="5"/>
  <c r="Q89" i="5"/>
  <c r="Q102" i="5"/>
  <c r="Q104" i="5" l="1"/>
  <c r="Q106" i="5"/>
  <c r="R102" i="5"/>
  <c r="Q105" i="5"/>
  <c r="Q32" i="5"/>
  <c r="R107" i="5"/>
  <c r="R78" i="5" l="1"/>
  <c r="R77" i="5"/>
  <c r="R79" i="5"/>
  <c r="R33" i="5"/>
  <c r="R34" i="5"/>
  <c r="R35" i="5"/>
  <c r="R82" i="5"/>
  <c r="R81" i="5"/>
  <c r="R83" i="5"/>
  <c r="R39" i="5"/>
  <c r="R37" i="5"/>
  <c r="R38" i="5"/>
  <c r="R85" i="5"/>
  <c r="R87" i="5"/>
  <c r="R86" i="5"/>
  <c r="R43" i="5"/>
  <c r="R41" i="5"/>
  <c r="R42" i="5"/>
  <c r="R46" i="5"/>
  <c r="R47" i="5"/>
  <c r="R45" i="5"/>
  <c r="R94" i="5"/>
  <c r="R93" i="5"/>
  <c r="R95" i="5"/>
  <c r="R50" i="5"/>
  <c r="R51" i="5"/>
  <c r="R49" i="5"/>
  <c r="R52" i="5" s="1"/>
  <c r="R98" i="5"/>
  <c r="R97" i="5"/>
  <c r="R99" i="5"/>
  <c r="R29" i="5"/>
  <c r="R31" i="5"/>
  <c r="R106" i="5"/>
  <c r="R90" i="5"/>
  <c r="R91" i="5"/>
  <c r="R55" i="5"/>
  <c r="R53" i="5"/>
  <c r="R54" i="5"/>
  <c r="R101" i="5"/>
  <c r="R103" i="5"/>
  <c r="R57" i="5"/>
  <c r="R58" i="5"/>
  <c r="R59" i="5"/>
  <c r="R62" i="5"/>
  <c r="R61" i="5"/>
  <c r="R63" i="5"/>
  <c r="R30" i="5"/>
  <c r="R65" i="5"/>
  <c r="R66" i="5"/>
  <c r="R67" i="5"/>
  <c r="R13" i="5"/>
  <c r="R14" i="5"/>
  <c r="R15" i="5"/>
  <c r="R70" i="5"/>
  <c r="R69" i="5"/>
  <c r="R71" i="5"/>
  <c r="R105" i="5"/>
  <c r="Q108" i="5"/>
  <c r="R22" i="5"/>
  <c r="R21" i="5"/>
  <c r="R23" i="5"/>
  <c r="R73" i="5"/>
  <c r="R74" i="5"/>
  <c r="R75" i="5"/>
  <c r="R89" i="5"/>
  <c r="P1159" i="11"/>
  <c r="M1159" i="11"/>
  <c r="P1158" i="11"/>
  <c r="M1158" i="11"/>
  <c r="P1157" i="11"/>
  <c r="M1157" i="11"/>
  <c r="P1156" i="11"/>
  <c r="M1156" i="11"/>
  <c r="P1155" i="11"/>
  <c r="M1155" i="11"/>
  <c r="P1154" i="11"/>
  <c r="M1154" i="11"/>
  <c r="P1153" i="11"/>
  <c r="M1153" i="11"/>
  <c r="P1152" i="11"/>
  <c r="M1152" i="11"/>
  <c r="P1151" i="11"/>
  <c r="M1151" i="11"/>
  <c r="P1150" i="11"/>
  <c r="M1150" i="11"/>
  <c r="P1149" i="11"/>
  <c r="M1149" i="11"/>
  <c r="P1148" i="11"/>
  <c r="M1148" i="11"/>
  <c r="P1147" i="11"/>
  <c r="M1147" i="11"/>
  <c r="P1146" i="11"/>
  <c r="M1146" i="11"/>
  <c r="P1145" i="11"/>
  <c r="M1145" i="11"/>
  <c r="P1144" i="11"/>
  <c r="M1144" i="11"/>
  <c r="P1143" i="11"/>
  <c r="M1143" i="11"/>
  <c r="P1142" i="11"/>
  <c r="M1142" i="11"/>
  <c r="P1141" i="11"/>
  <c r="M1141" i="11"/>
  <c r="P1140" i="11"/>
  <c r="M1140" i="11"/>
  <c r="P1139" i="11"/>
  <c r="M1139" i="11"/>
  <c r="P1138" i="11"/>
  <c r="M1138" i="11"/>
  <c r="P1137" i="11"/>
  <c r="M1137" i="11"/>
  <c r="P1136" i="11"/>
  <c r="M1136" i="11"/>
  <c r="P1135" i="11"/>
  <c r="M1135" i="11"/>
  <c r="P1134" i="11"/>
  <c r="M1134" i="11"/>
  <c r="P1133" i="11"/>
  <c r="M1133" i="11"/>
  <c r="P1132" i="11"/>
  <c r="M1132" i="11"/>
  <c r="P1131" i="11"/>
  <c r="M1131" i="11"/>
  <c r="P1130" i="11"/>
  <c r="M1130" i="11"/>
  <c r="P1129" i="11"/>
  <c r="M1129" i="11"/>
  <c r="P1128" i="11"/>
  <c r="M1128" i="11"/>
  <c r="P1127" i="11"/>
  <c r="M1127" i="11"/>
  <c r="P1126" i="11"/>
  <c r="M1126" i="11"/>
  <c r="P1125" i="11"/>
  <c r="M1125" i="11"/>
  <c r="P1124" i="11"/>
  <c r="M1124" i="11"/>
  <c r="P1123" i="11"/>
  <c r="M1123" i="11"/>
  <c r="P1122" i="11"/>
  <c r="M1122" i="11"/>
  <c r="P1121" i="11"/>
  <c r="M1121" i="11"/>
  <c r="P1120" i="11"/>
  <c r="M1120" i="11"/>
  <c r="P1119" i="11"/>
  <c r="M1119" i="11"/>
  <c r="P1118" i="11"/>
  <c r="M1118" i="11"/>
  <c r="P1117" i="11"/>
  <c r="M1117" i="11"/>
  <c r="P1116" i="11"/>
  <c r="M1116" i="11"/>
  <c r="P1115" i="11"/>
  <c r="M1115" i="11"/>
  <c r="P1114" i="11"/>
  <c r="M1114" i="11"/>
  <c r="P1113" i="11"/>
  <c r="M1113" i="11"/>
  <c r="P1112" i="11"/>
  <c r="M1112" i="11"/>
  <c r="P1111" i="11"/>
  <c r="M1111" i="11"/>
  <c r="P1110" i="11"/>
  <c r="M1110" i="11"/>
  <c r="P1109" i="11"/>
  <c r="M1109" i="11"/>
  <c r="P1108" i="11"/>
  <c r="M1108" i="11"/>
  <c r="P1107" i="11"/>
  <c r="M1107" i="11"/>
  <c r="P1106" i="11"/>
  <c r="M1106" i="11"/>
  <c r="P1105" i="11"/>
  <c r="M1105" i="11"/>
  <c r="P1104" i="11"/>
  <c r="M1104" i="11"/>
  <c r="P1103" i="11"/>
  <c r="M1103" i="11"/>
  <c r="P1102" i="11"/>
  <c r="M1102" i="11"/>
  <c r="P1101" i="11"/>
  <c r="M1101" i="11"/>
  <c r="P1100" i="11"/>
  <c r="M1100" i="11"/>
  <c r="P1099" i="11"/>
  <c r="M1099" i="11"/>
  <c r="P1098" i="11"/>
  <c r="M1098" i="11"/>
  <c r="P1097" i="11"/>
  <c r="M1097" i="11"/>
  <c r="P1096" i="11"/>
  <c r="M1096" i="11"/>
  <c r="P1095" i="11"/>
  <c r="M1095" i="11"/>
  <c r="P1094" i="11"/>
  <c r="M1094" i="11"/>
  <c r="P1093" i="11"/>
  <c r="M1093" i="11"/>
  <c r="P1092" i="11"/>
  <c r="M1092" i="11"/>
  <c r="P1091" i="11"/>
  <c r="M1091" i="11"/>
  <c r="P1090" i="11"/>
  <c r="M1090" i="11"/>
  <c r="P1089" i="11"/>
  <c r="M1089" i="11"/>
  <c r="P1088" i="11"/>
  <c r="M1088" i="11"/>
  <c r="P1087" i="11"/>
  <c r="M1087" i="11"/>
  <c r="P1086" i="11"/>
  <c r="M1086" i="11"/>
  <c r="P1085" i="11"/>
  <c r="M1085" i="11"/>
  <c r="P1084" i="11"/>
  <c r="M1084" i="11"/>
  <c r="P1083" i="11"/>
  <c r="M1083" i="11"/>
  <c r="P1082" i="11"/>
  <c r="M1082" i="11"/>
  <c r="P1081" i="11"/>
  <c r="M1081" i="11"/>
  <c r="P1080" i="11"/>
  <c r="M1080" i="11"/>
  <c r="P1079" i="11"/>
  <c r="M1079" i="11"/>
  <c r="P1078" i="11"/>
  <c r="M1078" i="11"/>
  <c r="P1077" i="11"/>
  <c r="M1077" i="11"/>
  <c r="P1076" i="11"/>
  <c r="M1076" i="11"/>
  <c r="P1075" i="11"/>
  <c r="M1075" i="11"/>
  <c r="P1074" i="11"/>
  <c r="M1074" i="11"/>
  <c r="P1073" i="11"/>
  <c r="M1073" i="11"/>
  <c r="P1072" i="11"/>
  <c r="M1072" i="11"/>
  <c r="P1071" i="11"/>
  <c r="M1071" i="11"/>
  <c r="P1070" i="11"/>
  <c r="M1070" i="11"/>
  <c r="P1069" i="11"/>
  <c r="M1069" i="11"/>
  <c r="P1068" i="11"/>
  <c r="M1068" i="11"/>
  <c r="P1067" i="11"/>
  <c r="M1067" i="11"/>
  <c r="P1066" i="11"/>
  <c r="M1066" i="11"/>
  <c r="P1065" i="11"/>
  <c r="M1065" i="11"/>
  <c r="P1064" i="11"/>
  <c r="M1064" i="11"/>
  <c r="P1063" i="11"/>
  <c r="M1063" i="11"/>
  <c r="P1062" i="11"/>
  <c r="M1062" i="11"/>
  <c r="P1061" i="11"/>
  <c r="M1061" i="11"/>
  <c r="P1060" i="11"/>
  <c r="M1060" i="11"/>
  <c r="P1059" i="11"/>
  <c r="M1059" i="11"/>
  <c r="P1058" i="11"/>
  <c r="M1058" i="11"/>
  <c r="P1057" i="11"/>
  <c r="M1057" i="11"/>
  <c r="P1056" i="11"/>
  <c r="M1056" i="11"/>
  <c r="P1055" i="11"/>
  <c r="M1055" i="11"/>
  <c r="P1054" i="11"/>
  <c r="M1054" i="11"/>
  <c r="P1053" i="11"/>
  <c r="M1053" i="11"/>
  <c r="P1052" i="11"/>
  <c r="M1052" i="11"/>
  <c r="P1051" i="11"/>
  <c r="M1051" i="11"/>
  <c r="P1050" i="11"/>
  <c r="M1050" i="11"/>
  <c r="P1049" i="11"/>
  <c r="M1049" i="11"/>
  <c r="P1048" i="11"/>
  <c r="M1048" i="11"/>
  <c r="P1047" i="11"/>
  <c r="M1047" i="11"/>
  <c r="P1046" i="11"/>
  <c r="M1046" i="11"/>
  <c r="P1045" i="11"/>
  <c r="M1045" i="11"/>
  <c r="P1044" i="11"/>
  <c r="M1044" i="11"/>
  <c r="P1043" i="11"/>
  <c r="M1043" i="11"/>
  <c r="P1042" i="11"/>
  <c r="M1042" i="11"/>
  <c r="P1041" i="11"/>
  <c r="M1041" i="11"/>
  <c r="P1040" i="11"/>
  <c r="M1040" i="11"/>
  <c r="P1039" i="11"/>
  <c r="M1039" i="11"/>
  <c r="P1038" i="11"/>
  <c r="M1038" i="11"/>
  <c r="P1037" i="11"/>
  <c r="M1037" i="11"/>
  <c r="P1036" i="11"/>
  <c r="M1036" i="11"/>
  <c r="P1035" i="11"/>
  <c r="M1035" i="11"/>
  <c r="P1034" i="11"/>
  <c r="M1034" i="11"/>
  <c r="P1033" i="11"/>
  <c r="M1033" i="11"/>
  <c r="P1032" i="11"/>
  <c r="M1032" i="11"/>
  <c r="P1031" i="11"/>
  <c r="M1031" i="11"/>
  <c r="P1030" i="11"/>
  <c r="M1030" i="11"/>
  <c r="P1029" i="11"/>
  <c r="M1029" i="11"/>
  <c r="P1028" i="11"/>
  <c r="M1028" i="11"/>
  <c r="P1027" i="11"/>
  <c r="M1027" i="11"/>
  <c r="P1026" i="11"/>
  <c r="M1026" i="11"/>
  <c r="P1025" i="11"/>
  <c r="M1025" i="11"/>
  <c r="P1024" i="11"/>
  <c r="M1024" i="11"/>
  <c r="P1023" i="11"/>
  <c r="M1023" i="11"/>
  <c r="P1022" i="11"/>
  <c r="M1022" i="11"/>
  <c r="P1021" i="11"/>
  <c r="M1021" i="11"/>
  <c r="P1020" i="11"/>
  <c r="M1020" i="11"/>
  <c r="P1019" i="11"/>
  <c r="M1019" i="11"/>
  <c r="P1018" i="11"/>
  <c r="M1018" i="11"/>
  <c r="P1017" i="11"/>
  <c r="M1017" i="11"/>
  <c r="P1016" i="11"/>
  <c r="M1016" i="11"/>
  <c r="P1015" i="11"/>
  <c r="M1015" i="11"/>
  <c r="P1014" i="11"/>
  <c r="M1014" i="11"/>
  <c r="P1013" i="11"/>
  <c r="M1013" i="11"/>
  <c r="P1012" i="11"/>
  <c r="M1012" i="11"/>
  <c r="P1011" i="11"/>
  <c r="M1011" i="11"/>
  <c r="P1010" i="11"/>
  <c r="M1010" i="11"/>
  <c r="P1009" i="11"/>
  <c r="M1009" i="11"/>
  <c r="P1008" i="11"/>
  <c r="M1008" i="11"/>
  <c r="P1007" i="11"/>
  <c r="M1007" i="11"/>
  <c r="P1006" i="11"/>
  <c r="M1006" i="11"/>
  <c r="P1005" i="11"/>
  <c r="M1005" i="11"/>
  <c r="P1004" i="11"/>
  <c r="M1004" i="11"/>
  <c r="P1003" i="11"/>
  <c r="M1003" i="11"/>
  <c r="P1002" i="11"/>
  <c r="M1002" i="11"/>
  <c r="P1001" i="11"/>
  <c r="M1001" i="11"/>
  <c r="P1000" i="11"/>
  <c r="M1000" i="11"/>
  <c r="P999" i="11"/>
  <c r="M999" i="11"/>
  <c r="P998" i="11"/>
  <c r="M998" i="11"/>
  <c r="P997" i="11"/>
  <c r="M997" i="11"/>
  <c r="P996" i="11"/>
  <c r="M996" i="11"/>
  <c r="P995" i="11"/>
  <c r="M995" i="11"/>
  <c r="P994" i="11"/>
  <c r="M994" i="11"/>
  <c r="P993" i="11"/>
  <c r="M993" i="11"/>
  <c r="P992" i="11"/>
  <c r="M992" i="11"/>
  <c r="P991" i="11"/>
  <c r="M991" i="11"/>
  <c r="P990" i="11"/>
  <c r="M990" i="11"/>
  <c r="P989" i="11"/>
  <c r="M989" i="11"/>
  <c r="P988" i="11"/>
  <c r="M988" i="11"/>
  <c r="P987" i="11"/>
  <c r="M987" i="11"/>
  <c r="P986" i="11"/>
  <c r="M986" i="11"/>
  <c r="P985" i="11"/>
  <c r="M985" i="11"/>
  <c r="P984" i="11"/>
  <c r="M984" i="11"/>
  <c r="P983" i="11"/>
  <c r="M983" i="11"/>
  <c r="P982" i="11"/>
  <c r="M982" i="11"/>
  <c r="P981" i="11"/>
  <c r="M981" i="11"/>
  <c r="P980" i="11"/>
  <c r="M980" i="11"/>
  <c r="P979" i="11"/>
  <c r="M979" i="11"/>
  <c r="P978" i="11"/>
  <c r="M978" i="11"/>
  <c r="P977" i="11"/>
  <c r="M977" i="11"/>
  <c r="P976" i="11"/>
  <c r="M976" i="11"/>
  <c r="P975" i="11"/>
  <c r="M975" i="11"/>
  <c r="P974" i="11"/>
  <c r="M974" i="11"/>
  <c r="P973" i="11"/>
  <c r="M973" i="11"/>
  <c r="P972" i="11"/>
  <c r="M972" i="11"/>
  <c r="P971" i="11"/>
  <c r="M971" i="11"/>
  <c r="P970" i="11"/>
  <c r="M970" i="11"/>
  <c r="P969" i="11"/>
  <c r="M969" i="11"/>
  <c r="P968" i="11"/>
  <c r="M968" i="11"/>
  <c r="P967" i="11"/>
  <c r="M967" i="11"/>
  <c r="P966" i="11"/>
  <c r="M966" i="11"/>
  <c r="P965" i="11"/>
  <c r="M965" i="11"/>
  <c r="P964" i="11"/>
  <c r="M964" i="11"/>
  <c r="P963" i="11"/>
  <c r="M963" i="11"/>
  <c r="P962" i="11"/>
  <c r="M962" i="11"/>
  <c r="P961" i="11"/>
  <c r="M961" i="11"/>
  <c r="P960" i="11"/>
  <c r="M960" i="11"/>
  <c r="P959" i="11"/>
  <c r="M959" i="11"/>
  <c r="P958" i="11"/>
  <c r="M958" i="11"/>
  <c r="P957" i="11"/>
  <c r="M957" i="11"/>
  <c r="P956" i="11"/>
  <c r="M956" i="11"/>
  <c r="P955" i="11"/>
  <c r="M955" i="11"/>
  <c r="P954" i="11"/>
  <c r="M954" i="11"/>
  <c r="P953" i="11"/>
  <c r="M953" i="11"/>
  <c r="P952" i="11"/>
  <c r="M952" i="11"/>
  <c r="P951" i="11"/>
  <c r="M951" i="11"/>
  <c r="P950" i="11"/>
  <c r="M950" i="11"/>
  <c r="P949" i="11"/>
  <c r="M949" i="11"/>
  <c r="P948" i="11"/>
  <c r="M948" i="11"/>
  <c r="P947" i="11"/>
  <c r="M947" i="11"/>
  <c r="P946" i="11"/>
  <c r="M946" i="11"/>
  <c r="P945" i="11"/>
  <c r="M945" i="11"/>
  <c r="P944" i="11"/>
  <c r="M944" i="11"/>
  <c r="P943" i="11"/>
  <c r="M943" i="11"/>
  <c r="P942" i="11"/>
  <c r="M942" i="11"/>
  <c r="P941" i="11"/>
  <c r="M941" i="11"/>
  <c r="P940" i="11"/>
  <c r="M940" i="11"/>
  <c r="P939" i="11"/>
  <c r="M939" i="11"/>
  <c r="P938" i="11"/>
  <c r="M938" i="11"/>
  <c r="P937" i="11"/>
  <c r="M937" i="11"/>
  <c r="P936" i="11"/>
  <c r="M936" i="11"/>
  <c r="P935" i="11"/>
  <c r="M935" i="11"/>
  <c r="P934" i="11"/>
  <c r="M934" i="11"/>
  <c r="P933" i="11"/>
  <c r="M933" i="11"/>
  <c r="P932" i="11"/>
  <c r="M932" i="11"/>
  <c r="P931" i="11"/>
  <c r="M931" i="11"/>
  <c r="P930" i="11"/>
  <c r="M930" i="11"/>
  <c r="P929" i="11"/>
  <c r="M929" i="11"/>
  <c r="P928" i="11"/>
  <c r="M928" i="11"/>
  <c r="P927" i="11"/>
  <c r="M927" i="11"/>
  <c r="P926" i="11"/>
  <c r="M926" i="11"/>
  <c r="P925" i="11"/>
  <c r="M925" i="11"/>
  <c r="P924" i="11"/>
  <c r="M924" i="11"/>
  <c r="P923" i="11"/>
  <c r="M923" i="11"/>
  <c r="P922" i="11"/>
  <c r="M922" i="11"/>
  <c r="P921" i="11"/>
  <c r="M921" i="11"/>
  <c r="P920" i="11"/>
  <c r="M920" i="11"/>
  <c r="P919" i="11"/>
  <c r="M919" i="11"/>
  <c r="P918" i="11"/>
  <c r="M918" i="11"/>
  <c r="P917" i="11"/>
  <c r="M917" i="11"/>
  <c r="P916" i="11"/>
  <c r="M916" i="11"/>
  <c r="P915" i="11"/>
  <c r="M915" i="11"/>
  <c r="P914" i="11"/>
  <c r="M914" i="11"/>
  <c r="P913" i="11"/>
  <c r="M913" i="11"/>
  <c r="P912" i="11"/>
  <c r="M912" i="11"/>
  <c r="P911" i="11"/>
  <c r="M911" i="11"/>
  <c r="P910" i="11"/>
  <c r="M910" i="11"/>
  <c r="P909" i="11"/>
  <c r="M909" i="11"/>
  <c r="P908" i="11"/>
  <c r="M908" i="11"/>
  <c r="P907" i="11"/>
  <c r="M907" i="11"/>
  <c r="P906" i="11"/>
  <c r="M906" i="11"/>
  <c r="P905" i="11"/>
  <c r="M905" i="11"/>
  <c r="P904" i="11"/>
  <c r="M904" i="11"/>
  <c r="P903" i="11"/>
  <c r="M903" i="11"/>
  <c r="P902" i="11"/>
  <c r="M902" i="11"/>
  <c r="P901" i="11"/>
  <c r="M901" i="11"/>
  <c r="P900" i="11"/>
  <c r="M900" i="11"/>
  <c r="P899" i="11"/>
  <c r="M899" i="11"/>
  <c r="P898" i="11"/>
  <c r="M898" i="11"/>
  <c r="P897" i="11"/>
  <c r="M897" i="11"/>
  <c r="P896" i="11"/>
  <c r="M896" i="11"/>
  <c r="P895" i="11"/>
  <c r="M895" i="11"/>
  <c r="P894" i="11"/>
  <c r="M894" i="11"/>
  <c r="P893" i="11"/>
  <c r="M893" i="11"/>
  <c r="P892" i="11"/>
  <c r="M892" i="11"/>
  <c r="P891" i="11"/>
  <c r="M891" i="11"/>
  <c r="P890" i="11"/>
  <c r="M890" i="11"/>
  <c r="P889" i="11"/>
  <c r="M889" i="11"/>
  <c r="P888" i="11"/>
  <c r="M888" i="11"/>
  <c r="P887" i="11"/>
  <c r="M887" i="11"/>
  <c r="P886" i="11"/>
  <c r="M886" i="11"/>
  <c r="P885" i="11"/>
  <c r="M885" i="11"/>
  <c r="P884" i="11"/>
  <c r="M884" i="11"/>
  <c r="P883" i="11"/>
  <c r="M883" i="11"/>
  <c r="P882" i="11"/>
  <c r="M882" i="11"/>
  <c r="P881" i="11"/>
  <c r="M881" i="11"/>
  <c r="P880" i="11"/>
  <c r="M880" i="11"/>
  <c r="P879" i="11"/>
  <c r="M879" i="11"/>
  <c r="P878" i="11"/>
  <c r="M878" i="11"/>
  <c r="P877" i="11"/>
  <c r="M877" i="11"/>
  <c r="P876" i="11"/>
  <c r="M876" i="11"/>
  <c r="P875" i="11"/>
  <c r="M875" i="11"/>
  <c r="P874" i="11"/>
  <c r="M874" i="11"/>
  <c r="P873" i="11"/>
  <c r="M873" i="11"/>
  <c r="P872" i="11"/>
  <c r="M872" i="11"/>
  <c r="P871" i="11"/>
  <c r="M871" i="11"/>
  <c r="P870" i="11"/>
  <c r="M870" i="11"/>
  <c r="P869" i="11"/>
  <c r="M869" i="11"/>
  <c r="P868" i="11"/>
  <c r="M868" i="11"/>
  <c r="P867" i="11"/>
  <c r="M867" i="11"/>
  <c r="P866" i="11"/>
  <c r="M866" i="11"/>
  <c r="P865" i="11"/>
  <c r="M865" i="11"/>
  <c r="P864" i="11"/>
  <c r="M864" i="11"/>
  <c r="P863" i="11"/>
  <c r="M863" i="11"/>
  <c r="P862" i="11"/>
  <c r="M862" i="11"/>
  <c r="P861" i="11"/>
  <c r="M861" i="11"/>
  <c r="P860" i="11"/>
  <c r="M860" i="11"/>
  <c r="P859" i="11"/>
  <c r="M859" i="11"/>
  <c r="P858" i="11"/>
  <c r="M858" i="11"/>
  <c r="P857" i="11"/>
  <c r="M857" i="11"/>
  <c r="P856" i="11"/>
  <c r="M856" i="11"/>
  <c r="P855" i="11"/>
  <c r="M855" i="11"/>
  <c r="P854" i="11"/>
  <c r="M854" i="11"/>
  <c r="P853" i="11"/>
  <c r="M853" i="11"/>
  <c r="P852" i="11"/>
  <c r="M852" i="11"/>
  <c r="P851" i="11"/>
  <c r="M851" i="11"/>
  <c r="P850" i="11"/>
  <c r="M850" i="11"/>
  <c r="P849" i="11"/>
  <c r="M849" i="11"/>
  <c r="P848" i="11"/>
  <c r="M848" i="11"/>
  <c r="P847" i="11"/>
  <c r="M847" i="11"/>
  <c r="P846" i="11"/>
  <c r="M846" i="11"/>
  <c r="P845" i="11"/>
  <c r="M845" i="11"/>
  <c r="P844" i="11"/>
  <c r="M844" i="11"/>
  <c r="P843" i="11"/>
  <c r="M843" i="11"/>
  <c r="P842" i="11"/>
  <c r="M842" i="11"/>
  <c r="P841" i="11"/>
  <c r="M841" i="11"/>
  <c r="P840" i="11"/>
  <c r="M840" i="11"/>
  <c r="P839" i="11"/>
  <c r="M839" i="11"/>
  <c r="P838" i="11"/>
  <c r="M838" i="11"/>
  <c r="P837" i="11"/>
  <c r="M837" i="11"/>
  <c r="P836" i="11"/>
  <c r="M836" i="11"/>
  <c r="P835" i="11"/>
  <c r="M835" i="11"/>
  <c r="P834" i="11"/>
  <c r="M834" i="11"/>
  <c r="P833" i="11"/>
  <c r="M833" i="11"/>
  <c r="P832" i="11"/>
  <c r="M832" i="11"/>
  <c r="P831" i="11"/>
  <c r="M831" i="11"/>
  <c r="P830" i="11"/>
  <c r="M830" i="11"/>
  <c r="P829" i="11"/>
  <c r="M829" i="11"/>
  <c r="P828" i="11"/>
  <c r="M828" i="11"/>
  <c r="P827" i="11"/>
  <c r="M827" i="11"/>
  <c r="P826" i="11"/>
  <c r="M826" i="11"/>
  <c r="P825" i="11"/>
  <c r="M825" i="11"/>
  <c r="P824" i="11"/>
  <c r="M824" i="11"/>
  <c r="P823" i="11"/>
  <c r="M823" i="11"/>
  <c r="P822" i="11"/>
  <c r="M822" i="11"/>
  <c r="P821" i="11"/>
  <c r="M821" i="11"/>
  <c r="P820" i="11"/>
  <c r="M820" i="11"/>
  <c r="P819" i="11"/>
  <c r="M819" i="11"/>
  <c r="P818" i="11"/>
  <c r="M818" i="11"/>
  <c r="P817" i="11"/>
  <c r="M817" i="11"/>
  <c r="P816" i="11"/>
  <c r="M816" i="11"/>
  <c r="P815" i="11"/>
  <c r="M815" i="11"/>
  <c r="P814" i="11"/>
  <c r="M814" i="11"/>
  <c r="P813" i="11"/>
  <c r="M813" i="11"/>
  <c r="P3647" i="11"/>
  <c r="M3647" i="11"/>
  <c r="P3646" i="11"/>
  <c r="M3646" i="11"/>
  <c r="P3645" i="11"/>
  <c r="M3645" i="11"/>
  <c r="P3644" i="11"/>
  <c r="M3644" i="11"/>
  <c r="P3643" i="11"/>
  <c r="M3643" i="11"/>
  <c r="P3642" i="11"/>
  <c r="M3642" i="11"/>
  <c r="P3641" i="11"/>
  <c r="M3641" i="11"/>
  <c r="P3640" i="11"/>
  <c r="M3640" i="11"/>
  <c r="P3639" i="11"/>
  <c r="M3639" i="11"/>
  <c r="P3638" i="11"/>
  <c r="M3638" i="11"/>
  <c r="P3637" i="11"/>
  <c r="M3637" i="11"/>
  <c r="P3636" i="11"/>
  <c r="M3636" i="11"/>
  <c r="P3635" i="11"/>
  <c r="M3635" i="11"/>
  <c r="P3634" i="11"/>
  <c r="M3634" i="11"/>
  <c r="P3633" i="11"/>
  <c r="M3633" i="11"/>
  <c r="P3632" i="11"/>
  <c r="M3632" i="11"/>
  <c r="P3631" i="11"/>
  <c r="M3631" i="11"/>
  <c r="P3630" i="11"/>
  <c r="M3630" i="11"/>
  <c r="P3629" i="11"/>
  <c r="M3629" i="11"/>
  <c r="P3628" i="11"/>
  <c r="M3628" i="11"/>
  <c r="P3627" i="11"/>
  <c r="M3627" i="11"/>
  <c r="P3626" i="11"/>
  <c r="M3626" i="11"/>
  <c r="P3625" i="11"/>
  <c r="M3625" i="11"/>
  <c r="P3624" i="11"/>
  <c r="M3624" i="11"/>
  <c r="P3623" i="11"/>
  <c r="M3623" i="11"/>
  <c r="P3622" i="11"/>
  <c r="M3622" i="11"/>
  <c r="P3621" i="11"/>
  <c r="M3621" i="11"/>
  <c r="P3620" i="11"/>
  <c r="M3620" i="11"/>
  <c r="P3619" i="11"/>
  <c r="M3619" i="11"/>
  <c r="P3618" i="11"/>
  <c r="M3618" i="11"/>
  <c r="P3617" i="11"/>
  <c r="M3617" i="11"/>
  <c r="P3616" i="11"/>
  <c r="M3616" i="11"/>
  <c r="P3615" i="11"/>
  <c r="M3615" i="11"/>
  <c r="P3614" i="11"/>
  <c r="M3614" i="11"/>
  <c r="P3613" i="11"/>
  <c r="M3613" i="11"/>
  <c r="P3612" i="11"/>
  <c r="M3612" i="11"/>
  <c r="P3611" i="11"/>
  <c r="M3611" i="11"/>
  <c r="P3610" i="11"/>
  <c r="M3610" i="11"/>
  <c r="P3609" i="11"/>
  <c r="M3609" i="11"/>
  <c r="P3608" i="11"/>
  <c r="M3608" i="11"/>
  <c r="P3607" i="11"/>
  <c r="M3607" i="11"/>
  <c r="P3606" i="11"/>
  <c r="M3606" i="11"/>
  <c r="P3605" i="11"/>
  <c r="M3605" i="11"/>
  <c r="P3604" i="11"/>
  <c r="M3604" i="11"/>
  <c r="P3603" i="11"/>
  <c r="M3603" i="11"/>
  <c r="P3602" i="11"/>
  <c r="M3602" i="11"/>
  <c r="P3601" i="11"/>
  <c r="M3601" i="11"/>
  <c r="P3600" i="11"/>
  <c r="M3600" i="11"/>
  <c r="P3599" i="11"/>
  <c r="M3599" i="11"/>
  <c r="P3598" i="11"/>
  <c r="M3598" i="11"/>
  <c r="P3597" i="11"/>
  <c r="M3597" i="11"/>
  <c r="P3596" i="11"/>
  <c r="M3596" i="11"/>
  <c r="P3595" i="11"/>
  <c r="M3595" i="11"/>
  <c r="P3594" i="11"/>
  <c r="M3594" i="11"/>
  <c r="P3593" i="11"/>
  <c r="M3593" i="11"/>
  <c r="P3592" i="11"/>
  <c r="M3592" i="11"/>
  <c r="R108" i="5" l="1"/>
  <c r="R72" i="5"/>
  <c r="R64" i="5"/>
  <c r="R32" i="5"/>
  <c r="R92" i="5"/>
  <c r="R16" i="5"/>
  <c r="R104" i="5"/>
  <c r="R80" i="5"/>
  <c r="R76" i="5"/>
  <c r="R56" i="5"/>
  <c r="R24" i="5"/>
  <c r="R96" i="5"/>
  <c r="R40" i="5"/>
  <c r="R88" i="5"/>
  <c r="R68" i="5"/>
  <c r="R48" i="5"/>
  <c r="R84" i="5"/>
  <c r="R60" i="5"/>
  <c r="R100" i="5"/>
  <c r="R44" i="5"/>
  <c r="R36" i="5"/>
  <c r="E10" i="4"/>
  <c r="H10" i="4" s="1"/>
  <c r="K10" i="4"/>
  <c r="M10" i="4" s="1"/>
  <c r="M18" i="4" s="1"/>
  <c r="N10" i="4"/>
  <c r="N18" i="4" s="1"/>
  <c r="C18" i="4"/>
  <c r="D18" i="4"/>
  <c r="I17" i="1"/>
  <c r="O10" i="4" l="1"/>
  <c r="K18" i="4"/>
  <c r="E18" i="4"/>
  <c r="P812" i="11"/>
  <c r="J812" i="11"/>
  <c r="I812" i="11"/>
  <c r="P811" i="11"/>
  <c r="J811" i="11"/>
  <c r="I811" i="11"/>
  <c r="P810" i="11"/>
  <c r="J810" i="11"/>
  <c r="I810" i="11"/>
  <c r="P809" i="11"/>
  <c r="J809" i="11"/>
  <c r="I809" i="11"/>
  <c r="P808" i="11"/>
  <c r="J808" i="11"/>
  <c r="I808" i="11"/>
  <c r="P807" i="11"/>
  <c r="J807" i="11"/>
  <c r="I807" i="11"/>
  <c r="P806" i="11"/>
  <c r="J806" i="11"/>
  <c r="I806" i="11"/>
  <c r="P805" i="11"/>
  <c r="J805" i="11"/>
  <c r="I805" i="11"/>
  <c r="P804" i="11"/>
  <c r="J804" i="11"/>
  <c r="I804" i="11"/>
  <c r="P803" i="11"/>
  <c r="J803" i="11"/>
  <c r="I803" i="11"/>
  <c r="P802" i="11"/>
  <c r="J802" i="11"/>
  <c r="I802" i="11"/>
  <c r="P801" i="11"/>
  <c r="J801" i="11"/>
  <c r="I801" i="11"/>
  <c r="P800" i="11"/>
  <c r="J800" i="11"/>
  <c r="I800" i="11"/>
  <c r="P799" i="11"/>
  <c r="J799" i="11"/>
  <c r="I799" i="11"/>
  <c r="P798" i="11"/>
  <c r="J798" i="11"/>
  <c r="I798" i="11"/>
  <c r="P797" i="11"/>
  <c r="J797" i="11"/>
  <c r="I797" i="11"/>
  <c r="P796" i="11"/>
  <c r="J796" i="11"/>
  <c r="I796" i="11"/>
  <c r="P795" i="11"/>
  <c r="J795" i="11"/>
  <c r="I795" i="11"/>
  <c r="P794" i="11"/>
  <c r="J794" i="11"/>
  <c r="I794" i="11"/>
  <c r="P793" i="11"/>
  <c r="P792" i="11"/>
  <c r="J792" i="11"/>
  <c r="I792" i="11"/>
  <c r="P791" i="11"/>
  <c r="J791" i="11"/>
  <c r="I791" i="11"/>
  <c r="P790" i="11"/>
  <c r="J790" i="11"/>
  <c r="I790" i="11"/>
  <c r="P789" i="11"/>
  <c r="J789" i="11"/>
  <c r="I789" i="11"/>
  <c r="P788" i="11"/>
  <c r="J788" i="11"/>
  <c r="I788" i="11"/>
  <c r="P787" i="11"/>
  <c r="J787" i="11"/>
  <c r="I787" i="11"/>
  <c r="P786" i="11"/>
  <c r="J786" i="11"/>
  <c r="I786" i="11"/>
  <c r="P785" i="11"/>
  <c r="J785" i="11"/>
  <c r="I785" i="11"/>
  <c r="P784" i="11"/>
  <c r="J784" i="11"/>
  <c r="I784" i="11"/>
  <c r="P783" i="11"/>
  <c r="J783" i="11"/>
  <c r="I783" i="11"/>
  <c r="P782" i="11"/>
  <c r="J782" i="11"/>
  <c r="I782" i="11"/>
  <c r="P781" i="11"/>
  <c r="J781" i="11"/>
  <c r="I781" i="11"/>
  <c r="P780" i="11"/>
  <c r="J780" i="11"/>
  <c r="I780" i="11"/>
  <c r="P779" i="11"/>
  <c r="J779" i="11"/>
  <c r="I779" i="11"/>
  <c r="P778" i="11"/>
  <c r="J778" i="11"/>
  <c r="I778" i="11"/>
  <c r="P777" i="11"/>
  <c r="P776" i="11"/>
  <c r="J776" i="11"/>
  <c r="I776" i="11"/>
  <c r="P775" i="11"/>
  <c r="J775" i="11"/>
  <c r="I775" i="11"/>
  <c r="P774" i="11"/>
  <c r="J774" i="11"/>
  <c r="I774" i="11"/>
  <c r="P773" i="11"/>
  <c r="J773" i="11"/>
  <c r="I773" i="11"/>
  <c r="P772" i="11"/>
  <c r="J772" i="11"/>
  <c r="I772" i="11"/>
  <c r="P771" i="11"/>
  <c r="J771" i="11"/>
  <c r="I771" i="11"/>
  <c r="P770" i="11"/>
  <c r="J770" i="11"/>
  <c r="I770" i="11"/>
  <c r="P769" i="11"/>
  <c r="J769" i="11"/>
  <c r="I769" i="11"/>
  <c r="P768" i="11"/>
  <c r="J768" i="11"/>
  <c r="I768" i="11"/>
  <c r="P767" i="11"/>
  <c r="J767" i="11"/>
  <c r="I767" i="11"/>
  <c r="P766" i="11"/>
  <c r="J766" i="11"/>
  <c r="I766" i="11"/>
  <c r="P765" i="11"/>
  <c r="J765" i="11"/>
  <c r="I765" i="11"/>
  <c r="P764" i="11"/>
  <c r="J764" i="11"/>
  <c r="I764" i="11"/>
  <c r="P763" i="11"/>
  <c r="J763" i="11"/>
  <c r="I763" i="11"/>
  <c r="P762" i="11"/>
  <c r="J762" i="11"/>
  <c r="I762" i="11"/>
  <c r="P761" i="11"/>
  <c r="J761" i="11"/>
  <c r="I761" i="11"/>
  <c r="P760" i="11"/>
  <c r="J760" i="11"/>
  <c r="I760" i="11"/>
  <c r="P759" i="11"/>
  <c r="J759" i="11"/>
  <c r="I759" i="11"/>
  <c r="P758" i="11"/>
  <c r="J758" i="11"/>
  <c r="I758" i="11"/>
  <c r="P757" i="11"/>
  <c r="J757" i="11"/>
  <c r="I757" i="11"/>
  <c r="P756" i="11"/>
  <c r="J756" i="11"/>
  <c r="I756" i="11"/>
  <c r="P755" i="11"/>
  <c r="J755" i="11"/>
  <c r="I755" i="11"/>
  <c r="P754" i="11"/>
  <c r="J754" i="11"/>
  <c r="I754" i="11"/>
  <c r="P753" i="11"/>
  <c r="J753" i="11"/>
  <c r="I753" i="11"/>
  <c r="P752" i="11"/>
  <c r="P751" i="11"/>
  <c r="J751" i="11"/>
  <c r="I751" i="11"/>
  <c r="P750" i="11"/>
  <c r="J750" i="11"/>
  <c r="I750" i="11"/>
  <c r="P749" i="11"/>
  <c r="J749" i="11"/>
  <c r="I749" i="11"/>
  <c r="P748" i="11"/>
  <c r="J748" i="11"/>
  <c r="I748" i="11"/>
  <c r="P747" i="11"/>
  <c r="J747" i="11"/>
  <c r="I747" i="11"/>
  <c r="P746" i="11"/>
  <c r="J746" i="11"/>
  <c r="I746" i="11"/>
  <c r="P745" i="11"/>
  <c r="J745" i="11"/>
  <c r="I745" i="11"/>
  <c r="P744" i="11"/>
  <c r="J744" i="11"/>
  <c r="I744" i="11"/>
  <c r="P743" i="11"/>
  <c r="J743" i="11"/>
  <c r="I743" i="11"/>
  <c r="P742" i="11"/>
  <c r="J742" i="11"/>
  <c r="I742" i="11"/>
  <c r="P741" i="11"/>
  <c r="J741" i="11"/>
  <c r="I741" i="11"/>
  <c r="P740" i="11"/>
  <c r="J740" i="11"/>
  <c r="I740" i="11"/>
  <c r="P739" i="11"/>
  <c r="J739" i="11"/>
  <c r="I739" i="11"/>
  <c r="P738" i="11"/>
  <c r="J738" i="11"/>
  <c r="I738" i="11"/>
  <c r="P737" i="11"/>
  <c r="J737" i="11"/>
  <c r="I737" i="11"/>
  <c r="P736" i="11"/>
  <c r="J736" i="11"/>
  <c r="I736" i="11"/>
  <c r="P735" i="11"/>
  <c r="J735" i="11"/>
  <c r="I735" i="11"/>
  <c r="P734" i="11"/>
  <c r="J734" i="11"/>
  <c r="I734" i="11"/>
  <c r="P733" i="11"/>
  <c r="J733" i="11"/>
  <c r="I733" i="11"/>
  <c r="P732" i="11"/>
  <c r="J732" i="11"/>
  <c r="I732" i="11"/>
  <c r="P731" i="11"/>
  <c r="J731" i="11"/>
  <c r="I731" i="11"/>
  <c r="P730" i="11"/>
  <c r="J730" i="11"/>
  <c r="I730" i="11"/>
  <c r="P729" i="11"/>
  <c r="J729" i="11"/>
  <c r="I729" i="11"/>
  <c r="P728" i="11"/>
  <c r="J728" i="11"/>
  <c r="I728" i="11"/>
  <c r="P727" i="11"/>
  <c r="J727" i="11"/>
  <c r="I727" i="11"/>
  <c r="P726" i="11"/>
  <c r="J726" i="11"/>
  <c r="I726" i="11"/>
  <c r="P725" i="11"/>
  <c r="J725" i="11"/>
  <c r="I725" i="11"/>
  <c r="P724" i="11"/>
  <c r="J724" i="11"/>
  <c r="I724" i="11"/>
  <c r="P723" i="11"/>
  <c r="J723" i="11"/>
  <c r="I723" i="11"/>
  <c r="P722" i="11"/>
  <c r="J722" i="11"/>
  <c r="I722" i="11"/>
  <c r="P721" i="11"/>
  <c r="J721" i="11"/>
  <c r="I721" i="11"/>
  <c r="P720" i="11"/>
  <c r="J720" i="11"/>
  <c r="I720" i="11"/>
  <c r="P719" i="11"/>
  <c r="J719" i="11"/>
  <c r="I719" i="11"/>
  <c r="P718" i="11"/>
  <c r="J718" i="11"/>
  <c r="I718" i="11"/>
  <c r="P717" i="11"/>
  <c r="J717" i="11"/>
  <c r="I717" i="11"/>
  <c r="P716" i="11"/>
  <c r="J716" i="11"/>
  <c r="I716" i="11"/>
  <c r="P715" i="11"/>
  <c r="J715" i="11"/>
  <c r="I715" i="11"/>
  <c r="P714" i="11"/>
  <c r="J714" i="11"/>
  <c r="I714" i="11"/>
  <c r="P713" i="11"/>
  <c r="J713" i="11"/>
  <c r="I713" i="11"/>
  <c r="P712" i="11"/>
  <c r="J712" i="11"/>
  <c r="I712" i="11"/>
  <c r="P711" i="11"/>
  <c r="J711" i="11"/>
  <c r="I711" i="11"/>
  <c r="P710" i="11"/>
  <c r="J710" i="11"/>
  <c r="I710" i="11"/>
  <c r="P709" i="11"/>
  <c r="J709" i="11"/>
  <c r="I709" i="11"/>
  <c r="P708" i="11"/>
  <c r="J708" i="11"/>
  <c r="I708" i="11"/>
  <c r="P707" i="11"/>
  <c r="J707" i="11"/>
  <c r="I707" i="11"/>
  <c r="P706" i="11"/>
  <c r="J706" i="11"/>
  <c r="I706" i="11"/>
  <c r="P705" i="11"/>
  <c r="J705" i="11"/>
  <c r="I705" i="11"/>
  <c r="P704" i="11"/>
  <c r="J704" i="11"/>
  <c r="I704" i="11"/>
  <c r="P703" i="11"/>
  <c r="J703" i="11"/>
  <c r="I703" i="11"/>
  <c r="P702" i="11"/>
  <c r="J702" i="11"/>
  <c r="I702" i="11"/>
  <c r="P701" i="11"/>
  <c r="J701" i="11"/>
  <c r="I701" i="11"/>
  <c r="P700" i="11"/>
  <c r="J700" i="11"/>
  <c r="I700" i="11"/>
  <c r="P699" i="11"/>
  <c r="J699" i="11"/>
  <c r="I699" i="11"/>
  <c r="P698" i="11"/>
  <c r="P697" i="11"/>
  <c r="J697" i="11"/>
  <c r="I697" i="11"/>
  <c r="P696" i="11"/>
  <c r="J696" i="11"/>
  <c r="I696" i="11"/>
  <c r="P695" i="11"/>
  <c r="J695" i="11"/>
  <c r="I695" i="11"/>
  <c r="P694" i="11"/>
  <c r="J694" i="11"/>
  <c r="I694" i="11"/>
  <c r="P693" i="11"/>
  <c r="J693" i="11"/>
  <c r="I693" i="11"/>
  <c r="P692" i="11"/>
  <c r="J692" i="11"/>
  <c r="I692" i="11"/>
  <c r="P691" i="11"/>
  <c r="J691" i="11"/>
  <c r="I691" i="11"/>
  <c r="P690" i="11"/>
  <c r="J690" i="11"/>
  <c r="I690" i="11"/>
  <c r="P689" i="11"/>
  <c r="J689" i="11"/>
  <c r="I689" i="11"/>
  <c r="P688" i="11"/>
  <c r="J688" i="11"/>
  <c r="I688" i="11"/>
  <c r="P687" i="11"/>
  <c r="J687" i="11"/>
  <c r="I687" i="11"/>
  <c r="P686" i="11"/>
  <c r="J686" i="11"/>
  <c r="I686" i="11"/>
  <c r="P685" i="11"/>
  <c r="J685" i="11"/>
  <c r="I685" i="11"/>
  <c r="P684" i="11"/>
  <c r="J684" i="11"/>
  <c r="I684" i="11"/>
  <c r="P683" i="11"/>
  <c r="J683" i="11"/>
  <c r="I683" i="11"/>
  <c r="P682" i="11"/>
  <c r="J682" i="11"/>
  <c r="I682" i="11"/>
  <c r="P681" i="11"/>
  <c r="J681" i="11"/>
  <c r="I681" i="11"/>
  <c r="P680" i="11"/>
  <c r="J680" i="11"/>
  <c r="I680" i="11"/>
  <c r="P679" i="11"/>
  <c r="J679" i="11"/>
  <c r="I679" i="11"/>
  <c r="P678" i="11"/>
  <c r="J678" i="11"/>
  <c r="I678" i="11"/>
  <c r="P677" i="11"/>
  <c r="J677" i="11"/>
  <c r="I677" i="11"/>
  <c r="P676" i="11"/>
  <c r="J676" i="11"/>
  <c r="I676" i="11"/>
  <c r="P675" i="11"/>
  <c r="J675" i="11"/>
  <c r="I675" i="11"/>
  <c r="P674" i="11"/>
  <c r="J674" i="11"/>
  <c r="I674" i="11"/>
  <c r="P673" i="11"/>
  <c r="J673" i="11"/>
  <c r="I673" i="11"/>
  <c r="P672" i="11"/>
  <c r="J672" i="11"/>
  <c r="I672" i="11"/>
  <c r="P671" i="11"/>
  <c r="J671" i="11"/>
  <c r="I671" i="11"/>
  <c r="P670" i="11"/>
  <c r="J670" i="11"/>
  <c r="I670" i="11"/>
  <c r="P669" i="11"/>
  <c r="J669" i="11"/>
  <c r="I669" i="11"/>
  <c r="P668" i="11"/>
  <c r="J668" i="11"/>
  <c r="I668" i="11"/>
  <c r="P667" i="11"/>
  <c r="J667" i="11"/>
  <c r="I667" i="11"/>
  <c r="P666" i="11"/>
  <c r="J666" i="11"/>
  <c r="I666" i="11"/>
  <c r="P665" i="11"/>
  <c r="J665" i="11"/>
  <c r="I665" i="11"/>
  <c r="P664" i="11"/>
  <c r="J664" i="11"/>
  <c r="I664" i="11"/>
  <c r="P663" i="11"/>
  <c r="J663" i="11"/>
  <c r="I663" i="11"/>
  <c r="P662" i="11"/>
  <c r="J662" i="11"/>
  <c r="I662" i="11"/>
  <c r="P661" i="11"/>
  <c r="J661" i="11"/>
  <c r="I661" i="11"/>
  <c r="P660" i="11"/>
  <c r="J660" i="11"/>
  <c r="I660" i="11"/>
  <c r="P659" i="11"/>
  <c r="J659" i="11"/>
  <c r="I659" i="11"/>
  <c r="P658" i="11"/>
  <c r="J658" i="11"/>
  <c r="I658" i="11"/>
  <c r="P657" i="11"/>
  <c r="J657" i="11"/>
  <c r="I657" i="11"/>
  <c r="P656" i="11"/>
  <c r="J656" i="11"/>
  <c r="I656" i="11"/>
  <c r="P655" i="11"/>
  <c r="J655" i="11"/>
  <c r="I655" i="11"/>
  <c r="P654" i="11"/>
  <c r="J654" i="11"/>
  <c r="I654" i="11"/>
  <c r="P653" i="11"/>
  <c r="J653" i="11"/>
  <c r="I653" i="11"/>
  <c r="P652" i="11"/>
  <c r="J652" i="11"/>
  <c r="I652" i="11"/>
  <c r="P651" i="11"/>
  <c r="J651" i="11"/>
  <c r="I651" i="11"/>
  <c r="P650" i="11"/>
  <c r="J650" i="11"/>
  <c r="I650" i="11"/>
  <c r="P649" i="11"/>
  <c r="J649" i="11"/>
  <c r="I649" i="11"/>
  <c r="P648" i="11"/>
  <c r="J648" i="11"/>
  <c r="I648" i="11"/>
  <c r="P647" i="11"/>
  <c r="J647" i="11"/>
  <c r="I647" i="11"/>
  <c r="P646" i="11"/>
  <c r="J646" i="11"/>
  <c r="I646" i="11"/>
  <c r="P645" i="11"/>
  <c r="J645" i="11"/>
  <c r="I645" i="11"/>
  <c r="P644" i="11"/>
  <c r="J644" i="11"/>
  <c r="I644" i="11"/>
  <c r="P643" i="11"/>
  <c r="J643" i="11"/>
  <c r="I643" i="11"/>
  <c r="P642" i="11"/>
  <c r="J642" i="11"/>
  <c r="I642" i="11"/>
  <c r="P641" i="11"/>
  <c r="J641" i="11"/>
  <c r="I641" i="11"/>
  <c r="P640" i="11"/>
  <c r="J640" i="11"/>
  <c r="I640" i="11"/>
  <c r="P639" i="11"/>
  <c r="J639" i="11"/>
  <c r="I639" i="11"/>
  <c r="P638" i="11"/>
  <c r="J638" i="11"/>
  <c r="I638" i="11"/>
  <c r="P637" i="11"/>
  <c r="J637" i="11"/>
  <c r="I637" i="11"/>
  <c r="P636" i="11"/>
  <c r="J636" i="11"/>
  <c r="I636" i="11"/>
  <c r="P635" i="11"/>
  <c r="J635" i="11"/>
  <c r="I635" i="11"/>
  <c r="P634" i="11"/>
  <c r="J634" i="11"/>
  <c r="I634" i="11"/>
  <c r="P633" i="11"/>
  <c r="J633" i="11"/>
  <c r="I633" i="11"/>
  <c r="P632" i="11"/>
  <c r="J632" i="11"/>
  <c r="I632" i="11"/>
  <c r="P631" i="11"/>
  <c r="J631" i="11"/>
  <c r="I631" i="11"/>
  <c r="P630" i="11"/>
  <c r="J630" i="11"/>
  <c r="I630" i="11"/>
  <c r="P629" i="11"/>
  <c r="J629" i="11"/>
  <c r="I629" i="11"/>
  <c r="P628" i="11"/>
  <c r="J628" i="11"/>
  <c r="I628" i="11"/>
  <c r="P627" i="11"/>
  <c r="J627" i="11"/>
  <c r="I627" i="11"/>
  <c r="P626" i="11"/>
  <c r="J626" i="11"/>
  <c r="I626" i="11"/>
  <c r="P625" i="11"/>
  <c r="J625" i="11"/>
  <c r="I625" i="11"/>
  <c r="P624" i="11"/>
  <c r="J624" i="11"/>
  <c r="I624" i="11"/>
  <c r="P623" i="11"/>
  <c r="J623" i="11"/>
  <c r="I623" i="11"/>
  <c r="P622" i="11"/>
  <c r="J622" i="11"/>
  <c r="I622" i="11"/>
  <c r="P621" i="11"/>
  <c r="J621" i="11"/>
  <c r="I621" i="11"/>
  <c r="P620" i="11"/>
  <c r="J620" i="11"/>
  <c r="I620" i="11"/>
  <c r="P619" i="11"/>
  <c r="J619" i="11"/>
  <c r="I619" i="11"/>
  <c r="P618" i="11"/>
  <c r="J618" i="11"/>
  <c r="I618" i="11"/>
  <c r="P617" i="11"/>
  <c r="J617" i="11"/>
  <c r="I617" i="11"/>
  <c r="P616" i="11"/>
  <c r="J616" i="11"/>
  <c r="I616" i="11"/>
  <c r="P615" i="11"/>
  <c r="J615" i="11"/>
  <c r="I615" i="11"/>
  <c r="P614" i="11"/>
  <c r="J614" i="11"/>
  <c r="I614" i="11"/>
  <c r="P613" i="11"/>
  <c r="J613" i="11"/>
  <c r="I613" i="11"/>
  <c r="P612" i="11"/>
  <c r="J612" i="11"/>
  <c r="I612" i="11"/>
  <c r="P611" i="11"/>
  <c r="J611" i="11"/>
  <c r="I611" i="11"/>
  <c r="P610" i="11"/>
  <c r="J610" i="11"/>
  <c r="I610" i="11"/>
  <c r="P609" i="11"/>
  <c r="J609" i="11"/>
  <c r="I609" i="11"/>
  <c r="P608" i="11"/>
  <c r="J608" i="11"/>
  <c r="I608" i="11"/>
  <c r="P607" i="11"/>
  <c r="J607" i="11"/>
  <c r="I607" i="11"/>
  <c r="P606" i="11"/>
  <c r="J606" i="11"/>
  <c r="I606" i="11"/>
  <c r="P605" i="11"/>
  <c r="J605" i="11"/>
  <c r="I605" i="11"/>
  <c r="P604" i="11"/>
  <c r="J604" i="11"/>
  <c r="I604" i="11"/>
  <c r="P603" i="11"/>
  <c r="J603" i="11"/>
  <c r="I603" i="11"/>
  <c r="P602" i="11"/>
  <c r="P601" i="11"/>
  <c r="J601" i="11"/>
  <c r="I601" i="11"/>
  <c r="P600" i="11"/>
  <c r="J600" i="11"/>
  <c r="I600" i="11"/>
  <c r="P599" i="11"/>
  <c r="J599" i="11"/>
  <c r="I599" i="11"/>
  <c r="P598" i="11"/>
  <c r="J598" i="11"/>
  <c r="I598" i="11"/>
  <c r="P597" i="11"/>
  <c r="J597" i="11"/>
  <c r="I597" i="11"/>
  <c r="P596" i="11"/>
  <c r="J596" i="11"/>
  <c r="I596" i="11"/>
  <c r="P595" i="11"/>
  <c r="J595" i="11"/>
  <c r="I595" i="11"/>
  <c r="P594" i="11"/>
  <c r="J594" i="11"/>
  <c r="I594" i="11"/>
  <c r="P593" i="11"/>
  <c r="J593" i="11"/>
  <c r="I593" i="11"/>
  <c r="P592" i="11"/>
  <c r="J592" i="11"/>
  <c r="I592" i="11"/>
  <c r="P591" i="11"/>
  <c r="J591" i="11"/>
  <c r="I591" i="11"/>
  <c r="P590" i="11"/>
  <c r="J590" i="11"/>
  <c r="I590" i="11"/>
  <c r="P589" i="11"/>
  <c r="J589" i="11"/>
  <c r="I589" i="11"/>
  <c r="P588" i="11"/>
  <c r="J588" i="11"/>
  <c r="I588" i="11"/>
  <c r="P587" i="11"/>
  <c r="J587" i="11"/>
  <c r="I587" i="11"/>
  <c r="P586" i="11"/>
  <c r="J586" i="11"/>
  <c r="I586" i="11"/>
  <c r="P585" i="11"/>
  <c r="J585" i="11"/>
  <c r="I585" i="11"/>
  <c r="P584" i="11"/>
  <c r="J584" i="11"/>
  <c r="I584" i="11"/>
  <c r="P583" i="11"/>
  <c r="J583" i="11"/>
  <c r="I583" i="11"/>
  <c r="P582" i="11"/>
  <c r="J582" i="11"/>
  <c r="I582" i="11"/>
  <c r="P581" i="11"/>
  <c r="J581" i="11"/>
  <c r="I581" i="11"/>
  <c r="P580" i="11"/>
  <c r="J580" i="11"/>
  <c r="I580" i="11"/>
  <c r="P579" i="11"/>
  <c r="J579" i="11"/>
  <c r="I579" i="11"/>
  <c r="P578" i="11"/>
  <c r="J578" i="11"/>
  <c r="I578" i="11"/>
  <c r="P577" i="11"/>
  <c r="J577" i="11"/>
  <c r="I577" i="11"/>
  <c r="P576" i="11"/>
  <c r="J576" i="11"/>
  <c r="I576" i="11"/>
  <c r="P575" i="11"/>
  <c r="J575" i="11"/>
  <c r="I575" i="11"/>
  <c r="P574" i="11"/>
  <c r="J574" i="11"/>
  <c r="I574" i="11"/>
  <c r="P573" i="11"/>
  <c r="J573" i="11"/>
  <c r="I573" i="11"/>
  <c r="P572" i="11"/>
  <c r="J572" i="11"/>
  <c r="I572" i="11"/>
  <c r="P571" i="11"/>
  <c r="J571" i="11"/>
  <c r="I571" i="11"/>
  <c r="P570" i="11"/>
  <c r="J570" i="11"/>
  <c r="I570" i="11"/>
  <c r="P569" i="11"/>
  <c r="J569" i="11"/>
  <c r="I569" i="11"/>
  <c r="P568" i="11"/>
  <c r="J568" i="11"/>
  <c r="I568" i="11"/>
  <c r="P567" i="11"/>
  <c r="J567" i="11"/>
  <c r="I567" i="11"/>
  <c r="P566" i="11"/>
  <c r="J566" i="11"/>
  <c r="I566" i="11"/>
  <c r="P565" i="11"/>
  <c r="J565" i="11"/>
  <c r="I565" i="11"/>
  <c r="P564" i="11"/>
  <c r="J564" i="11"/>
  <c r="I564" i="11"/>
  <c r="P563" i="11"/>
  <c r="J563" i="11"/>
  <c r="I563" i="11"/>
  <c r="P562" i="11"/>
  <c r="J562" i="11"/>
  <c r="I562" i="11"/>
  <c r="P561" i="11"/>
  <c r="J561" i="11"/>
  <c r="I561" i="11"/>
  <c r="P560" i="11"/>
  <c r="J560" i="11"/>
  <c r="I560" i="11"/>
  <c r="P559" i="11"/>
  <c r="J559" i="11"/>
  <c r="I559" i="11"/>
  <c r="P558" i="11"/>
  <c r="J558" i="11"/>
  <c r="I558" i="11"/>
  <c r="P557" i="11"/>
  <c r="J557" i="11"/>
  <c r="I557" i="11"/>
  <c r="P556" i="11"/>
  <c r="J556" i="11"/>
  <c r="I556" i="11"/>
  <c r="P555" i="11"/>
  <c r="J555" i="11"/>
  <c r="I555" i="11"/>
  <c r="P554" i="11"/>
  <c r="J554" i="11"/>
  <c r="I554" i="11"/>
  <c r="P553" i="11"/>
  <c r="J553" i="11"/>
  <c r="I553" i="11"/>
  <c r="P552" i="11"/>
  <c r="J552" i="11"/>
  <c r="I552" i="11"/>
  <c r="P551" i="11"/>
  <c r="J551" i="11"/>
  <c r="I551" i="11"/>
  <c r="P550" i="11"/>
  <c r="J550" i="11"/>
  <c r="I550" i="11"/>
  <c r="P549" i="11"/>
  <c r="J549" i="11"/>
  <c r="I549" i="11"/>
  <c r="P548" i="11"/>
  <c r="J548" i="11"/>
  <c r="I548" i="11"/>
  <c r="P547" i="11"/>
  <c r="J547" i="11"/>
  <c r="I547" i="11"/>
  <c r="P546" i="11"/>
  <c r="J546" i="11"/>
  <c r="I546" i="11"/>
  <c r="P545" i="11"/>
  <c r="J545" i="11"/>
  <c r="I545" i="11"/>
  <c r="P544" i="11"/>
  <c r="J544" i="11"/>
  <c r="I544" i="11"/>
  <c r="P543" i="11"/>
  <c r="J543" i="11"/>
  <c r="I543" i="11"/>
  <c r="P542" i="11"/>
  <c r="J542" i="11"/>
  <c r="I542" i="11"/>
  <c r="P541" i="11"/>
  <c r="J541" i="11"/>
  <c r="I541" i="11"/>
  <c r="P540" i="11"/>
  <c r="J540" i="11"/>
  <c r="I540" i="11"/>
  <c r="P539" i="11"/>
  <c r="J539" i="11"/>
  <c r="I539" i="11"/>
  <c r="P538" i="11"/>
  <c r="J538" i="11"/>
  <c r="I538" i="11"/>
  <c r="P537" i="11"/>
  <c r="J537" i="11"/>
  <c r="I537" i="11"/>
  <c r="P536" i="11"/>
  <c r="J536" i="11"/>
  <c r="I536" i="11"/>
  <c r="P535" i="11"/>
  <c r="J535" i="11"/>
  <c r="I535" i="11"/>
  <c r="P534" i="11"/>
  <c r="J534" i="11"/>
  <c r="I534" i="11"/>
  <c r="P533" i="11"/>
  <c r="J533" i="11"/>
  <c r="I533" i="11"/>
  <c r="P532" i="11"/>
  <c r="J532" i="11"/>
  <c r="I532" i="11"/>
  <c r="P531" i="11"/>
  <c r="J531" i="11"/>
  <c r="I531" i="11"/>
  <c r="P530" i="11"/>
  <c r="J530" i="11"/>
  <c r="I530" i="11"/>
  <c r="P529" i="11"/>
  <c r="J529" i="11"/>
  <c r="I529" i="11"/>
  <c r="P528" i="11"/>
  <c r="J528" i="11"/>
  <c r="I528" i="11"/>
  <c r="P527" i="11"/>
  <c r="J527" i="11"/>
  <c r="I527" i="11"/>
  <c r="P526" i="11"/>
  <c r="J526" i="11"/>
  <c r="I526" i="11"/>
  <c r="P525" i="11"/>
  <c r="J525" i="11"/>
  <c r="I525" i="11"/>
  <c r="P524" i="11"/>
  <c r="J524" i="11"/>
  <c r="I524" i="11"/>
  <c r="P523" i="11"/>
  <c r="J523" i="11"/>
  <c r="I523" i="11"/>
  <c r="P522" i="11"/>
  <c r="J522" i="11"/>
  <c r="I522" i="11"/>
  <c r="P521" i="11"/>
  <c r="J521" i="11"/>
  <c r="I521" i="11"/>
  <c r="P520" i="11"/>
  <c r="J520" i="11"/>
  <c r="I520" i="11"/>
  <c r="P519" i="11"/>
  <c r="J519" i="11"/>
  <c r="I519" i="11"/>
  <c r="P518" i="11"/>
  <c r="J518" i="11"/>
  <c r="I518" i="11"/>
  <c r="P517" i="11"/>
  <c r="J517" i="11"/>
  <c r="I517" i="11"/>
  <c r="P516" i="11"/>
  <c r="J516" i="11"/>
  <c r="I516" i="11"/>
  <c r="P515" i="11"/>
  <c r="J515" i="11"/>
  <c r="I515" i="11"/>
  <c r="P514" i="11"/>
  <c r="J514" i="11"/>
  <c r="I514" i="11"/>
  <c r="P513" i="11"/>
  <c r="J513" i="11"/>
  <c r="I513" i="11"/>
  <c r="P512" i="11"/>
  <c r="J512" i="11"/>
  <c r="I512" i="11"/>
  <c r="P511" i="11"/>
  <c r="J511" i="11"/>
  <c r="I511" i="11"/>
  <c r="P510" i="11"/>
  <c r="J510" i="11"/>
  <c r="I510" i="11"/>
  <c r="P509" i="11"/>
  <c r="J509" i="11"/>
  <c r="I509" i="11"/>
  <c r="P508" i="11"/>
  <c r="J508" i="11"/>
  <c r="I508" i="11"/>
  <c r="P507" i="11"/>
  <c r="J507" i="11"/>
  <c r="I507" i="11"/>
  <c r="P506" i="11"/>
  <c r="J506" i="11"/>
  <c r="I506" i="11"/>
  <c r="P505" i="11"/>
  <c r="J505" i="11"/>
  <c r="I505" i="11"/>
  <c r="P504" i="11"/>
  <c r="J504" i="11"/>
  <c r="I504" i="11"/>
  <c r="P503" i="11"/>
  <c r="J503" i="11"/>
  <c r="I503" i="11"/>
  <c r="P502" i="11"/>
  <c r="J502" i="11"/>
  <c r="I502" i="11"/>
  <c r="P501" i="11"/>
  <c r="J501" i="11"/>
  <c r="I501" i="11"/>
  <c r="P500" i="11"/>
  <c r="J500" i="11"/>
  <c r="I500" i="11"/>
  <c r="P499" i="11"/>
  <c r="P498" i="11"/>
  <c r="J498" i="11"/>
  <c r="I498" i="11"/>
  <c r="P497" i="11"/>
  <c r="J497" i="11"/>
  <c r="I497" i="11"/>
  <c r="P496" i="11"/>
  <c r="J496" i="11"/>
  <c r="I496" i="11"/>
  <c r="P495" i="11"/>
  <c r="J495" i="11"/>
  <c r="I495" i="11"/>
  <c r="P494" i="11"/>
  <c r="J494" i="11"/>
  <c r="I494" i="11"/>
  <c r="P493" i="11"/>
  <c r="J493" i="11"/>
  <c r="I493" i="11"/>
  <c r="P492" i="11"/>
  <c r="J492" i="11"/>
  <c r="I492" i="11"/>
  <c r="P491" i="11"/>
  <c r="J491" i="11"/>
  <c r="I491" i="11"/>
  <c r="P490" i="11"/>
  <c r="J490" i="11"/>
  <c r="I490" i="11"/>
  <c r="P489" i="11"/>
  <c r="J489" i="11"/>
  <c r="I489" i="11"/>
  <c r="P488" i="11"/>
  <c r="J488" i="11"/>
  <c r="I488" i="11"/>
  <c r="P487" i="11"/>
  <c r="J487" i="11"/>
  <c r="I487" i="11"/>
  <c r="P486" i="11"/>
  <c r="J486" i="11"/>
  <c r="I486" i="11"/>
  <c r="P485" i="11"/>
  <c r="J485" i="11"/>
  <c r="I485" i="11"/>
  <c r="P484" i="11"/>
  <c r="J484" i="11"/>
  <c r="I484" i="11"/>
  <c r="P483" i="11"/>
  <c r="J483" i="11"/>
  <c r="I483" i="11"/>
  <c r="P482" i="11"/>
  <c r="J482" i="11"/>
  <c r="I482" i="11"/>
  <c r="P481" i="11"/>
  <c r="J481" i="11"/>
  <c r="I481" i="11"/>
  <c r="P480" i="11"/>
  <c r="J480" i="11"/>
  <c r="I480" i="11"/>
  <c r="P479" i="11"/>
  <c r="J479" i="11"/>
  <c r="I479" i="11"/>
  <c r="P478" i="11"/>
  <c r="J478" i="11"/>
  <c r="I478" i="11"/>
  <c r="P477" i="11"/>
  <c r="J477" i="11"/>
  <c r="I477" i="11"/>
  <c r="P476" i="11"/>
  <c r="J476" i="11"/>
  <c r="I476" i="11"/>
  <c r="P475" i="11"/>
  <c r="J475" i="11"/>
  <c r="I475" i="11"/>
  <c r="P474" i="11"/>
  <c r="J474" i="11"/>
  <c r="I474" i="11"/>
  <c r="P473" i="11"/>
  <c r="J473" i="11"/>
  <c r="I473" i="11"/>
  <c r="P472" i="11"/>
  <c r="J472" i="11"/>
  <c r="I472" i="11"/>
  <c r="P471" i="11"/>
  <c r="J471" i="11"/>
  <c r="I471" i="11"/>
  <c r="P470" i="11"/>
  <c r="J470" i="11"/>
  <c r="I470" i="11"/>
  <c r="P469" i="11"/>
  <c r="J469" i="11"/>
  <c r="I469" i="11"/>
  <c r="P468" i="11"/>
  <c r="J468" i="11"/>
  <c r="I468" i="11"/>
  <c r="P467" i="11"/>
  <c r="J467" i="11"/>
  <c r="I467" i="11"/>
  <c r="P466" i="11"/>
  <c r="J466" i="11"/>
  <c r="I466" i="11"/>
  <c r="P465" i="11"/>
  <c r="J465" i="11"/>
  <c r="I465" i="11"/>
  <c r="P464" i="11"/>
  <c r="J464" i="11"/>
  <c r="I464" i="11"/>
  <c r="P463" i="11"/>
  <c r="J463" i="11"/>
  <c r="I463" i="11"/>
  <c r="P462" i="11"/>
  <c r="J462" i="11"/>
  <c r="I462" i="11"/>
  <c r="P461" i="11"/>
  <c r="J461" i="11"/>
  <c r="I461" i="11"/>
  <c r="P460" i="11"/>
  <c r="J460" i="11"/>
  <c r="I460" i="11"/>
  <c r="P459" i="11"/>
  <c r="J459" i="11"/>
  <c r="I459" i="11"/>
  <c r="P458" i="11"/>
  <c r="J458" i="11"/>
  <c r="I458" i="11"/>
  <c r="P457" i="11"/>
  <c r="J457" i="11"/>
  <c r="I457" i="11"/>
  <c r="P456" i="11"/>
  <c r="J456" i="11"/>
  <c r="I456" i="11"/>
  <c r="P455" i="11"/>
  <c r="J455" i="11"/>
  <c r="I455" i="11"/>
  <c r="M454" i="11"/>
  <c r="M453" i="11"/>
  <c r="M452" i="11"/>
  <c r="M451" i="11"/>
  <c r="M450" i="11"/>
  <c r="M449" i="11"/>
  <c r="M448" i="11"/>
  <c r="M447" i="11"/>
  <c r="M446" i="11"/>
  <c r="M445" i="11"/>
  <c r="M444" i="11"/>
  <c r="J444" i="11"/>
  <c r="I444" i="11"/>
  <c r="H444" i="11"/>
  <c r="M443" i="11"/>
  <c r="M442" i="11"/>
  <c r="M441" i="11"/>
  <c r="M440" i="11"/>
  <c r="M439" i="11"/>
  <c r="M438" i="11"/>
  <c r="M437" i="11"/>
  <c r="M436" i="11"/>
  <c r="M435" i="11"/>
  <c r="M434" i="11"/>
  <c r="M433" i="11"/>
  <c r="M432" i="11"/>
  <c r="M431" i="11"/>
  <c r="M430" i="11"/>
  <c r="M429" i="11"/>
  <c r="M428" i="11"/>
  <c r="M427" i="11"/>
  <c r="M426" i="11"/>
  <c r="M425" i="11"/>
  <c r="J425" i="11"/>
  <c r="I425" i="11"/>
  <c r="H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J387" i="11"/>
  <c r="I387" i="11"/>
  <c r="H387" i="11"/>
  <c r="M386" i="11"/>
  <c r="J386" i="11"/>
  <c r="I386" i="11"/>
  <c r="H386" i="11"/>
  <c r="M385" i="11"/>
  <c r="M384" i="11"/>
  <c r="M383" i="11"/>
  <c r="M382" i="11"/>
  <c r="M381" i="11"/>
  <c r="M380" i="11"/>
  <c r="M379" i="11"/>
  <c r="M378" i="11"/>
  <c r="J378" i="11"/>
  <c r="I378" i="11"/>
  <c r="H378" i="11"/>
  <c r="M377" i="11"/>
  <c r="J377" i="11"/>
  <c r="I377" i="11"/>
  <c r="H377" i="11"/>
  <c r="M376" i="11"/>
  <c r="J376" i="11"/>
  <c r="I376" i="11"/>
  <c r="H376" i="11"/>
  <c r="M375" i="11"/>
  <c r="J375" i="11"/>
  <c r="I375" i="11"/>
  <c r="H375" i="11"/>
  <c r="M374" i="11"/>
  <c r="J374" i="11"/>
  <c r="I374" i="11"/>
  <c r="H374" i="11"/>
  <c r="M373" i="11"/>
  <c r="J373" i="11"/>
  <c r="I373" i="11"/>
  <c r="H373" i="11"/>
  <c r="M372" i="11"/>
  <c r="J372" i="11"/>
  <c r="I372" i="11"/>
  <c r="H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J309" i="11"/>
  <c r="I309" i="11"/>
  <c r="H309" i="11"/>
  <c r="M308" i="11"/>
  <c r="J308" i="11"/>
  <c r="I308" i="11"/>
  <c r="H308" i="11"/>
  <c r="M307" i="11"/>
  <c r="J307" i="11"/>
  <c r="I307" i="11"/>
  <c r="H307" i="11"/>
  <c r="M306" i="11"/>
  <c r="J306" i="11"/>
  <c r="I306" i="11"/>
  <c r="H306" i="11"/>
  <c r="M305" i="11"/>
  <c r="J305" i="11"/>
  <c r="I305" i="11"/>
  <c r="H305" i="11"/>
  <c r="M304" i="11"/>
  <c r="J304" i="11"/>
  <c r="I304" i="11"/>
  <c r="H304" i="11"/>
  <c r="M303" i="11"/>
  <c r="J303" i="11"/>
  <c r="I303" i="11"/>
  <c r="H303" i="11"/>
  <c r="M302" i="11"/>
  <c r="J302" i="11"/>
  <c r="I302" i="11"/>
  <c r="H302" i="11"/>
  <c r="M301" i="11"/>
  <c r="J301" i="11"/>
  <c r="I301" i="11"/>
  <c r="H301" i="11"/>
  <c r="M300" i="11"/>
  <c r="J300" i="11"/>
  <c r="I300" i="11"/>
  <c r="H300" i="11"/>
  <c r="M299" i="11"/>
  <c r="J299" i="11"/>
  <c r="I299" i="11"/>
  <c r="H299" i="11"/>
  <c r="M298" i="11"/>
  <c r="J298" i="11"/>
  <c r="I298" i="11"/>
  <c r="H298" i="11"/>
  <c r="M297" i="11"/>
  <c r="J297" i="11"/>
  <c r="I297" i="11"/>
  <c r="H297" i="11"/>
  <c r="M296" i="11"/>
  <c r="J296" i="11"/>
  <c r="I296" i="11"/>
  <c r="H296" i="11"/>
  <c r="M295" i="11"/>
  <c r="J295" i="11"/>
  <c r="I295" i="11"/>
  <c r="H295" i="11"/>
  <c r="M294" i="11"/>
  <c r="J294" i="11"/>
  <c r="I294" i="11"/>
  <c r="H294" i="11"/>
  <c r="M293" i="11"/>
  <c r="J293" i="11"/>
  <c r="I293" i="11"/>
  <c r="H293" i="11"/>
  <c r="M292" i="11"/>
  <c r="J292" i="11"/>
  <c r="I292" i="11"/>
  <c r="H292" i="11"/>
  <c r="M291" i="11"/>
  <c r="J291" i="11"/>
  <c r="I291" i="11"/>
  <c r="H291" i="11"/>
  <c r="M290" i="11"/>
  <c r="J290" i="11"/>
  <c r="I290" i="11"/>
  <c r="H290" i="11"/>
  <c r="M289" i="11"/>
  <c r="J289" i="11"/>
  <c r="I289" i="11"/>
  <c r="H289" i="11"/>
  <c r="M288" i="11"/>
  <c r="J288" i="11"/>
  <c r="I288" i="11"/>
  <c r="H288" i="11"/>
  <c r="M287" i="11"/>
  <c r="J287" i="11"/>
  <c r="I287" i="11"/>
  <c r="H287" i="11"/>
  <c r="M286" i="11"/>
  <c r="J286" i="11"/>
  <c r="I286" i="11"/>
  <c r="H286" i="11"/>
  <c r="M285" i="11"/>
  <c r="J285" i="11"/>
  <c r="I285" i="11"/>
  <c r="H285" i="11"/>
  <c r="M284" i="11"/>
  <c r="M283" i="11"/>
  <c r="J283" i="11"/>
  <c r="I283" i="11"/>
  <c r="H283" i="11"/>
  <c r="M282" i="11"/>
  <c r="J282" i="11"/>
  <c r="I282" i="11"/>
  <c r="H282" i="11"/>
  <c r="M281" i="11"/>
  <c r="J281" i="11"/>
  <c r="I281" i="11"/>
  <c r="H281" i="11"/>
  <c r="M280" i="11"/>
  <c r="J280" i="11"/>
  <c r="I280" i="11"/>
  <c r="H280" i="11"/>
  <c r="M279" i="11"/>
  <c r="J279" i="11"/>
  <c r="I279" i="11"/>
  <c r="H279" i="11"/>
  <c r="M278" i="11"/>
  <c r="M277" i="11"/>
  <c r="M276" i="11"/>
  <c r="J276" i="11"/>
  <c r="I276" i="11"/>
  <c r="H276" i="11"/>
  <c r="M275" i="11"/>
  <c r="J275" i="11"/>
  <c r="I275" i="11"/>
  <c r="H275" i="11"/>
  <c r="M274" i="11"/>
  <c r="J274" i="11"/>
  <c r="I274" i="11"/>
  <c r="H274" i="11"/>
  <c r="M273" i="11"/>
  <c r="J273" i="11"/>
  <c r="I273" i="11"/>
  <c r="H273" i="11"/>
  <c r="M272" i="11"/>
  <c r="J272" i="11"/>
  <c r="I272" i="11"/>
  <c r="H272" i="11"/>
  <c r="M271" i="11"/>
  <c r="J271" i="11"/>
  <c r="I271" i="11"/>
  <c r="H271" i="11"/>
  <c r="M270" i="11"/>
  <c r="J270" i="11"/>
  <c r="I270" i="11"/>
  <c r="H270" i="11"/>
  <c r="M269" i="11"/>
  <c r="I269" i="11"/>
  <c r="M268" i="11"/>
  <c r="J268" i="11"/>
  <c r="I268" i="11"/>
  <c r="H268" i="11"/>
  <c r="M267" i="11"/>
  <c r="J267" i="11"/>
  <c r="I267" i="11"/>
  <c r="H267" i="11"/>
  <c r="M266" i="11"/>
  <c r="J266" i="11"/>
  <c r="I266" i="11"/>
  <c r="H266" i="11"/>
  <c r="M265" i="11"/>
  <c r="J265" i="11"/>
  <c r="I265" i="11"/>
  <c r="H265" i="11"/>
  <c r="M264" i="11"/>
  <c r="J264" i="11"/>
  <c r="I264" i="11"/>
  <c r="H264" i="11"/>
  <c r="M263" i="11"/>
  <c r="J263" i="11"/>
  <c r="I263" i="11"/>
  <c r="H263" i="11"/>
  <c r="M262" i="11"/>
  <c r="J262" i="11"/>
  <c r="I262" i="11"/>
  <c r="H262" i="11"/>
  <c r="M261" i="11"/>
  <c r="J261" i="11"/>
  <c r="I261" i="11"/>
  <c r="H261" i="11"/>
  <c r="M260" i="11"/>
  <c r="J260" i="11"/>
  <c r="I260" i="11"/>
  <c r="H260" i="11"/>
  <c r="M259" i="11"/>
  <c r="J259" i="11"/>
  <c r="I259" i="11"/>
  <c r="H259" i="11"/>
  <c r="M258" i="11"/>
  <c r="J258" i="11"/>
  <c r="I258" i="11"/>
  <c r="H258" i="11"/>
  <c r="M257" i="11"/>
  <c r="J257" i="11"/>
  <c r="I257" i="11"/>
  <c r="H257" i="11"/>
  <c r="M256" i="11"/>
  <c r="J256" i="11"/>
  <c r="I256" i="11"/>
  <c r="H256" i="11"/>
  <c r="M255" i="11"/>
  <c r="J255" i="11"/>
  <c r="I255" i="11"/>
  <c r="H255" i="11"/>
  <c r="M254" i="11"/>
  <c r="J254" i="11"/>
  <c r="I254" i="11"/>
  <c r="H254" i="11"/>
  <c r="M253" i="11"/>
  <c r="J253" i="11"/>
  <c r="I253" i="11"/>
  <c r="H253" i="11"/>
  <c r="M252" i="11"/>
  <c r="J252" i="11"/>
  <c r="I252" i="11"/>
  <c r="H252" i="11"/>
  <c r="M251" i="11"/>
  <c r="J251" i="11"/>
  <c r="I251" i="11"/>
  <c r="H251" i="11"/>
  <c r="M250" i="11"/>
  <c r="J250" i="11"/>
  <c r="I250" i="11"/>
  <c r="H250" i="11"/>
  <c r="M249" i="11"/>
  <c r="J249" i="11"/>
  <c r="I249" i="11"/>
  <c r="H249" i="11"/>
  <c r="M248" i="11"/>
  <c r="J248" i="11"/>
  <c r="I248" i="11"/>
  <c r="H248" i="11"/>
  <c r="M247" i="11"/>
  <c r="J247" i="11"/>
  <c r="I247" i="11"/>
  <c r="H247" i="11"/>
  <c r="M246" i="11"/>
  <c r="J246" i="11"/>
  <c r="I246" i="11"/>
  <c r="H246" i="11"/>
  <c r="M245" i="11"/>
  <c r="J245" i="11"/>
  <c r="I245" i="11"/>
  <c r="H245" i="11"/>
  <c r="M244" i="11"/>
  <c r="J244" i="11"/>
  <c r="I244" i="11"/>
  <c r="H244" i="11"/>
  <c r="M243" i="11"/>
  <c r="J243" i="11"/>
  <c r="I243" i="11"/>
  <c r="H243" i="11"/>
  <c r="M242" i="11"/>
  <c r="J242" i="11"/>
  <c r="I242" i="11"/>
  <c r="H242" i="11"/>
  <c r="M241" i="11"/>
  <c r="J241" i="11"/>
  <c r="I241" i="11"/>
  <c r="H241" i="11"/>
  <c r="M240" i="11"/>
  <c r="J240" i="11"/>
  <c r="I240" i="11"/>
  <c r="H240" i="11"/>
  <c r="M239" i="11"/>
  <c r="J239" i="11"/>
  <c r="I239" i="11"/>
  <c r="H239" i="11"/>
  <c r="M238" i="11"/>
  <c r="J238" i="11"/>
  <c r="I238" i="11"/>
  <c r="H238" i="11"/>
  <c r="M237" i="11"/>
  <c r="J237" i="11"/>
  <c r="I237" i="11"/>
  <c r="H237" i="11"/>
  <c r="M236" i="11"/>
  <c r="J236" i="11"/>
  <c r="I236" i="11"/>
  <c r="H236" i="11"/>
  <c r="M235" i="11"/>
  <c r="J235" i="11"/>
  <c r="I235" i="11"/>
  <c r="H235" i="11"/>
  <c r="M234" i="11"/>
  <c r="J234" i="11"/>
  <c r="I234" i="11"/>
  <c r="H234" i="11"/>
  <c r="M233" i="11"/>
  <c r="J233" i="11"/>
  <c r="I233" i="11"/>
  <c r="H233" i="11"/>
  <c r="M232" i="11"/>
  <c r="J232" i="11"/>
  <c r="I232" i="11"/>
  <c r="H232" i="11"/>
  <c r="M231" i="11"/>
  <c r="J231" i="11"/>
  <c r="I231" i="11"/>
  <c r="H231" i="11"/>
  <c r="M230" i="11"/>
  <c r="J230" i="11"/>
  <c r="I230" i="11"/>
  <c r="H230" i="11"/>
  <c r="M229" i="11"/>
  <c r="J229" i="11"/>
  <c r="I229" i="11"/>
  <c r="H229" i="11"/>
  <c r="M228" i="11"/>
  <c r="J228" i="11"/>
  <c r="I228" i="11"/>
  <c r="H228" i="11"/>
  <c r="M227" i="11"/>
  <c r="J227" i="11"/>
  <c r="I227" i="11"/>
  <c r="H227" i="11"/>
  <c r="M226" i="11"/>
  <c r="J226" i="11"/>
  <c r="I226" i="11"/>
  <c r="H226" i="11"/>
  <c r="M225" i="11"/>
  <c r="J225" i="11"/>
  <c r="I225" i="11"/>
  <c r="H225" i="11"/>
  <c r="M224" i="11"/>
  <c r="J224" i="11"/>
  <c r="I224" i="11"/>
  <c r="H224" i="11"/>
  <c r="M223" i="11"/>
  <c r="J223" i="11"/>
  <c r="I223" i="11"/>
  <c r="H223" i="11"/>
  <c r="M222" i="11"/>
  <c r="J222" i="11"/>
  <c r="I222" i="11"/>
  <c r="H222" i="11"/>
  <c r="M221" i="11"/>
  <c r="J221" i="11"/>
  <c r="I221" i="11"/>
  <c r="H221" i="11"/>
  <c r="M220" i="11"/>
  <c r="J220" i="11"/>
  <c r="I220" i="11"/>
  <c r="H220" i="11"/>
  <c r="M219" i="11"/>
  <c r="J219" i="11"/>
  <c r="I219" i="11"/>
  <c r="H219" i="11"/>
  <c r="M218" i="11"/>
  <c r="J218" i="11"/>
  <c r="I218" i="11"/>
  <c r="H218" i="11"/>
  <c r="M217" i="11"/>
  <c r="J217" i="11"/>
  <c r="I217" i="11"/>
  <c r="H217" i="11"/>
  <c r="M216" i="11"/>
  <c r="J216" i="11"/>
  <c r="I216" i="11"/>
  <c r="H216" i="11"/>
  <c r="M215" i="11"/>
  <c r="J215" i="11"/>
  <c r="I215" i="11"/>
  <c r="H215" i="11"/>
  <c r="M214" i="11"/>
  <c r="J214" i="11"/>
  <c r="I214" i="11"/>
  <c r="H214" i="11"/>
  <c r="M213" i="11"/>
  <c r="J213" i="11"/>
  <c r="I213" i="11"/>
  <c r="H213" i="11"/>
  <c r="M212" i="11"/>
  <c r="J212" i="11"/>
  <c r="I212" i="11"/>
  <c r="H212" i="11"/>
  <c r="M211" i="11"/>
  <c r="J211" i="11"/>
  <c r="I211" i="11"/>
  <c r="H211" i="11"/>
  <c r="M210" i="11"/>
  <c r="I210" i="11"/>
  <c r="M209" i="11"/>
  <c r="J209" i="11"/>
  <c r="I209" i="11"/>
  <c r="H209" i="11"/>
  <c r="M208" i="11"/>
  <c r="J208" i="11"/>
  <c r="I208" i="11"/>
  <c r="H208" i="11"/>
  <c r="M207" i="11"/>
  <c r="J207" i="11"/>
  <c r="I207" i="11"/>
  <c r="H207" i="11"/>
  <c r="M206" i="11"/>
  <c r="J206" i="11"/>
  <c r="I206" i="11"/>
  <c r="H206" i="11"/>
  <c r="M205" i="11"/>
  <c r="M204" i="11"/>
  <c r="J204" i="11"/>
  <c r="I204" i="11"/>
  <c r="H204" i="11"/>
  <c r="M203" i="11"/>
  <c r="J203" i="11"/>
  <c r="I203" i="11"/>
  <c r="H203" i="11"/>
  <c r="M202" i="11"/>
  <c r="J202" i="11"/>
  <c r="I202" i="11"/>
  <c r="H202" i="11"/>
  <c r="M201" i="11"/>
  <c r="J201" i="11"/>
  <c r="I201" i="11"/>
  <c r="H201" i="11"/>
  <c r="M200" i="11"/>
  <c r="J200" i="11"/>
  <c r="I200" i="11"/>
  <c r="H200" i="11"/>
  <c r="M199" i="11"/>
  <c r="J199" i="11"/>
  <c r="I199" i="11"/>
  <c r="H199" i="11"/>
  <c r="M198" i="11"/>
  <c r="J198" i="11"/>
  <c r="I198" i="11"/>
  <c r="H198" i="11"/>
  <c r="M197" i="11"/>
  <c r="J197" i="11"/>
  <c r="I197" i="11"/>
  <c r="H197" i="11"/>
  <c r="M196" i="11"/>
  <c r="J196" i="11"/>
  <c r="I196" i="11"/>
  <c r="H196" i="11"/>
  <c r="M195" i="11"/>
  <c r="J195" i="11"/>
  <c r="I195" i="11"/>
  <c r="H195" i="11"/>
  <c r="M194" i="11"/>
  <c r="J194" i="11"/>
  <c r="I194" i="11"/>
  <c r="H194" i="11"/>
  <c r="M193" i="11"/>
  <c r="J193" i="11"/>
  <c r="I193" i="11"/>
  <c r="H193" i="11"/>
  <c r="M192" i="11"/>
  <c r="J192" i="11"/>
  <c r="I192" i="11"/>
  <c r="H192" i="11"/>
  <c r="M191" i="11"/>
  <c r="J191" i="11"/>
  <c r="I191" i="11"/>
  <c r="H191" i="11"/>
  <c r="M190" i="11"/>
  <c r="J190" i="11"/>
  <c r="I190" i="11"/>
  <c r="H190" i="11"/>
  <c r="M189" i="11"/>
  <c r="J189" i="11"/>
  <c r="I189" i="11"/>
  <c r="H189" i="11"/>
  <c r="M188" i="11"/>
  <c r="J188" i="11"/>
  <c r="I188" i="11"/>
  <c r="H188" i="11"/>
  <c r="M187" i="11"/>
  <c r="J187" i="11"/>
  <c r="I187" i="11"/>
  <c r="H187" i="11"/>
  <c r="M186" i="11"/>
  <c r="J186" i="11"/>
  <c r="I186" i="11"/>
  <c r="H186" i="11"/>
  <c r="M185" i="11"/>
  <c r="J185" i="11"/>
  <c r="I185" i="11"/>
  <c r="H185" i="11"/>
  <c r="M184" i="11"/>
  <c r="J184" i="11"/>
  <c r="I184" i="11"/>
  <c r="H184" i="11"/>
  <c r="M183" i="11"/>
  <c r="J183" i="11"/>
  <c r="I183" i="11"/>
  <c r="H183" i="11"/>
  <c r="M182" i="11"/>
  <c r="J182" i="11"/>
  <c r="I182" i="11"/>
  <c r="H182" i="11"/>
  <c r="M181" i="11"/>
  <c r="J181" i="11"/>
  <c r="I181" i="11"/>
  <c r="H181" i="11"/>
  <c r="M180" i="11"/>
  <c r="J180" i="11"/>
  <c r="I180" i="11"/>
  <c r="H180" i="11"/>
  <c r="M179" i="11"/>
  <c r="J179" i="11"/>
  <c r="I179" i="11"/>
  <c r="H179" i="11"/>
  <c r="M178" i="11"/>
  <c r="J178" i="11"/>
  <c r="I178" i="11"/>
  <c r="H178" i="11"/>
  <c r="M177" i="11"/>
  <c r="J177" i="11"/>
  <c r="I177" i="11"/>
  <c r="H177" i="11"/>
  <c r="M176" i="11"/>
  <c r="J176" i="11"/>
  <c r="I176" i="11"/>
  <c r="H176" i="11"/>
  <c r="M175" i="11"/>
  <c r="J175" i="11"/>
  <c r="I175" i="11"/>
  <c r="H175" i="11"/>
  <c r="M174" i="11"/>
  <c r="J174" i="11"/>
  <c r="I174" i="11"/>
  <c r="H174" i="11"/>
  <c r="M173" i="11"/>
  <c r="J173" i="11"/>
  <c r="I173" i="11"/>
  <c r="H173" i="11"/>
  <c r="M172" i="11"/>
  <c r="J172" i="11"/>
  <c r="I172" i="11"/>
  <c r="H172" i="11"/>
  <c r="M171" i="11"/>
  <c r="J171" i="11"/>
  <c r="I171" i="11"/>
  <c r="H171" i="11"/>
  <c r="M170" i="11"/>
  <c r="J170" i="11"/>
  <c r="I170" i="11"/>
  <c r="H170" i="11"/>
  <c r="M169" i="11"/>
  <c r="J169" i="11"/>
  <c r="I169" i="11"/>
  <c r="H169" i="11"/>
  <c r="M168" i="11"/>
  <c r="J168" i="11"/>
  <c r="I168" i="11"/>
  <c r="H168" i="11"/>
  <c r="M167" i="11"/>
  <c r="J167" i="11"/>
  <c r="I167" i="11"/>
  <c r="H167" i="11"/>
  <c r="M166" i="11"/>
  <c r="J166" i="11"/>
  <c r="I166" i="11"/>
  <c r="H166" i="11"/>
  <c r="M165" i="11"/>
  <c r="J165" i="11"/>
  <c r="I165" i="11"/>
  <c r="H165" i="11"/>
  <c r="M164" i="11"/>
  <c r="J164" i="11"/>
  <c r="I164" i="11"/>
  <c r="H164" i="11"/>
  <c r="M163" i="11"/>
  <c r="J163" i="11"/>
  <c r="I163" i="11"/>
  <c r="H163" i="11"/>
  <c r="M162" i="11"/>
  <c r="J162" i="11"/>
  <c r="I162" i="11"/>
  <c r="H162" i="11"/>
  <c r="M161" i="11"/>
  <c r="J161" i="11"/>
  <c r="I161" i="11"/>
  <c r="H161" i="11"/>
  <c r="M160" i="11"/>
  <c r="J160" i="11"/>
  <c r="I160" i="11"/>
  <c r="H160" i="11"/>
  <c r="M159" i="11"/>
  <c r="J159" i="11"/>
  <c r="I159" i="11"/>
  <c r="H159" i="11"/>
  <c r="M158" i="11"/>
  <c r="I158" i="11"/>
  <c r="M157" i="11"/>
  <c r="J157" i="11"/>
  <c r="I157" i="11"/>
  <c r="H157" i="11"/>
  <c r="M156" i="11"/>
  <c r="J156" i="11"/>
  <c r="I156" i="11"/>
  <c r="H156" i="11"/>
  <c r="M155" i="11"/>
  <c r="J155" i="11"/>
  <c r="I155" i="11"/>
  <c r="H155" i="11"/>
  <c r="M154" i="11"/>
  <c r="J154" i="11"/>
  <c r="I154" i="11"/>
  <c r="H154" i="11"/>
  <c r="M153" i="11"/>
  <c r="J153" i="11"/>
  <c r="I153" i="11"/>
  <c r="H153" i="11"/>
  <c r="M152" i="11"/>
  <c r="J152" i="11"/>
  <c r="I152" i="11"/>
  <c r="H152" i="11"/>
  <c r="M151" i="11"/>
  <c r="J151" i="11"/>
  <c r="I151" i="11"/>
  <c r="H151" i="11"/>
  <c r="M150" i="11"/>
  <c r="I150" i="11"/>
  <c r="M149" i="11"/>
  <c r="J149" i="11"/>
  <c r="I149" i="11"/>
  <c r="H149" i="11"/>
  <c r="M148" i="11"/>
  <c r="J148" i="11"/>
  <c r="I148" i="11"/>
  <c r="H148" i="11"/>
  <c r="M147" i="11"/>
  <c r="J147" i="11"/>
  <c r="I147" i="11"/>
  <c r="H147" i="11"/>
  <c r="M146" i="11"/>
  <c r="J146" i="11"/>
  <c r="I146" i="11"/>
  <c r="H146" i="11"/>
  <c r="M145" i="11"/>
  <c r="J145" i="11"/>
  <c r="I145" i="11"/>
  <c r="H145" i="11"/>
  <c r="M144" i="11"/>
  <c r="J144" i="11"/>
  <c r="I144" i="11"/>
  <c r="H144" i="11"/>
  <c r="M143" i="11"/>
  <c r="J143" i="11"/>
  <c r="I143" i="11"/>
  <c r="H143" i="11"/>
  <c r="M142" i="11"/>
  <c r="J142" i="11"/>
  <c r="I142" i="11"/>
  <c r="H142" i="11"/>
  <c r="M141" i="11"/>
  <c r="J141" i="11"/>
  <c r="I141" i="11"/>
  <c r="H141" i="11"/>
  <c r="M140" i="11"/>
  <c r="J140" i="11"/>
  <c r="I140" i="11"/>
  <c r="H140" i="11"/>
  <c r="M139" i="11"/>
  <c r="J139" i="11"/>
  <c r="I139" i="11"/>
  <c r="H139" i="11"/>
  <c r="M138" i="11"/>
  <c r="J138" i="11"/>
  <c r="I138" i="11"/>
  <c r="H138" i="11"/>
  <c r="M137" i="11"/>
  <c r="J137" i="11"/>
  <c r="I137" i="11"/>
  <c r="H137" i="11"/>
  <c r="M136" i="11"/>
  <c r="J136" i="11"/>
  <c r="I136" i="11"/>
  <c r="H136" i="11"/>
  <c r="M135" i="11"/>
  <c r="J135" i="11"/>
  <c r="I135" i="11"/>
  <c r="H135" i="11"/>
  <c r="M134" i="11"/>
  <c r="J134" i="11"/>
  <c r="I134" i="11"/>
  <c r="H134" i="11"/>
  <c r="M133" i="11"/>
  <c r="J133" i="11"/>
  <c r="I133" i="11"/>
  <c r="H133" i="11"/>
  <c r="M132" i="11"/>
  <c r="J132" i="11"/>
  <c r="I132" i="11"/>
  <c r="H132" i="11"/>
  <c r="M131" i="11"/>
  <c r="J131" i="11"/>
  <c r="I131" i="11"/>
  <c r="H131" i="11"/>
  <c r="M130" i="11"/>
  <c r="J130" i="11"/>
  <c r="I130" i="11"/>
  <c r="H130" i="11"/>
  <c r="M129" i="11"/>
  <c r="J129" i="11"/>
  <c r="I129" i="11"/>
  <c r="H129" i="11"/>
  <c r="M128" i="11"/>
  <c r="J128" i="11"/>
  <c r="I128" i="11"/>
  <c r="H128" i="11"/>
  <c r="M127" i="11"/>
  <c r="J127" i="11"/>
  <c r="I127" i="11"/>
  <c r="H127" i="11"/>
  <c r="M126" i="11"/>
  <c r="J126" i="11"/>
  <c r="I126" i="11"/>
  <c r="H126" i="11"/>
  <c r="M125" i="11"/>
  <c r="J125" i="11"/>
  <c r="I125" i="11"/>
  <c r="H125" i="11"/>
  <c r="M124" i="11"/>
  <c r="J124" i="11"/>
  <c r="I124" i="11"/>
  <c r="H124" i="11"/>
  <c r="M123" i="11"/>
  <c r="J123" i="11"/>
  <c r="I123" i="11"/>
  <c r="H123" i="11"/>
  <c r="M122" i="11"/>
  <c r="J122" i="11"/>
  <c r="I122" i="11"/>
  <c r="H122" i="11"/>
  <c r="M121" i="11"/>
  <c r="J121" i="11"/>
  <c r="I121" i="11"/>
  <c r="H121" i="11"/>
  <c r="M120" i="11"/>
  <c r="J120" i="11"/>
  <c r="I120" i="11"/>
  <c r="H120" i="11"/>
  <c r="M119" i="11"/>
  <c r="J119" i="11"/>
  <c r="I119" i="11"/>
  <c r="H119" i="11"/>
  <c r="M118" i="11"/>
  <c r="J118" i="11"/>
  <c r="I118" i="11"/>
  <c r="H118" i="11"/>
  <c r="M117" i="11"/>
  <c r="J117" i="11"/>
  <c r="I117" i="11"/>
  <c r="H117" i="11"/>
  <c r="M116" i="11"/>
  <c r="J116" i="11"/>
  <c r="I116" i="11"/>
  <c r="H116" i="11"/>
  <c r="M115" i="11"/>
  <c r="J115" i="11"/>
  <c r="I115" i="11"/>
  <c r="H115" i="11"/>
  <c r="M114" i="11"/>
  <c r="J114" i="11"/>
  <c r="I114" i="11"/>
  <c r="H114" i="11"/>
  <c r="M113" i="11"/>
  <c r="J113" i="11"/>
  <c r="I113" i="11"/>
  <c r="H113" i="11"/>
  <c r="M112" i="11"/>
  <c r="J112" i="11"/>
  <c r="I112" i="11"/>
  <c r="H112" i="11"/>
  <c r="M111" i="11"/>
  <c r="J111" i="11"/>
  <c r="I111" i="11"/>
  <c r="H111" i="11"/>
  <c r="M110" i="11"/>
  <c r="J110" i="11"/>
  <c r="I110" i="11"/>
  <c r="H110" i="11"/>
  <c r="M109" i="11"/>
  <c r="J109" i="11"/>
  <c r="I109" i="11"/>
  <c r="H109" i="11"/>
  <c r="M108" i="11"/>
  <c r="J108" i="11"/>
  <c r="I108" i="11"/>
  <c r="H108" i="11"/>
  <c r="M107" i="11"/>
  <c r="J107" i="11"/>
  <c r="I107" i="11"/>
  <c r="H107" i="11"/>
  <c r="M106" i="11"/>
  <c r="J106" i="11"/>
  <c r="I106" i="11"/>
  <c r="H106" i="11"/>
  <c r="M105" i="11"/>
  <c r="J105" i="11"/>
  <c r="I105" i="11"/>
  <c r="H105" i="11"/>
  <c r="M104" i="11"/>
  <c r="J104" i="11"/>
  <c r="I104" i="11"/>
  <c r="H104" i="11"/>
  <c r="M103" i="11"/>
  <c r="J103" i="11"/>
  <c r="I103" i="11"/>
  <c r="H103" i="11"/>
  <c r="M102" i="11"/>
  <c r="J102" i="11"/>
  <c r="I102" i="11"/>
  <c r="H102" i="11"/>
  <c r="M101" i="11"/>
  <c r="J101" i="11"/>
  <c r="I101" i="11"/>
  <c r="H101" i="11"/>
  <c r="M100" i="11"/>
  <c r="J100" i="11"/>
  <c r="I100" i="11"/>
  <c r="H100" i="11"/>
  <c r="O18" i="4" l="1"/>
  <c r="P6" i="4" s="1"/>
  <c r="H18" i="4"/>
  <c r="P99" i="11"/>
  <c r="M99" i="11"/>
  <c r="P98" i="11"/>
  <c r="M98" i="11"/>
  <c r="P97" i="11"/>
  <c r="M97" i="11"/>
  <c r="P96" i="11"/>
  <c r="M96" i="11"/>
  <c r="P95" i="11"/>
  <c r="M95" i="11"/>
  <c r="P94" i="11"/>
  <c r="M94" i="11"/>
  <c r="P93" i="11"/>
  <c r="M93" i="11"/>
  <c r="P92" i="11"/>
  <c r="M92" i="11"/>
  <c r="P91" i="11"/>
  <c r="M91" i="11"/>
  <c r="P90" i="11"/>
  <c r="M90" i="11"/>
  <c r="P89" i="11"/>
  <c r="M89" i="11"/>
  <c r="P88" i="11"/>
  <c r="M88" i="11"/>
  <c r="P87" i="11"/>
  <c r="M87" i="11"/>
  <c r="P86" i="11"/>
  <c r="M86" i="11"/>
  <c r="P10" i="4" l="1"/>
  <c r="P5" i="4"/>
  <c r="P3301" i="11"/>
  <c r="P3300" i="11"/>
  <c r="P3299" i="11"/>
  <c r="P3298" i="11"/>
  <c r="P3297" i="11"/>
  <c r="P3296" i="11"/>
  <c r="P3295" i="11"/>
  <c r="M3295" i="11"/>
  <c r="P3294" i="11"/>
  <c r="P3293" i="11"/>
  <c r="M3293" i="11"/>
  <c r="P3292" i="11"/>
  <c r="M3292" i="11"/>
  <c r="P3291" i="11"/>
  <c r="M3291" i="11"/>
  <c r="P3290" i="11"/>
  <c r="M3290" i="11"/>
  <c r="P3289" i="11"/>
  <c r="M3289" i="11"/>
  <c r="P3288" i="11"/>
  <c r="M3288" i="11"/>
  <c r="P3287" i="11"/>
  <c r="M3287" i="11"/>
  <c r="P3286" i="11"/>
  <c r="M3286" i="11"/>
  <c r="P3285" i="11"/>
  <c r="M3285" i="11"/>
  <c r="P3284"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P3257" i="11"/>
  <c r="M3257" i="11"/>
  <c r="P3256" i="11"/>
  <c r="M3256" i="11"/>
  <c r="P3255" i="11"/>
  <c r="M3255" i="11"/>
  <c r="P3254" i="11"/>
  <c r="M3254" i="11"/>
  <c r="P3253" i="11"/>
  <c r="M3253" i="11"/>
  <c r="P3252" i="11"/>
  <c r="M3252" i="11"/>
  <c r="P3251" i="11"/>
  <c r="M3251" i="11"/>
  <c r="P3250" i="11"/>
  <c r="M3250" i="11"/>
  <c r="M3249" i="11"/>
  <c r="M3248" i="11"/>
  <c r="M3247" i="11"/>
  <c r="P3246" i="11"/>
  <c r="P3245" i="11"/>
  <c r="P3244" i="11"/>
  <c r="P3243" i="11"/>
  <c r="M3243" i="11"/>
  <c r="P18" i="4" l="1"/>
  <c r="R3591" i="11"/>
  <c r="P3591" i="11"/>
  <c r="M3591" i="11"/>
  <c r="R3590" i="11"/>
  <c r="P3590" i="11"/>
  <c r="M3590" i="11"/>
  <c r="R3589" i="11"/>
  <c r="P3589" i="11"/>
  <c r="M3589" i="11"/>
  <c r="R3588" i="11"/>
  <c r="P3588" i="11"/>
  <c r="M3588" i="11"/>
  <c r="R3587" i="11"/>
  <c r="P3587" i="11"/>
  <c r="M3587" i="11"/>
  <c r="R3586" i="11"/>
  <c r="P3586" i="11"/>
  <c r="M3586" i="11"/>
  <c r="R3585" i="11"/>
  <c r="P3585" i="11"/>
  <c r="M3585" i="11"/>
  <c r="R3584" i="11"/>
  <c r="P3584" i="11"/>
  <c r="M3584" i="11"/>
  <c r="R3583" i="11"/>
  <c r="P3583" i="11"/>
  <c r="M3583" i="11"/>
  <c r="R3582" i="11"/>
  <c r="P3582" i="11"/>
  <c r="M3582" i="11"/>
  <c r="R3581" i="11"/>
  <c r="P3581" i="11"/>
  <c r="R3580" i="11"/>
  <c r="P3580" i="11"/>
  <c r="M3580" i="11"/>
  <c r="R3579" i="11"/>
  <c r="P3579" i="11"/>
  <c r="M3579" i="11"/>
  <c r="R3578" i="11"/>
  <c r="P3578" i="11"/>
  <c r="M3578" i="11"/>
  <c r="R3577" i="11"/>
  <c r="P3577" i="11"/>
  <c r="M3577" i="11"/>
  <c r="R3576" i="11"/>
  <c r="P3576" i="11"/>
  <c r="M3576" i="11"/>
  <c r="R3575" i="11"/>
  <c r="P3575" i="11"/>
  <c r="M3575" i="11"/>
  <c r="R3574" i="11"/>
  <c r="P3574" i="11"/>
  <c r="M3574" i="11"/>
  <c r="R3573" i="11"/>
  <c r="P3573" i="11"/>
  <c r="M3573" i="11"/>
  <c r="R3572" i="11"/>
  <c r="P3572" i="11"/>
  <c r="M3572" i="11"/>
  <c r="R3571" i="11"/>
  <c r="P3571" i="11"/>
  <c r="M3571" i="11"/>
  <c r="R3570" i="11"/>
  <c r="P3570" i="11"/>
  <c r="M3570" i="11"/>
  <c r="R3242" i="11"/>
  <c r="P3242" i="11"/>
  <c r="M3242" i="11"/>
  <c r="R3241" i="11"/>
  <c r="P3241" i="11"/>
  <c r="M3241" i="11"/>
  <c r="M3648" i="11" l="1"/>
  <c r="P3648" i="11"/>
  <c r="M1654" i="11"/>
  <c r="P3569" i="11" l="1"/>
  <c r="M3569" i="11"/>
  <c r="P3568" i="11"/>
  <c r="M3568" i="11"/>
  <c r="P3567" i="11"/>
  <c r="M3567" i="11"/>
  <c r="P3566" i="11"/>
  <c r="M3566" i="11"/>
  <c r="P3565" i="11"/>
  <c r="M3565" i="11"/>
  <c r="P3564" i="11"/>
  <c r="M3564" i="11"/>
  <c r="P3563" i="11"/>
  <c r="M3563" i="11"/>
  <c r="P3562" i="11"/>
  <c r="M3562" i="11"/>
  <c r="P3561" i="11"/>
  <c r="M3561" i="11"/>
  <c r="P3560" i="11"/>
  <c r="M3560" i="11"/>
  <c r="P3559" i="11"/>
  <c r="M3559" i="11"/>
  <c r="P3558" i="11"/>
  <c r="M3558" i="11"/>
  <c r="P3557" i="11"/>
  <c r="M3557" i="11"/>
  <c r="P3556" i="11"/>
  <c r="M3556" i="11"/>
  <c r="P3555" i="11"/>
  <c r="M3555" i="11"/>
  <c r="P3554" i="11"/>
  <c r="M3554" i="11"/>
  <c r="P3553" i="11"/>
  <c r="M3553" i="11"/>
  <c r="P3552" i="11"/>
  <c r="M3552" i="11"/>
  <c r="P3551" i="11"/>
  <c r="M3551" i="11"/>
  <c r="P3550" i="11"/>
  <c r="M3550" i="11"/>
  <c r="P3549" i="11"/>
  <c r="M3549" i="11"/>
  <c r="P3548" i="11"/>
  <c r="M3548" i="11"/>
  <c r="P3547" i="11"/>
  <c r="M3547" i="11"/>
  <c r="P3546" i="11"/>
  <c r="M3546" i="11"/>
  <c r="P3545" i="11"/>
  <c r="M3545" i="11"/>
  <c r="P3544" i="11"/>
  <c r="M3544" i="11"/>
  <c r="P3543" i="11"/>
  <c r="M3543" i="11"/>
  <c r="P3542" i="11"/>
  <c r="M3542" i="11"/>
  <c r="P3541" i="11"/>
  <c r="M3541" i="11"/>
  <c r="P3540" i="11"/>
  <c r="M3540" i="11"/>
  <c r="P3539" i="11"/>
  <c r="M3539" i="11"/>
  <c r="P3538" i="11"/>
  <c r="M3538" i="11"/>
  <c r="P3537" i="11"/>
  <c r="M3537" i="11"/>
  <c r="P3536" i="11"/>
  <c r="M3536" i="11"/>
  <c r="P3535" i="11"/>
  <c r="M3535" i="11"/>
  <c r="P3534" i="11"/>
  <c r="M3534" i="11"/>
  <c r="P3533" i="11"/>
  <c r="M3533" i="11"/>
  <c r="P3532" i="11"/>
  <c r="M3532" i="11"/>
  <c r="P3531" i="11"/>
  <c r="M3531" i="11"/>
  <c r="P3530" i="11"/>
  <c r="M3530" i="11"/>
  <c r="P3529" i="11"/>
  <c r="M3529" i="11"/>
  <c r="P3528" i="11"/>
  <c r="M3528" i="11"/>
  <c r="P3527" i="11"/>
  <c r="M3527" i="11"/>
  <c r="P3526" i="11"/>
  <c r="M3526" i="11"/>
  <c r="P3525" i="11"/>
  <c r="M3525" i="11"/>
  <c r="P3524" i="11"/>
  <c r="M3524" i="11"/>
  <c r="P3523" i="11"/>
  <c r="M3523" i="11"/>
  <c r="P3522" i="11"/>
  <c r="M3522" i="11"/>
  <c r="P3521" i="11"/>
  <c r="M3521" i="11"/>
  <c r="P3520" i="11"/>
  <c r="M3520" i="11"/>
  <c r="P3519" i="11"/>
  <c r="M3519" i="11"/>
  <c r="P3518" i="11"/>
  <c r="M3518" i="11"/>
  <c r="P3517" i="11"/>
  <c r="M3517" i="11"/>
  <c r="P3516" i="11"/>
  <c r="M3516" i="11"/>
  <c r="P3515" i="11"/>
  <c r="M3515" i="11"/>
  <c r="P3514" i="11"/>
  <c r="M3514" i="11"/>
  <c r="P3513" i="11"/>
  <c r="M3513" i="11"/>
  <c r="M1603" i="11"/>
  <c r="M1602" i="11"/>
  <c r="M1601" i="11"/>
  <c r="M1600" i="11"/>
  <c r="P1599" i="11"/>
  <c r="P1598" i="11"/>
  <c r="P1597" i="11"/>
  <c r="P1596" i="11"/>
  <c r="P1595" i="11" l="1"/>
  <c r="M1595" i="11"/>
  <c r="P1594" i="11"/>
  <c r="M1594" i="11"/>
  <c r="P1593" i="11"/>
  <c r="M1593" i="11"/>
  <c r="P1592" i="11"/>
  <c r="M1592" i="11"/>
  <c r="P1591" i="11"/>
  <c r="M1591" i="11"/>
  <c r="P1590" i="11"/>
  <c r="M1590" i="11"/>
  <c r="P1589" i="11"/>
  <c r="M1589" i="11"/>
  <c r="P1588" i="11"/>
  <c r="M1588" i="11"/>
  <c r="P1587" i="11"/>
  <c r="M1587" i="11"/>
  <c r="P1586" i="11"/>
  <c r="M1586" i="11"/>
  <c r="P1585" i="11"/>
  <c r="M1585" i="11"/>
  <c r="P1584" i="11"/>
  <c r="M1584" i="11"/>
  <c r="P1583" i="11"/>
  <c r="M1583" i="11"/>
  <c r="P1582" i="11"/>
  <c r="M1582" i="11"/>
  <c r="P1581" i="11"/>
  <c r="M1581" i="11"/>
  <c r="P1580" i="11"/>
  <c r="M1580" i="11"/>
  <c r="P1579" i="11"/>
  <c r="M1579" i="11"/>
  <c r="P1578" i="11"/>
  <c r="M1578" i="11"/>
  <c r="P1577" i="11"/>
  <c r="M1577" i="11"/>
  <c r="P1576" i="11"/>
  <c r="M1576" i="11"/>
  <c r="P1575" i="11"/>
  <c r="M1575" i="11"/>
  <c r="P1574" i="11"/>
  <c r="M1574" i="11"/>
  <c r="P1573" i="11"/>
  <c r="M1573" i="11"/>
  <c r="P1572" i="11"/>
  <c r="M1572" i="11"/>
  <c r="P1571" i="11"/>
  <c r="M1571" i="11"/>
  <c r="P1570" i="11"/>
  <c r="M1570" i="11"/>
  <c r="P1569" i="11"/>
  <c r="M1569" i="11"/>
  <c r="P1568" i="11"/>
  <c r="M1568" i="11"/>
  <c r="P1567" i="11"/>
  <c r="M1567" i="11"/>
  <c r="P1566" i="11"/>
  <c r="M1566" i="11"/>
  <c r="P1565" i="11"/>
  <c r="M1565" i="11"/>
  <c r="P1564" i="11"/>
  <c r="M1564" i="11"/>
  <c r="P1563" i="11"/>
  <c r="M1563" i="11"/>
  <c r="P1562" i="11"/>
  <c r="M1562" i="11"/>
  <c r="P1561" i="11"/>
  <c r="M1561" i="11"/>
  <c r="P1560" i="11"/>
  <c r="M1560" i="11"/>
  <c r="P1559" i="11"/>
  <c r="M1559" i="11"/>
  <c r="P1558" i="11"/>
  <c r="M1558" i="11"/>
  <c r="P1557" i="11"/>
  <c r="M1557" i="11"/>
  <c r="P1556" i="11"/>
  <c r="M1556" i="11"/>
  <c r="P1555" i="11"/>
  <c r="M1555" i="11"/>
  <c r="P1554" i="11"/>
  <c r="M1554" i="11"/>
  <c r="P1553" i="11"/>
  <c r="M1553" i="11"/>
  <c r="P1552" i="11"/>
  <c r="M1552" i="11"/>
  <c r="P1551" i="11"/>
  <c r="M1551" i="11"/>
  <c r="P1550" i="11"/>
  <c r="M1550" i="11"/>
  <c r="P1549" i="11"/>
  <c r="M1549" i="11"/>
  <c r="P1548" i="11"/>
  <c r="M1548" i="11"/>
  <c r="P1547" i="11"/>
  <c r="M1547" i="11"/>
  <c r="P1546" i="11"/>
  <c r="M1546" i="11"/>
  <c r="P1545" i="11"/>
  <c r="M1545" i="11"/>
  <c r="P1544" i="11"/>
  <c r="M1544" i="11"/>
  <c r="P1543" i="11"/>
  <c r="M1543" i="11"/>
  <c r="P1542" i="11"/>
  <c r="M1542" i="11"/>
  <c r="P1541" i="11"/>
  <c r="M1541" i="11"/>
  <c r="P1540" i="11"/>
  <c r="M1540" i="11"/>
  <c r="P1539" i="11"/>
  <c r="M1539" i="11"/>
  <c r="P1538" i="11"/>
  <c r="M1538" i="11"/>
  <c r="P1537" i="11"/>
  <c r="M1537" i="11"/>
  <c r="P1536" i="11"/>
  <c r="M1536" i="11"/>
  <c r="P1535" i="11"/>
  <c r="M1535" i="11"/>
  <c r="P1534" i="11"/>
  <c r="M1534" i="11"/>
  <c r="P1533" i="11"/>
  <c r="M1533" i="11"/>
  <c r="P1532" i="11"/>
  <c r="M1532" i="11"/>
  <c r="P1531" i="11"/>
  <c r="M1531" i="11"/>
  <c r="P1530" i="11"/>
  <c r="M1530" i="11"/>
  <c r="P1529" i="11"/>
  <c r="M1529" i="11"/>
  <c r="P1528" i="11"/>
  <c r="M1528" i="11"/>
  <c r="P1527" i="11"/>
  <c r="M1527" i="11"/>
  <c r="P1526" i="11"/>
  <c r="M1526" i="11"/>
  <c r="P1525" i="11"/>
  <c r="M1525" i="11"/>
  <c r="P1524" i="11"/>
  <c r="M1524" i="11"/>
  <c r="P1523" i="11"/>
  <c r="M1523" i="11"/>
  <c r="P1522" i="11"/>
  <c r="M1522" i="11"/>
  <c r="P1521" i="11"/>
  <c r="M1521" i="11"/>
  <c r="P1520" i="11"/>
  <c r="M1520" i="11"/>
  <c r="P1519" i="11"/>
  <c r="M1519" i="11"/>
  <c r="P1652" i="11" l="1"/>
  <c r="M1652" i="11"/>
  <c r="P1651" i="11"/>
  <c r="M1651" i="11"/>
  <c r="P1650" i="11"/>
  <c r="M1650" i="11"/>
  <c r="P1649" i="11"/>
  <c r="M1649" i="11"/>
  <c r="P3512" i="11"/>
  <c r="M3512" i="11"/>
  <c r="M3511" i="11"/>
  <c r="M3510" i="11"/>
  <c r="P3509" i="11"/>
  <c r="M3509" i="11"/>
  <c r="P3508" i="11"/>
  <c r="M3508" i="11"/>
  <c r="M3507" i="11"/>
  <c r="P3506" i="11"/>
  <c r="M3506" i="11"/>
  <c r="M3505" i="11"/>
  <c r="P3501" i="11" l="1"/>
  <c r="M3501" i="11"/>
  <c r="P3500" i="11"/>
  <c r="M3500" i="11"/>
  <c r="P3499" i="11"/>
  <c r="M3499" i="11"/>
  <c r="P3498" i="11"/>
  <c r="P3497" i="11"/>
  <c r="M3497" i="11"/>
  <c r="P3496" i="11"/>
  <c r="M3496" i="11"/>
  <c r="P3495" i="11"/>
  <c r="M3495" i="11"/>
  <c r="P3494" i="11"/>
  <c r="M3494" i="11"/>
  <c r="P3493" i="11"/>
  <c r="M3493" i="11"/>
  <c r="P3492" i="11"/>
  <c r="M3492" i="11"/>
  <c r="P3491" i="11"/>
  <c r="M3491" i="11"/>
  <c r="P3490" i="11"/>
  <c r="M3490" i="11"/>
  <c r="P3489" i="11"/>
  <c r="M3489" i="11"/>
  <c r="P3488" i="11"/>
  <c r="M3488" i="11"/>
  <c r="P3487" i="11"/>
  <c r="M3487" i="11"/>
  <c r="P3486" i="11"/>
  <c r="M3486" i="11"/>
  <c r="P3485" i="11"/>
  <c r="M3485" i="11"/>
  <c r="M3484" i="11"/>
  <c r="M3483" i="11"/>
  <c r="P3482" i="11"/>
  <c r="M3482" i="11"/>
  <c r="P3481" i="11"/>
  <c r="M3481" i="11"/>
  <c r="P3480" i="11"/>
  <c r="M3480" i="11"/>
  <c r="P3479" i="11"/>
  <c r="M3479" i="11"/>
  <c r="M3435" i="11" l="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P1518" i="11" l="1"/>
  <c r="M1518" i="11"/>
  <c r="P1517" i="11"/>
  <c r="M1517" i="11"/>
  <c r="P1516" i="11"/>
  <c r="M1516" i="11"/>
  <c r="P1515" i="11"/>
  <c r="M1515" i="11"/>
  <c r="P1514" i="11"/>
  <c r="M1514" i="11"/>
  <c r="P1513" i="11"/>
  <c r="M1513" i="11"/>
  <c r="P1512" i="11"/>
  <c r="M1512" i="11"/>
  <c r="P1511" i="11"/>
  <c r="M1511" i="11"/>
  <c r="P1510" i="11"/>
  <c r="M1510" i="11"/>
  <c r="P1509" i="11"/>
  <c r="M1509" i="11"/>
  <c r="P1508" i="11"/>
  <c r="M1508" i="11"/>
  <c r="P1507" i="11"/>
  <c r="M1507" i="11"/>
  <c r="P1506" i="11"/>
  <c r="M1506" i="11"/>
  <c r="P1505" i="11"/>
  <c r="P1503" i="11"/>
  <c r="P1501" i="11"/>
  <c r="P1499" i="11"/>
  <c r="P1498" i="11"/>
  <c r="M1498" i="11"/>
  <c r="P1497" i="11"/>
  <c r="M1497" i="11"/>
  <c r="P1496" i="11"/>
  <c r="M1495" i="11"/>
  <c r="M1492" i="11"/>
  <c r="M1491" i="11"/>
  <c r="M1490" i="11"/>
  <c r="M1489" i="11"/>
  <c r="M1488" i="11"/>
  <c r="M1487" i="11"/>
  <c r="M1486" i="11"/>
  <c r="P1485" i="11" l="1"/>
  <c r="P1484" i="11"/>
  <c r="P1483" i="11"/>
  <c r="P1482" i="11"/>
  <c r="P1481" i="11"/>
  <c r="P1480" i="11"/>
  <c r="P1479" i="11"/>
  <c r="P1478" i="11"/>
  <c r="P1477" i="11"/>
  <c r="P1476" i="11"/>
  <c r="P1475" i="11"/>
  <c r="P1474" i="11"/>
  <c r="P1473" i="11"/>
  <c r="P1472" i="11"/>
  <c r="P1471" i="11"/>
  <c r="P1470" i="11"/>
  <c r="P1469" i="11"/>
  <c r="P1468" i="11"/>
  <c r="P1467" i="11"/>
  <c r="P1466" i="11"/>
  <c r="P1465" i="11"/>
  <c r="P1464" i="11"/>
  <c r="P1463" i="11"/>
  <c r="P1462" i="11"/>
  <c r="P1461" i="11"/>
  <c r="P1460" i="11"/>
  <c r="P1459" i="11"/>
  <c r="P1458" i="11"/>
  <c r="P1457" i="11"/>
  <c r="P1456" i="11"/>
  <c r="P1455" i="11"/>
  <c r="P1454" i="11"/>
  <c r="P1453" i="11"/>
  <c r="P1452" i="11"/>
  <c r="P1451" i="11"/>
  <c r="P1450" i="11"/>
  <c r="P1449" i="11"/>
  <c r="P1448" i="11"/>
  <c r="P1447" i="11"/>
  <c r="P1446" i="11"/>
  <c r="P1445" i="11"/>
  <c r="P1444" i="11"/>
  <c r="P1443" i="11"/>
  <c r="P1442" i="11"/>
  <c r="P1441" i="11"/>
  <c r="P1440" i="11"/>
  <c r="P1439" i="11"/>
  <c r="P1438" i="11"/>
  <c r="P1437" i="11"/>
  <c r="P1436" i="11"/>
  <c r="P1435" i="11"/>
  <c r="P1434" i="11"/>
  <c r="P1433" i="11"/>
  <c r="P1432" i="11"/>
  <c r="P1431" i="11"/>
  <c r="P1430" i="11"/>
  <c r="P1429" i="11"/>
  <c r="P1428" i="11"/>
  <c r="P1427" i="11"/>
  <c r="P1426" i="11"/>
  <c r="P1425" i="11"/>
  <c r="P1424" i="11"/>
  <c r="P1423" i="11"/>
  <c r="P1422" i="11"/>
  <c r="P1421" i="11"/>
  <c r="P1420" i="11"/>
  <c r="P1419" i="11"/>
  <c r="P1418" i="11"/>
  <c r="P1417" i="11"/>
  <c r="P1416" i="11"/>
  <c r="P1415" i="11"/>
  <c r="P1414" i="11"/>
  <c r="P1413" i="11"/>
  <c r="P1412" i="11"/>
  <c r="P1411" i="11"/>
  <c r="P1410" i="11"/>
  <c r="P1409" i="11"/>
  <c r="P1408" i="11"/>
  <c r="P1407" i="11"/>
  <c r="P1406" i="11"/>
  <c r="P1405" i="11"/>
  <c r="P1404" i="11"/>
  <c r="P1403" i="11"/>
  <c r="P1402" i="11"/>
  <c r="P1401" i="11"/>
  <c r="P1400" i="11"/>
  <c r="P1399" i="11"/>
  <c r="P1398" i="11"/>
  <c r="P1397" i="11"/>
  <c r="P1396" i="11"/>
  <c r="P1395" i="11"/>
  <c r="P1394" i="11"/>
  <c r="P1393" i="11"/>
  <c r="P1392" i="11"/>
  <c r="P1391" i="11"/>
  <c r="P1390" i="11"/>
  <c r="P1389" i="11"/>
  <c r="P1388" i="11"/>
  <c r="P1387" i="11"/>
  <c r="P1386" i="11"/>
  <c r="P1385" i="11"/>
  <c r="P1384" i="11"/>
  <c r="P1383" i="11"/>
  <c r="P1382" i="11"/>
  <c r="P1381" i="11"/>
  <c r="P1380" i="11"/>
  <c r="P1379" i="11"/>
  <c r="P1378" i="11"/>
  <c r="P1377" i="11"/>
  <c r="P1376" i="11"/>
  <c r="P1375" i="11"/>
  <c r="P1374" i="11"/>
  <c r="P1373" i="11"/>
  <c r="P1372" i="11"/>
  <c r="P1371" i="11"/>
  <c r="P1370" i="11"/>
  <c r="P1369" i="11"/>
  <c r="P1368" i="11"/>
  <c r="P1367" i="11"/>
  <c r="P1366" i="11"/>
  <c r="P1365" i="11"/>
  <c r="P1364" i="11"/>
  <c r="P1363" i="11"/>
  <c r="P1362" i="11"/>
  <c r="P1361" i="11"/>
  <c r="P1360" i="11"/>
  <c r="P1359" i="11"/>
  <c r="P1358" i="11"/>
  <c r="P1357" i="11"/>
  <c r="P1356" i="11"/>
  <c r="P1355" i="11"/>
  <c r="P1354" i="11"/>
  <c r="P1353" i="11"/>
  <c r="P1352" i="11"/>
  <c r="P1351" i="11"/>
  <c r="P1350" i="11"/>
  <c r="P1349" i="11"/>
  <c r="P1348" i="11"/>
  <c r="P1347" i="11"/>
  <c r="P1346" i="11"/>
  <c r="P1345" i="11"/>
  <c r="P1344" i="11"/>
  <c r="P1343" i="11"/>
  <c r="P1342" i="11"/>
  <c r="P1341" i="11"/>
  <c r="P1340" i="11"/>
  <c r="P1339" i="11"/>
  <c r="P1338" i="11"/>
  <c r="P1337" i="11"/>
  <c r="P1336" i="11"/>
  <c r="P1335" i="11"/>
  <c r="P1334" i="11"/>
  <c r="P1333" i="11"/>
  <c r="P1332" i="11"/>
  <c r="P1331" i="11"/>
  <c r="P1330" i="11"/>
  <c r="P1329" i="11"/>
  <c r="P1328" i="11"/>
  <c r="P1327" i="11"/>
  <c r="P1326" i="11"/>
  <c r="P1325" i="11"/>
  <c r="P1324" i="11"/>
  <c r="P1323" i="11"/>
  <c r="P1322" i="11"/>
  <c r="P1321" i="11"/>
  <c r="P1320" i="11"/>
  <c r="P1319" i="11"/>
  <c r="P1318" i="11"/>
  <c r="P1317" i="11"/>
  <c r="P1316" i="11"/>
  <c r="P1315" i="11"/>
  <c r="P1314" i="11"/>
  <c r="P1313" i="11"/>
  <c r="P1312" i="11"/>
  <c r="P1311" i="11"/>
  <c r="P1310" i="11"/>
  <c r="P1309" i="11"/>
  <c r="P1308" i="11"/>
  <c r="P1307" i="11"/>
  <c r="P1306" i="11"/>
  <c r="P1305" i="11"/>
  <c r="P1304" i="11"/>
  <c r="P1303" i="11"/>
  <c r="P1302" i="11"/>
  <c r="P1301" i="11"/>
  <c r="P1300" i="11"/>
  <c r="P1299" i="11"/>
  <c r="P1298" i="11"/>
  <c r="P1297" i="11"/>
  <c r="P1296" i="11"/>
  <c r="P1295" i="11"/>
  <c r="P1294" i="11"/>
  <c r="P1293" i="11"/>
  <c r="P1292" i="11"/>
  <c r="P1291" i="11"/>
  <c r="P1290" i="11"/>
  <c r="P1289" i="11"/>
  <c r="P1288" i="11"/>
  <c r="P1287" i="11"/>
  <c r="P1286" i="11"/>
  <c r="P1285" i="11"/>
  <c r="P1284" i="11"/>
  <c r="P1283" i="11"/>
  <c r="P1282" i="11"/>
  <c r="P1281" i="11"/>
  <c r="P1280" i="11"/>
  <c r="P1279" i="11"/>
  <c r="P1278" i="11"/>
  <c r="P1277" i="11"/>
  <c r="P1276" i="11"/>
  <c r="P1275" i="11"/>
  <c r="P1274" i="11"/>
  <c r="P1273" i="11"/>
  <c r="P1272" i="11"/>
  <c r="P1271" i="11"/>
  <c r="P1270" i="11"/>
  <c r="P1269" i="11"/>
  <c r="P1268" i="11"/>
  <c r="P1267" i="11"/>
  <c r="P1266" i="11"/>
  <c r="P1265" i="11"/>
  <c r="P1264" i="11"/>
  <c r="P1263" i="11"/>
  <c r="P1262" i="11"/>
  <c r="P1261" i="11"/>
  <c r="P1260" i="11"/>
  <c r="P1259" i="11"/>
  <c r="P1258" i="11"/>
  <c r="P1257" i="11"/>
  <c r="P1256" i="11"/>
  <c r="P1255" i="11"/>
  <c r="P1254" i="11"/>
  <c r="P1253" i="11"/>
  <c r="P1252" i="11"/>
  <c r="P1251" i="11"/>
  <c r="P1250" i="11"/>
  <c r="P1249" i="11"/>
  <c r="P1248" i="11"/>
  <c r="P1247" i="11"/>
  <c r="P1246" i="11"/>
  <c r="P1245" i="11"/>
  <c r="P1244" i="11"/>
  <c r="P1243" i="11"/>
  <c r="P1242" i="11"/>
  <c r="P1241" i="11"/>
  <c r="P1240" i="11"/>
  <c r="P1239" i="11"/>
  <c r="P1238" i="11"/>
  <c r="P1237" i="11"/>
  <c r="P1236" i="11"/>
  <c r="P1235" i="11"/>
  <c r="P1234" i="11"/>
  <c r="P1233" i="11"/>
  <c r="P1232" i="11"/>
  <c r="P1231" i="11"/>
  <c r="P1230" i="11"/>
  <c r="P1229" i="11"/>
  <c r="P1228" i="11"/>
  <c r="P1227" i="11"/>
  <c r="P1226" i="11"/>
  <c r="P1225" i="11"/>
  <c r="P1224" i="11"/>
  <c r="P1223" i="11"/>
  <c r="P1222" i="11"/>
  <c r="P1221" i="11"/>
  <c r="P1220" i="11"/>
  <c r="P1219" i="11"/>
  <c r="P1218" i="11"/>
  <c r="P1217" i="11"/>
  <c r="P1216" i="11"/>
  <c r="P1215" i="11"/>
  <c r="P1214" i="11"/>
  <c r="P1213" i="11"/>
  <c r="P1212" i="11"/>
  <c r="P1211" i="11"/>
  <c r="P1210" i="11"/>
  <c r="P1209" i="11"/>
  <c r="P1208" i="11"/>
  <c r="P1207" i="11"/>
  <c r="P1206" i="11"/>
  <c r="P1205" i="11"/>
  <c r="P1204" i="11"/>
  <c r="P1203" i="11"/>
  <c r="P1202" i="11"/>
  <c r="P1201" i="11"/>
  <c r="P1200" i="11"/>
  <c r="P1199" i="11"/>
  <c r="P1198" i="11"/>
  <c r="P1197" i="11"/>
  <c r="P1196" i="11"/>
  <c r="P1195" i="11"/>
  <c r="P1194" i="11"/>
  <c r="P1193" i="11"/>
  <c r="P1192" i="11"/>
  <c r="P1191" i="11"/>
  <c r="P1190" i="11"/>
  <c r="P1189" i="11"/>
  <c r="P1188" i="11"/>
  <c r="P1187" i="11"/>
  <c r="P1186" i="11"/>
  <c r="P1185" i="11"/>
  <c r="P1184" i="11"/>
  <c r="P1183" i="11"/>
  <c r="P1182" i="11"/>
  <c r="P1181" i="11"/>
  <c r="P1180" i="11"/>
  <c r="P1179" i="11"/>
  <c r="P1178" i="11"/>
  <c r="P1177" i="11"/>
  <c r="P1176" i="11"/>
  <c r="P1175" i="11"/>
  <c r="P1174" i="11"/>
  <c r="P1173" i="11"/>
  <c r="P1172" i="11"/>
  <c r="P1171" i="11"/>
  <c r="P1170" i="11"/>
  <c r="P1169" i="11"/>
  <c r="P1168" i="11"/>
  <c r="P1167" i="11"/>
  <c r="P1166" i="11"/>
  <c r="P1165" i="11"/>
  <c r="P1164" i="11"/>
  <c r="P1163" i="11"/>
  <c r="P1162" i="11"/>
  <c r="P1161" i="11"/>
  <c r="P1160" i="11"/>
  <c r="P5" i="2" l="1"/>
  <c r="P6" i="2"/>
  <c r="P7" i="2" l="1"/>
  <c r="P8" i="2"/>
  <c r="P9" i="2"/>
  <c r="P10" i="2"/>
  <c r="P11" i="2"/>
  <c r="Q11" i="2" s="1"/>
  <c r="P12" i="2"/>
  <c r="P13" i="2"/>
  <c r="P14" i="2"/>
  <c r="P15" i="2"/>
  <c r="P16" i="2"/>
  <c r="P17" i="2"/>
  <c r="Q17" i="2" s="1"/>
  <c r="P18" i="2"/>
  <c r="Q18" i="2" s="1"/>
  <c r="P19" i="2"/>
  <c r="Q19" i="2" s="1"/>
  <c r="P20" i="2"/>
  <c r="P21" i="2"/>
  <c r="P22" i="2"/>
  <c r="P23" i="2"/>
  <c r="P24" i="2"/>
  <c r="P25" i="2"/>
  <c r="P26" i="2"/>
  <c r="P27" i="2"/>
  <c r="P28" i="2"/>
  <c r="Q28" i="2" s="1"/>
  <c r="P29" i="2"/>
  <c r="P30" i="2"/>
  <c r="P31" i="2"/>
  <c r="P32" i="2"/>
  <c r="Q14" i="2"/>
  <c r="N6" i="2"/>
  <c r="Q6" i="2" s="1"/>
  <c r="N7" i="2"/>
  <c r="N8" i="2"/>
  <c r="N9" i="2"/>
  <c r="N10" i="2"/>
  <c r="N11" i="2"/>
  <c r="N12" i="2"/>
  <c r="N13" i="2"/>
  <c r="N14" i="2"/>
  <c r="N15" i="2"/>
  <c r="N16" i="2"/>
  <c r="Q16" i="2" s="1"/>
  <c r="N17" i="2"/>
  <c r="N18" i="2"/>
  <c r="N19" i="2"/>
  <c r="N20" i="2"/>
  <c r="N21" i="2"/>
  <c r="N22" i="2"/>
  <c r="Q22" i="2" s="1"/>
  <c r="N23" i="2"/>
  <c r="N24" i="2"/>
  <c r="N25" i="2"/>
  <c r="N26" i="2"/>
  <c r="N27" i="2"/>
  <c r="N28" i="2"/>
  <c r="N29" i="2"/>
  <c r="N30" i="2"/>
  <c r="N31" i="2"/>
  <c r="N32" i="2"/>
  <c r="N5" i="2"/>
  <c r="M33" i="2"/>
  <c r="O33" i="2"/>
  <c r="J33" i="2"/>
  <c r="K33" i="2"/>
  <c r="L33" i="2"/>
  <c r="E33" i="2"/>
  <c r="F33" i="2"/>
  <c r="G33" i="2"/>
  <c r="H33" i="2"/>
  <c r="D33" i="2"/>
  <c r="I24" i="2"/>
  <c r="I25" i="2"/>
  <c r="Q25" i="2" s="1"/>
  <c r="I26" i="2"/>
  <c r="I27" i="2"/>
  <c r="I28" i="2"/>
  <c r="I29" i="2"/>
  <c r="I30" i="2"/>
  <c r="I31" i="2"/>
  <c r="I32" i="2"/>
  <c r="I23" i="2"/>
  <c r="I6" i="2"/>
  <c r="I7" i="2"/>
  <c r="I8" i="2"/>
  <c r="I9" i="2"/>
  <c r="I10" i="2"/>
  <c r="I11" i="2"/>
  <c r="I12" i="2"/>
  <c r="I13" i="2"/>
  <c r="Q13" i="2" s="1"/>
  <c r="I14" i="2"/>
  <c r="I15" i="2"/>
  <c r="I16" i="2"/>
  <c r="I17" i="2"/>
  <c r="I18" i="2"/>
  <c r="I19" i="2"/>
  <c r="I20" i="2"/>
  <c r="I21" i="2"/>
  <c r="I22" i="2"/>
  <c r="Q10" i="2"/>
  <c r="I5" i="2"/>
  <c r="Q20" i="2" l="1"/>
  <c r="Q12" i="2"/>
  <c r="Q26" i="2"/>
  <c r="Q9" i="2"/>
  <c r="Q32" i="2"/>
  <c r="Q24" i="2"/>
  <c r="Q8" i="2"/>
  <c r="Q31" i="2"/>
  <c r="Q23" i="2"/>
  <c r="Q15" i="2"/>
  <c r="Q7" i="2"/>
  <c r="Q30" i="2"/>
  <c r="Q27" i="2"/>
  <c r="Q29" i="2"/>
  <c r="Q21" i="2"/>
  <c r="P33" i="2"/>
  <c r="Q5" i="2"/>
  <c r="N33" i="2"/>
  <c r="I33" i="2"/>
  <c r="Q33" i="2" l="1"/>
  <c r="R33" i="2"/>
  <c r="R17" i="2"/>
  <c r="R29" i="2"/>
  <c r="R19" i="2"/>
  <c r="R31" i="2"/>
  <c r="R20" i="2"/>
  <c r="R24" i="2"/>
  <c r="R18" i="2"/>
  <c r="R30" i="2"/>
  <c r="R7" i="2"/>
  <c r="R32" i="2"/>
  <c r="R14" i="2"/>
  <c r="R8" i="2"/>
  <c r="R9" i="2"/>
  <c r="R21" i="2"/>
  <c r="R5" i="2"/>
  <c r="R22" i="2"/>
  <c r="R26" i="2"/>
  <c r="R16" i="2"/>
  <c r="R10" i="2"/>
  <c r="R11" i="2"/>
  <c r="R23" i="2"/>
  <c r="R12" i="2"/>
  <c r="R13" i="2"/>
  <c r="R25" i="2"/>
  <c r="R28" i="2"/>
  <c r="R15" i="2"/>
  <c r="R27" i="2"/>
  <c r="R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<sst xmlns="http://schemas.openxmlformats.org/spreadsheetml/2006/main" count="59734" uniqueCount="16116">
  <si>
    <t>PLIEGO O ENTIDAD DEL SECTOR</t>
  </si>
  <si>
    <t>Objetivo Estrategico Sectorial
(Código)</t>
  </si>
  <si>
    <t>Objetivo Estrategico Institucional
(Código y Enunciado)</t>
  </si>
  <si>
    <t>Nombre del Indicador</t>
  </si>
  <si>
    <t>Linea Base</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</si>
  <si>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</si>
  <si>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</si>
  <si>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</si>
  <si>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</si>
  <si>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</si>
  <si>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</si>
  <si>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</si>
  <si>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</si>
  <si>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</si>
  <si>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</si>
  <si>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</si>
  <si>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</si>
  <si>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</si>
  <si>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</si>
  <si>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</si>
  <si>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</si>
  <si>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</si>
  <si>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</si>
  <si>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</si>
  <si>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</si>
  <si>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</si>
  <si>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</si>
  <si>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</si>
  <si>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</si>
  <si>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</si>
  <si>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</si>
  <si>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</si>
  <si>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</si>
  <si>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</si>
  <si>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</si>
  <si>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</si>
  <si>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</si>
  <si>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</si>
  <si>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</si>
  <si>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</si>
  <si>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</si>
  <si>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</si>
  <si>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</si>
  <si>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</si>
  <si>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</si>
  <si>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</si>
  <si>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</si>
  <si>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</si>
  <si>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</si>
  <si>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</si>
  <si>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</si>
  <si>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</si>
  <si>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</si>
  <si>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</si>
  <si>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</si>
  <si>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</si>
  <si>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</si>
  <si>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</si>
  <si>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</si>
  <si>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</si>
  <si>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</si>
  <si>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</si>
  <si>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</si>
  <si>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</si>
  <si>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</si>
  <si>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</si>
  <si>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</si>
  <si>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</si>
  <si>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</si>
  <si>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</si>
  <si>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</si>
  <si>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(ESPECIFICAR)</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</si>
  <si>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</si>
  <si>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</si>
  <si>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</si>
  <si>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</si>
  <si>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</si>
  <si>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</si>
  <si>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</si>
  <si>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</si>
  <si>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</si>
  <si>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</si>
  <si>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</si>
  <si>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</si>
  <si>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</si>
  <si>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</si>
  <si>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</si>
  <si>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</si>
  <si>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</si>
  <si>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</si>
  <si>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</si>
  <si>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</si>
  <si>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</si>
  <si>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</si>
  <si>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</si>
  <si>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</si>
  <si>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</si>
  <si>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</si>
  <si>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</si>
  <si>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</si>
  <si>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</si>
  <si>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</si>
  <si>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</si>
  <si>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</si>
  <si>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</si>
  <si>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</si>
  <si>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</si>
  <si>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</si>
  <si>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</si>
  <si>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</si>
  <si>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</si>
  <si>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PPTO 2021 (PIM)</t>
  </si>
  <si>
    <t>CONTRATO ADMINISTRATIVO DE SERVICIOS</t>
  </si>
  <si>
    <t>REPUESTOS Y ACCESORIOS</t>
  </si>
  <si>
    <t>SEGUROS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</si>
  <si>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</si>
  <si>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</si>
  <si>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</si>
  <si>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</si>
  <si>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</si>
  <si>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</si>
  <si>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</si>
  <si>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</si>
  <si>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FECHA PROG. CONV.</t>
  </si>
  <si>
    <t>MONTO</t>
  </si>
  <si>
    <t>OBSERVACIONES</t>
  </si>
  <si>
    <t>CONSULTORIAS</t>
  </si>
  <si>
    <t>PERSONA NATURAL (DNI)</t>
  </si>
  <si>
    <t>EJECUCIÓN S/</t>
  </si>
  <si>
    <t xml:space="preserve">TOTAL </t>
  </si>
  <si>
    <t>UNIDAD EJECUTORA</t>
  </si>
  <si>
    <t>BANCO / INSTITUCIÓN FINANCIERA</t>
  </si>
  <si>
    <t>FECHA DE APERTURA</t>
  </si>
  <si>
    <t>MONEDA</t>
  </si>
  <si>
    <t>SALDO 2021 (*)</t>
  </si>
  <si>
    <t xml:space="preserve">       OFICIALES DE CRED. EXTERNO</t>
  </si>
  <si>
    <t xml:space="preserve">    - OTROS (ESPECIFIQUE)</t>
  </si>
  <si>
    <t>(*) Saldo al 31 de Diciembre de 2021</t>
  </si>
  <si>
    <t>CONTRATANTE</t>
  </si>
  <si>
    <t>CONTRATADO</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</si>
  <si>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</si>
  <si>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</si>
  <si>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</si>
  <si>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</si>
  <si>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</si>
  <si>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</si>
  <si>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</si>
  <si>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</si>
  <si>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</si>
  <si>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</si>
  <si>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</si>
  <si>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</si>
  <si>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FAG</t>
  </si>
  <si>
    <t>CAS</t>
  </si>
  <si>
    <t xml:space="preserve">OTROS </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</si>
  <si>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</si>
  <si>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</si>
  <si>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</si>
  <si>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</si>
  <si>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</si>
  <si>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</si>
  <si>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</si>
  <si>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</si>
  <si>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</si>
  <si>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</si>
  <si>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</si>
  <si>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</si>
  <si>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</si>
  <si>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</si>
  <si>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</si>
  <si>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5.1 Contribuciones a Fondos</t>
  </si>
  <si>
    <t>5.2 Canon y Sobrecanon, Regalías, Renta de Aduanas y Participaciones</t>
  </si>
  <si>
    <t>5.3 Fondo de Compensación Municipal</t>
  </si>
  <si>
    <t>5.4 FONCOR</t>
  </si>
  <si>
    <t xml:space="preserve">5.5 Impuestos Municipales </t>
  </si>
  <si>
    <t>GASTO CAPITAL 2023</t>
  </si>
  <si>
    <t>GASTO CORRIENTE 2023</t>
  </si>
  <si>
    <t>SERVICIO DE DEUDA 2023</t>
  </si>
  <si>
    <t>Var. % (2022-2023)</t>
  </si>
  <si>
    <t>Var. %         (2021-2022)</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</si>
  <si>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</si>
  <si>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</si>
  <si>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</si>
  <si>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</si>
  <si>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</si>
  <si>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</si>
  <si>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</si>
  <si>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</si>
  <si>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</si>
  <si>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</si>
  <si>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</si>
  <si>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</si>
  <si>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</si>
  <si>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</si>
  <si>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</si>
  <si>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</si>
  <si>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</si>
  <si>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</si>
  <si>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</si>
  <si>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</si>
  <si>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</si>
  <si>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</si>
  <si>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</si>
  <si>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</si>
  <si>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</si>
  <si>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</si>
  <si>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</si>
  <si>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</si>
  <si>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</si>
  <si>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</si>
  <si>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</si>
  <si>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</si>
  <si>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</si>
  <si>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</si>
  <si>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</si>
  <si>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</si>
  <si>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</si>
  <si>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</si>
  <si>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</si>
  <si>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PLIEGOS DEL SECTOR o GOB. REGIONAL:</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</si>
  <si>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</si>
  <si>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</si>
  <si>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</si>
  <si>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</si>
  <si>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</si>
  <si>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</si>
  <si>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</si>
  <si>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</si>
  <si>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</si>
  <si>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POR PLIEGOS DEL SECTOR o GOB. REGIONAL:</t>
  </si>
  <si>
    <t>CUENTA N°</t>
  </si>
  <si>
    <t>DATOS DE LAS CUENTAS</t>
  </si>
  <si>
    <t>FUENTES DE FINANCIAMIENTO</t>
  </si>
  <si>
    <t>SALDO 2022 (**)</t>
  </si>
  <si>
    <t>(**) Saldo al 30 de Junio de 2022</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</si>
  <si>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</si>
  <si>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</si>
  <si>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</si>
  <si>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</si>
  <si>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</si>
  <si>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</si>
  <si>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</si>
  <si>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</si>
  <si>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</si>
  <si>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</si>
  <si>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</si>
  <si>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</si>
  <si>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</si>
  <si>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</si>
  <si>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</si>
  <si>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</si>
  <si>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</si>
  <si>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</si>
  <si>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</si>
  <si>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</si>
  <si>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</si>
  <si>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</si>
  <si>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</si>
  <si>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 xml:space="preserve">PIM </t>
  </si>
  <si>
    <t>Monto Asignado</t>
  </si>
  <si>
    <t>% ejecutado</t>
  </si>
  <si>
    <t>(**) = Proyectado</t>
  </si>
  <si>
    <t>AÑO FISCAL 2023(**)</t>
  </si>
  <si>
    <t>(**) Proyectado</t>
  </si>
  <si>
    <t>Meses Estimado</t>
  </si>
  <si>
    <t>SERVICIO DE CAPACITACION Y PERFECCIONAMIENTO</t>
  </si>
  <si>
    <t>001. SEDE APURIMAC</t>
  </si>
  <si>
    <t>002. SEDE CHANKA</t>
  </si>
  <si>
    <t>003. SUB REGION CHINCHEROS</t>
  </si>
  <si>
    <t>004. PRO DESARROLLO APURIMAC</t>
  </si>
  <si>
    <t>005. GERENCIA SUB REGIONAL COTABAMBAS</t>
  </si>
  <si>
    <t>100. AGRICULTURA APURIMAC</t>
  </si>
  <si>
    <t>101. AGRICULTURA CHANKA</t>
  </si>
  <si>
    <t>200. TRANSPORTES APURIMAC</t>
  </si>
  <si>
    <t>201. TRANSPORTES CHANKA</t>
  </si>
  <si>
    <t>300. EDUCACION APURIMAC</t>
  </si>
  <si>
    <t>301. EDUCACION CHANKA</t>
  </si>
  <si>
    <t>302. EDUCACION COTABAMBAS</t>
  </si>
  <si>
    <t>303. EDUCACION CHINCHEROS</t>
  </si>
  <si>
    <t>304. EDUCACION GRAU</t>
  </si>
  <si>
    <t>305. EDUCACION HUANCARAMA</t>
  </si>
  <si>
    <t>306. EDUCACION AYMARAES</t>
  </si>
  <si>
    <t>307. EDUCACION ABANCAY</t>
  </si>
  <si>
    <t>308. EDUCACION ANTABAMBA</t>
  </si>
  <si>
    <t>400. SALUD APURIMAC</t>
  </si>
  <si>
    <t>401. SALUD CHANKA</t>
  </si>
  <si>
    <t>402. HOSPITAL GUILLERMO DIAZ DE LA VEGA - ABANCAY</t>
  </si>
  <si>
    <t>403. HOSPITAL SUB REGIONAL DE ANDAHUAYLAS</t>
  </si>
  <si>
    <t>404. RED DE SALUD VIRGEN DE COCHARCAS</t>
  </si>
  <si>
    <t>405. RED DE SALUD ABANCAY</t>
  </si>
  <si>
    <t>406. RED DE SALUD GRAU</t>
  </si>
  <si>
    <t>407. RED DE SALUD COTABAMBAS</t>
  </si>
  <si>
    <t>408. RED DE SALUD ANTABAMBA</t>
  </si>
  <si>
    <t>409. RED DE SALUD AYMARAES</t>
  </si>
  <si>
    <t>442:GOBIERNO REGIONAL APURIMAC</t>
  </si>
  <si>
    <t>SECTOR o GOB. REGIONAL:442 GOBIERNO REGIONAL APURIMAC</t>
  </si>
  <si>
    <t>PLIEGOS DEL SECTOR o GOB. REGIONAL: 442 GOBIERNO REGIONAL DE APURIMAC</t>
  </si>
  <si>
    <t>LOCACION</t>
  </si>
  <si>
    <t>CONDUCTOR</t>
  </si>
  <si>
    <t>SI</t>
  </si>
  <si>
    <t>BUSTINZA BACILIO YERSIN</t>
  </si>
  <si>
    <t>SERVICIO DE VIGILANCIA DE MEDIDAS DE SEGURIDAD Y SALUD EN EL TRABAJO</t>
  </si>
  <si>
    <t>ESPINOZA MAYHUIRE VERONICA</t>
  </si>
  <si>
    <t>ENFERMERA</t>
  </si>
  <si>
    <t>COPROA</t>
  </si>
  <si>
    <t>SEGOVIA CRISPIN SHIRLEY KATERIN</t>
  </si>
  <si>
    <t>ABOCADO</t>
  </si>
  <si>
    <t>TITULADA</t>
  </si>
  <si>
    <t>SECRETARIA</t>
  </si>
  <si>
    <t>BUSTINZA FELIX YAQUELY CANTI</t>
  </si>
  <si>
    <t>CONTADORA</t>
  </si>
  <si>
    <t>LOGISTICA</t>
  </si>
  <si>
    <t>ERAMOS CCOÑISLLA KARI</t>
  </si>
  <si>
    <t>ADMINISTRACION</t>
  </si>
  <si>
    <t>BACHILLER</t>
  </si>
  <si>
    <t>TESORERIA</t>
  </si>
  <si>
    <t>SINCE VILLEGAS FRAY</t>
  </si>
  <si>
    <t>CONTADOR</t>
  </si>
  <si>
    <t>TITULADO</t>
  </si>
  <si>
    <t>SORIA GONZALES GANDY</t>
  </si>
  <si>
    <t>FELIX ASTURIMA BELEN</t>
  </si>
  <si>
    <t>CHSALLA CARRILLO DEISY SOFIA</t>
  </si>
  <si>
    <t>COLLADO ANGELINO CARMEN ROSA</t>
  </si>
  <si>
    <t>ESTUDIANTE</t>
  </si>
  <si>
    <t>PROYECCION DE RESOLUCIONES</t>
  </si>
  <si>
    <t>LLACCTA HUAMANI WASHINGTON</t>
  </si>
  <si>
    <t>EGRESADO</t>
  </si>
  <si>
    <t>308 EDUCACION ANTABAMBA</t>
  </si>
  <si>
    <t>1432 EDUCACION AYMARAES</t>
  </si>
  <si>
    <t>OTROS SERV.NO PERS.</t>
  </si>
  <si>
    <t>RESP.CONTROL DE  SINTOMAS  CORONAVIRUS</t>
  </si>
  <si>
    <t>MENSUAL</t>
  </si>
  <si>
    <t>IROVINA HUANACCHIRI  HERRERA</t>
  </si>
  <si>
    <t>ENF.TECNINA</t>
  </si>
  <si>
    <t>TECNICO</t>
  </si>
  <si>
    <t>031-2021</t>
  </si>
  <si>
    <t>JULIO- AGOSTO</t>
  </si>
  <si>
    <t xml:space="preserve">RESP. PROYECTOS  Y RESOLUCIONES </t>
  </si>
  <si>
    <t xml:space="preserve">MENSUAL </t>
  </si>
  <si>
    <t>MARIA  SANTOS  MACHUCA TELLO</t>
  </si>
  <si>
    <t>ABOGADA</t>
  </si>
  <si>
    <t>ABOGADO</t>
  </si>
  <si>
    <t>033-2021</t>
  </si>
  <si>
    <t>JULIO-SETIEMBRE</t>
  </si>
  <si>
    <t>MANTENIMIENTO  DE LOCALES  ESCOLARES</t>
  </si>
  <si>
    <t>JOEL FRICHZ TORRES  CACERES</t>
  </si>
  <si>
    <t>ING. CIVIL</t>
  </si>
  <si>
    <t>BACH.ING. CIVIL</t>
  </si>
  <si>
    <t>025-2021</t>
  </si>
  <si>
    <t xml:space="preserve">JUNIO- JULIO </t>
  </si>
  <si>
    <t>RESPONSABLE DE  CONDUCCION</t>
  </si>
  <si>
    <t>FREDY  LLACSA  SAUÑE</t>
  </si>
  <si>
    <t>LIC.EDUCACION</t>
  </si>
  <si>
    <t>LICENCIADO</t>
  </si>
  <si>
    <t xml:space="preserve">LICENCIADO </t>
  </si>
  <si>
    <t>028-2021</t>
  </si>
  <si>
    <t>JUNIO-JULIO</t>
  </si>
  <si>
    <t xml:space="preserve">RESPONSABLE DE LOGISTICA </t>
  </si>
  <si>
    <t xml:space="preserve">PORFIRIO HUAYHUA GIBAJA </t>
  </si>
  <si>
    <t>BACH.EN CONTA.</t>
  </si>
  <si>
    <t>030-2021</t>
  </si>
  <si>
    <t>RESPONSABLE DE PATRIMONIO</t>
  </si>
  <si>
    <t xml:space="preserve">ERIK  CERON QUISPE </t>
  </si>
  <si>
    <t>LIC.ADMINISTRACION</t>
  </si>
  <si>
    <t>027-2021</t>
  </si>
  <si>
    <t>RESP.DE    SIGA - SIAGIE</t>
  </si>
  <si>
    <t>RUSO  ROBERSON  HUILLCA  ANCCO</t>
  </si>
  <si>
    <t>029-2021</t>
  </si>
  <si>
    <t>JULIO</t>
  </si>
  <si>
    <t>ASESOR  LEGAL</t>
  </si>
  <si>
    <t>WILLIAM  VARGAS CHIPA</t>
  </si>
  <si>
    <t>011-2021</t>
  </si>
  <si>
    <t>MARZO</t>
  </si>
  <si>
    <t>010-2021</t>
  </si>
  <si>
    <t xml:space="preserve">MARZO </t>
  </si>
  <si>
    <t>012-2021</t>
  </si>
  <si>
    <t>ABRIL</t>
  </si>
  <si>
    <t>ROSALUZ  ROMAN  PATIÑO</t>
  </si>
  <si>
    <t>003-2021</t>
  </si>
  <si>
    <t>ENERO</t>
  </si>
  <si>
    <t>004-2021</t>
  </si>
  <si>
    <t>ENERO-FEBRERO</t>
  </si>
  <si>
    <t>ELEXANDER  LUIS MIGUEL  VALDEZ   FLORES</t>
  </si>
  <si>
    <t xml:space="preserve">ING. INFORMATICA </t>
  </si>
  <si>
    <t>001-2022/015-2022</t>
  </si>
  <si>
    <t>ENERO-JUNIO</t>
  </si>
  <si>
    <t>RESP. DE  ESCALAFON</t>
  </si>
  <si>
    <t>YULI EUSEBIA CHOQUCAHUANA   DONGO</t>
  </si>
  <si>
    <t>ADM.EMPRESAS</t>
  </si>
  <si>
    <t>LICENCIADO EN ADMINISTRACION</t>
  </si>
  <si>
    <t>002-2022</t>
  </si>
  <si>
    <t xml:space="preserve">ENERO-FEBRERO </t>
  </si>
  <si>
    <t>MILAGROS  ROSETH CHAMPE  GAMBOA</t>
  </si>
  <si>
    <t>ARQUITECTA</t>
  </si>
  <si>
    <t>BACH.ARQUITECTUTA</t>
  </si>
  <si>
    <t>003-2022</t>
  </si>
  <si>
    <t xml:space="preserve">RESPONSABLE  DE PROCESOS ADMINISTRATIVOS </t>
  </si>
  <si>
    <t xml:space="preserve">MAYRA VIRGINIA  FERNADEZ  INTUSCCA </t>
  </si>
  <si>
    <t>004-2022</t>
  </si>
  <si>
    <t>JOSE YUPANQUI  NAVARRO</t>
  </si>
  <si>
    <t>007-2022</t>
  </si>
  <si>
    <t>FEBRERO</t>
  </si>
  <si>
    <t xml:space="preserve">RESP.DE    SIGA </t>
  </si>
  <si>
    <t>KARI  RAMOS  CCONISLLA</t>
  </si>
  <si>
    <t>011-2022</t>
  </si>
  <si>
    <t>MARZO-ABRIL</t>
  </si>
  <si>
    <t>ROSARIO DEL PILAR  HUAMAN  ANCASI</t>
  </si>
  <si>
    <t>016-2022</t>
  </si>
  <si>
    <t>MAYO- JUNIO</t>
  </si>
  <si>
    <t xml:space="preserve">JIMMI  ARGAMONTE  CARDENAS </t>
  </si>
  <si>
    <t>BACH.ING CIVIL</t>
  </si>
  <si>
    <t>017-2022</t>
  </si>
  <si>
    <t xml:space="preserve">junio </t>
  </si>
  <si>
    <t>CAS.</t>
  </si>
  <si>
    <t>JEC- VIGILANTE L.A</t>
  </si>
  <si>
    <t>31341837</t>
  </si>
  <si>
    <t>MOLINA   HUAMANI FELIPE</t>
  </si>
  <si>
    <t>SEC.COMPLETA</t>
  </si>
  <si>
    <t>RD.0012-2021-UGEL AYMARAES</t>
  </si>
  <si>
    <t xml:space="preserve">ENERO- DICIEMBRE </t>
  </si>
  <si>
    <t>JEC- VIGILANTE TINTAY</t>
  </si>
  <si>
    <t>41509459</t>
  </si>
  <si>
    <t xml:space="preserve">VILLEGAS   VILLEGAS YORSH PATRICK </t>
  </si>
  <si>
    <t>RD.0010-2021-UGEL AYMARAES</t>
  </si>
  <si>
    <t>JEC- VIGILANTE  TORAYA</t>
  </si>
  <si>
    <t>45737463</t>
  </si>
  <si>
    <t>SALAZAR  CHAVEZ MOISES DAVID</t>
  </si>
  <si>
    <t>RD.0011-2021-UGEL AYMARAES</t>
  </si>
  <si>
    <t>JEC- VIGILANTE  UGEL</t>
  </si>
  <si>
    <t>43444878</t>
  </si>
  <si>
    <t xml:space="preserve">SANCHEZ  ACOSTUPA WILDER </t>
  </si>
  <si>
    <t>RD.0013-2021-UGEL AYMARAES</t>
  </si>
  <si>
    <t>ADMINISTRADOR UGEL</t>
  </si>
  <si>
    <t>31342295</t>
  </si>
  <si>
    <t>BAEZ CABALLERO EDGAR</t>
  </si>
  <si>
    <t>RD.0009-2021-UGEL AYMARAES</t>
  </si>
  <si>
    <t>31015331</t>
  </si>
  <si>
    <t>CATALAN TAIPE EMMANUEL DIMAS</t>
  </si>
  <si>
    <t>RD.0007-2021-UGEL AYMARAES</t>
  </si>
  <si>
    <t>ENERO- MARZO</t>
  </si>
  <si>
    <t>ESPECIALISTA EN REMUNERACIONES E INFORMATICA</t>
  </si>
  <si>
    <t>42107399</t>
  </si>
  <si>
    <t>TINTAYA AYVAR MARCOS</t>
  </si>
  <si>
    <t xml:space="preserve">ING.INFORMATICA </t>
  </si>
  <si>
    <t>RD.0008-2021-UGEL AYMARAES</t>
  </si>
  <si>
    <t>ESPECIALISTA EN PLANIFICACIÓN Y PRESUPUESTO</t>
  </si>
  <si>
    <t>42392046</t>
  </si>
  <si>
    <t>ROJAS LLACCTA ELI</t>
  </si>
  <si>
    <t>RD.0014-2021-UGEL AYMARAES</t>
  </si>
  <si>
    <t>ESP. DE CONVIVENCIA ESCOLAR DE LA UGEL</t>
  </si>
  <si>
    <t>09430208</t>
  </si>
  <si>
    <t>TELLO CONTRERAS  JORGE AMILCAR</t>
  </si>
  <si>
    <t>SICOLOGO</t>
  </si>
  <si>
    <t>RD.0006-2021-UGEL AYMARAES</t>
  </si>
  <si>
    <t>JUNIO-DICIEMBRE</t>
  </si>
  <si>
    <t>40965254</t>
  </si>
  <si>
    <t>LINO PIMENTEL DE LA CRUZ</t>
  </si>
  <si>
    <t>RD.418-2021-UGEL AYMARAES</t>
  </si>
  <si>
    <t xml:space="preserve">ABRIL- DICIEMBRE </t>
  </si>
  <si>
    <t>JORGE AMILCAR  TELLO CONTRERAS</t>
  </si>
  <si>
    <t>RD. 035-588-871-2022-UGEL-AYM</t>
  </si>
  <si>
    <t xml:space="preserve">ENERO- JUNIO </t>
  </si>
  <si>
    <t>FORMADOR TUTOR SECUNDARIA - MATEMATICA</t>
  </si>
  <si>
    <t>10138392</t>
  </si>
  <si>
    <t>TOTIOS  COLLADO LOPEZ</t>
  </si>
  <si>
    <t>RD. 625-2022-UGEL-AYM</t>
  </si>
  <si>
    <t>FORMADOR TUTOR SECUNDARIA - COMUNICACIÓN</t>
  </si>
  <si>
    <t>29661680</t>
  </si>
  <si>
    <t>MIGUEL HUGO  GALLEGOS  VELARDE</t>
  </si>
  <si>
    <t>RD. 474-778-2022-UGEL-AYM</t>
  </si>
  <si>
    <t>ESPECIALISTA EN RECURSOS HUMANOS - UGEL</t>
  </si>
  <si>
    <t>31001559</t>
  </si>
  <si>
    <t>VICENTE WALTER  ARGAMONTE  SANCHEZ</t>
  </si>
  <si>
    <t>RD. 617-2022-UGEL-AYM</t>
  </si>
  <si>
    <t>31007745</t>
  </si>
  <si>
    <t>SANTOS  HUAMAN  HUACHACA</t>
  </si>
  <si>
    <t>RD. 030-531-777-2022-UGEL-AYM</t>
  </si>
  <si>
    <t>TESORERA</t>
  </si>
  <si>
    <t>31033005</t>
  </si>
  <si>
    <t>ASUNCION  DAMIAN PAUCAR</t>
  </si>
  <si>
    <t xml:space="preserve">CONATDOR </t>
  </si>
  <si>
    <t>RD. 038-481-821-2022-UGEL-AYM</t>
  </si>
  <si>
    <t>PROFESIONAL EN EDUCACION - CEBE</t>
  </si>
  <si>
    <t>31039955</t>
  </si>
  <si>
    <t>DAMIANA CHANI  FARFAN HUAMANI</t>
  </si>
  <si>
    <t>RD. 475-708-2022-UGEL-AYM</t>
  </si>
  <si>
    <t>FORMADOR TUTOR PRIMARIA-EIB</t>
  </si>
  <si>
    <t>31040457</t>
  </si>
  <si>
    <t>PAULINO TAPARA  MENDOZA</t>
  </si>
  <si>
    <t>RD. 029-544-773-2022-UGEL-AYM</t>
  </si>
  <si>
    <t>FELIPE  MOLINA HUAMANI</t>
  </si>
  <si>
    <t>RD. 045-2022-UGEL-AYM</t>
  </si>
  <si>
    <t>EDGAR  BAEZCABALLERO</t>
  </si>
  <si>
    <t xml:space="preserve">CONTADOR </t>
  </si>
  <si>
    <t>RD. 005-2022-UGEL-AYM</t>
  </si>
  <si>
    <t>31359223</t>
  </si>
  <si>
    <t>PLACIDO  CASTAÑEDA SORIA</t>
  </si>
  <si>
    <t>RD. 036-545-775-2022-UGEL-AYM</t>
  </si>
  <si>
    <t>31361221</t>
  </si>
  <si>
    <t>CLEVER  ALATA VELASQUEZ</t>
  </si>
  <si>
    <t>RD. 028-547-772-2022-UGEL-AYM</t>
  </si>
  <si>
    <t>31544150</t>
  </si>
  <si>
    <t>LEONOR JACQUELINE    QUISPE VERA</t>
  </si>
  <si>
    <t>RD. 033-532-776-2022-UGEL-AYM</t>
  </si>
  <si>
    <t>ESPECIALISTA EN CONTABILIDAD</t>
  </si>
  <si>
    <t>LINO  PIMENTEL DE LA CRUZ</t>
  </si>
  <si>
    <t>RD. 040-482-820-2022-UGEL-AYM</t>
  </si>
  <si>
    <t>PROFESIONAL NO DOCENTE-CEBE</t>
  </si>
  <si>
    <t>41164250</t>
  </si>
  <si>
    <t>SHEYLA  MELENDEZ   ORTIZ</t>
  </si>
  <si>
    <t>RD. 639-2022-UGEL-AYM</t>
  </si>
  <si>
    <t>YORSH PATRICK VILLEGAS  VILLEGAS</t>
  </si>
  <si>
    <t xml:space="preserve">SECUNDARIA </t>
  </si>
  <si>
    <t>RD. 054-549-795-2022-UGEL-AYM</t>
  </si>
  <si>
    <t>CONDUCTOR - UGEL AYMARAES</t>
  </si>
  <si>
    <t>42093199</t>
  </si>
  <si>
    <t>FREDY LLACSA SAUÑE</t>
  </si>
  <si>
    <t>RD. 043-480-2022-UGEL-AYM</t>
  </si>
  <si>
    <t>MARCOS TINTAYA AYVAR</t>
  </si>
  <si>
    <t>RD. 004-2022-UGEL-AYM</t>
  </si>
  <si>
    <t>ESPECIALISTA EN LOGISTICA</t>
  </si>
  <si>
    <t>42237233</t>
  </si>
  <si>
    <t>PORFIRIO HUAYHUA  GIBAJA</t>
  </si>
  <si>
    <t>RD. 044-476-817-2022-UGEL-AYM</t>
  </si>
  <si>
    <t>ELI ROJAS  LLACCTA</t>
  </si>
  <si>
    <t>CORD. DE INNOVACION Y SOPORTE TEC. - L.A.</t>
  </si>
  <si>
    <t>42451322</t>
  </si>
  <si>
    <t>PAUL SANTIAGO ALLAUCA  DAVALOS</t>
  </si>
  <si>
    <t>RD. 614-891-2022-UGEL-AYM</t>
  </si>
  <si>
    <t>44564643</t>
  </si>
  <si>
    <t>JULIO CESAR BARRIENTOS  QUISPE</t>
  </si>
  <si>
    <t>RD. 569-771-2022-UGEL-AYM</t>
  </si>
  <si>
    <t>44693769</t>
  </si>
  <si>
    <t>YHONNY  LEONA TRIVEÑO</t>
  </si>
  <si>
    <t>RD. 027-546-774-2022-UGEL-AYM</t>
  </si>
  <si>
    <t>PSICOLOGO - LIBERTADORES DE AMERCIA</t>
  </si>
  <si>
    <t>44843229</t>
  </si>
  <si>
    <t>YERISMINA MAGDALENA EUGENIO  MEDINA</t>
  </si>
  <si>
    <t>RD. 534-705-2022-UGEL-AYM</t>
  </si>
  <si>
    <t>PSICOLOGO JEC- SAN JERONIMO</t>
  </si>
  <si>
    <t>CELINA ZOYLA RODRÍGUEZ  RODRÍGUEZ</t>
  </si>
  <si>
    <t>RD. 703-2022-UGEL-AYM</t>
  </si>
  <si>
    <t>PSICOLOGO -BENJAMIN HERENCIA Z.</t>
  </si>
  <si>
    <t>45534649</t>
  </si>
  <si>
    <t>JHONY SEVERO  HUARACHI  APAZA</t>
  </si>
  <si>
    <t>RD. 533-710-2022-UGEL-AYM</t>
  </si>
  <si>
    <t>MOISES DAVID SALAZAR  CHAVEZ</t>
  </si>
  <si>
    <t>RD. 048-551-796-2022-UGEL-AYM</t>
  </si>
  <si>
    <t>ESPECIALISTA EN PATRIMONIO</t>
  </si>
  <si>
    <t>45887470</t>
  </si>
  <si>
    <t>ERIK ALONSO  CERON  QUISPE</t>
  </si>
  <si>
    <t>RD. 042-477-819-2022-UGEL-AYM</t>
  </si>
  <si>
    <t>CORD. DE INNOVACION Y SOPORTE TEC. TORAYA</t>
  </si>
  <si>
    <t>46562783</t>
  </si>
  <si>
    <t>SIXTO LOPEZ ZEVALLOS</t>
  </si>
  <si>
    <t>RD. 609-794-2022-UGEL-AYM</t>
  </si>
  <si>
    <t>PROFESIONAL EN PSICOLOGIA - CEBE</t>
  </si>
  <si>
    <t>46753796</t>
  </si>
  <si>
    <t>EDGAR JHOSEP PALOMINO  VASQUEZ</t>
  </si>
  <si>
    <t xml:space="preserve">LICENCIADO EN SICOLOGIA </t>
  </si>
  <si>
    <t>RD. 548-706-2022-UGEL-AYM</t>
  </si>
  <si>
    <t>47667497</t>
  </si>
  <si>
    <t>LIZBETH HUANCA  CASTAÑEDA</t>
  </si>
  <si>
    <t>RD. 658-2022-UGEL-AYM</t>
  </si>
  <si>
    <t>CORD. DE INNOVACION Y SOPORTE TEC. - B.H.Z</t>
  </si>
  <si>
    <t>70440658</t>
  </si>
  <si>
    <t>JACINTO JIMENEZ CAHUANA</t>
  </si>
  <si>
    <t>RD. 047-550-2022-UGEL-AYM</t>
  </si>
  <si>
    <t>ESPECILISTA EN PROCESOS ADMINISTRATIVOS</t>
  </si>
  <si>
    <t>71583364</t>
  </si>
  <si>
    <t>MAYRA VIRGINIA  FERNANDEZ  INTUSCCA</t>
  </si>
  <si>
    <t>RD. 096-636-804-2022-UGEL-AYM</t>
  </si>
  <si>
    <t>71976629</t>
  </si>
  <si>
    <t>JAVIER ARTURO  MUÑOZ  RAMOS</t>
  </si>
  <si>
    <t>RD. 050-552-2022-UGEL-AYM</t>
  </si>
  <si>
    <t>ESPECIALISTA EN ADQUISICIONES</t>
  </si>
  <si>
    <t>74203249</t>
  </si>
  <si>
    <t>LIZET  SERRANO  PATIÑO</t>
  </si>
  <si>
    <t>RD. 039-478-818-2022-UGEL-AYM</t>
  </si>
  <si>
    <t>TECNICO EN ENFERMERIA</t>
  </si>
  <si>
    <t>43987524</t>
  </si>
  <si>
    <t>ESCALANTE ZAMORA CESAR</t>
  </si>
  <si>
    <t>45952000</t>
  </si>
  <si>
    <t>AYQUIPA LAURA DELIA</t>
  </si>
  <si>
    <t>70852809</t>
  </si>
  <si>
    <t>VARGAS CUÑAS WALTER</t>
  </si>
  <si>
    <t>ENFERMERA(O)</t>
  </si>
  <si>
    <t>31361001</t>
  </si>
  <si>
    <t>TINCO TAYPE MAGDA</t>
  </si>
  <si>
    <t>SUPERIOR</t>
  </si>
  <si>
    <t>ODONTOLOGO(A)</t>
  </si>
  <si>
    <t>72636147</t>
  </si>
  <si>
    <t>CONTRERAS CERON LISS CANDY</t>
  </si>
  <si>
    <t>44861288</t>
  </si>
  <si>
    <t>SALCEDO GUZMAN NILTON</t>
  </si>
  <si>
    <t>40707030</t>
  </si>
  <si>
    <t>ESTRADA TAIPE ROLANDO</t>
  </si>
  <si>
    <t>OBSTETRIZ</t>
  </si>
  <si>
    <t>47768221</t>
  </si>
  <si>
    <t>MEZA ALIAGA EDITH URSULA</t>
  </si>
  <si>
    <t>47688328</t>
  </si>
  <si>
    <t>CUEVA MEDINA NICOLLE JOYCE</t>
  </si>
  <si>
    <t>44488944</t>
  </si>
  <si>
    <t>CENTENO CCASANI HECTOR</t>
  </si>
  <si>
    <t>46726640</t>
  </si>
  <si>
    <t>QUISPE LOPEZ ANDERSON</t>
  </si>
  <si>
    <t>42012118</t>
  </si>
  <si>
    <t>BALTAZAR MALLMA NELY</t>
  </si>
  <si>
    <t>31428397</t>
  </si>
  <si>
    <t>SALVADOR OVIEDO MARCOS</t>
  </si>
  <si>
    <t>43519852</t>
  </si>
  <si>
    <t>LUIS CCOSCCO JORGE ARMANDO</t>
  </si>
  <si>
    <t>46646916</t>
  </si>
  <si>
    <t>VILCA SANA ELBA</t>
  </si>
  <si>
    <t>47985648</t>
  </si>
  <si>
    <t>CARIRE CCARHUAS IRENE</t>
  </si>
  <si>
    <t>44818048</t>
  </si>
  <si>
    <t>LLAMOCCA VARGAS YANET</t>
  </si>
  <si>
    <t>IMAGEN INSTITUCIONAL</t>
  </si>
  <si>
    <t>46918725</t>
  </si>
  <si>
    <t>CARDENAS CACERES KAROL ERICKSON</t>
  </si>
  <si>
    <t>COMUNICADOR SOCIAL</t>
  </si>
  <si>
    <t>RESP. ESTADISTICA E INFORMATICA</t>
  </si>
  <si>
    <t>41955635</t>
  </si>
  <si>
    <t>ESPINOZA FLORES HELEN</t>
  </si>
  <si>
    <t>INGENIERO DE SISTEMAS</t>
  </si>
  <si>
    <t>COORD. SALUD INDIVIDUAL</t>
  </si>
  <si>
    <t>70516566</t>
  </si>
  <si>
    <t>FLORES BISARRETA SONIA LUZ</t>
  </si>
  <si>
    <t>RESP. REFERENCIAS</t>
  </si>
  <si>
    <t>43474305</t>
  </si>
  <si>
    <t>HILARES CATALAN FRANKLIN FREDDY</t>
  </si>
  <si>
    <t>RESP. SALUD AMBIENTAL</t>
  </si>
  <si>
    <t>47604351</t>
  </si>
  <si>
    <t>HUAMAN TICONA LUIS MIGUEL</t>
  </si>
  <si>
    <t>MEDICO VETERINARIO</t>
  </si>
  <si>
    <t>COORD. DE EMERGENCIAS</t>
  </si>
  <si>
    <t>73274806</t>
  </si>
  <si>
    <t>RODRIGUEZ QUISPE GILBERTH ANTHONY</t>
  </si>
  <si>
    <t>COORD. SIS</t>
  </si>
  <si>
    <t>46490493</t>
  </si>
  <si>
    <t>VALDERRAMA LOAYZA MARTHA</t>
  </si>
  <si>
    <t>31036290</t>
  </si>
  <si>
    <t>VARGAS VALDERRAMA MARIO</t>
  </si>
  <si>
    <t>TECNICO ADMINISTRATIVO CONTABL</t>
  </si>
  <si>
    <t>TECNOLOGO MEDICO</t>
  </si>
  <si>
    <t>46160481</t>
  </si>
  <si>
    <t>AYMARA CATALAN MARISOL</t>
  </si>
  <si>
    <t>CHOFER</t>
  </si>
  <si>
    <t>24003928</t>
  </si>
  <si>
    <t>COLLADO USCA WILIAM</t>
  </si>
  <si>
    <t>SECUNDARIA COMPLETA</t>
  </si>
  <si>
    <t>GUARDIANIA</t>
  </si>
  <si>
    <t>45022820</t>
  </si>
  <si>
    <t>ENRIQUEZ CCONCHURO JOSE</t>
  </si>
  <si>
    <t>TRABAJADOR DE SERVICIO</t>
  </si>
  <si>
    <t>QUIMICO FARMACEUTICO</t>
  </si>
  <si>
    <t>45858523</t>
  </si>
  <si>
    <t>HOYOS MENDOZA NANCY ORTENCIA</t>
  </si>
  <si>
    <t>ASISTENTE RECURSOS HUMANOS</t>
  </si>
  <si>
    <t>74628058</t>
  </si>
  <si>
    <t>LOPEZ CONDORI LUZ MERY</t>
  </si>
  <si>
    <t>CONTABILIDAD</t>
  </si>
  <si>
    <t>43683069</t>
  </si>
  <si>
    <t>MIRANDA PORTUGAL TORIBIA CRUSKAYA</t>
  </si>
  <si>
    <t>CONTADOR PUBLICO</t>
  </si>
  <si>
    <t>PATRIMONIO</t>
  </si>
  <si>
    <t>41826313</t>
  </si>
  <si>
    <t>OSORIO HUAMANI YURI</t>
  </si>
  <si>
    <t>MESA DE PARTES</t>
  </si>
  <si>
    <t>45015047</t>
  </si>
  <si>
    <t>PEÑA ZAVALA BENIGNA LUCIA</t>
  </si>
  <si>
    <t>TECNICO/A ADMINISTRATIVO/A</t>
  </si>
  <si>
    <t>ALMACEN</t>
  </si>
  <si>
    <t>71085381</t>
  </si>
  <si>
    <t>PUMA QUISPE MARGARITA</t>
  </si>
  <si>
    <t>COORD. SALUD MENTAL</t>
  </si>
  <si>
    <t>71535236</t>
  </si>
  <si>
    <t>VIDAL CHAVEZ CENI RIUZA</t>
  </si>
  <si>
    <t>PSICOLOGO(A)</t>
  </si>
  <si>
    <t>48037022</t>
  </si>
  <si>
    <t>ARANGO DE LA CRUZ ELIZABETH</t>
  </si>
  <si>
    <t>MEDICO</t>
  </si>
  <si>
    <t>44765893</t>
  </si>
  <si>
    <t>ASTO HUAMANI ALFREDO</t>
  </si>
  <si>
    <t>COORD. MATERNO</t>
  </si>
  <si>
    <t>45495790</t>
  </si>
  <si>
    <t>BONIFACIO CUTIPA ROXANA</t>
  </si>
  <si>
    <t>44162246</t>
  </si>
  <si>
    <t>CHOQUE CARDOZO CYNTHIA YANNINA</t>
  </si>
  <si>
    <t>NUTRICIONISTA</t>
  </si>
  <si>
    <t>42590684</t>
  </si>
  <si>
    <t>CHOQUE MAMANI BLANCA LIZBETH</t>
  </si>
  <si>
    <t>71918845</t>
  </si>
  <si>
    <t>CONTRERAS CORTEZ TERESA</t>
  </si>
  <si>
    <t>72491961</t>
  </si>
  <si>
    <t>HILARES CONTRERAS JOSELYN ANALI</t>
  </si>
  <si>
    <t>40051206</t>
  </si>
  <si>
    <t>MAMANI CUSI BIBIANA</t>
  </si>
  <si>
    <t>45190351</t>
  </si>
  <si>
    <t>OSORIO HUAMANI YONI</t>
  </si>
  <si>
    <t>44870050</t>
  </si>
  <si>
    <t>PALOMINO ALZAMORA DANIEL ANTONIO</t>
  </si>
  <si>
    <t>74447049</t>
  </si>
  <si>
    <t>PEREZ MORALES MADY LIZ</t>
  </si>
  <si>
    <t>47590080</t>
  </si>
  <si>
    <t>TACURI PARQUE ROSAVEL</t>
  </si>
  <si>
    <t>44102928</t>
  </si>
  <si>
    <t>TTITO VARGAS PAOLA BRISEYDA</t>
  </si>
  <si>
    <t>46804134</t>
  </si>
  <si>
    <t>ZAVALA ROJAS DAMARIS BRISCILA</t>
  </si>
  <si>
    <t>44776834</t>
  </si>
  <si>
    <t>ALCCAHUA OSORIO YOLANDA</t>
  </si>
  <si>
    <t>42632392</t>
  </si>
  <si>
    <t>ANDIA AYERVE HERMELINDA</t>
  </si>
  <si>
    <t>24003784</t>
  </si>
  <si>
    <t>BELLO ABARCA KARYNA</t>
  </si>
  <si>
    <t>TECNICO EN LABORATORIO</t>
  </si>
  <si>
    <t>74622366</t>
  </si>
  <si>
    <t>CHAUCA CRIOLLO CESAR</t>
  </si>
  <si>
    <t>23978791</t>
  </si>
  <si>
    <t>CRIOLLO CONDORI JULIAN</t>
  </si>
  <si>
    <t>43613936</t>
  </si>
  <si>
    <t>CRIOLLO OLGUIN PURIFICACION</t>
  </si>
  <si>
    <t>46692206</t>
  </si>
  <si>
    <t>ERAZO QUISPE EDUARDO ENRIQUE</t>
  </si>
  <si>
    <t>41629865</t>
  </si>
  <si>
    <t>ESCALANTE AMARO CONCEPCION</t>
  </si>
  <si>
    <t>42749401</t>
  </si>
  <si>
    <t>HUANCA HUACHACA MARIANO</t>
  </si>
  <si>
    <t>44603685</t>
  </si>
  <si>
    <t>LEON ESCALANTE PLACIDO</t>
  </si>
  <si>
    <t>07528095</t>
  </si>
  <si>
    <t>ORTEGA CUÑAS ODILON FRANCISCO</t>
  </si>
  <si>
    <t>47398338</t>
  </si>
  <si>
    <t>OSORIO ZAVALA MARISOL SANTUSA</t>
  </si>
  <si>
    <t>DIGITADOR(A)</t>
  </si>
  <si>
    <t>47094277</t>
  </si>
  <si>
    <t>PEREZ SERRANO PERCY</t>
  </si>
  <si>
    <t>47694480</t>
  </si>
  <si>
    <t>QUISPE MEJIA FIORELA MARITZA</t>
  </si>
  <si>
    <t>23860953</t>
  </si>
  <si>
    <t>RAMIREZ GUTIERREZ JAVIER</t>
  </si>
  <si>
    <t>74317617</t>
  </si>
  <si>
    <t>ROMAN GARRAFA OBDULIA</t>
  </si>
  <si>
    <t>63299966</t>
  </si>
  <si>
    <t>SALVADOR CRIOLLO NICOLAS FRANCISCO</t>
  </si>
  <si>
    <t>47623779</t>
  </si>
  <si>
    <t>SEQUEIROS HUAMANI EDISON</t>
  </si>
  <si>
    <t>45156912</t>
  </si>
  <si>
    <t>SORIA SAAVEDRA IVONNE SALOME</t>
  </si>
  <si>
    <t>41961173</t>
  </si>
  <si>
    <t>TARAPAQUI SALDIVAR NIEVES</t>
  </si>
  <si>
    <t>47909148</t>
  </si>
  <si>
    <t>TTITO PALOMINO MARTHA</t>
  </si>
  <si>
    <t>01546618</t>
  </si>
  <si>
    <t>TURPO PARRA PEDRO ELOY</t>
  </si>
  <si>
    <t>23979440</t>
  </si>
  <si>
    <t>VALENCIA CASTILLO ANCELMA</t>
  </si>
  <si>
    <t>47598055</t>
  </si>
  <si>
    <t>VARGAS ANTACAYO SAMUEL</t>
  </si>
  <si>
    <t>72148584</t>
  </si>
  <si>
    <t>ZAA ASTUHUILLCA OLEG EDUARDO</t>
  </si>
  <si>
    <t>44418508</t>
  </si>
  <si>
    <t>ZUNIGA BOLIVAR VILMA ASUNTA</t>
  </si>
  <si>
    <t>72925689</t>
  </si>
  <si>
    <t>CALDERON FLORES SABY MELISSA</t>
  </si>
  <si>
    <t>10676130</t>
  </si>
  <si>
    <t>ENRIQUEZ GUZMAN ANA</t>
  </si>
  <si>
    <t>46700654</t>
  </si>
  <si>
    <t>QUISPE ESCALANTE ELIANA</t>
  </si>
  <si>
    <t>46821195</t>
  </si>
  <si>
    <t>CCORIMANYA VENEGAS NILDA</t>
  </si>
  <si>
    <t>46965895</t>
  </si>
  <si>
    <t>ALEJOS CARRILLO JESSICA MARGOD</t>
  </si>
  <si>
    <t>44798591</t>
  </si>
  <si>
    <t>LIZARBE OROSCO SONIA</t>
  </si>
  <si>
    <t>46565397</t>
  </si>
  <si>
    <t>MENDOZA CHACON GEBER RIEMANN</t>
  </si>
  <si>
    <t>42323106</t>
  </si>
  <si>
    <t>APAZA FERNANDEZ KATY AMPARO</t>
  </si>
  <si>
    <t>40337997</t>
  </si>
  <si>
    <t>ARCE MAMANCHURA MARGARITA SOLEDAD</t>
  </si>
  <si>
    <t>46899308</t>
  </si>
  <si>
    <t>BERRIO BEJAR RAFAEL</t>
  </si>
  <si>
    <t>70746398</t>
  </si>
  <si>
    <t>BORDA GALLEGOS LIZET</t>
  </si>
  <si>
    <t>76129914</t>
  </si>
  <si>
    <t>LUCERO ROJAS ARACELY MILAGROS</t>
  </si>
  <si>
    <t>10110907</t>
  </si>
  <si>
    <t>MANRIQUE PAREDES MARIA LUISA</t>
  </si>
  <si>
    <t>46081725</t>
  </si>
  <si>
    <t>MEZA ORUE YULY</t>
  </si>
  <si>
    <t>72149935</t>
  </si>
  <si>
    <t>CHAHUA SARMIENTO DIONICIO</t>
  </si>
  <si>
    <t>43013238</t>
  </si>
  <si>
    <t>PEREZ SALGUERON REYNALDO</t>
  </si>
  <si>
    <t>31424434</t>
  </si>
  <si>
    <t>PUSACLLA SALGUERON SABINO</t>
  </si>
  <si>
    <t>77487393</t>
  </si>
  <si>
    <t>RODRIGUEZ PAUCAR MELIZA</t>
  </si>
  <si>
    <t>41763925</t>
  </si>
  <si>
    <t>NEGRAL CONDORI NAZARIO</t>
  </si>
  <si>
    <t>46375474</t>
  </si>
  <si>
    <t>AUCCAYLLA BEJAR MONICA</t>
  </si>
  <si>
    <t>47224381</t>
  </si>
  <si>
    <t>SULLCA CHALLCO KELY</t>
  </si>
  <si>
    <t>47398147</t>
  </si>
  <si>
    <t>ALARCON PALOMINO KENY LEVEQUE</t>
  </si>
  <si>
    <t>46307955</t>
  </si>
  <si>
    <t>ALARCON TICONA MARIA</t>
  </si>
  <si>
    <t>41243912</t>
  </si>
  <si>
    <t>ALEJO HUARACA AMILCAR</t>
  </si>
  <si>
    <t>46937372</t>
  </si>
  <si>
    <t>CABANA PAUCAR MARIBEL</t>
  </si>
  <si>
    <t>74430015</t>
  </si>
  <si>
    <t>CAMARGO SALAS ILARIA</t>
  </si>
  <si>
    <t>23956985</t>
  </si>
  <si>
    <t>COLLADO USCA NELLY</t>
  </si>
  <si>
    <t>73570780</t>
  </si>
  <si>
    <t>FELIX SAAVEDRA ROSABEL</t>
  </si>
  <si>
    <t>TECNICO EN FARMACIA</t>
  </si>
  <si>
    <t>43833336</t>
  </si>
  <si>
    <t>FUERTE SORIA CLEOFE</t>
  </si>
  <si>
    <t>46583143</t>
  </si>
  <si>
    <t>VALDERRAMA CARDENAS BETINA LOURDES</t>
  </si>
  <si>
    <t>73639263</t>
  </si>
  <si>
    <t>ARANIBAR CASTILLA ELIZABETH NIEVES</t>
  </si>
  <si>
    <t>40575892</t>
  </si>
  <si>
    <t>GUILLEN PACOCHA FLORENCIA</t>
  </si>
  <si>
    <t>44026827</t>
  </si>
  <si>
    <t>MENDOZA MELON EVA CRISTINA</t>
  </si>
  <si>
    <t>31424458</t>
  </si>
  <si>
    <t>QUISPE VALENCIA GERMAN</t>
  </si>
  <si>
    <t>77102418</t>
  </si>
  <si>
    <t>RIVEROS GOMEZ JUVENAL</t>
  </si>
  <si>
    <t>73766520</t>
  </si>
  <si>
    <t>SULLCAHUAMAN HUARACA NINO</t>
  </si>
  <si>
    <t>73129496</t>
  </si>
  <si>
    <t>VALENCIA CHACCA LILIANA LUZ</t>
  </si>
  <si>
    <t>41461607</t>
  </si>
  <si>
    <t>ZAVALA PACHAS ALFREDO DAVID</t>
  </si>
  <si>
    <t>40410830</t>
  </si>
  <si>
    <t>ALDAZABAL SOCA EDITH YOVANA</t>
  </si>
  <si>
    <t>46465525</t>
  </si>
  <si>
    <t>ALMANZA PUCA KATIA ANGELA</t>
  </si>
  <si>
    <t>47229796</t>
  </si>
  <si>
    <t>LOA MARIÑO ELIZABETH MELIZA</t>
  </si>
  <si>
    <t>40226263</t>
  </si>
  <si>
    <t>SEQUEIROS MEZA LUCIO</t>
  </si>
  <si>
    <t>80086164</t>
  </si>
  <si>
    <t>HUILLCA LIMAYPUMA CELIA</t>
  </si>
  <si>
    <t>70815601</t>
  </si>
  <si>
    <t>APAZA FERNANDEZ EDITH VANESA</t>
  </si>
  <si>
    <t>44892002</t>
  </si>
  <si>
    <t>HUALLPA GAMARRA HECTOR</t>
  </si>
  <si>
    <t>40199828</t>
  </si>
  <si>
    <t>HUILLCA TAQUERE LUCIO</t>
  </si>
  <si>
    <t>61827909</t>
  </si>
  <si>
    <t>MARTINEZ OCAÑA CAROLINA</t>
  </si>
  <si>
    <t>45686966</t>
  </si>
  <si>
    <t>OROS GARCIA ANALI</t>
  </si>
  <si>
    <t>47089622</t>
  </si>
  <si>
    <t>MORENO MARTINEZ GABRIELA LUZ</t>
  </si>
  <si>
    <t>45251401</t>
  </si>
  <si>
    <t>CHATA SUCACAHUA JHONY</t>
  </si>
  <si>
    <t>BIOLOGO(A)</t>
  </si>
  <si>
    <t>45327172</t>
  </si>
  <si>
    <t>QUISPE LUQUE ADDERLY HERNAN</t>
  </si>
  <si>
    <t>47524139</t>
  </si>
  <si>
    <t>SAAVEDRA SALINAS GENOVEVA</t>
  </si>
  <si>
    <t>45976501</t>
  </si>
  <si>
    <t>ZAA HUALLPA ROSSE DARIO</t>
  </si>
  <si>
    <t>41985150</t>
  </si>
  <si>
    <t>ARREDONDO MALLMA ABEL</t>
  </si>
  <si>
    <t>41424078</t>
  </si>
  <si>
    <t>CCAHUANA HUANACO NARCISO</t>
  </si>
  <si>
    <t>47330223</t>
  </si>
  <si>
    <t>CCASANI RAMOS ROXANA</t>
  </si>
  <si>
    <t>44776803</t>
  </si>
  <si>
    <t>HURTADO PANIAGUA JUAN CARLOS</t>
  </si>
  <si>
    <t>42162754</t>
  </si>
  <si>
    <t>MOLINA LOVON TORIBIA</t>
  </si>
  <si>
    <t>72149912</t>
  </si>
  <si>
    <t>RAMOS OVIEDO MARYORE</t>
  </si>
  <si>
    <t>80058228</t>
  </si>
  <si>
    <t>SAMA ROJAS EPIFANIO</t>
  </si>
  <si>
    <t>46900441</t>
  </si>
  <si>
    <t>SULLCA BACA URIEL</t>
  </si>
  <si>
    <t>23893985</t>
  </si>
  <si>
    <t>NINAVILCA CRUZ BENEDICTO</t>
  </si>
  <si>
    <t>46656016</t>
  </si>
  <si>
    <t>TITO DONAYRE KATYA</t>
  </si>
  <si>
    <t>42307282</t>
  </si>
  <si>
    <t>VARGAS AYERBE PATRICIA</t>
  </si>
  <si>
    <t>41843395</t>
  </si>
  <si>
    <t>LEON MORALES OSCAR</t>
  </si>
  <si>
    <t>72148586</t>
  </si>
  <si>
    <t>PANUERA ZAA LEONGEL</t>
  </si>
  <si>
    <t>31428561</t>
  </si>
  <si>
    <t>CURITUMAY CCOSCCO AMILCAR</t>
  </si>
  <si>
    <t>31430765</t>
  </si>
  <si>
    <t>ENRIQUEZ AYQUIPA GUALBERTO</t>
  </si>
  <si>
    <t>73534438</t>
  </si>
  <si>
    <t>CASTILLA ARANIBAR YUDITH</t>
  </si>
  <si>
    <t>31041931</t>
  </si>
  <si>
    <t>CHIPA MONZON BASILIA</t>
  </si>
  <si>
    <t>01297171</t>
  </si>
  <si>
    <t>ITO CUTIPA NOE GILBER</t>
  </si>
  <si>
    <t>46789510</t>
  </si>
  <si>
    <t>MOJONERO MOSQUIPA LUCIO JAVIER</t>
  </si>
  <si>
    <t>46177905</t>
  </si>
  <si>
    <t>PACCO PALOMINO MILUSKA</t>
  </si>
  <si>
    <t>40746349</t>
  </si>
  <si>
    <t>ARCOS GOMEZ HILDA</t>
  </si>
  <si>
    <t>44708277</t>
  </si>
  <si>
    <t>CHALLCO CHUMBISLLA JUSTINO</t>
  </si>
  <si>
    <t>42283089</t>
  </si>
  <si>
    <t>LLANO LLANO RENE WILSON</t>
  </si>
  <si>
    <t>47748412</t>
  </si>
  <si>
    <t>PORTILLA ORTIZ YENI</t>
  </si>
  <si>
    <t>73742498</t>
  </si>
  <si>
    <t>QUISPE GONZALES MABEL</t>
  </si>
  <si>
    <t>80048718</t>
  </si>
  <si>
    <t>ROJAS CABRERA WILBERT</t>
  </si>
  <si>
    <t>31430689</t>
  </si>
  <si>
    <t>SILVA TEJADA LIVIA</t>
  </si>
  <si>
    <t>80113593</t>
  </si>
  <si>
    <t>ZEGARRA CONDORI EDGAR</t>
  </si>
  <si>
    <t>71429323</t>
  </si>
  <si>
    <t>ALARCON QUISPE DANITZA TALIA</t>
  </si>
  <si>
    <t>42117995</t>
  </si>
  <si>
    <t>ANTAY ANCA YANETH</t>
  </si>
  <si>
    <t>70243933</t>
  </si>
  <si>
    <t>AYACHO PALMA JENNY LUZ</t>
  </si>
  <si>
    <t>44841912</t>
  </si>
  <si>
    <t>BATALLANOS JARA MARLENNE</t>
  </si>
  <si>
    <t>48102242</t>
  </si>
  <si>
    <t>CALDERON QUINTANA DIANA NICOLE</t>
  </si>
  <si>
    <t>77238423</t>
  </si>
  <si>
    <t>ENRIQUEZ BAUTISTA NOEMI</t>
  </si>
  <si>
    <t>41653325</t>
  </si>
  <si>
    <t>FIRATA AYMA HUBERT RONALD</t>
  </si>
  <si>
    <t>70062117</t>
  </si>
  <si>
    <t>GUIZADO ACOSTA ELIZABETH</t>
  </si>
  <si>
    <t>72968543</t>
  </si>
  <si>
    <t>HUAHUALUQUE CHURATA CARLOS ALFONSO</t>
  </si>
  <si>
    <t>44221250</t>
  </si>
  <si>
    <t>HUAMAN PAUCAR LUIS LUCHO</t>
  </si>
  <si>
    <t>47554489</t>
  </si>
  <si>
    <t>HUANCO PAZ JENNIFER FLOR</t>
  </si>
  <si>
    <t>46051633</t>
  </si>
  <si>
    <t>HURTADO ROBLES CLAUDIA SHEYLA</t>
  </si>
  <si>
    <t>40774848</t>
  </si>
  <si>
    <t>LIPA MOLLOHUANCA MARIA CONCEPCION</t>
  </si>
  <si>
    <t>ASISTENTE SOCIAL</t>
  </si>
  <si>
    <t>40395451</t>
  </si>
  <si>
    <t>MAMANI VILCA MIRIAN PILAR</t>
  </si>
  <si>
    <t>46133322</t>
  </si>
  <si>
    <t>MEDINA PESE PAOLO ALEXANDER</t>
  </si>
  <si>
    <t>45166414</t>
  </si>
  <si>
    <t>PAUCAR RODRIGUEZ WILDOR</t>
  </si>
  <si>
    <t>41677595</t>
  </si>
  <si>
    <t>QUISPE CRUZ MARCOS</t>
  </si>
  <si>
    <t>TERAPISTA</t>
  </si>
  <si>
    <t>47499611</t>
  </si>
  <si>
    <t>QUISPE HUAMAN GRECIA</t>
  </si>
  <si>
    <t>70431045</t>
  </si>
  <si>
    <t>SOTELO PEDRAZA EDWIN JESUS</t>
  </si>
  <si>
    <t>45555106</t>
  </si>
  <si>
    <t>VARGAS MUÑIZ MEDALIT CORNELIA</t>
  </si>
  <si>
    <t>TEC. ADMINISTRACION</t>
  </si>
  <si>
    <t>70861161</t>
  </si>
  <si>
    <t>ABARCA TORRE ESTRELLA</t>
  </si>
  <si>
    <t>BACHILLER EN CIENCIAS DE LA CO</t>
  </si>
  <si>
    <t>41612659</t>
  </si>
  <si>
    <t>CALLA MENDOZA YENY MILAGROS</t>
  </si>
  <si>
    <t>46193306</t>
  </si>
  <si>
    <t>CAMARGO COSTILLA NOEMI</t>
  </si>
  <si>
    <t>80618519</t>
  </si>
  <si>
    <t>CERECEDA ESCOBEDO RAUL</t>
  </si>
  <si>
    <t>31548616</t>
  </si>
  <si>
    <t>CHANCAHUAÑA PILCO MARIA LUZ</t>
  </si>
  <si>
    <t>40994938</t>
  </si>
  <si>
    <t>CRIOLLO PANIURA JUANA</t>
  </si>
  <si>
    <t>31421222</t>
  </si>
  <si>
    <t>ENRIQUEZ ALCCAHUA ALEJANDRO</t>
  </si>
  <si>
    <t>44227960</t>
  </si>
  <si>
    <t>ENRIQUEZ ALCCAHUA OSCAR OSWALDO</t>
  </si>
  <si>
    <t>43952348</t>
  </si>
  <si>
    <t>ESCUDERO CONTRERAS LORENA</t>
  </si>
  <si>
    <t>47891120</t>
  </si>
  <si>
    <t>GONZALES CRUZ CAROLINA</t>
  </si>
  <si>
    <t>42050719</t>
  </si>
  <si>
    <t>HUAMANI BALTAZAR SOFIA</t>
  </si>
  <si>
    <t>43434618</t>
  </si>
  <si>
    <t>HUARACA SULLCAHUAMAN RENZO</t>
  </si>
  <si>
    <t>46519641</t>
  </si>
  <si>
    <t>HUAÑAHUE YAGUNO ROSMILA</t>
  </si>
  <si>
    <t>73312660</t>
  </si>
  <si>
    <t>LOPE MATAQQUE LIVIES MERY</t>
  </si>
  <si>
    <t>47598219</t>
  </si>
  <si>
    <t>MAMANI MENDOZA RUTH SILVIA</t>
  </si>
  <si>
    <t>47859124</t>
  </si>
  <si>
    <t>MENDOZA ESTRADA CATYA</t>
  </si>
  <si>
    <t>76308481</t>
  </si>
  <si>
    <t>PUENTE DE LA VEGA DELGADO SURPUY</t>
  </si>
  <si>
    <t>48020319</t>
  </si>
  <si>
    <t>ROMAN FERRO BLADEMIR</t>
  </si>
  <si>
    <t>60117152</t>
  </si>
  <si>
    <t>SULLCA HUAMANI YOBANA</t>
  </si>
  <si>
    <t>80036460</t>
  </si>
  <si>
    <t>TTITO FLORES PORFIRIO</t>
  </si>
  <si>
    <t>42246852</t>
  </si>
  <si>
    <t>WARTHON SALGADO JHONN</t>
  </si>
  <si>
    <t>46350173</t>
  </si>
  <si>
    <t>GOMEZ ARRIAGA ROSMERI</t>
  </si>
  <si>
    <t>45103793</t>
  </si>
  <si>
    <t>QUISPE LOPEZ ALEXANDER</t>
  </si>
  <si>
    <t>44585279</t>
  </si>
  <si>
    <t>ANCCO JAQUIMA FELIX</t>
  </si>
  <si>
    <t>42821273</t>
  </si>
  <si>
    <t>CAYTUIRO PEÑA DARCY</t>
  </si>
  <si>
    <t>45772514</t>
  </si>
  <si>
    <t>GUTIERREZ HUARANCA HAYDEE</t>
  </si>
  <si>
    <t>41539473</t>
  </si>
  <si>
    <t>CALLE SALAS HUMBERTO</t>
  </si>
  <si>
    <t>70522183</t>
  </si>
  <si>
    <t>MEDINA GOMEZ SONIA NATALIA</t>
  </si>
  <si>
    <t>31541977</t>
  </si>
  <si>
    <t>CARBAJAL TRUJILLO RENE</t>
  </si>
  <si>
    <t>72420515</t>
  </si>
  <si>
    <t>QUISPE SALAS YULY NAYDA</t>
  </si>
  <si>
    <t>46093609</t>
  </si>
  <si>
    <t>ARANA ORTIZ LEO ANTONY</t>
  </si>
  <si>
    <t>RECURSOS HUMANOS</t>
  </si>
  <si>
    <t>72738568</t>
  </si>
  <si>
    <t>CCAHUANA CHOQUE BRIGITTE RUZIEKA</t>
  </si>
  <si>
    <t>ABOGADO(A)</t>
  </si>
  <si>
    <t>SECRETARIA GENERAL</t>
  </si>
  <si>
    <t>72470309</t>
  </si>
  <si>
    <t>CUSIRRAMOS TEJADA SHARON ALESKHA</t>
  </si>
  <si>
    <t>PRESUPUESTO Y PLANIFICACION</t>
  </si>
  <si>
    <t>41038460</t>
  </si>
  <si>
    <t>HUARCAYA PAMPAÑAUPA SAMUEL</t>
  </si>
  <si>
    <t>23987527</t>
  </si>
  <si>
    <t>SIHUIN REAÑO RODOLFO</t>
  </si>
  <si>
    <t>ASESORIA LEGLA</t>
  </si>
  <si>
    <t>23920611</t>
  </si>
  <si>
    <t>ARAGON JIMENEZ CARLOS ENRIQUE</t>
  </si>
  <si>
    <t>ADMINISTRADOR</t>
  </si>
  <si>
    <t>40501844</t>
  </si>
  <si>
    <t>BELLO ABARCA RONALD ANDRES</t>
  </si>
  <si>
    <t>REMUNERACIONES</t>
  </si>
  <si>
    <t>40512058</t>
  </si>
  <si>
    <t>CARDENAS CONTRERAS GIOVANA</t>
  </si>
  <si>
    <t>71985285</t>
  </si>
  <si>
    <t>MIRANDA CCAHUANA SAUL</t>
  </si>
  <si>
    <t>ADQUISICIONES</t>
  </si>
  <si>
    <t>47086112</t>
  </si>
  <si>
    <t>MOLLO TTITO MARILUZ</t>
  </si>
  <si>
    <t>ASISTENTE REMUNERACIONES</t>
  </si>
  <si>
    <t>41823363</t>
  </si>
  <si>
    <t>PUMA VENTURA JOSE ANTONIO</t>
  </si>
  <si>
    <t>ASISTENTE TESORERIA</t>
  </si>
  <si>
    <t>73977142</t>
  </si>
  <si>
    <t>TORRES SOLANO CINTHYA</t>
  </si>
  <si>
    <t>77465061</t>
  </si>
  <si>
    <t>VALENCIA PANIAGUA CRHISTIAN EDWAR</t>
  </si>
  <si>
    <t>ABOGADO PAD</t>
  </si>
  <si>
    <t>46767772</t>
  </si>
  <si>
    <t>YUPANQUI CHAMBI FLOR MERCEDES</t>
  </si>
  <si>
    <t>42506022</t>
  </si>
  <si>
    <t>ARENAS PEDRAZA JULIO CESAR</t>
  </si>
  <si>
    <t>44008943</t>
  </si>
  <si>
    <t>FUDINO GONZALEZ MARCO ANTONIO</t>
  </si>
  <si>
    <t>47469933</t>
  </si>
  <si>
    <t>GUTIERREZ LOAYZA MALU ROSA</t>
  </si>
  <si>
    <t>73593822</t>
  </si>
  <si>
    <t>MELENDEZ GONZALES YENIFER</t>
  </si>
  <si>
    <t>76838538</t>
  </si>
  <si>
    <t>SIERRA HUANCA JACQUELINE ROCIO</t>
  </si>
  <si>
    <t>43890849</t>
  </si>
  <si>
    <t>HANCCO KJURO ROCIO DEL CARMEN</t>
  </si>
  <si>
    <t>71975999</t>
  </si>
  <si>
    <t>CHECALLA CORDOVA FIORELLA KAREM</t>
  </si>
  <si>
    <t>46676429</t>
  </si>
  <si>
    <t>TACUSI CALLAÑAUPA KAREN</t>
  </si>
  <si>
    <t>72439756</t>
  </si>
  <si>
    <t>NINAPAITAN ZEVALLOS MAYRA LUZ</t>
  </si>
  <si>
    <t>61523540</t>
  </si>
  <si>
    <t>VARGAS GONZA EVELIN</t>
  </si>
  <si>
    <t>48402927</t>
  </si>
  <si>
    <t>VASQUEZ SOLANO JUANA LEONOR</t>
  </si>
  <si>
    <t>70494341</t>
  </si>
  <si>
    <t>RAMIREZ MALLMA ANGELICA ESMERALDA</t>
  </si>
  <si>
    <t>48152854</t>
  </si>
  <si>
    <t>SANTIAGO CORONEL WALDYR JESUS</t>
  </si>
  <si>
    <t>46120501</t>
  </si>
  <si>
    <t>FERRO PEÑA GUILLERMINA</t>
  </si>
  <si>
    <t>31544216</t>
  </si>
  <si>
    <t>SUAREZ SANCHEZ BRAULIO</t>
  </si>
  <si>
    <t>46899613</t>
  </si>
  <si>
    <t>MALLMA HERHUAY ROSMERY</t>
  </si>
  <si>
    <t>71560042</t>
  </si>
  <si>
    <t>APAZA VILLANUEVA SHIRLEY</t>
  </si>
  <si>
    <t>72551773</t>
  </si>
  <si>
    <t>RAFAEL LAGOS FLOR ANGELA</t>
  </si>
  <si>
    <t>71751212</t>
  </si>
  <si>
    <t>SANCHEZ QUISPE SONIA</t>
  </si>
  <si>
    <t>47455902</t>
  </si>
  <si>
    <t>ASARPAY HUILLCA ISAURA</t>
  </si>
  <si>
    <t>45194778</t>
  </si>
  <si>
    <t>FERNANDEZ HUILLCA LUIS ALBERTO</t>
  </si>
  <si>
    <t>42886964</t>
  </si>
  <si>
    <t>MAMANI CANAHUIRE ALDO ANSBERTO</t>
  </si>
  <si>
    <t>45319828</t>
  </si>
  <si>
    <t>MAMANI MAQUERA MERY ZENAIDA</t>
  </si>
  <si>
    <t>70188397</t>
  </si>
  <si>
    <t>ROSADO SAYRITUPAC ANDRE GONZALO</t>
  </si>
  <si>
    <t>23949532</t>
  </si>
  <si>
    <t>SILVA RAMIREZ MELITON</t>
  </si>
  <si>
    <t>41115485</t>
  </si>
  <si>
    <t>AYMARA PAULLO DAISY</t>
  </si>
  <si>
    <t>46360470</t>
  </si>
  <si>
    <t>ELIAS GUIZADO LISBETH</t>
  </si>
  <si>
    <t>46097201</t>
  </si>
  <si>
    <t>QUISPE BELLO YESICA</t>
  </si>
  <si>
    <t>25217463</t>
  </si>
  <si>
    <t>RAMIREZ FLOREZ NELLY LEONOR</t>
  </si>
  <si>
    <t>73534443</t>
  </si>
  <si>
    <t>ARANIBAR CASTILLA JULIA BERTHA</t>
  </si>
  <si>
    <t>45893277</t>
  </si>
  <si>
    <t>BEGAZO QUICAÑA RICARDO WILLIAM</t>
  </si>
  <si>
    <t>73978139</t>
  </si>
  <si>
    <t>BOLIVAR ARANBURU BELISARIO</t>
  </si>
  <si>
    <t>44667699</t>
  </si>
  <si>
    <t>SARMIENTO MANUELO AYDE</t>
  </si>
  <si>
    <t>45832297</t>
  </si>
  <si>
    <t>QUISPE MERCADO SOLEDAD</t>
  </si>
  <si>
    <t>61162819</t>
  </si>
  <si>
    <t>ROJAS HANCCO AMANDA</t>
  </si>
  <si>
    <t>RESPONSABLE DE REMUNERACIONES</t>
  </si>
  <si>
    <t>47372736</t>
  </si>
  <si>
    <t>ALARCON GUEVARA ADHERLY</t>
  </si>
  <si>
    <t>DIRECTOR GENERAL</t>
  </si>
  <si>
    <t>42754924</t>
  </si>
  <si>
    <t>CHAFLOQUE MILLONES ALEX MANUEL</t>
  </si>
  <si>
    <t>COORDINADOR DE UNIDAD</t>
  </si>
  <si>
    <t>72948378</t>
  </si>
  <si>
    <t>VILLA PILLPINTO DHAYAN MELISSA</t>
  </si>
  <si>
    <t>46214456</t>
  </si>
  <si>
    <t>ABARCA ASTETE ZULEMA</t>
  </si>
  <si>
    <t>ESCALAFON</t>
  </si>
  <si>
    <t>76354253</t>
  </si>
  <si>
    <t>LLOCLLE JALIXTO RUTH AMELIA</t>
  </si>
  <si>
    <t>41737106</t>
  </si>
  <si>
    <t>MOSCOSO ARENAS MARIBEL</t>
  </si>
  <si>
    <t>ASISTENT DE TESORERIA</t>
  </si>
  <si>
    <t>74463473</t>
  </si>
  <si>
    <t>SIVANA RAYAN ADELA</t>
  </si>
  <si>
    <t>73333257</t>
  </si>
  <si>
    <t>CAPCHA IZQUIERDO JOSE DANIEL</t>
  </si>
  <si>
    <t>46852169</t>
  </si>
  <si>
    <t>QUISPE HURTADO EDITH</t>
  </si>
  <si>
    <t>75901764</t>
  </si>
  <si>
    <t>HUILLCA SINCHE SAYLOR MAYUMI</t>
  </si>
  <si>
    <t>45177313</t>
  </si>
  <si>
    <t>HUISA SIHUINCHA VITO ROSALIO</t>
  </si>
  <si>
    <t>41447103</t>
  </si>
  <si>
    <t>PARRA ZUNIGA MARIA LUISA</t>
  </si>
  <si>
    <t>74988125</t>
  </si>
  <si>
    <t>PAREJO CHUMBES MIRIAM RUSMERY</t>
  </si>
  <si>
    <t>48137826</t>
  </si>
  <si>
    <t>SOLORZANO JIMENEZ MILAGROS MADELEINE</t>
  </si>
  <si>
    <t>76394187</t>
  </si>
  <si>
    <t>MALDONADO ALEJANDRO DANIEL</t>
  </si>
  <si>
    <t>77102051</t>
  </si>
  <si>
    <t>CALDERON MENDEZ THAIS CARMELA</t>
  </si>
  <si>
    <t>JEFE DE RR.HH</t>
  </si>
  <si>
    <t>46370145</t>
  </si>
  <si>
    <t>BARRIONUEVO QUISPE DANTE</t>
  </si>
  <si>
    <t>45040029</t>
  </si>
  <si>
    <t>DIAZ FRISANCHO JORGE ITALO</t>
  </si>
  <si>
    <t>46213163</t>
  </si>
  <si>
    <t>MAMANI PEREZ WILFRIED ALBER</t>
  </si>
  <si>
    <t>70780064</t>
  </si>
  <si>
    <t>ROMERO GARCIA FELIX JUNIOR</t>
  </si>
  <si>
    <t>JEFE DE PLANIFICACION</t>
  </si>
  <si>
    <t>23988051</t>
  </si>
  <si>
    <t>SANCHEZ SEGOVIA FOURIER JOSE</t>
  </si>
  <si>
    <t>ASESORIA LEGAL</t>
  </si>
  <si>
    <t>21782815</t>
  </si>
  <si>
    <t>ACEVEDO SAAVEDRA JAIME JUAN</t>
  </si>
  <si>
    <t>RESPONSABLE DE PAD</t>
  </si>
  <si>
    <t>71897143</t>
  </si>
  <si>
    <t>LIPA YANQUI RUBI DE LA ESPERANZA</t>
  </si>
  <si>
    <t>70152864</t>
  </si>
  <si>
    <t>LOBOS FLORES CARLA MARILY</t>
  </si>
  <si>
    <t>70172624</t>
  </si>
  <si>
    <t>SOTO CERVANTES NEVENKA DEL CARMEN</t>
  </si>
  <si>
    <t>44493022</t>
  </si>
  <si>
    <t>ALLCCA QUISPE ALIPIO</t>
  </si>
  <si>
    <t>46724603</t>
  </si>
  <si>
    <t>ALMENDRE ALBERTO CATY YESENIA</t>
  </si>
  <si>
    <t>47825191</t>
  </si>
  <si>
    <t>ITO HUAHUACCAPA LUZ DELIA</t>
  </si>
  <si>
    <t>75180133</t>
  </si>
  <si>
    <t>QUISPE SONCO KATHERIN</t>
  </si>
  <si>
    <t>47866493</t>
  </si>
  <si>
    <t>RAMOS HERMOZA MARIA DEL CARMEN</t>
  </si>
  <si>
    <t>72239706</t>
  </si>
  <si>
    <t>REAÑO QUISPE SORAYA FRANCISCA</t>
  </si>
  <si>
    <t>46517180</t>
  </si>
  <si>
    <t>ROSALES HUANE STEVE BRYAN</t>
  </si>
  <si>
    <t>RESP. PLANIFICACION</t>
  </si>
  <si>
    <t>76451330</t>
  </si>
  <si>
    <t>SANCHEZ JARA FREDY</t>
  </si>
  <si>
    <t>76579439</t>
  </si>
  <si>
    <t>VALENCIA AVENDAÑO MAYRA LUCIA</t>
  </si>
  <si>
    <t>47823483</t>
  </si>
  <si>
    <t>COORD. PROMSA</t>
  </si>
  <si>
    <t>45480182</t>
  </si>
  <si>
    <t>JARA ALVARADO VERONICA LISSET</t>
  </si>
  <si>
    <t>47092028</t>
  </si>
  <si>
    <t>OSORIO AGUILAR MARLENY</t>
  </si>
  <si>
    <t>74622315</t>
  </si>
  <si>
    <t>PAREDES CONDORI YESICA</t>
  </si>
  <si>
    <t>46350063</t>
  </si>
  <si>
    <t>QUISPE GUILLEN MARIA ISABEL</t>
  </si>
  <si>
    <t>41413265</t>
  </si>
  <si>
    <t>RIMAYHUAMAN HUAYNA ELVA</t>
  </si>
  <si>
    <t>46186512</t>
  </si>
  <si>
    <t>DE LA CRUZ VILLAFUERTE KATHERINE JUDITH</t>
  </si>
  <si>
    <t>48505747</t>
  </si>
  <si>
    <t>BERRIO BEJAR ALINA</t>
  </si>
  <si>
    <t>42677790</t>
  </si>
  <si>
    <t>OLIVERA PACORI CESAR</t>
  </si>
  <si>
    <t>45090622</t>
  </si>
  <si>
    <t>SIPAUCAR BUTRON MARY MIRIAN</t>
  </si>
  <si>
    <t>72146263</t>
  </si>
  <si>
    <t>CONDORI LAYME TANIA FLOR</t>
  </si>
  <si>
    <t>42632339</t>
  </si>
  <si>
    <t>MONTESINOS BALDERRAMA LEONISA</t>
  </si>
  <si>
    <t>45166896</t>
  </si>
  <si>
    <t>BARRAZA ZURITA ASTRIT FIORELA</t>
  </si>
  <si>
    <t>70836357</t>
  </si>
  <si>
    <t>RAFAEL CHARAJA LESLIE ELIZABETH</t>
  </si>
  <si>
    <t>43934240</t>
  </si>
  <si>
    <t>ALATA PORTOCARRERO WILBER</t>
  </si>
  <si>
    <t>45101923</t>
  </si>
  <si>
    <t>BRAVO OVIEDO HERNAN</t>
  </si>
  <si>
    <t>41888537</t>
  </si>
  <si>
    <t>GROVAS LIMA YONY ANGELICA</t>
  </si>
  <si>
    <t>41955741</t>
  </si>
  <si>
    <t>TRUJILLO TRUJILLO MARISELLA</t>
  </si>
  <si>
    <t>47731615</t>
  </si>
  <si>
    <t>GUILLEN GUILLEN JOBITA</t>
  </si>
  <si>
    <t>41657879</t>
  </si>
  <si>
    <t>QUISPE GOMEZ TRIFON</t>
  </si>
  <si>
    <t>45234751</t>
  </si>
  <si>
    <t>CANSAYA CALLATA ALEXANDROV JOSMEL</t>
  </si>
  <si>
    <t>72149968</t>
  </si>
  <si>
    <t>PINARES FLORES MARIZOL</t>
  </si>
  <si>
    <t>80035402</t>
  </si>
  <si>
    <t>SALAS GONZALES HILARIO</t>
  </si>
  <si>
    <t>46037807</t>
  </si>
  <si>
    <t>CURITUMAY ANAYA ANTONIO</t>
  </si>
  <si>
    <t>73905620</t>
  </si>
  <si>
    <t>CASTILLA ARANIBAR YESSICA</t>
  </si>
  <si>
    <t>47974273</t>
  </si>
  <si>
    <t>MEJIA BOLIVAR SOLEDAD</t>
  </si>
  <si>
    <t>42347870</t>
  </si>
  <si>
    <t>MIRANDA SARMIENTO GUILMER</t>
  </si>
  <si>
    <t>76540578</t>
  </si>
  <si>
    <t>HUAMAN HUAMANI ELENA</t>
  </si>
  <si>
    <t>42451315</t>
  </si>
  <si>
    <t>PINTO VELASQUE SMITH ODILIO</t>
  </si>
  <si>
    <t>45599213</t>
  </si>
  <si>
    <t>CARTAGENA ROSELL ADA IBETH</t>
  </si>
  <si>
    <t>44221339</t>
  </si>
  <si>
    <t>CASTRO ALARCON HILDA</t>
  </si>
  <si>
    <t>42307837</t>
  </si>
  <si>
    <t>CCAHUANA CONTRERAS MARITZA</t>
  </si>
  <si>
    <t>29738741</t>
  </si>
  <si>
    <t>CCORI APAZA JAVIER</t>
  </si>
  <si>
    <t>46549336</t>
  </si>
  <si>
    <t>CONTRERAS HUAMANI SAYDA</t>
  </si>
  <si>
    <t>29671036</t>
  </si>
  <si>
    <t>ESCOBAR LAURA ALESSANDRA MARICELA</t>
  </si>
  <si>
    <t>47520335</t>
  </si>
  <si>
    <t>PUMACAYO PEREZ MARICE KATERINE</t>
  </si>
  <si>
    <t>44817369</t>
  </si>
  <si>
    <t>BORDA LEON CONSUELO</t>
  </si>
  <si>
    <t>RESPONSABLE DE CULTIVO</t>
  </si>
  <si>
    <t>DIAZ ROMAN NECKER</t>
  </si>
  <si>
    <t>Ingenieria de Ciencias Agropecuarias</t>
  </si>
  <si>
    <t>Bachiller</t>
  </si>
  <si>
    <t>BACHILLER EN CIENCIAS AGROPECUARIAS</t>
  </si>
  <si>
    <t>3</t>
  </si>
  <si>
    <t>10</t>
  </si>
  <si>
    <t>0</t>
  </si>
  <si>
    <t>PROMOTOR DE CRIANZA</t>
  </si>
  <si>
    <t>ZARATE MENDOZA IVAR</t>
  </si>
  <si>
    <t>Medicina Veterinaria y Zootecnia</t>
  </si>
  <si>
    <t>Titulado</t>
  </si>
  <si>
    <t>MEDICINA VETERINARIA Y ZOOTECNIA</t>
  </si>
  <si>
    <t>1</t>
  </si>
  <si>
    <t>2</t>
  </si>
  <si>
    <t>TECNICO DE CAMPO</t>
  </si>
  <si>
    <t>ENCISO CCAHUANA DIOMEDES</t>
  </si>
  <si>
    <t>Tecnico Agropecuario</t>
  </si>
  <si>
    <t>Tecnico</t>
  </si>
  <si>
    <t>TECNICO AGROPECUARIO</t>
  </si>
  <si>
    <t>PALOMINO MEDINA JUAN JAVIER</t>
  </si>
  <si>
    <t>BACHILLER EN MEDICINA VETERINARIA Y ZOOTECNIA</t>
  </si>
  <si>
    <t>HUACHUHUILLCA HUAMAN SANTOS ELIAZAR</t>
  </si>
  <si>
    <t>LUNA OLIVARES JUAN FERMIN</t>
  </si>
  <si>
    <t>RESPONSABLE DE LOGISTICA</t>
  </si>
  <si>
    <t>PEREZ RODRIGUEZ BELIZARIO</t>
  </si>
  <si>
    <t>Ingenieria Agroindustrial</t>
  </si>
  <si>
    <t>Ingeniero Agroindustrial</t>
  </si>
  <si>
    <t>4</t>
  </si>
  <si>
    <t>ROMAN VASQUEZ HERNAN</t>
  </si>
  <si>
    <t>RESPONSABLE DE CONTABILIDAD</t>
  </si>
  <si>
    <t>RUIZ POMARICA MARCO ANTONIO</t>
  </si>
  <si>
    <t>Contabilidad</t>
  </si>
  <si>
    <t>RESPONSABLE DE IMAGEN</t>
  </si>
  <si>
    <t>ESPINOZA HUAYLLA NAYSA</t>
  </si>
  <si>
    <t>Administracion de Empresas</t>
  </si>
  <si>
    <t>BACHILLER EN ADMINISTRACION DE EMPRESAS</t>
  </si>
  <si>
    <t>QUISPE VARGAS ELDO</t>
  </si>
  <si>
    <t>RODAS QUISPE MARIANA ANGELA</t>
  </si>
  <si>
    <t>7</t>
  </si>
  <si>
    <t>5</t>
  </si>
  <si>
    <t>PALOMINO PALOMINO JANE FIORELA</t>
  </si>
  <si>
    <t>LICENCIADA EN ADMINISTRACION DE EMPRESAS</t>
  </si>
  <si>
    <t>9</t>
  </si>
  <si>
    <t>ESPINOZA MONZON EDISON</t>
  </si>
  <si>
    <t>HUAMAN BARAZORDA FILBERTO</t>
  </si>
  <si>
    <t>PAHUARA SOTELO GUILLERMINA</t>
  </si>
  <si>
    <t>TAPASCO JUAREZ CARLOS DANIEL</t>
  </si>
  <si>
    <t>Egresado</t>
  </si>
  <si>
    <t>EGRESADO EN INGENIERIA AGROINDUSTRIAL</t>
  </si>
  <si>
    <t>MUÑOZ CHECCA YESSICA</t>
  </si>
  <si>
    <t>LAIME SIHUINCHA AMANDA</t>
  </si>
  <si>
    <t>BACHILLER EN CIENCIAS CONTABLES Y FINANCIERAS</t>
  </si>
  <si>
    <t>12</t>
  </si>
  <si>
    <t>ZEVALLOS DE LA CRUZ LISBETH</t>
  </si>
  <si>
    <t>RODAS VARGAS JHOEL</t>
  </si>
  <si>
    <t>6</t>
  </si>
  <si>
    <t>ASISTENTE ADMINISTRATIVO</t>
  </si>
  <si>
    <t>ARANDIA AGRADA YHAMELIZ SHEYLA</t>
  </si>
  <si>
    <t>VARGAS CARRION BARINIA</t>
  </si>
  <si>
    <t>HUALLPARIMACHI CARDENAS DIEGO</t>
  </si>
  <si>
    <t>BACHILLER EN INGENIERIA AGROINDUSTRIAL</t>
  </si>
  <si>
    <t>MARIÑO SALAZAR CESAR YUBER</t>
  </si>
  <si>
    <t>BACHILLER EN INGENIERIA AGROPECUARIA</t>
  </si>
  <si>
    <t>MENDOZA PARIONA GISELA VANESSA</t>
  </si>
  <si>
    <t>Tecnico en Administracion Hotelera</t>
  </si>
  <si>
    <t>TECNICO EN ADMINISTRACION HOTELERA</t>
  </si>
  <si>
    <t>GUARDIAN</t>
  </si>
  <si>
    <t>QUISPE HUARCAYA ALEJANDRO</t>
  </si>
  <si>
    <t>SOTO FRANCO OSCAR</t>
  </si>
  <si>
    <t>DIAZ PILLACA GERARDO</t>
  </si>
  <si>
    <t>JEFE DE RECURSOS HUMANOS</t>
  </si>
  <si>
    <t>CHOCHOCCA PERALTA JHON</t>
  </si>
  <si>
    <t>RESPONSABLE DE ALMACEN</t>
  </si>
  <si>
    <t>HERMOZA QUISPITUPA ROSA MARIA</t>
  </si>
  <si>
    <t>ASESOR LEGAL</t>
  </si>
  <si>
    <t>SANCHEZ ARESTEGUI CESAR AUGUSTO</t>
  </si>
  <si>
    <t>Derecho</t>
  </si>
  <si>
    <t>750 AGRICULTURA CHANKA</t>
  </si>
  <si>
    <t>ASIST. ADMINISTRATIVO</t>
  </si>
  <si>
    <t>AQUINO QUISPE ORSAN LIZET</t>
  </si>
  <si>
    <t>OSSCCO PEREZ REY</t>
  </si>
  <si>
    <t>MATUTE RAMIREZ HILDA ROSA</t>
  </si>
  <si>
    <t>TITULO</t>
  </si>
  <si>
    <t>RESPONSABLE DE ALAMCEN</t>
  </si>
  <si>
    <t>OCHOA TAPIA XIOMARA</t>
  </si>
  <si>
    <t>RESPONSABLE DE SIGA</t>
  </si>
  <si>
    <t>CARDENAS OSSCO GRISELDA</t>
  </si>
  <si>
    <t>RESPONSABLE DE EVALUACION</t>
  </si>
  <si>
    <t>ALTAMIRANO QUINTANA RICARDO</t>
  </si>
  <si>
    <t>ING. DE SISTEMAS</t>
  </si>
  <si>
    <t>RESPONSABLE DE IMPORESION DE LICENCIA DE CONDUCIR</t>
  </si>
  <si>
    <t>LIMA PAHUARA IGNACIO</t>
  </si>
  <si>
    <t>JEFE DE LINCENCIAS DE CONDUCIR</t>
  </si>
  <si>
    <t>GUERRA VALDARRAGO ESTEFANI</t>
  </si>
  <si>
    <t>DERECHO</t>
  </si>
  <si>
    <t>EVALUADOR DE MANEJO</t>
  </si>
  <si>
    <t>VARGAS CARDENAS JAVIER</t>
  </si>
  <si>
    <t>APOYO TECNICO EN TELECOMUNICACIONES</t>
  </si>
  <si>
    <t>CARRASCO CUBAS RICHARD</t>
  </si>
  <si>
    <t xml:space="preserve">CAMARA CACERES MADELEYNI ESTEFANI </t>
  </si>
  <si>
    <t>COTIZADOR</t>
  </si>
  <si>
    <t>SILVERA QUISPE JUAN CARLOS</t>
  </si>
  <si>
    <t>LIC. MARKETING</t>
  </si>
  <si>
    <t>VARGAS HURTADO KAREN ROSARIO</t>
  </si>
  <si>
    <t>RESPONSABLE DE LA OFICINA DE CHINCHEROS</t>
  </si>
  <si>
    <t>TORRES MENDEZFRANCISCO</t>
  </si>
  <si>
    <t>OPERRADOR DE CAMION</t>
  </si>
  <si>
    <t>SALAZAR ARENAS JAIME</t>
  </si>
  <si>
    <t>JEFE DE TALLER MECANICO</t>
  </si>
  <si>
    <t>EDWIN MEZA QUINO</t>
  </si>
  <si>
    <t>TEC. MECANICO</t>
  </si>
  <si>
    <t>OPERADOR DE MOTONIVELADORA</t>
  </si>
  <si>
    <t>PALOMINO PALOMINO JAVIER</t>
  </si>
  <si>
    <t>OPERADOR DE MAQ. TRACTOR</t>
  </si>
  <si>
    <t>CORDOVA CEVALLOS MARCELINO GUSTABO</t>
  </si>
  <si>
    <t>COTARMA FLORES ALEJANDO</t>
  </si>
  <si>
    <t>RESPONSABLE DE SALUD EN EL TRABJO</t>
  </si>
  <si>
    <t>CACERES VALENCIA BRIGITTE SOULANGE</t>
  </si>
  <si>
    <t>ING. AMBIENTAL</t>
  </si>
  <si>
    <t>GUARDIAN TURNO DIA CIRCUITO DE MANEJO</t>
  </si>
  <si>
    <t>HUACCAYCACHACC ESPINOZA VIRGILIO</t>
  </si>
  <si>
    <t>DE LA CRUZ NAVEROS SAMUEL</t>
  </si>
  <si>
    <t>VELASQUE RODAS GUISELA</t>
  </si>
  <si>
    <t>CONDUCTOR DE CAMIONETA OF. FISCLIZACION</t>
  </si>
  <si>
    <t>VALDEZ DURAND JESUS ANGEL</t>
  </si>
  <si>
    <t>OPERADOR DE MAQ. PESADA</t>
  </si>
  <si>
    <t>TORRE CARRASCO HEGEL</t>
  </si>
  <si>
    <t>CASO PACHECO RODOLFO</t>
  </si>
  <si>
    <t>HUAMAN JUNCO RUTH MARY</t>
  </si>
  <si>
    <t>HUAYLLA QUISPE CARLOS ALBERTO</t>
  </si>
  <si>
    <t>APOYO ADMINISTRATIVO</t>
  </si>
  <si>
    <t>FLORES HUAMANI KELI CELESTE</t>
  </si>
  <si>
    <t>RETAMOZO FARFAN ADELAIDA</t>
  </si>
  <si>
    <t>JEFE DE ADQUISICIONES</t>
  </si>
  <si>
    <t>HUAMAN QUISPE RODOLFO</t>
  </si>
  <si>
    <t>GUILLEN AREVALO CESAR</t>
  </si>
  <si>
    <t>LIC. EDUCACION</t>
  </si>
  <si>
    <t>APOYO EN VENTANILLA</t>
  </si>
  <si>
    <t>ATAO CCOYCCA GLORIA</t>
  </si>
  <si>
    <t>ROJAS APARCO NOEMI</t>
  </si>
  <si>
    <t>ATENCION VENTANILLA 01</t>
  </si>
  <si>
    <t>URQUIZO BERROCAL ROMELY DANIELA</t>
  </si>
  <si>
    <t>TORRE CARRASCO LAURE</t>
  </si>
  <si>
    <t>RESPONSABLE DE PLANIFICACION</t>
  </si>
  <si>
    <t>CARTOLIN QUISPE CARINA</t>
  </si>
  <si>
    <t>VILLAFUERTE LIJAN YUDY LILIANA</t>
  </si>
  <si>
    <t>APOYO ARCHIVO</t>
  </si>
  <si>
    <t>GALINDO VILCHEZ FRANK GERSHON</t>
  </si>
  <si>
    <t>RIVAS HUAYANA EDITH</t>
  </si>
  <si>
    <t xml:space="preserve">HUAMAN HURTADO JUAN JOSE </t>
  </si>
  <si>
    <t>APOYO EN OFI. CHINCHEROS</t>
  </si>
  <si>
    <t>QUISPE LICAS JUAN MAURO</t>
  </si>
  <si>
    <t>RESPONSABLE DE IMAGEN INSTUTUCIONAL</t>
  </si>
  <si>
    <t>CARDENAS AREVALO EDIL ROXANA</t>
  </si>
  <si>
    <t>CONUNICADOR</t>
  </si>
  <si>
    <t>JEFE DE PERSONAL</t>
  </si>
  <si>
    <t>CACHAY CARDENAS VICTOR HUGO</t>
  </si>
  <si>
    <t>ASIT. TECNICO ESTUDIOS Y PROYECTOS</t>
  </si>
  <si>
    <t>FLORES DOMINGUEZ ELVIS ROSEL</t>
  </si>
  <si>
    <t>ING.AGROPECUARIO</t>
  </si>
  <si>
    <t>AMBIA NAVARRO JOSE DARIO</t>
  </si>
  <si>
    <t>CCOPA HUAYHUAS MARTHA</t>
  </si>
  <si>
    <t>PERSONAL DE LIMPIEZA</t>
  </si>
  <si>
    <t>FLORES HUARACA LOUREDES</t>
  </si>
  <si>
    <t>CONDUCTCOR</t>
  </si>
  <si>
    <t>MERINO CUARESMA FABIAN</t>
  </si>
  <si>
    <t>ING. ELECTRONICO</t>
  </si>
  <si>
    <t>SANTILLAN SANCHEZ LUIS SANTOS</t>
  </si>
  <si>
    <t>TEC. ELECTRONICO</t>
  </si>
  <si>
    <t>ALARCON PEREZ JORGE</t>
  </si>
  <si>
    <t>APOYO ADAMINISTRATIVO</t>
  </si>
  <si>
    <t>CABRERA PEREZ MARY CRUZ</t>
  </si>
  <si>
    <t xml:space="preserve">GUARDIAN </t>
  </si>
  <si>
    <t>CORDOVA SOTO DENIS AMADEO</t>
  </si>
  <si>
    <t>MALQUICHAHUA MERCADO ARIANA KALI</t>
  </si>
  <si>
    <t>FISCALIZADOR</t>
  </si>
  <si>
    <t>RODAS ORTIZ MANSUETO</t>
  </si>
  <si>
    <t>OPERARIO DE CAMION</t>
  </si>
  <si>
    <t>QUISPE SECCE WILBER RAUL</t>
  </si>
  <si>
    <t>OPERADOR DE RODILLO</t>
  </si>
  <si>
    <t>GARFIAS VARGAS OSVER</t>
  </si>
  <si>
    <t>BECERRA HURTADO HECTOR ABEL</t>
  </si>
  <si>
    <t>APOYO VENTANILLA</t>
  </si>
  <si>
    <t>QUISPE QUINTE BISMARCK KEVIN</t>
  </si>
  <si>
    <t>ING. SISTEMAS</t>
  </si>
  <si>
    <t>SUB DIREC. TELECOMUNICACIONES</t>
  </si>
  <si>
    <t>FARFAN SILVERA MICHAEL</t>
  </si>
  <si>
    <t xml:space="preserve">OPERADOR DE MAQUINARIA </t>
  </si>
  <si>
    <t>GALINDO TENORIO TITO ELOY</t>
  </si>
  <si>
    <t>PEREIRA VILCAS ANAIS</t>
  </si>
  <si>
    <t>TEC. CONTABILIDAD</t>
  </si>
  <si>
    <t>PILLACA MERCADO</t>
  </si>
  <si>
    <t>CANDY YAVILET</t>
  </si>
  <si>
    <t>LEON PALOMINO ANTONIO</t>
  </si>
  <si>
    <t>ABPGADO</t>
  </si>
  <si>
    <t>ALCARRAZ RODRIGO JOSE ALEX</t>
  </si>
  <si>
    <t>OPERADOR MAQ. PESADA</t>
  </si>
  <si>
    <t>QUISPE SECCE LUIS</t>
  </si>
  <si>
    <t>MARCAS MORAS EVER</t>
  </si>
  <si>
    <t>MALLAMA CARTOLIN NILO</t>
  </si>
  <si>
    <t>APOYO OFICINA CHINCHEROS</t>
  </si>
  <si>
    <t>SANCHEZ RAMIREZ LUIS ALBETTO</t>
  </si>
  <si>
    <t>OPERARDOR DE CISTERNA</t>
  </si>
  <si>
    <t>FUENTES CARBAJAL ISMAEL FREDY</t>
  </si>
  <si>
    <t>AYMARA PALOMINO YESSICA</t>
  </si>
  <si>
    <t>MECANICO DE TALLER</t>
  </si>
  <si>
    <t>JAMILTON GUIA GONZALES</t>
  </si>
  <si>
    <t>ALARCON HUAMANI NGULIANA VANESSA</t>
  </si>
  <si>
    <t>APOYO ADM. TELECOMUNICACIONES</t>
  </si>
  <si>
    <t>BRAVO VELASQUEZ RICHARD</t>
  </si>
  <si>
    <t>TAPIA MEZA ALEXANDER FELIPE</t>
  </si>
  <si>
    <t>CARPIO LECHUGA CESAR CRISBERT</t>
  </si>
  <si>
    <t>ALTAMIRANO SILVERA JUAN EUDES</t>
  </si>
  <si>
    <t>TEC. LABORATORIO DE SUELOS</t>
  </si>
  <si>
    <t>PALOMINO OSCCO ALEX</t>
  </si>
  <si>
    <t>QUINTANA PARIONA WILFREDO</t>
  </si>
  <si>
    <t>POLUCO ALCARRAZ ARTURO</t>
  </si>
  <si>
    <t>FLORES ALTAMIRANO KATHERIN LIZETH</t>
  </si>
  <si>
    <t>ALFARO CONTRERAS CAROLAY BRIGITH</t>
  </si>
  <si>
    <t>PASTOR PACHECO ADA MIRIAM</t>
  </si>
  <si>
    <t>SENSIBILIZADOR</t>
  </si>
  <si>
    <t>SAYAGO CAMPOS DALMIRO</t>
  </si>
  <si>
    <t>ING, AGRONOMO</t>
  </si>
  <si>
    <t>RESPONSABLE DE IMPRESIÓN DE LICENCIAS</t>
  </si>
  <si>
    <t>FLORES GUTIERREZ YURICO DAYANA</t>
  </si>
  <si>
    <t>LLOCLLA ROMAN GEORGE ELVIS</t>
  </si>
  <si>
    <t>RESPONSABLE DEL SIGA</t>
  </si>
  <si>
    <t>CHAVEZ URBINA RAUL ANTHONY</t>
  </si>
  <si>
    <t>JEJE DE TESORERIA</t>
  </si>
  <si>
    <t>DE LA CRUZ GUTIERREZ IVONE GUISEL</t>
  </si>
  <si>
    <t>GUARDIAN TURNO NOCHE</t>
  </si>
  <si>
    <t>AUQUIRMA PEREZ VICTOR</t>
  </si>
  <si>
    <t>ENCARGADO DE OF. CHINCHEROS</t>
  </si>
  <si>
    <t>TORRES MENDEZ AQUILINO FRANCISCO</t>
  </si>
  <si>
    <t>GUIZADO ORTIZ GRIMALDO</t>
  </si>
  <si>
    <t>RODAS HUAMANTUMBA CESAR</t>
  </si>
  <si>
    <t>VENEGAS CARTOLIN HIPOLITO</t>
  </si>
  <si>
    <t>MECANICO ELECTRISISTA</t>
  </si>
  <si>
    <t>GARCIA JUAREZ JOSE FELIPE</t>
  </si>
  <si>
    <t>TEC. ELECTRICO</t>
  </si>
  <si>
    <t>VALENZA OTAZU YONATHAN EDUARDO</t>
  </si>
  <si>
    <t>MARTINEZ TELLO LUIS CARLOS</t>
  </si>
  <si>
    <t>REINOSO FLORES WILI</t>
  </si>
  <si>
    <t>HURTADO DIAZ EVELYN ROCIO</t>
  </si>
  <si>
    <t>ALVAREZ PAREDES TONY GREY</t>
  </si>
  <si>
    <t>PERSONAL DE SALUD</t>
  </si>
  <si>
    <t>QUISPE AVENDAÑO YUDITH</t>
  </si>
  <si>
    <t>LIC. ENFERMERIA</t>
  </si>
  <si>
    <t>RESPONSABLE DE INVENTRAIO</t>
  </si>
  <si>
    <t>LEON TRUYENQUE ABEL</t>
  </si>
  <si>
    <t>RESPONSABLE IMAGEN INSTITUSIONAL</t>
  </si>
  <si>
    <t>FLORES QUINO CRISTIAN</t>
  </si>
  <si>
    <t>COMUNICACIÓN</t>
  </si>
  <si>
    <t>DAMINISTRADOR</t>
  </si>
  <si>
    <t>BACH. EN ANDAMINISTRACION</t>
  </si>
  <si>
    <t>YUDY LILIANA  VILLAFUERTE LUJAN</t>
  </si>
  <si>
    <t xml:space="preserve">CONDUCTOR </t>
  </si>
  <si>
    <t>JULIAN ABELLANEDA QUINTANA</t>
  </si>
  <si>
    <t>IMAGEN INSTITUSIONAL</t>
  </si>
  <si>
    <t>EDIL ROXANA CARDENAS AREVALO</t>
  </si>
  <si>
    <t>APOYO EN SECRETARIA GENERAL</t>
  </si>
  <si>
    <t>MEG YOSSELIN GARFIAS VIVANCO</t>
  </si>
  <si>
    <t>LIC. EN ADAMINISTRACION</t>
  </si>
  <si>
    <t>MILAGROS FLOR DE ROSA DELGADO CANO</t>
  </si>
  <si>
    <t>BACH. EN DERECHO</t>
  </si>
  <si>
    <t>JEFE DE ABASTECIMIENTO</t>
  </si>
  <si>
    <t>JULIO RAMIREZ PALOMINO</t>
  </si>
  <si>
    <t>RODOLFO HUAMAN QUISPE</t>
  </si>
  <si>
    <t>RESPONSABLE DE COTIZACIONES</t>
  </si>
  <si>
    <t xml:space="preserve">LUIS CARLOS MARTINEZ TELLO </t>
  </si>
  <si>
    <t>BACH EN CONTABILIDAD</t>
  </si>
  <si>
    <t>GRISELDA CARDENAS OSCCO</t>
  </si>
  <si>
    <t>RUTH MARY HUAMAN JUNCO</t>
  </si>
  <si>
    <t>LAURE TORRE CARRASCO</t>
  </si>
  <si>
    <t>NOEMI MOSCOSO ALTAMIRANO</t>
  </si>
  <si>
    <t>RESPONSABLE SEGURIDAD Y SALUD</t>
  </si>
  <si>
    <t>CARMEN ROCIO VARGAS REINOSO</t>
  </si>
  <si>
    <t>APOYO EN ARCHIVO CENTRAL</t>
  </si>
  <si>
    <t>FRANK G.GALINDO VILCHEZ</t>
  </si>
  <si>
    <t>SHIRLEY CHAHUILCO ARIAS</t>
  </si>
  <si>
    <t>ASIST. ADMINISTRATIVO TESORERIA</t>
  </si>
  <si>
    <t>NOEMI ROJAS APARCO</t>
  </si>
  <si>
    <t>GUARDIANIA 01</t>
  </si>
  <si>
    <t>ISMAEL FREDY FLORES CARBAJAL</t>
  </si>
  <si>
    <t>GUARDIANIA 02</t>
  </si>
  <si>
    <t>ADOLFO SERNA ARAUJO</t>
  </si>
  <si>
    <t>PERSONAL DE LIMPIEZA 01</t>
  </si>
  <si>
    <t>LOURDES FLORES HUARACA</t>
  </si>
  <si>
    <t>PERSONAL DE LIMPIEZA 02</t>
  </si>
  <si>
    <t>ORFELINDA CARDENAS OLIVARES</t>
  </si>
  <si>
    <t>CARINA CARTOLIN QUISPE</t>
  </si>
  <si>
    <t>CPC</t>
  </si>
  <si>
    <t>ASIST. ADMINISTRATIVO CAMINOS</t>
  </si>
  <si>
    <t>GUISELA VELASQUE RODAS</t>
  </si>
  <si>
    <t>GUARDIAN DE PLANTA CHANCADORA</t>
  </si>
  <si>
    <t>REY PEREZ OSCCO</t>
  </si>
  <si>
    <t>OPERADOR DE MAQ.PESADA</t>
  </si>
  <si>
    <t>MARCELINO GUSTAVO CORDOVA CEVALLOS</t>
  </si>
  <si>
    <t>ASIST. ADMINISTRATIVO DE TALLER MECANICO</t>
  </si>
  <si>
    <t>MARTHA CCOPA HUAYHUAS</t>
  </si>
  <si>
    <t>ASIST. ADMINISTRATIVO DE CIRCULACION TERRESTRE</t>
  </si>
  <si>
    <t>EDITH RIVAS HUAYANA</t>
  </si>
  <si>
    <t>VICTOR HUGO CACHAY CARDENAS</t>
  </si>
  <si>
    <t>ATENCION EN VENTANILLA 02</t>
  </si>
  <si>
    <t>JUAN JOSE HUAMAN HURTADO</t>
  </si>
  <si>
    <t>RESPONSABLE DE CAJA</t>
  </si>
  <si>
    <t>GLORIA CCOYCCA ATAO</t>
  </si>
  <si>
    <t>ANTONIO LEON PALOMINO</t>
  </si>
  <si>
    <t>MANSUETO RODAS ORTIZ</t>
  </si>
  <si>
    <t xml:space="preserve">GUARDIAN  TURNO NOCHE CIRCUITO </t>
  </si>
  <si>
    <t>MICHAEL QUISPE AVENDAÑO</t>
  </si>
  <si>
    <t xml:space="preserve">GUARDIAN  TURNO DIA CIRCUITO </t>
  </si>
  <si>
    <t>VIRGILIO HUACCAICACHACC ESPINOZA</t>
  </si>
  <si>
    <t>RESPONSABLE ENLACE CHINCHEROS</t>
  </si>
  <si>
    <t>CESAR GUILLEN AREVALO</t>
  </si>
  <si>
    <t>APOYO EN LA OFICINA DE CHINCHEROS</t>
  </si>
  <si>
    <t>CANDY YAVILET PILLACA MERCADO</t>
  </si>
  <si>
    <t>EDER CHRISTIAN ROJAS HUINCHO</t>
  </si>
  <si>
    <t>IRENE BEATRIZ CANA PEÑA</t>
  </si>
  <si>
    <t>TECNICO EN TELECOMUNICACIONES</t>
  </si>
  <si>
    <t>JORGE W. ALARCON PEREZ</t>
  </si>
  <si>
    <t>TEC. TELECOMUNICACIONES</t>
  </si>
  <si>
    <t>SENSIBILACION</t>
  </si>
  <si>
    <t>ANAIS PEREIRA VILCAS</t>
  </si>
  <si>
    <t>APOYO EN TECNICO TELECOMUNICACIONES</t>
  </si>
  <si>
    <t>FABIAN MERINO CUARESMA</t>
  </si>
  <si>
    <t>1500 RED DE SALUD COTABAMBAS</t>
  </si>
  <si>
    <t>000751 - TRANSPORTES APURIMAC</t>
  </si>
  <si>
    <t>ASISTENTE DE ADMINISTRATIVO</t>
  </si>
  <si>
    <t>31032778</t>
  </si>
  <si>
    <t>ARIAS ABUHADBA JAVIER</t>
  </si>
  <si>
    <t>-</t>
  </si>
  <si>
    <t xml:space="preserve">EVALUADORA DE EXAMENES </t>
  </si>
  <si>
    <t>PONCE GUILLEN TANIA</t>
  </si>
  <si>
    <t>INGENIERO INFORMATICO DE SISTEMAS</t>
  </si>
  <si>
    <t xml:space="preserve">BACHILLER </t>
  </si>
  <si>
    <t xml:space="preserve"> LOZANO LINARESANDREA FERNANDA</t>
  </si>
  <si>
    <t>INFORMATICO</t>
  </si>
  <si>
    <t xml:space="preserve"> LEON REYNOSO JONATAN NICANOR</t>
  </si>
  <si>
    <t>47747626</t>
  </si>
  <si>
    <t>CRUZ BERNAOLA RUTH MELY</t>
  </si>
  <si>
    <t>PROFESIONAL</t>
  </si>
  <si>
    <t>TITULO PROFESIONAL</t>
  </si>
  <si>
    <t>ASISTENTE DE ADMINISTRACION</t>
  </si>
  <si>
    <t>45251885</t>
  </si>
  <si>
    <t>PINTO RIOS YESSICA</t>
  </si>
  <si>
    <t xml:space="preserve">ASIST.COMUNICADOR </t>
  </si>
  <si>
    <t xml:space="preserve"> ARIAS ABUHADA JAVIER</t>
  </si>
  <si>
    <t>ASISTENTE ADMINISTRATIVO DE TESORERIA</t>
  </si>
  <si>
    <t>CENTENO TEJADA SORAYDA WUANDA</t>
  </si>
  <si>
    <t>SECRETARIA DE DIRECCION</t>
  </si>
  <si>
    <t xml:space="preserve"> PALOMINO RAMOS DINA</t>
  </si>
  <si>
    <t>VIGILANTE</t>
  </si>
  <si>
    <t xml:space="preserve"> GUISADO AGUILAR SANTOS</t>
  </si>
  <si>
    <t xml:space="preserve"> MONZON CORAZAO JHOMAR</t>
  </si>
  <si>
    <t xml:space="preserve">CRUZ PEREZ JHAINOR JAVIER </t>
  </si>
  <si>
    <t>BATALLANOS AYQUIPA HECTOR</t>
  </si>
  <si>
    <t xml:space="preserve"> GONZALES PALOMINO PASCUAL ROLANDO</t>
  </si>
  <si>
    <t>LABRA BARZORDA MARIA ADELA</t>
  </si>
  <si>
    <t>PERSONAL  DE LIMPIEZA</t>
  </si>
  <si>
    <t>PEÑA BAUTISTA VALVINA</t>
  </si>
  <si>
    <t>RESPONSABLE DE IMAGEN INSTITUCIONAL</t>
  </si>
  <si>
    <t>SANTANDER ENCALADA ORESTES</t>
  </si>
  <si>
    <t>CIENCIAS DE LA COMUNICACIÓN</t>
  </si>
  <si>
    <t>INGENIERO RESPONSABLE TELECOMUNICACIONES</t>
  </si>
  <si>
    <t>FARFAN SULCAHUAMAN IVAN GERSON</t>
  </si>
  <si>
    <t>INGENIERO ELECTRONICO</t>
  </si>
  <si>
    <t>MAGISTER</t>
  </si>
  <si>
    <t>TECNICO DE TELECOMUNICACIONES</t>
  </si>
  <si>
    <t>MARCILLA ALARCON ALDO</t>
  </si>
  <si>
    <t>DOCENTE</t>
  </si>
  <si>
    <t>INGENENIERO DE SISTEMAS</t>
  </si>
  <si>
    <t>CULI TROCONES HENRY LUIS</t>
  </si>
  <si>
    <t>ASISTENTE DE TELECOMUNICACIONES</t>
  </si>
  <si>
    <t>AZURIN MEDINA MIRIAN BRIGITTE</t>
  </si>
  <si>
    <t>INGENIERO ELECTRONICO RESPONSABLE CPACC</t>
  </si>
  <si>
    <t>CERNA CRISTOBAL PABLO ENRIQUE</t>
  </si>
  <si>
    <t>INGENIERO RESPONSABLE ELECTRICISTA CPACC</t>
  </si>
  <si>
    <t>CERVANTES BALLON DAMASO</t>
  </si>
  <si>
    <t>INGENIERO ELECTRICISTA</t>
  </si>
  <si>
    <t>201 TRANSPORTES CHANKA</t>
  </si>
  <si>
    <t>LOCACIÓN DE SERVICIO</t>
  </si>
  <si>
    <t xml:space="preserve">ESPECIALISTA EN CONTABILIDAD </t>
  </si>
  <si>
    <t>CHAVEZ FLORES YOULIANA</t>
  </si>
  <si>
    <t>MAGISTER FINANZAS</t>
  </si>
  <si>
    <t>CORNEJO COAGUILA ELMAN JOSE</t>
  </si>
  <si>
    <t>LIC. EN DERECHO</t>
  </si>
  <si>
    <t>CHIPANA VARGAS EVELIN</t>
  </si>
  <si>
    <t xml:space="preserve">MEDICO VETERINARIO </t>
  </si>
  <si>
    <t xml:space="preserve">NO TIENE </t>
  </si>
  <si>
    <t>AISTENTE ADMINISTRATIVO</t>
  </si>
  <si>
    <t>CESPEDES CRUZ EMERSON</t>
  </si>
  <si>
    <t xml:space="preserve">ESPECIALISTA EN ESTADISTICA </t>
  </si>
  <si>
    <t>HUILLCA  MOYNA WILDO</t>
  </si>
  <si>
    <t>INGENIERO SISTEMAS</t>
  </si>
  <si>
    <t>ESPECIALISTA EN ABASTECIMIENTOS</t>
  </si>
  <si>
    <t>MEZARES HERRERA ALDIR ALI</t>
  </si>
  <si>
    <t>ESPECIALISTA EN TESORERIA</t>
  </si>
  <si>
    <t>MUNARES SAUÑE NELIDA</t>
  </si>
  <si>
    <t xml:space="preserve">ESPECIALISTA EN REMUNERACIONES </t>
  </si>
  <si>
    <t>COAQUIRA VILLEGAS ALCIDES</t>
  </si>
  <si>
    <t xml:space="preserve">TECNICO </t>
  </si>
  <si>
    <t>ESPECIALISTA EN FINANZAS</t>
  </si>
  <si>
    <t>GARCIA CUELLAR JOHN</t>
  </si>
  <si>
    <t>RAMOS CCONISLLA KARI</t>
  </si>
  <si>
    <t xml:space="preserve">ADMINISTRADOR </t>
  </si>
  <si>
    <t xml:space="preserve">ESPECIALISTA EN ESCALAFON </t>
  </si>
  <si>
    <t>MORVELI GAMARRA RENZO MARCELO</t>
  </si>
  <si>
    <t>LICENCIADO EN ADMINISTRADOR DE EMPRESAS</t>
  </si>
  <si>
    <t>ADMINISTRADOR DE EMPRESAS</t>
  </si>
  <si>
    <t>PINTO AYALA EDWIN RAUL</t>
  </si>
  <si>
    <t>SECUNDARIA</t>
  </si>
  <si>
    <t>NO TIENE</t>
  </si>
  <si>
    <t xml:space="preserve">JEFATURA DE AMINISTRACIÓN </t>
  </si>
  <si>
    <t>CCAHUANA PERALTA JAVIER</t>
  </si>
  <si>
    <t>LICENCIADO EN ADMINISTRACIÓN</t>
  </si>
  <si>
    <t>ESPECIALISTA EN FINAZAS</t>
  </si>
  <si>
    <t>400-0755  DIRECCION REGIONAL DE SALUD APURIMAC.</t>
  </si>
  <si>
    <t>45644918</t>
  </si>
  <si>
    <t>REYES CAMANI GRACIELA</t>
  </si>
  <si>
    <t>SUPERIOR UNIVERSITARIO</t>
  </si>
  <si>
    <t>42494410</t>
  </si>
  <si>
    <t>SALAS YALLI ELVIO</t>
  </si>
  <si>
    <t>41980518</t>
  </si>
  <si>
    <t>GUZMAN CHIRINOS ROSMERY</t>
  </si>
  <si>
    <t>INGENIERO QUIMICO</t>
  </si>
  <si>
    <t>31033334</t>
  </si>
  <si>
    <t>MONZON PAREJA NANCY</t>
  </si>
  <si>
    <t>AUXILIAR ADMINISTRATIVO</t>
  </si>
  <si>
    <t>42621424</t>
  </si>
  <si>
    <t>SARMIENTO CHUIMA JESUS</t>
  </si>
  <si>
    <t>CAPACITACION OCUPACIONAL</t>
  </si>
  <si>
    <t>42721323</t>
  </si>
  <si>
    <t>MAMANI APAZA PERCY</t>
  </si>
  <si>
    <t>SUPERIOR NO UNIVERSITARIO</t>
  </si>
  <si>
    <t>TECNICO COMPUTACION  INFORMATI</t>
  </si>
  <si>
    <t>44394193</t>
  </si>
  <si>
    <t>LUNA ESPINOZA HERSON</t>
  </si>
  <si>
    <t>41326154</t>
  </si>
  <si>
    <t>ARONE GALINDO LIDIA</t>
  </si>
  <si>
    <t>42922289</t>
  </si>
  <si>
    <t>GAMBOA MOLINA ELSA ELENA</t>
  </si>
  <si>
    <t>31045449</t>
  </si>
  <si>
    <t>BERTTINI SOSA GIANNINO PIERRE</t>
  </si>
  <si>
    <t>43985198</t>
  </si>
  <si>
    <t>BLANCO CORDOVA JESSICA</t>
  </si>
  <si>
    <t>70304776</t>
  </si>
  <si>
    <t>AEDO CONCHA SILVIA HYPATIA</t>
  </si>
  <si>
    <t>44177861</t>
  </si>
  <si>
    <t>CHUCO CORDOVA JOSE LUIS</t>
  </si>
  <si>
    <t>46430732</t>
  </si>
  <si>
    <t>CURO MACHACA ADAN</t>
  </si>
  <si>
    <t>10199175</t>
  </si>
  <si>
    <t>QUISPE CARBAJAL DAVID</t>
  </si>
  <si>
    <t>42531090</t>
  </si>
  <si>
    <t>PAREJA AYERVE SOFIA</t>
  </si>
  <si>
    <t>42679196</t>
  </si>
  <si>
    <t>FLORES TURPO MARGOT</t>
  </si>
  <si>
    <t>31040684</t>
  </si>
  <si>
    <t>TORRES NIÑO DE GUZMAN ROMMY VIANNE</t>
  </si>
  <si>
    <t>42142913</t>
  </si>
  <si>
    <t>ABARCA EZEQUILLA JULIAN</t>
  </si>
  <si>
    <t>31030488</t>
  </si>
  <si>
    <t>AEDO ANAMPA MAURO</t>
  </si>
  <si>
    <t>31003210</t>
  </si>
  <si>
    <t>BARAZORDA CHAVEZ JESUS</t>
  </si>
  <si>
    <t>31007369</t>
  </si>
  <si>
    <t>CARDENAS SERRATO BENIGNO</t>
  </si>
  <si>
    <t>JEFE DE OFICINA</t>
  </si>
  <si>
    <t>70494274</t>
  </si>
  <si>
    <t>CARRION ABOLLANEDA VIVIANA</t>
  </si>
  <si>
    <t>41539470</t>
  </si>
  <si>
    <t>CERVANTES JURO IVAN YEMY</t>
  </si>
  <si>
    <t>TECNICO EN SEGURIDAD</t>
  </si>
  <si>
    <t>31033190</t>
  </si>
  <si>
    <t>CHUNQUI NIÑO DE GUZMAN GEORGE</t>
  </si>
  <si>
    <t>45593249</t>
  </si>
  <si>
    <t>HILARES MARURI YESSICA</t>
  </si>
  <si>
    <t>09500208</t>
  </si>
  <si>
    <t>LUNA TRUJILLO FRANCISCO</t>
  </si>
  <si>
    <t>47525090</t>
  </si>
  <si>
    <t>LUNA VASQUEZ SARA STEFANY</t>
  </si>
  <si>
    <t>31041177</t>
  </si>
  <si>
    <t>ORBESO HERHUAY YUDDY</t>
  </si>
  <si>
    <t>41028895</t>
  </si>
  <si>
    <t>QUINTANA SOLIS ROSARIO</t>
  </si>
  <si>
    <t>40842700</t>
  </si>
  <si>
    <t>SOTO ROJAS YASMINY</t>
  </si>
  <si>
    <t>31044090</t>
  </si>
  <si>
    <t>TELLO CERON JUSTO GERMAN</t>
  </si>
  <si>
    <t>41198052</t>
  </si>
  <si>
    <t>UTANI TOMAYLLA IDA</t>
  </si>
  <si>
    <t>31045225</t>
  </si>
  <si>
    <t>VIVANCO MONTAÑO VICTORHUGO MARCIAL</t>
  </si>
  <si>
    <t>70784330</t>
  </si>
  <si>
    <t>CAVERO ROJAS LUZ MARINA</t>
  </si>
  <si>
    <t>45804763</t>
  </si>
  <si>
    <t>GONZALES PEÑA RAUL</t>
  </si>
  <si>
    <t>47589455</t>
  </si>
  <si>
    <t>GRANDE MAMANI ESMERALDA YOLA</t>
  </si>
  <si>
    <t>70060678</t>
  </si>
  <si>
    <t>MOLERO VELASQUE EDWIN</t>
  </si>
  <si>
    <t>46755952</t>
  </si>
  <si>
    <t>MONTES HUAMAN VERONICA</t>
  </si>
  <si>
    <t>44503722</t>
  </si>
  <si>
    <t>NAVIO HUALLPA ROSARIO</t>
  </si>
  <si>
    <t>70763788</t>
  </si>
  <si>
    <t>QUISPE ÑAHUI ANA CECILIA</t>
  </si>
  <si>
    <t>44610178</t>
  </si>
  <si>
    <t>SANCHEZ AGUIRRE MILAGROS NATHALI</t>
  </si>
  <si>
    <t>40201436</t>
  </si>
  <si>
    <t>TOMAYLLA HUAMANI VILMA</t>
  </si>
  <si>
    <t>71955231</t>
  </si>
  <si>
    <t>VILLA QUERARI KATERIN</t>
  </si>
  <si>
    <t>45128832</t>
  </si>
  <si>
    <t>VILLANUEVA HUARANCA MEDALITH</t>
  </si>
  <si>
    <t>ING. INDUSTRIAS ALIMENTARIAS</t>
  </si>
  <si>
    <t>43772114</t>
  </si>
  <si>
    <t>BORDA AROSTEGUI LUZ MARINA</t>
  </si>
  <si>
    <t>45388617</t>
  </si>
  <si>
    <t>CABRERA VILCAS ELISA</t>
  </si>
  <si>
    <t>42396713</t>
  </si>
  <si>
    <t>PERALTA CASTAÑEDA YAKELIN</t>
  </si>
  <si>
    <t>45724227</t>
  </si>
  <si>
    <t>ALVAREZ VILLAZANTE SCARLET LUZMILA</t>
  </si>
  <si>
    <t>70023595</t>
  </si>
  <si>
    <t>ASCATE VASQUEZ PEDRO MIGUEL</t>
  </si>
  <si>
    <t>44206274</t>
  </si>
  <si>
    <t>BAUTISTA VALVERDE NOHELY CHANY</t>
  </si>
  <si>
    <t>10659840</t>
  </si>
  <si>
    <t>CAMPANA CARDENAS LEONEL</t>
  </si>
  <si>
    <t>74694988</t>
  </si>
  <si>
    <t>CARBAJAL SOMOZA RAYSA JOHANA</t>
  </si>
  <si>
    <t>70144182</t>
  </si>
  <si>
    <t>CHACON SOLIS SHANEL MARITHAIN</t>
  </si>
  <si>
    <t>31044224</t>
  </si>
  <si>
    <t>CHICLLA CHAVEZ NERIDA</t>
  </si>
  <si>
    <t>47489473</t>
  </si>
  <si>
    <t>CHIPA QUISPE LISBETH</t>
  </si>
  <si>
    <t>ASISTENTE TECNICO</t>
  </si>
  <si>
    <t>45447300</t>
  </si>
  <si>
    <t>CONDORI CORVACHO JOSE ANTONIO</t>
  </si>
  <si>
    <t>47590915</t>
  </si>
  <si>
    <t>DAVALOS ROJAS HEDENYA</t>
  </si>
  <si>
    <t>43740940</t>
  </si>
  <si>
    <t>HUAMANI PEREZ ARMANDO</t>
  </si>
  <si>
    <t>46848070</t>
  </si>
  <si>
    <t>HUAMANI RAMOS JOSE MARIO</t>
  </si>
  <si>
    <t>45175260</t>
  </si>
  <si>
    <t>LEON ASCUE SHEYLA VALLERY</t>
  </si>
  <si>
    <t>40773373</t>
  </si>
  <si>
    <t>MARAZA HUARACHI RAQUEL LILIANA</t>
  </si>
  <si>
    <t>46046439</t>
  </si>
  <si>
    <t>MEDINA HUAMANI ZURITA</t>
  </si>
  <si>
    <t>46892538</t>
  </si>
  <si>
    <t>MEJIA CCAHUANA ERICA</t>
  </si>
  <si>
    <t>31024733</t>
  </si>
  <si>
    <t>ORTIZ CCOILLO RENE JOEL</t>
  </si>
  <si>
    <t>43924176</t>
  </si>
  <si>
    <t>PALOMINO RAMIREZ REYNALDO</t>
  </si>
  <si>
    <t>71805840</t>
  </si>
  <si>
    <t>PALOMINO RIVAS YESSENIA</t>
  </si>
  <si>
    <t>42673320</t>
  </si>
  <si>
    <t>POZO GALLEGOS ADRIANA</t>
  </si>
  <si>
    <t>72461818</t>
  </si>
  <si>
    <t>RAMIREZ VARGAS DIEGO HEYSSER</t>
  </si>
  <si>
    <t>70430763</t>
  </si>
  <si>
    <t>RODRIGUEZ DURAND OSCAR JESUS</t>
  </si>
  <si>
    <t>40106162</t>
  </si>
  <si>
    <t>ROJAS ZEA SAUL</t>
  </si>
  <si>
    <t>40059791</t>
  </si>
  <si>
    <t>SANCHEZ ALARCON SANTOS</t>
  </si>
  <si>
    <t>41164254</t>
  </si>
  <si>
    <t>SANCHEZ VALDERRAMA NOEMI</t>
  </si>
  <si>
    <t>46490483</t>
  </si>
  <si>
    <t>SEGOVIA HURTADO GEORGE FELIVIC</t>
  </si>
  <si>
    <t>72916330</t>
  </si>
  <si>
    <t>TORRES AGUILAR EDGAR</t>
  </si>
  <si>
    <t>41232830</t>
  </si>
  <si>
    <t>TORRES CHIPANA FILIBERTO</t>
  </si>
  <si>
    <t>70929104</t>
  </si>
  <si>
    <t>VILLACORTA CACHI PAMELA</t>
  </si>
  <si>
    <t>SUB REGION CHINCHEROS</t>
  </si>
  <si>
    <t>CAS-CONTRATOS DE ADM DE SERVICIOS</t>
  </si>
  <si>
    <t>JEFE DE LOGISTICA</t>
  </si>
  <si>
    <t>APAZA ROMAN SANDRA MARIBEL</t>
  </si>
  <si>
    <t>SUB DIRECTOR DE ADMINISTRACION</t>
  </si>
  <si>
    <t>CCAHUANA PUCA RENZO</t>
  </si>
  <si>
    <t>LICENCIADO EN ADMINISTRACION DE EMPRESAS</t>
  </si>
  <si>
    <t>QUISPE ROMERO YASMINA</t>
  </si>
  <si>
    <t>CAS-GERENCIA</t>
  </si>
  <si>
    <t>GERENTE</t>
  </si>
  <si>
    <t>ROMERO GUTIERREZ ALBERT</t>
  </si>
  <si>
    <t>CARDENAS MARQUEZ EDWIN</t>
  </si>
  <si>
    <t>IPARRAGUIRRE PERALTA MAYRA</t>
  </si>
  <si>
    <t>CONTADORA PUBLICA</t>
  </si>
  <si>
    <t>MALLMA NAVARRO RICHARD</t>
  </si>
  <si>
    <t>LICENCIADO EN EDUCACION SECUNDARIA</t>
  </si>
  <si>
    <t>SUB DIRECTOR DE ADMINISTRRACION</t>
  </si>
  <si>
    <t>URQUIZO CARHUAS MAX</t>
  </si>
  <si>
    <t>PERSONAL ADM. AFECTO A OBRA</t>
  </si>
  <si>
    <t>OPERADOR DE TRACTOR ORUGA KOMATSU</t>
  </si>
  <si>
    <t>BANDA MOZO PABLO</t>
  </si>
  <si>
    <t>CONDUCTOR DE VOLQUETE N-10</t>
  </si>
  <si>
    <t xml:space="preserve">CABRERA ALANYA ROMMEL </t>
  </si>
  <si>
    <t>ASISTENTE DE INFRAESTRUCTURA</t>
  </si>
  <si>
    <t>CANO CARRASCO BRAYAM</t>
  </si>
  <si>
    <t>INGENIERIA AMBIENTAL</t>
  </si>
  <si>
    <t xml:space="preserve">RESPONSABLE DE MAQUINARIAS </t>
  </si>
  <si>
    <t>CARBAJAL LUQUE FELIX</t>
  </si>
  <si>
    <t xml:space="preserve"> CIENCIAS ADMINISTRATIVAS Y MARKETING ESTRATÉGICO</t>
  </si>
  <si>
    <t>PERSONAL GUARDIAN</t>
  </si>
  <si>
    <t>CARBAJAL MEDINA PAULINO</t>
  </si>
  <si>
    <t xml:space="preserve">SECUNDARIA COMPLETA </t>
  </si>
  <si>
    <t xml:space="preserve">SECRETARIA DE ADMINISTRACION </t>
  </si>
  <si>
    <t xml:space="preserve">CCASANI GOMEZ GERARDINA </t>
  </si>
  <si>
    <t>BACHILLER CIENCIAS ADMINISTRATIVAS Y MARKETING ESTRATÉGICO</t>
  </si>
  <si>
    <t xml:space="preserve">ASISTENTE DE ASESORIA LEGAL </t>
  </si>
  <si>
    <t>CHAVEZ CHIQUILLAN BRIZETH MILAGROS</t>
  </si>
  <si>
    <t>EGRESADO DERECHO</t>
  </si>
  <si>
    <t>EGRESADA</t>
  </si>
  <si>
    <t>JEFA DE TESORERIA</t>
  </si>
  <si>
    <t>CHIRINOS PALOMINO EUFRASIA YASMINA</t>
  </si>
  <si>
    <t>CONTADORA PUBLICO</t>
  </si>
  <si>
    <t xml:space="preserve">RESPONSABLE DE ARCHIVO CENTRAL </t>
  </si>
  <si>
    <t>DAVALOS GUIZADO MARISOL</t>
  </si>
  <si>
    <t xml:space="preserve">ASESORA LEGAL </t>
  </si>
  <si>
    <t xml:space="preserve">RIVERA HUAMANI YOSELIN ALEXANDRA </t>
  </si>
  <si>
    <t>RESPONSABLE DE UNIDAD FORMULADORA</t>
  </si>
  <si>
    <t>43861939</t>
  </si>
  <si>
    <t>DIAZ PILLACA JOSE</t>
  </si>
  <si>
    <t>INGENIERO AGROINDUSTRIAL</t>
  </si>
  <si>
    <t>RESPONSABLE EN DISEÑO GRAFICO</t>
  </si>
  <si>
    <t xml:space="preserve">ESPEJO MALPARTIDA LUIS FERNANDO </t>
  </si>
  <si>
    <t xml:space="preserve">RESPONSABLE DE IMAGEN INSTITUCIONAL </t>
  </si>
  <si>
    <t xml:space="preserve">SICHA HUARHUACHI SAYURI </t>
  </si>
  <si>
    <t>CONTADORA DE LIQUIDACIONES</t>
  </si>
  <si>
    <t>10547596</t>
  </si>
  <si>
    <t>GAMONAL MEDINA ROSA MARIA DEL PILAR</t>
  </si>
  <si>
    <t>RESPONSABLE DE CAJA Y PAGADURIA</t>
  </si>
  <si>
    <t>08858162</t>
  </si>
  <si>
    <t>GUILLEN JAUREGUI MOISES ERASMO</t>
  </si>
  <si>
    <t>ASISTENTE DE ALMACEN</t>
  </si>
  <si>
    <t>43934005</t>
  </si>
  <si>
    <t>HUARACA PILLACA EDITH</t>
  </si>
  <si>
    <t>RESPONSABLE DE COTIZACIONES Y ADQUISICIONES</t>
  </si>
  <si>
    <t>SAUÑE SERNA KENELIN NATALY</t>
  </si>
  <si>
    <t xml:space="preserve">ASISTENTE DE GERENCIA </t>
  </si>
  <si>
    <t xml:space="preserve">ALARCON GUILLEN CRISTINA </t>
  </si>
  <si>
    <t>LICENCIADA EN ADMINISTRACION DE TURISMO</t>
  </si>
  <si>
    <t>ESPECIALISTA EN PLANILLA ELECTRONICA</t>
  </si>
  <si>
    <t>70085205</t>
  </si>
  <si>
    <t xml:space="preserve">LLACCTARIMAY PILLACA EDISSON </t>
  </si>
  <si>
    <t>RESPONSABLE DE PATRIMONIOS</t>
  </si>
  <si>
    <t>47437614</t>
  </si>
  <si>
    <t xml:space="preserve">LLOCCLA DIAZ FIDEL </t>
  </si>
  <si>
    <t xml:space="preserve">SECRETARIA DE LA OFICINA DE LA SUB GERENCIA DE DESARROLLO ECONOMICO Y SOCIAL </t>
  </si>
  <si>
    <t>LLOCCLLA PALACIOS YUSSI FLOR</t>
  </si>
  <si>
    <t xml:space="preserve">LOAYZA CCAHUANA JHON </t>
  </si>
  <si>
    <t>GUARDIAN NOCTURNO DEL ALMACEN CENTRAL (Tejahuasi)</t>
  </si>
  <si>
    <t>MEDINA CARBAJAL ALICIA</t>
  </si>
  <si>
    <t xml:space="preserve">ASISTENTE DE ADQUISIONES Y COTIZACIONES </t>
  </si>
  <si>
    <t>76434686</t>
  </si>
  <si>
    <t>MEDINA CASTRO JOSE LUIS</t>
  </si>
  <si>
    <t>TECNICO EN COMPUTACION E INFORMATICA</t>
  </si>
  <si>
    <t>TECNICO TITULADO</t>
  </si>
  <si>
    <t>MENDIETA CANO WILE</t>
  </si>
  <si>
    <t>47014890</t>
  </si>
  <si>
    <t xml:space="preserve">MENDOZA ILLESCA MARIA ISABEL </t>
  </si>
  <si>
    <t>RESPONSABLE DE INFOBRAS, RESPONSABLE DE SIGEI y OPERACION DEL APLICATIVO DE BANCO DE INVERSIONES - UEI</t>
  </si>
  <si>
    <t>40934494</t>
  </si>
  <si>
    <t>YAUSIN SULCA CIRILO</t>
  </si>
  <si>
    <t xml:space="preserve">RESP. DE SERVICIOS Y SEGURIDAD </t>
  </si>
  <si>
    <t>MITMA HUAMAN CELESTINO</t>
  </si>
  <si>
    <t>RESPONSABLE DE ARCHIVO DE TESORERIA</t>
  </si>
  <si>
    <t>31467610</t>
  </si>
  <si>
    <t xml:space="preserve">PECEROS URRUTIA GERMAN </t>
  </si>
  <si>
    <t>ASISTENTE DE TESORERIA</t>
  </si>
  <si>
    <t>70364859</t>
  </si>
  <si>
    <t xml:space="preserve">PILLACA PALOMINO FRESSIA </t>
  </si>
  <si>
    <t>BACHILLER EN CONTABILIDAD</t>
  </si>
  <si>
    <t>RESPONSABLE DE CONTROL Y TRAMITE DOCUMENTARIO DE LA SUB GERENCIA DE INFRAESTRUCTURA</t>
  </si>
  <si>
    <t>PILLACA SALINAS CARMEN ROSA</t>
  </si>
  <si>
    <t>ESPECIALISTA EN CONTRATACIONES Y ENCARGADO DE LOGISTICA</t>
  </si>
  <si>
    <t>70230996</t>
  </si>
  <si>
    <t xml:space="preserve">PRADO TUPIA MIJAEL EDGAR </t>
  </si>
  <si>
    <t>AGRESADO EN CONTABILIDAD</t>
  </si>
  <si>
    <t>RESPONSABLE DE TOPOGRAFIA</t>
  </si>
  <si>
    <t>09979716</t>
  </si>
  <si>
    <t>ZEDANO CHAVEZ JACINTO</t>
  </si>
  <si>
    <t>TOPOGRAFIA</t>
  </si>
  <si>
    <t>CAPACITACION TECNICA</t>
  </si>
  <si>
    <t>RESPONSABLE Y PREVENCIONISTA DE SALUD (COVID-19)</t>
  </si>
  <si>
    <t xml:space="preserve">ZEVALLOS FERNANDEZ GISELL PAMELA </t>
  </si>
  <si>
    <t>ENFERMERIA</t>
  </si>
  <si>
    <t>RESPONSABLE DE LA OFICINA DE ESTUDIOS, PROYECTOS Y OBRAS</t>
  </si>
  <si>
    <t>46786580</t>
  </si>
  <si>
    <t xml:space="preserve">QUISPE PORRAS FRANK KIBER </t>
  </si>
  <si>
    <t>INGENIERO CIVIL</t>
  </si>
  <si>
    <t>PRACTICANTE DEL AREA DE INFRAESTRUCTURA</t>
  </si>
  <si>
    <t>QUISPE ROMERO PERCY</t>
  </si>
  <si>
    <t xml:space="preserve">RESPONSABLE  DE ALMACEN CENTRAL </t>
  </si>
  <si>
    <t>VILCHEZ VERA JOSE LUIS</t>
  </si>
  <si>
    <t>BACHILLER EN CIENCIAS ADMINISTRATIVAS</t>
  </si>
  <si>
    <t>ASISTENTE DE LOGISTICA</t>
  </si>
  <si>
    <t>70226969</t>
  </si>
  <si>
    <t>RAMIREZ CABRERA GERMAN OCTAVIO</t>
  </si>
  <si>
    <t>ADMINISTRACION DE EMPRESAS</t>
  </si>
  <si>
    <t xml:space="preserve">SUB GERENTE INFRAESTRUCTURA </t>
  </si>
  <si>
    <t xml:space="preserve">PILLACA FARFAN SUMAQ CHASKA </t>
  </si>
  <si>
    <t>ASISTENTE DE MAQUINARIAS</t>
  </si>
  <si>
    <t>RIMACHI QUISPE RICARDO</t>
  </si>
  <si>
    <t>LICENCIADO EN NEGOCIOS INTERNACIONALES</t>
  </si>
  <si>
    <t>AUXILIAR DE INFRAESTRUCTURA</t>
  </si>
  <si>
    <t>ROJAS MEDINA NICOL DE MAYUMY</t>
  </si>
  <si>
    <t>ASISTENTE DE PATRIMONIO</t>
  </si>
  <si>
    <t xml:space="preserve">VILCHEZ RAMIREZ HERBERT DICK </t>
  </si>
  <si>
    <t>LICENCIADO EN CIENCIAS ADMINISTRATIVAS Y MARKETING ESTRATÉGICO</t>
  </si>
  <si>
    <t>ASISTENTE DE INFOBRAS, SIGEI Y UNIDAD FORMULADORA</t>
  </si>
  <si>
    <t>70756558</t>
  </si>
  <si>
    <t>SACCACO GAMBOA WASHINGTON</t>
  </si>
  <si>
    <t>CIENCIAS CONTABLES Y FINANCIERAS</t>
  </si>
  <si>
    <t xml:space="preserve">ASISTENTE DE RECURSOS HUMANOS </t>
  </si>
  <si>
    <t>SALAS CCENHUA YESBY TALIA</t>
  </si>
  <si>
    <t>TECNICA PRODUCCION AGRARIA</t>
  </si>
  <si>
    <t xml:space="preserve">ASISTENTE DE IMAGEN INSTITUCIONAL </t>
  </si>
  <si>
    <t>SAMANEZ OJEDA DARWIN</t>
  </si>
  <si>
    <t xml:space="preserve">AUXILIAR DE RECURSOS HUMANOS </t>
  </si>
  <si>
    <t>SANCHEZ LUJAN ZURELY</t>
  </si>
  <si>
    <t>RESPONSABLE DE PLANILLA Y ESCALAFON</t>
  </si>
  <si>
    <t>46605068</t>
  </si>
  <si>
    <t xml:space="preserve">SILVERA HUAMAN INDIRA SUSAN </t>
  </si>
  <si>
    <t>RESPONSABLE DE MESA DE PARTES</t>
  </si>
  <si>
    <t>09708412</t>
  </si>
  <si>
    <t xml:space="preserve">SILVA QUISPE MERCEDES CARMEN </t>
  </si>
  <si>
    <t xml:space="preserve">AUXILIAR ADMINISTRATIVO DE LOGISTICA </t>
  </si>
  <si>
    <t>42940895</t>
  </si>
  <si>
    <t>TELLO MONTESINOS LIZBETH MARYE</t>
  </si>
  <si>
    <t xml:space="preserve">SUB DIRECTOR DE PLANIFICACION, PRESUPUESTO Y RACIONALIZACION </t>
  </si>
  <si>
    <t xml:space="preserve">HUACHACA SANCHEZ JOHN </t>
  </si>
  <si>
    <t xml:space="preserve">AUXILIAR EN LIQUIDACIONES </t>
  </si>
  <si>
    <t>VELASQUE ROBLES MARGOT</t>
  </si>
  <si>
    <t>ASISTENTE DE PLANIFICACION, PRESUPUESTO Y RACIONALIZACION</t>
  </si>
  <si>
    <t>VERONA OCHOA NATHALY IVETT</t>
  </si>
  <si>
    <t>GUARDIAN DEL ALMACEN CENTRAL (Tejahuasi)</t>
  </si>
  <si>
    <t xml:space="preserve">VIDALES GALICIA JESUS ANGEL </t>
  </si>
  <si>
    <t>INGENIERIO I</t>
  </si>
  <si>
    <t xml:space="preserve">VILLAGARAY MEDINA EDWIN JESUS </t>
  </si>
  <si>
    <t xml:space="preserve">COORDINADOR DE SSOMA </t>
  </si>
  <si>
    <t>RONDINEL MONTOYA CARLOS EDUARDO</t>
  </si>
  <si>
    <t>INGENIERO AMBIENTAL</t>
  </si>
  <si>
    <t>PRACTICANTE EN LA SUB GERENCIA DE INFRAESTRUCTURA</t>
  </si>
  <si>
    <t>GUILLEN CARBAJAL FRECIA RENEE</t>
  </si>
  <si>
    <t>404-1497 RED DE SALUD VIRGEN DE COCHARCAS</t>
  </si>
  <si>
    <t>74492789</t>
  </si>
  <si>
    <t>ACOSTA MACHACCA MARITZA SADAY</t>
  </si>
  <si>
    <t>TECNICO EN COCINA</t>
  </si>
  <si>
    <t>Superior Técnico</t>
  </si>
  <si>
    <t>AUXILIAR ASISTENCIAL</t>
  </si>
  <si>
    <t>46519875</t>
  </si>
  <si>
    <t>AGUILA HUARHUACHI JOEL</t>
  </si>
  <si>
    <t>43296825</t>
  </si>
  <si>
    <t>AGUILAR AGUILAR KAROL IVONNE</t>
  </si>
  <si>
    <t>BIOLOGO</t>
  </si>
  <si>
    <t>Superior Universitario</t>
  </si>
  <si>
    <t>47453394</t>
  </si>
  <si>
    <t>AGUILAR BORDA FLORITA CARMEN</t>
  </si>
  <si>
    <t>76285632</t>
  </si>
  <si>
    <t>AGUILAR PAREDES VICKY ESTHER</t>
  </si>
  <si>
    <t>70843201</t>
  </si>
  <si>
    <t>AGUSTIN HILARIO MARIA HEBBE</t>
  </si>
  <si>
    <t>MEDICO CIRUJANO</t>
  </si>
  <si>
    <t>25765492</t>
  </si>
  <si>
    <t>ALARCON BARRETO GEORGINA</t>
  </si>
  <si>
    <t>70412230</t>
  </si>
  <si>
    <t>ALARCON SANCHEZ ROMARIO MANUEL</t>
  </si>
  <si>
    <t>47501688</t>
  </si>
  <si>
    <t>ALARCON SILVERA LUZ MARINA</t>
  </si>
  <si>
    <t>46048116</t>
  </si>
  <si>
    <t>ALATA MAMANI LUZGARDA</t>
  </si>
  <si>
    <t>PSICOLOGO</t>
  </si>
  <si>
    <t>45819715</t>
  </si>
  <si>
    <t>ALCA AYME JONATAN CLUVER</t>
  </si>
  <si>
    <t>70432237</t>
  </si>
  <si>
    <t>ALFARO ARCE ZENAIDA MEDALYD</t>
  </si>
  <si>
    <t>42459514</t>
  </si>
  <si>
    <t>ALFARO FRANCO ALEXANDER</t>
  </si>
  <si>
    <t>73003728</t>
  </si>
  <si>
    <t>ALFARO PORRAS KENNY NELISSA</t>
  </si>
  <si>
    <t>ALFARO ROJAS CLOTILDE</t>
  </si>
  <si>
    <t>TECNICO ADMINISTRATIVO</t>
  </si>
  <si>
    <t>72940387</t>
  </si>
  <si>
    <t>ALHUAY CARTOLIN ANGEL</t>
  </si>
  <si>
    <t>OBSTETRA</t>
  </si>
  <si>
    <t>43143898</t>
  </si>
  <si>
    <t>ALIENDRES VARGAS GENNY MILAGROS</t>
  </si>
  <si>
    <t>JEFE DE PRESUPUESTOS</t>
  </si>
  <si>
    <t>43345073</t>
  </si>
  <si>
    <t>ALTAMIRANO MEDINA MIGUEL ANGEL</t>
  </si>
  <si>
    <t>45253208</t>
  </si>
  <si>
    <t>ALTAMIRANO OSCCO DENISSE</t>
  </si>
  <si>
    <t>48290910</t>
  </si>
  <si>
    <t>ALVIZ CABRERA ROSMERY</t>
  </si>
  <si>
    <t>44585237</t>
  </si>
  <si>
    <t>AMARU RIMACHI YUSEL TUPAC</t>
  </si>
  <si>
    <t>43931170</t>
  </si>
  <si>
    <t>AMBIA GAMBOA NOEMI</t>
  </si>
  <si>
    <t>42968487</t>
  </si>
  <si>
    <t>AMPA ACUÑA ROGER</t>
  </si>
  <si>
    <t>46676301</t>
  </si>
  <si>
    <t>ANAYA CUENCA ANA MELVA</t>
  </si>
  <si>
    <t>TECNOLOGO MEDICO LABORATORIO CLINICO Y ANATOMIA PATOLOGICA</t>
  </si>
  <si>
    <t>45208818</t>
  </si>
  <si>
    <t>ANDIA GUIZADO YUSI</t>
  </si>
  <si>
    <t>45357536</t>
  </si>
  <si>
    <t>ANDIA PALOMINO YURI</t>
  </si>
  <si>
    <t>* SIN PROFESIÓN NI CARRERA TÉCNICA</t>
  </si>
  <si>
    <t>Primaria</t>
  </si>
  <si>
    <t>41617715</t>
  </si>
  <si>
    <t>ANGULO AGUIRRE ELSA MARIA</t>
  </si>
  <si>
    <t>INGENIERO DE SISTEMAS Y COMPUTACION</t>
  </si>
  <si>
    <t>74719547</t>
  </si>
  <si>
    <t>ANYOSA LAURA FLORISA</t>
  </si>
  <si>
    <t>46572261</t>
  </si>
  <si>
    <t>ANYOSA TORRES RAIDA</t>
  </si>
  <si>
    <t>ASISTENTE ADMINISTRATIVO ESTAD</t>
  </si>
  <si>
    <t>44518970</t>
  </si>
  <si>
    <t>AQUISE ESPINOZA FANNY</t>
  </si>
  <si>
    <t>43702113</t>
  </si>
  <si>
    <t>AQUISE MEDRANO CARMEN</t>
  </si>
  <si>
    <t>70802266</t>
  </si>
  <si>
    <t>AQUISE MENDOZA NOEMI</t>
  </si>
  <si>
    <t>TECNICO EN INFORMATICA</t>
  </si>
  <si>
    <t>42320102</t>
  </si>
  <si>
    <t>AQUISE PILLACA GUILLERMO</t>
  </si>
  <si>
    <t>INGENIERO DE SISTEMAS E INFORMATICA</t>
  </si>
  <si>
    <t>44083551</t>
  </si>
  <si>
    <t>AQUISE PILLACA LIZ KELLY</t>
  </si>
  <si>
    <t>09751917</t>
  </si>
  <si>
    <t>AQUISE SICHA SEFERINA</t>
  </si>
  <si>
    <t>45701233</t>
  </si>
  <si>
    <t>ARANGO ALFARO EDWIN</t>
  </si>
  <si>
    <t>Secundaria</t>
  </si>
  <si>
    <t>46761973</t>
  </si>
  <si>
    <t>ARANGO YUPANQUI LIZ KELLY</t>
  </si>
  <si>
    <t>72179005</t>
  </si>
  <si>
    <t>ARAUJO ROJAS KELY AMADA</t>
  </si>
  <si>
    <t>72612970</t>
  </si>
  <si>
    <t>ARCONDO VARGAS ROBERTO RENATO</t>
  </si>
  <si>
    <t>46302502</t>
  </si>
  <si>
    <t>ARCOS CHIPANA NORMA ROCIO</t>
  </si>
  <si>
    <t>70229817</t>
  </si>
  <si>
    <t>ARESTEGUI TELLO MERCEDES BIBIANA</t>
  </si>
  <si>
    <t>40599913</t>
  </si>
  <si>
    <t>AREVALO BERNEDO FLOR DE MARIA</t>
  </si>
  <si>
    <t>COORDINADOR EN SALUD</t>
  </si>
  <si>
    <t>70378839</t>
  </si>
  <si>
    <t>AREVALO CACERES MAYDELY</t>
  </si>
  <si>
    <t>CIRUJANO DENTISTA</t>
  </si>
  <si>
    <t>07906232</t>
  </si>
  <si>
    <t>AREVALO CARBAJAL MARCELINA</t>
  </si>
  <si>
    <t>42174832</t>
  </si>
  <si>
    <t>AREVALO CARBAJAL MERY</t>
  </si>
  <si>
    <t>43528443</t>
  </si>
  <si>
    <t>AREVALO CARBAJAL OLGA</t>
  </si>
  <si>
    <t>47758098</t>
  </si>
  <si>
    <t>ARIAS QUISPE MARY CRUZ</t>
  </si>
  <si>
    <t>ASISTENTE ADMINISTRATIVO INFOR</t>
  </si>
  <si>
    <t>71491234</t>
  </si>
  <si>
    <t>ARQUE COLQUE LISBETH YOHANA</t>
  </si>
  <si>
    <t>70688205</t>
  </si>
  <si>
    <t>ASPUR VALENZUELA ALICIA</t>
  </si>
  <si>
    <t>70688204</t>
  </si>
  <si>
    <t>ASPUR VALENZUELA RUTH</t>
  </si>
  <si>
    <t>46868267</t>
  </si>
  <si>
    <t>ATAUCUSI ORE VANESSA</t>
  </si>
  <si>
    <t>46829410</t>
  </si>
  <si>
    <t>AUCCATOMA CRUZ JOSE LUIS</t>
  </si>
  <si>
    <t>70404628</t>
  </si>
  <si>
    <t>AULLA MINAYA RODRIGO</t>
  </si>
  <si>
    <t>TRABAJADORA SOCIAL</t>
  </si>
  <si>
    <t>29081851</t>
  </si>
  <si>
    <t>AVALOS ANCCO GLADYS</t>
  </si>
  <si>
    <t>TRABAJADOR(A) SOCIAL</t>
  </si>
  <si>
    <t>48239563</t>
  </si>
  <si>
    <t>AVALOS CCORAHUA MAYNURIA</t>
  </si>
  <si>
    <t>42718878</t>
  </si>
  <si>
    <t>AYMA CARRASCO WILTON KODALY</t>
  </si>
  <si>
    <t>APOYO EN INFORMATICA</t>
  </si>
  <si>
    <t>70307555</t>
  </si>
  <si>
    <t>AYME MENDOZA ROSA</t>
  </si>
  <si>
    <t>TECNICO EN COMPUTACION E INFORMATICA/EN COMPUTADORAS</t>
  </si>
  <si>
    <t>45290896</t>
  </si>
  <si>
    <t>AYQUIPA ROJAS RICHARD</t>
  </si>
  <si>
    <t>45630487</t>
  </si>
  <si>
    <t>AYQUIPA ROMERO TANIA JESICA</t>
  </si>
  <si>
    <t>31486831</t>
  </si>
  <si>
    <t>AYVAR PALOMINO JUAN ABELARDO</t>
  </si>
  <si>
    <t>31483200</t>
  </si>
  <si>
    <t>BARBARAN ACEVEDO NANCY</t>
  </si>
  <si>
    <t>43709273</t>
  </si>
  <si>
    <t>BARBARAN ACEVEDO NOEMI</t>
  </si>
  <si>
    <t>40950960</t>
  </si>
  <si>
    <t>BARCENA NAJARRO ELIZABET</t>
  </si>
  <si>
    <t>70002521</t>
  </si>
  <si>
    <t>BARRERA BARRIA SANDRA JIMENA</t>
  </si>
  <si>
    <t>45261287</t>
  </si>
  <si>
    <t>BARRIENTOS HERNANDEZ YULY</t>
  </si>
  <si>
    <t>45591673</t>
  </si>
  <si>
    <t>BARRIENTOS MONZON MARGARITA</t>
  </si>
  <si>
    <t>74976059</t>
  </si>
  <si>
    <t>BAUTISTA RODRIGUEZ HERMELINDA</t>
  </si>
  <si>
    <t>QUIMICO FAMACEUTICO</t>
  </si>
  <si>
    <t>43327808</t>
  </si>
  <si>
    <t>BEDOYA REVOLLAR FERNANDO JOSE</t>
  </si>
  <si>
    <t>28300246</t>
  </si>
  <si>
    <t>BELLIDO CERDA VILMA</t>
  </si>
  <si>
    <t>40692587</t>
  </si>
  <si>
    <t>BERROCAL CUARESMA GADY</t>
  </si>
  <si>
    <t>75816235</t>
  </si>
  <si>
    <t>BERTA BENITES CARLOS ALBERTO</t>
  </si>
  <si>
    <t>43375205</t>
  </si>
  <si>
    <t>BOHORQUEZ ZUÑIGA ANDY</t>
  </si>
  <si>
    <t>46330120</t>
  </si>
  <si>
    <t>BORDA PAREDES ROGILIO</t>
  </si>
  <si>
    <t>44874457</t>
  </si>
  <si>
    <t>BRAVO ESQUIVEL CINTHYA JANNETTE</t>
  </si>
  <si>
    <t>70063679</t>
  </si>
  <si>
    <t>BUITRON TEJEDA RUTH HAYDE</t>
  </si>
  <si>
    <t>44568977</t>
  </si>
  <si>
    <t>BULEJE AYVAR HAYDEE</t>
  </si>
  <si>
    <t>72140153</t>
  </si>
  <si>
    <t>BULEJE HUAMAN ANA VILMA</t>
  </si>
  <si>
    <t>71022000</t>
  </si>
  <si>
    <t>CABEZAS MORAN ALHELI</t>
  </si>
  <si>
    <t>42892377</t>
  </si>
  <si>
    <t>CABEZAS MORAN ARNOLD</t>
  </si>
  <si>
    <t>43848507</t>
  </si>
  <si>
    <t>CABRERA MEDINA GINA MILAGROS</t>
  </si>
  <si>
    <t>74167331</t>
  </si>
  <si>
    <t>CABRERA PALACIOS MARK ANTONY</t>
  </si>
  <si>
    <t>41912177</t>
  </si>
  <si>
    <t>CACERES CURO SOFIA</t>
  </si>
  <si>
    <t>45561016</t>
  </si>
  <si>
    <t>CACERES GAMBOA YENY YESSICA</t>
  </si>
  <si>
    <t>70021896</t>
  </si>
  <si>
    <t>CACERES NAVARRO SUSANA</t>
  </si>
  <si>
    <t>31482837</t>
  </si>
  <si>
    <t>CACERES PILLACA BENJAMIN</t>
  </si>
  <si>
    <t>42912075</t>
  </si>
  <si>
    <t>CALDERON CHARCA MARCO ANTONIO</t>
  </si>
  <si>
    <t>70811512</t>
  </si>
  <si>
    <t>CALDERON CURI ARIANE MARILIN PAOLA</t>
  </si>
  <si>
    <t>71601670</t>
  </si>
  <si>
    <t>CALI CHIPANA HERLINDA</t>
  </si>
  <si>
    <t>47544037</t>
  </si>
  <si>
    <t>CAMPOS ARTEAGA DIANA CAROLINA</t>
  </si>
  <si>
    <t>44371820</t>
  </si>
  <si>
    <t>CAMPOS HERRERA GIOVANI</t>
  </si>
  <si>
    <t>45112931</t>
  </si>
  <si>
    <t>CAMPUSANO HUAMANQUISPE JHEDITH MARIA</t>
  </si>
  <si>
    <t>71999095</t>
  </si>
  <si>
    <t>CANDIA CARDENAS TITO ROSSIL</t>
  </si>
  <si>
    <t>42756476</t>
  </si>
  <si>
    <t>CANO CARRASCO LUIS EDUARDO</t>
  </si>
  <si>
    <t>45904805</t>
  </si>
  <si>
    <t>CAPULIAN YUPANQUI ROSA</t>
  </si>
  <si>
    <t>PERSONAL DE MANTENIMIENTO</t>
  </si>
  <si>
    <t>31480117</t>
  </si>
  <si>
    <t>CARBAJAL AGUILAR EUSEBIO DIOMEDES</t>
  </si>
  <si>
    <t>TECNICO MECANICO</t>
  </si>
  <si>
    <t>70477971</t>
  </si>
  <si>
    <t>CARBAJAL CACERES ANA</t>
  </si>
  <si>
    <t>70790488</t>
  </si>
  <si>
    <t>CARBAJAL CACERES YURY KAROL</t>
  </si>
  <si>
    <t>06432223</t>
  </si>
  <si>
    <t>CARBAJAL CHAVEZ JORGE ANTONIO</t>
  </si>
  <si>
    <t>46859548</t>
  </si>
  <si>
    <t>CARBAJAL GALINDO CRIS KATHERINE</t>
  </si>
  <si>
    <t>31485251</t>
  </si>
  <si>
    <t>CARDENAS QUISPE VICTOR</t>
  </si>
  <si>
    <t>43536064</t>
  </si>
  <si>
    <t>CARRASCO YAÑE ANGEL</t>
  </si>
  <si>
    <t>72543042</t>
  </si>
  <si>
    <t>CASAFRANCA SERRANO KATHERINE FERNANDA</t>
  </si>
  <si>
    <t>71022006</t>
  </si>
  <si>
    <t>CASANI CHAVEZ OSMEYKER FRED</t>
  </si>
  <si>
    <t>42718737</t>
  </si>
  <si>
    <t>CASAPAICO HUAMAN JOSE</t>
  </si>
  <si>
    <t>48496725</t>
  </si>
  <si>
    <t>CASAS VILCHEZ SKARLY YURICO</t>
  </si>
  <si>
    <t>48336514</t>
  </si>
  <si>
    <t>CASTAÑEDA ALTAMIRANO LIZ MAGALY</t>
  </si>
  <si>
    <t>75701627</t>
  </si>
  <si>
    <t>CASTAÑEDA ALTAMIRANO PAUL BRAYAN</t>
  </si>
  <si>
    <t>ADMINISTRADOR(A)</t>
  </si>
  <si>
    <t>44408538</t>
  </si>
  <si>
    <t>CASTRO ESPINOZA HENRY</t>
  </si>
  <si>
    <t>71288492</t>
  </si>
  <si>
    <t>CATALAN RIVERA YONY SHAYLA</t>
  </si>
  <si>
    <t>09824592</t>
  </si>
  <si>
    <t>CAYCHO GRADOS DOLORES MARTINA</t>
  </si>
  <si>
    <t>45612921</t>
  </si>
  <si>
    <t>CAYO MIRANDA SERGIO IVAN</t>
  </si>
  <si>
    <t>46362788</t>
  </si>
  <si>
    <t>CCAHUANA BAUTISTA NORMA</t>
  </si>
  <si>
    <t>31462416</t>
  </si>
  <si>
    <t>CCAHUANA HUACRE EUGENIA</t>
  </si>
  <si>
    <t>42040616</t>
  </si>
  <si>
    <t>CCALLOCUNTO NUÑEZ REYNA ISABEL</t>
  </si>
  <si>
    <t>QUIMICO</t>
  </si>
  <si>
    <t>70215770</t>
  </si>
  <si>
    <t>CCASANI AGUILAR GEORGE THALES</t>
  </si>
  <si>
    <t>31483109</t>
  </si>
  <si>
    <t>CCASANI AMBIA SONIA</t>
  </si>
  <si>
    <t>45270970</t>
  </si>
  <si>
    <t>CCASANI CCAHUANA PILAR</t>
  </si>
  <si>
    <t xml:space="preserve">TECNICO EN ENFERMERIA </t>
  </si>
  <si>
    <t>70234348</t>
  </si>
  <si>
    <t>CCASANI CONTRERAS MARILUZ ROXANA</t>
  </si>
  <si>
    <t>70153992</t>
  </si>
  <si>
    <t>CCASANI RAMIREZ YENFOL CLIMACO</t>
  </si>
  <si>
    <t>45551615</t>
  </si>
  <si>
    <t>CCENTA GARCIA ELMER JAIME</t>
  </si>
  <si>
    <t>70085655</t>
  </si>
  <si>
    <t>CCOICCA HUAMAN ROSSEL</t>
  </si>
  <si>
    <t>42110932</t>
  </si>
  <si>
    <t>CCORAHUA APESTEGUI FLOR YESSENIA</t>
  </si>
  <si>
    <t>47440837</t>
  </si>
  <si>
    <t>CCORAHUA RICRA NOEMI LUZ</t>
  </si>
  <si>
    <t>70096789</t>
  </si>
  <si>
    <t>CCORIHUAMAN ACOSTA LIZBETH MONICA</t>
  </si>
  <si>
    <t>41714786</t>
  </si>
  <si>
    <t>CCORIHUAMAN ZAMORA WILBER</t>
  </si>
  <si>
    <t>44244155</t>
  </si>
  <si>
    <t>CCORIMANYA ALFARO ROXANA</t>
  </si>
  <si>
    <t>71782517</t>
  </si>
  <si>
    <t>CENTENO BARAZORDA BRENDA YESSICA</t>
  </si>
  <si>
    <t>45880283</t>
  </si>
  <si>
    <t>CHACON DIAZ RIBER</t>
  </si>
  <si>
    <t>72074151</t>
  </si>
  <si>
    <t>CHACON NAVIO MADELEIN</t>
  </si>
  <si>
    <t>44994722</t>
  </si>
  <si>
    <t>CHAMORRO PALOMARES NADIA PAMELA</t>
  </si>
  <si>
    <t>45145480</t>
  </si>
  <si>
    <t>CHANGA FERNANDEZ EVELYN MILUSKA</t>
  </si>
  <si>
    <t>70441304</t>
  </si>
  <si>
    <t>CHAVEZ JARA ESTEFANI MARIA PIA</t>
  </si>
  <si>
    <t>46948611</t>
  </si>
  <si>
    <t>CHINO RAMOS AURORA</t>
  </si>
  <si>
    <t>43978534</t>
  </si>
  <si>
    <t>CHIPANA LIPA ROSY EDITH</t>
  </si>
  <si>
    <t>70312028</t>
  </si>
  <si>
    <t>CHIPANA QUISPE BEATRIZ</t>
  </si>
  <si>
    <t>47555687</t>
  </si>
  <si>
    <t>CHIRCCA PALOMINO MARILUZ</t>
  </si>
  <si>
    <t>45049048</t>
  </si>
  <si>
    <t>CHIRINOS ORTIZ DIANA</t>
  </si>
  <si>
    <t>47613601</t>
  </si>
  <si>
    <t>CHOCCATA DURAN ADELAYDA</t>
  </si>
  <si>
    <t>70378727</t>
  </si>
  <si>
    <t>CHOQUE PECEROS YESENIA HERMELINDA</t>
  </si>
  <si>
    <t>43927313</t>
  </si>
  <si>
    <t>CHUCHON CONDE EDGAR YONY</t>
  </si>
  <si>
    <t>73140884</t>
  </si>
  <si>
    <t>CHUMBE DIAZ ROXANA MELISA</t>
  </si>
  <si>
    <t>71029302</t>
  </si>
  <si>
    <t>CHUMBE HUARHUACHI BRIGGIT BETTSY</t>
  </si>
  <si>
    <t>47223212</t>
  </si>
  <si>
    <t>CHUQUITAYPE GRANADA MASHEL SHANDERLY</t>
  </si>
  <si>
    <t>44274261</t>
  </si>
  <si>
    <t>COAQUIRA MAMANI RUBEN JHONY</t>
  </si>
  <si>
    <t>74646002</t>
  </si>
  <si>
    <t>COLOMBINO BERROSPI KEVIN RAUL</t>
  </si>
  <si>
    <t>46492104</t>
  </si>
  <si>
    <t>CONDE PIZARRO MILUSKA DARYL</t>
  </si>
  <si>
    <t>42274048</t>
  </si>
  <si>
    <t>CONDOR AQUISE LOURDES</t>
  </si>
  <si>
    <t>45899236</t>
  </si>
  <si>
    <t>CONDORI QUEZADA HERNAN FRANCISCO</t>
  </si>
  <si>
    <t>10485361</t>
  </si>
  <si>
    <t>CONTRERAS GONZALES ADOLFO</t>
  </si>
  <si>
    <t>70418097</t>
  </si>
  <si>
    <t>CONTRERAS LUIS JORGE EDUARDO</t>
  </si>
  <si>
    <t>77534529</t>
  </si>
  <si>
    <t>CONTRERAS MEDRANO EDGAR RAUL</t>
  </si>
  <si>
    <t>21482306</t>
  </si>
  <si>
    <t>CONTRERAS MORA SOLEDAD</t>
  </si>
  <si>
    <t>10502717</t>
  </si>
  <si>
    <t>CONTRERAS TELLO EDGARDO</t>
  </si>
  <si>
    <t>48039188</t>
  </si>
  <si>
    <t>CORDOVA BULEJE HILDEBRANDO</t>
  </si>
  <si>
    <t>70434276</t>
  </si>
  <si>
    <t>CORDOVA GUILLEN SOFIA ELODY</t>
  </si>
  <si>
    <t>TECNICO ADMINISTRADOR</t>
  </si>
  <si>
    <t>47263652</t>
  </si>
  <si>
    <t>CORDOVA HERNANDEZ ROSA ELENA</t>
  </si>
  <si>
    <t>21554318</t>
  </si>
  <si>
    <t>CORDOVA MERE LUIS ANTONIO</t>
  </si>
  <si>
    <t>41414965</t>
  </si>
  <si>
    <t>CORNEJO GONZALES WALDIR ALEJANDRO</t>
  </si>
  <si>
    <t>44507881</t>
  </si>
  <si>
    <t>CORONADO BARAZORDA CARMEN YULIZA</t>
  </si>
  <si>
    <t>70195032</t>
  </si>
  <si>
    <t>CORONADO HUAMAN ABEL</t>
  </si>
  <si>
    <t>70195028</t>
  </si>
  <si>
    <t>CORONADO HUAMAN EZEQUIAS</t>
  </si>
  <si>
    <t>71881777</t>
  </si>
  <si>
    <t>CORONEL LEON ELEODORO</t>
  </si>
  <si>
    <t>47251879</t>
  </si>
  <si>
    <t>CRISOLES PILLPE CARLIN</t>
  </si>
  <si>
    <t>45513077</t>
  </si>
  <si>
    <t>CRUZ CHUA KARLA GIANNINA</t>
  </si>
  <si>
    <t>46308782</t>
  </si>
  <si>
    <t>CRUZ LLOCCLLA LIDIA</t>
  </si>
  <si>
    <t>43609448</t>
  </si>
  <si>
    <t>CUBA ROJAS ELIANA</t>
  </si>
  <si>
    <t>46465777</t>
  </si>
  <si>
    <t>CUCHO HUAMAN DAECY</t>
  </si>
  <si>
    <t>47412970</t>
  </si>
  <si>
    <t>CUENCA AVILES JAIRO CALIX</t>
  </si>
  <si>
    <t>43942637</t>
  </si>
  <si>
    <t>CUENCA GRANADOS NOEMI</t>
  </si>
  <si>
    <t>02464457</t>
  </si>
  <si>
    <t>CUERVO RUIZ ROMY EMMANUEL</t>
  </si>
  <si>
    <t>70116435</t>
  </si>
  <si>
    <t>CURI SUERO ANA LIZ</t>
  </si>
  <si>
    <t>31479582</t>
  </si>
  <si>
    <t>CURO CUEVAS JESUS</t>
  </si>
  <si>
    <t>TECNICO DE FARMACIA</t>
  </si>
  <si>
    <t>SEGURIDAD INTERNA</t>
  </si>
  <si>
    <t>31475915</t>
  </si>
  <si>
    <t>CURO POZO RAUL</t>
  </si>
  <si>
    <t>46004161</t>
  </si>
  <si>
    <t>CUTIPA ALE YAMILETH DE LOS MILAGROS</t>
  </si>
  <si>
    <t>44740402</t>
  </si>
  <si>
    <t>DAMIAN CHOQUEVILCA IVAN</t>
  </si>
  <si>
    <t>46599815</t>
  </si>
  <si>
    <t>DAMIANO CHOCCE MELISSA</t>
  </si>
  <si>
    <t>40155116</t>
  </si>
  <si>
    <t>DAMIANO PALOMINO OLGA</t>
  </si>
  <si>
    <t>47065637</t>
  </si>
  <si>
    <t>DAVALOS CALDERON YURAMA KATYA</t>
  </si>
  <si>
    <t>75096670</t>
  </si>
  <si>
    <t>DAVILA HERNANDEZ CINTHYA MILAGROS</t>
  </si>
  <si>
    <t>47309891</t>
  </si>
  <si>
    <t>DE LA CRUZ BONIFACIO LUZY GLORIA</t>
  </si>
  <si>
    <t>46341979</t>
  </si>
  <si>
    <t>DE LA CRUZ HURTADO FRANK</t>
  </si>
  <si>
    <t>75397652</t>
  </si>
  <si>
    <t>DE LA CRUZ QUISPE FIDEL</t>
  </si>
  <si>
    <t>76662857</t>
  </si>
  <si>
    <t>DE LOS SANTOS SALDAÑA RUTH YESENIA</t>
  </si>
  <si>
    <t>48147529</t>
  </si>
  <si>
    <t>DEL MAR CRUZ GLORIA STEPHANI</t>
  </si>
  <si>
    <t>CIENCIAS DE LA COMUNICACION</t>
  </si>
  <si>
    <t>49011263</t>
  </si>
  <si>
    <t>DEL POZO CASTRO SABRINA</t>
  </si>
  <si>
    <t>31462262</t>
  </si>
  <si>
    <t>DEL POZO GUILLEN LUIS ALBERTO</t>
  </si>
  <si>
    <t>70422729</t>
  </si>
  <si>
    <t>DELGADO BAUTISTA OSCAR ALBERTO</t>
  </si>
  <si>
    <t>70253554</t>
  </si>
  <si>
    <t>DELGADO UBAQUI MERCEDES CLAUDIA</t>
  </si>
  <si>
    <t>40690387</t>
  </si>
  <si>
    <t>DIAZ ALVAREZ MARIA TERESA</t>
  </si>
  <si>
    <t>47260838</t>
  </si>
  <si>
    <t>DIAZ AREDO IVETTE RITA</t>
  </si>
  <si>
    <t>70679343</t>
  </si>
  <si>
    <t>DIAZ CACERES VILMA</t>
  </si>
  <si>
    <t>41614405</t>
  </si>
  <si>
    <t>DIAZ CASAPAICO EDGAR</t>
  </si>
  <si>
    <t>47449045</t>
  </si>
  <si>
    <t>DIAZ HUARHUACHI VANESSA</t>
  </si>
  <si>
    <t>46303483</t>
  </si>
  <si>
    <t>DIAZ QUISPE PERCY</t>
  </si>
  <si>
    <t>71842251</t>
  </si>
  <si>
    <t>DIAZ ZEDANO ANA</t>
  </si>
  <si>
    <t>70036342</t>
  </si>
  <si>
    <t>DIEZ NOBLECILLA HECTOR ENRIQUE</t>
  </si>
  <si>
    <t>73373881</t>
  </si>
  <si>
    <t>DOMINGUEZ HUAMAN KATERIN</t>
  </si>
  <si>
    <t>MEDICO TRAUMATOLOGO</t>
  </si>
  <si>
    <t>42149892</t>
  </si>
  <si>
    <t>DUEÑAS SOLOGUREN BORIS WAGNER</t>
  </si>
  <si>
    <t>73129009</t>
  </si>
  <si>
    <t>ENCISO SIHUINCHA MILAGROS</t>
  </si>
  <si>
    <t>70071740</t>
  </si>
  <si>
    <t>ENRIQUEZ PEÑA MARLENY</t>
  </si>
  <si>
    <t>31460693</t>
  </si>
  <si>
    <t>ERAZO TORRES MARCIAL</t>
  </si>
  <si>
    <t>47416734</t>
  </si>
  <si>
    <t>ESCALANTE CORONEL DIEGO MILKER</t>
  </si>
  <si>
    <t>70790538</t>
  </si>
  <si>
    <t>ESCOBAR TRUYENQUE KARLA</t>
  </si>
  <si>
    <t>42888328</t>
  </si>
  <si>
    <t>ESPINOZA LIBON NANCY YESSENIA</t>
  </si>
  <si>
    <t>43350477</t>
  </si>
  <si>
    <t>ESPINOZA MELENDEZ JAEL LYUBISA</t>
  </si>
  <si>
    <t>43463204</t>
  </si>
  <si>
    <t>FARFAN GONZALES ERICK EMANUEL</t>
  </si>
  <si>
    <t>40585519</t>
  </si>
  <si>
    <t>FLORES CHAVEZ ALBERTO WILBER</t>
  </si>
  <si>
    <t>44121386</t>
  </si>
  <si>
    <t>FLORES MARIÑO EDITH</t>
  </si>
  <si>
    <t>43105844</t>
  </si>
  <si>
    <t>FLORES MEDINA MARIA SOLEDAD</t>
  </si>
  <si>
    <t>SECRETARIA EJECUTIVA</t>
  </si>
  <si>
    <t>43208886</t>
  </si>
  <si>
    <t>FLORES MEDINA SOLEDAD</t>
  </si>
  <si>
    <t>43636222</t>
  </si>
  <si>
    <t>FLORES ÑAHUIS MONICA</t>
  </si>
  <si>
    <t>45669835</t>
  </si>
  <si>
    <t>FLORES OMONTE ROSSE MERY</t>
  </si>
  <si>
    <t>43024145</t>
  </si>
  <si>
    <t>FLORES ORE NATALY</t>
  </si>
  <si>
    <t>46674618</t>
  </si>
  <si>
    <t>GALINDO SOTELO ALAIN</t>
  </si>
  <si>
    <t>44320220</t>
  </si>
  <si>
    <t>GAMBOA CAZANCA EDGAR</t>
  </si>
  <si>
    <t>70108170</t>
  </si>
  <si>
    <t>GAMBOA QUISPE RAYDA</t>
  </si>
  <si>
    <t>31182568</t>
  </si>
  <si>
    <t>GARCIA ALARCON CESAR AUGUSTO</t>
  </si>
  <si>
    <t>70391258</t>
  </si>
  <si>
    <t>GARCIA CASTRO SUSANA</t>
  </si>
  <si>
    <t>70391244</t>
  </si>
  <si>
    <t>GARCIA JAUREGUI LESLY YULIANA</t>
  </si>
  <si>
    <t>47020728</t>
  </si>
  <si>
    <t>GARCIA LLOCCLLA SILVIA ZORAIDA</t>
  </si>
  <si>
    <t>43597382</t>
  </si>
  <si>
    <t>GARCIA NAUTO MARIZOL</t>
  </si>
  <si>
    <t>77478382</t>
  </si>
  <si>
    <t>GARCIA NAUTO THALIA</t>
  </si>
  <si>
    <t>41755692</t>
  </si>
  <si>
    <t>GARCIA ROMERO ISAIAS</t>
  </si>
  <si>
    <t>73576699</t>
  </si>
  <si>
    <t>GARIBAY CCASANI LUIS ALBERTO</t>
  </si>
  <si>
    <t>48205815</t>
  </si>
  <si>
    <t>GARIBAY HEREDIA MARIBEL</t>
  </si>
  <si>
    <t>42903508</t>
  </si>
  <si>
    <t>GOMEZ TIPE ROLANDO</t>
  </si>
  <si>
    <t>44821308</t>
  </si>
  <si>
    <t>GOMEZ VASQUEZ JUANA MARCELA</t>
  </si>
  <si>
    <t>44862271</t>
  </si>
  <si>
    <t>GONZALEZ PIEDRA ROSARIO PATRICIA</t>
  </si>
  <si>
    <t>74229192</t>
  </si>
  <si>
    <t>GUEVARA CARBAJAL YESSICA ISABEL</t>
  </si>
  <si>
    <t>46586763</t>
  </si>
  <si>
    <t>GUILLEN CARRASCO INES CORALIA</t>
  </si>
  <si>
    <t>43409781</t>
  </si>
  <si>
    <t>GUIZADO NAVARRO YUDY</t>
  </si>
  <si>
    <t>70415372</t>
  </si>
  <si>
    <t>GUTIERREZ ALCARRAZ LIZ KARINA</t>
  </si>
  <si>
    <t>08666870</t>
  </si>
  <si>
    <t>GUTIERREZ CARRILLO MAXIMO</t>
  </si>
  <si>
    <t>45556176</t>
  </si>
  <si>
    <t>GUTIERREZ DELGADO WALTER ROLANDO</t>
  </si>
  <si>
    <t>46707755</t>
  </si>
  <si>
    <t>GUTIERREZ MENDOZA MONICA</t>
  </si>
  <si>
    <t>70173214</t>
  </si>
  <si>
    <t>GUTIERREZ MUÑOZ KATHERYN DAYANA</t>
  </si>
  <si>
    <t>70021598</t>
  </si>
  <si>
    <t>GUTIERREZ OCHOA CARMEN CLARITA</t>
  </si>
  <si>
    <t>31480079</t>
  </si>
  <si>
    <t>GUTIERREZ QUISPE SALOME</t>
  </si>
  <si>
    <t>44798834</t>
  </si>
  <si>
    <t>GUTIERREZ SANTOS RUBEN</t>
  </si>
  <si>
    <t>31480003</t>
  </si>
  <si>
    <t>GUTIERREZ SICHA GARDENIA</t>
  </si>
  <si>
    <t>70812160</t>
  </si>
  <si>
    <t>GUZMAN CALDERON TALIA BLANCA</t>
  </si>
  <si>
    <t>46634448</t>
  </si>
  <si>
    <t>HERMOZA CASTRO ELISEO</t>
  </si>
  <si>
    <t>70049562</t>
  </si>
  <si>
    <t>HERMOZA JUSCAMAITA FLOR REYNA</t>
  </si>
  <si>
    <t>72499949</t>
  </si>
  <si>
    <t>HERRERA MOSQUEIRA MAITE MELANOV</t>
  </si>
  <si>
    <t>47372711</t>
  </si>
  <si>
    <t>HIDALGO AYAMBO ANGEL JAIVER</t>
  </si>
  <si>
    <t>72050260</t>
  </si>
  <si>
    <t>HIJAR VALCAZAR CHRISTOPHER DAVID</t>
  </si>
  <si>
    <t>77050270</t>
  </si>
  <si>
    <t>HUACHO VEGA SAMUEL</t>
  </si>
  <si>
    <t>47577108</t>
  </si>
  <si>
    <t>HUACHUHUILLCA MEDINA ROXANA</t>
  </si>
  <si>
    <t>46812206</t>
  </si>
  <si>
    <t>HUALLPA MEDINA ROXANA</t>
  </si>
  <si>
    <t>70834918</t>
  </si>
  <si>
    <t>HUAMAN CRUZ ISRAEL DAVID</t>
  </si>
  <si>
    <t>71508111</t>
  </si>
  <si>
    <t>HUAMAN CUTIPA ELIZABETH MILAGROS</t>
  </si>
  <si>
    <t>71974710</t>
  </si>
  <si>
    <t>HUAMAN GUIZADO LUZMILA</t>
  </si>
  <si>
    <t>44206311</t>
  </si>
  <si>
    <t>HUAMAN JUNCO CINTHIA</t>
  </si>
  <si>
    <t>70021878</t>
  </si>
  <si>
    <t>HUAMAN LUDEÑA EDITH</t>
  </si>
  <si>
    <t>31490147</t>
  </si>
  <si>
    <t>HUAMAN ORIHUELA AGUSTIN</t>
  </si>
  <si>
    <t>70391683</t>
  </si>
  <si>
    <t>HUAMAN SICHA YASMINA</t>
  </si>
  <si>
    <t>TECNICO EN CONTABILIDAD</t>
  </si>
  <si>
    <t>70071210</t>
  </si>
  <si>
    <t>HUAMANI CORTEZ ROXANA ROSARIO</t>
  </si>
  <si>
    <t>70583803</t>
  </si>
  <si>
    <t>HUAMANI CUCIE LUZ MARINA</t>
  </si>
  <si>
    <t>70493539</t>
  </si>
  <si>
    <t>HUAMANI OROYA CORAZONA</t>
  </si>
  <si>
    <t>45484502</t>
  </si>
  <si>
    <t>HUAMANI PEÑA MERCEDES</t>
  </si>
  <si>
    <t>41077930</t>
  </si>
  <si>
    <t>HUANACO AQUISE FLORDES</t>
  </si>
  <si>
    <t>44954714</t>
  </si>
  <si>
    <t>HUANCA RAMOS RICARDO</t>
  </si>
  <si>
    <t>77158436</t>
  </si>
  <si>
    <t>HUAPAYA REYES HUMBERTO</t>
  </si>
  <si>
    <t>45873583</t>
  </si>
  <si>
    <t>HUARACA GOMEZ YESSICA MARISELA</t>
  </si>
  <si>
    <t>70802294</t>
  </si>
  <si>
    <t>HUARACA HUARHUACHI MARCO ANTONIO</t>
  </si>
  <si>
    <t>ANALISTA DE SISTEMAS</t>
  </si>
  <si>
    <t>45041270</t>
  </si>
  <si>
    <t>HUARACA HUARI MARYCRUZ</t>
  </si>
  <si>
    <t>31483392</t>
  </si>
  <si>
    <t>HUARACA HUARI SILVANO</t>
  </si>
  <si>
    <t>47590197</t>
  </si>
  <si>
    <t>HUARHUACHI DIAZ DORIS</t>
  </si>
  <si>
    <t>28222925</t>
  </si>
  <si>
    <t>HUARHUACHI HUARI ISABEL</t>
  </si>
  <si>
    <t>44129598</t>
  </si>
  <si>
    <t>HUAYHUA TITO SOLEDAD</t>
  </si>
  <si>
    <t>JEFE DE EQUIPO</t>
  </si>
  <si>
    <t>41909927</t>
  </si>
  <si>
    <t>HUAYHUALLA HUAMANI JUAN</t>
  </si>
  <si>
    <t>46006157</t>
  </si>
  <si>
    <t>HUERTA URRUTIA ELISA MADAY</t>
  </si>
  <si>
    <t>71005370</t>
  </si>
  <si>
    <t>HUILLCAPUMA DIAZ LINA</t>
  </si>
  <si>
    <t>44666163</t>
  </si>
  <si>
    <t>HURTADO QUISPE HEBERT</t>
  </si>
  <si>
    <t>73239721</t>
  </si>
  <si>
    <t>IRIARTE RAMIREZ JUAN MANUEL</t>
  </si>
  <si>
    <t>44602118</t>
  </si>
  <si>
    <t>JARA ESTRADA VIDAL</t>
  </si>
  <si>
    <t>70915363</t>
  </si>
  <si>
    <t>JAUREGUI QUISPE ELIZABETH</t>
  </si>
  <si>
    <t>70378831</t>
  </si>
  <si>
    <t>JERI GUILLEN RUTH</t>
  </si>
  <si>
    <t>INGENIERO INDUSTRIAL</t>
  </si>
  <si>
    <t>47774381</t>
  </si>
  <si>
    <t>JIMENEZ SALLO CARMEN ROSA</t>
  </si>
  <si>
    <t>47525558</t>
  </si>
  <si>
    <t>JORGE HUARHUACHI AMERICO EMERSON</t>
  </si>
  <si>
    <t>45839673</t>
  </si>
  <si>
    <t>JUAREZ QUISPE KATHERINE YESENIA</t>
  </si>
  <si>
    <t>TECNICO AUXILIAR DE LABORATORI</t>
  </si>
  <si>
    <t>73440406</t>
  </si>
  <si>
    <t>LAGOS MENDOZA DANIA</t>
  </si>
  <si>
    <t>44060520</t>
  </si>
  <si>
    <t>LAGOS QUISPE ROSMERY</t>
  </si>
  <si>
    <t>42681799</t>
  </si>
  <si>
    <t>LAUPA ARANGO ALAN JANO</t>
  </si>
  <si>
    <t>31180098</t>
  </si>
  <si>
    <t>LAUPA ROJAS EBER</t>
  </si>
  <si>
    <t>42304901</t>
  </si>
  <si>
    <t>LAURA HEREDIA TADEO</t>
  </si>
  <si>
    <t>41257883</t>
  </si>
  <si>
    <t>LAURA SULCA EFRAIN</t>
  </si>
  <si>
    <t>71866947</t>
  </si>
  <si>
    <t>LEGUIA CONDOR SALOMEN</t>
  </si>
  <si>
    <t>44987397</t>
  </si>
  <si>
    <t>LEON CARDENAS WALDIMIR</t>
  </si>
  <si>
    <t>44529983</t>
  </si>
  <si>
    <t>LEON DEL POZO MECHAEL</t>
  </si>
  <si>
    <t>JEFE DE UNIDAD</t>
  </si>
  <si>
    <t>44878795</t>
  </si>
  <si>
    <t>LEON MANCILLA CESAR BRANNY</t>
  </si>
  <si>
    <t>47385102</t>
  </si>
  <si>
    <t>LERZUNDI RIVAS YESSENIA</t>
  </si>
  <si>
    <t>47693107</t>
  </si>
  <si>
    <t>LIMACO CASTILLO RUTH NOEMI</t>
  </si>
  <si>
    <t>70790469</t>
  </si>
  <si>
    <t>LLACCTARIMAY MENDEZ YUDITH</t>
  </si>
  <si>
    <t>75676545</t>
  </si>
  <si>
    <t>LLALLI ACUÑA LYSS KELY</t>
  </si>
  <si>
    <t>71214375</t>
  </si>
  <si>
    <t>LLANTERHUAY CASTRO KETY VIANEC</t>
  </si>
  <si>
    <t>42218521</t>
  </si>
  <si>
    <t>LLOCCLLA PILLACA WILBER</t>
  </si>
  <si>
    <t>76336269</t>
  </si>
  <si>
    <t>LLOCLLA GRADOS GABRIELA STHEPHANIE</t>
  </si>
  <si>
    <t>43889251</t>
  </si>
  <si>
    <t>LOA SERNA MARYLUZ</t>
  </si>
  <si>
    <t>71842233</t>
  </si>
  <si>
    <t>LOAYZA HUAMAN GRACIELA</t>
  </si>
  <si>
    <t>47157326</t>
  </si>
  <si>
    <t>LOAYZA HUAMAN VANESA TEODORA</t>
  </si>
  <si>
    <t>41796479</t>
  </si>
  <si>
    <t>LOPEZ ECHAVARRIA ROCIO MARTHA</t>
  </si>
  <si>
    <t>70811760</t>
  </si>
  <si>
    <t>LUDEÑA HUAMANI ABDON</t>
  </si>
  <si>
    <t>70811758</t>
  </si>
  <si>
    <t>LUDEÑA HUAMANI CUPERTINO RENEE</t>
  </si>
  <si>
    <t>74559038</t>
  </si>
  <si>
    <t>LUDEÑA TITO NATALY</t>
  </si>
  <si>
    <t>77387010</t>
  </si>
  <si>
    <t>LUJAN PRADO MARIA FERNANDA</t>
  </si>
  <si>
    <t>44061622</t>
  </si>
  <si>
    <t>MACOTE HUAMAN ELIZABETH</t>
  </si>
  <si>
    <t>40058196</t>
  </si>
  <si>
    <t>MAGALLANES ATAUPILLCO RICHARD VICENTE</t>
  </si>
  <si>
    <t>46928851</t>
  </si>
  <si>
    <t>MALCA CUBAS JULY CONSUELO</t>
  </si>
  <si>
    <t>47415394</t>
  </si>
  <si>
    <t>MALDONADO PALOMINO HILDA</t>
  </si>
  <si>
    <t>TECNICO LABORATORISTA</t>
  </si>
  <si>
    <t>45628169</t>
  </si>
  <si>
    <t>MALLMA CACERES GAYDY MARINA</t>
  </si>
  <si>
    <t>77097394</t>
  </si>
  <si>
    <t>MALLMA RAMIREZ GRUNDY JULIANA</t>
  </si>
  <si>
    <t>45877370</t>
  </si>
  <si>
    <t>MALPARTIDA SERRANO GABINIA</t>
  </si>
  <si>
    <t>42761821</t>
  </si>
  <si>
    <t>MARCAS VALDEZ HIDELIA</t>
  </si>
  <si>
    <t>45089415</t>
  </si>
  <si>
    <t>MARRON ONOFRE CELIA LIBERTAD</t>
  </si>
  <si>
    <t>43326193</t>
  </si>
  <si>
    <t>MARTINEZ HUACRE MELVA</t>
  </si>
  <si>
    <t>70021894</t>
  </si>
  <si>
    <t>MARTINEZ OCHOA EDITH LORENA</t>
  </si>
  <si>
    <t>47614956</t>
  </si>
  <si>
    <t>MAYHUIRE INTUSCA MARLENI ROSMERY</t>
  </si>
  <si>
    <t>75818013</t>
  </si>
  <si>
    <t>MAYOR VEGA ALEXANDER PIETER</t>
  </si>
  <si>
    <t>70494739</t>
  </si>
  <si>
    <t>MAYURI PEREZ LUIS GUSTAVO</t>
  </si>
  <si>
    <t>70378822</t>
  </si>
  <si>
    <t>MEDINA ACEVEDO JALMA JELIN</t>
  </si>
  <si>
    <t>ESTADISTICO</t>
  </si>
  <si>
    <t>47520082</t>
  </si>
  <si>
    <t>MEDINA ARCE ANTONY KEVIN</t>
  </si>
  <si>
    <t>45124060</t>
  </si>
  <si>
    <t>MEDINA JIMENEZ CARMEN FIORELLA</t>
  </si>
  <si>
    <t>31477698</t>
  </si>
  <si>
    <t>MEDINA JIMENEZ ROBERTO</t>
  </si>
  <si>
    <t>70796754</t>
  </si>
  <si>
    <t>MEDINA VASQUEZ KATHERINE MARITA ELIZABETH</t>
  </si>
  <si>
    <t>70772852</t>
  </si>
  <si>
    <t>MEDRANO AGUILAR HILDA</t>
  </si>
  <si>
    <t>70772851</t>
  </si>
  <si>
    <t>MEDRANO AGUILAR MANECETH</t>
  </si>
  <si>
    <t>70220783</t>
  </si>
  <si>
    <t>MEDRANO JIMENEZ MAGDELY</t>
  </si>
  <si>
    <t>47380358</t>
  </si>
  <si>
    <t>MEDRANO RIOS FRIDA MODESTA</t>
  </si>
  <si>
    <t>00370194</t>
  </si>
  <si>
    <t>MEGO REYES CRISTIAN ALBERTO</t>
  </si>
  <si>
    <t>42798481</t>
  </si>
  <si>
    <t>MENDEZ YAÑE LUZMILA</t>
  </si>
  <si>
    <t>42771979</t>
  </si>
  <si>
    <t>MENDOZA LEYVA DIOMEDES</t>
  </si>
  <si>
    <t>44258080</t>
  </si>
  <si>
    <t>MENESES ARAMBURU LUZ MARIA</t>
  </si>
  <si>
    <t>73701827</t>
  </si>
  <si>
    <t>MENESES CUYA DEJANIRA GIOVANA</t>
  </si>
  <si>
    <t>44524582</t>
  </si>
  <si>
    <t>MENESES HUAYTARA ELIUD</t>
  </si>
  <si>
    <t>43210561</t>
  </si>
  <si>
    <t>MEZA ORTEGA JUSTINA MARILU</t>
  </si>
  <si>
    <t>44585146</t>
  </si>
  <si>
    <t>MEZA QUINO JOSE LUIS</t>
  </si>
  <si>
    <t>47714981</t>
  </si>
  <si>
    <t>MIRANDA ROSALES YENI</t>
  </si>
  <si>
    <t>42980564</t>
  </si>
  <si>
    <t>MOLINA CHIRCCA MARIBEL ROCIO</t>
  </si>
  <si>
    <t>46188729</t>
  </si>
  <si>
    <t>MOLINA FERNANDEZ DANIEL HERMELINDO</t>
  </si>
  <si>
    <t>72478082</t>
  </si>
  <si>
    <t>MOLINA HUAMAN MAYRA SULMA</t>
  </si>
  <si>
    <t>41534646</t>
  </si>
  <si>
    <t>MONDALGO VELASQUE NOEL</t>
  </si>
  <si>
    <t>47172200</t>
  </si>
  <si>
    <t>MONTALVO SALCEDO LUIS PAUL JUNIOR</t>
  </si>
  <si>
    <t>70752575</t>
  </si>
  <si>
    <t>MONTAÑO SOTOMAYOR NORKA</t>
  </si>
  <si>
    <t>77328543</t>
  </si>
  <si>
    <t>MOORE LOPEZ IVANA CAROL</t>
  </si>
  <si>
    <t>71641569</t>
  </si>
  <si>
    <t>MOTTA AREVALO ESTHEFANY MILAGROS</t>
  </si>
  <si>
    <t>31482859</t>
  </si>
  <si>
    <t>MOTTA ORE ALFREDO</t>
  </si>
  <si>
    <t>70857923</t>
  </si>
  <si>
    <t>MOZO ALFARO EMILIO</t>
  </si>
  <si>
    <t>45576926</t>
  </si>
  <si>
    <t>MUNARES BARNETT SUSANELIN</t>
  </si>
  <si>
    <t>28314481</t>
  </si>
  <si>
    <t>NAJARRO LAURA VILMA</t>
  </si>
  <si>
    <t>47258904</t>
  </si>
  <si>
    <t>NAVARRO CAMPOS PAUL RUSSELL</t>
  </si>
  <si>
    <t>47828389</t>
  </si>
  <si>
    <t>NAVARRO FLORES JOSUE</t>
  </si>
  <si>
    <t>71788694</t>
  </si>
  <si>
    <t>NAVARRO RAMIREZ SHIRLEY OSHIN</t>
  </si>
  <si>
    <t>41699764</t>
  </si>
  <si>
    <t>NAVARRO RAMOS CONSUELO MARGOT</t>
  </si>
  <si>
    <t>46899621</t>
  </si>
  <si>
    <t>NAVEROS ANDIA CINTHIA SARAY</t>
  </si>
  <si>
    <t>43953184</t>
  </si>
  <si>
    <t>NEYRA FLORES JACQUELINE VANESSA</t>
  </si>
  <si>
    <t>74202192</t>
  </si>
  <si>
    <t>NIETO HEREDIA JOSEPH</t>
  </si>
  <si>
    <t>71064508</t>
  </si>
  <si>
    <t>NUÑEZ CONTRERAS ROLY EDUARD</t>
  </si>
  <si>
    <t>71064507</t>
  </si>
  <si>
    <t>NUÑEZ CONTRERAS TEDDY JORDAN</t>
  </si>
  <si>
    <t>46952087</t>
  </si>
  <si>
    <t>NUÑEZ GAMARRA KATHERINE CONSUELO</t>
  </si>
  <si>
    <t>45957999</t>
  </si>
  <si>
    <t>NUÑONCA CAMPOS TANIA KAREN</t>
  </si>
  <si>
    <t>47531682</t>
  </si>
  <si>
    <t>ÑAHUINLLA CHICLLA PEDRO LUCHO</t>
  </si>
  <si>
    <t>09441824</t>
  </si>
  <si>
    <t>ÑAHUIS BERNEDO MARINO</t>
  </si>
  <si>
    <t>45227949</t>
  </si>
  <si>
    <t>OJEDA ZEGARRA OSMAR FRANCISCO</t>
  </si>
  <si>
    <t>44995010</t>
  </si>
  <si>
    <t>OLANO ESCOBAR ROMMEL YANS</t>
  </si>
  <si>
    <t>42312300</t>
  </si>
  <si>
    <t>OLANO FERNANDEZ EDITH</t>
  </si>
  <si>
    <t>70423678</t>
  </si>
  <si>
    <t>OLARTE LAURA MILAGROS</t>
  </si>
  <si>
    <t>46982067</t>
  </si>
  <si>
    <t>OLARTE MENDOZA FLOR</t>
  </si>
  <si>
    <t>SIN PROFESION</t>
  </si>
  <si>
    <t>46289547</t>
  </si>
  <si>
    <t>OLIVARES DAMIAN VERONICA</t>
  </si>
  <si>
    <t>75829986</t>
  </si>
  <si>
    <t>ORE CUSI TANIA LISBET</t>
  </si>
  <si>
    <t>44555293</t>
  </si>
  <si>
    <t>ORELLANA QUINTANILLA LILY SILVINA</t>
  </si>
  <si>
    <t>47469058</t>
  </si>
  <si>
    <t>OROSCO HUAMAN KATHERINE KARINA</t>
  </si>
  <si>
    <t>44315709</t>
  </si>
  <si>
    <t>OROSCO QUISPE CRISTIAN MOISES</t>
  </si>
  <si>
    <t>40710115</t>
  </si>
  <si>
    <t>ORTEGA ORTIZ JONAS ERWIN</t>
  </si>
  <si>
    <t>70378953</t>
  </si>
  <si>
    <t>ORTIZ CARDENAS YESICA</t>
  </si>
  <si>
    <t>70425544</t>
  </si>
  <si>
    <t>ORTIZ CORONADO TALITA GRIELI</t>
  </si>
  <si>
    <t>44718360</t>
  </si>
  <si>
    <t>ORTIZ QUINTANA RAMIRO</t>
  </si>
  <si>
    <t>72625136</t>
  </si>
  <si>
    <t>ORTIZ ZEVALLOS VANESA CAROL</t>
  </si>
  <si>
    <t>70094771</t>
  </si>
  <si>
    <t>OSCCO CCORAHUA LUSBER</t>
  </si>
  <si>
    <t>41711680</t>
  </si>
  <si>
    <t>OSCCO LAPA EDWIN</t>
  </si>
  <si>
    <t>44005539</t>
  </si>
  <si>
    <t>OSCCO VERGARA ANTONIO</t>
  </si>
  <si>
    <t>71881808</t>
  </si>
  <si>
    <t>PACHECO HUAMAN ANDYIE MARIELA</t>
  </si>
  <si>
    <t>47636351</t>
  </si>
  <si>
    <t>PACHECO QUISPE ROSITA</t>
  </si>
  <si>
    <t>31490426</t>
  </si>
  <si>
    <t>45140326</t>
  </si>
  <si>
    <t>PAHUARA YAÑE ELENA</t>
  </si>
  <si>
    <t>70378999</t>
  </si>
  <si>
    <t>PALOMINO HUAYHUA ISAAC FRANKLIN</t>
  </si>
  <si>
    <t>41464806</t>
  </si>
  <si>
    <t>PALOMINO PUNIL EDMAR</t>
  </si>
  <si>
    <t>44950148</t>
  </si>
  <si>
    <t>PALOMINO SARZO YONIOR WLME</t>
  </si>
  <si>
    <t>21521222</t>
  </si>
  <si>
    <t>PARVINA SANDOVAL VLADIMIR VICTOR</t>
  </si>
  <si>
    <t>TECNICO DE ALMACEN</t>
  </si>
  <si>
    <t>41264255</t>
  </si>
  <si>
    <t>PASACHE HERNANDEZ ONEIDA KATHERINE</t>
  </si>
  <si>
    <t>48281997</t>
  </si>
  <si>
    <t>PAUCAR ANGULO JOCELYN LEYLA</t>
  </si>
  <si>
    <t>02173924</t>
  </si>
  <si>
    <t>PAUCARA RAMOS YOHAN MARCO</t>
  </si>
  <si>
    <t>TECNICO SANITARIO AMBIENTAL</t>
  </si>
  <si>
    <t>ESPECIALISTA EN SEGUROS</t>
  </si>
  <si>
    <t>43837154</t>
  </si>
  <si>
    <t>PAUCCAR MERINO ERNESTO</t>
  </si>
  <si>
    <t>42866953</t>
  </si>
  <si>
    <t>PAURO FLORES DELIA JUDITH</t>
  </si>
  <si>
    <t>70406150</t>
  </si>
  <si>
    <t>PECEROS CHAVEZ RODERICK RODRIGO</t>
  </si>
  <si>
    <t>45010079</t>
  </si>
  <si>
    <t>PEDRAZA PEREIRA YULISA</t>
  </si>
  <si>
    <t>45929907</t>
  </si>
  <si>
    <t>PERCCA TAPIA LUISA</t>
  </si>
  <si>
    <t>76700339</t>
  </si>
  <si>
    <t>PEREIRA ALEJOS LISBENIA</t>
  </si>
  <si>
    <t>81310980</t>
  </si>
  <si>
    <t>PEREZ HUAMANI RUBEN GOTH</t>
  </si>
  <si>
    <t>45526358</t>
  </si>
  <si>
    <t>PEREZ MOINA RELY HOWARD</t>
  </si>
  <si>
    <t>46335718</t>
  </si>
  <si>
    <t>PEREZ OROSCO SANDY</t>
  </si>
  <si>
    <t>47023475</t>
  </si>
  <si>
    <t>PEREZ VARGAS DEYSI ROSS MERY</t>
  </si>
  <si>
    <t>47841264</t>
  </si>
  <si>
    <t>PEREZ VILLALOBOS ORFA REBECA</t>
  </si>
  <si>
    <t>47036570</t>
  </si>
  <si>
    <t>PICHIHUA OSCCO JOSE</t>
  </si>
  <si>
    <t>45257568</t>
  </si>
  <si>
    <t>PILLACA CHAVEZ EDWIN</t>
  </si>
  <si>
    <t>40387486</t>
  </si>
  <si>
    <t>PILLACA CHAVEZ JOSEFINA</t>
  </si>
  <si>
    <t>71030632</t>
  </si>
  <si>
    <t>PILLACA CHILINGANO REYNA MARISOL</t>
  </si>
  <si>
    <t>41282352</t>
  </si>
  <si>
    <t>PILLACA CHIPAO JUANA</t>
  </si>
  <si>
    <t>43979386</t>
  </si>
  <si>
    <t>PILLACA QUISPE SUSANA</t>
  </si>
  <si>
    <t>73569363</t>
  </si>
  <si>
    <t>PILLACA RAMOS RONY ROYER</t>
  </si>
  <si>
    <t>45730926</t>
  </si>
  <si>
    <t>PILLACA SULCA ABEL</t>
  </si>
  <si>
    <t>31480926</t>
  </si>
  <si>
    <t>PILLACA YUPANQUI BERTHA</t>
  </si>
  <si>
    <t>61280678</t>
  </si>
  <si>
    <t>PINEDA CABRERA EDGAR</t>
  </si>
  <si>
    <t>19990910</t>
  </si>
  <si>
    <t>PINEDA FIDEL MARINO</t>
  </si>
  <si>
    <t>70391241</t>
  </si>
  <si>
    <t>PINEDO PORRAS MARYLIN</t>
  </si>
  <si>
    <t>44781173</t>
  </si>
  <si>
    <t>PINTO AREVALO KRISTOPHER JEAN PIERRE</t>
  </si>
  <si>
    <t>71806142</t>
  </si>
  <si>
    <t>PISCO QUISPE BLANCA PAOLA</t>
  </si>
  <si>
    <t>MEDICO PEDIATRA</t>
  </si>
  <si>
    <t>40044576</t>
  </si>
  <si>
    <t>POLO DOMINGUEZ ANDRES LESTER</t>
  </si>
  <si>
    <t>70280561</t>
  </si>
  <si>
    <t>POLO VARGAS LESLIE LIZET</t>
  </si>
  <si>
    <t>44152834</t>
  </si>
  <si>
    <t>POMASONCCO ROBLES SANDRO</t>
  </si>
  <si>
    <t>31180701</t>
  </si>
  <si>
    <t>PUGA ALARCON ANDRES</t>
  </si>
  <si>
    <t>72696829</t>
  </si>
  <si>
    <t>PUGA GUILLEN LIBNA MESULIMET</t>
  </si>
  <si>
    <t>76033242</t>
  </si>
  <si>
    <t>PULTAY ACEVEDO SOL MARIA</t>
  </si>
  <si>
    <t>31152383</t>
  </si>
  <si>
    <t>QUINTANA ARANDIA DAMIAN</t>
  </si>
  <si>
    <t>70661946</t>
  </si>
  <si>
    <t>QUINTANA BARRIENTOS BARINIA</t>
  </si>
  <si>
    <t>46602271</t>
  </si>
  <si>
    <t>QUINTANA FLORES MARILIA KELLY</t>
  </si>
  <si>
    <t>71836944</t>
  </si>
  <si>
    <t>QUINTANILLA ARENAS JENNY</t>
  </si>
  <si>
    <t>70171682</t>
  </si>
  <si>
    <t>QUISPE ACCHA NICOLL ALEXANDRA</t>
  </si>
  <si>
    <t>43496366</t>
  </si>
  <si>
    <t>QUISPE ARENAS ABEL JERONIMO</t>
  </si>
  <si>
    <t>43035909</t>
  </si>
  <si>
    <t>QUISPE ESPINOZA SONIA</t>
  </si>
  <si>
    <t>48396465</t>
  </si>
  <si>
    <t>QUISPE GARCIA ZADITH</t>
  </si>
  <si>
    <t>72433584</t>
  </si>
  <si>
    <t>QUISPE LLOCCLLA JANETH</t>
  </si>
  <si>
    <t>71015777</t>
  </si>
  <si>
    <t>QUISPE MENDOZA VILMA SAYDA</t>
  </si>
  <si>
    <t>48046623</t>
  </si>
  <si>
    <t>QUISPE PORRAS YELINA</t>
  </si>
  <si>
    <t>46998789</t>
  </si>
  <si>
    <t>QUISPE QUISPE EDITH YOCELY</t>
  </si>
  <si>
    <t>71853761</t>
  </si>
  <si>
    <t>QUISPE ROCA YENI SOLEDAD</t>
  </si>
  <si>
    <t>70021587</t>
  </si>
  <si>
    <t>RAMIREZ CASTRO ROGER</t>
  </si>
  <si>
    <t>70122003</t>
  </si>
  <si>
    <t>RAMIREZ CASTRO ROSARIO SABINA</t>
  </si>
  <si>
    <t>47170459</t>
  </si>
  <si>
    <t>RAMIREZ CAYLLAHUA HEBER</t>
  </si>
  <si>
    <t>70021887</t>
  </si>
  <si>
    <t>RAMIREZ GUTIERREZ MARYLUZ</t>
  </si>
  <si>
    <t>ECONOMISTA</t>
  </si>
  <si>
    <t>70193796</t>
  </si>
  <si>
    <t>RAMIREZ LIZANA LUCIA</t>
  </si>
  <si>
    <t>40484831</t>
  </si>
  <si>
    <t>RAMIREZ MOORE JIMMY RAUL</t>
  </si>
  <si>
    <t>10384496</t>
  </si>
  <si>
    <t>RAMOS BRAVO JOSE LUIS</t>
  </si>
  <si>
    <t>74965920</t>
  </si>
  <si>
    <t>RAMOS CRUZ FIDEL</t>
  </si>
  <si>
    <t>06910434</t>
  </si>
  <si>
    <t>RAMOS ESCOBAR GILMAR ALEJANDRO</t>
  </si>
  <si>
    <t>75788087</t>
  </si>
  <si>
    <t>RAMOS GARCIA NIDIA ISABEL</t>
  </si>
  <si>
    <t>71846404</t>
  </si>
  <si>
    <t>RAMOS HUARCAYA YESICA</t>
  </si>
  <si>
    <t>25824826</t>
  </si>
  <si>
    <t>RAMOS PILLACA FELICITAS</t>
  </si>
  <si>
    <t>46111534</t>
  </si>
  <si>
    <t>RAMOS TORRES MARIBEL</t>
  </si>
  <si>
    <t>73588494</t>
  </si>
  <si>
    <t>REDONDEZ CCASANI FLOR VANESSA</t>
  </si>
  <si>
    <t>47683802</t>
  </si>
  <si>
    <t>REYES GARCIA MILAGROS MADELEINE</t>
  </si>
  <si>
    <t>71832756</t>
  </si>
  <si>
    <t>RICHARTE LAURA RUT</t>
  </si>
  <si>
    <t>31186233</t>
  </si>
  <si>
    <t>RIOS ALARCON ADELA</t>
  </si>
  <si>
    <t>46900948</t>
  </si>
  <si>
    <t>RIOS ALARCON ALEX YONEL</t>
  </si>
  <si>
    <t>47755526</t>
  </si>
  <si>
    <t>RIOS HUACRE ZULMA MASILU</t>
  </si>
  <si>
    <t>44891907</t>
  </si>
  <si>
    <t>RIVAS SILVERA SHAYLA</t>
  </si>
  <si>
    <t>44936980</t>
  </si>
  <si>
    <t>RIVERA RAMIREZ MERCEDES</t>
  </si>
  <si>
    <t>42877825</t>
  </si>
  <si>
    <t>RIVERA VILLAVICENCIO FLOR</t>
  </si>
  <si>
    <t>45280083</t>
  </si>
  <si>
    <t>RIVEROS CHINO LEIDY</t>
  </si>
  <si>
    <t>44622567</t>
  </si>
  <si>
    <t>ROCHA COYLA SONIA ROCIO</t>
  </si>
  <si>
    <t>73569387</t>
  </si>
  <si>
    <t>RODAS RAMIREZ JAEL GABRIELA</t>
  </si>
  <si>
    <t>71956919</t>
  </si>
  <si>
    <t>RODRIGUEZ JIMENEZ JHOEL CRISTHIAN</t>
  </si>
  <si>
    <t>70661716</t>
  </si>
  <si>
    <t>ROJAS BENITES CARMEN ROSA</t>
  </si>
  <si>
    <t>70172218</t>
  </si>
  <si>
    <t>ROJAS CACERES KATHERINE YURICO</t>
  </si>
  <si>
    <t>70084303</t>
  </si>
  <si>
    <t>ROJAS DIAZ VIRGINIA</t>
  </si>
  <si>
    <t>47569308</t>
  </si>
  <si>
    <t>ROJAS GARCIA BETZA</t>
  </si>
  <si>
    <t>46151957</t>
  </si>
  <si>
    <t>ROJAS GARCIA RADY</t>
  </si>
  <si>
    <t>ANALISTA EN REMUNERACIONES</t>
  </si>
  <si>
    <t>71026120</t>
  </si>
  <si>
    <t>ROJAS GARCIA TANIA</t>
  </si>
  <si>
    <t>44447812</t>
  </si>
  <si>
    <t>ROJAS PUCA MARILUZ</t>
  </si>
  <si>
    <t>70193768</t>
  </si>
  <si>
    <t>ROMAN HERMOZA REYNA NANCY</t>
  </si>
  <si>
    <t>72246499</t>
  </si>
  <si>
    <t>ROMAN HUARACA LISBET</t>
  </si>
  <si>
    <t>45902024</t>
  </si>
  <si>
    <t>ROMAN LUDEÑA MARIA</t>
  </si>
  <si>
    <t>42981581</t>
  </si>
  <si>
    <t>ROMERO GUTIERREZ IRENE</t>
  </si>
  <si>
    <t>46554871</t>
  </si>
  <si>
    <t>ROQUE MAMANI ANA LUCIA</t>
  </si>
  <si>
    <t>48023337</t>
  </si>
  <si>
    <t>SACCACO QUISPE ALICIA</t>
  </si>
  <si>
    <t>70812209</t>
  </si>
  <si>
    <t>SACCACO VARGAS JESUS MAQUIBER</t>
  </si>
  <si>
    <t>20108724</t>
  </si>
  <si>
    <t>SAENZ FEIJOO JUAN CARLOS ALEJANDRO</t>
  </si>
  <si>
    <t>45124329</t>
  </si>
  <si>
    <t>SAIZ HUAYLLAS NELSON</t>
  </si>
  <si>
    <t>48241048</t>
  </si>
  <si>
    <t>SALAS CURI JOSE LUIS</t>
  </si>
  <si>
    <t>44658116</t>
  </si>
  <si>
    <t>SALAS VILLANUEVA AYDEE</t>
  </si>
  <si>
    <t>42490554</t>
  </si>
  <si>
    <t>SALAZAR MACOTE ZEIDA</t>
  </si>
  <si>
    <t>80134719</t>
  </si>
  <si>
    <t>SALCEDO CCASANI ALFREDO</t>
  </si>
  <si>
    <t>76806815</t>
  </si>
  <si>
    <t>SALCEDO HUACRE AYDEE</t>
  </si>
  <si>
    <t>42576647</t>
  </si>
  <si>
    <t>SANCHEZ GAMBOA CESAR AUGUSTO</t>
  </si>
  <si>
    <t>41234625</t>
  </si>
  <si>
    <t>SANCHEZ GUILLEN JESUSA</t>
  </si>
  <si>
    <t>70686428</t>
  </si>
  <si>
    <t>SANCHEZ GUTIERREZ SUSAN LIZ</t>
  </si>
  <si>
    <t>70137873</t>
  </si>
  <si>
    <t>SANCHEZ LEVANO ALEXANDRA JAHAIRA</t>
  </si>
  <si>
    <t>47542955</t>
  </si>
  <si>
    <t>SANCHEZ ORTIZ JHOSELIN ABIGAIL</t>
  </si>
  <si>
    <t>47979757</t>
  </si>
  <si>
    <t>SARMIENTO PIMENTEL LIZBETH ELIANA</t>
  </si>
  <si>
    <t>70218690</t>
  </si>
  <si>
    <t>SAUÑE SERNA ELIZABETH</t>
  </si>
  <si>
    <t>48099511</t>
  </si>
  <si>
    <t>SEVILLANO PEVES PAOLA ELVIRA</t>
  </si>
  <si>
    <t>31490062</t>
  </si>
  <si>
    <t>SICHA YUPANQUI YOLANDA</t>
  </si>
  <si>
    <t>31490241</t>
  </si>
  <si>
    <t>SIERRA ZAMORA ZENOVIA</t>
  </si>
  <si>
    <t>43510187</t>
  </si>
  <si>
    <t>SIHUI GARCIA MOISES</t>
  </si>
  <si>
    <t>46852204</t>
  </si>
  <si>
    <t>SILVA RIVAS FRANKLIN</t>
  </si>
  <si>
    <t>70195796</t>
  </si>
  <si>
    <t>SILVERA ALLCCAHUAMAN YANETH KARINA</t>
  </si>
  <si>
    <t>40438576</t>
  </si>
  <si>
    <t>SILVERA TALAVERANO VICENTE</t>
  </si>
  <si>
    <t>42040908</t>
  </si>
  <si>
    <t>SOLANO HUARACA MARIA</t>
  </si>
  <si>
    <t>47455186</t>
  </si>
  <si>
    <t>SOSA SALAS JULIA JUDITH</t>
  </si>
  <si>
    <t>23838765</t>
  </si>
  <si>
    <t>SOTELO DELGADO FAVIO</t>
  </si>
  <si>
    <t>45297078</t>
  </si>
  <si>
    <t>SOTO LIMA SUZELLY</t>
  </si>
  <si>
    <t>72706693</t>
  </si>
  <si>
    <t>SOTOMAYOR BORJA JOANNA LIZETT</t>
  </si>
  <si>
    <t>70391250</t>
  </si>
  <si>
    <t>SOTOMAYOR DIAZ ANGELA</t>
  </si>
  <si>
    <t>48157825</t>
  </si>
  <si>
    <t>SUCA CARRILLO SOLEDAD</t>
  </si>
  <si>
    <t>46226774</t>
  </si>
  <si>
    <t>SUCA SAAVEDRA RONALD DAVID</t>
  </si>
  <si>
    <t>47530799</t>
  </si>
  <si>
    <t>SUCASACA SUCASACA VALERIA</t>
  </si>
  <si>
    <t>41652653</t>
  </si>
  <si>
    <t>SULCA TITO DE QUISPE ELSA YODILA</t>
  </si>
  <si>
    <t>46452138</t>
  </si>
  <si>
    <t>SULLUCHUCO GUERRA PERCY</t>
  </si>
  <si>
    <t>40446091</t>
  </si>
  <si>
    <t>TAIPE CCELLCCASCCA FERNANDO</t>
  </si>
  <si>
    <t>70662802</t>
  </si>
  <si>
    <t>TELLO APARCO ENY</t>
  </si>
  <si>
    <t>TESORERO</t>
  </si>
  <si>
    <t>42662565</t>
  </si>
  <si>
    <t>TELLO BELLIDO DENIS OMAR</t>
  </si>
  <si>
    <t>73592870</t>
  </si>
  <si>
    <t>TENORIO YUPANQUI WILMAR</t>
  </si>
  <si>
    <t>45460694</t>
  </si>
  <si>
    <t>TIMANA SERNAQUE WALTER NELSON</t>
  </si>
  <si>
    <t>41794497</t>
  </si>
  <si>
    <t>TITO ZUÑIGA EDELSON</t>
  </si>
  <si>
    <t>47519487</t>
  </si>
  <si>
    <t>TORALVA SANTILLAN ANTHONY WALDIR</t>
  </si>
  <si>
    <t>47955731</t>
  </si>
  <si>
    <t>TORRE TORRES JERELIE LILIBEL</t>
  </si>
  <si>
    <t>47428440</t>
  </si>
  <si>
    <t>TORRES CAVERO ALFREDO</t>
  </si>
  <si>
    <t>46398454</t>
  </si>
  <si>
    <t>TORRES CAVERO FRANZ</t>
  </si>
  <si>
    <t>47862664</t>
  </si>
  <si>
    <t>TORRES PAMPAS YOSELIN</t>
  </si>
  <si>
    <t>46460545</t>
  </si>
  <si>
    <t>TORRES SALDAÑA MARIBEL</t>
  </si>
  <si>
    <t>46528275</t>
  </si>
  <si>
    <t>TRISOLINE YANCCE JENNY ELIZABETH</t>
  </si>
  <si>
    <t>74495253</t>
  </si>
  <si>
    <t>UGARTE CARBAJAL VALERIA MILUSKA</t>
  </si>
  <si>
    <t>42470077</t>
  </si>
  <si>
    <t>43738836</t>
  </si>
  <si>
    <t>VALDEZ GONZALES GUILLERMA</t>
  </si>
  <si>
    <t>44159749</t>
  </si>
  <si>
    <t>VALDIVIA ROJAS DILMARK</t>
  </si>
  <si>
    <t>46165803</t>
  </si>
  <si>
    <t>VARGAS ALARCON NAYID DAYAN</t>
  </si>
  <si>
    <t>71575311</t>
  </si>
  <si>
    <t>VARGAS HUAMAN YURI MICHAEL</t>
  </si>
  <si>
    <t>73454630</t>
  </si>
  <si>
    <t>VARGAS PALOMINO KATTY YOSELIN</t>
  </si>
  <si>
    <t>48169846</t>
  </si>
  <si>
    <t>VARGAS VELASQUE LIDA</t>
  </si>
  <si>
    <t>VARGAS VELASQUE LIDIA</t>
  </si>
  <si>
    <t>71971008</t>
  </si>
  <si>
    <t>VASQUEZ CONTRERAS VERONICA</t>
  </si>
  <si>
    <t>09985065</t>
  </si>
  <si>
    <t>VASQUEZ FLORES DE PALACIOS YANET SALOME</t>
  </si>
  <si>
    <t>71846465</t>
  </si>
  <si>
    <t>VASQUEZ PILLACA ROOS MERY</t>
  </si>
  <si>
    <t>73140874</t>
  </si>
  <si>
    <t>VEGA SALAZAR JHONATAN</t>
  </si>
  <si>
    <t>43915628</t>
  </si>
  <si>
    <t>VELARDE QUICAÑA JHOVANA</t>
  </si>
  <si>
    <t>70084648</t>
  </si>
  <si>
    <t>VELASQUE BENITES NADINE</t>
  </si>
  <si>
    <t>44716042</t>
  </si>
  <si>
    <t>VELASQUE SOPANTA SANTOS</t>
  </si>
  <si>
    <t>76031982</t>
  </si>
  <si>
    <t>VELAZCO SERRANO CARMELO</t>
  </si>
  <si>
    <t>47893442</t>
  </si>
  <si>
    <t>VELAZQUE PASTOR NILDA</t>
  </si>
  <si>
    <t>40805649</t>
  </si>
  <si>
    <t>VERA ACHAICA MARINA</t>
  </si>
  <si>
    <t>70812180</t>
  </si>
  <si>
    <t>VILCHES VILLAR VILMA</t>
  </si>
  <si>
    <t>41671937</t>
  </si>
  <si>
    <t>43110109</t>
  </si>
  <si>
    <t>VILLAGARAY FLORES CARMEN MILAGROS</t>
  </si>
  <si>
    <t>70770331</t>
  </si>
  <si>
    <t>VILLANO LEYVA JENNY</t>
  </si>
  <si>
    <t>45616132</t>
  </si>
  <si>
    <t>VILLEGAS ROMERO TANIA ROSMERY</t>
  </si>
  <si>
    <t>43701726</t>
  </si>
  <si>
    <t>YAÑE MEDRANO MARLENY</t>
  </si>
  <si>
    <t>42713494</t>
  </si>
  <si>
    <t>YAÑE MEDRANO TITO ALMERCO</t>
  </si>
  <si>
    <t>70224090</t>
  </si>
  <si>
    <t>YAÑE OBREGON YANIDA PILAR</t>
  </si>
  <si>
    <t>73825123</t>
  </si>
  <si>
    <t>YAPIA HUAMAN JEREMIAS</t>
  </si>
  <si>
    <t>74204289</t>
  </si>
  <si>
    <t>YARASCA ROMERO JHON ARMANDO</t>
  </si>
  <si>
    <t>45143425</t>
  </si>
  <si>
    <t>YAURIS CABALLERO YUDI</t>
  </si>
  <si>
    <t>46070376</t>
  </si>
  <si>
    <t>YAYIRI QUISPE OLGA LUISA</t>
  </si>
  <si>
    <t>43879588</t>
  </si>
  <si>
    <t>YÑIGO ANDIA ARTURO</t>
  </si>
  <si>
    <t>42731092</t>
  </si>
  <si>
    <t>YOVERA MORALES JOSE EDUARDO</t>
  </si>
  <si>
    <t>47146116</t>
  </si>
  <si>
    <t>YOVERA MORALES MARCO ANTONIO</t>
  </si>
  <si>
    <t>80082844</t>
  </si>
  <si>
    <t>YUPANQUI CHOCCE DE AYVAR MARY</t>
  </si>
  <si>
    <t>70027202</t>
  </si>
  <si>
    <t>YUPANQUI HUACRE MARILUZ</t>
  </si>
  <si>
    <t>40601712</t>
  </si>
  <si>
    <t>YUPANQUI TENORIO ISMAEL</t>
  </si>
  <si>
    <t>10511514</t>
  </si>
  <si>
    <t>ZAMORA CARBAJAL NEDIA YESENIA</t>
  </si>
  <si>
    <t>43199046</t>
  </si>
  <si>
    <t>ZAMORA PARIONA HUGO</t>
  </si>
  <si>
    <t>74553862</t>
  </si>
  <si>
    <t>ZAMORA SALCEDO JEFFERSON</t>
  </si>
  <si>
    <t>45005146</t>
  </si>
  <si>
    <t>ZARABIA GAMONAL ELMER RUIS</t>
  </si>
  <si>
    <t>74038376</t>
  </si>
  <si>
    <t>ZARATE HUARHUACHI MARA NAJAMA</t>
  </si>
  <si>
    <t>71023762</t>
  </si>
  <si>
    <t>ZARATE MENDEZ MARGOTH</t>
  </si>
  <si>
    <t>44750223</t>
  </si>
  <si>
    <t>ZEANCAS ANCCO YESSICA YENY</t>
  </si>
  <si>
    <t>28297898</t>
  </si>
  <si>
    <t>ZEVALLOS AMIQUERO OTTO MANUEL</t>
  </si>
  <si>
    <t>77438833</t>
  </si>
  <si>
    <t>ZEVALLOS ROZAS DIANA ESTEFANY</t>
  </si>
  <si>
    <t>42721106</t>
  </si>
  <si>
    <t>ZORRILLA MASIAS MERCEDES</t>
  </si>
  <si>
    <t>70494281</t>
  </si>
  <si>
    <t>ZULOAGA CAMACHO LUDY ROSBILDA</t>
  </si>
  <si>
    <t>46022033</t>
  </si>
  <si>
    <t>ZUÑIGA CANCHO DAYSI</t>
  </si>
  <si>
    <t>41734675</t>
  </si>
  <si>
    <t>ALARCON GUTIERREZ MADELEINE BRISCELA</t>
  </si>
  <si>
    <t>31483741</t>
  </si>
  <si>
    <t>ALLENDE VARGAS ELISA ESTHER</t>
  </si>
  <si>
    <t>ESPECIALISTA EN PRESUPUESTO</t>
  </si>
  <si>
    <t>73588404</t>
  </si>
  <si>
    <t>APESTEGUI NAJARRO ERIKA</t>
  </si>
  <si>
    <t>71464207</t>
  </si>
  <si>
    <t>ARENAS RAMIREZ YERSON WILLIAMS</t>
  </si>
  <si>
    <t>ARESTEGUI TELLO KELLY ANDREA</t>
  </si>
  <si>
    <t>45621499</t>
  </si>
  <si>
    <t>AVENDAÑO SIERRA SERAPIO ALEXANDER</t>
  </si>
  <si>
    <t>73230952</t>
  </si>
  <si>
    <t>BALVIN CHINCHAY VICTOR LUIS</t>
  </si>
  <si>
    <t>74043316</t>
  </si>
  <si>
    <t>BARBOZA APARCO WILLIAM</t>
  </si>
  <si>
    <t>77430001</t>
  </si>
  <si>
    <t>BEDIA LLICAHUA JORSH</t>
  </si>
  <si>
    <t>75384339</t>
  </si>
  <si>
    <t>BERMEO TESEN MARCOS EDUARDO</t>
  </si>
  <si>
    <t>MEDICO GINECO-OBSTETRA</t>
  </si>
  <si>
    <t>41432284</t>
  </si>
  <si>
    <t>BULEJE HUAMAN CATY</t>
  </si>
  <si>
    <t>42264128</t>
  </si>
  <si>
    <t>BURGOS CHIPANA VICTOR</t>
  </si>
  <si>
    <t>41863587</t>
  </si>
  <si>
    <t>CABANA COLQUE ENRIQUE</t>
  </si>
  <si>
    <t>70679331</t>
  </si>
  <si>
    <t>CAJAMARCA ROJAS SIRLY</t>
  </si>
  <si>
    <t>44124382</t>
  </si>
  <si>
    <t>CAMARENA ROMERO SARA VICTORIA</t>
  </si>
  <si>
    <t>46983039</t>
  </si>
  <si>
    <t>CARDENAS CHILINGANO ANGEL</t>
  </si>
  <si>
    <t>71840018</t>
  </si>
  <si>
    <t>CARDENAS CHILINGANO MARVIN</t>
  </si>
  <si>
    <t>MEDICO ANESTESIOLOGO</t>
  </si>
  <si>
    <t>28315200</t>
  </si>
  <si>
    <t>CARDENAS TAPIA AUGUSTO VIDAL</t>
  </si>
  <si>
    <t>72430670</t>
  </si>
  <si>
    <t>CASTILLO PERALTA ESTEFANY TANIA</t>
  </si>
  <si>
    <t>74908980</t>
  </si>
  <si>
    <t>CASTRO SANCHEZ DIEGO RAUL</t>
  </si>
  <si>
    <t>25844093</t>
  </si>
  <si>
    <t>CCASANI AMBIA GLORIA</t>
  </si>
  <si>
    <t>PILOTO DE AMBULANCIA</t>
  </si>
  <si>
    <t>74694191</t>
  </si>
  <si>
    <t>CCORAHUA RICRA EDY WALTER</t>
  </si>
  <si>
    <t>46085284</t>
  </si>
  <si>
    <t>CHAVEZ DE LA FLOR ABEL</t>
  </si>
  <si>
    <t>47248336</t>
  </si>
  <si>
    <t>CONDOR ORE JENNY</t>
  </si>
  <si>
    <t>46515261</t>
  </si>
  <si>
    <t>CONDORI CCONAYA ROXANA SONIA</t>
  </si>
  <si>
    <t>46291820</t>
  </si>
  <si>
    <t>CONTRERAS MAZA KAREN JUDITH</t>
  </si>
  <si>
    <t>TECNICO EN ADQUISICIONES</t>
  </si>
  <si>
    <t>70823927</t>
  </si>
  <si>
    <t>CONTRERAS SANTISTEBAN HERBERT GONZALO</t>
  </si>
  <si>
    <t>70139006</t>
  </si>
  <si>
    <t>COTRADO COTRADO YUDITH</t>
  </si>
  <si>
    <t>43511714</t>
  </si>
  <si>
    <t>CUEVA GAONA AYDE MARIBEL</t>
  </si>
  <si>
    <t>46789435</t>
  </si>
  <si>
    <t>CUEVAS DE LA CRUZ YENNY KATHERIN</t>
  </si>
  <si>
    <t>MEDICO CIRUGIA GENERAL</t>
  </si>
  <si>
    <t>41955889</t>
  </si>
  <si>
    <t>DE LA CRUZ RENGIFO SALVADOR</t>
  </si>
  <si>
    <t>40399657</t>
  </si>
  <si>
    <t>DIAZ BARRENECHEA CRISTIAN WILFREDO</t>
  </si>
  <si>
    <t>45262047</t>
  </si>
  <si>
    <t>DIAZ ROJAS RAUL</t>
  </si>
  <si>
    <t>40733340</t>
  </si>
  <si>
    <t>ESPINOZA MELENDEZ GUICELA</t>
  </si>
  <si>
    <t>47146719</t>
  </si>
  <si>
    <t>FLORES CUCHO ZORAYDA</t>
  </si>
  <si>
    <t>70671794</t>
  </si>
  <si>
    <t>FLORES LLACCTARIMAY MELVI LIDIA</t>
  </si>
  <si>
    <t>70843407</t>
  </si>
  <si>
    <t>GASPAR VASQUEZ LIZ MADELEYNI</t>
  </si>
  <si>
    <t>70086281</t>
  </si>
  <si>
    <t>GOMEZ ESCALANTE EDGAR</t>
  </si>
  <si>
    <t>47456953</t>
  </si>
  <si>
    <t>GONZALES ALCARRAZ WILBER</t>
  </si>
  <si>
    <t>47560119</t>
  </si>
  <si>
    <t>GONZALES HUACRE JOSE ABEL</t>
  </si>
  <si>
    <t>44523512</t>
  </si>
  <si>
    <t>GONZALES TALAVERANO SILVIA GISELLA</t>
  </si>
  <si>
    <t>ESPECIALISTA EN ESTADISTICA DE</t>
  </si>
  <si>
    <t>73945085</t>
  </si>
  <si>
    <t>GUTIERREZ ORTIZ MAYRA SAMIRA</t>
  </si>
  <si>
    <t>04417540</t>
  </si>
  <si>
    <t>GUTIERREZ QUISPE WILFREDO MARIO</t>
  </si>
  <si>
    <t>41624982</t>
  </si>
  <si>
    <t>GUTIERREZ RAMIREZ RUBEN</t>
  </si>
  <si>
    <t>76189004</t>
  </si>
  <si>
    <t>GUTIERREZ VALENCIA LIZETH NEVENKA</t>
  </si>
  <si>
    <t>31013764</t>
  </si>
  <si>
    <t>HUAMAN CHIPA MARGARITA</t>
  </si>
  <si>
    <t>71527360</t>
  </si>
  <si>
    <t>HUAMAN GALLEGOS JONAS</t>
  </si>
  <si>
    <t>70174929</t>
  </si>
  <si>
    <t>HUAMANI POMA NELSON JOSEIN</t>
  </si>
  <si>
    <t>44685257</t>
  </si>
  <si>
    <t>HUARACA HUASCO ALICIA</t>
  </si>
  <si>
    <t>71226582</t>
  </si>
  <si>
    <t>HUARACHI LLANOS PATTY</t>
  </si>
  <si>
    <t>48476703</t>
  </si>
  <si>
    <t>HUAYANCA RAMIREZ INGRID YAQUELINE</t>
  </si>
  <si>
    <t>31490408</t>
  </si>
  <si>
    <t>LLOCLLA PALACIOS RUT LIA</t>
  </si>
  <si>
    <t>43872145</t>
  </si>
  <si>
    <t>LUICHO MAMANI FREDDY CLEMENTE</t>
  </si>
  <si>
    <t>73051987</t>
  </si>
  <si>
    <t>LUQUE HUAMAN EDDY ANTONY</t>
  </si>
  <si>
    <t>44772293</t>
  </si>
  <si>
    <t>MALLMA ÑAUPA MARIANELA</t>
  </si>
  <si>
    <t>72972540</t>
  </si>
  <si>
    <t>MENDIOLA RAMOS SUSAN PATTY</t>
  </si>
  <si>
    <t>73666194</t>
  </si>
  <si>
    <t>MOREANO MENDIETA FLOR DE MARIA</t>
  </si>
  <si>
    <t>10624773</t>
  </si>
  <si>
    <t>MORENO GUTIERREZ ALBERTO</t>
  </si>
  <si>
    <t>NAVARRO RAMIREZ SHIRLHEY OSHIN</t>
  </si>
  <si>
    <t>72185955</t>
  </si>
  <si>
    <t>NORABUENA LOCK FABIOLA XIMENA</t>
  </si>
  <si>
    <t>72138365</t>
  </si>
  <si>
    <t>ORDINOLA FARFAN JUAN DANIEL</t>
  </si>
  <si>
    <t>43640817</t>
  </si>
  <si>
    <t>PACO VALDEZ ROXANA MADELEYNE</t>
  </si>
  <si>
    <t>44643399</t>
  </si>
  <si>
    <t>PALOMINO GUZMAN NOHELIA ISABEL</t>
  </si>
  <si>
    <t>48647117</t>
  </si>
  <si>
    <t>PILCO RONDINEL SHIRLEY ZULEYKA</t>
  </si>
  <si>
    <t>70494299</t>
  </si>
  <si>
    <t>POCCO ALLCCA SANDRA</t>
  </si>
  <si>
    <t>70391259</t>
  </si>
  <si>
    <t>PORRAS ZAMORA GILMAR</t>
  </si>
  <si>
    <t>CONTABILIDAD Y FINANZAS</t>
  </si>
  <si>
    <t>73500896</t>
  </si>
  <si>
    <t>QUISPE ANDIA ROSMERY</t>
  </si>
  <si>
    <t>70193795</t>
  </si>
  <si>
    <t>RAMIREZ LIZANA YUBISA</t>
  </si>
  <si>
    <t>77280653</t>
  </si>
  <si>
    <t>RIVERA GUIZADO CARLOS ANGEL</t>
  </si>
  <si>
    <t>70144192</t>
  </si>
  <si>
    <t>ROBLES BARAZORDA CARLA CELSY</t>
  </si>
  <si>
    <t>22091320</t>
  </si>
  <si>
    <t>RODRIGUEZ AMPUERO ANGEL ROLANDO</t>
  </si>
  <si>
    <t>47148918</t>
  </si>
  <si>
    <t>ROJAS CALDERON NERIO</t>
  </si>
  <si>
    <t>71080579</t>
  </si>
  <si>
    <t>ROJAS CONTRERAS LIZBETH</t>
  </si>
  <si>
    <t>10606999</t>
  </si>
  <si>
    <t>ROJAS PEREZ CAROLINA</t>
  </si>
  <si>
    <t>48152287</t>
  </si>
  <si>
    <t>ROJAS SAUÑE BEHT SAYDA</t>
  </si>
  <si>
    <t>70811548</t>
  </si>
  <si>
    <t>ROJAS SOTELO EDITH</t>
  </si>
  <si>
    <t>47771708</t>
  </si>
  <si>
    <t>SALAS CCOYURI GRIMANESA</t>
  </si>
  <si>
    <t>48639795</t>
  </si>
  <si>
    <t>SANCHEZ RAMIREZ PASCUAL AMADOR</t>
  </si>
  <si>
    <t>005365188</t>
  </si>
  <si>
    <t>SANTANDER MERCADO TEDDY JOHN</t>
  </si>
  <si>
    <t>46080781</t>
  </si>
  <si>
    <t>SARCO AUCAPURI KAREN RAQUEL</t>
  </si>
  <si>
    <t>31180401</t>
  </si>
  <si>
    <t>SOLANO MARTINEZ TEODOSIO</t>
  </si>
  <si>
    <t>46379149</t>
  </si>
  <si>
    <t>SOLANO MERINO MARCELINA</t>
  </si>
  <si>
    <t>70661952</t>
  </si>
  <si>
    <t>SOTELO CONDORI NATALY</t>
  </si>
  <si>
    <t>70391249</t>
  </si>
  <si>
    <t>SOTOMAYOR DIAZ SORAIDA</t>
  </si>
  <si>
    <t>45250209</t>
  </si>
  <si>
    <t>SULCA AQUISE FLOR ISABEL</t>
  </si>
  <si>
    <t>46746112</t>
  </si>
  <si>
    <t>TAIPE SILVERA LIZETH</t>
  </si>
  <si>
    <t>71877433</t>
  </si>
  <si>
    <t>TERAN LAVILLA SANDRA ERIKA</t>
  </si>
  <si>
    <t>70417848</t>
  </si>
  <si>
    <t>TINEO AYALA JAVIER JHONATAN</t>
  </si>
  <si>
    <t>46506995</t>
  </si>
  <si>
    <t>TORRE ALHUAY JOVA</t>
  </si>
  <si>
    <t>47095648</t>
  </si>
  <si>
    <t>URTECHO TOCTA KELLY JULIANA</t>
  </si>
  <si>
    <t>000467876</t>
  </si>
  <si>
    <t>VALOR VARONA ROSALIA LAZARA</t>
  </si>
  <si>
    <t>43935327</t>
  </si>
  <si>
    <t>VALVERDE NAVEZ LEIDIN</t>
  </si>
  <si>
    <t>74175614</t>
  </si>
  <si>
    <t>VARGAS CHAVEZ EDITH ANGELICA</t>
  </si>
  <si>
    <t>46374763</t>
  </si>
  <si>
    <t>VARGAS HERNANDEZ KARINA MELISSA</t>
  </si>
  <si>
    <t>76465431</t>
  </si>
  <si>
    <t>VASQUEZ ALTAMIRANO BERTHA ANALI</t>
  </si>
  <si>
    <t>45202725</t>
  </si>
  <si>
    <t>VEGA CUBAS AUGUSTO ENRIQUE</t>
  </si>
  <si>
    <t>72896694</t>
  </si>
  <si>
    <t>VELASCO AMBIA KLEDY MARCELO</t>
  </si>
  <si>
    <t>46995678</t>
  </si>
  <si>
    <t>VENTURA FLORES MARISOL</t>
  </si>
  <si>
    <t>ESPECIALISTA EN PROCESOS</t>
  </si>
  <si>
    <t>46245400</t>
  </si>
  <si>
    <t>YAÑE MEDRANO VIQUI</t>
  </si>
  <si>
    <t>46752059</t>
  </si>
  <si>
    <t>ZANABRIA TICONA MABEL ROCIO</t>
  </si>
  <si>
    <t>47489380</t>
  </si>
  <si>
    <t>ZAVALA CHACON WILLER</t>
  </si>
  <si>
    <t>ADMINISTRATIVO</t>
  </si>
  <si>
    <t>45725941</t>
  </si>
  <si>
    <t>ACASIETE ARIAS JOSE LUIS</t>
  </si>
  <si>
    <t>ASISTENCIAL</t>
  </si>
  <si>
    <t>72553287</t>
  </si>
  <si>
    <t>AGRADA HUAMAN ALTY SEBET</t>
  </si>
  <si>
    <t>PROFESIONALES</t>
  </si>
  <si>
    <t>42390030</t>
  </si>
  <si>
    <t>AGUERO HUAMAN HENRY</t>
  </si>
  <si>
    <t>ALARCON BERNEDO HERLINDA</t>
  </si>
  <si>
    <t>ALARCON TOLEDO DENNY</t>
  </si>
  <si>
    <t>31183138</t>
  </si>
  <si>
    <t>ALCARRAZ ALFARO EDISON DENNYS</t>
  </si>
  <si>
    <t>72256844</t>
  </si>
  <si>
    <t>ALCARRAZ SALAZAR RUTH ELIZABETH</t>
  </si>
  <si>
    <t>07414084</t>
  </si>
  <si>
    <t>ALFARO MONTOYA INGRID JAQUELINE</t>
  </si>
  <si>
    <t>72157650</t>
  </si>
  <si>
    <t>ALHUAY URBANO IDILIA</t>
  </si>
  <si>
    <t>47015371</t>
  </si>
  <si>
    <t>ALLCCA HUAMAN YENY</t>
  </si>
  <si>
    <t>45456132</t>
  </si>
  <si>
    <t>ALTAMIRANO AGUIRRE MAYRA</t>
  </si>
  <si>
    <t>42449677</t>
  </si>
  <si>
    <t>ALTAMIRANO ALTAMIRANO JANEL</t>
  </si>
  <si>
    <t>ALTAMIRANO GONZALES OSCAR ISAAC</t>
  </si>
  <si>
    <t>OPERADOR</t>
  </si>
  <si>
    <t>ALTAMIRANO HURTADO YOSELI</t>
  </si>
  <si>
    <t>44262222</t>
  </si>
  <si>
    <t>ALTAMIRANO PRADA ANNY</t>
  </si>
  <si>
    <t>MEDICO PSIQUIATRA</t>
  </si>
  <si>
    <t>ALTAMIRANO RIOS SULMA</t>
  </si>
  <si>
    <t>44005446</t>
  </si>
  <si>
    <t>ALVAREZ MENDOZA ROSA EMILY</t>
  </si>
  <si>
    <t>ALVAREZ MENDOZA XIOMARA</t>
  </si>
  <si>
    <t>10068653</t>
  </si>
  <si>
    <t>ANCCO SOTO PAULINO</t>
  </si>
  <si>
    <t>31135138</t>
  </si>
  <si>
    <t>ANDIA PARIONA ELIAS</t>
  </si>
  <si>
    <t>77418138</t>
  </si>
  <si>
    <t>ANTAY CCACCYA GIOVANNA</t>
  </si>
  <si>
    <t>41708581</t>
  </si>
  <si>
    <t>ANTON DE LA CRUZ JUAN CARLOS</t>
  </si>
  <si>
    <t>47359080</t>
  </si>
  <si>
    <t>APAZA CONDORI CELIA</t>
  </si>
  <si>
    <t>46834340</t>
  </si>
  <si>
    <t>ARAMBURU MARTINEZ NAYET</t>
  </si>
  <si>
    <t>70002433</t>
  </si>
  <si>
    <t>43113356</t>
  </si>
  <si>
    <t>ARONI CASAVERDE HILARIO</t>
  </si>
  <si>
    <t>ASTO APARI ROCIO ELIZABETH</t>
  </si>
  <si>
    <t>ATAHUALPA HIGINIO MIGUEL ANGEL</t>
  </si>
  <si>
    <t>45038020</t>
  </si>
  <si>
    <t>ATAO MONDALGO NANCY</t>
  </si>
  <si>
    <t>31188253</t>
  </si>
  <si>
    <t>ATAO PAHUARA VILMA</t>
  </si>
  <si>
    <t>ATAUJE CALDERON NERIO TOMAS</t>
  </si>
  <si>
    <t>70404591</t>
  </si>
  <si>
    <t>AULLA MINAYA LUIS DORIAN</t>
  </si>
  <si>
    <t>77094164</t>
  </si>
  <si>
    <t>AVENDAÑO CUARESMA ROSMERY</t>
  </si>
  <si>
    <t>70497441</t>
  </si>
  <si>
    <t>AVILA VILLAR ISAI JOSAFAT</t>
  </si>
  <si>
    <t>BACA BARRIENTOS VIRIDIANA THAIT</t>
  </si>
  <si>
    <t>71387785</t>
  </si>
  <si>
    <t>BALVOA BARAZORDA VIANEY CRISTINA</t>
  </si>
  <si>
    <t>46186251</t>
  </si>
  <si>
    <t>BARBARAN ALVAREZ MARIVEL</t>
  </si>
  <si>
    <t>BARBOZA PAUCAR DOLORES</t>
  </si>
  <si>
    <t>31189237</t>
  </si>
  <si>
    <t>BARRIAL ACOSTA ELSA</t>
  </si>
  <si>
    <t>42033551</t>
  </si>
  <si>
    <t>BARRIENTOS CONTRERAS FLOR ANGEL</t>
  </si>
  <si>
    <t>45964677</t>
  </si>
  <si>
    <t>BAUTISTA MENDOZA FREDY</t>
  </si>
  <si>
    <t>BAUTISTA OROS ESTELA</t>
  </si>
  <si>
    <t>44026416</t>
  </si>
  <si>
    <t>BELLIDO CHUQUIMAJO INES</t>
  </si>
  <si>
    <t>31136576</t>
  </si>
  <si>
    <t>BENITES QUISPE JUANA</t>
  </si>
  <si>
    <t>46666987</t>
  </si>
  <si>
    <t>BENITEZ BALDEON KATTY CAROL</t>
  </si>
  <si>
    <t>42806012</t>
  </si>
  <si>
    <t>BRAVO RUIZ OSCAR RUDECINDO</t>
  </si>
  <si>
    <t>46080069</t>
  </si>
  <si>
    <t>BRIONES FIGUEROA YESENIA MARIBEL</t>
  </si>
  <si>
    <t>31190095</t>
  </si>
  <si>
    <t>BULEJE NAVIO HERLINDA</t>
  </si>
  <si>
    <t>CABALLERO GOMEZ DANNIA GABRIELA</t>
  </si>
  <si>
    <t>42461508</t>
  </si>
  <si>
    <t>CABEZAS CARDENAS GODOFREDO</t>
  </si>
  <si>
    <t>43245443</t>
  </si>
  <si>
    <t>CABRERA HUARCAYA ROEL</t>
  </si>
  <si>
    <t>47003456</t>
  </si>
  <si>
    <t>CACERES LOAYZA ROGER</t>
  </si>
  <si>
    <t>CACERES RIVERA JAIRO LINCOL</t>
  </si>
  <si>
    <t>44717710</t>
  </si>
  <si>
    <t>CACERES SOTOMAYOR DAYANIRA</t>
  </si>
  <si>
    <t>31160591</t>
  </si>
  <si>
    <t>CACERES VARGAS MARIO MELANIO</t>
  </si>
  <si>
    <t>40814381</t>
  </si>
  <si>
    <t>CAHUATA UMASI MARLENY MARGOT</t>
  </si>
  <si>
    <t>31155908</t>
  </si>
  <si>
    <t>CALDERON GUTIERREZ GLICERIO</t>
  </si>
  <si>
    <t>46513702</t>
  </si>
  <si>
    <t>CALSIN QUENALLATA VANESSA</t>
  </si>
  <si>
    <t>70229853</t>
  </si>
  <si>
    <t>CAMPOS ALLCCA SANTIAGO EBERT</t>
  </si>
  <si>
    <t>70014231</t>
  </si>
  <si>
    <t>CAMPOS QUIROZ SUSAN EDITH</t>
  </si>
  <si>
    <t>46787694</t>
  </si>
  <si>
    <t>CANA RAMIREZ ZULMA</t>
  </si>
  <si>
    <t>44064026</t>
  </si>
  <si>
    <t>CANCHALLA RIOS VILMA</t>
  </si>
  <si>
    <t>45882167</t>
  </si>
  <si>
    <t>CAÑARI TORRES MINEYLA</t>
  </si>
  <si>
    <t>CAPUCHO NAKASHIMA DANIEL</t>
  </si>
  <si>
    <t>CARDENAS ALARCON JAVIER AMARU</t>
  </si>
  <si>
    <t>CARDENAS GONZALES MICHAEL JANDER</t>
  </si>
  <si>
    <t>CARDENAS JULCA MILUSKA JANETT</t>
  </si>
  <si>
    <t>43707913</t>
  </si>
  <si>
    <t>CARDENAS LAGOS JANETH</t>
  </si>
  <si>
    <t>45443188</t>
  </si>
  <si>
    <t>CARHUAJULCA TAPIA LEIDY ESTHER</t>
  </si>
  <si>
    <t>42283535</t>
  </si>
  <si>
    <t>CARPIO BLANCO INGRID ANEL</t>
  </si>
  <si>
    <t>31180178</t>
  </si>
  <si>
    <t>CARRILLO SALAS ROSS MERI</t>
  </si>
  <si>
    <t>42543240</t>
  </si>
  <si>
    <t>CARRION HURTADO DEISILE</t>
  </si>
  <si>
    <t>70662822</t>
  </si>
  <si>
    <t>CASTILLO VASQUEZ MIRELLY NAHIRT</t>
  </si>
  <si>
    <t>CASTRO HANCCO YANET</t>
  </si>
  <si>
    <t>47025075</t>
  </si>
  <si>
    <t>CAVERO GONZALES YVAN</t>
  </si>
  <si>
    <t>41502466</t>
  </si>
  <si>
    <t>CCAHUANA CASO JOSE FRANCISCO</t>
  </si>
  <si>
    <t>46288310</t>
  </si>
  <si>
    <t>CCENTE CUYA RONALD</t>
  </si>
  <si>
    <t>CCOICCA BULEJE GRACIELA</t>
  </si>
  <si>
    <t>74577504</t>
  </si>
  <si>
    <t>CCOLLCCA HERBAS FELIX</t>
  </si>
  <si>
    <t>31185700</t>
  </si>
  <si>
    <t>CCORIMANYA GUIZADO LUIS</t>
  </si>
  <si>
    <t>70667939</t>
  </si>
  <si>
    <t>CCOYCCA MONDALGO CARLOS</t>
  </si>
  <si>
    <t>CENTENO MAÑUICO ALICIA FRISCA</t>
  </si>
  <si>
    <t>48134363</t>
  </si>
  <si>
    <t>CENTENO QUEVEDO DILMA</t>
  </si>
  <si>
    <t>CESPEDES TRUYENQUE YANET GLADYS</t>
  </si>
  <si>
    <t>47134825</t>
  </si>
  <si>
    <t>CHACON DIAZ YESICA</t>
  </si>
  <si>
    <t>47157331</t>
  </si>
  <si>
    <t>CHACON RAMOS MELODY</t>
  </si>
  <si>
    <t>73636715</t>
  </si>
  <si>
    <t>CHAMBI JARA ZAIDA YASMINA</t>
  </si>
  <si>
    <t>44936079</t>
  </si>
  <si>
    <t>CHAMBI PERALTA ZENAIDA</t>
  </si>
  <si>
    <t>40074589</t>
  </si>
  <si>
    <t>CHAVEZ CARDENAS LIGIA PATRICIA</t>
  </si>
  <si>
    <t>44115901</t>
  </si>
  <si>
    <t>CHAVEZ CARDENAS MIRIAM ELIZABETH</t>
  </si>
  <si>
    <t xml:space="preserve">CHAVEZ DE LA FLOR ABEL </t>
  </si>
  <si>
    <t>42212048</t>
  </si>
  <si>
    <t>CHAVEZ DIAZ MILAGROS</t>
  </si>
  <si>
    <t>CHIGNE SILVA  YOLANDA</t>
  </si>
  <si>
    <t>44826046</t>
  </si>
  <si>
    <t>CHIPANA CHICLLA JOSE</t>
  </si>
  <si>
    <t>CHIQUILLAN MINAYA FRANZ ROBERT</t>
  </si>
  <si>
    <t>44283832</t>
  </si>
  <si>
    <t>CHIQUILLAN MINAYA LEYDY YENDY</t>
  </si>
  <si>
    <t>CHIQUILLAN ZAMBRANO YULI</t>
  </si>
  <si>
    <t>70448765</t>
  </si>
  <si>
    <t>CHOQUE MARCAS JHON DAVID</t>
  </si>
  <si>
    <t>TECNICO ENFERMERIA</t>
  </si>
  <si>
    <t>COLOMA ALVAREZ VERONICA CECILIA</t>
  </si>
  <si>
    <t>41936549</t>
  </si>
  <si>
    <t>CONCHA SALAS LILIA NICOLASA</t>
  </si>
  <si>
    <t>CONDOR MANTILLA LISSETTE</t>
  </si>
  <si>
    <t>70448711</t>
  </si>
  <si>
    <t>CONTRERAS VIVANCO YENI MARGOTH</t>
  </si>
  <si>
    <t>70885845</t>
  </si>
  <si>
    <t>CORAS QUISPE ERIKA</t>
  </si>
  <si>
    <t>CORDOVA CHUNGUI CAYO</t>
  </si>
  <si>
    <t>45385338</t>
  </si>
  <si>
    <t>CORDOVA CRUZADO MADAI SUNNY</t>
  </si>
  <si>
    <t>40961571</t>
  </si>
  <si>
    <t>CORREA CHILINGANO RAUL</t>
  </si>
  <si>
    <t>42080368</t>
  </si>
  <si>
    <t>CRUZ GALVAN JACQUELINE</t>
  </si>
  <si>
    <t>CRUZ GALVAN NILTON CESAR</t>
  </si>
  <si>
    <t>47746054</t>
  </si>
  <si>
    <t>CRUZADO CARRANZA GISELLA SUGEY</t>
  </si>
  <si>
    <t>CURI SAMANEZ MARGOT</t>
  </si>
  <si>
    <t>42366113</t>
  </si>
  <si>
    <t>CUYA LAURA HERLINDA</t>
  </si>
  <si>
    <t>DAMIAN CANCHARI RAISA NERY</t>
  </si>
  <si>
    <t>DAMIAN CASTRO MAGALY EDITH</t>
  </si>
  <si>
    <t>DAMIANO MONTES NEPTALI</t>
  </si>
  <si>
    <t>31186803</t>
  </si>
  <si>
    <t>DAMIANO TORRES ELISA</t>
  </si>
  <si>
    <t>42018528</t>
  </si>
  <si>
    <t>DAMIANO VASQUEZ ERIKA</t>
  </si>
  <si>
    <t>41660674</t>
  </si>
  <si>
    <t>DAVALOS ACCEHUA GIOMAR VLADIMIR</t>
  </si>
  <si>
    <t>23980504</t>
  </si>
  <si>
    <t>DAVALOS GARCIA NINOSKA</t>
  </si>
  <si>
    <t>70378795</t>
  </si>
  <si>
    <t>DELGADO ACHATA DAVID PERCY</t>
  </si>
  <si>
    <t>31187895</t>
  </si>
  <si>
    <t>DELGADO QUINTANA HERNAN</t>
  </si>
  <si>
    <t>DIAZ CASAZOLA CYNTHIA ARACELI</t>
  </si>
  <si>
    <t>DIAZ PAUCCAR ALVINO</t>
  </si>
  <si>
    <t>45205258</t>
  </si>
  <si>
    <t>ECHAVARRIA CORONADO ROQUE LINK</t>
  </si>
  <si>
    <t>31120989</t>
  </si>
  <si>
    <t>ECHAVARRIA VELASQUEZ AUGUSTO</t>
  </si>
  <si>
    <t>ENCISO HUARACA ARTURO</t>
  </si>
  <si>
    <t>47522140</t>
  </si>
  <si>
    <t>ESPEJO GUTIERREZ INGRID LEYLA</t>
  </si>
  <si>
    <t>45210383</t>
  </si>
  <si>
    <t>ESPINOZA ALTAMIRANO NOEMI</t>
  </si>
  <si>
    <t>10000882</t>
  </si>
  <si>
    <t>FARFAN SILVERA MERY LUZ</t>
  </si>
  <si>
    <t>42643414</t>
  </si>
  <si>
    <t>FIERRO ESPINOZA SARA LUZ</t>
  </si>
  <si>
    <t>FIGUEROA GUTIERREZ EVELIN DANAE</t>
  </si>
  <si>
    <t>09048419</t>
  </si>
  <si>
    <t>FLORES ACUÑA HEBER PEDRO</t>
  </si>
  <si>
    <t>FLORES BERNAL BARYNNYA LLYNETT</t>
  </si>
  <si>
    <t>74144396</t>
  </si>
  <si>
    <t>FLORES CUBA MICHAEL</t>
  </si>
  <si>
    <t>43092791</t>
  </si>
  <si>
    <t>FLORES GOMEZ HAYDEE ZENAIDA</t>
  </si>
  <si>
    <t>31171981</t>
  </si>
  <si>
    <t>FLORES RIVAS CIRILA GUILLERMINA</t>
  </si>
  <si>
    <t>71005383</t>
  </si>
  <si>
    <t>FLORES ROMAN EDDER</t>
  </si>
  <si>
    <t>46963118</t>
  </si>
  <si>
    <t>FLORES VENEGAS YESICA</t>
  </si>
  <si>
    <t>40490820</t>
  </si>
  <si>
    <t>FRANCO ALTAMIRANO MARIBEL</t>
  </si>
  <si>
    <t>42065128</t>
  </si>
  <si>
    <t>GALINDO OLIVERA MELISA KARIN</t>
  </si>
  <si>
    <t>72367172</t>
  </si>
  <si>
    <t>GALINDO PEÑALOZA MAYUMI MARIA</t>
  </si>
  <si>
    <t>45950669</t>
  </si>
  <si>
    <t>GAMBOA SANTANA YULIZA FELICITAS</t>
  </si>
  <si>
    <t>70861823</t>
  </si>
  <si>
    <t>GARAY CUYA BREZIA ARACELLI</t>
  </si>
  <si>
    <t>20529294</t>
  </si>
  <si>
    <t>GARCIA HUAMAN NASARIA</t>
  </si>
  <si>
    <t>31188056</t>
  </si>
  <si>
    <t>GARFIAS OLIVERA JOSE</t>
  </si>
  <si>
    <t>47333640</t>
  </si>
  <si>
    <t>GERONIMO VASQUEZ SAYRA CLARITA</t>
  </si>
  <si>
    <t>31145696</t>
  </si>
  <si>
    <t>GONZALES MALLMA ROSI VICITACION</t>
  </si>
  <si>
    <t>46059567</t>
  </si>
  <si>
    <t>GONZALES VARGAS GROVER</t>
  </si>
  <si>
    <t>GONZALES YAURIS ANA MARIA</t>
  </si>
  <si>
    <t>GUERREROS CONTRERAS ROMEL HEIDY</t>
  </si>
  <si>
    <t>OPERADOR I</t>
  </si>
  <si>
    <t>42025859</t>
  </si>
  <si>
    <t>GUIA NAVEROS RUTH NELY</t>
  </si>
  <si>
    <t>GUILLEN ORTEGA HUBER</t>
  </si>
  <si>
    <t>44489283</t>
  </si>
  <si>
    <t>GUILLEN SANTANA CARMEN ROSA</t>
  </si>
  <si>
    <t>GUILLEN VARGAS JESUS</t>
  </si>
  <si>
    <t>31462687</t>
  </si>
  <si>
    <t>GUILLERHUA GUILLEN WALTER</t>
  </si>
  <si>
    <t>GUTIERREZ ANDIA YASJANOV VICTOR</t>
  </si>
  <si>
    <t>GUTIERREZ CASTAÑEDA IZAURA</t>
  </si>
  <si>
    <t>31154298</t>
  </si>
  <si>
    <t>GUTIERREZ MACHACCA SENON</t>
  </si>
  <si>
    <t xml:space="preserve">GUTIERREZ MUÑOZ ANGELICA </t>
  </si>
  <si>
    <t>45305076</t>
  </si>
  <si>
    <t>GUTIERREZ PASTOR ALCIRA MEDALITH</t>
  </si>
  <si>
    <t>10720106</t>
  </si>
  <si>
    <t>GUTIERREZ QUINTANA CARLOS ANTONIO</t>
  </si>
  <si>
    <t>43979043</t>
  </si>
  <si>
    <t>GUTIERREZ RIVAS LILIANA ELISABETH</t>
  </si>
  <si>
    <t>09931003</t>
  </si>
  <si>
    <t>HERNANDEZ RODRIGUEZ MIRIAM</t>
  </si>
  <si>
    <t>47687569</t>
  </si>
  <si>
    <t>HERRERA FLORES LUIGUI FRITZ</t>
  </si>
  <si>
    <t>46562797</t>
  </si>
  <si>
    <t>HILASACA ARAPA YULIAN RUTH</t>
  </si>
  <si>
    <t>72089899</t>
  </si>
  <si>
    <t>HOYOS MORENO LOURDES GIULINA</t>
  </si>
  <si>
    <t>NUTRICIONISTA CORREGIR CARGO</t>
  </si>
  <si>
    <t>HUAMAN ATAO CRISTHIAN</t>
  </si>
  <si>
    <t>70432270</t>
  </si>
  <si>
    <t>HUAMAN ATAO FLOR MELINA</t>
  </si>
  <si>
    <t>70060701</t>
  </si>
  <si>
    <t>HUAMAN BARZOLO SONIA</t>
  </si>
  <si>
    <t>41782712</t>
  </si>
  <si>
    <t>HUAMAN BUITRON VILMA</t>
  </si>
  <si>
    <t>44744306</t>
  </si>
  <si>
    <t>HUAMAN CARDENAS KELWYN ABAD</t>
  </si>
  <si>
    <t>31035836</t>
  </si>
  <si>
    <t>HUAMAN CONDOMA XIOMARA</t>
  </si>
  <si>
    <t>31192976</t>
  </si>
  <si>
    <t>HUAMAN FRANCO KETTY CARIM</t>
  </si>
  <si>
    <t>70763816</t>
  </si>
  <si>
    <t>HUAMAN LARA FLOR BLANCA</t>
  </si>
  <si>
    <t>31174380</t>
  </si>
  <si>
    <t>HUAMAN MUÑOZ CAROLINA</t>
  </si>
  <si>
    <t>40517118</t>
  </si>
  <si>
    <t>HUAMAN PEREZ YESHICA</t>
  </si>
  <si>
    <t>73427555</t>
  </si>
  <si>
    <t>HUAMAN QUISPE EDITH</t>
  </si>
  <si>
    <t>48021117</t>
  </si>
  <si>
    <t>44585147</t>
  </si>
  <si>
    <t>HUAMAN SOTO RICHARD</t>
  </si>
  <si>
    <t>42613802</t>
  </si>
  <si>
    <t>HUAMAN VILCAS JESUS</t>
  </si>
  <si>
    <t>43621509</t>
  </si>
  <si>
    <t>HUAMANI ALARCON MARIA YSABEL</t>
  </si>
  <si>
    <t>HUAMANI GUTIERREZ MARISOL</t>
  </si>
  <si>
    <t>72254065</t>
  </si>
  <si>
    <t>HUAMANI OJEDA DAVID MARCELINO</t>
  </si>
  <si>
    <t>HUAMANI QUISPE FLORINDA</t>
  </si>
  <si>
    <t>72170318</t>
  </si>
  <si>
    <t>HUAMANI SAYRITUPAC WAGNER GGINO</t>
  </si>
  <si>
    <t>46805972</t>
  </si>
  <si>
    <t>HUAMANI VARGAS ROSMERY</t>
  </si>
  <si>
    <t>HUARACA CONTRERAS MARICELA</t>
  </si>
  <si>
    <t>41207153</t>
  </si>
  <si>
    <t>HUARACA CRUZ FLOR</t>
  </si>
  <si>
    <t>HUARAYA TELLO INGRIELA</t>
  </si>
  <si>
    <t>47790280</t>
  </si>
  <si>
    <t>HUARCAYA CESPEDES YESSICA</t>
  </si>
  <si>
    <t>41414004</t>
  </si>
  <si>
    <t>HUAYLLA LEGUIA LOURDES</t>
  </si>
  <si>
    <t>HUILLCA GARCIA SAIDA JANET</t>
  </si>
  <si>
    <t>HUILLCA MAMANI YASMIN KATHERIN</t>
  </si>
  <si>
    <t>HURTADO LEGUIA RUTH EDELMIRA</t>
  </si>
  <si>
    <t>31043226</t>
  </si>
  <si>
    <t>HURTADO SANCHEZ LILIANA</t>
  </si>
  <si>
    <t>31138179</t>
  </si>
  <si>
    <t>HURTADO YUTO GUILLERMO</t>
  </si>
  <si>
    <t>INFANZON SOLANO NILVA</t>
  </si>
  <si>
    <t>JARA ASCA CARMEN MILAGROS</t>
  </si>
  <si>
    <t>JARA OCHOA MARIELA RAISSA</t>
  </si>
  <si>
    <t>45669832</t>
  </si>
  <si>
    <t>JIMENEZ TAIPICURI ANALI</t>
  </si>
  <si>
    <t>42800182</t>
  </si>
  <si>
    <t>JUAREZ FRANCO RICHARD</t>
  </si>
  <si>
    <t>JUNCO REYNOSO DANIEL</t>
  </si>
  <si>
    <t>44793091</t>
  </si>
  <si>
    <t>LA SERNA ALFARO WILBER</t>
  </si>
  <si>
    <t>LA TORRE DELGADO JHUSUE ELPIDIO</t>
  </si>
  <si>
    <t>LARA AROÑE YANET</t>
  </si>
  <si>
    <t>41635165</t>
  </si>
  <si>
    <t>LASTRERA CARDENAS JUAN CARLOS</t>
  </si>
  <si>
    <t>45729034</t>
  </si>
  <si>
    <t>LAUPA ROMAN JUDITH MELANIA</t>
  </si>
  <si>
    <t>47091517</t>
  </si>
  <si>
    <t>LAUPA ROMAN LIZETH CINTIA</t>
  </si>
  <si>
    <t>43897870</t>
  </si>
  <si>
    <t>LAUPA VELARDE ROMEL</t>
  </si>
  <si>
    <t>70669839</t>
  </si>
  <si>
    <t>LAURA OSCCO VICTOR RAUL</t>
  </si>
  <si>
    <t>41964949</t>
  </si>
  <si>
    <t>LAZO FLORES EDWIN</t>
  </si>
  <si>
    <t>LEGUIA BRAVO OSCAR</t>
  </si>
  <si>
    <t>LEGUIA PORTUGAL YAQUELIN</t>
  </si>
  <si>
    <t>LEGUIA ROJAS AMERICO</t>
  </si>
  <si>
    <t>42120974</t>
  </si>
  <si>
    <t>LLACCHUA BARAZORDA MARTIN</t>
  </si>
  <si>
    <t>44860843</t>
  </si>
  <si>
    <t>LLACCHUA QUISPE JESUS</t>
  </si>
  <si>
    <t>47338731</t>
  </si>
  <si>
    <t>LLACCOLLA SULLASI RUTH ISAURA</t>
  </si>
  <si>
    <t>46380120</t>
  </si>
  <si>
    <t>LLACCTAS VASQUEZ DIOMEDES</t>
  </si>
  <si>
    <t>47458994</t>
  </si>
  <si>
    <t>LLACCTAS VENEGAS ROSMERY</t>
  </si>
  <si>
    <t>47297915</t>
  </si>
  <si>
    <t>LLANCARI PARIONA DIANA PAMELA</t>
  </si>
  <si>
    <t>LLASACCE BAUTISTA EDWIN</t>
  </si>
  <si>
    <t>45292280</t>
  </si>
  <si>
    <t>LOA MOLINA SUSEL</t>
  </si>
  <si>
    <t>40387056</t>
  </si>
  <si>
    <t>LOA NAVARRO SONIA</t>
  </si>
  <si>
    <t>42111219</t>
  </si>
  <si>
    <t>LOA ROMAN FRECIA MONICA</t>
  </si>
  <si>
    <t>LOPEZ MONTES DE OCA LIZBET MARGARITA</t>
  </si>
  <si>
    <t>45410006</t>
  </si>
  <si>
    <t>LOPEZ URBANO NERY</t>
  </si>
  <si>
    <t>LUDEÑA GALINDO ROSI</t>
  </si>
  <si>
    <t>46373936</t>
  </si>
  <si>
    <t>LUJAN MACHACA JASHENY HEILEN</t>
  </si>
  <si>
    <t>LUJAN RODAS RAQUEL</t>
  </si>
  <si>
    <t>45965028</t>
  </si>
  <si>
    <t>LUNA JARAMILLO JOSE ENRIQUE</t>
  </si>
  <si>
    <t>40837779</t>
  </si>
  <si>
    <t>MACHACCA ANCCO VICTOR</t>
  </si>
  <si>
    <t>31188332</t>
  </si>
  <si>
    <t>MALLMA NAVARRO FAUSTINA</t>
  </si>
  <si>
    <t>41591940</t>
  </si>
  <si>
    <t>MAMANI COA NALDY BASILIA</t>
  </si>
  <si>
    <t>MAMANI GUTIERREZ YULIN LI</t>
  </si>
  <si>
    <t>43846665</t>
  </si>
  <si>
    <t>MAMANI LAIME JACKELIN PILAR</t>
  </si>
  <si>
    <t>47282025</t>
  </si>
  <si>
    <t>MAMANI MAMANI ERIKA BRISEIDA</t>
  </si>
  <si>
    <t>31188831</t>
  </si>
  <si>
    <t>MANTILLA SAMANEZ ROSA</t>
  </si>
  <si>
    <t>INGENIERO GEOGRAFO</t>
  </si>
  <si>
    <t>46129491</t>
  </si>
  <si>
    <t>MARCA URPE ANTONIA MARIBEL</t>
  </si>
  <si>
    <t>43439208</t>
  </si>
  <si>
    <t>MARCAS CACERES ADOLFO</t>
  </si>
  <si>
    <t>42352885</t>
  </si>
  <si>
    <t>MARIÑO BULEJE  JULIO CESAR</t>
  </si>
  <si>
    <t>MARIÑO SAYAGO EDITH REBECA</t>
  </si>
  <si>
    <t>31156703</t>
  </si>
  <si>
    <t>MARQUINA SERNA CENOVIO</t>
  </si>
  <si>
    <t>MARTINEZ AMORIN REYNA</t>
  </si>
  <si>
    <t>MARTINEZ CGARIBAY EDITH</t>
  </si>
  <si>
    <t>41734207</t>
  </si>
  <si>
    <t>MARTINEZ RIVAS JUAN SEGUNDO</t>
  </si>
  <si>
    <t>47053352</t>
  </si>
  <si>
    <t>MASCCO CALLE NOEMI JESUSA</t>
  </si>
  <si>
    <t>44285505</t>
  </si>
  <si>
    <t>MATUTTI SOTO MARIBEL</t>
  </si>
  <si>
    <t>MAUCAILLE YAURIS EUGENIO</t>
  </si>
  <si>
    <t>73376400</t>
  </si>
  <si>
    <t>MAUCAYLLE QUISPE BARINIA</t>
  </si>
  <si>
    <t>47843909</t>
  </si>
  <si>
    <t>MAUCAYLLE QUISPE NOEMI</t>
  </si>
  <si>
    <t>07313234</t>
  </si>
  <si>
    <t>MAYLLE REYES PROSPERO MANUEL</t>
  </si>
  <si>
    <t>43351133</t>
  </si>
  <si>
    <t>MAYO ARIAS VICTOR SAUL</t>
  </si>
  <si>
    <t>MEDINA LA TORRE  FELIX RICARDO</t>
  </si>
  <si>
    <t>22291335</t>
  </si>
  <si>
    <t>MEDINA LEVANO MARIA LUISA</t>
  </si>
  <si>
    <t>MEDINA YSLACHIN MILAGROS</t>
  </si>
  <si>
    <t>47467112</t>
  </si>
  <si>
    <t>MEJIA JARA DANIEL ALONSO</t>
  </si>
  <si>
    <t>MELENDEZ ORTIZ SHEYLA</t>
  </si>
  <si>
    <t>MENDOZA QUISPE RUTH LILIANA</t>
  </si>
  <si>
    <t>MENESES JERI OMAR</t>
  </si>
  <si>
    <t>43839992</t>
  </si>
  <si>
    <t>MERINO HUARACA ELISEO</t>
  </si>
  <si>
    <t>47424107</t>
  </si>
  <si>
    <t>MESARES SALCEDO ELIZABETH SHARON</t>
  </si>
  <si>
    <t>MEZARES RINCON DAVID</t>
  </si>
  <si>
    <t>MOCARRO GORDILLO DANIEL PAUL</t>
  </si>
  <si>
    <t>40240720</t>
  </si>
  <si>
    <t>MOLINA MOSCOSO YANETH</t>
  </si>
  <si>
    <t>46852820</t>
  </si>
  <si>
    <t>MONDALGO HUAMAN YANETH LUCY</t>
  </si>
  <si>
    <t>MONDALGO OSCCO CINTIA</t>
  </si>
  <si>
    <t>46679213</t>
  </si>
  <si>
    <t>MONTALVO GUERRERO JUAN JEREMIAS</t>
  </si>
  <si>
    <t>80532843</t>
  </si>
  <si>
    <t>MONTERO SALAS ARMINITA</t>
  </si>
  <si>
    <t>42916367</t>
  </si>
  <si>
    <t>MONTOYA TARCO TATIANA</t>
  </si>
  <si>
    <t>73171253</t>
  </si>
  <si>
    <t>MONZON CASTRO NILDA</t>
  </si>
  <si>
    <t>MORA GUZMAN JESSULY BILAY</t>
  </si>
  <si>
    <t>20575019</t>
  </si>
  <si>
    <t>MORAN MOSCOSO HILARIO</t>
  </si>
  <si>
    <t>44148278</t>
  </si>
  <si>
    <t>MOREL SANCHEZ RODOLFO</t>
  </si>
  <si>
    <t>44005442</t>
  </si>
  <si>
    <t>MORENO ECHAVARRIA IVAN</t>
  </si>
  <si>
    <t>70095189</t>
  </si>
  <si>
    <t>MORENO MAYHUIRE LIZ JUSSELLY</t>
  </si>
  <si>
    <t>MORI RIVERA ALCIRA YAJAIRA</t>
  </si>
  <si>
    <t>MORON HERNANDEZ CRECIA GERALDINE DE LA LIDIA</t>
  </si>
  <si>
    <t>31193152</t>
  </si>
  <si>
    <t>MOSCOSO ALTAMIRANO HILDA</t>
  </si>
  <si>
    <t>31171635</t>
  </si>
  <si>
    <t>MUÑOZ PICHIHUA ANDRES AVELINO</t>
  </si>
  <si>
    <t>MUÑOZ TELLO CLEOFE MARLENY</t>
  </si>
  <si>
    <t>45080501</t>
  </si>
  <si>
    <t>MUÑOZ VASQUEZ DANIELA</t>
  </si>
  <si>
    <t>NAJARRO SICHA ROXANA</t>
  </si>
  <si>
    <t>43759841</t>
  </si>
  <si>
    <t>NAVARRO ESPINOZA SHALOM NANER</t>
  </si>
  <si>
    <t>45445049</t>
  </si>
  <si>
    <t>NAVARRO HERHUAY GERMAN IBIS</t>
  </si>
  <si>
    <t>47261354</t>
  </si>
  <si>
    <t>NAVARRO HUAMAN KATIA PAMELA</t>
  </si>
  <si>
    <t>43798668</t>
  </si>
  <si>
    <t>NAVARRO PACHECO APOLINARIO</t>
  </si>
  <si>
    <t>NAVEROS OROSCO YENI</t>
  </si>
  <si>
    <t>NINA BONIFACIO ERIC RUSSEL</t>
  </si>
  <si>
    <t>NINANYA SALLARI LIDY KSANDRA</t>
  </si>
  <si>
    <t>30674655</t>
  </si>
  <si>
    <t>NUÑEZ DEZA BACILIA</t>
  </si>
  <si>
    <t>40837785</t>
  </si>
  <si>
    <t>ÑACARI VENEGAS HECTOR ENRIQUE</t>
  </si>
  <si>
    <t>ÑAHUIS VALDIVIESO ALVARO RENZO</t>
  </si>
  <si>
    <t>43912159</t>
  </si>
  <si>
    <t>ÑAÑEZ ALIENDRES HUGO DAVID</t>
  </si>
  <si>
    <t>OBREGON ÑAHUIRIMA NERI</t>
  </si>
  <si>
    <t>41549138</t>
  </si>
  <si>
    <t>OBREGON PEREZ NERY</t>
  </si>
  <si>
    <t>OLIVERA TAIPE CANDIDA</t>
  </si>
  <si>
    <t>OLIVOS SILVA WALTER JUNIOR</t>
  </si>
  <si>
    <t>41857118</t>
  </si>
  <si>
    <t>ORDOÑES GUTIERREZ HEYDY</t>
  </si>
  <si>
    <t>42462339</t>
  </si>
  <si>
    <t>OROSCO GUTIERREZ DARIO ROBERTO</t>
  </si>
  <si>
    <t>OROSCO GUTIERREZ FABIOLA JOSEFINA</t>
  </si>
  <si>
    <t>OROYA LAZO JOHANNA DEL ROCIO</t>
  </si>
  <si>
    <t>ORTEGA LOA EVELIN</t>
  </si>
  <si>
    <t>31175483</t>
  </si>
  <si>
    <t>ORTEGA SALLARI MARITZA MARLENE</t>
  </si>
  <si>
    <t>ORTIZ ALCARRAZ ROSANA RUTH</t>
  </si>
  <si>
    <t>45833678</t>
  </si>
  <si>
    <t>ORTIZ ALTAMIRANO YUDI</t>
  </si>
  <si>
    <t>70494707</t>
  </si>
  <si>
    <t>ORTIZ CABRERA GRIMFER YEFERSON</t>
  </si>
  <si>
    <t>ORTIZ GUZMAN CLOTILDE</t>
  </si>
  <si>
    <t>OSCCO CORDOVA MARILUZ HERLINDA</t>
  </si>
  <si>
    <t>31123950</t>
  </si>
  <si>
    <t>OSCCO LLACTAS GERARDO</t>
  </si>
  <si>
    <t>43506746</t>
  </si>
  <si>
    <t>OSCCO NOLASCO OLGA</t>
  </si>
  <si>
    <t>45753699</t>
  </si>
  <si>
    <t>OSCCO QUISPE MIRIAM EDITH</t>
  </si>
  <si>
    <t>OSCCO RIVAS IVAN</t>
  </si>
  <si>
    <t>31173529</t>
  </si>
  <si>
    <t>OSCCO VARGAS CESAR OLIMPIO</t>
  </si>
  <si>
    <t>OSCCO ZAMBRANO YESSICA MARICARMEN</t>
  </si>
  <si>
    <t>09851769</t>
  </si>
  <si>
    <t>OSCCORIMA POZO HECTOR</t>
  </si>
  <si>
    <t>41929237</t>
  </si>
  <si>
    <t>OSORIO ESPINOZA URIELHE DINA</t>
  </si>
  <si>
    <t>31185897</t>
  </si>
  <si>
    <t>PADILLA ORTIZ TEOFILO</t>
  </si>
  <si>
    <t>31124416</t>
  </si>
  <si>
    <t>PALLQUI ALFARO WALTER</t>
  </si>
  <si>
    <t>41039142</t>
  </si>
  <si>
    <t>PALMA SALAZAR JIMMY JOEL</t>
  </si>
  <si>
    <t>PALOMINO ALDAZABAL LUZ MERLY</t>
  </si>
  <si>
    <t>09768893</t>
  </si>
  <si>
    <t>PALOMINO CACERES CLAUDIA</t>
  </si>
  <si>
    <t>PALOMINO CONTRERAS MARIA ELIZABETH</t>
  </si>
  <si>
    <t>48633019</t>
  </si>
  <si>
    <t>PALOMINO HUAMAN LISBETH</t>
  </si>
  <si>
    <t>PALOMINO LOA JIMMY DIEGO</t>
  </si>
  <si>
    <t>31187857</t>
  </si>
  <si>
    <t>PALOMINO MENDOZA VIRGINIA</t>
  </si>
  <si>
    <t>PALOMINO QUINTANILLA VAND DEIVY</t>
  </si>
  <si>
    <t>45476048</t>
  </si>
  <si>
    <t>PALOMINO SILVERA CAROLI</t>
  </si>
  <si>
    <t>43001126</t>
  </si>
  <si>
    <t>PARCCO GUTIERREZ MARCIAL</t>
  </si>
  <si>
    <t>31136037</t>
  </si>
  <si>
    <t>PARDO BERROCAL DELFINA</t>
  </si>
  <si>
    <t>71869757</t>
  </si>
  <si>
    <t>PAREDES GUTIERREZ MEAYCK RUDLOFF</t>
  </si>
  <si>
    <t xml:space="preserve">PARIONA LOA ROXANA </t>
  </si>
  <si>
    <t>PARIONA PARDO MARITZA</t>
  </si>
  <si>
    <t>42338316</t>
  </si>
  <si>
    <t>PARRA VARGAS MARLENE</t>
  </si>
  <si>
    <t>31484480</t>
  </si>
  <si>
    <t>PASTOR ALDAZABAL HILDA</t>
  </si>
  <si>
    <t>43577174</t>
  </si>
  <si>
    <t>PASTOR QUIJADA MARUJA MARIELA</t>
  </si>
  <si>
    <t>70843429</t>
  </si>
  <si>
    <t>PAUCCAR ROMERO RUDY MABEL</t>
  </si>
  <si>
    <t>70379186</t>
  </si>
  <si>
    <t>PECEROS SALAZAR MIYIN SANDY</t>
  </si>
  <si>
    <t>44058960</t>
  </si>
  <si>
    <t>PEREIRA ROJAS LILIANA CRISTINA</t>
  </si>
  <si>
    <t>PEREZ PARIONA GLADYS KARINA</t>
  </si>
  <si>
    <t>PEREZ PEDRAZA JORGE LUIS</t>
  </si>
  <si>
    <t>43699730</t>
  </si>
  <si>
    <t>PEREZ SIANCAS ROSA</t>
  </si>
  <si>
    <t>70686866</t>
  </si>
  <si>
    <t>PICHARDE LLACCHUA LIZ DIYCI</t>
  </si>
  <si>
    <t>PICHARDE MAÑUICO JOSE LUIS</t>
  </si>
  <si>
    <t>70403922</t>
  </si>
  <si>
    <t>PICHIHUA HUAMAN FLOR MARIA</t>
  </si>
  <si>
    <t>47164278</t>
  </si>
  <si>
    <t>PINARES POMA GIAMELY</t>
  </si>
  <si>
    <t>70677686</t>
  </si>
  <si>
    <t>PINEDA ATAHUA SUSAN LISBETH</t>
  </si>
  <si>
    <t>45476314</t>
  </si>
  <si>
    <t>PINEDO SAAVEDRA ISABEL DELICIA</t>
  </si>
  <si>
    <t>09654142</t>
  </si>
  <si>
    <t>POMALLANQUI DURAND WILFREDO</t>
  </si>
  <si>
    <t>31186753</t>
  </si>
  <si>
    <t>PORTILLO QUISPE EMILIO MARIO</t>
  </si>
  <si>
    <t>43717916</t>
  </si>
  <si>
    <t>POVEZ MUCHA LIUDA DIOLA</t>
  </si>
  <si>
    <t>40117427</t>
  </si>
  <si>
    <t>PUGA GUILLEN PLACIDO ANDRES</t>
  </si>
  <si>
    <t>71251394</t>
  </si>
  <si>
    <t>PUMALLIHUA HUARCAYA RAYSA IDALYA</t>
  </si>
  <si>
    <t>31169852</t>
  </si>
  <si>
    <t>PUNIL URRUTIA MARISA</t>
  </si>
  <si>
    <t>10308915</t>
  </si>
  <si>
    <t>PURE CARTOLIN CIRILA</t>
  </si>
  <si>
    <t>42177252</t>
  </si>
  <si>
    <t>QUINO MERINO EDGARDO</t>
  </si>
  <si>
    <t>QUINO TANGOA VERENICE MILENA</t>
  </si>
  <si>
    <t>41295194</t>
  </si>
  <si>
    <t>QUINTANA ALEGRIA LUIS ALBERTO</t>
  </si>
  <si>
    <t>43660127</t>
  </si>
  <si>
    <t>QUINTANA MENACHO KAREN CIRILA</t>
  </si>
  <si>
    <t>41805308</t>
  </si>
  <si>
    <t>QUIÑONES SAICO ANA CECILIA</t>
  </si>
  <si>
    <t>46139347</t>
  </si>
  <si>
    <t>QUISPE ALANYA BERTHA</t>
  </si>
  <si>
    <t>40100624</t>
  </si>
  <si>
    <t>QUISPE ALANYA LIDA JUANA</t>
  </si>
  <si>
    <t>76261541</t>
  </si>
  <si>
    <t>QUISPE ALEJO DORIS BERTHA</t>
  </si>
  <si>
    <t>23982569</t>
  </si>
  <si>
    <t>QUISPE BACA BETSY MARYETTA</t>
  </si>
  <si>
    <t>42568720</t>
  </si>
  <si>
    <t>QUISPE CCAHUANA FIDELIA</t>
  </si>
  <si>
    <t>40504197</t>
  </si>
  <si>
    <t>QUISPE CEBRIAN DAYSI</t>
  </si>
  <si>
    <t>72964781</t>
  </si>
  <si>
    <t>QUISPE CULI MARIA FLOR ISABEL</t>
  </si>
  <si>
    <t>31134868</t>
  </si>
  <si>
    <t>QUISPE DE HUAMANI TERESA</t>
  </si>
  <si>
    <t>09831152</t>
  </si>
  <si>
    <t>QUISPE GUTIERREZ ENVER</t>
  </si>
  <si>
    <t>48042014</t>
  </si>
  <si>
    <t>QUISPE HUAMAN MARIT YESSENIA</t>
  </si>
  <si>
    <t>44723715</t>
  </si>
  <si>
    <t>QUISPE HUARACA CELIA</t>
  </si>
  <si>
    <t>QUISPE JORGE VIVIANA</t>
  </si>
  <si>
    <t>QUISPE MUÑOZ ALBERTO</t>
  </si>
  <si>
    <t>31166458</t>
  </si>
  <si>
    <t>QUISPE PALOMINO CARMEN REYNALDA</t>
  </si>
  <si>
    <t>45121979</t>
  </si>
  <si>
    <t>QUISPE PALOMINO JULIA</t>
  </si>
  <si>
    <t>31176051</t>
  </si>
  <si>
    <t>QUISPE QUISPE JERONIMO</t>
  </si>
  <si>
    <t>QUISPE RIVERA GIANMARCO JOAQUIN</t>
  </si>
  <si>
    <t>44753505</t>
  </si>
  <si>
    <t>QUISPE SANCHEZ MONICA</t>
  </si>
  <si>
    <t>44669254</t>
  </si>
  <si>
    <t>QUISPE SANTARIA JAVIER</t>
  </si>
  <si>
    <t>QUISPE VELASQUE NESTOR</t>
  </si>
  <si>
    <t>42874898</t>
  </si>
  <si>
    <t>QUISPE VELASQUEZ VANESSA LIZBET</t>
  </si>
  <si>
    <t>46817646</t>
  </si>
  <si>
    <t>QUISPE VELASQUEZ YURIKO</t>
  </si>
  <si>
    <t>41168507</t>
  </si>
  <si>
    <t>RAMIREZ BARBARAN ANA YESELA</t>
  </si>
  <si>
    <t>31155645</t>
  </si>
  <si>
    <t>RAMIREZ CARDENAS TEODOSIO</t>
  </si>
  <si>
    <t>RAMIREZ GUTIERREZ ZULMA LIZ</t>
  </si>
  <si>
    <t>46760953</t>
  </si>
  <si>
    <t>RAMIREZ NARRO MARIA KIMBERLEY</t>
  </si>
  <si>
    <t>RAMIREZ ORTEGA CYNTIA TANIA</t>
  </si>
  <si>
    <t>42544870</t>
  </si>
  <si>
    <t>RAMIREZ QUINTANA MEG SHARON</t>
  </si>
  <si>
    <t>43295589</t>
  </si>
  <si>
    <t>RAMIREZ TAIPE NELLY</t>
  </si>
  <si>
    <t>45578135</t>
  </si>
  <si>
    <t>RAMOS SOTO YENY POLONIA</t>
  </si>
  <si>
    <t>44950147</t>
  </si>
  <si>
    <t>REYNAGA RIVAS OLGA</t>
  </si>
  <si>
    <t>RIOS NAVARRO MARTHA</t>
  </si>
  <si>
    <t>RIVERA DANZ DAVID SANTIAGO</t>
  </si>
  <si>
    <t>43642006</t>
  </si>
  <si>
    <t>RIVERA LEGUIA SONI</t>
  </si>
  <si>
    <t>ROBLES SUAREZ BORIS MARCIAL</t>
  </si>
  <si>
    <t>42677007</t>
  </si>
  <si>
    <t>ROBLES SUAREZ BORIS WILSON</t>
  </si>
  <si>
    <t>40710872</t>
  </si>
  <si>
    <t>ROBLES SUAREZ MARISELA</t>
  </si>
  <si>
    <t>RODAS GONZALES KEYLE AMNELY</t>
  </si>
  <si>
    <t>44353780</t>
  </si>
  <si>
    <t>RODRIGUEZ CARDOZO YOLBY LUZ</t>
  </si>
  <si>
    <t>43098905</t>
  </si>
  <si>
    <t>RODRIGUEZ OSCCO JORGE LUIS</t>
  </si>
  <si>
    <t>45067415</t>
  </si>
  <si>
    <t>ROJAS ALARCON RICHARD MIGUEL</t>
  </si>
  <si>
    <t>41282949</t>
  </si>
  <si>
    <t>ROJAS ESPINOZA YOLANDA RUTH</t>
  </si>
  <si>
    <t>43447671</t>
  </si>
  <si>
    <t>ROJAS HUAMAN MERY</t>
  </si>
  <si>
    <t>42870631</t>
  </si>
  <si>
    <t>ROJAS LLIUYA DORIS EVELYN</t>
  </si>
  <si>
    <t>47654703</t>
  </si>
  <si>
    <t>ROJAS ORTEGA MAYUMY ISAURA</t>
  </si>
  <si>
    <t>46223634</t>
  </si>
  <si>
    <t>ROJAS VASQUEZ MARIELA ROCIO</t>
  </si>
  <si>
    <t>45328192</t>
  </si>
  <si>
    <t>ROMAN NOLASCO DEISY RUTH</t>
  </si>
  <si>
    <t>42102041</t>
  </si>
  <si>
    <t>ROMAN NUñEZ EDITH MAGALI</t>
  </si>
  <si>
    <t>10323356</t>
  </si>
  <si>
    <t>ROMANI MARCAS NATALIA</t>
  </si>
  <si>
    <t>ROMERO CCENTE YURASI JEFIFER</t>
  </si>
  <si>
    <t>ROSELL MOZO FRITZ EDMUDO</t>
  </si>
  <si>
    <t>40117709</t>
  </si>
  <si>
    <t>RUIZ QUISPE SIXTO</t>
  </si>
  <si>
    <t>70686408</t>
  </si>
  <si>
    <t>RUPAILLA MEMENZA LUZ LIZBETH</t>
  </si>
  <si>
    <t>31189870</t>
  </si>
  <si>
    <t>SACA CASA ESTELISTA</t>
  </si>
  <si>
    <t>SALAZAR ALFARO JANETH MAGALY</t>
  </si>
  <si>
    <t>SALAZAR AQUISE WILDER</t>
  </si>
  <si>
    <t>SALAZAR ARENAS BETHY</t>
  </si>
  <si>
    <t>73443775</t>
  </si>
  <si>
    <t>SALAZAR FARFAN MERY</t>
  </si>
  <si>
    <t>44146409</t>
  </si>
  <si>
    <t>SALAZAR MONDALGO ORDELI MAGALI</t>
  </si>
  <si>
    <t>SALAZAR PUMA GOLDIE ANTHONY</t>
  </si>
  <si>
    <t>10540608</t>
  </si>
  <si>
    <t>SALAZAR QUISPE RENE</t>
  </si>
  <si>
    <t>45037659</t>
  </si>
  <si>
    <t>SALAZAR QUISPE SILDA</t>
  </si>
  <si>
    <t>41030975</t>
  </si>
  <si>
    <t>SALAZAR SANCHEZ ELSA</t>
  </si>
  <si>
    <t>70661951</t>
  </si>
  <si>
    <t>SALCEDO CABEZAS NANCY CLAUDIA</t>
  </si>
  <si>
    <t xml:space="preserve">SALCEDO CABEZAS NARDIETH NANCY </t>
  </si>
  <si>
    <t>45819552</t>
  </si>
  <si>
    <t>SALCEDO OSCCORIMA BORIS</t>
  </si>
  <si>
    <t>44853198</t>
  </si>
  <si>
    <t>SALLARI QUINTANA KERVIN</t>
  </si>
  <si>
    <t>SANCHEZ CAYHUALLA SENAIDA</t>
  </si>
  <si>
    <t>43617119</t>
  </si>
  <si>
    <t>SANCHEZ SANCHEZ ALICIA LISSETTE</t>
  </si>
  <si>
    <t>70171738</t>
  </si>
  <si>
    <t>SANCHEZ YANQUI ARIADNA ARACELI</t>
  </si>
  <si>
    <t>42296409</t>
  </si>
  <si>
    <t>SANTA ROSA CCEPAYA ROSMELI</t>
  </si>
  <si>
    <t>48175796</t>
  </si>
  <si>
    <t>SEA TELLO MONICA ARASELLY</t>
  </si>
  <si>
    <t>45049039</t>
  </si>
  <si>
    <t>SERNA CAMPOS CYNDY YANDYRA</t>
  </si>
  <si>
    <t>45527286</t>
  </si>
  <si>
    <t>SERNA HERRERA SAYRA LEYNETH</t>
  </si>
  <si>
    <t>31175383</t>
  </si>
  <si>
    <t>SERNA MEMENZA LOURDES</t>
  </si>
  <si>
    <t>41207144</t>
  </si>
  <si>
    <t>SERRANO MOLINA CESAR ELMER</t>
  </si>
  <si>
    <t xml:space="preserve">SIERRA GAMBOA LILLIAN STEFANY </t>
  </si>
  <si>
    <t>SILVA ZEVALLOS ELENA ANALY</t>
  </si>
  <si>
    <t>47428266</t>
  </si>
  <si>
    <t>SILVERA ANDRADA DEYSI MERCEDES</t>
  </si>
  <si>
    <t>44843330</t>
  </si>
  <si>
    <t>SILVERA CESPEDES VICTOR DAVID</t>
  </si>
  <si>
    <t>41152071</t>
  </si>
  <si>
    <t>SILVERA ENCISO MARIA ROSA</t>
  </si>
  <si>
    <t>31173025</t>
  </si>
  <si>
    <t>SILVERA MENDOZA ROLANDO</t>
  </si>
  <si>
    <t>07008909</t>
  </si>
  <si>
    <t>SILVERA PECEROS GLORIA</t>
  </si>
  <si>
    <t>70511371</t>
  </si>
  <si>
    <t>SILVERA ROMERO JUANA LIZETH</t>
  </si>
  <si>
    <t>41622442</t>
  </si>
  <si>
    <t>SILVERA SILVERA WILFREDO</t>
  </si>
  <si>
    <t>SOCLA NORABUENA PILAR DEL CARMEN</t>
  </si>
  <si>
    <t>73226117</t>
  </si>
  <si>
    <t>SOLANO MORAN JHULISA YESELA</t>
  </si>
  <si>
    <t>70094489</t>
  </si>
  <si>
    <t>SOLANO QUIJANO MARCO ANTONIO</t>
  </si>
  <si>
    <t>45747529</t>
  </si>
  <si>
    <t>SOLER ROSALES FLOR DANARA</t>
  </si>
  <si>
    <t>SOPANTA QUISPE JOEL</t>
  </si>
  <si>
    <t>46821192</t>
  </si>
  <si>
    <t>SOTELO TICONA BLENY</t>
  </si>
  <si>
    <t>SOTELO TICONA INDIRA YONI</t>
  </si>
  <si>
    <t>40473999</t>
  </si>
  <si>
    <t>SOTELO VARGAS JOHON VALERIANO</t>
  </si>
  <si>
    <t>48500720</t>
  </si>
  <si>
    <t>SOTO DE LA CRUZ ELIZABETH</t>
  </si>
  <si>
    <t>SOTO SOTO ANDRE EDWARD</t>
  </si>
  <si>
    <t>09340348</t>
  </si>
  <si>
    <t>SOTOMAYOR RUBINA ARMANDO ROBERTO</t>
  </si>
  <si>
    <t>SULCA CONDORI EIMAR JULIAN</t>
  </si>
  <si>
    <t>70812228</t>
  </si>
  <si>
    <t>SULCA CURI ROGER</t>
  </si>
  <si>
    <t>TAIPE VARGAS MARIBEL</t>
  </si>
  <si>
    <t>44173225</t>
  </si>
  <si>
    <t>TALAVERANO FUNDES YESENIA</t>
  </si>
  <si>
    <t>46856854</t>
  </si>
  <si>
    <t>TALAVERANO GONZALES RAQUEL</t>
  </si>
  <si>
    <t>31159938</t>
  </si>
  <si>
    <t>TELLO ARRIOLA JONAS ORLANDO</t>
  </si>
  <si>
    <t>47283144</t>
  </si>
  <si>
    <t>TELLO FERNANDEZ LISBETH</t>
  </si>
  <si>
    <t>TICA ALARCON KATHERIN FIORELA</t>
  </si>
  <si>
    <t>TICA HUAMAN AYDEE</t>
  </si>
  <si>
    <t>41510769</t>
  </si>
  <si>
    <t>TICA HUAMAN OLGA</t>
  </si>
  <si>
    <t>44976268</t>
  </si>
  <si>
    <t>TINTAYA TURPO COUTNIY</t>
  </si>
  <si>
    <t>42470089</t>
  </si>
  <si>
    <t>TORRES CHIPANA NELSON</t>
  </si>
  <si>
    <t>44931554</t>
  </si>
  <si>
    <t>TORRES CHIPANA WILMAN</t>
  </si>
  <si>
    <t>TORRES CIEZA CLAUDIA FABIANA</t>
  </si>
  <si>
    <t>TORRES CORTES MERLY VANESSA</t>
  </si>
  <si>
    <t>09363785</t>
  </si>
  <si>
    <t>TORRES RAMIREZ LUCILA JUSTINA</t>
  </si>
  <si>
    <t>46399731</t>
  </si>
  <si>
    <t>TORRES ROMERO CARMEN ROSA</t>
  </si>
  <si>
    <t>42571813</t>
  </si>
  <si>
    <t>TRUJILLO VILLANUEVA JOSE LUIS</t>
  </si>
  <si>
    <t>UMERES LUIS ALBERTO</t>
  </si>
  <si>
    <t>70661936</t>
  </si>
  <si>
    <t>UQUICHE ÑAHUI MIGUEL ANGEL</t>
  </si>
  <si>
    <t>43879575</t>
  </si>
  <si>
    <t>URBANO TORRE JULIO CESAR</t>
  </si>
  <si>
    <t>URPI CARDENAS ERIKA VIVIANA</t>
  </si>
  <si>
    <t>45757162</t>
  </si>
  <si>
    <t>URPI QUISPE FIORELLA</t>
  </si>
  <si>
    <t>URQUIZO FRANCO MAGALI</t>
  </si>
  <si>
    <t>UYUQUIPA CHIPA JUSTO DAVID</t>
  </si>
  <si>
    <t>44336414</t>
  </si>
  <si>
    <t>VALDARRAGO ROMAN ALDA</t>
  </si>
  <si>
    <t>VALDIVIA TITO SONIA YNES</t>
  </si>
  <si>
    <t>23994122</t>
  </si>
  <si>
    <t>VALENCIA FLORES YANNET</t>
  </si>
  <si>
    <t>42298677</t>
  </si>
  <si>
    <t>VALENZUELA GONZALES LUISA</t>
  </si>
  <si>
    <t>46721629</t>
  </si>
  <si>
    <t>VALLEJO CRUZADO ALAN DAVID</t>
  </si>
  <si>
    <t>0K183533</t>
  </si>
  <si>
    <t>23984891</t>
  </si>
  <si>
    <t>VARGAS CASTILLA FELIX</t>
  </si>
  <si>
    <t>INGENIERO AGRICOLA</t>
  </si>
  <si>
    <t>77088272</t>
  </si>
  <si>
    <t>VARGAS FARFAN JULIA ERLINDA</t>
  </si>
  <si>
    <t>07708272</t>
  </si>
  <si>
    <t>VARGAS FARFAN JULIA ERNILDA</t>
  </si>
  <si>
    <t>31146479</t>
  </si>
  <si>
    <t>VARGAS RIVAS FLORENCIO</t>
  </si>
  <si>
    <t>44877683</t>
  </si>
  <si>
    <t>VARILLAS TRUYENQUE KATHERINNE SAHITO</t>
  </si>
  <si>
    <t>44593354</t>
  </si>
  <si>
    <t>VASQUEZ CARRASCO DAVID</t>
  </si>
  <si>
    <t>VASQUEZ QUISPE HERLINDA</t>
  </si>
  <si>
    <t>VASQUEZ TUESTA CLAUDIA PATRICIA</t>
  </si>
  <si>
    <t>43480497</t>
  </si>
  <si>
    <t>VELAZQUE LAZO YANETT MADELEINE</t>
  </si>
  <si>
    <t>42739943</t>
  </si>
  <si>
    <t>VELAZQUE PASTOR ELENA</t>
  </si>
  <si>
    <t>41253834</t>
  </si>
  <si>
    <t>VERGARA TEJADA LILIA GEORGINA</t>
  </si>
  <si>
    <t>OPTOMETRO(A)</t>
  </si>
  <si>
    <t>VILA CORDOVA GISELLA HELIN</t>
  </si>
  <si>
    <t>31180452</t>
  </si>
  <si>
    <t>VILCHEZ ALLCCA WALTER ERNESTO</t>
  </si>
  <si>
    <t>31189362</t>
  </si>
  <si>
    <t>VILLA SAEZ NEYRA MARGOTA</t>
  </si>
  <si>
    <t>VILLALOBOS BARRIOS PABLO HIGINIO</t>
  </si>
  <si>
    <t>44018966</t>
  </si>
  <si>
    <t>VILLALOBOS BARRIOS YURI VALENKY</t>
  </si>
  <si>
    <t>43082108</t>
  </si>
  <si>
    <t>VILLANO PEREZ CLAUDIA</t>
  </si>
  <si>
    <t>VILLAVICENCIO GONZALES HUGO SERGIO</t>
  </si>
  <si>
    <t>40318705</t>
  </si>
  <si>
    <t>VILLENA SALDIVAR SHIRLEY</t>
  </si>
  <si>
    <t>40152004</t>
  </si>
  <si>
    <t>VIVANCO GALINDO MONICA</t>
  </si>
  <si>
    <t>VIVANCO MORAN EVELYN KRYSS</t>
  </si>
  <si>
    <t>72046915</t>
  </si>
  <si>
    <t>VIVANCO QUINTANA MILTON ERIK</t>
  </si>
  <si>
    <t>44277829</t>
  </si>
  <si>
    <t>YANAC GUZMAN CARMEN JESSICA</t>
  </si>
  <si>
    <t>44167533</t>
  </si>
  <si>
    <t>YAURIS CENTENO VICTORIA</t>
  </si>
  <si>
    <t>YAYIRI QUISPE FABIOLA JULIANA</t>
  </si>
  <si>
    <t>23808571</t>
  </si>
  <si>
    <t>YUPANQUI PALOMINO JORGE</t>
  </si>
  <si>
    <t>70396404</t>
  </si>
  <si>
    <t>YUPANQUI PALOMINO YESICA</t>
  </si>
  <si>
    <t>46636873</t>
  </si>
  <si>
    <t>ZAMALLOA MEDINA HANIA DESIRE</t>
  </si>
  <si>
    <t>ZAMBRANO GUIA SANDRA YOVANA</t>
  </si>
  <si>
    <t>44612478</t>
  </si>
  <si>
    <t>ZARABIA CARTOLIN NERYA</t>
  </si>
  <si>
    <t>10239255</t>
  </si>
  <si>
    <t>ZUÑIGA ALDONATE VIRGINIA</t>
  </si>
  <si>
    <t>756 SALUD CHANKA</t>
  </si>
  <si>
    <t>D.LEG. 1057</t>
  </si>
  <si>
    <t>JEFE DE CONTABILIDAD</t>
  </si>
  <si>
    <t>BOLIVAR SILVA, GODFREDO</t>
  </si>
  <si>
    <t>CONTADOR PUBLICO COLEGIADO</t>
  </si>
  <si>
    <t>TEJADA VENERO, ALDO WILFREDO</t>
  </si>
  <si>
    <t>1546 GERENCIA SUB REGIONAL COTABAMBAS</t>
  </si>
  <si>
    <t>CONTRATO TEMPORAL</t>
  </si>
  <si>
    <t>GERENTE SUB REGIONAL DE COTABAMBAS</t>
  </si>
  <si>
    <t>OROS TORRES, BRAULIO</t>
  </si>
  <si>
    <t>SUB GERENTE DE INFRAESTRUCTURA</t>
  </si>
  <si>
    <t>ÑAHUE CHOQUE, WILLIAM JORGE</t>
  </si>
  <si>
    <t>LORA ESTRADA, LUCAS MARTIN</t>
  </si>
  <si>
    <t>BUSTOS APARICIO, VICTOR MAXIMILIANO</t>
  </si>
  <si>
    <t>ANTROPOLOGIA</t>
  </si>
  <si>
    <t>BACHILLER EN ATROPOLOGIA</t>
  </si>
  <si>
    <t>ABARCA MARTINEZ SHEANE YNOCENCIO</t>
  </si>
  <si>
    <t>SUAREZ RIOS, SAUL</t>
  </si>
  <si>
    <t>LIC. ADMINISTRACION</t>
  </si>
  <si>
    <t>RESPONSABLE DE TESORERIA</t>
  </si>
  <si>
    <t>CHAUCA VARGAS, MELISSA ALEJANDRINA</t>
  </si>
  <si>
    <t>CHOQQUE CHUMBISUCA, ISAAC</t>
  </si>
  <si>
    <t>BACH. EN CONTABILIDAD</t>
  </si>
  <si>
    <t>RESPONSABLE DE ADQUISICIONES</t>
  </si>
  <si>
    <t>FERNANDEZ FRANCO, MIGUEL ANGEL</t>
  </si>
  <si>
    <t>HUAMANI HUILLCA, BRAYAN OLIVER</t>
  </si>
  <si>
    <t>ÑAHUI QUISPE, WILIAN</t>
  </si>
  <si>
    <t>BACH, EN ADMINISTRACION</t>
  </si>
  <si>
    <t>CHALCO RIOS, CRISTIAN</t>
  </si>
  <si>
    <t>RESPONSABLE DE SSOMA</t>
  </si>
  <si>
    <t>CALDERON QUINTANILLA, ANIBAL DOUGLAS</t>
  </si>
  <si>
    <t>BACH. EN ING. AMBIENTAL</t>
  </si>
  <si>
    <t>MEJIA CASTILLA, LUZ MARINA</t>
  </si>
  <si>
    <t>TECNICA</t>
  </si>
  <si>
    <t>TEC.CONTABILIDAD</t>
  </si>
  <si>
    <t>HUAMAN ABARCA, LUHUANA ROSBELITH</t>
  </si>
  <si>
    <t>BACH. EN ADMINISTRACION</t>
  </si>
  <si>
    <t>BACH.EN ADMINISTRACION</t>
  </si>
  <si>
    <t>ASISTENTE ADMINISTRATIVO DE SECRETARIA DE GERENCIA</t>
  </si>
  <si>
    <t>DELGADO PEÑA, LITSY</t>
  </si>
  <si>
    <t>BACH. TURISMO</t>
  </si>
  <si>
    <t>TITO CATALAN, XIOMARA SARAIHT</t>
  </si>
  <si>
    <t>TORRES MIO, YAKYI</t>
  </si>
  <si>
    <t>SECRETARIA DE SUB GERENCIA DE INFRAESTRUCTURA</t>
  </si>
  <si>
    <t>MALAVE HUACHO, MAGNOLIA</t>
  </si>
  <si>
    <t>BACHILLER EN ADMINISTRACION</t>
  </si>
  <si>
    <t>CRUZ ORTEGA, YULY SANDRA</t>
  </si>
  <si>
    <t>TECNICA EN INFORMATICA</t>
  </si>
  <si>
    <t>TURPO SUAREZ, MILUSKA</t>
  </si>
  <si>
    <t>INFORMATICA</t>
  </si>
  <si>
    <t>TARAPAQUI CRUZ, LADISLAO</t>
  </si>
  <si>
    <t>TECNICO INFORMATICO</t>
  </si>
  <si>
    <t>1431 EDUCACION HUANCARAMA</t>
  </si>
  <si>
    <t>PROGRAMAS</t>
  </si>
  <si>
    <t>TRIMESTRAL</t>
  </si>
  <si>
    <t>45633694</t>
  </si>
  <si>
    <t>ZAVALETA  LLANOS   NILA   YUSEY</t>
  </si>
  <si>
    <t>TITULO UNIVERSITARIO</t>
  </si>
  <si>
    <t>77098543</t>
  </si>
  <si>
    <t>ALIAGA CARRILLO KIZZ CRISTI</t>
  </si>
  <si>
    <t>29295698</t>
  </si>
  <si>
    <t>BUENDIA GOMEZ EDILBERTA CILA</t>
  </si>
  <si>
    <t>42827076</t>
  </si>
  <si>
    <t>RAMIREZ RAMIREZ SANTOS CRISOSTOMO</t>
  </si>
  <si>
    <t>31541915</t>
  </si>
  <si>
    <t>CONTRERAS VARGAS ZENON</t>
  </si>
  <si>
    <t>Personal de Vigilancia</t>
  </si>
  <si>
    <t>31551611</t>
  </si>
  <si>
    <t>PIMENTEL PALMA GILMER</t>
  </si>
  <si>
    <t>31541831</t>
  </si>
  <si>
    <t>CARBAJAL HUAMAN AURELIO</t>
  </si>
  <si>
    <t>41955549</t>
  </si>
  <si>
    <t>RODRIGUEZ MENDOZA RUTH</t>
  </si>
  <si>
    <t>43675647</t>
  </si>
  <si>
    <t>QUISPE CHIPANA NICANOR</t>
  </si>
  <si>
    <t>40616500</t>
  </si>
  <si>
    <t>RAYME MIRANDA AMADEO</t>
  </si>
  <si>
    <t>46421973</t>
  </si>
  <si>
    <t>LOPINTA QUISPE CERILA</t>
  </si>
  <si>
    <t>QUITO ROMAN NEMECIO TIMOTEO</t>
  </si>
  <si>
    <t>COORDINADOR CRFA</t>
  </si>
  <si>
    <t>SUPERIOR NO UNIVERSITARIA</t>
  </si>
  <si>
    <t>CAYTUIRO VALENZUELA MARLENE</t>
  </si>
  <si>
    <t>PERSONAL DE MANTENIMIENTO PARA EL CRFA</t>
  </si>
  <si>
    <t>HUILLCA CAMPOS FREDY</t>
  </si>
  <si>
    <t>promotor de bienestar CRFA</t>
  </si>
  <si>
    <t>LUIS HUAMANI SONIA</t>
  </si>
  <si>
    <t>PERSONAL DE COCINA PARA EL CRFA</t>
  </si>
  <si>
    <t>VARGAS SOTO ADELMA</t>
  </si>
  <si>
    <t>PERSONAL DE MANTENIMIENTO PARA PROGRESO</t>
  </si>
  <si>
    <t>PEÑA PALIZA YUDY</t>
  </si>
  <si>
    <t>PERSONAL DE MANTENIMIENTO PARA ARGUEDAS</t>
  </si>
  <si>
    <t>CRUZ VARGAS YESICA</t>
  </si>
  <si>
    <t>CORDINADOR DE INOVACION Y SOPORTE TECNOLOGICO</t>
  </si>
  <si>
    <t>UMPIRE PUMACAYO FIDEL</t>
  </si>
  <si>
    <t xml:space="preserve">OSCCO SOTO HIDANIA GRIMALDINA </t>
  </si>
  <si>
    <t>COAQUIRA CONDORI MIGUEL EDGAR</t>
  </si>
  <si>
    <t>AYERVE LLAMOCCA LIGORIO</t>
  </si>
  <si>
    <t>SERRANO PALMA JOJAHAN BRAYAN</t>
  </si>
  <si>
    <t>CARBAJAL GOMEZ CEPRIANA</t>
  </si>
  <si>
    <t xml:space="preserve">SALDIVAR PEREZ RUTH GIAMNINA </t>
  </si>
  <si>
    <t>PERSONAL NO DOCENTE-DESARROLLO DE COMPETENCIAS</t>
  </si>
  <si>
    <t>70762489</t>
  </si>
  <si>
    <t>SANCHEZ PUMARAYME AGUSTIN SANDRO</t>
  </si>
  <si>
    <t>SERRANO LEON MIGUEL WALTHER</t>
  </si>
  <si>
    <t>ESPECIALISTA EN PROCESOS ADM Y DICIP.</t>
  </si>
  <si>
    <t>44891269</t>
  </si>
  <si>
    <t xml:space="preserve">VARGAS CABRERA IVAN </t>
  </si>
  <si>
    <t>ESPECIALIZTA  INFRAESTRUCTURA</t>
  </si>
  <si>
    <t>70763348</t>
  </si>
  <si>
    <t>VARGAS SOTO VICTOR YONATAN</t>
  </si>
  <si>
    <t>ESPECIALIZTA LOGISTICA</t>
  </si>
  <si>
    <t xml:space="preserve">WARTHON QUINTANILLA HUMBERTO </t>
  </si>
  <si>
    <t>FORMADOR TUTOR PEDGOGICO EIB PRIMARIA</t>
  </si>
  <si>
    <t>PEDAGOGICO</t>
  </si>
  <si>
    <t xml:space="preserve">CUCHO CARI MARITZA </t>
  </si>
  <si>
    <t xml:space="preserve">GARCIA CUELLAS MARCOSA MARLIN </t>
  </si>
  <si>
    <t xml:space="preserve">MINAURO VEGA EDGAR  </t>
  </si>
  <si>
    <t xml:space="preserve">ARONE HUARCAYA VICENTE </t>
  </si>
  <si>
    <t>TUTOR PEDGOGICO SECUNDARIA  MATEMATICA</t>
  </si>
  <si>
    <t>31552723</t>
  </si>
  <si>
    <t xml:space="preserve">ROCA TAPIA SADITH </t>
  </si>
  <si>
    <t>TUTOR PEDGOGICO SECUNDARIA  CYT</t>
  </si>
  <si>
    <t>31520848</t>
  </si>
  <si>
    <t xml:space="preserve">ROCA TAPIA DE SOTO EUGENIA JUDELIA </t>
  </si>
  <si>
    <t>TUTOR PEDGOGICO SECUNDARIA  CCOMUNICACION</t>
  </si>
  <si>
    <t xml:space="preserve">SOTO PEREZ JAIME </t>
  </si>
  <si>
    <t xml:space="preserve">VARGAS IRURI MICAELA  </t>
  </si>
  <si>
    <t>TUTOR PEDGOGICO SECUNDARIA  COMUNICACIÓN</t>
  </si>
  <si>
    <t>ADMINISTRATIVAS-SEDE</t>
  </si>
  <si>
    <t>70783910</t>
  </si>
  <si>
    <t>CESAR PAREDES FELIX</t>
  </si>
  <si>
    <t>GESTION INSTITUCIONAL</t>
  </si>
  <si>
    <t>41620385</t>
  </si>
  <si>
    <t xml:space="preserve">RUTH CAYTUIRO RIVERO </t>
  </si>
  <si>
    <t>PRESUPUESTO Y FINANZAS</t>
  </si>
  <si>
    <t>71713391</t>
  </si>
  <si>
    <t>MARISOL CCORAHUA HUARHUA</t>
  </si>
  <si>
    <t>46819728</t>
  </si>
  <si>
    <t xml:space="preserve"> BROLLY   JOEL TAPIA PEÑA</t>
  </si>
  <si>
    <t>71776663</t>
  </si>
  <si>
    <t>47199410</t>
  </si>
  <si>
    <t xml:space="preserve">MILAGROS QUISPE  MERINO </t>
  </si>
  <si>
    <t>JEFE PERSONAL</t>
  </si>
  <si>
    <t>42826365</t>
  </si>
  <si>
    <t>HUBERT VILLEGAS VALENZUELA</t>
  </si>
  <si>
    <t>43511567</t>
  </si>
  <si>
    <t>GILBERTO SULLCA SANCHEZ</t>
  </si>
  <si>
    <t>CONDUCCION</t>
  </si>
  <si>
    <t xml:space="preserve">31041599 </t>
  </si>
  <si>
    <t>DONATO  MOLINA GONZALES</t>
  </si>
  <si>
    <t>SIAGIE</t>
  </si>
  <si>
    <t>31044543</t>
  </si>
  <si>
    <t>GRIMALDO F.HUARACA HUAMANI</t>
  </si>
  <si>
    <t xml:space="preserve">ABOGADO </t>
  </si>
  <si>
    <t>46318009</t>
  </si>
  <si>
    <t>NARVAES CHOQUECAHUANA AQUILINO</t>
  </si>
  <si>
    <t>MAYRA MEJIA VILLAZANTE</t>
  </si>
  <si>
    <t>MARIO ALEJANDRO LEO CARBAJAL</t>
  </si>
  <si>
    <t>RESPONZABLE DE NEXUS</t>
  </si>
  <si>
    <t>INFORMATICA Y SISTEMAS</t>
  </si>
  <si>
    <t>ENMA LUZ CAHUANA SALAS</t>
  </si>
  <si>
    <t xml:space="preserve">PROYECTISTA DE RESOLUCIONES </t>
  </si>
  <si>
    <t>MARLENY LEO SOEL</t>
  </si>
  <si>
    <t xml:space="preserve">IMAGEN INSTIRUCIONAL </t>
  </si>
  <si>
    <t>ADQUISISIONES</t>
  </si>
  <si>
    <t xml:space="preserve">CONTABILIDAD, ADM,ECONOMIA </t>
  </si>
  <si>
    <t>RICHAR VARGAS CABRERA</t>
  </si>
  <si>
    <t>31190179</t>
  </si>
  <si>
    <t>GALINDO NOLASCO MARCO</t>
  </si>
  <si>
    <t>Secundaria Completa</t>
  </si>
  <si>
    <t>31183690</t>
  </si>
  <si>
    <t>ALTAMIRANO LARA LITA</t>
  </si>
  <si>
    <t>Informatica</t>
  </si>
  <si>
    <t>Tecnico en Informatica.</t>
  </si>
  <si>
    <t>31183935</t>
  </si>
  <si>
    <t>NAVARRO DIAZ HECTOR</t>
  </si>
  <si>
    <t>71869759</t>
  </si>
  <si>
    <t>PAREDES GUTIERREZ KATHERINE MERBRIYIT</t>
  </si>
  <si>
    <t>Docente</t>
  </si>
  <si>
    <t>Profesional</t>
  </si>
  <si>
    <t>ASISTENTE EN ORIENTACION TRIBUTARIA</t>
  </si>
  <si>
    <t>41208081</t>
  </si>
  <si>
    <t>HUAMAN MACHACCA SUSANA</t>
  </si>
  <si>
    <t>Ingeniera</t>
  </si>
  <si>
    <t>Ing. Agroindustrial</t>
  </si>
  <si>
    <t>INSPECTOR DE TRABAJO I</t>
  </si>
  <si>
    <t>31189777</t>
  </si>
  <si>
    <t>MOSCOSO INCA ROCA NINFA</t>
  </si>
  <si>
    <t>Abogada</t>
  </si>
  <si>
    <t>31031967</t>
  </si>
  <si>
    <t>REINOSO VARGAS GERBERT</t>
  </si>
  <si>
    <t>Contador</t>
  </si>
  <si>
    <t>C.P.Contabilidad.</t>
  </si>
  <si>
    <t>CONDUCTOR DE VEHICULOS</t>
  </si>
  <si>
    <t>31167806</t>
  </si>
  <si>
    <t>MOLINA HURTADO CARLOS</t>
  </si>
  <si>
    <t>PERSONAL DE SERVICOS</t>
  </si>
  <si>
    <t>41958719</t>
  </si>
  <si>
    <t>MINAYA PALOMINO RICHARD</t>
  </si>
  <si>
    <t>76613540</t>
  </si>
  <si>
    <t>SILVERA RIVERA ZUNILDA</t>
  </si>
  <si>
    <t>Contadora</t>
  </si>
  <si>
    <t>43689611</t>
  </si>
  <si>
    <t>LLACCTAS LUZ HAYDEE</t>
  </si>
  <si>
    <t>Psicologa</t>
  </si>
  <si>
    <t>Lic. Psicologia</t>
  </si>
  <si>
    <t>43979080</t>
  </si>
  <si>
    <t>VELASQUE ROMAN EDITH</t>
  </si>
  <si>
    <t>Bach. Contabilidad</t>
  </si>
  <si>
    <t>LIC. Educacion</t>
  </si>
  <si>
    <t>DIRECTOR</t>
  </si>
  <si>
    <t>CABALLERO GOMEZ JHIMY RAUL</t>
  </si>
  <si>
    <t>Ingeniero</t>
  </si>
  <si>
    <t>ing. Agropecuario</t>
  </si>
  <si>
    <t xml:space="preserve"> 000748 SEDE CHANKA</t>
  </si>
  <si>
    <t>405 - RED DE SALUD ABANCAY</t>
  </si>
  <si>
    <t>80597384</t>
  </si>
  <si>
    <t>CUELLAR QUISPE GLORIA</t>
  </si>
  <si>
    <t>31015549</t>
  </si>
  <si>
    <t>GOMEZ CCOSCCO YUL</t>
  </si>
  <si>
    <t>80046422</t>
  </si>
  <si>
    <t>HUACAC PAULLO AMILCAR</t>
  </si>
  <si>
    <t>45141518</t>
  </si>
  <si>
    <t>JUAREZ CAHUANA NICOLAS</t>
  </si>
  <si>
    <t>09447989</t>
  </si>
  <si>
    <t>OBLITAS MORON MARIA ANGELICA</t>
  </si>
  <si>
    <t>COORDINADOR AREA ASEGURAMIENTO</t>
  </si>
  <si>
    <t>41915983</t>
  </si>
  <si>
    <t>ALMANZA CAMACHO ROXANA</t>
  </si>
  <si>
    <t>31020756</t>
  </si>
  <si>
    <t>ARANDO LLERENA YESSENIA</t>
  </si>
  <si>
    <t>TECNICO EN ALMACEN</t>
  </si>
  <si>
    <t>72687469</t>
  </si>
  <si>
    <t>AULLA SANCHEZ PAOLA</t>
  </si>
  <si>
    <t>42388987</t>
  </si>
  <si>
    <t>AYVAR CCOICCA YENNY</t>
  </si>
  <si>
    <t>31006249</t>
  </si>
  <si>
    <t>BATALLANOS CERVANTES LEONARDO</t>
  </si>
  <si>
    <t>80595279</t>
  </si>
  <si>
    <t>CASAVERDE CUELLAR LERIDA</t>
  </si>
  <si>
    <t>31010946</t>
  </si>
  <si>
    <t>CASTILLO ECCOÑA ROCKY ROQUE</t>
  </si>
  <si>
    <t>42159030</t>
  </si>
  <si>
    <t>CASTILLO MELENDEZ KENTELIU</t>
  </si>
  <si>
    <t>23867159</t>
  </si>
  <si>
    <t>CASTRO RODRIGUEZ JOHNN</t>
  </si>
  <si>
    <t>40865008</t>
  </si>
  <si>
    <t>CECINARIO TORBISCO MARIA</t>
  </si>
  <si>
    <t>43422619</t>
  </si>
  <si>
    <t>CHACON PONCE ANA LUZ</t>
  </si>
  <si>
    <t>47037080</t>
  </si>
  <si>
    <t>DIAZ LETONA HILMAN</t>
  </si>
  <si>
    <t>41485397</t>
  </si>
  <si>
    <t>FERRO PANIAGUA CESAR FRANCISCO</t>
  </si>
  <si>
    <t>70506116</t>
  </si>
  <si>
    <t>HURTADO SERRANO IVONNE LUCERO</t>
  </si>
  <si>
    <t>70764882</t>
  </si>
  <si>
    <t>INGA HUAMANI CARMEN ROSA</t>
  </si>
  <si>
    <t>41422497</t>
  </si>
  <si>
    <t>JIMENEZ MENDOZAS EDY</t>
  </si>
  <si>
    <t>73471099</t>
  </si>
  <si>
    <t>31302058</t>
  </si>
  <si>
    <t>MORALES RIOS ELEUTERIO</t>
  </si>
  <si>
    <t>25779097</t>
  </si>
  <si>
    <t>OCAMPO RAMOS KENNY MANUEL</t>
  </si>
  <si>
    <t>42675678</t>
  </si>
  <si>
    <t>OLAZABAL ABARCA EDISON</t>
  </si>
  <si>
    <t>31036404</t>
  </si>
  <si>
    <t>OLIVERA ALMANZA JORGE LUIS</t>
  </si>
  <si>
    <t>31182749</t>
  </si>
  <si>
    <t>PALMA OROSCO EDUARDO</t>
  </si>
  <si>
    <t>21572685</t>
  </si>
  <si>
    <t>PEREZ MARTINEZ YOLANDA</t>
  </si>
  <si>
    <t>41588238</t>
  </si>
  <si>
    <t>PICHIHUA BERNALES YANETH INDIRA</t>
  </si>
  <si>
    <t>73448291</t>
  </si>
  <si>
    <t>PINTO MOSCOSO CESAR GONZALO</t>
  </si>
  <si>
    <t>31040403</t>
  </si>
  <si>
    <t>POZO MERINO FREDDY RONALD</t>
  </si>
  <si>
    <t>LICENCIADO EN ENFERMERIA</t>
  </si>
  <si>
    <t>45134167</t>
  </si>
  <si>
    <t>QUISPE PEREZ NITYA ANALI</t>
  </si>
  <si>
    <t>47499464</t>
  </si>
  <si>
    <t>REJAS VELARDE KEYLA GERALDINE</t>
  </si>
  <si>
    <t>73859325</t>
  </si>
  <si>
    <t>SARAVIA CONTRERAS CRISTINA</t>
  </si>
  <si>
    <t>43466077</t>
  </si>
  <si>
    <t>SERRANO MONTAÑO EDSON YOSEFF</t>
  </si>
  <si>
    <t>43231520</t>
  </si>
  <si>
    <t>SUAREZ HUARCAYA MARCO ANTONIO</t>
  </si>
  <si>
    <t>44534061</t>
  </si>
  <si>
    <t>TAPIA CALLALLI JUSTA MILAGROS</t>
  </si>
  <si>
    <t>47710779</t>
  </si>
  <si>
    <t>TORRES YUTO FRIDA</t>
  </si>
  <si>
    <t>76656947</t>
  </si>
  <si>
    <t>VASQUEZ ESPINOZA SONIA LILIANA</t>
  </si>
  <si>
    <t>41927919</t>
  </si>
  <si>
    <t>VEGA BERROCAL LIDIA</t>
  </si>
  <si>
    <t>41955600</t>
  </si>
  <si>
    <t>VIVANCO MONTAÑO SUSABELL VERENISSE</t>
  </si>
  <si>
    <t>46386510</t>
  </si>
  <si>
    <t>ZUTA RIPA KATHERINE ESTEFANI</t>
  </si>
  <si>
    <t>31039286</t>
  </si>
  <si>
    <t>ALCARRAZ CARBAJAL MARIA</t>
  </si>
  <si>
    <t>43298018</t>
  </si>
  <si>
    <t>CAMARGO CRUZ SINTY JACQUELINE</t>
  </si>
  <si>
    <t>31027181</t>
  </si>
  <si>
    <t>CASAS VEGA ELIZABETH</t>
  </si>
  <si>
    <t>47578153</t>
  </si>
  <si>
    <t>CHACCA MAYHUIRE MARIBEL</t>
  </si>
  <si>
    <t>43483562</t>
  </si>
  <si>
    <t>CHUNGA RIOS MONICA RENEE</t>
  </si>
  <si>
    <t>42110486</t>
  </si>
  <si>
    <t>GAMARRA VASQUEZ HEIDI</t>
  </si>
  <si>
    <t>43228832</t>
  </si>
  <si>
    <t>HUAMAN PALOMINO RENE FRAXIMIDEZ</t>
  </si>
  <si>
    <t>43376326</t>
  </si>
  <si>
    <t>MARTINEZ HUAMAN JHONATAN</t>
  </si>
  <si>
    <t>41482341</t>
  </si>
  <si>
    <t>MORALES RIOS FREDDY</t>
  </si>
  <si>
    <t>07875064</t>
  </si>
  <si>
    <t>TEMOCHE GUTIERREZ IRMA ANGELICA</t>
  </si>
  <si>
    <t>42807507</t>
  </si>
  <si>
    <t>USTUA SANCHEZ ELIZABETH</t>
  </si>
  <si>
    <t>40760518</t>
  </si>
  <si>
    <t>VELASQUEZ ECHENIQUE YANET</t>
  </si>
  <si>
    <t>41792555</t>
  </si>
  <si>
    <t>VILLCAS TORRES YONI</t>
  </si>
  <si>
    <t>41082149</t>
  </si>
  <si>
    <t>AREVALO ANCCO JESUS</t>
  </si>
  <si>
    <t>70762092</t>
  </si>
  <si>
    <t>BARRIOS GONZALES GLENDY ANTAWA</t>
  </si>
  <si>
    <t>41364586</t>
  </si>
  <si>
    <t>CALVO TORRES NATALIE MEGALIT</t>
  </si>
  <si>
    <t>44882642</t>
  </si>
  <si>
    <t>CESPEDES PALMA NURI SURI</t>
  </si>
  <si>
    <t>40630468</t>
  </si>
  <si>
    <t>FLORES BOBADILLA RONNIE JULIAN</t>
  </si>
  <si>
    <t>42529174</t>
  </si>
  <si>
    <t>GARFIAS LUNA JULIO CESAR</t>
  </si>
  <si>
    <t>31044789</t>
  </si>
  <si>
    <t>GONZALES FRANCO ROMUALDO</t>
  </si>
  <si>
    <t>45162656</t>
  </si>
  <si>
    <t>MENDOZA ZAVALA HEVERT</t>
  </si>
  <si>
    <t>41891308</t>
  </si>
  <si>
    <t>ZEVALLOS SALAZAR ROSA MARIELA</t>
  </si>
  <si>
    <t>42339143</t>
  </si>
  <si>
    <t>MEDRANO CARRASCO RUTH</t>
  </si>
  <si>
    <t>40574362</t>
  </si>
  <si>
    <t>APAZA PACORI REYNA ARODY</t>
  </si>
  <si>
    <t>43844215</t>
  </si>
  <si>
    <t>CONTRERAS MENA LUZBER</t>
  </si>
  <si>
    <t>42200642</t>
  </si>
  <si>
    <t>CORDOVA RAMIREZ SOFIA MILAGROS</t>
  </si>
  <si>
    <t>44906604</t>
  </si>
  <si>
    <t>PAMPAS MOYA WILISAR</t>
  </si>
  <si>
    <t>40893148</t>
  </si>
  <si>
    <t>ESTACIO BRAVO FLOR EUGENIA</t>
  </si>
  <si>
    <t>45484140</t>
  </si>
  <si>
    <t>VILLEGAS PALOMINO JARIANY</t>
  </si>
  <si>
    <t>40608667</t>
  </si>
  <si>
    <t>CRUZADO CELIS ESTELA ESTHER</t>
  </si>
  <si>
    <t>41900943</t>
  </si>
  <si>
    <t>GONZALES ELGUERA MARTHA</t>
  </si>
  <si>
    <t>46844639</t>
  </si>
  <si>
    <t>HUAMAN GRANDA YONY</t>
  </si>
  <si>
    <t>31341841</t>
  </si>
  <si>
    <t>HUAMANI ROMAN WILBER</t>
  </si>
  <si>
    <t>41620367</t>
  </si>
  <si>
    <t>SIERRA CERVANTES RAMIRO</t>
  </si>
  <si>
    <t>31045254</t>
  </si>
  <si>
    <t>AYMARA CAMACHO SONIA CRISTINA</t>
  </si>
  <si>
    <t>40990441</t>
  </si>
  <si>
    <t>MOINA RAFAELE MARIBEL</t>
  </si>
  <si>
    <t>47338068</t>
  </si>
  <si>
    <t>ZUÑIGA OCHOA NORMA</t>
  </si>
  <si>
    <t>42496682</t>
  </si>
  <si>
    <t>TORRES PEÑA ERIKA</t>
  </si>
  <si>
    <t>46742199</t>
  </si>
  <si>
    <t>AVENDAÑO TELLO HUBERT</t>
  </si>
  <si>
    <t>45151061</t>
  </si>
  <si>
    <t>GUTIERREZ AEDO NELIDA</t>
  </si>
  <si>
    <t>41202579</t>
  </si>
  <si>
    <t>HERRERA PONCE ROSA ELVIRA</t>
  </si>
  <si>
    <t>40505919</t>
  </si>
  <si>
    <t>DE LA FUENTE LEON MARIA ESTELA</t>
  </si>
  <si>
    <t>48560458</t>
  </si>
  <si>
    <t>HUACHACA LLACTAHUAMANI MONICA</t>
  </si>
  <si>
    <t>46733359</t>
  </si>
  <si>
    <t>MELENDEZ FLORES JHUVITZA ESTELA</t>
  </si>
  <si>
    <t>40976955</t>
  </si>
  <si>
    <t>OJEDA CACERES ERNESTO</t>
  </si>
  <si>
    <t>23989016</t>
  </si>
  <si>
    <t>OSCCO ORTIZ CANDY YANET</t>
  </si>
  <si>
    <t>40059967</t>
  </si>
  <si>
    <t>HUAMANI TAPIA JOSE</t>
  </si>
  <si>
    <t>46062102</t>
  </si>
  <si>
    <t>LICERAS ASTO BERNARDINO</t>
  </si>
  <si>
    <t>24000392</t>
  </si>
  <si>
    <t>HUACAC QUINTANA MARLENI</t>
  </si>
  <si>
    <t>42765393</t>
  </si>
  <si>
    <t>MARTINEZ CHAUCA ELENA MARISELA</t>
  </si>
  <si>
    <t>46065827</t>
  </si>
  <si>
    <t>VALENZUELA BARRIENTOS LINETH</t>
  </si>
  <si>
    <t>43376346</t>
  </si>
  <si>
    <t>ARANA SARAVIA ARLEN</t>
  </si>
  <si>
    <t>44298141</t>
  </si>
  <si>
    <t>CASTILLO TAPIA VICTOR</t>
  </si>
  <si>
    <t>46387094</t>
  </si>
  <si>
    <t>LAMAS TORRICO ROSMERI</t>
  </si>
  <si>
    <t>43565199</t>
  </si>
  <si>
    <t>MAMANI MARCA LUZ MARINA</t>
  </si>
  <si>
    <t>43481914</t>
  </si>
  <si>
    <t>MOREANO JIMENEZ UBALDINA</t>
  </si>
  <si>
    <t>31038507</t>
  </si>
  <si>
    <t>SEQUEIROS MEZA NAVEL RAMIRO</t>
  </si>
  <si>
    <t>43132909</t>
  </si>
  <si>
    <t>FLORES QUISPE GILBER</t>
  </si>
  <si>
    <t>43392686</t>
  </si>
  <si>
    <t>HUAMAN GRANDE OFELIA</t>
  </si>
  <si>
    <t>45833928</t>
  </si>
  <si>
    <t>CABRERA NAVARRO MARELY LUISA</t>
  </si>
  <si>
    <t>42947481</t>
  </si>
  <si>
    <t>CHAPARRO ZAMALLOA MARIA DEL CARMEN</t>
  </si>
  <si>
    <t>70796082</t>
  </si>
  <si>
    <t>HUALLPA CACERES KAREN</t>
  </si>
  <si>
    <t>70082090</t>
  </si>
  <si>
    <t>SICOS ROJAS FIORELLA JASMIN</t>
  </si>
  <si>
    <t>02508185</t>
  </si>
  <si>
    <t>SOARES BARBOSA FAGLYSON</t>
  </si>
  <si>
    <t>Superior completo</t>
  </si>
  <si>
    <t>40402169</t>
  </si>
  <si>
    <t>CUELLAR VILLAVICENCIO CARLOS AUGUSTO</t>
  </si>
  <si>
    <t>00797527</t>
  </si>
  <si>
    <t>JARA DELGADO TITO</t>
  </si>
  <si>
    <t>41433348</t>
  </si>
  <si>
    <t>MONTES PEDRAZA EDITH MIRIAN</t>
  </si>
  <si>
    <t>41037993</t>
  </si>
  <si>
    <t>TTITO BACA LIDIAN</t>
  </si>
  <si>
    <t>42159022</t>
  </si>
  <si>
    <t>VELASQUEZ BALBOA CRISTHIAN</t>
  </si>
  <si>
    <t>44691329</t>
  </si>
  <si>
    <t>PEDRAZA VELASQUE VICTOR ANDRES</t>
  </si>
  <si>
    <t>40252883</t>
  </si>
  <si>
    <t>VALENZUELA HUAMANÑAHUI SANTOS</t>
  </si>
  <si>
    <t>31043573</t>
  </si>
  <si>
    <t>CONDOMA PANIURA FELIX</t>
  </si>
  <si>
    <t>47609194</t>
  </si>
  <si>
    <t>HUAMAN AMAU VERONICA</t>
  </si>
  <si>
    <t>44165255</t>
  </si>
  <si>
    <t>MAMANI BARRANTES FANNY MARISOL</t>
  </si>
  <si>
    <t>46005629</t>
  </si>
  <si>
    <t>VEGA HUILLCAHUA NORMA</t>
  </si>
  <si>
    <t>46938818</t>
  </si>
  <si>
    <t>ORTIZ MENDIVIL YANETH</t>
  </si>
  <si>
    <t>70220787</t>
  </si>
  <si>
    <t>GOMEZ TORRES ERIKA PATRICIA</t>
  </si>
  <si>
    <t>43514898</t>
  </si>
  <si>
    <t>QUISPE MALDONADO MARIBEL</t>
  </si>
  <si>
    <t>72248077</t>
  </si>
  <si>
    <t>CHALCO SALAZAR KELLY</t>
  </si>
  <si>
    <t>21547730</t>
  </si>
  <si>
    <t>CHAVEZ SANCHEZ ELIZABETH</t>
  </si>
  <si>
    <t>47032830</t>
  </si>
  <si>
    <t>CUCCHI BUSTOS ROCIO DEL PILAR</t>
  </si>
  <si>
    <t>45730896</t>
  </si>
  <si>
    <t>LIZARME OROSCO ROGER</t>
  </si>
  <si>
    <t>41712182</t>
  </si>
  <si>
    <t>BAZAN HUAMANTICA JASMINE</t>
  </si>
  <si>
    <t>72486795</t>
  </si>
  <si>
    <t>CABRERA LOPINTA MARILY JHULIETA</t>
  </si>
  <si>
    <t>70023900</t>
  </si>
  <si>
    <t>CLAVIJO UMIÑA NOHELIA LUCERO</t>
  </si>
  <si>
    <t>70379225</t>
  </si>
  <si>
    <t>COBA ARCE ILMA SHELLEY</t>
  </si>
  <si>
    <t>44614744</t>
  </si>
  <si>
    <t>LIZARRAGA RAMOS ELIENNTH STEFANNY</t>
  </si>
  <si>
    <t>ASISTENTA SOCIAL</t>
  </si>
  <si>
    <t>46237152</t>
  </si>
  <si>
    <t>MEDINA LOPEZ SONIMAR EVELIN</t>
  </si>
  <si>
    <t>72941656</t>
  </si>
  <si>
    <t>OCHOA MONTEAGUDO CRISTINA</t>
  </si>
  <si>
    <t>40740400</t>
  </si>
  <si>
    <t>OSCCO MOREANO ADA GUADALUPE</t>
  </si>
  <si>
    <t>46583127</t>
  </si>
  <si>
    <t>RIVERA GARAY SUSAN MARYORIT</t>
  </si>
  <si>
    <t>47447062</t>
  </si>
  <si>
    <t>YUPANQUI HUAMANI YUDISA</t>
  </si>
  <si>
    <t>41115502</t>
  </si>
  <si>
    <t>BARAZORDA CHIPA NELLY</t>
  </si>
  <si>
    <t>71385219</t>
  </si>
  <si>
    <t>CERVANTES CHIPA YESENIA NADIA</t>
  </si>
  <si>
    <t>46726638</t>
  </si>
  <si>
    <t>DURAND QUISPE ROSA MARGOT</t>
  </si>
  <si>
    <t>41517342</t>
  </si>
  <si>
    <t>FERRO CALDERON CESAR</t>
  </si>
  <si>
    <t>40727907</t>
  </si>
  <si>
    <t>GAVANCHO JARA WALTER</t>
  </si>
  <si>
    <t>71761214</t>
  </si>
  <si>
    <t>HUAMANI LUNA MARTIN EMERSON</t>
  </si>
  <si>
    <t>24706262</t>
  </si>
  <si>
    <t>LEON APAZA GREGORIA</t>
  </si>
  <si>
    <t>71412197</t>
  </si>
  <si>
    <t>PAREJA ACHATA ALEJANDRO</t>
  </si>
  <si>
    <t>70753005</t>
  </si>
  <si>
    <t>PUGA QUISPE JEESNITH</t>
  </si>
  <si>
    <t>46375919</t>
  </si>
  <si>
    <t>RAMOS BORDA JHONNY</t>
  </si>
  <si>
    <t>44369327</t>
  </si>
  <si>
    <t>ZUNIGA ARREDONDO MIRIAN</t>
  </si>
  <si>
    <t>42418412</t>
  </si>
  <si>
    <t>CERVANTES CHICLLA VILMA</t>
  </si>
  <si>
    <t>44811061</t>
  </si>
  <si>
    <t>ANCALLA HUAMANI YOVANNA</t>
  </si>
  <si>
    <t>43025133</t>
  </si>
  <si>
    <t>MOINA GALLEGOS VICTOR</t>
  </si>
  <si>
    <t>43389544</t>
  </si>
  <si>
    <t>PALACIOS VELARDE NUBIA MIRELLA</t>
  </si>
  <si>
    <t>45101883</t>
  </si>
  <si>
    <t>PAUCAR SALAS IVET MAGALY</t>
  </si>
  <si>
    <t>40382072</t>
  </si>
  <si>
    <t>POCCO QUISPE MARTIN</t>
  </si>
  <si>
    <t>46005614</t>
  </si>
  <si>
    <t>QUISPE PAREJA BANESSA</t>
  </si>
  <si>
    <t>70578052</t>
  </si>
  <si>
    <t>SALAZAR VILLAFANE GRECIA VERONICA</t>
  </si>
  <si>
    <t>31039717</t>
  </si>
  <si>
    <t>SALCEDO ROBLES MARIA ELENA</t>
  </si>
  <si>
    <t>43357292</t>
  </si>
  <si>
    <t>SORIA TELLO LIZ</t>
  </si>
  <si>
    <t>42689762</t>
  </si>
  <si>
    <t>SOEL PEÑA EDDY JORGE</t>
  </si>
  <si>
    <t>43670493</t>
  </si>
  <si>
    <t>ALCCAHUAMANI MANUELO MARIA CRISTINA</t>
  </si>
  <si>
    <t>42159031</t>
  </si>
  <si>
    <t>FLORES ARREDONDO ADELA</t>
  </si>
  <si>
    <t>47994597</t>
  </si>
  <si>
    <t>DURAND HUACHACA ALEX</t>
  </si>
  <si>
    <t>42410366</t>
  </si>
  <si>
    <t>ROMERO GUTIERREZ LUIS CARLOS</t>
  </si>
  <si>
    <t>42645207</t>
  </si>
  <si>
    <t>HUAMANI TORRES ROGER</t>
  </si>
  <si>
    <t>40061652</t>
  </si>
  <si>
    <t>VILLARROEL OCHOA RUTH</t>
  </si>
  <si>
    <t>44564642</t>
  </si>
  <si>
    <t>TERAN YUPANQUI SONIA</t>
  </si>
  <si>
    <t>44341429</t>
  </si>
  <si>
    <t>CHIRINOS GONZALES TANIA</t>
  </si>
  <si>
    <t>46528567</t>
  </si>
  <si>
    <t>QUISPE MENACHO DIANA</t>
  </si>
  <si>
    <t>40176480</t>
  </si>
  <si>
    <t>MASI HUAMAN TEOFILO</t>
  </si>
  <si>
    <t>15440205</t>
  </si>
  <si>
    <t>SIERRA RAMOS NELLY</t>
  </si>
  <si>
    <t>46038277</t>
  </si>
  <si>
    <t>FERREL LEON LIZETT GIULIANA</t>
  </si>
  <si>
    <t>40896424</t>
  </si>
  <si>
    <t>MENDOZA ORTIZ ODALIS CARLOTA</t>
  </si>
  <si>
    <t>31031266</t>
  </si>
  <si>
    <t>MEDINA VALDERRAMA JUSTINO</t>
  </si>
  <si>
    <t>41476994</t>
  </si>
  <si>
    <t>PUMA SARMIENTO DINA</t>
  </si>
  <si>
    <t>31013753</t>
  </si>
  <si>
    <t>VALER DEL CASTILLO CARLOS ALFONSO</t>
  </si>
  <si>
    <t>42332768</t>
  </si>
  <si>
    <t>SANCHEZ SUAREZ ALEX GERMAN</t>
  </si>
  <si>
    <t>72324489</t>
  </si>
  <si>
    <t>MOINA SULLA STACI KETLIN</t>
  </si>
  <si>
    <t>46251091</t>
  </si>
  <si>
    <t>PALOMINO HUAMAN LUZMILA</t>
  </si>
  <si>
    <t>31551755</t>
  </si>
  <si>
    <t>QUISPE SALAS JUANA</t>
  </si>
  <si>
    <t>31020384</t>
  </si>
  <si>
    <t>CARDENAS TORBISCO JULIO ALBERTO</t>
  </si>
  <si>
    <t>46250476</t>
  </si>
  <si>
    <t>CONTRERAS HUAMANI MARIO</t>
  </si>
  <si>
    <t>Técnico superior completo</t>
  </si>
  <si>
    <t>31043807</t>
  </si>
  <si>
    <t>UTANI SUEL NORMA</t>
  </si>
  <si>
    <t>SEcundaria completa</t>
  </si>
  <si>
    <t>NO TIEN</t>
  </si>
  <si>
    <t>31024469</t>
  </si>
  <si>
    <t>PEÑA MENA LIZ AYDEE</t>
  </si>
  <si>
    <t>31043421</t>
  </si>
  <si>
    <t>SIERRA YEPEZ ADILI</t>
  </si>
  <si>
    <t>00445406</t>
  </si>
  <si>
    <t>MAMANI CHIPANA ADELIA</t>
  </si>
  <si>
    <t>46929903</t>
  </si>
  <si>
    <t>VERA RODRIGUEZ CLEDY</t>
  </si>
  <si>
    <t>46784036</t>
  </si>
  <si>
    <t>ALARCON VALVERDE FRANKLIN</t>
  </si>
  <si>
    <t>46412236</t>
  </si>
  <si>
    <t>PALOMINO SALAZAR MIRIAM LUCERO</t>
  </si>
  <si>
    <t>44932641</t>
  </si>
  <si>
    <t>RAMIREZ QUINTE ELIZABETH DAMARES</t>
  </si>
  <si>
    <t>24993003</t>
  </si>
  <si>
    <t>MELENDEZ HUAMANI JOSE ANTONIO</t>
  </si>
  <si>
    <t>44906605</t>
  </si>
  <si>
    <t>MERMA CONTRERAS NANCY</t>
  </si>
  <si>
    <t>70669787</t>
  </si>
  <si>
    <t>ESPINOZA PUMAPILLO MARTHA ANTONIA</t>
  </si>
  <si>
    <t>46541521</t>
  </si>
  <si>
    <t>BELLIDO MOLINA WENDY ESTEFANI</t>
  </si>
  <si>
    <t>47134013</t>
  </si>
  <si>
    <t>VELASQUEZ RIOS ANA MARIA</t>
  </si>
  <si>
    <t>43438414</t>
  </si>
  <si>
    <t>YUCRA MAMANI YUDIT</t>
  </si>
  <si>
    <t>31024692</t>
  </si>
  <si>
    <t>SERRANO ARANDO JULIA</t>
  </si>
  <si>
    <t>47481818</t>
  </si>
  <si>
    <t>CESPEDES ROJAS BERTHA FIORELLA</t>
  </si>
  <si>
    <t>46035698</t>
  </si>
  <si>
    <t>HUAMANI CAMARGO VILMA ESTHER</t>
  </si>
  <si>
    <t>43725441</t>
  </si>
  <si>
    <t>NAHUE ESTEFANERO JESSICA</t>
  </si>
  <si>
    <t>42568010</t>
  </si>
  <si>
    <t>SOTO SALAZAR EDITH</t>
  </si>
  <si>
    <t>74280012</t>
  </si>
  <si>
    <t>TRILLO QUISPE BRENDA ARLED</t>
  </si>
  <si>
    <t>42476502</t>
  </si>
  <si>
    <t>ALIAGA CORONADO CRISTIAN YOSKAN</t>
  </si>
  <si>
    <t>31036849</t>
  </si>
  <si>
    <t>CHAHUILLCO ALLAHUA ALFREDO</t>
  </si>
  <si>
    <t>45858395</t>
  </si>
  <si>
    <t>MIRANDA RAMOS LIDIA</t>
  </si>
  <si>
    <t>31170258</t>
  </si>
  <si>
    <t>TORRES CCORAHUA CESAR</t>
  </si>
  <si>
    <t>40842708</t>
  </si>
  <si>
    <t>QUISPE SANCHEZ EDWIN</t>
  </si>
  <si>
    <t>09457105</t>
  </si>
  <si>
    <t>SOTO BENITES AVELINA</t>
  </si>
  <si>
    <t>44082798</t>
  </si>
  <si>
    <t>ZUÑIGA CARHUAS ELER</t>
  </si>
  <si>
    <t>45696395</t>
  </si>
  <si>
    <t>ESPINOZA FLORES LIVIA</t>
  </si>
  <si>
    <t>31044831</t>
  </si>
  <si>
    <t>OVALLE CHOCCATA CARLOS</t>
  </si>
  <si>
    <t>42533292</t>
  </si>
  <si>
    <t>NAVEROS AGUIRRE RUTH VICTORIA</t>
  </si>
  <si>
    <t>31543284</t>
  </si>
  <si>
    <t>PALOMINO CHIRINOS ROSALINA</t>
  </si>
  <si>
    <t>40467649</t>
  </si>
  <si>
    <t>MEZA HUAMAN GLORIA</t>
  </si>
  <si>
    <t>RIVEROS GOMEZ THELMA</t>
  </si>
  <si>
    <t xml:space="preserve">NILDA PALOMINO RIVAS </t>
  </si>
  <si>
    <t>CAHUANA ORIHUELA LIZ</t>
  </si>
  <si>
    <t xml:space="preserve">ADRIEL RIOMAR SUBELETE GONZALES </t>
  </si>
  <si>
    <t xml:space="preserve">SADITH LUCINDA ARIAS TACCA </t>
  </si>
  <si>
    <t>LICENCIADA EN ENFERMERIA</t>
  </si>
  <si>
    <t>QUISPE LAGOS MERY LUZ</t>
  </si>
  <si>
    <t>LIGARDA GABANCHO YENNY THESALIA</t>
  </si>
  <si>
    <t>OVALLE GUIZADO ELBA</t>
  </si>
  <si>
    <t>Secundaria completa</t>
  </si>
  <si>
    <t xml:space="preserve">MEDICO CIRUJANO </t>
  </si>
  <si>
    <t xml:space="preserve"> KAROLD JOSSEPH GUIZADO CHUMPISUCA</t>
  </si>
  <si>
    <t xml:space="preserve">MILAGROS CASTAÑEDA ANTONIO </t>
  </si>
  <si>
    <t>VARGAS MERMA NIEVES</t>
  </si>
  <si>
    <t>HUAMAN BORDA BENEDICTO</t>
  </si>
  <si>
    <t>PINEDA PEREZ JUAN MANUEL</t>
  </si>
  <si>
    <t xml:space="preserve">PEREZ SANCHEZ JUAN CARLOS </t>
  </si>
  <si>
    <t xml:space="preserve">FRANCY PASTOR ROBLES </t>
  </si>
  <si>
    <t xml:space="preserve">KELIM CAMACHO VEGA </t>
  </si>
  <si>
    <t>PALOMINO AVALOS ELIZABETH</t>
  </si>
  <si>
    <t>BARBOZA VELAZQUE MATILDE</t>
  </si>
  <si>
    <t>TRUJILLO MARTINEZ VICENTE</t>
  </si>
  <si>
    <t xml:space="preserve">SALLY CAYTUIRO ZAMALLOA </t>
  </si>
  <si>
    <t>HUAMANI PALOMINO MERVYN</t>
  </si>
  <si>
    <t xml:space="preserve">ENAIDA CHIPANA VARGAS </t>
  </si>
  <si>
    <t xml:space="preserve">DEYSY MARITZA MALLMA AYQUIPA </t>
  </si>
  <si>
    <t xml:space="preserve">ODITA ANDINA ANGELINO BUENDIA </t>
  </si>
  <si>
    <t>LICENCIADA EN ENFERMERÍA</t>
  </si>
  <si>
    <t xml:space="preserve">MARIZELA QUISPE PUMA </t>
  </si>
  <si>
    <t>SANCHEZ QUISPE ANA MARIA</t>
  </si>
  <si>
    <t xml:space="preserve">YESSICA MARCANI CACERES </t>
  </si>
  <si>
    <t>PEREIRA ROJAS SIXTO</t>
  </si>
  <si>
    <t xml:space="preserve">SERGIO YLLPA PACHACAMA </t>
  </si>
  <si>
    <t>ZANABRIA SANCHEZ LOURDES</t>
  </si>
  <si>
    <t xml:space="preserve">LUISA HILDA QUISPE CCASANI </t>
  </si>
  <si>
    <t xml:space="preserve">FERNANDO ESTEBAN SOTO OJEDA     </t>
  </si>
  <si>
    <t>CHIPA AYBAR GOYO RONALD</t>
  </si>
  <si>
    <t xml:space="preserve">JAINOR MORA BARAZORDA </t>
  </si>
  <si>
    <t>ARAGON ALANOCCA SHEYLA</t>
  </si>
  <si>
    <t xml:space="preserve">YHOYI PALOMINO HUAMANI </t>
  </si>
  <si>
    <t xml:space="preserve">DREYSI JIMENA LLAMCCAYA TALAVERANO </t>
  </si>
  <si>
    <t>SANCHEZ CHIPA EDWIN</t>
  </si>
  <si>
    <t>ESPINOZA QUISPE SARAY</t>
  </si>
  <si>
    <t>TRABAJADOR SERVICIO</t>
  </si>
  <si>
    <t>TEVEZ HUAMANI EDITH</t>
  </si>
  <si>
    <t>TAMBRAICO PAMPAÑAHUPA ANGELICA</t>
  </si>
  <si>
    <t xml:space="preserve">PAMELA SIERRA AULLA </t>
  </si>
  <si>
    <t>OLIVERA HUAMAN ANGELICA</t>
  </si>
  <si>
    <t>MIRANDA LOPEZ DANY LUZ</t>
  </si>
  <si>
    <t>MESTAS TELLO YOHANA YASHAYRA</t>
  </si>
  <si>
    <t>ODONTOLOGO</t>
  </si>
  <si>
    <t>SUperior completo</t>
  </si>
  <si>
    <t>MEDRANO CARRION EDITH</t>
  </si>
  <si>
    <t>MENCIA OJEDA JULIA MELCHOR</t>
  </si>
  <si>
    <t>FERRO ESTRADA SANTOSA</t>
  </si>
  <si>
    <t>CUSI VEGA EVARISTA</t>
  </si>
  <si>
    <t xml:space="preserve">CCAHUANA PEREZ ANA MARIA </t>
  </si>
  <si>
    <t>GARCIA CALLALLI FLOR MARIA</t>
  </si>
  <si>
    <t>BENITES GUIZADO MARLENY</t>
  </si>
  <si>
    <t>PERSONAL DE SERVICIO</t>
  </si>
  <si>
    <t>TURPO NUÑEZ DELIA</t>
  </si>
  <si>
    <t>CRUZ QUISPE TERESHKOVA NIGNTINGALE JOSSELING</t>
  </si>
  <si>
    <t>73659460</t>
  </si>
  <si>
    <t>CARBAJAL CASTRO MADALITH ZAHITH</t>
  </si>
  <si>
    <t>QUISPE AVALOS JUAN CARLOS</t>
  </si>
  <si>
    <t>TRUJILLO GARRAFA  MAVILA</t>
  </si>
  <si>
    <t>CAHUANA ESLACHIN ROSMERY</t>
  </si>
  <si>
    <t xml:space="preserve"> JOSELIN CINTHIA ALVARADO PEREZ</t>
  </si>
  <si>
    <t xml:space="preserve">ZENAYDA RINCON ALZAMORA </t>
  </si>
  <si>
    <t>LEON SOTOMAYOR MIRIAM  MILEYDI</t>
  </si>
  <si>
    <t>45945728</t>
  </si>
  <si>
    <t>VASQUEZ REINOSO KRESLING MEYLIN</t>
  </si>
  <si>
    <t>71107629</t>
  </si>
  <si>
    <t>CATALAN SANCHEZ LUZ DELIA</t>
  </si>
  <si>
    <t>70431078</t>
  </si>
  <si>
    <t>CASTILLO CCACHA LUISA</t>
  </si>
  <si>
    <t>001738220</t>
  </si>
  <si>
    <t xml:space="preserve">RODRIGO URBINA TOCOCARI </t>
  </si>
  <si>
    <t>72196784</t>
  </si>
  <si>
    <t>VASQUEZ CHAMAYA GERALDINE</t>
  </si>
  <si>
    <t>70661949</t>
  </si>
  <si>
    <t>CCAHUANA DOMINGUEZ ANA LUCIA</t>
  </si>
  <si>
    <t>75238349</t>
  </si>
  <si>
    <t>AYMA ABOLLANEDA KELLY CLARIZA</t>
  </si>
  <si>
    <t>73195544</t>
  </si>
  <si>
    <t>JUAN ERICK ORTEGA VILLAFUERTE</t>
  </si>
  <si>
    <t>CARLA CELSY ROBLES BARAZORDA</t>
  </si>
  <si>
    <t xml:space="preserve">CHALCO SALAZAR ANAIZ </t>
  </si>
  <si>
    <t>SOLIS MARTINEZ MABELI MILAGROS</t>
  </si>
  <si>
    <t>SULLCAHUAMAN MENA CRISTHIAN NINO</t>
  </si>
  <si>
    <t>PALOMINO SEQUEIROS NANCY</t>
  </si>
  <si>
    <t>YNTUSCA MALLQUI ALI ESTEFANY</t>
  </si>
  <si>
    <t>80566800</t>
  </si>
  <si>
    <t>CHOCCATA QUIQUIA MARIA DE LOURDES</t>
  </si>
  <si>
    <t>72777072</t>
  </si>
  <si>
    <t>CCASANI MEZA MICHAEL</t>
  </si>
  <si>
    <t>ENRIQUE JESUS AREVALO CABALLERO</t>
  </si>
  <si>
    <t>ISMAEL ARTURO ALATA SUEL</t>
  </si>
  <si>
    <t>LUZ LIDIA MOSQUEIRA VILLAFUERTE</t>
  </si>
  <si>
    <t xml:space="preserve">CORAZAO SEQUEROS CARLA CLAUDIA </t>
  </si>
  <si>
    <t>ROXANA GUTIERREZ SIANCAS</t>
  </si>
  <si>
    <t>GUTIERREZ VILLAFUERTE ROSMERY</t>
  </si>
  <si>
    <t>PILOTO DE AMBULANCIA/CONDUCTOR</t>
  </si>
  <si>
    <t>EDGAR HUILLCA SOTO</t>
  </si>
  <si>
    <t>GERARDO QUISPITUPA GARCIA</t>
  </si>
  <si>
    <t>ANDIA PIPA HILDA ROCIO</t>
  </si>
  <si>
    <t>AYTE AREVALO MARLENY</t>
  </si>
  <si>
    <t>BRAVO LLOCLLA SOLEDAD</t>
  </si>
  <si>
    <t>BRON VALER VERONICA YENNY</t>
  </si>
  <si>
    <t>HUAMAN CHIPA MADELEYNE</t>
  </si>
  <si>
    <t>HUAMAN CONTRERAS AYDY</t>
  </si>
  <si>
    <t>MINA MOREANO MARIA JULIA</t>
  </si>
  <si>
    <t>PILARES ALVAREZ NOHELY</t>
  </si>
  <si>
    <t>QUISPE YANA SODITH</t>
  </si>
  <si>
    <t>RIVERA BORDA CARMEN ROSA</t>
  </si>
  <si>
    <t>TORRES ESCALANTE EDUARDO</t>
  </si>
  <si>
    <t>VALDIVIA QUISPE MILAGROS ESCARLETH</t>
  </si>
  <si>
    <t>AYMA INCA FLOR MARIA</t>
  </si>
  <si>
    <t>LICENCIADA EN ENEFERMERIA</t>
  </si>
  <si>
    <t>CARMEN ROSA INGA HUAMANI</t>
  </si>
  <si>
    <t xml:space="preserve">LISS MARLEE ZAMBRANO PERALTA </t>
  </si>
  <si>
    <t>YOLANDA BRAVO TORVISCO</t>
  </si>
  <si>
    <t>LILIA NATIVIDAD CAVERO ORTEGA</t>
  </si>
  <si>
    <t>MIRIAM CAHUANA CORTEZ</t>
  </si>
  <si>
    <t>ILA ALENY PALMA ZAPANA</t>
  </si>
  <si>
    <t>LIZARME BALBOA ROCIO</t>
  </si>
  <si>
    <t>CORDOVA CASTELO DORIS DANIELA</t>
  </si>
  <si>
    <t>MAYHUIRE VARGAS KANDY YANINA</t>
  </si>
  <si>
    <t>TÉCNICO EN ENFERMERIA</t>
  </si>
  <si>
    <t>ISABEL LUCAS PUMA</t>
  </si>
  <si>
    <t>HUAMANI HUILLCA CRISTINA</t>
  </si>
  <si>
    <t>JENNIFER KHATHERINE BACA HUAJAMAITA</t>
  </si>
  <si>
    <t>BERNARDINA QUINTANA HILARES</t>
  </si>
  <si>
    <t>GLADYS GARCÍA MEZA</t>
  </si>
  <si>
    <t>KATIANA PANTIGOZO ORQQUE</t>
  </si>
  <si>
    <t>09518090</t>
  </si>
  <si>
    <t>SALDIVAR ENCISO CLEOFE TERESA</t>
  </si>
  <si>
    <t>ROY ISAU VEDIA TAMBRAICO</t>
  </si>
  <si>
    <t>ISAÍAS SÁNCHEZ QUISPE</t>
  </si>
  <si>
    <t>ELIANA QUISPE PICHIHUA</t>
  </si>
  <si>
    <t>CAROLINI VALLENAS FUENTES</t>
  </si>
  <si>
    <t>USTUA OSCCO MARIA LOURDES</t>
  </si>
  <si>
    <t>SAARA GELEN FUENTES QUISPE</t>
  </si>
  <si>
    <t>LILIA HUAMANI TORRES</t>
  </si>
  <si>
    <t>DURAN MEJIA YUSNILA ROCIO</t>
  </si>
  <si>
    <t>MENDOZA QUISPE RINA YSABEL</t>
  </si>
  <si>
    <t>ROMERO ROJAS ANA MARIA</t>
  </si>
  <si>
    <t>CUCCHI DAMIAN YAMILYN KATIA</t>
  </si>
  <si>
    <t>MALPARTIDA MALLIZA ASTRID ELIZABETH</t>
  </si>
  <si>
    <t>GARCIA CHIPA JACQUELINE</t>
  </si>
  <si>
    <t>TÉCNICA EN ENFERMERIA</t>
  </si>
  <si>
    <t>CACERES CCARHUASLLA HILDA</t>
  </si>
  <si>
    <t>PAJA CAILLAHUA MIGUEL</t>
  </si>
  <si>
    <t>09850021</t>
  </si>
  <si>
    <t>ANAMARIA FELIX ESTHER</t>
  </si>
  <si>
    <t xml:space="preserve">ARONI SEQUEIROS SILVIA </t>
  </si>
  <si>
    <t>HUAMANHORCCO GONZALES ZULMA</t>
  </si>
  <si>
    <t>31037588</t>
  </si>
  <si>
    <t xml:space="preserve">SARMIENTO GONZALES FRANCY </t>
  </si>
  <si>
    <t>CCANRE TAIPE JUDITH ZANDIA</t>
  </si>
  <si>
    <t>MOLINA NIÑO DE GUZMAN ROBERTO AGUSTIN</t>
  </si>
  <si>
    <t>UTANI DAMIAN SONIA</t>
  </si>
  <si>
    <t>PATIÑO AMAO SILVIA LEANDRA</t>
  </si>
  <si>
    <t>HURTADO SEQUEIROS MONICA</t>
  </si>
  <si>
    <t>GALLEGOS MATENCIO NILO</t>
  </si>
  <si>
    <t>TECNICA EN ENFERMERIA</t>
  </si>
  <si>
    <t>TEJADA VELAZQUE ROSA</t>
  </si>
  <si>
    <t>RINCON URFANO ROSALVINA</t>
  </si>
  <si>
    <t>KATIUSCA RUTH CAÑARI LAIME</t>
  </si>
  <si>
    <t>DIGITADOR PAD</t>
  </si>
  <si>
    <t>TRABAJADOR DE LIMPIEZA</t>
  </si>
  <si>
    <t>TECNICO EN SEGURIDAD I</t>
  </si>
  <si>
    <t>TRABAJADOR DE SERVICIOS</t>
  </si>
  <si>
    <t>TORRES CCORAHUA CESAR GUSTAVO</t>
  </si>
  <si>
    <t>ENFERMERA/O</t>
  </si>
  <si>
    <t>TECNICO EN COMPUTACION</t>
  </si>
  <si>
    <t>40169679</t>
  </si>
  <si>
    <t>AYQUIPA QUISPE PATRICIA</t>
  </si>
  <si>
    <t>46892545</t>
  </si>
  <si>
    <t>ZAMBRANO PERALTA LISS MARLEE</t>
  </si>
  <si>
    <t>47307394</t>
  </si>
  <si>
    <t>TRABAJADOR SOCIAL</t>
  </si>
  <si>
    <t>TERAPISTA I</t>
  </si>
  <si>
    <t>46669313</t>
  </si>
  <si>
    <t>OJEDA SERRANO GRIMANESA</t>
  </si>
  <si>
    <t>ESPECIALISTA EN ALMACEN</t>
  </si>
  <si>
    <t>ASISTENTE TECNICO SECRETARIAL</t>
  </si>
  <si>
    <t>ESPECIALISTA ADMINISTRATIVO I</t>
  </si>
  <si>
    <t>TECNICO ADMINISTRATIVO I</t>
  </si>
  <si>
    <t>43363665</t>
  </si>
  <si>
    <t>RODRIGUEZ SOTO MELISA</t>
  </si>
  <si>
    <t>TECNICO ADMINISTRATIVO DE MESA DE PARTES</t>
  </si>
  <si>
    <t>TECNOLOGO MEDICO EN TERAPIA OCUPACIONAL</t>
  </si>
  <si>
    <t>TECNOLOGO MEDICO EN TERAPIA DE LENGUAJE</t>
  </si>
  <si>
    <t>42353737</t>
  </si>
  <si>
    <t>MOREANO CUELLAR NERIDA</t>
  </si>
  <si>
    <t>40107160</t>
  </si>
  <si>
    <t>BORDA ORIHUELA SANTOS JUVENAL</t>
  </si>
  <si>
    <t>46804152</t>
  </si>
  <si>
    <t>ROQUE VALENZUELA ARACELI MILAGRITOS</t>
  </si>
  <si>
    <t>JEFE DE OFICINA DE ASESORIA LEGAL</t>
  </si>
  <si>
    <t>JIMENEZ MENDOZA EDY</t>
  </si>
  <si>
    <t>DIRECTOR DE PLANIFICACION Y PRESUPUESTO</t>
  </si>
  <si>
    <t>46116910</t>
  </si>
  <si>
    <t>CARDENAS MIRANDA MARY</t>
  </si>
  <si>
    <t>COORDINADOR (A)</t>
  </si>
  <si>
    <t>DIGITADOR</t>
  </si>
  <si>
    <t>TECNICO EN ENFERMERIA I</t>
  </si>
  <si>
    <t>DIRECTOR DE PROGRAMA SECTORIAL</t>
  </si>
  <si>
    <t>TECNICO DE MANTENIMIENTO</t>
  </si>
  <si>
    <t>TECNICO EN LABORATORIO I</t>
  </si>
  <si>
    <t>CÉSPEDES ROJAS BERTHA FIORELLA</t>
  </si>
  <si>
    <t>002508185</t>
  </si>
  <si>
    <t>73572541</t>
  </si>
  <si>
    <t>TORRES SUAREZ YHASHIRA</t>
  </si>
  <si>
    <t>31029391</t>
  </si>
  <si>
    <t>HUACHACA ANAMPA JUAN</t>
  </si>
  <si>
    <t>44096754</t>
  </si>
  <si>
    <t>PEREZ VARGAS BETSY</t>
  </si>
  <si>
    <t>71376990</t>
  </si>
  <si>
    <t>ARANDA SANCHEZ MADELINE RAQUEL</t>
  </si>
  <si>
    <t>70764860</t>
  </si>
  <si>
    <t>CHESTERTON CHUMBES HILLARY JOSELYN</t>
  </si>
  <si>
    <t>47925813</t>
  </si>
  <si>
    <t>LOPEZ BORDA ROSMERY</t>
  </si>
  <si>
    <t>41221359</t>
  </si>
  <si>
    <t>SIERRA MONZON MARITZA</t>
  </si>
  <si>
    <t>46086889</t>
  </si>
  <si>
    <t>CONCHA HILARES JUVENAL</t>
  </si>
  <si>
    <t>40146701</t>
  </si>
  <si>
    <t>FELIX RIVAS JESSICA MILAGROS</t>
  </si>
  <si>
    <t>44861781</t>
  </si>
  <si>
    <t>CAMACHO VEGA KELIM</t>
  </si>
  <si>
    <t>70811011</t>
  </si>
  <si>
    <t>MARCANI CACERES YESSICA</t>
  </si>
  <si>
    <t>80328314</t>
  </si>
  <si>
    <t>77072831</t>
  </si>
  <si>
    <t>75225286</t>
  </si>
  <si>
    <t>74543408</t>
  </si>
  <si>
    <t>CCOYURI LLANQUE EFRAIN</t>
  </si>
  <si>
    <t>43817451</t>
  </si>
  <si>
    <t>ARIAS TACCA SADITH LUCINDA</t>
  </si>
  <si>
    <t>44997356</t>
  </si>
  <si>
    <t>15428708</t>
  </si>
  <si>
    <t>43107376</t>
  </si>
  <si>
    <t>43162157</t>
  </si>
  <si>
    <t>77065919</t>
  </si>
  <si>
    <t>TRUJILLO GARRAFA MAVILA</t>
  </si>
  <si>
    <t>47235248</t>
  </si>
  <si>
    <t>31551429</t>
  </si>
  <si>
    <t>41348789</t>
  </si>
  <si>
    <t>SOTO OJEDA FERNANDO ESTEBAN</t>
  </si>
  <si>
    <t>43075902</t>
  </si>
  <si>
    <t>44811496</t>
  </si>
  <si>
    <t>31041226</t>
  </si>
  <si>
    <t>43684219</t>
  </si>
  <si>
    <t>PINEDA PEREZ JUAN</t>
  </si>
  <si>
    <t>42074093</t>
  </si>
  <si>
    <t>PEREZ SANCHEZ JUAN CARLOS</t>
  </si>
  <si>
    <t>42245914</t>
  </si>
  <si>
    <t>48602170</t>
  </si>
  <si>
    <t>47453433</t>
  </si>
  <si>
    <t>43743333</t>
  </si>
  <si>
    <t>40865330</t>
  </si>
  <si>
    <t>CRESPO TRUJILLO BRITH IRAYA</t>
  </si>
  <si>
    <t>42327400</t>
  </si>
  <si>
    <t>LAGOS LEON ANA MARIA</t>
  </si>
  <si>
    <t>46851563</t>
  </si>
  <si>
    <t>45354378</t>
  </si>
  <si>
    <t>CHIPANA VARGAS ENAIDA</t>
  </si>
  <si>
    <t>47051880</t>
  </si>
  <si>
    <t>MALLMA AYQUIPA DEYSY MARITZA</t>
  </si>
  <si>
    <t>40918644</t>
  </si>
  <si>
    <t>ANGELINO BUENDIA ODITA ANDINA</t>
  </si>
  <si>
    <t>43619446</t>
  </si>
  <si>
    <t>QUISPE PUMA MARIZELA</t>
  </si>
  <si>
    <t>76679593</t>
  </si>
  <si>
    <t>40750536</t>
  </si>
  <si>
    <t>MALPARTIDA CHIPANA EDGAR</t>
  </si>
  <si>
    <t>72686101</t>
  </si>
  <si>
    <t>SIERRA AULLA PAMELA</t>
  </si>
  <si>
    <t>70772148</t>
  </si>
  <si>
    <t>PALOMINO HUAMAN YHOYI</t>
  </si>
  <si>
    <t>60014666</t>
  </si>
  <si>
    <t>CHALCO SALAZAR ANAIZ</t>
  </si>
  <si>
    <t>42620292</t>
  </si>
  <si>
    <t>HUAYCA IGNACIO WENDDY NATALIA</t>
  </si>
  <si>
    <t>47684126</t>
  </si>
  <si>
    <t>TEVES HUAMANI EDITH</t>
  </si>
  <si>
    <t>42226294</t>
  </si>
  <si>
    <t>80365759</t>
  </si>
  <si>
    <t>31007807</t>
  </si>
  <si>
    <t>31044342</t>
  </si>
  <si>
    <t>TAMBRAICO PAMPAÑAUPA ANGELICA</t>
  </si>
  <si>
    <t>44825720</t>
  </si>
  <si>
    <t>MENCIA OJEDA JULIA MELCHORA</t>
  </si>
  <si>
    <t>31043876</t>
  </si>
  <si>
    <t>CCAHUANA PEREZ ANA MARIA</t>
  </si>
  <si>
    <t>43697081</t>
  </si>
  <si>
    <t>BENITES GUISADO MARLENY</t>
  </si>
  <si>
    <t>31039939</t>
  </si>
  <si>
    <t>46013477</t>
  </si>
  <si>
    <t>QUISPE CCASANI LUISA HILDA</t>
  </si>
  <si>
    <t>44135475</t>
  </si>
  <si>
    <t>PALOMINO RIVAS NILDA</t>
  </si>
  <si>
    <t>70140622</t>
  </si>
  <si>
    <t>43374361</t>
  </si>
  <si>
    <t>RINCON ALZAMORA ZENAYDA</t>
  </si>
  <si>
    <t>48428958</t>
  </si>
  <si>
    <t>70857675</t>
  </si>
  <si>
    <t>47521612</t>
  </si>
  <si>
    <t>VALER QUISPE LIZET</t>
  </si>
  <si>
    <t>42976713</t>
  </si>
  <si>
    <t>70140611</t>
  </si>
  <si>
    <t>LLAMCCAYA TALAVERANO DREYSI JIMENA</t>
  </si>
  <si>
    <t>70618942</t>
  </si>
  <si>
    <t>MENDOZA LAIZA DE SERRANO RUT ELIZABETH</t>
  </si>
  <si>
    <t>CCAHUANA DOMINGUEZ ANA LUISA</t>
  </si>
  <si>
    <t>70144171</t>
  </si>
  <si>
    <t>74691766</t>
  </si>
  <si>
    <t>CAYTUIRO ZAMALLOA SALLY</t>
  </si>
  <si>
    <t>46365694</t>
  </si>
  <si>
    <t>HUARCAYA GONZALES FIORELLA LUCIA</t>
  </si>
  <si>
    <t>46834348</t>
  </si>
  <si>
    <t>CATALAN SANCHEZ NOEL</t>
  </si>
  <si>
    <t>70547952</t>
  </si>
  <si>
    <t>GUTIERREZ SIANCAS ROXANA</t>
  </si>
  <si>
    <t>43110100</t>
  </si>
  <si>
    <t>HERRERA NIÑO DE GUZMAN CARLOS AUGUSTO</t>
  </si>
  <si>
    <t>46083403</t>
  </si>
  <si>
    <t>CASTAÑEDA ANTONIO MILAGROS</t>
  </si>
  <si>
    <t>45499142</t>
  </si>
  <si>
    <t>PASTOR ROBLES FRANCY</t>
  </si>
  <si>
    <t>44798576</t>
  </si>
  <si>
    <t>YLLPA PACHACAMA SERGIO</t>
  </si>
  <si>
    <t>73014004</t>
  </si>
  <si>
    <t>MORA BARAZORDA JAINOR OBNIEL</t>
  </si>
  <si>
    <t>45165252</t>
  </si>
  <si>
    <t>VERA CHAHUILLCO JOHANNES CLAUDIO</t>
  </si>
  <si>
    <t>29296615</t>
  </si>
  <si>
    <t>CORAZAO TEVES EDDY</t>
  </si>
  <si>
    <t>46072993</t>
  </si>
  <si>
    <t>PALOMINO SOLORZANO YULIANA BELISA</t>
  </si>
  <si>
    <t>70765704</t>
  </si>
  <si>
    <t>ALVARADO PEREZ JOSELIN CINTHIA</t>
  </si>
  <si>
    <t>40665190</t>
  </si>
  <si>
    <t>BARAZORDA PACHACAMA CARLOS</t>
  </si>
  <si>
    <t>43446785</t>
  </si>
  <si>
    <t>00000000</t>
  </si>
  <si>
    <t>NO REGISTRADO NO REGISTRADO NO REGISTRADO</t>
  </si>
  <si>
    <t>URBINA TOCOARI RODRIGO</t>
  </si>
  <si>
    <t>75568545</t>
  </si>
  <si>
    <t>GUTIERREZ JIMENEZ ANTHONNY</t>
  </si>
  <si>
    <t>45352095</t>
  </si>
  <si>
    <t>07494823</t>
  </si>
  <si>
    <t>STEFFEN AGUIRRE MARGOT</t>
  </si>
  <si>
    <t>70144181</t>
  </si>
  <si>
    <t>70772158</t>
  </si>
  <si>
    <t>OSCO PORTILLO TAMY</t>
  </si>
  <si>
    <t>44843333</t>
  </si>
  <si>
    <t>PIMENTEL RIVERA DEYCEN YESSENIA</t>
  </si>
  <si>
    <t>31039616</t>
  </si>
  <si>
    <t>31033676</t>
  </si>
  <si>
    <t>44139926</t>
  </si>
  <si>
    <t>PINEDA ANCHAHUA EDITH VIVIANA</t>
  </si>
  <si>
    <t>44620924</t>
  </si>
  <si>
    <t>BRAVO TORVISCO YOLANDA</t>
  </si>
  <si>
    <t>45468777</t>
  </si>
  <si>
    <t>46274246</t>
  </si>
  <si>
    <t>70073088</t>
  </si>
  <si>
    <t>31038399</t>
  </si>
  <si>
    <t>ALARCON PICHIHUA MARIA ROSANA</t>
  </si>
  <si>
    <t>47199402</t>
  </si>
  <si>
    <t>ZUZUNAGA VILCHEZ YULIANA GRAZ</t>
  </si>
  <si>
    <t>47383575</t>
  </si>
  <si>
    <t>44139970</t>
  </si>
  <si>
    <t>OVALLE SANCHEZ JULIE FIORELLA</t>
  </si>
  <si>
    <t>72553310</t>
  </si>
  <si>
    <t>PALMA ZAPANA ILA ALENY</t>
  </si>
  <si>
    <t>74239981</t>
  </si>
  <si>
    <t>SANCHEZ LOPEZ ERVIN JOSEPH</t>
  </si>
  <si>
    <t>31034184</t>
  </si>
  <si>
    <t>CAHUANA SOLIS JACQUELINE</t>
  </si>
  <si>
    <t>44841897</t>
  </si>
  <si>
    <t>31033827</t>
  </si>
  <si>
    <t>46515264</t>
  </si>
  <si>
    <t>LUCAS PUMA ISABEL</t>
  </si>
  <si>
    <t>80035038</t>
  </si>
  <si>
    <t>HUAMANI GUTIERREZ LUIS ALBERTO</t>
  </si>
  <si>
    <t>42790286</t>
  </si>
  <si>
    <t>PANTIGOZO ORQQUE KATIANA</t>
  </si>
  <si>
    <t>43084996</t>
  </si>
  <si>
    <t>CORONADO CARHUAS ERIKA</t>
  </si>
  <si>
    <t>70764895</t>
  </si>
  <si>
    <t>HUAMAN ALCCA CARLINA</t>
  </si>
  <si>
    <t>71801740</t>
  </si>
  <si>
    <t>QUISPE PICHIHUA ELIANA</t>
  </si>
  <si>
    <t>71409189</t>
  </si>
  <si>
    <t>USTUA VEGA BRIZAIDA</t>
  </si>
  <si>
    <t>80596890</t>
  </si>
  <si>
    <t>OTAZU ALARCON IRMA BETTY</t>
  </si>
  <si>
    <t>09693279</t>
  </si>
  <si>
    <t>RIVERA CAMACHO NIDIA</t>
  </si>
  <si>
    <t>74442849</t>
  </si>
  <si>
    <t>QUINTANA HILARES BERNARDINA</t>
  </si>
  <si>
    <t>24702029</t>
  </si>
  <si>
    <t>CHIPANA VERGARA LIDIA CLORINDA</t>
  </si>
  <si>
    <t>48336473</t>
  </si>
  <si>
    <t>CAMACHO LOAYZA DINA EDELMA</t>
  </si>
  <si>
    <t>40740391</t>
  </si>
  <si>
    <t>HUAMANI TORRES LILIA</t>
  </si>
  <si>
    <t>42392946</t>
  </si>
  <si>
    <t>AYQUIPA QUISPE MARIA</t>
  </si>
  <si>
    <t>46734602</t>
  </si>
  <si>
    <t>QUISPE CHIPA ANAIS</t>
  </si>
  <si>
    <t>72269586</t>
  </si>
  <si>
    <t>LUNA VEGA SIRLEY TRAYSI</t>
  </si>
  <si>
    <t>46226771</t>
  </si>
  <si>
    <t>OCHOA SAIHUA BETTSABE</t>
  </si>
  <si>
    <t>48093226</t>
  </si>
  <si>
    <t>PEDRAZA SIERRA BRIZEYDA</t>
  </si>
  <si>
    <t>44989954</t>
  </si>
  <si>
    <t>CERVANTES CHICLLA REBECA</t>
  </si>
  <si>
    <t>42323310</t>
  </si>
  <si>
    <t>GUTIERREZ CASTRO NANCY</t>
  </si>
  <si>
    <t>48348698</t>
  </si>
  <si>
    <t>44786832</t>
  </si>
  <si>
    <t>HURTADO CARDENAS YENETZA</t>
  </si>
  <si>
    <t>71800980</t>
  </si>
  <si>
    <t>SARMIENTO GONZALES FRANCY</t>
  </si>
  <si>
    <t>40482047</t>
  </si>
  <si>
    <t>DIAZ VILCHEZ LIV EVELYN</t>
  </si>
  <si>
    <t>45102668</t>
  </si>
  <si>
    <t>ARONE HURTADO REYNA VALVINA</t>
  </si>
  <si>
    <t>74543130</t>
  </si>
  <si>
    <t>41972490</t>
  </si>
  <si>
    <t>ARONI SEQUEIROS SILVIA</t>
  </si>
  <si>
    <t>71798992</t>
  </si>
  <si>
    <t>31036012</t>
  </si>
  <si>
    <t>44206496</t>
  </si>
  <si>
    <t>OSORIO SALAZAR MAGALI JESSENIA</t>
  </si>
  <si>
    <t>73664236</t>
  </si>
  <si>
    <t>46115740</t>
  </si>
  <si>
    <t>HIRAKAWA YAMADA KENJI JESUS</t>
  </si>
  <si>
    <t>747 GOBIERNO REGIONAL DE APURIMAC</t>
  </si>
  <si>
    <t>OEI.01</t>
  </si>
  <si>
    <t>Brindar servicios de salud preventiva promocional, recuperativa y de rehabilitación a la población de Apurímac.</t>
  </si>
  <si>
    <t>Tasa de morbilidad general</t>
  </si>
  <si>
    <t>Porcentaje</t>
  </si>
  <si>
    <t>Tasa de mortalidad infantil</t>
  </si>
  <si>
    <t>Número de casos por cada mil</t>
  </si>
  <si>
    <t>Prevalencia de Anemia en menores de cinco años</t>
  </si>
  <si>
    <t>OEI.02</t>
  </si>
  <si>
    <t>Mejorar los servicios educativos en la Región Apurímac</t>
  </si>
  <si>
    <t xml:space="preserve"> % de estudiantes que logran resultados satisfactorios en la prueba censal ECE - Educación Primaria  Matemática 4 grado</t>
  </si>
  <si>
    <t>S/I</t>
  </si>
  <si>
    <t xml:space="preserve"> % de estudiantes que logran resultados satisfactorios en la prueba censal ECE - Educación Primaria  Comunicación 4 grado</t>
  </si>
  <si>
    <t>OEI.3</t>
  </si>
  <si>
    <t>Mejorar los niveles de competitividad de los agentes económicos.</t>
  </si>
  <si>
    <t xml:space="preserve">Índice de competitividad regional </t>
  </si>
  <si>
    <t>Puesto</t>
  </si>
  <si>
    <t>OEI.4</t>
  </si>
  <si>
    <t xml:space="preserve">Alcanzar el acceso universal, sostenible y de calidad a los servicios de saneamiento en la región de Apurímac </t>
  </si>
  <si>
    <t>Porcentaje de acceso al consumo de agua de calidad en la población de la región Apurímac</t>
  </si>
  <si>
    <t>OEI.5</t>
  </si>
  <si>
    <t>Promover el aprovechamiento sostenible de los recursos naturales en la región</t>
  </si>
  <si>
    <t>% de hectáreas de ecosistemas conservados, recuperados y aprovechado</t>
  </si>
  <si>
    <t>OEI.6</t>
  </si>
  <si>
    <t>Promover el Desarrollo social e igualdad de género de  oportunidades en la Región Apurímac</t>
  </si>
  <si>
    <t>Tasa de subempleo femenina</t>
  </si>
  <si>
    <t>OEI.7</t>
  </si>
  <si>
    <t xml:space="preserve">Porcentaje de violencia familiar  y sexual registrados </t>
  </si>
  <si>
    <t>OEI.8</t>
  </si>
  <si>
    <t>Promover la Gestión de Riesgo de Desastres en un contexto de Cambio Climático en la región</t>
  </si>
  <si>
    <t>% de población afectada ante la ocurrencia de un desastre</t>
  </si>
  <si>
    <t>OEI.9</t>
  </si>
  <si>
    <t>Promover el trabajo formal y decente de la población apurimeña</t>
  </si>
  <si>
    <t xml:space="preserve">% de empleo informal </t>
  </si>
  <si>
    <t>OEI.10</t>
  </si>
  <si>
    <t>Fortalecer la Gestión Institucional del Gobierno Regional de Apurímac</t>
  </si>
  <si>
    <t xml:space="preserve">Número de documentos de gestión institucional actualizados  </t>
  </si>
  <si>
    <t>Numero</t>
  </si>
  <si>
    <t xml:space="preserve">       OFICIALES DE CREDITO</t>
  </si>
  <si>
    <t>1038 Hospital Sub Regional de Andahuaylas</t>
  </si>
  <si>
    <t>PERSONAL HOSPITALARIO</t>
  </si>
  <si>
    <t>MAUCAYLLE QUISPE, Barinia</t>
  </si>
  <si>
    <t>Lic. Enfermeria</t>
  </si>
  <si>
    <t>CARRANZA OSCCO, Luis Alberto</t>
  </si>
  <si>
    <t>Licenciado en Enferemería</t>
  </si>
  <si>
    <t>DAMIANO OROSCO, Joyce</t>
  </si>
  <si>
    <t>Licenciada en Enferemería</t>
  </si>
  <si>
    <t>ESPINOZA ANCCO, Luz Marina</t>
  </si>
  <si>
    <t>FLORES OMONTE, Rosse Mary</t>
  </si>
  <si>
    <t>Licenciado en Obstetricia</t>
  </si>
  <si>
    <t>LAUPA VELARDE, Romel</t>
  </si>
  <si>
    <t>QUISPE BARBOZA, José Alex</t>
  </si>
  <si>
    <t>CULACA AVALOS, Clarit</t>
  </si>
  <si>
    <t>Técnico en Enfermería</t>
  </si>
  <si>
    <t>PAUCAR CCORAHUA, Alex</t>
  </si>
  <si>
    <t>Técnico Informático</t>
  </si>
  <si>
    <t>PEÑA CARDENAS, Virgilio</t>
  </si>
  <si>
    <t>MEDINA VERGARA, Eliana</t>
  </si>
  <si>
    <t>Licenciado en Administración</t>
  </si>
  <si>
    <t>ALVAREZ MENDOZA, Estefani</t>
  </si>
  <si>
    <t>MEZARES HERRERA, Aldir Alí</t>
  </si>
  <si>
    <t>GARFIAS AYALA, Silverio Luis</t>
  </si>
  <si>
    <t>Bachiller Ingeniero de Sistemas</t>
  </si>
  <si>
    <t>CAVANI ROJAS, Roxana Rita</t>
  </si>
  <si>
    <t>Médico Cirujano</t>
  </si>
  <si>
    <t>MEZA ORTEGA , Justina Marilú</t>
  </si>
  <si>
    <t>QUISPE BARRERA, Susana</t>
  </si>
  <si>
    <t>Bachiller en Enfermería</t>
  </si>
  <si>
    <t>HUARACA SOLGADA, Lidia</t>
  </si>
  <si>
    <t>PEÑA ROJAS, Albertina</t>
  </si>
  <si>
    <t>HUAMAN YANAHUAMAN, Honorato</t>
  </si>
  <si>
    <t>Auxiliar</t>
  </si>
  <si>
    <t>LLACCHUARIMAY CUSI, Eugenia</t>
  </si>
  <si>
    <t xml:space="preserve">HERRERA TAYPE, Melva </t>
  </si>
  <si>
    <t>HUAMAN JUAREZ, Elisa</t>
  </si>
  <si>
    <t>HUAMAN GUIZADO ANTHONY</t>
  </si>
  <si>
    <t>ROJAS MONTES, Moises</t>
  </si>
  <si>
    <t>GUIZADO LLOCLLA, KenyiLuck</t>
  </si>
  <si>
    <t>PEREZ GUILLEN, Flor de Nilda</t>
  </si>
  <si>
    <t>FLORES PAREJA, María Magadalena</t>
  </si>
  <si>
    <t>NAVARRO CRUZ, Jaime</t>
  </si>
  <si>
    <t>Bach. Ingeniería de Sistemas</t>
  </si>
  <si>
    <t>CARDENAS GUZMAN, Yeny</t>
  </si>
  <si>
    <t>OSCCO RINCON, Mirian Lachnit</t>
  </si>
  <si>
    <t>TRUYENQUE FARFAN, Antonio</t>
  </si>
  <si>
    <t>Técnico</t>
  </si>
  <si>
    <t>ROJAS VARGAS, Barinia</t>
  </si>
  <si>
    <t>ALCARRAZ SILVERA, Elizabeth</t>
  </si>
  <si>
    <t>Bachiller en Contabilidad</t>
  </si>
  <si>
    <t>FLORES CONDORI, Nélida</t>
  </si>
  <si>
    <t>BIAMONTE NIETO, Cynthia Vanessa</t>
  </si>
  <si>
    <t>CCENTE APARCO, Nancy Verónica</t>
  </si>
  <si>
    <t>RÍOS GÓMEZ, Grace Diana</t>
  </si>
  <si>
    <t>Técnico en Contabilidad</t>
  </si>
  <si>
    <t>FARFAN CUMPA, Odalís</t>
  </si>
  <si>
    <t>Técnico en Computación</t>
  </si>
  <si>
    <t>ALTAMIRANO ASCUE, Hamilet</t>
  </si>
  <si>
    <t>BARRIO GUZMAN, Marilyn</t>
  </si>
  <si>
    <t>SUCA GALLEGOS, Sulma</t>
  </si>
  <si>
    <t>Técnico en Administración</t>
  </si>
  <si>
    <t>VILCAS LOAYZA, Rudy Lida</t>
  </si>
  <si>
    <t>HUARCAYA MALLQUI, Edith</t>
  </si>
  <si>
    <t>MONZON CASTRO. Bárbara</t>
  </si>
  <si>
    <t>Técnico Computación</t>
  </si>
  <si>
    <t>PERALTA RAMOS, Gabriela Beatríz</t>
  </si>
  <si>
    <t>Bachiller en Administración</t>
  </si>
  <si>
    <t>VERGARA DURAND, Karen Deonny</t>
  </si>
  <si>
    <t>Lic. Administración</t>
  </si>
  <si>
    <t>REYNOSO LOAYZA, Diego</t>
  </si>
  <si>
    <t>Técnico Administrativo</t>
  </si>
  <si>
    <t>QUINTEROS MENACHO, Lesslie Katerines</t>
  </si>
  <si>
    <t>PASTOR VIILCHEZ, Yovana</t>
  </si>
  <si>
    <t>ROMAN ARAPA, Beatríz</t>
  </si>
  <si>
    <t>GUTIERREZ PORRAS, Yudy</t>
  </si>
  <si>
    <t>TELLO CARDENAS, María Antuanet</t>
  </si>
  <si>
    <t>GAVANCHO GODOY, Carmen</t>
  </si>
  <si>
    <t>Licenciada en Enfermería</t>
  </si>
  <si>
    <t>EMPERME VILLAGARAY, Roxana</t>
  </si>
  <si>
    <t>Administración Bancaria</t>
  </si>
  <si>
    <t>ESPINOZA CASTRO, Kewin Jhovat</t>
  </si>
  <si>
    <t>Relacionista Pública</t>
  </si>
  <si>
    <t>40394131</t>
  </si>
  <si>
    <t>AIQUIPA HUAMAN JANETH</t>
  </si>
  <si>
    <t>42603319</t>
  </si>
  <si>
    <t>ALARCON DELGADO SARA</t>
  </si>
  <si>
    <t>31192853</t>
  </si>
  <si>
    <t>ALARCON LARA MEDIAN</t>
  </si>
  <si>
    <t>40717855</t>
  </si>
  <si>
    <t>ALDAZABAL HERRERA DARIO</t>
  </si>
  <si>
    <t>48270004</t>
  </si>
  <si>
    <t>ALFARO NAVARRO EVELYN VICTORIA</t>
  </si>
  <si>
    <t>41622858</t>
  </si>
  <si>
    <t>ALFARO POZO MARIUSKA</t>
  </si>
  <si>
    <t>47301006</t>
  </si>
  <si>
    <t>ALLCCA CHILINGANO VARINIA</t>
  </si>
  <si>
    <t>46711827</t>
  </si>
  <si>
    <t>ALTAMIRANO ALLENDE YAVEL NOELIA</t>
  </si>
  <si>
    <t>46534197</t>
  </si>
  <si>
    <t>ALTAMIRANO LEGUIA ARMANDINA</t>
  </si>
  <si>
    <t>42338309</t>
  </si>
  <si>
    <t>ALTAMIRANO QUINTANA ALICIA</t>
  </si>
  <si>
    <t>48313183</t>
  </si>
  <si>
    <t>ALVA GIL CLAUDIA ZULEMA</t>
  </si>
  <si>
    <t>70687979</t>
  </si>
  <si>
    <t>ALVARADO RAMIREZ ISABEL CARMEN</t>
  </si>
  <si>
    <t>73443748</t>
  </si>
  <si>
    <t>ANCCO CHIQUILLAN BANEZA</t>
  </si>
  <si>
    <t>70687721</t>
  </si>
  <si>
    <t>ANDIA SANCHEZ LIZBETH</t>
  </si>
  <si>
    <t>76232726</t>
  </si>
  <si>
    <t>ANDIA TINCO CYNTHIA VANESSA</t>
  </si>
  <si>
    <t>45527756</t>
  </si>
  <si>
    <t>APAZA AYMARA NOEMI</t>
  </si>
  <si>
    <t>70415411</t>
  </si>
  <si>
    <t>APESTEGUI NAJARRO KELY ANDREA</t>
  </si>
  <si>
    <t>41614388</t>
  </si>
  <si>
    <t>APUNTE LOZANO RUBEN</t>
  </si>
  <si>
    <t>71429631</t>
  </si>
  <si>
    <t>ARANDIA RAMIREZ YORDY BRAYAN</t>
  </si>
  <si>
    <t>TECNOLOGO MED-ESPEC. REHABIL.</t>
  </si>
  <si>
    <t>47569448</t>
  </si>
  <si>
    <t>ARIAS PEDRAZA LIZCET</t>
  </si>
  <si>
    <t>47230999</t>
  </si>
  <si>
    <t>ARIAS SILVERA YULISA</t>
  </si>
  <si>
    <t>42929838</t>
  </si>
  <si>
    <t>AROHUILLCA BARRIOS EVER</t>
  </si>
  <si>
    <t>AUXILIAR DE NUTRICION</t>
  </si>
  <si>
    <t>42681742</t>
  </si>
  <si>
    <t>ARONI HUAMAN MARLENY</t>
  </si>
  <si>
    <t>74236855</t>
  </si>
  <si>
    <t>ARONI IÑIGO WILBER</t>
  </si>
  <si>
    <t>31188621</t>
  </si>
  <si>
    <t>ASCUE PAUCAR WILBER ROEL</t>
  </si>
  <si>
    <t>44659090</t>
  </si>
  <si>
    <t>ASCUE ROSALES ROSA</t>
  </si>
  <si>
    <t>80069123</t>
  </si>
  <si>
    <t>ATAO PAHUARA CELIA</t>
  </si>
  <si>
    <t>45856547</t>
  </si>
  <si>
    <t>BARRIAL ACOSTA YANINA</t>
  </si>
  <si>
    <t>43214269</t>
  </si>
  <si>
    <t>BARRIAL LUJAN CRISPIN</t>
  </si>
  <si>
    <t>43712909</t>
  </si>
  <si>
    <t>BARRIENTOS GUERRERO JUAN CARLOS</t>
  </si>
  <si>
    <t>70677573</t>
  </si>
  <si>
    <t>BERROCAL MATUTE MELIZA</t>
  </si>
  <si>
    <t>45073420</t>
  </si>
  <si>
    <t>BULEJE SERNA KELY AMARILIS</t>
  </si>
  <si>
    <t>45264948</t>
  </si>
  <si>
    <t>CABEZAS ALCARRAZ HILDA YORDANA</t>
  </si>
  <si>
    <t>76613558</t>
  </si>
  <si>
    <t>CABRERA HERHUAY NILDA</t>
  </si>
  <si>
    <t>71021999</t>
  </si>
  <si>
    <t>CAHUANA CHIRCCA MARLENI MARGOTH</t>
  </si>
  <si>
    <t>70046105</t>
  </si>
  <si>
    <t>CAHUANA DELGADO ANAIS EVELIN</t>
  </si>
  <si>
    <t>BACHILLER EN BIOLOGIA</t>
  </si>
  <si>
    <t>48293178</t>
  </si>
  <si>
    <t>CAJAMARCA BERROSPI CINTHIA</t>
  </si>
  <si>
    <t>44659084</t>
  </si>
  <si>
    <t>CAMARA LOVATON GAYDEN LUTMER</t>
  </si>
  <si>
    <t>40119130</t>
  </si>
  <si>
    <t>CAMPANA CARDENAS DALILA</t>
  </si>
  <si>
    <t>44583390</t>
  </si>
  <si>
    <t>CAMPOS AYMARA GAIL</t>
  </si>
  <si>
    <t>10631924</t>
  </si>
  <si>
    <t>CAMPOS HUAMAN ROSBI</t>
  </si>
  <si>
    <t>41986282</t>
  </si>
  <si>
    <t>CANALES LEDEZMA CARLA</t>
  </si>
  <si>
    <t>46973065</t>
  </si>
  <si>
    <t>CARBAJAL QUISPE TORIBIO</t>
  </si>
  <si>
    <t>31043801</t>
  </si>
  <si>
    <t>CARDENAS TORVISCO JUANA OLGA</t>
  </si>
  <si>
    <t>42491361</t>
  </si>
  <si>
    <t>CARDENAS TORVISCO SONIA</t>
  </si>
  <si>
    <t>43195541</t>
  </si>
  <si>
    <t>CARRASCO CARRION ELVER</t>
  </si>
  <si>
    <t>70234491</t>
  </si>
  <si>
    <t>CARRASCO CUBAS RENZO</t>
  </si>
  <si>
    <t>45119392</t>
  </si>
  <si>
    <t>CARRION BENITES LIZBETH</t>
  </si>
  <si>
    <t>44274882</t>
  </si>
  <si>
    <t>CARRION GONZALES DENORACH</t>
  </si>
  <si>
    <t>77289673</t>
  </si>
  <si>
    <t>CARRION GONZALES ROSAURA</t>
  </si>
  <si>
    <t>47198977</t>
  </si>
  <si>
    <t>CARRION RODAS YESENIA</t>
  </si>
  <si>
    <t>70662823</t>
  </si>
  <si>
    <t>CARTOLIN CARDENAS ADELA</t>
  </si>
  <si>
    <t>42457376</t>
  </si>
  <si>
    <t>CASAS VIVANCO ERLINDA</t>
  </si>
  <si>
    <t>42470073</t>
  </si>
  <si>
    <t>CASTILLO JUAREZ JANICE</t>
  </si>
  <si>
    <t>70423617</t>
  </si>
  <si>
    <t>CCACCYA SERNA ELSA</t>
  </si>
  <si>
    <t>42914177</t>
  </si>
  <si>
    <t>CCAHUANA CHIRCCA YNES</t>
  </si>
  <si>
    <t>70072750</t>
  </si>
  <si>
    <t>CCARHUAS LAURA DAYNILDA JHENEFFER</t>
  </si>
  <si>
    <t>41430351</t>
  </si>
  <si>
    <t>CCENTE ALTAMIRANO ESTHER</t>
  </si>
  <si>
    <t>41622443</t>
  </si>
  <si>
    <t>CCENTE GUERREROS ANALU</t>
  </si>
  <si>
    <t>70930386</t>
  </si>
  <si>
    <t>CCOPA AIQUIPA EDWIN</t>
  </si>
  <si>
    <t>31151805</t>
  </si>
  <si>
    <t>CCORAHUA ECHAVARRIA OLGA SALOME</t>
  </si>
  <si>
    <t>40222107</t>
  </si>
  <si>
    <t>CCORISAPRA ASCUE VERONICA</t>
  </si>
  <si>
    <t>70220813</t>
  </si>
  <si>
    <t>CENTENO HUAMAN YOVANA ALICIA</t>
  </si>
  <si>
    <t>TECNICO EN RADIOLOGIA</t>
  </si>
  <si>
    <t>70220875</t>
  </si>
  <si>
    <t>CESPEDES DEZA WILBER YORDANO</t>
  </si>
  <si>
    <t>44368437</t>
  </si>
  <si>
    <t>CESPEDES PEREZ JANS EDISSON</t>
  </si>
  <si>
    <t>48146161</t>
  </si>
  <si>
    <t>CESPEDES ROJAS ANALY</t>
  </si>
  <si>
    <t>47713981</t>
  </si>
  <si>
    <t>CEVALLOS HERRERA SABINA ROSA</t>
  </si>
  <si>
    <t>46286455</t>
  </si>
  <si>
    <t>CHERO SANDOVAL LUIS ALBERTO</t>
  </si>
  <si>
    <t>43171127</t>
  </si>
  <si>
    <t>CHILINGANO MARIÑO VICTOR</t>
  </si>
  <si>
    <t>70586737</t>
  </si>
  <si>
    <t>CHIQUILLAN ORTIZ DIOMILDA</t>
  </si>
  <si>
    <t>46613997</t>
  </si>
  <si>
    <t>CHOCCE YNCA MARIBEL</t>
  </si>
  <si>
    <t>70417861</t>
  </si>
  <si>
    <t>CHOQUE ONTON CRUSMEDE</t>
  </si>
  <si>
    <t>45483847</t>
  </si>
  <si>
    <t>CHOQUE PECEROS NELY ELIZABETH</t>
  </si>
  <si>
    <t>TECNICO EN REHABIL. Y FISIOT.</t>
  </si>
  <si>
    <t>72696575</t>
  </si>
  <si>
    <t>CHUMBIRAYCO GARCIA KAREN ANA</t>
  </si>
  <si>
    <t>41335035</t>
  </si>
  <si>
    <t>CONDORI PACCO VILMA</t>
  </si>
  <si>
    <t>44244410</t>
  </si>
  <si>
    <t>CONTRERAS APARICIO NOHELY GLADIS</t>
  </si>
  <si>
    <t>31041602</t>
  </si>
  <si>
    <t>CONTRERAS CARRASCO ROSA INES</t>
  </si>
  <si>
    <t>10559317</t>
  </si>
  <si>
    <t>CONTRERAS OSCCO LUISA</t>
  </si>
  <si>
    <t>41061385</t>
  </si>
  <si>
    <t>CONTRERAS VIVANCO RENELIA</t>
  </si>
  <si>
    <t>40321519</t>
  </si>
  <si>
    <t>CORAZAO OROZCO JACQUELINE MAYRUTH</t>
  </si>
  <si>
    <t>70764863</t>
  </si>
  <si>
    <t>CORAZAO SEQUEIROS MILAGRO SOLEDAD</t>
  </si>
  <si>
    <t>46125230</t>
  </si>
  <si>
    <t>CORDOVA BULEJE YISELA EDITH</t>
  </si>
  <si>
    <t>44997335</t>
  </si>
  <si>
    <t>CORDOVA DAMIANO MARCELINA MARIBEL</t>
  </si>
  <si>
    <t>45960232</t>
  </si>
  <si>
    <t>COTARMA MATUTE VERONICA</t>
  </si>
  <si>
    <t>42651767</t>
  </si>
  <si>
    <t>CUADROS DE LA CRUZ JAIME</t>
  </si>
  <si>
    <t>44882033</t>
  </si>
  <si>
    <t>CURI JURADO SINDY</t>
  </si>
  <si>
    <t>48463482</t>
  </si>
  <si>
    <t>CURI RICRA YAQUELI</t>
  </si>
  <si>
    <t>43093052</t>
  </si>
  <si>
    <t>CUSI CASANCA MARIA SANTOSA</t>
  </si>
  <si>
    <t>75959320</t>
  </si>
  <si>
    <t>CUSI SILVERA SAYURI VILMA</t>
  </si>
  <si>
    <t>46010549</t>
  </si>
  <si>
    <t>CUSINGA ALVIÑO EDGAR</t>
  </si>
  <si>
    <t>AUXILIAR DE MANTENIMIENTO</t>
  </si>
  <si>
    <t>72092210</t>
  </si>
  <si>
    <t>DAMIANO ALTAMIRANO RONALD</t>
  </si>
  <si>
    <t>28310385</t>
  </si>
  <si>
    <t>DAVALOS LEON GLADYS</t>
  </si>
  <si>
    <t>42799665</t>
  </si>
  <si>
    <t>DAVALOS SALAS DINO</t>
  </si>
  <si>
    <t>31174100</t>
  </si>
  <si>
    <t>76773320</t>
  </si>
  <si>
    <t>DIAZ PILLIHUAMAN YASMIN MELISA</t>
  </si>
  <si>
    <t>73572699</t>
  </si>
  <si>
    <t>DIAZ QUISPE METCY EDYLAY</t>
  </si>
  <si>
    <t>44861299</t>
  </si>
  <si>
    <t>DURAND VALENCIA MARLENI</t>
  </si>
  <si>
    <t>40980922</t>
  </si>
  <si>
    <t>ELGUERA TELLO ROSSI</t>
  </si>
  <si>
    <t>41782698</t>
  </si>
  <si>
    <t>ESPERME VILLAGARAY HAYDEE LISBETH</t>
  </si>
  <si>
    <t>47752364</t>
  </si>
  <si>
    <t>ESTRADA ROMERO DREW DANIELA</t>
  </si>
  <si>
    <t>45313222</t>
  </si>
  <si>
    <t>FALCON DAMIANO ALEX EDUARDO</t>
  </si>
  <si>
    <t>46852822</t>
  </si>
  <si>
    <t>FARFAN ROMAN MILY</t>
  </si>
  <si>
    <t>10044568</t>
  </si>
  <si>
    <t>FERNANDEZ BENITES FRANCO ELIAS</t>
  </si>
  <si>
    <t>45517192</t>
  </si>
  <si>
    <t>FERNANDEZ CAMINO JAVIER ARTURO</t>
  </si>
  <si>
    <t>80245888</t>
  </si>
  <si>
    <t>FERNANDEZ TITO MARINA</t>
  </si>
  <si>
    <t>42981840</t>
  </si>
  <si>
    <t>FLORES AYMARA VILMA</t>
  </si>
  <si>
    <t>43450147</t>
  </si>
  <si>
    <t>FLORES PAREJA CASILDA</t>
  </si>
  <si>
    <t>45863172</t>
  </si>
  <si>
    <t>GALINDO AGUILAR ELIZABETH NATALY</t>
  </si>
  <si>
    <t>47077692</t>
  </si>
  <si>
    <t>GALINDO QUISPE LUIS GUSTAVO</t>
  </si>
  <si>
    <t>42990272</t>
  </si>
  <si>
    <t>GALINDO VARGAS YURY ALEVXIS</t>
  </si>
  <si>
    <t>28315309</t>
  </si>
  <si>
    <t>GALVEZ MONZON YENNY PILAR</t>
  </si>
  <si>
    <t>31185033</t>
  </si>
  <si>
    <t>GAMARRA PEDRAZA YANETH VIVIANA</t>
  </si>
  <si>
    <t>46859580</t>
  </si>
  <si>
    <t>GAMBOA FERNANDEZ JORGE ARTURO</t>
  </si>
  <si>
    <t>47018772</t>
  </si>
  <si>
    <t>GAMBOA GUIZADO JESSICA MELIZA</t>
  </si>
  <si>
    <t>44178550</t>
  </si>
  <si>
    <t>GARCIA SANCHEZ MARCO ANTONIO</t>
  </si>
  <si>
    <t>31184171</t>
  </si>
  <si>
    <t>GARFIAS OSCCO NESTOR</t>
  </si>
  <si>
    <t>70661937</t>
  </si>
  <si>
    <t>GAVANCHO GODOY DAVE ARNOLD</t>
  </si>
  <si>
    <t>31184705</t>
  </si>
  <si>
    <t>GOICOCHEA CANO RICARDO WILFREDO</t>
  </si>
  <si>
    <t>72160532</t>
  </si>
  <si>
    <t>GOMEZ AUCEBIAS LILY EDITH</t>
  </si>
  <si>
    <t>31174733</t>
  </si>
  <si>
    <t>GOMEZ MALLMA NORMA</t>
  </si>
  <si>
    <t>46963097</t>
  </si>
  <si>
    <t>GONZALES HAQQUEHUA JACELYN BETTY</t>
  </si>
  <si>
    <t>70448757</t>
  </si>
  <si>
    <t>GONZALES VILLA ZARAGOZA</t>
  </si>
  <si>
    <t>09668263</t>
  </si>
  <si>
    <t>GUILLEN HUAMAN CARLOS</t>
  </si>
  <si>
    <t>43523155</t>
  </si>
  <si>
    <t>GUILLEN YUTO HERLINDA</t>
  </si>
  <si>
    <t>46725878</t>
  </si>
  <si>
    <t>GUILLEN YUTO WILBER</t>
  </si>
  <si>
    <t>41445962</t>
  </si>
  <si>
    <t>GUIZADO ALVARADO ELSA</t>
  </si>
  <si>
    <t>31189543</t>
  </si>
  <si>
    <t>GUIZADO RINCON JORGE</t>
  </si>
  <si>
    <t>46107363</t>
  </si>
  <si>
    <t>GUTIERREZ MARQUINA YOVANA</t>
  </si>
  <si>
    <t>25006065</t>
  </si>
  <si>
    <t>HEREDIA NAVIDES LUCY MARGARITA</t>
  </si>
  <si>
    <t>70148929</t>
  </si>
  <si>
    <t>HERHUAY PASTOR GISELA</t>
  </si>
  <si>
    <t>74572981</t>
  </si>
  <si>
    <t>HERHUAY TRUYENQUE YAQUELIN MELISSA</t>
  </si>
  <si>
    <t>42626364</t>
  </si>
  <si>
    <t>HUAMAN AYALA ELIZABETH</t>
  </si>
  <si>
    <t>31193101</t>
  </si>
  <si>
    <t>HUAMAN CARDENAS NORMA</t>
  </si>
  <si>
    <t>31174774</t>
  </si>
  <si>
    <t>HUAMAN CHILINGANO MARCELINO</t>
  </si>
  <si>
    <t>72105200</t>
  </si>
  <si>
    <t>HUAMAN MONDALGO FLOR MARICELA</t>
  </si>
  <si>
    <t>43180305</t>
  </si>
  <si>
    <t>HUAMANI QUISPE NICASIO</t>
  </si>
  <si>
    <t>44245753</t>
  </si>
  <si>
    <t>HUARACA GUIA NELY</t>
  </si>
  <si>
    <t>40863488</t>
  </si>
  <si>
    <t>HUARACA PEREZ ROSA</t>
  </si>
  <si>
    <t>47501634</t>
  </si>
  <si>
    <t>HUARACA RUIZ MARIBEL</t>
  </si>
  <si>
    <t>31173050</t>
  </si>
  <si>
    <t>HUARCAYA YUTO RUTH</t>
  </si>
  <si>
    <t>75322205</t>
  </si>
  <si>
    <t>HUARHUACHI PILLACA MILA</t>
  </si>
  <si>
    <t>46270347</t>
  </si>
  <si>
    <t>HURTADO ALTAMIRANO MARIO</t>
  </si>
  <si>
    <t>45954917</t>
  </si>
  <si>
    <t>HURTADO FLORES YESSICA</t>
  </si>
  <si>
    <t>46275072</t>
  </si>
  <si>
    <t>HURTADO LEGUIA YUDY DENNIS</t>
  </si>
  <si>
    <t>44254812</t>
  </si>
  <si>
    <t>ILIZARBE RAMOS PATRICIA MILAGROS</t>
  </si>
  <si>
    <t>70803727</t>
  </si>
  <si>
    <t>INFANTES PEREIRA CRISTIAN</t>
  </si>
  <si>
    <t>42250948</t>
  </si>
  <si>
    <t>IZQUIERDO SALAZAR HAROL HENRY</t>
  </si>
  <si>
    <t>31184645</t>
  </si>
  <si>
    <t>JUAREZ ALARCON NOEMI MARLENE</t>
  </si>
  <si>
    <t>70802237</t>
  </si>
  <si>
    <t>JUAREZ AYQUIPA KARELYN</t>
  </si>
  <si>
    <t>ENFERMERA ESPECIALISTA</t>
  </si>
  <si>
    <t>09913715</t>
  </si>
  <si>
    <t>JUAREZ CASTILLO DELIA ALCIRA</t>
  </si>
  <si>
    <t>70660660</t>
  </si>
  <si>
    <t>JUAREZ FRANCO LUZMILA</t>
  </si>
  <si>
    <t>47030721</t>
  </si>
  <si>
    <t>JUAREZ VELASQUE JOEL</t>
  </si>
  <si>
    <t>70669053</t>
  </si>
  <si>
    <t>JUAREZ VERA DEISY MELISA</t>
  </si>
  <si>
    <t>31038313</t>
  </si>
  <si>
    <t>JUAREZ VERA WALTER</t>
  </si>
  <si>
    <t>47228688</t>
  </si>
  <si>
    <t>JUNCO ALHUAY YANHSIN</t>
  </si>
  <si>
    <t>44567987</t>
  </si>
  <si>
    <t>JUNCO VARGAS PITER</t>
  </si>
  <si>
    <t>46749342</t>
  </si>
  <si>
    <t>LA TORRE DELGADO DAYANA JANETH</t>
  </si>
  <si>
    <t>45664390</t>
  </si>
  <si>
    <t>LAGO CARDENAS MADELI</t>
  </si>
  <si>
    <t>42148227</t>
  </si>
  <si>
    <t>LAUPA QUINTANA MARTIN CESAR</t>
  </si>
  <si>
    <t>31183672</t>
  </si>
  <si>
    <t>LAUPA ROJAS EDWIN</t>
  </si>
  <si>
    <t>42124480</t>
  </si>
  <si>
    <t>LEANDRES ROJAS FREDY</t>
  </si>
  <si>
    <t>40547526</t>
  </si>
  <si>
    <t>LEGUIA MARTINEZ NELY</t>
  </si>
  <si>
    <t>42872761</t>
  </si>
  <si>
    <t>LEON QUISPE EDGAR</t>
  </si>
  <si>
    <t>40463491</t>
  </si>
  <si>
    <t>LIZARME GONZALES LOURDES</t>
  </si>
  <si>
    <t>31176124</t>
  </si>
  <si>
    <t>LIZARME YANGALI ISABEL REYNA</t>
  </si>
  <si>
    <t>45434024</t>
  </si>
  <si>
    <t>LLANO QUIROGA VICENTE</t>
  </si>
  <si>
    <t>47479415</t>
  </si>
  <si>
    <t>LOA NAVEROS CAROLI</t>
  </si>
  <si>
    <t>73388980</t>
  </si>
  <si>
    <t>LOPEZ FARFAN EVELIN THALIA</t>
  </si>
  <si>
    <t>70763452</t>
  </si>
  <si>
    <t>LUDEÑA QUINTANA YENY MARIVEL</t>
  </si>
  <si>
    <t>41106220</t>
  </si>
  <si>
    <t>MALLMA NAVARRO YOLA MONICA</t>
  </si>
  <si>
    <t>71588869</t>
  </si>
  <si>
    <t>MALLMA PACHECO MADELEYNE</t>
  </si>
  <si>
    <t>73650104</t>
  </si>
  <si>
    <t>MALLMA POMACANCHARI TANIA ROXANA</t>
  </si>
  <si>
    <t>46059652</t>
  </si>
  <si>
    <t>MALLMA SOLANO JOSEFA</t>
  </si>
  <si>
    <t>46184456</t>
  </si>
  <si>
    <t>MALPARTIDA VILCHEZ GONZALO</t>
  </si>
  <si>
    <t>41607951</t>
  </si>
  <si>
    <t>MAMANI CHIPANA FROILAN FRANCISCO</t>
  </si>
  <si>
    <t>41339888</t>
  </si>
  <si>
    <t>MAMANI PACO MARCELINO</t>
  </si>
  <si>
    <t>71060426</t>
  </si>
  <si>
    <t>MAMANI TRUYENQUE GLEYDY</t>
  </si>
  <si>
    <t>43097755</t>
  </si>
  <si>
    <t>MANTILLA GUTIERREZ KAREN DIANA</t>
  </si>
  <si>
    <t>70073031</t>
  </si>
  <si>
    <t>MARCILLA AYQUIPA WILBER</t>
  </si>
  <si>
    <t>31188284</t>
  </si>
  <si>
    <t>MAUCAYLLE QUISPE JUAN</t>
  </si>
  <si>
    <t>80069945</t>
  </si>
  <si>
    <t>MEDINA RINCON BLEKER</t>
  </si>
  <si>
    <t>70148785</t>
  </si>
  <si>
    <t>MELGAR CORDOVA MILTON YIMI</t>
  </si>
  <si>
    <t>40985769</t>
  </si>
  <si>
    <t>MENDOZA CHILINGANO AIFA</t>
  </si>
  <si>
    <t>42899533</t>
  </si>
  <si>
    <t>MENDOZA OCHOA ADELA</t>
  </si>
  <si>
    <t>41228425</t>
  </si>
  <si>
    <t>MENDOZA ORTEGA JEANNE ROSEMARY</t>
  </si>
  <si>
    <t>TECNOLOGO MED-ESPEC.RADIOLOGIA</t>
  </si>
  <si>
    <t>70661995</t>
  </si>
  <si>
    <t>MESARES ROJAS JOMER</t>
  </si>
  <si>
    <t>45520058</t>
  </si>
  <si>
    <t>MEZARES BENITES IRVIN EMILIO</t>
  </si>
  <si>
    <t>43147384</t>
  </si>
  <si>
    <t>MEZARES MALLMA FLORDELIS</t>
  </si>
  <si>
    <t>41092780</t>
  </si>
  <si>
    <t>MEZARES VASQUEZ MAXIMILIANA</t>
  </si>
  <si>
    <t>43147875</t>
  </si>
  <si>
    <t>MINAYA GUTIERREZ YESSICA MAYER</t>
  </si>
  <si>
    <t>71827674</t>
  </si>
  <si>
    <t>MITMA PALOMINO LUCILA</t>
  </si>
  <si>
    <t>70063678</t>
  </si>
  <si>
    <t>MOLINA LAUPA FAUSTINO</t>
  </si>
  <si>
    <t>31037269</t>
  </si>
  <si>
    <t>MONTUFAR LIZARAZO ZENIT</t>
  </si>
  <si>
    <t>45448840</t>
  </si>
  <si>
    <t>MORENO ROJAS TITO DONNOVAN</t>
  </si>
  <si>
    <t>44614631</t>
  </si>
  <si>
    <t>MOSCOSO ROJAS EDUARD ARNOLDD</t>
  </si>
  <si>
    <t>45336337</t>
  </si>
  <si>
    <t>NAVEROS GUIZADO NANCY</t>
  </si>
  <si>
    <t>45671090</t>
  </si>
  <si>
    <t>NAVEROS LOA ELIZABETH</t>
  </si>
  <si>
    <t>40375984</t>
  </si>
  <si>
    <t>OLARTE CCORISAPRA DORIS</t>
  </si>
  <si>
    <t>45987539</t>
  </si>
  <si>
    <t>OLIVARES RIVERA DELIA</t>
  </si>
  <si>
    <t>07509768</t>
  </si>
  <si>
    <t>OREJON DELGADO LUCHO</t>
  </si>
  <si>
    <t>72157670</t>
  </si>
  <si>
    <t>OROSCO HUISA LIZ ANELY</t>
  </si>
  <si>
    <t>46383785</t>
  </si>
  <si>
    <t>ORTEGA AVILES FANNY JHOANA</t>
  </si>
  <si>
    <t>72314998</t>
  </si>
  <si>
    <t>ORTIZ QUISPE YOSEFIN ELSA</t>
  </si>
  <si>
    <t>41951435</t>
  </si>
  <si>
    <t>ORTIZ RIVAS YOLANDA</t>
  </si>
  <si>
    <t>44567980</t>
  </si>
  <si>
    <t>ORTIZ SERNA JANETH FLORINDA</t>
  </si>
  <si>
    <t>43308703</t>
  </si>
  <si>
    <t>ORTIZ TARACAYA ALICIA</t>
  </si>
  <si>
    <t>31182783</t>
  </si>
  <si>
    <t>OSCCO AREVALO JULIO</t>
  </si>
  <si>
    <t>31177599</t>
  </si>
  <si>
    <t>OSCCO JUNCO ROSA</t>
  </si>
  <si>
    <t>71586842</t>
  </si>
  <si>
    <t>OSCCO LLACCHUA MARITH LEYDE</t>
  </si>
  <si>
    <t>40420445</t>
  </si>
  <si>
    <t>OSCCO LUDEÑA MARIVEL</t>
  </si>
  <si>
    <t>31173481</t>
  </si>
  <si>
    <t>OSCCO LUDEÑA SULMA ZAIDA</t>
  </si>
  <si>
    <t>10734117</t>
  </si>
  <si>
    <t>OSCCO MERINO EDUARDA</t>
  </si>
  <si>
    <t>45765051</t>
  </si>
  <si>
    <t>OSCCO POMA DORA</t>
  </si>
  <si>
    <t>72258698</t>
  </si>
  <si>
    <t>OSORIO LAZO BLANCA FLOR</t>
  </si>
  <si>
    <t>46925413</t>
  </si>
  <si>
    <t>OSORIO LAZO HENRY JESUS</t>
  </si>
  <si>
    <t>31177583</t>
  </si>
  <si>
    <t>PACHECO GALINDO LOURDES</t>
  </si>
  <si>
    <t>70494350</t>
  </si>
  <si>
    <t>PACHECO LLAMOCCA SANDRA INDIRA</t>
  </si>
  <si>
    <t>41169897</t>
  </si>
  <si>
    <t>PACHECO MAUCAILLE LISBET</t>
  </si>
  <si>
    <t>40794145</t>
  </si>
  <si>
    <t>PALOMINO ALLENDE ZULLY DALU</t>
  </si>
  <si>
    <t>31174494</t>
  </si>
  <si>
    <t>PALOMINO HUAMAN ELENA</t>
  </si>
  <si>
    <t>10283357</t>
  </si>
  <si>
    <t>PALOMINO HURTADO MARI LUZ</t>
  </si>
  <si>
    <t>31178817</t>
  </si>
  <si>
    <t>PALOMINO LOA LOURDES</t>
  </si>
  <si>
    <t>40926563</t>
  </si>
  <si>
    <t>PAREDES LEGUIA JAIME</t>
  </si>
  <si>
    <t>70616734</t>
  </si>
  <si>
    <t>PAREDES MESARES YENGIS DAVID</t>
  </si>
  <si>
    <t>10182812</t>
  </si>
  <si>
    <t>PECEROS BUIZO GERONIMA</t>
  </si>
  <si>
    <t>45556469</t>
  </si>
  <si>
    <t>PECEROS CHAHUA RICARDO</t>
  </si>
  <si>
    <t>70219736</t>
  </si>
  <si>
    <t>PECEROS MAYHUIRE CARMEN</t>
  </si>
  <si>
    <t>70448680</t>
  </si>
  <si>
    <t>PEDRAZA HUARACA CLAVER</t>
  </si>
  <si>
    <t>70156231</t>
  </si>
  <si>
    <t>PEREZ CCASA LUIS MIGUEL</t>
  </si>
  <si>
    <t>31184481</t>
  </si>
  <si>
    <t>PEREZ MINAYA NOEMI</t>
  </si>
  <si>
    <t>47158913</t>
  </si>
  <si>
    <t>PEREZ RIVAS SANDRA ROXANA</t>
  </si>
  <si>
    <t>42991752</t>
  </si>
  <si>
    <t>PEÑA ROJAS NANCY</t>
  </si>
  <si>
    <t>40126999</t>
  </si>
  <si>
    <t>PRADO HUAMAN MARINA</t>
  </si>
  <si>
    <t>70771196</t>
  </si>
  <si>
    <t>PRADO SINBRON ROBINSON</t>
  </si>
  <si>
    <t>31180791</t>
  </si>
  <si>
    <t>QUIJANO QUIJANO JULIA</t>
  </si>
  <si>
    <t>77689690</t>
  </si>
  <si>
    <t>QUINO HUARCAYA SOLANSH</t>
  </si>
  <si>
    <t>70219730</t>
  </si>
  <si>
    <t>QUINO JIMENEZ YERSON</t>
  </si>
  <si>
    <t>43099988</t>
  </si>
  <si>
    <t>QUINTANA NAVIO CAROLINA</t>
  </si>
  <si>
    <t>70775171</t>
  </si>
  <si>
    <t>QUINTEROS PERALTA KATHERINE</t>
  </si>
  <si>
    <t>44261002</t>
  </si>
  <si>
    <t>QUISPE CARDENAS CELIA MARIBEL</t>
  </si>
  <si>
    <t>70494300</t>
  </si>
  <si>
    <t>QUISPE JAUREGUI ROSMERY</t>
  </si>
  <si>
    <t>31180238</t>
  </si>
  <si>
    <t>QUISPE LAUPA DAVID</t>
  </si>
  <si>
    <t>46703495</t>
  </si>
  <si>
    <t>QUISPE LOPEZ MARIA DEL PILAR</t>
  </si>
  <si>
    <t>45050482</t>
  </si>
  <si>
    <t>QUISPE MALLMA BARINIA</t>
  </si>
  <si>
    <t>43254642</t>
  </si>
  <si>
    <t>QUISPE PERALES JOEL</t>
  </si>
  <si>
    <t>46560346</t>
  </si>
  <si>
    <t>QUISPE PEREZ RICARDO</t>
  </si>
  <si>
    <t>INGENIERA DE SISTEMAS</t>
  </si>
  <si>
    <t>41170210</t>
  </si>
  <si>
    <t>QUISPE ROMAN VILMA</t>
  </si>
  <si>
    <t>70662825</t>
  </si>
  <si>
    <t>QUISPE SAYAGO MIQUEAS</t>
  </si>
  <si>
    <t>09292637</t>
  </si>
  <si>
    <t>QUISPE URBINA CLINARIA</t>
  </si>
  <si>
    <t>42804835</t>
  </si>
  <si>
    <t>QUISPE VARGAS MISAEL</t>
  </si>
  <si>
    <t>43440286</t>
  </si>
  <si>
    <t>QUISPE YUTO FREDY</t>
  </si>
  <si>
    <t>45913581</t>
  </si>
  <si>
    <t>RAMOS ZAVALA PATRICIA</t>
  </si>
  <si>
    <t>43624845</t>
  </si>
  <si>
    <t>RICRA QUISPE FRUDEL</t>
  </si>
  <si>
    <t>43262485</t>
  </si>
  <si>
    <t>RIVERA GODOY CESAR AUGUSTO</t>
  </si>
  <si>
    <t>42496768</t>
  </si>
  <si>
    <t>RIVERA VILLAR ANGELICA</t>
  </si>
  <si>
    <t>09942285</t>
  </si>
  <si>
    <t>RIVEROS QUINTANA WILBER AGUSTIN</t>
  </si>
  <si>
    <t>45799006</t>
  </si>
  <si>
    <t>RODAS FIERRO GRACIELA</t>
  </si>
  <si>
    <t>70379189</t>
  </si>
  <si>
    <t>RODAS HUAMANTUMBA ADY GRACIELA</t>
  </si>
  <si>
    <t>42449697</t>
  </si>
  <si>
    <t>RODRIGUEZ VASQUEZ NORY</t>
  </si>
  <si>
    <t>40421443</t>
  </si>
  <si>
    <t>ROJAS RAMOS ROBERTO CIRO</t>
  </si>
  <si>
    <t>44321577</t>
  </si>
  <si>
    <t>ROMAN PORTILLO MARILU AURELIA</t>
  </si>
  <si>
    <t>23848932</t>
  </si>
  <si>
    <t>ROMAN QUISPETERA FERNANDO</t>
  </si>
  <si>
    <t>70677926</t>
  </si>
  <si>
    <t>ROMERO GONZALES MARCO ANTONIO</t>
  </si>
  <si>
    <t>20090379</t>
  </si>
  <si>
    <t>ROMERO QUILCA YOVANA FRANCISCA</t>
  </si>
  <si>
    <t>72169920</t>
  </si>
  <si>
    <t>ROSADO DIAZ NINOSKA NATIVIDAD</t>
  </si>
  <si>
    <t>31174566</t>
  </si>
  <si>
    <t>RUIZ ASCHU MELCHOR</t>
  </si>
  <si>
    <t>40685096</t>
  </si>
  <si>
    <t>SALAS VARGAS KARLA WENDY</t>
  </si>
  <si>
    <t>41483690</t>
  </si>
  <si>
    <t>SALAZAR ARENAS ALFREDO</t>
  </si>
  <si>
    <t>31165667</t>
  </si>
  <si>
    <t>SALAZAR GOMEZ DONATILA</t>
  </si>
  <si>
    <t>46162710</t>
  </si>
  <si>
    <t>SALINAS SERRANO MARICRUZ</t>
  </si>
  <si>
    <t>41840953</t>
  </si>
  <si>
    <t>SANCHEZ CCOICCA ESTHER</t>
  </si>
  <si>
    <t>43440356</t>
  </si>
  <si>
    <t>SANCHEZ CHAHUILLCO EDILISA MARGOTH</t>
  </si>
  <si>
    <t>40601003</t>
  </si>
  <si>
    <t>SANCHEZ CORONADO VICTOR RAFAEL</t>
  </si>
  <si>
    <t>31180876</t>
  </si>
  <si>
    <t>SANCHEZ LIZARME ANTONITA</t>
  </si>
  <si>
    <t>45465041</t>
  </si>
  <si>
    <t>SARMIENTO MONTES SARA</t>
  </si>
  <si>
    <t>31185514</t>
  </si>
  <si>
    <t>SAUÑE ZEVALLOS ROSA</t>
  </si>
  <si>
    <t>42870638</t>
  </si>
  <si>
    <t>SERNA SANCHEZ MARLENI</t>
  </si>
  <si>
    <t>45445045</t>
  </si>
  <si>
    <t>SILVA PALOMINO NOHELIA VANESA</t>
  </si>
  <si>
    <t>31182810</t>
  </si>
  <si>
    <t>SILVERA ENCISO MARCO ANTONIO</t>
  </si>
  <si>
    <t>43979073</t>
  </si>
  <si>
    <t>SILVERA FERNANDEZ MARY YOVANA</t>
  </si>
  <si>
    <t>42323441</t>
  </si>
  <si>
    <t>SILVERA GALINDO HYME</t>
  </si>
  <si>
    <t>45392488</t>
  </si>
  <si>
    <t>SILVERA OSORIO KAREN ROSALIA</t>
  </si>
  <si>
    <t>70378805</t>
  </si>
  <si>
    <t>SILVERA RICHARTE DEMI YULISA</t>
  </si>
  <si>
    <t>44954681</t>
  </si>
  <si>
    <t>SILVERA ROMERO RUTH PAMELA</t>
  </si>
  <si>
    <t>31179030</t>
  </si>
  <si>
    <t>SILVERA SALAZAR ANA MARIA</t>
  </si>
  <si>
    <t>70999068</t>
  </si>
  <si>
    <t>SIVIPAUCAR MITMA YANET</t>
  </si>
  <si>
    <t>43061987</t>
  </si>
  <si>
    <t>SOSA MIRANDA DARIO</t>
  </si>
  <si>
    <t>31481295</t>
  </si>
  <si>
    <t>SULCA ACOSTA ODELIA</t>
  </si>
  <si>
    <t>48527346</t>
  </si>
  <si>
    <t>TAIPE HUAMAN IBETH</t>
  </si>
  <si>
    <t>07877880</t>
  </si>
  <si>
    <t>TAIÑA RODRIGUEZ MARISA</t>
  </si>
  <si>
    <t>47549154</t>
  </si>
  <si>
    <t>TAMAYO TAMAYO GLORIA</t>
  </si>
  <si>
    <t>44005550</t>
  </si>
  <si>
    <t>TELLO MACOTE HERMELINDA</t>
  </si>
  <si>
    <t>43537963</t>
  </si>
  <si>
    <t>TINCO CHIPANA GLICERIO</t>
  </si>
  <si>
    <t>44821259</t>
  </si>
  <si>
    <t>TORRES HUAMAN RUNIY</t>
  </si>
  <si>
    <t>40775456</t>
  </si>
  <si>
    <t>TORRES SIVIPAUCAR RICARDINA</t>
  </si>
  <si>
    <t>43799253</t>
  </si>
  <si>
    <t>TORRES VELAZQUE EFRAIN</t>
  </si>
  <si>
    <t>73415752</t>
  </si>
  <si>
    <t>URPI CARDENAS DIEGO AMADOR</t>
  </si>
  <si>
    <t>44951086</t>
  </si>
  <si>
    <t>URQUIZO CARHUAS EVELYN</t>
  </si>
  <si>
    <t>72104176</t>
  </si>
  <si>
    <t>URQUIZO GODOY INGRID ANELY</t>
  </si>
  <si>
    <t>70220881</t>
  </si>
  <si>
    <t>URRUTIA POMALLANQUI YANET ROXANA</t>
  </si>
  <si>
    <t>74471068</t>
  </si>
  <si>
    <t>VALDEZ CONTRERAS AYDEE</t>
  </si>
  <si>
    <t>70448729</t>
  </si>
  <si>
    <t>VALDEZ HUARACA SUNILDA</t>
  </si>
  <si>
    <t>42475375</t>
  </si>
  <si>
    <t>VARGAS CARDENAS CECILIA</t>
  </si>
  <si>
    <t>PROFESIONAL DE LA SALUD</t>
  </si>
  <si>
    <t>31186800</t>
  </si>
  <si>
    <t>VARGAS CHIPANA VILMA YOLANDA</t>
  </si>
  <si>
    <t>70218826</t>
  </si>
  <si>
    <t>VARGAS CONTRERAS FIDELIA</t>
  </si>
  <si>
    <t>71855609</t>
  </si>
  <si>
    <t>VARGAS POMALLANQUE NESTOR</t>
  </si>
  <si>
    <t>46788366</t>
  </si>
  <si>
    <t>VARGAS UNTON LIDIA</t>
  </si>
  <si>
    <t>42084470</t>
  </si>
  <si>
    <t>VARGAS ZARATE YOLANDA</t>
  </si>
  <si>
    <t>44428632</t>
  </si>
  <si>
    <t>VARILLAS TRUYENQUE KAREM FIORELLA</t>
  </si>
  <si>
    <t>46807263</t>
  </si>
  <si>
    <t>VELASQUE GUILLEN JESSICA</t>
  </si>
  <si>
    <t>45832892</t>
  </si>
  <si>
    <t>VELASQUE GUILLEN MIGUEL ANGEL</t>
  </si>
  <si>
    <t>74595344</t>
  </si>
  <si>
    <t>VIVANCO PALACIOS SAIDA</t>
  </si>
  <si>
    <t>45984697</t>
  </si>
  <si>
    <t>YANAPA CALSINA LUZ DELIA</t>
  </si>
  <si>
    <t>72038207</t>
  </si>
  <si>
    <t>YAURIS QUISPE NAYFER GABRIEL</t>
  </si>
  <si>
    <t>42631328</t>
  </si>
  <si>
    <t>YAÑE ALARCON LINO RICARDO</t>
  </si>
  <si>
    <t>44105813</t>
  </si>
  <si>
    <t>YUPANQUI CAMPOS MADELEINE</t>
  </si>
  <si>
    <t>44487570</t>
  </si>
  <si>
    <t>YUPANQUI RIVAS ROSE MARIE</t>
  </si>
  <si>
    <t>46774163</t>
  </si>
  <si>
    <t>YUTO MALLMA VANY</t>
  </si>
  <si>
    <t>42005054</t>
  </si>
  <si>
    <t>YÑIGO GUIZADO ROLE ROSE</t>
  </si>
  <si>
    <t>31185358</t>
  </si>
  <si>
    <t>ZAMBRANO OLIVARES MARIA LUZ</t>
  </si>
  <si>
    <t>74122637</t>
  </si>
  <si>
    <t>ZARATE ALCARRAZ TANIA</t>
  </si>
  <si>
    <t>40624158</t>
  </si>
  <si>
    <t>ZARATE QUISPE ROBERTO</t>
  </si>
  <si>
    <t>47229786</t>
  </si>
  <si>
    <t>ZEVALLOS FLORES YANETH</t>
  </si>
  <si>
    <t>46222798</t>
  </si>
  <si>
    <t>ZUÑIGA APARCO ELIZABETH</t>
  </si>
  <si>
    <t>40151950</t>
  </si>
  <si>
    <t>ZUÑIGA HUAYTA MARILUZ</t>
  </si>
  <si>
    <t>31167754</t>
  </si>
  <si>
    <t>ZUÑIGA YAURIS ELVIRA</t>
  </si>
  <si>
    <t>31183320</t>
  </si>
  <si>
    <t>ALCARRAZ RODRIGO SONIA</t>
  </si>
  <si>
    <t>31174850</t>
  </si>
  <si>
    <t>ALVAREZ ALFARO CESAR</t>
  </si>
  <si>
    <t>31187013</t>
  </si>
  <si>
    <t>BULEJE GALLEGOS ETSON EDDU</t>
  </si>
  <si>
    <t>44821286</t>
  </si>
  <si>
    <t>HERRERA TAIPE CORINA</t>
  </si>
  <si>
    <t>10166108</t>
  </si>
  <si>
    <t>LEGUIA ALARCON HERMELINDA ALICIA</t>
  </si>
  <si>
    <t>46675528</t>
  </si>
  <si>
    <t>OSORIO ACHAHUANCO FRANCKLIN JIMMY</t>
  </si>
  <si>
    <t>31189208</t>
  </si>
  <si>
    <t>PACHECO PEDRAZA CATTY</t>
  </si>
  <si>
    <t>46610108</t>
  </si>
  <si>
    <t>PAHUARA ANDIA ABILIA SEFORA</t>
  </si>
  <si>
    <t>31187241</t>
  </si>
  <si>
    <t>PEDRAZA MESARES GODOFREDO</t>
  </si>
  <si>
    <t>08176010</t>
  </si>
  <si>
    <t>ROJAS REYNAGA ALBERTO</t>
  </si>
  <si>
    <t>31168862</t>
  </si>
  <si>
    <t>SANCHEZ DURAND MARTHA GLADYS</t>
  </si>
  <si>
    <t>42201758</t>
  </si>
  <si>
    <t>VARGAS RIVAS WILFREDO</t>
  </si>
  <si>
    <t>186-003861</t>
  </si>
  <si>
    <t>BANCO DE LA NACION</t>
  </si>
  <si>
    <t>409 RED DE SALUD AYMARAES</t>
  </si>
  <si>
    <t>013-00-183-001248</t>
  </si>
  <si>
    <t>RED DE SALUD ANTABAMBA</t>
  </si>
  <si>
    <t>012-00-183-001248</t>
  </si>
  <si>
    <t>00-183- 001248</t>
  </si>
  <si>
    <t>009-00-183-001256</t>
  </si>
  <si>
    <t>008-00-183-001248</t>
  </si>
  <si>
    <t>SOLES</t>
  </si>
  <si>
    <t xml:space="preserve">00-181-116439 </t>
  </si>
  <si>
    <t>1500 -  RED DE SALUD COTABAMBAS</t>
  </si>
  <si>
    <t xml:space="preserve">6. DONACIONES DE EMPRESAS PRIVADAS </t>
  </si>
  <si>
    <t>00-170-001478</t>
  </si>
  <si>
    <t xml:space="preserve">SOLES </t>
  </si>
  <si>
    <t>00-170-001427</t>
  </si>
  <si>
    <t>00-170-001419</t>
  </si>
  <si>
    <t xml:space="preserve">BANCO DE LA NACION </t>
  </si>
  <si>
    <t>1499 - RED DE SALUD GRAU</t>
  </si>
  <si>
    <t>187-003-040</t>
  </si>
  <si>
    <t>187-003-083</t>
  </si>
  <si>
    <t>187-003-059</t>
  </si>
  <si>
    <t>BANCO DE  LA NACION</t>
  </si>
  <si>
    <t>SOL</t>
  </si>
  <si>
    <t>AGOSTO 2020</t>
  </si>
  <si>
    <t>SUB CUENTA 181-045647</t>
  </si>
  <si>
    <t>REGALIAS</t>
  </si>
  <si>
    <t>OCTUBRE,2014</t>
  </si>
  <si>
    <t>CANON FED</t>
  </si>
  <si>
    <t>1498 - RED DE SALUD ABANCAY</t>
  </si>
  <si>
    <t>ART.9RD 004-2022 EF</t>
  </si>
  <si>
    <t>AGOSTO,2013</t>
  </si>
  <si>
    <t>181-046406</t>
  </si>
  <si>
    <t>FEBRERO,2021</t>
  </si>
  <si>
    <t>AGOSTO, 2013</t>
  </si>
  <si>
    <t>181-045671</t>
  </si>
  <si>
    <t>FEBRERO,2017</t>
  </si>
  <si>
    <t>181-045647</t>
  </si>
  <si>
    <t>SUB CTA DONACIONES Y TRANSFERENCIAS</t>
  </si>
  <si>
    <t>SUB CTA RDR</t>
  </si>
  <si>
    <t>00-403-003247</t>
  </si>
  <si>
    <t>1497 - RED DE SALUD VIRGEN DE COCHARCAS</t>
  </si>
  <si>
    <t>00-403-003239</t>
  </si>
  <si>
    <t>00-182-009768</t>
  </si>
  <si>
    <t>TESORO PUBLICO - FONCOR - CUT - TR:27</t>
  </si>
  <si>
    <t>TESORO PUBLICO - REGALIA CONTRATCTUAL - CUT-TR:22</t>
  </si>
  <si>
    <t>TESORO PUBLICO - FED - CUT - TR:19</t>
  </si>
  <si>
    <t>TESORO PUBLICO -TRANSFERENCIAS  CUT- TR:25</t>
  </si>
  <si>
    <t>00-182-007692</t>
  </si>
  <si>
    <t>BANCO DE LA NACION - TRANSFERENCIAS</t>
  </si>
  <si>
    <t>TESORO PUBLICO - ROOC - CUT - TR:20</t>
  </si>
  <si>
    <t>00-182-006696</t>
  </si>
  <si>
    <t>BANCO DE LA NACION - RDR FARMACIA</t>
  </si>
  <si>
    <t>00-182-006688</t>
  </si>
  <si>
    <t>BANCO DE LA NACION - RDR INSTITUCIONAL</t>
  </si>
  <si>
    <t xml:space="preserve">BANCO DE LA NACION -RO COVID - CUT - TR:22 </t>
  </si>
  <si>
    <t>001037(HRGDV-ABANCAY)</t>
  </si>
  <si>
    <t>--</t>
  </si>
  <si>
    <t>0182-009741 - CANON (P)</t>
  </si>
  <si>
    <t>0182-009741 - CANON (27)</t>
  </si>
  <si>
    <t>0182-009741 - CANON (19)</t>
  </si>
  <si>
    <t>0-182-009741-CUT SIS (25)</t>
  </si>
  <si>
    <t>0-182-009741-CUT SIS (N)</t>
  </si>
  <si>
    <t>00-182-009741-COVID 19</t>
  </si>
  <si>
    <t>0-182-006521</t>
  </si>
  <si>
    <t>00-182-009741</t>
  </si>
  <si>
    <t>181-019743</t>
  </si>
  <si>
    <t>0755 SALUD APURIMAC</t>
  </si>
  <si>
    <t xml:space="preserve">    - REGALIAS MINERAS</t>
  </si>
  <si>
    <t xml:space="preserve">    - CANON MINERO</t>
  </si>
  <si>
    <t xml:space="preserve">    - FONCOR LEY 31069</t>
  </si>
  <si>
    <t xml:space="preserve">    - REGALIAS CONTRACTUALES</t>
  </si>
  <si>
    <t xml:space="preserve">    - PARTICIPACIONES FED</t>
  </si>
  <si>
    <t>181-17899</t>
  </si>
  <si>
    <t xml:space="preserve">     -. DONACIONES Y TRANSFERENCIAS CTA</t>
  </si>
  <si>
    <t>181-19743</t>
  </si>
  <si>
    <t xml:space="preserve">     -. DONACIONES Y TRANSFERENCIAS CUT</t>
  </si>
  <si>
    <t xml:space="preserve">    - ENDEUDAMIENTO- BONOS CUT</t>
  </si>
  <si>
    <t xml:space="preserve">    - EMERGENCIA SANITARIA COVID-19 - ROOC CUT</t>
  </si>
  <si>
    <t xml:space="preserve">    - DU. 051-2020-MEDIDAS EXTRAORDINARIAS Y TEMPORALES - COVID -19-ROOC CUT</t>
  </si>
  <si>
    <t>3.- RECURSOS OPERACIONES OFICIALES DE CREDITO</t>
  </si>
  <si>
    <t>181-016248</t>
  </si>
  <si>
    <t xml:space="preserve">     - RECURSOSO DIRECTAMENTE RECAUDADOS CTA.</t>
  </si>
  <si>
    <t xml:space="preserve">     - RECURSOSO DIRECTAMENTE RECAUDADOS CUT</t>
  </si>
  <si>
    <t xml:space="preserve"> 308 EDUCACION ANTABAMBA</t>
  </si>
  <si>
    <t xml:space="preserve">     OFICIALES DE CRED. EXTERNO</t>
  </si>
  <si>
    <t>s/.</t>
  </si>
  <si>
    <t>00188001076-FED</t>
  </si>
  <si>
    <t>Banco de la Nación</t>
  </si>
  <si>
    <t>1431 - EDUCACION HUANCARAMA</t>
  </si>
  <si>
    <t>12/07/2012</t>
  </si>
  <si>
    <t>00-187-002672</t>
  </si>
  <si>
    <t>1430 - EDUCACION GRAU</t>
  </si>
  <si>
    <t>TESORO PUBLICO - RDR - CUT - TR: 07</t>
  </si>
  <si>
    <t xml:space="preserve">    - RECURSOS DIRECTAMENTE RECAUDADOS-CUT</t>
  </si>
  <si>
    <t>00-187-002850</t>
  </si>
  <si>
    <t xml:space="preserve">    - RECURSOS DIRECTAMENTE RECAUDADOS</t>
  </si>
  <si>
    <t xml:space="preserve">BANCO D ELA NACION  </t>
  </si>
  <si>
    <t>1432 - EDUCACION AYMARAES</t>
  </si>
  <si>
    <t>CARTAS FIANZAS</t>
  </si>
  <si>
    <t>186 0186003578</t>
  </si>
  <si>
    <t>186 0186003748</t>
  </si>
  <si>
    <t xml:space="preserve">0182011428 TR H   </t>
  </si>
  <si>
    <t xml:space="preserve"> BANCO DE LA NACION</t>
  </si>
  <si>
    <t>752 -  TRANSPORTES CHANKA</t>
  </si>
  <si>
    <t xml:space="preserve">0182011428 TR18               </t>
  </si>
  <si>
    <t xml:space="preserve">0182011428 </t>
  </si>
  <si>
    <t>00182-011428-RDR</t>
  </si>
  <si>
    <t>181-021217</t>
  </si>
  <si>
    <t>CUENTA UNICA DEL TESORO PUBLICO</t>
  </si>
  <si>
    <t>751 - TRANSPORTES APURIMAC</t>
  </si>
  <si>
    <t>750 - AGRICULTURA CHANKA</t>
  </si>
  <si>
    <t xml:space="preserve">    - FIDEICOMISO REGIONAL</t>
  </si>
  <si>
    <t xml:space="preserve">    - REGALIAS MINERAS </t>
  </si>
  <si>
    <t xml:space="preserve">    - FONCOR - LEY 31069</t>
  </si>
  <si>
    <t xml:space="preserve">    - REGALIAS CONTRACTUAL</t>
  </si>
  <si>
    <t xml:space="preserve">    - PARTICIPACIONES - BOI</t>
  </si>
  <si>
    <t>Soles</t>
  </si>
  <si>
    <t>00-181-021209</t>
  </si>
  <si>
    <t xml:space="preserve">100 AGRICULTURA APURIMAC </t>
  </si>
  <si>
    <t xml:space="preserve">    - SALDOS DE TRANSFERENCIAS FINANCIERAS (ART. 9° RD 001-2022-EF/52.01)</t>
  </si>
  <si>
    <t xml:space="preserve">    - DONACIONES DE PERSONAS Y EMPRESAS NACIONALES </t>
  </si>
  <si>
    <t>00-181-111320</t>
  </si>
  <si>
    <t>4.- DONACIONES Y TRANSFERENCIAS</t>
  </si>
  <si>
    <t xml:space="preserve">    - ENDEUDAMIENTO - BONOS</t>
  </si>
  <si>
    <t xml:space="preserve">    - ENDEUDAMIENTO PRESUPUESTAL PARA INVERSIONES  - ROOC</t>
  </si>
  <si>
    <t xml:space="preserve">    - CONTINUIDAD DE INVERSION - ROOC</t>
  </si>
  <si>
    <t xml:space="preserve">3.- RECURSOS OPERACIONES OFICIALES DE CREDITO </t>
  </si>
  <si>
    <t>00-403-002097</t>
  </si>
  <si>
    <t>1359 - SUB REGION CHINCHEROS</t>
  </si>
  <si>
    <t>REGION APURIMAC-SEDE CHANKA</t>
  </si>
  <si>
    <t>0748 - SEDE CHANKA</t>
  </si>
  <si>
    <t>Ñ-FIDEICOMISO REGIONAL</t>
  </si>
  <si>
    <t>H-CANON MINERO</t>
  </si>
  <si>
    <t>E-PARTICIPACIONES - FONIPREL</t>
  </si>
  <si>
    <t>27-FONCOR - LEY 31069</t>
  </si>
  <si>
    <t>22-REGALIAS CONTRACTUAL</t>
  </si>
  <si>
    <t>CANON Y SOBRECANON, REGALIAS, RENTA DE ADUANAS Y PARTICIPACIONES</t>
  </si>
  <si>
    <t>F-ENDEUDAMIENTO-BONOS</t>
  </si>
  <si>
    <t>8-BONOS TRASPASOS DE RECURSOS</t>
  </si>
  <si>
    <t>22-INCENTIVOS PRESUPUESTALES PARA INVERSIONES - ROOC</t>
  </si>
  <si>
    <t>18-DU. 051-2020-MEDIDAS EXTRAORDINARIAS Y TEMPORALES - COVID -19-ROOC</t>
  </si>
  <si>
    <t>15-CONTINUEDAD DE INVERSIONES (ROOC)</t>
  </si>
  <si>
    <t>3.- RECURSOS OPERACIONES DE OFICIALES DE CRED. EXTERNO</t>
  </si>
  <si>
    <t>REG.APURIMAC-SEDE CHANKA-RDR</t>
  </si>
  <si>
    <t>2. RECURSOS DIRECTAM. RECAUD-CUT</t>
  </si>
  <si>
    <t>REGION APURIMAC-SEDE CHANKA-PRESUPUESTO</t>
  </si>
  <si>
    <t>00-181-019735</t>
  </si>
  <si>
    <t>747 - SEDE CENTRAL</t>
  </si>
  <si>
    <t xml:space="preserve">CONSORCIO - CONSORCIO IMPERIO, 20564340384 - DIAMANTE ASESORES Y CONSTRUCTORES SOCIEDAD COMERCIAL DE RESPONSABILIDAD LIMITADA - DIAMANTE S.R.L., 20527814261 - ORION CONTRATISTAS Y CONSULTORES SOCIEDAD ANÓNIMA CERRADA- ORION SAC </t>
  </si>
  <si>
    <t>ADJUDICACION SIMPLIFICADA</t>
  </si>
  <si>
    <t>AS-Ley31125-SM-95-2021-GRAP/CS-1</t>
  </si>
  <si>
    <t>MEJORAMIENTO DE LA CAPACIDAD RESOLUTIVA DE LOS SERVICIOS DE SALUD DE PRIMER NIVEL DE ATENCION CATEGORIA I-2 DEL PUESTO DE SALUD DE HUAYLLATI DE HUAYLLATI, DISTRITO DE HUAYLLATI - GRAU - APURIMAC</t>
  </si>
  <si>
    <t>1430 EDUCACION GRAU</t>
  </si>
  <si>
    <t>SERVICIO DE CONSULTORIA PARA ELABORACION DE EXPEDIENTE TECNICO, PROYECTO: CUI 2470252 "MEJORAMIENTO DEL SERVICIO EDUCATIVO, PARA EL FORTALECIMIENTO DE LAS CAPACIDADES DE APRENDIZAJE DE LOS ESTUDIANTES DEL IESTP CHINCHEROS</t>
  </si>
  <si>
    <t>1ER Y 2DO ENTREGABLE</t>
  </si>
  <si>
    <t>S/. 100,800.00</t>
  </si>
  <si>
    <t>WAYRA APURIMAC E.I.R.L. (20564495663)</t>
  </si>
  <si>
    <t>CONTRATACION DE SERVICIO PARA FORMULACION DEL ESTUDIO DE PRE-INVERSION. IDEA: 149289.</t>
  </si>
  <si>
    <t>1ER ENTREGABLE</t>
  </si>
  <si>
    <t>S/.38,600.00</t>
  </si>
  <si>
    <t>LOPEZ ÑIQUEN STEPHEN NICK</t>
  </si>
  <si>
    <t>CONTRATACION DE UN PROFESIONAL PARA LA FORMULACION DEL ESTUDIO DE PRE INVERSION DENOMINADO "MEJORAMIENTO DEL SERVICIO DE SALUD DE LA LOCALIDAD DE AHUAYRO,DISTRITO DE HUACCANA-PROVINCIA DE CHINCHEROS-DEPARTAMENTO DE APURIMAC"</t>
  </si>
  <si>
    <t>2DO ENTREGABLE</t>
  </si>
  <si>
    <t>S/. 57,900.00</t>
  </si>
  <si>
    <t xml:space="preserve">11 Infraestructura y equipamiento </t>
  </si>
  <si>
    <t>CARTA N°066-2022-GRA-GSRCH-GSR</t>
  </si>
  <si>
    <t>HERMOZA ALARCON SANDRA PAMELA RUC:(1045094260)</t>
  </si>
  <si>
    <t>MEJORAMIENTO DEL SERVICIO DE LA CAPACIDAD RESOLUTIVO DEL ESTABLECIMIENTO DE SALUD DE TIPO I-1 DE CHOCCECANCHA DEL DISTRITO DE SAN JERONIMO - PROVINCIA DE ANDAHUAYLAS - DEPARTAMENTO DE APURIMAC</t>
  </si>
  <si>
    <t xml:space="preserve">0010 Infraestructura y equipamiento </t>
  </si>
  <si>
    <t>APROBADO MEDIANTE RESOLUCION N° 290-2021-GRA-GRSC-GSR</t>
  </si>
  <si>
    <t>CRISTEL ARAZCELLY BLLOTA LIMACHI RUC:(10467482616)</t>
  </si>
  <si>
    <t>MEJORAMIENTO DE LOS SERVICIOS DE EDUCACIÓN BÁSICA REGULAR DE LA INSTITUCIÓN EDUCATIVA INICIAL N 277 NIÑO JESÚS DE PRAGA, DEL DISTRITO Y PROVINCIA DE ANDAHUAYLAS - APURÍMAC</t>
  </si>
  <si>
    <t>CONSULTORÍA PARA LA ELABORACION DE EXPEDIENTE TECNICO DEFINITIVO</t>
  </si>
  <si>
    <t xml:space="preserve">CONTRATACIÓN DEL SERVICIO DE CONSULTORÍA PARA LA ELABORACION DE EXPEDIENTE TECNICO DEFINITIVO DEL PROYECTO: MEJORAMIENTO DEL MANEJO Y CONSERVACION DE LOS MODULOS DE USO SUSTENTABLE DE LA VICUÑA EN LAS COMUNIDADES CONSERVACIONISTAS DE LAS 6 PROVINCIAS DEL DEPARTAMENTO DE APURIMAC" </t>
  </si>
  <si>
    <t>CONSORCIO - CONSORCIO EXPEDIENTE, 20600578252 - CORPORACION PAREDES NEIRA S.A.C., 10406487933 - PAREDES CAIHUACAS FERNANDO EDUARDO</t>
  </si>
  <si>
    <r>
      <t xml:space="preserve">CONTRATACIÓN DEL SERVICIO DE CONSULTORÍA DE OBRA PARA LA ELABORACIÓN DEL EXPEDIENTE TÉCNICO DE OBRA Y EQUIPAMIENTO DEL PROYECTO: ¿MEJORAMIENTO DE LOS SERVICIOS DE SALUD DEL ESTABLECIMIENTO DE SALUD SAN CAMILO DE LELIS, DISTRITO DE CHUQUIBAMBILLA - PROVINCIA DE GRAU - DEPARTAMENTO DE APURÍMAC.                                                                     </t>
    </r>
    <r>
      <rPr>
        <b/>
        <sz val="12"/>
        <color theme="1"/>
        <rFont val="Calibri"/>
        <family val="2"/>
        <scheme val="minor"/>
      </rPr>
      <t>ESTADO: CONSENTIDO</t>
    </r>
  </si>
  <si>
    <t>20601905079 - ARQUITECTURA Y CONSTRUCCION ALFA 360 E.I.R.L.</t>
  </si>
  <si>
    <r>
      <t xml:space="preserve">CONTRATACIÓN DEL SERVICIO DE CONSULTORÍA PARA LA SUPERVISIÓN DEL EXPEDIENTE TÉCNICO DE OBRA Y EQUIPAMIENTO DEL PROYECTO: ¿MEJORAMIENTO DE LOS SERVICIOS DE SALUD DEL ESTABLECIMIENTO DE SALUD SAN CAMILO DE LELIS, DISTRITO DE CHUQUIBAMBILLA - PROVINCIA DE GRAU - DEPARTAMENTO DE APURÍMAC.                                             </t>
    </r>
    <r>
      <rPr>
        <b/>
        <sz val="12"/>
        <color theme="1"/>
        <rFont val="Calibri"/>
        <family val="2"/>
        <scheme val="minor"/>
      </rPr>
      <t>ESTADO: CONSENTIDO</t>
    </r>
  </si>
  <si>
    <t>284,478.61</t>
  </si>
  <si>
    <r>
      <rPr>
        <sz val="10"/>
        <color theme="1"/>
        <rFont val="Calibri"/>
        <family val="2"/>
        <scheme val="minor"/>
      </rPr>
      <t>CONTRATACIÓN DEL SERVICIO DE CONSULTORÍA DE OBRA PARA LA SUPERVISIÓN DE LA EJECUCIÓN DE LA INVERSIÓN: "MEJORAMIENTO DE LOS SERVICIOS DE EDUCACIÓN SECUNDARIA DE LA INSTITUCIÓN EDUCATIVA ¿MANUEL EUFRACIO ÁLVAREZ DURAN - DISTRITO DE COTABAMBAS - PROVINCIA</t>
    </r>
    <r>
      <rPr>
        <sz val="11"/>
        <color theme="1"/>
        <rFont val="Calibri"/>
        <family val="2"/>
        <scheme val="minor"/>
      </rPr>
      <t xml:space="preserve"> DE COTABAMBAS, REGIÓN APURÍMAC".                                       </t>
    </r>
    <r>
      <rPr>
        <b/>
        <sz val="12"/>
        <color theme="1"/>
        <rFont val="Calibri"/>
        <family val="2"/>
        <scheme val="minor"/>
      </rPr>
      <t>ESTADO: CONVOCADO</t>
    </r>
  </si>
  <si>
    <t>1/06/2022 AL 30/06/022</t>
  </si>
  <si>
    <t>NO</t>
  </si>
  <si>
    <t>200 M2</t>
  </si>
  <si>
    <t>PROPIO</t>
  </si>
  <si>
    <t>SOTO PEREZ DOMITILA</t>
  </si>
  <si>
    <t>406 RED DE SALUD GRAU</t>
  </si>
  <si>
    <t>442-GOBIERNO REGIONAL APURIMAC</t>
  </si>
  <si>
    <t>1/05/2022 AL 30/06/2022</t>
  </si>
  <si>
    <t>1/04/2022 AL  30/06/022</t>
  </si>
  <si>
    <t>1/03/2022 AL 30/06/2022</t>
  </si>
  <si>
    <t>1/02/2022 AL 30/06/2022</t>
  </si>
  <si>
    <t>1/01/2022 AL 30/06/2022</t>
  </si>
  <si>
    <t>1/12/2021 AL 30/12/2021</t>
  </si>
  <si>
    <t>1/11/2021 AL 30/12/2021</t>
  </si>
  <si>
    <t>1/10/2021 AL 30/12/2021</t>
  </si>
  <si>
    <t>1/09/2021 AL 30/12/2021</t>
  </si>
  <si>
    <t>1/08/2021 AL 30/12/2021</t>
  </si>
  <si>
    <t>1/07/2021 AL 30/12/2021</t>
  </si>
  <si>
    <t>1/06/2021  AL 30/06/2021</t>
  </si>
  <si>
    <t>1/05/2021  AL 30/06/2021</t>
  </si>
  <si>
    <t>1/04/2021  AL 30/06/2021</t>
  </si>
  <si>
    <t>1/03/2021  AL 30/06/2021</t>
  </si>
  <si>
    <t>1/02/2021  AL 30/06/2021</t>
  </si>
  <si>
    <t>1/01/2021  AL 30/06/2021</t>
  </si>
  <si>
    <t>BIEN PROPIO</t>
  </si>
  <si>
    <t>PERALTA VALDIVIA DE VALER MARGOT CLARISA</t>
  </si>
  <si>
    <t>CONTRATO DE ARRENDAMIENTO DEL BIEN INMUEBLE PARA EL FUNCIONAMIENTO DEL ALMACEN ESPECIALIZADO DE MEDICAMENTOS DE LA RED DE SALUD ABANCAY N° 001-2022-ADM-RED DE SALUD ABANCAY</t>
  </si>
  <si>
    <t>TRUYENQUE RAMOS LUDWIG</t>
  </si>
  <si>
    <t>DNI 31044693</t>
  </si>
  <si>
    <t>ALMACEN ESPECIALIZADO DE MEDICAMENTOS DE LA RED DE SALUD</t>
  </si>
  <si>
    <t>1498 RED DE SALUD ABANCAY</t>
  </si>
  <si>
    <t>CONTRATO DE ARRENDAMIENTO DE BIEN INMUEBLE PARA EL FUNCIONAMIENTO DEL CENTRO DE SALUD AYMAS DE LA RED DE SALUD ABANCAY N° 003-2022-ADM-RED DE SALUD ABANCAY</t>
  </si>
  <si>
    <t>BRUNIL ANA DE JESUS DAVILA CATALDO</t>
  </si>
  <si>
    <t>DNI 31001077</t>
  </si>
  <si>
    <t>CENTRO DE SALUD AYMAS DE LA RED DE SALUD ABANCAY</t>
  </si>
  <si>
    <t>CONTRATO DE ARRENDAMIENTO DE BIEN INMUEBLE PARA EL FUNCIONAMIENTO DEL PUESTO DE SALUD ATUMPATA DE LA RED DE SALUD ABANCAY N° 004-2022-ADM-RED DE SALUD ABANCAY</t>
  </si>
  <si>
    <t>SR MIKE ALMIR ARTEAGA MATEOS</t>
  </si>
  <si>
    <t>DNI 45903640</t>
  </si>
  <si>
    <t>SALUD ATUMPATA DE LA RED DE SALUD ABANCAY</t>
  </si>
  <si>
    <t>CONTRATO DE ARRENDAMIENTO DEL BIEN INMUEBLE PARA EL FUNCIONAMIENTO DE LA CASA MATERNA DE LA MICRO RED CENTENARIO DE LA RED DE SALUD ABANCAY N° 002-2022-ADM-RED DE SALUD ABANCAY</t>
  </si>
  <si>
    <t>CARBAJAL ZABALA NANCY</t>
  </si>
  <si>
    <t xml:space="preserve"> RUC 10440771047</t>
  </si>
  <si>
    <t xml:space="preserve">CASA MATERNA PUEBLO JOVEN CENTENARIO(RO) </t>
  </si>
  <si>
    <t>CONTRATO DE ARRENDAMIENTO DE BIEN INMUEBLE PARA EL FUNCIONAMIENTO DEL CENTRO DE SALUD MENTAL COMUNITARIO QHALI KAY DE LA RED DE SALUD ABANCAY N° 006-2022-ADM-RED DE SALUD ABANCAY</t>
  </si>
  <si>
    <t xml:space="preserve">PERALTA CANDIA ULISA </t>
  </si>
  <si>
    <t>RUC 10401404193</t>
  </si>
  <si>
    <t xml:space="preserve">CENTRO DE SALUD MENTAL QALI KAY ABANCAY </t>
  </si>
  <si>
    <t>CONTRATO DE ARRENDAMIENTO DE BIEN INMUEBLE PARA EL FUNCIONAMIENTO DEL PUESTO DE SALUD MARCAHUASI DE LA RED DE SALUD ABANCAY N° 005-2022-ADM-RED DE SALUD ABANCAY</t>
  </si>
  <si>
    <t xml:space="preserve">OBREGON RETAMOZO GABINO EDGAR </t>
  </si>
  <si>
    <t xml:space="preserve"> RUC10106680294</t>
  </si>
  <si>
    <t xml:space="preserve">PUESTO DE SALUD MARCAHUASI </t>
  </si>
  <si>
    <t>CONTRATO DE ARRENDAMIENTO DE BIEN INMUEBLE PARA EL FUNCIONAMIENTO DEL CENTRO DE SALUD METROPOLITANO DE LA RED DE SALUD ABANCAY N°    -2022-ADM-RED DE SALUD ABANCAY</t>
  </si>
  <si>
    <t xml:space="preserve">OLIVERA CRUZ JUANA ESTHER </t>
  </si>
  <si>
    <t>RUC 10292691802</t>
  </si>
  <si>
    <t xml:space="preserve">CENTRO DE SALUD METROPOLITANO </t>
  </si>
  <si>
    <t>CONTRATO DE ARRENDAMIENTO DEL BIEN INMUEBLE PARA EL FUNCIONAMIENTO DE LA SEDE CENTRAL DE LA RED DE SALUD ABANCAY N° 008-2021-ADM-RED DE SALUD ABANCAY</t>
  </si>
  <si>
    <t xml:space="preserve">OSIS HUAMAN MARIBEL </t>
  </si>
  <si>
    <t xml:space="preserve"> RUC 10105027601</t>
  </si>
  <si>
    <t>SEDE ADMINISTRATIVA RED DE SALUD ABANCAY(</t>
  </si>
  <si>
    <t>MARZO - DICIEMBRE</t>
  </si>
  <si>
    <t>WARTHON SERRANO CLODOMIRO</t>
  </si>
  <si>
    <t xml:space="preserve">MAYO - DICIEMBRE </t>
  </si>
  <si>
    <t>_</t>
  </si>
  <si>
    <t>ARRAMBIDE BASILIO MERCEDES</t>
  </si>
  <si>
    <t xml:space="preserve">ABRIL - DICIEMBRE </t>
  </si>
  <si>
    <t>AMACHI SERRANO JORGE</t>
  </si>
  <si>
    <t>ENERO - ABRIL</t>
  </si>
  <si>
    <t>SIERRA ESCOBAR NANCY</t>
  </si>
  <si>
    <t>01/01/2022 AL 31/12/20022</t>
  </si>
  <si>
    <t>50 m2</t>
  </si>
  <si>
    <t>BIEN DE TERCEROS</t>
  </si>
  <si>
    <t>Espinoza Vallejos Angelica</t>
  </si>
  <si>
    <t>DISA APURIMAC II</t>
  </si>
  <si>
    <t>01/03/2022 AL 01/06/2022</t>
  </si>
  <si>
    <t>280 m2</t>
  </si>
  <si>
    <t>Leguia Loayza Elio Sulpicio</t>
  </si>
  <si>
    <t>Jenifer Diaz Barnett</t>
  </si>
  <si>
    <t>230 m2</t>
  </si>
  <si>
    <t>Arce Romani Kely Susan</t>
  </si>
  <si>
    <t>01/01/2022 AL 31/07/20022</t>
  </si>
  <si>
    <t>2280 m2</t>
  </si>
  <si>
    <t>Aparco Ascue Krutner Jonatan</t>
  </si>
  <si>
    <t>550 m2</t>
  </si>
  <si>
    <t>Gomez Chipana Myriam Bertha</t>
  </si>
  <si>
    <t>01/01/2022 AL 28/02/20022</t>
  </si>
  <si>
    <t>Gomez Montoya Agustin Viviano</t>
  </si>
  <si>
    <t>1725.25 m2</t>
  </si>
  <si>
    <t>Jesus Roman Moran</t>
  </si>
  <si>
    <t>350 M2</t>
  </si>
  <si>
    <t>CORDOVA GONZALES DINA MARINA</t>
  </si>
  <si>
    <t>403 HOSPITAL SUB REGIONAL DE ANDAHUAYLAS</t>
  </si>
  <si>
    <t>220 M2</t>
  </si>
  <si>
    <t>HUMAN PEREZ YESICA</t>
  </si>
  <si>
    <t>80 M2</t>
  </si>
  <si>
    <t>RIVERA GUIZADOJULIAN</t>
  </si>
  <si>
    <t>100 M2</t>
  </si>
  <si>
    <t>´06281749</t>
  </si>
  <si>
    <t>CONTRERAS APARCO ISABEL</t>
  </si>
  <si>
    <t xml:space="preserve">120 M2 </t>
  </si>
  <si>
    <t>6 MESES</t>
  </si>
  <si>
    <t>SULLCAHUAMAN VALDIGLESIAS SERVANDO</t>
  </si>
  <si>
    <t>755 SALUD APURIMAC</t>
  </si>
  <si>
    <t>S/.40,000.00</t>
  </si>
  <si>
    <t>10 MESES</t>
  </si>
  <si>
    <t>POZO ZARATE JUSTO ALEJANDRO</t>
  </si>
  <si>
    <t>5 MESES</t>
  </si>
  <si>
    <t xml:space="preserve">SI </t>
  </si>
  <si>
    <t>DEL 01/01/2021 AL 31/12/2021</t>
  </si>
  <si>
    <t>PEREIRA CARDENAS LIDA</t>
  </si>
  <si>
    <t xml:space="preserve">NO </t>
  </si>
  <si>
    <t>LOAIZA PUGA FRICH</t>
  </si>
  <si>
    <t>ELIZABETH SAUÑE VARGAS</t>
  </si>
  <si>
    <t>PALOMINO ALTAMIRANO RAUL</t>
  </si>
  <si>
    <t>X</t>
  </si>
  <si>
    <t xml:space="preserve"> AGOSTO-2022</t>
  </si>
  <si>
    <t>RAMIREZ ZEGARRA PABLO JAVIER</t>
  </si>
  <si>
    <t>749 AGRICULTURA APURIMAC</t>
  </si>
  <si>
    <t>JULIO-AGOSTO-2022</t>
  </si>
  <si>
    <t>JULIO-2022</t>
  </si>
  <si>
    <t>JULIO - AGOSTO - SETIEMBRE - 2022</t>
  </si>
  <si>
    <t>JUNIO-JULIO-AGOSTO-SETIEMBRE-2022</t>
  </si>
  <si>
    <t>MAYO-JUNIO-2022</t>
  </si>
  <si>
    <t>MAYO-2022</t>
  </si>
  <si>
    <t>ABRIL-MAYO-JUNIO- 2022</t>
  </si>
  <si>
    <t xml:space="preserve"> ABRIL - 2022</t>
  </si>
  <si>
    <t xml:space="preserve"> MARZO - 2022</t>
  </si>
  <si>
    <t xml:space="preserve"> FEBRERO - 2022</t>
  </si>
  <si>
    <t xml:space="preserve"> ENERO - 2022</t>
  </si>
  <si>
    <t>FEBRERO - MARZO - ABRIL - MAYO-JUNIO - JULIO  y AGOSTO - 2022</t>
  </si>
  <si>
    <t>ENERO - FEBRERO y MARZO - 2022</t>
  </si>
  <si>
    <t>DICIEMBRE-2021</t>
  </si>
  <si>
    <t>NOVIEMBRE-2021</t>
  </si>
  <si>
    <t>OCTUBRE-2021</t>
  </si>
  <si>
    <t>SETIEMBRE-2021</t>
  </si>
  <si>
    <t>AGOSTO-2021</t>
  </si>
  <si>
    <t>JULIO-2021</t>
  </si>
  <si>
    <t>JUNIO-2021</t>
  </si>
  <si>
    <t>ABRIL-MAYO-JUNIO-2021</t>
  </si>
  <si>
    <t>MARZO-ABRIL-MAYO-2021</t>
  </si>
  <si>
    <t>ABRIL - MAYO-2021</t>
  </si>
  <si>
    <t>ABRIL - MAYO-JUNIO-JULIO-AGOSTO-SETIEMBRE- OCTUBRE -NOVIEMBRE - DICIEMBRE -2021</t>
  </si>
  <si>
    <t>MARZO-2021</t>
  </si>
  <si>
    <t>ENERO - FEBRERO-2021</t>
  </si>
  <si>
    <t>ENERO-2021</t>
  </si>
  <si>
    <t>ENERO-FEBRERO -MARZO-2021</t>
  </si>
  <si>
    <t xml:space="preserve"> ENERO - 2021</t>
  </si>
  <si>
    <t>*</t>
  </si>
  <si>
    <t>RAMIREZ GUILLEN NERI</t>
  </si>
  <si>
    <t>1359 SUB REGION CHINCHEROS</t>
  </si>
  <si>
    <t>FEBRERO-MARZO</t>
  </si>
  <si>
    <t>JUNIO-OCTUBRE</t>
  </si>
  <si>
    <t>2500 M4</t>
  </si>
  <si>
    <t>PILLACA MENDOZA CARMEN</t>
  </si>
  <si>
    <t>JUNIO-NOVIEMBRE</t>
  </si>
  <si>
    <t xml:space="preserve">  NAJARRO CACERES ARTURO</t>
  </si>
  <si>
    <t>JUNIO-AGOSTO</t>
  </si>
  <si>
    <t>(08) AULAS</t>
  </si>
  <si>
    <t>NAJARRO SOLAR JUBERT</t>
  </si>
  <si>
    <t>ENERO-MAYO</t>
  </si>
  <si>
    <t>1 AÑO</t>
  </si>
  <si>
    <t>AJENO</t>
  </si>
  <si>
    <t>ALTAMIRANO ECOS MARCO ALDO</t>
  </si>
  <si>
    <t>748 SEDE CHANKA</t>
  </si>
  <si>
    <t>ENCISO FLORES MARIO</t>
  </si>
  <si>
    <t>CAMPOSANO JUAREZ WILLIAM</t>
  </si>
  <si>
    <t>MENSUAL (A INCIO DE MES)</t>
  </si>
  <si>
    <t>AL 31/09/2022</t>
  </si>
  <si>
    <t>HERMELINDA AYALA BALLON</t>
  </si>
  <si>
    <t>747 SEDE CENTRAL</t>
  </si>
  <si>
    <t>AL 31/12/2022</t>
  </si>
  <si>
    <t>ROSA AYALA MANDUJANO</t>
  </si>
  <si>
    <t>N° 05001101</t>
  </si>
  <si>
    <t>WILBERT ALEJANDRO LEON CARRION</t>
  </si>
  <si>
    <t>AL 31/10/2022</t>
  </si>
  <si>
    <t>N° 05002517</t>
  </si>
  <si>
    <t>CENTRO DE INVESTIGACION Y CAPACITACION CAMPESINA</t>
  </si>
  <si>
    <t xml:space="preserve"> N° 49046601</t>
  </si>
  <si>
    <t>KLEDY PILAR DANLLES ALVARADO</t>
  </si>
  <si>
    <t>LOCACION DE SERVICIOS RELACIONADAS AL ROL DE LA ENTIDAD</t>
  </si>
  <si>
    <t>SERVICIOS TÉCNICOS Y PROFESIONALES DESARROLLADOS POR PERSONAS NATURALES</t>
  </si>
  <si>
    <t>SERVICIOS TÉCNICOS Y PROFESIONALES DESARROLLADOS POR PERSONAS JURIDICAS</t>
  </si>
  <si>
    <t>OTROS SERVICIOS</t>
  </si>
  <si>
    <t>SERVICIO POR ATENCIONES Y CELEBRACIONES</t>
  </si>
  <si>
    <t>SERVICIOS DE ORGANIZACION DE EVENTOS</t>
  </si>
  <si>
    <t>PRACTICANTES, SECIGRISTAS Y SIMILARES</t>
  </si>
  <si>
    <t>SERVICIOS DE PROCESAMIENTO DE DATOS E INFORMATICA</t>
  </si>
  <si>
    <t>SERVICIOS DE CONSULTORIAS Y SIMILARES DESARROLLADOS POR PERSONAS NATURALES</t>
  </si>
  <si>
    <t>SERVICIOS DE CONSULTORIAS Y SIMILARES DESARROLLADOS POR PERSONAS JURIDICAS</t>
  </si>
  <si>
    <t>SERVICIOS DE SALUD</t>
  </si>
  <si>
    <t>SERVICIOS FINANCIEROS</t>
  </si>
  <si>
    <t>SERVICIOS ADMINISTRATIVOS</t>
  </si>
  <si>
    <t>ALQUILERES DE MUEBLES E INMUEBLES</t>
  </si>
  <si>
    <t>DE OTROS BIENES Y ACTIVOS</t>
  </si>
  <si>
    <t>DE MAQUINARIAS Y EQUIPOS</t>
  </si>
  <si>
    <t>DE MOBILIARIO Y SIMILARES</t>
  </si>
  <si>
    <t>DE VEHICULOS</t>
  </si>
  <si>
    <t>DE CARRETERAS, CAMINOS Y PUENTES  CONCESIONADOS</t>
  </si>
  <si>
    <t>DE CARRETERAS, CAMINOS Y PUENTES  NO CONCESIONADOS</t>
  </si>
  <si>
    <t>DE EDIFICACIONES, OFICINAS Y ESTRUCTURAS</t>
  </si>
  <si>
    <t>SERVICIOS DE LIMPIEZA, SEGURIDAD Y VIGILANCIA</t>
  </si>
  <si>
    <t>SERVICIOS DE DIFUSION EN EL DIARIO OFICIAL</t>
  </si>
  <si>
    <t>SERVICIO DE PUBLICIDAD, IMPRESIONES, DIFUSION E IMAGEN INSTITUCIONAL</t>
  </si>
  <si>
    <t>SERVICIOS DE MENSAJERIA, TELECOMUNICACIONES Y OTROS AFINES</t>
  </si>
  <si>
    <t>SERVICIOS DE TELEFONIA E INTERNET</t>
  </si>
  <si>
    <t>SERVICIOS DE ENERGIA ELECTRICA, AGUA Y GAS</t>
  </si>
  <si>
    <t>VIAJES DOMESTICOS</t>
  </si>
  <si>
    <t>VIAJES INTERNACIONALES</t>
  </si>
  <si>
    <t>COMPRA DE OTROS BIENES</t>
  </si>
  <si>
    <t>SUMINISTROS PARA MANTENIMIENTO Y REPARACION</t>
  </si>
  <si>
    <t>SUMINISTROS PARA USO AGROPECUARIO, FORESTAL Y VETERINARIO</t>
  </si>
  <si>
    <t>MATERIALES Y UTILES DE ENSEÑANZA</t>
  </si>
  <si>
    <t>MATERIAL,INSUMOS,INSTRUMENTAL Y ACCESORIOS MEDICOS,QUIRURGICOS, ODONTOLOGICOS Y DE LABORATORIO</t>
  </si>
  <si>
    <t>PRODUCTOS FARMACEUTICOS</t>
  </si>
  <si>
    <t>ENSERES</t>
  </si>
  <si>
    <t>ELECTRICIDAD, ILUMINACION Y ELECTRONICA</t>
  </si>
  <si>
    <t>ASEO, LIMPIEZA Y COCINA</t>
  </si>
  <si>
    <t>AGROPECUARIO, GANADERO Y DE JARDINERIA</t>
  </si>
  <si>
    <t>DE OFICINA</t>
  </si>
  <si>
    <t>COMBUSTIBLES, CARBURANTES, LUBRICANTES Y AFINES</t>
  </si>
  <si>
    <t>VESTUARIO, ZAPATERIA Y ACCESORIOS, TALABARTERIA Y MATERIALES TEXTILES</t>
  </si>
  <si>
    <t>ALIMENTOS Y BEBIDAS</t>
  </si>
  <si>
    <t>CAS DL 1057</t>
  </si>
  <si>
    <t>DIRECTOR REG. SECTORIAL DE TRABAJO</t>
  </si>
  <si>
    <t>40799004</t>
  </si>
  <si>
    <t>AGUILAR ESPINOZA ROGER ENRIQUE</t>
  </si>
  <si>
    <t>Titulo de Abogado</t>
  </si>
  <si>
    <t>Bachiller en Derecho</t>
  </si>
  <si>
    <t xml:space="preserve"> -.-</t>
  </si>
  <si>
    <t>CAS-Funcionario</t>
  </si>
  <si>
    <t>06</t>
  </si>
  <si>
    <t>ESPECIALISTA TRUBUTACION OFIC TESORERIA</t>
  </si>
  <si>
    <t>CONTRATO INDEFINIDO</t>
  </si>
  <si>
    <t>42079700</t>
  </si>
  <si>
    <t>ALARCON ROBLES HEBERT</t>
  </si>
  <si>
    <t>Titulo de Contador Publico</t>
  </si>
  <si>
    <t>Bachiller en Ciencias Contables y Financieras</t>
  </si>
  <si>
    <t>D.L. Nª 31131</t>
  </si>
  <si>
    <t>APOYO TÉCNICO</t>
  </si>
  <si>
    <t>45138328</t>
  </si>
  <si>
    <t>ALIAGA VILLEGAS LUZ MARINA</t>
  </si>
  <si>
    <t>DIRECTORA DE LA OFICINA DE COORDINACIÓN ADMINISTRATIVA LIMA</t>
  </si>
  <si>
    <t>31040676</t>
  </si>
  <si>
    <t>AMABLE CRUZ GLADYS TOMASA</t>
  </si>
  <si>
    <t>Titulo de Licenciada en Psicologia</t>
  </si>
  <si>
    <t>31042343</t>
  </si>
  <si>
    <t>AMABLE CRUZ ROSSIO</t>
  </si>
  <si>
    <t>TECNICO ADMINISTRATIVO - ARCHIVO REGIONAL</t>
  </si>
  <si>
    <t>31045406</t>
  </si>
  <si>
    <t>ANDIA CARDENAS ROSMERY</t>
  </si>
  <si>
    <t>Bachiller en Ciencias de la Educación</t>
  </si>
  <si>
    <t>TECNICO ADMINSTRATIVO - ARCHIVO REGIONAL</t>
  </si>
  <si>
    <t>09958312</t>
  </si>
  <si>
    <t>ARIAS RIOS ISABEL</t>
  </si>
  <si>
    <t>Profesional Tecnico en Computación e Informatica</t>
  </si>
  <si>
    <t>ASISTENTE ADMINISTRATIVO - CONSEJO REGIONAL</t>
  </si>
  <si>
    <t>40723164</t>
  </si>
  <si>
    <t>ASTO ANCHAYHUA JESICA PRIMITIVA</t>
  </si>
  <si>
    <t>MANTENIMIENTO INSTITUCIONAL -OFICINA DE ABASTECIMIENTO</t>
  </si>
  <si>
    <t>31037957</t>
  </si>
  <si>
    <t>AVALOS CONTRERAS LAZARO</t>
  </si>
  <si>
    <t>T2</t>
  </si>
  <si>
    <t>Sexto de Primaria</t>
  </si>
  <si>
    <t>EVALUADOR COER</t>
  </si>
  <si>
    <t>07260291</t>
  </si>
  <si>
    <t>BACA AIQUIPA JAVIER  SABINO</t>
  </si>
  <si>
    <t>SUB GERENTE DE MYPES Y COMPETITIVIDAD</t>
  </si>
  <si>
    <t>45068852</t>
  </si>
  <si>
    <t>BAZAN JURO HECTOR JUNIOR</t>
  </si>
  <si>
    <t>Titulo de Ingeniero Agroindustrial</t>
  </si>
  <si>
    <t>ENFERMERIA - ALDEA INFANTIL VIRGEN DEL ROSARIO</t>
  </si>
  <si>
    <t>31045165</t>
  </si>
  <si>
    <t>BERNAOLA BRAVO DEYSI</t>
  </si>
  <si>
    <t>Titulo de Licenciada en Enfermeria</t>
  </si>
  <si>
    <t>MAMA SUSTITUTA- ALDEA INFANTIL</t>
  </si>
  <si>
    <t>42341274</t>
  </si>
  <si>
    <t>BERNAOLA SOLIS ESPERANZA</t>
  </si>
  <si>
    <t>DIRECTOR DE RECURSOS HUMANOS Y ESCALAFON</t>
  </si>
  <si>
    <t>10284383</t>
  </si>
  <si>
    <t>CABALLERO UTANI SIMIONA</t>
  </si>
  <si>
    <t>ABOGADA- DIRECC REG. DE ASESORIA JURIDICA</t>
  </si>
  <si>
    <t>42787367</t>
  </si>
  <si>
    <t>CAILLAHUA ABARCA KATHIA GOOYEEDT</t>
  </si>
  <si>
    <t>SOPORTE TECNICO -SUB GERENCIA DE DESARROOLLO ESTADISTICA E I</t>
  </si>
  <si>
    <t>42201746</t>
  </si>
  <si>
    <t>CAMACHO SORIA YILMAR</t>
  </si>
  <si>
    <t>PROF.</t>
  </si>
  <si>
    <t>Tecnico en Computación</t>
  </si>
  <si>
    <t>SECRETARIO GENERAL</t>
  </si>
  <si>
    <t>43716137</t>
  </si>
  <si>
    <t>CARBAJAL CHAVEZ CESAR LORENZO</t>
  </si>
  <si>
    <t>Bachiller en Derecho y Ciencias Politicas</t>
  </si>
  <si>
    <t>ABOGADO PENAL CIVIL-  PROCURADURIA PUBLICA</t>
  </si>
  <si>
    <t>02388303</t>
  </si>
  <si>
    <t>CARTAGENA CHAMBI MIRIAN MEDALITH</t>
  </si>
  <si>
    <t>RESPONSABLE DE ALMACEN DE ALDEA INFANTIL VIRGEN DEL ROSARIO</t>
  </si>
  <si>
    <t>10720507</t>
  </si>
  <si>
    <t>CAYLLAHUA HURTADO GREGORIO</t>
  </si>
  <si>
    <t>COORDINADORA DEL OBSERVATORIO ECONOM LAB</t>
  </si>
  <si>
    <t>70172616</t>
  </si>
  <si>
    <t>CHAVEZ UGARTE CECILIA  DOLORES</t>
  </si>
  <si>
    <t>Titulo de Economista</t>
  </si>
  <si>
    <t>TECNICO INFORMATICO -OFICINA DE RR.HH</t>
  </si>
  <si>
    <t>31044148</t>
  </si>
  <si>
    <t>CORDOVA CERVANTES JULIAN</t>
  </si>
  <si>
    <t>P2</t>
  </si>
  <si>
    <t>SUB GERENTE DE PLANEAMIENTO Y ACOND. TERR.</t>
  </si>
  <si>
    <t>09827109</t>
  </si>
  <si>
    <t>DEL CASTILLO RUIZ CARO DAVID EDUARDO</t>
  </si>
  <si>
    <t>Titulo de Economista. Mag. Gerencia Social</t>
  </si>
  <si>
    <t>DIRECTOR- OFICINA DEFENSA NACIONAL Y DEFENSA CIVIL</t>
  </si>
  <si>
    <t>31022219</t>
  </si>
  <si>
    <t>DUEÑAS DURAN JULIO</t>
  </si>
  <si>
    <t>Titulo de Ingeniero Agronomo</t>
  </si>
  <si>
    <t>GERENTE SUB REGIONAL DE GRAU</t>
  </si>
  <si>
    <t>31520003</t>
  </si>
  <si>
    <t>FELIX PALMA WILARD NICKY</t>
  </si>
  <si>
    <t>GERENTE SUB REGIONAL DE AYMARAES</t>
  </si>
  <si>
    <t>31361017</t>
  </si>
  <si>
    <t>FERNANDEZ JIMENEZ CLIVER ALBERTICO</t>
  </si>
  <si>
    <t>Titulo de Ingeniero Electricista</t>
  </si>
  <si>
    <t>Bachiller en Ciencias Contables</t>
  </si>
  <si>
    <t>SECRETARIO GENERAL - CONSEJO REGIONAL</t>
  </si>
  <si>
    <t>23845176</t>
  </si>
  <si>
    <t>GAMARRA CANAVAL CESAR LEONCIO</t>
  </si>
  <si>
    <t>SUB GERENTE DE RECURSOS NATURALES Y AREAS NATURALES PROTEGIDAS</t>
  </si>
  <si>
    <t>43441118</t>
  </si>
  <si>
    <t>GONZALES VIDAL OSCAR JUVENAL</t>
  </si>
  <si>
    <t>Bachiller en Cienciaas Agrarias</t>
  </si>
  <si>
    <t>SEGURIDAD - DIRECCIÓN REGIONAL DE LA PRODUCCIÓN</t>
  </si>
  <si>
    <t>44135476</t>
  </si>
  <si>
    <t>GUTIERREZ INFANTAS DARWIN</t>
  </si>
  <si>
    <t>A</t>
  </si>
  <si>
    <t>Tecnico en Seguridad</t>
  </si>
  <si>
    <t>AUXILIAR</t>
  </si>
  <si>
    <t>31525632</t>
  </si>
  <si>
    <t>GUZMAN HURTADO VILMA MARCELINA</t>
  </si>
  <si>
    <t>DISEÑADOR GRAFICO Y CAMAROGRAFO -DIRECCION DE COMUNICACIONES</t>
  </si>
  <si>
    <t>44057294</t>
  </si>
  <si>
    <t>HUALLPA ECHEVARRIA ALBERTH ENOC</t>
  </si>
  <si>
    <t>PROFESIONAL DE PLANTA - OFICINA DE RR.HH</t>
  </si>
  <si>
    <t>31037134</t>
  </si>
  <si>
    <t>HUAMAN CHIPA HUBERT</t>
  </si>
  <si>
    <t>TÉCNICO</t>
  </si>
  <si>
    <t>31002891</t>
  </si>
  <si>
    <t>HUAMANI ROJAS FRANCISCO</t>
  </si>
  <si>
    <t>GERENTE SUB REG DE ANTABAMBA</t>
  </si>
  <si>
    <t>23987739</t>
  </si>
  <si>
    <t>HUGO SOLANO HERNAN</t>
  </si>
  <si>
    <t>RESPONSABLE  DE LA OFIC TEC ADM  - DIRECCION REGIONAL DE TRA</t>
  </si>
  <si>
    <t>48462456</t>
  </si>
  <si>
    <t>LANCHO CHICLLA MARITZA</t>
  </si>
  <si>
    <t>Titulo Licenciado en Administración</t>
  </si>
  <si>
    <t>Bachiller en Ciencias Administrativas</t>
  </si>
  <si>
    <t>SUB GERENTE DE PROGRAMACIÓN MULTIANUAL</t>
  </si>
  <si>
    <t>44735301</t>
  </si>
  <si>
    <t>LAZO CCORIMANYA KELY KARINA</t>
  </si>
  <si>
    <t>DIRECTORA REGIONAL SECTORIAL DE VIVIENDA Y CONSTRUCCION</t>
  </si>
  <si>
    <t>21471289</t>
  </si>
  <si>
    <t>LOPEZ CONTRERAS EVANGELINA GUADALUPE</t>
  </si>
  <si>
    <t>Tituilo de Ingeniero Civil</t>
  </si>
  <si>
    <t>SUB GERENTE DE PROMOCION SOCIAL</t>
  </si>
  <si>
    <t>10862859</t>
  </si>
  <si>
    <t>MALLQUI OSORIO ROBERTO POOL</t>
  </si>
  <si>
    <t>Titulo de Ingeniero Industrial</t>
  </si>
  <si>
    <t>ESPECIALISTA ADMINISTRATIVO- GOBERNACION REGIONAL</t>
  </si>
  <si>
    <t>41232821</t>
  </si>
  <si>
    <t>MARTINEZ AMACHI GABRIELA</t>
  </si>
  <si>
    <t>Titulo de Iongeniera de Sistemas</t>
  </si>
  <si>
    <t>Bachiller en Ingenieria de Sistemas</t>
  </si>
  <si>
    <t>ASISTENTE ADIMISTRATIVO - PLANIFICACION Y PRESUPUESTO</t>
  </si>
  <si>
    <t>70434932</t>
  </si>
  <si>
    <t>MEDINA HUAROC PATTY YANET</t>
  </si>
  <si>
    <t>Bachiller en Ciencia Politica</t>
  </si>
  <si>
    <t>SUB GERENTE DE EQUIPO MECANICO</t>
  </si>
  <si>
    <t>21528328</t>
  </si>
  <si>
    <t>MONZON CARDENAS WILBERT</t>
  </si>
  <si>
    <t>Titulo de Ingeniero Mecanico Electricista</t>
  </si>
  <si>
    <t>SUB GERENTE DE INCLUSION SOCIAL</t>
  </si>
  <si>
    <t>31192966</t>
  </si>
  <si>
    <t>MURILLO CARTOLIN WHASHINGTON</t>
  </si>
  <si>
    <t>No refiere Información en el Area</t>
  </si>
  <si>
    <t>DIRECTOR  TESORERIA</t>
  </si>
  <si>
    <t>46235594</t>
  </si>
  <si>
    <t>ÑAHUI CACERES MELCHOR FREDY</t>
  </si>
  <si>
    <t>INGENIERO DE SISTEMAS -SUB GERENCIA DE DESARROLLO ESTADISTIC</t>
  </si>
  <si>
    <t>44704472</t>
  </si>
  <si>
    <t>OSCO PORTILLO GONZALO</t>
  </si>
  <si>
    <t>Profes. Titulo Ingeniero de Sistemaas e Informatica</t>
  </si>
  <si>
    <t>DIRECTOR REGIONAL DE ENERGIA Y MINAS</t>
  </si>
  <si>
    <t>06648356</t>
  </si>
  <si>
    <t>PADILLA VIDALON ROSARIO BEATRIZ</t>
  </si>
  <si>
    <t>ABOGADA - DIRECCIÓN REGIONAL DE RECURSOS HUMANOS Y ESCALAFÓN</t>
  </si>
  <si>
    <t>25002206</t>
  </si>
  <si>
    <t>PEREIRA QUISPEYNGA ELIZABETH</t>
  </si>
  <si>
    <t>Titulo de Abogada</t>
  </si>
  <si>
    <t>41178048</t>
  </si>
  <si>
    <t>PEREZ CCASA YENI</t>
  </si>
  <si>
    <t>SUB GERENTE DE PRESUPUESTO</t>
  </si>
  <si>
    <t>46640045</t>
  </si>
  <si>
    <t>PEÑA CAYTUIRO DENABETH</t>
  </si>
  <si>
    <t>Titulo de Economista.</t>
  </si>
  <si>
    <t>SUB GERENTE DE SANEAMIENTO FISICO LEGAL DE LA PROPIEDAD RURA</t>
  </si>
  <si>
    <t>31042545</t>
  </si>
  <si>
    <t>PIMENTEL MALDONADO WALDIR</t>
  </si>
  <si>
    <t>Bachiller en Economista</t>
  </si>
  <si>
    <t>DIRECTORA REG.  DE ASESORIA JURIDICA</t>
  </si>
  <si>
    <t>31044696</t>
  </si>
  <si>
    <t>PORTILLO GONZALES MARIBEL</t>
  </si>
  <si>
    <t>Bachiller en Ciencas Agrarias</t>
  </si>
  <si>
    <t>ABOGADO EN CONTRATACIONES - OFIS ABASTECIMIENTO</t>
  </si>
  <si>
    <t>31031566</t>
  </si>
  <si>
    <t>PRADA SALAZAR GUSTAVO FREDY</t>
  </si>
  <si>
    <t>COORDINADORA DE OREDIS-SUB GERENCIA DE PROMOCION SO</t>
  </si>
  <si>
    <t>23944232</t>
  </si>
  <si>
    <t>QUINTANA ESPINOZA ROSA ZELA</t>
  </si>
  <si>
    <t>ABOGADO  I - OFICINA RR.HH</t>
  </si>
  <si>
    <t>46583132</t>
  </si>
  <si>
    <t>QUISPE DURAND LEIDY  ELIZABETH</t>
  </si>
  <si>
    <t>31043946</t>
  </si>
  <si>
    <t>QUISPE ARREDONDO TROYANO</t>
  </si>
  <si>
    <t>DIRECTOR REG SECT. DE PRODUCE</t>
  </si>
  <si>
    <t>31015417</t>
  </si>
  <si>
    <t>QUISPE GARCIA MIGUEL</t>
  </si>
  <si>
    <t>Titulo de Ingeniro Agrionomo</t>
  </si>
  <si>
    <t>Bachiller en Ciencias Agrarias</t>
  </si>
  <si>
    <t>PRODUCTOR AUDIOVISUAL - DIRECCION DE COMUNICACIONE</t>
  </si>
  <si>
    <t>46718293</t>
  </si>
  <si>
    <t>QUISPE VARGAS HERMOGENES</t>
  </si>
  <si>
    <t>Auxiliar de Contabilidad</t>
  </si>
  <si>
    <t>ASISTENTE ADMINISTRATIVO - OFICINA  RR.HH</t>
  </si>
  <si>
    <t>31543807</t>
  </si>
  <si>
    <t>QUISPEHUAMAN ATANACIO MARIA CLEOFE</t>
  </si>
  <si>
    <t>31032140</t>
  </si>
  <si>
    <t>ROBLES VIDAL ZULMA MAXIMILIANA</t>
  </si>
  <si>
    <t>T</t>
  </si>
  <si>
    <t>Secretaria Ejecutiva</t>
  </si>
  <si>
    <t>GERENTE DE DESARROLLO SOCIAL</t>
  </si>
  <si>
    <t>42209105</t>
  </si>
  <si>
    <t>ROSARIO GONZALEZ JULIO CESAR</t>
  </si>
  <si>
    <t>Titulo de Medico Cirujano</t>
  </si>
  <si>
    <t>SECRETARIA - GERENCIA GENERAL</t>
  </si>
  <si>
    <t>43504519</t>
  </si>
  <si>
    <t>SAN MARTIN BRONCANO MAE AILEEN CAROLINA</t>
  </si>
  <si>
    <t>SUB  GERENTE DE DESARROLLO INSTITUCIONAL, ESTADIS</t>
  </si>
  <si>
    <t>23955031</t>
  </si>
  <si>
    <t>SANCHEZ MORALES MICHAEL AMILCAR</t>
  </si>
  <si>
    <t>Grado de Bachiller en Economia</t>
  </si>
  <si>
    <t>SUB GERENTE DE OBRAS</t>
  </si>
  <si>
    <t>41342252</t>
  </si>
  <si>
    <t>SARMIENTO SOTTA LEONEL</t>
  </si>
  <si>
    <t>Titujlo de Ingeniero Civil</t>
  </si>
  <si>
    <t>Grado de Bachiller en Ingenieria Civil</t>
  </si>
  <si>
    <t>ABOGADA FASE SANCIONADORA - DIRECCION REGIONAL</t>
  </si>
  <si>
    <t>70289363</t>
  </si>
  <si>
    <t>SEGOVIA LLANOS MARYCARMEN</t>
  </si>
  <si>
    <t>Grado de Bachiller en Derecho</t>
  </si>
  <si>
    <t>CONTROL PREVIO - OFICINA DE CONTABILIDAD</t>
  </si>
  <si>
    <t>31013204</t>
  </si>
  <si>
    <t>SERRANO ANGELINO UBALDO</t>
  </si>
  <si>
    <t>Titulo de Contador Publco</t>
  </si>
  <si>
    <t>SUB GERENTE DE ASUNTOS PRODUCTIVOS Y DE SERVICIOS</t>
  </si>
  <si>
    <t>09598556</t>
  </si>
  <si>
    <t>SIERRA HUARCAYA ELIAQUIM</t>
  </si>
  <si>
    <t>42201505</t>
  </si>
  <si>
    <t>SOLIS AYMA YANET YAMINE</t>
  </si>
  <si>
    <t>Bachiller en Administracion de Negocios Internacionales</t>
  </si>
  <si>
    <t>DIRECTOR DE SUPERVISIÓN, LIQUIDACIÓN Y TRANSFERENCIA DE PROYECTOS DE INVERSIÓN</t>
  </si>
  <si>
    <t>10487079</t>
  </si>
  <si>
    <t>SOTO JARA RAMIRO</t>
  </si>
  <si>
    <t>SECRETARIA - OFICINA DE CONTABILIDAD</t>
  </si>
  <si>
    <t>42853491</t>
  </si>
  <si>
    <t>SUMARRIVA HUAMAN JUDITH LISSETH</t>
  </si>
  <si>
    <t>T1</t>
  </si>
  <si>
    <t xml:space="preserve">Egresada </t>
  </si>
  <si>
    <t>ADMINISTRADORA - ALDEA INFANTIL VIRGEN DEL ROSARIO</t>
  </si>
  <si>
    <t>47792661</t>
  </si>
  <si>
    <t>VALDIVIA SALCEDO SABRINA</t>
  </si>
  <si>
    <t xml:space="preserve">Titulo de Licenciado en Administración </t>
  </si>
  <si>
    <t>ASISTENTE COMUNICACIONES - COER</t>
  </si>
  <si>
    <t>42370403</t>
  </si>
  <si>
    <t>VALER BACILIO DANNY</t>
  </si>
  <si>
    <t>RESPONSABLE DE DIRECCION DE COMUNICACIONES</t>
  </si>
  <si>
    <t>23965811</t>
  </si>
  <si>
    <t>VILCHES ASCARZA PEDRO FERNANDO</t>
  </si>
  <si>
    <t>ADMINISTRADORA - DIRECCIÓN REGIONAL DE ENERGÍA Y MINAS</t>
  </si>
  <si>
    <t>43753514</t>
  </si>
  <si>
    <t>VILLAFUERTE IPARRAGUIRRE MARILIA</t>
  </si>
  <si>
    <t>Titulo de Licenciada en Administración</t>
  </si>
  <si>
    <t>NO REGISTRADO VACANTE</t>
  </si>
  <si>
    <t>AUXILIAR-DIRECCIÓN REGIONAL DE TRABAJO Y PROMOCIÓN DEL EMPLEO</t>
  </si>
  <si>
    <t>TÉCNICO-SANEAMIENTO FÍSICO LEGAL</t>
  </si>
  <si>
    <t>CONDUCTOR-DIRECCIÓN REGIONAL DE LA PRODUCCIÓN</t>
  </si>
  <si>
    <t>RESPONSABLE DE ALMACÉN - DEFENSA CIVIL</t>
  </si>
  <si>
    <t>ADQUISICION DE AFIRMADO (MATERIAL DE PRESTAMO PARA BASE) PARA LA OBRA</t>
  </si>
  <si>
    <t>COMPRA DIRECTA</t>
  </si>
  <si>
    <t>GENERAL</t>
  </si>
  <si>
    <t>CORPORACION PERUANA JPEL S.A.C.</t>
  </si>
  <si>
    <t>CULMINADO</t>
  </si>
  <si>
    <t>ADQUISICION DE MADERAMEN PARA LA OBRA:"MEJORAMIENTO DEL SERVICIO EDUCATIVO DEL INSTITUTO DE EDU</t>
  </si>
  <si>
    <t>GAMONAL GONZALES MILCERIO</t>
  </si>
  <si>
    <t>ADQUISCION DE ALAMBRE PARA EL PROYECTO “MEJORAMIENTO DE LOS SERVICIOS EDUCATIVOS DE LA INSTITUC</t>
  </si>
  <si>
    <t>GUTIERREZ ANDIA EDWIN PERCY</t>
  </si>
  <si>
    <t>ADQUISICION DE TIERRA NEGRA.</t>
  </si>
  <si>
    <t>ADQUISICIÓN DE CEMENTO PORLAND TIPO I PARA LA OBRA</t>
  </si>
  <si>
    <t>TRUYENQUE MALPARTIDA CESAR</t>
  </si>
  <si>
    <t>SE REQUIERE ADQUISICION DE ROLLOS DE ALAMBRE NEGRO RECOCIDO PARA LA OBRA ALDEA INFANTIL.</t>
  </si>
  <si>
    <t>PEREZ DIAZ HECTOR JAVIER</t>
  </si>
  <si>
    <t>ADQUISICION DE AGREGADOS PARA EL PROYECTO “MEJORAMIENTO DE LOS SERVICIOS DE LA INSTITUCIÓN EDUC</t>
  </si>
  <si>
    <t>ÑAHUIS GALVEZ VILMA ZORAIDA</t>
  </si>
  <si>
    <t>SE REQUIERE TABLERO FENOLICO CONTRACHAPADO PARA LA OBRA ALDEA INFANTIL.</t>
  </si>
  <si>
    <t>ADQUISICION DE PASTA MURAL</t>
  </si>
  <si>
    <t>ADQUISICION DE CEMENTO SEGUN TDR</t>
  </si>
  <si>
    <t>ADQUISICION DE AGREGADOS SEGUN TDR</t>
  </si>
  <si>
    <t>EMPRESA ZOHE SAC</t>
  </si>
  <si>
    <t>ADQUISICION DE BARRA DE ACERO PARA EL PROYECTO “MEJORAMIENTO DE LOS SERVICIOS DE LA INSTITUCIÓN</t>
  </si>
  <si>
    <t>ADQUISICION DE PORCELANATO PARA EL PROYECTO</t>
  </si>
  <si>
    <t>GRUPO CORPORATIVO UNIMAC S.A.C</t>
  </si>
  <si>
    <t>AGREGADOS..</t>
  </si>
  <si>
    <t>TAIPE OSCCORIMA EDGAR</t>
  </si>
  <si>
    <t>SE REQUIERE LA ADQUISICION DE COMBUSTIBLE</t>
  </si>
  <si>
    <t>HUGO ARENAS VELASQUEZ</t>
  </si>
  <si>
    <t>ADUISICION DE TRIPLAY</t>
  </si>
  <si>
    <t>FIERROS CHANKA Y SERVICIOS GENERALES E.I.R.L.</t>
  </si>
  <si>
    <t>ADQUISICION DE MATERIAL DE PROTECCION</t>
  </si>
  <si>
    <t xml:space="preserve"> COMPAÑIA COLZA S.A.C.</t>
  </si>
  <si>
    <t>ADQUISICION EQUIPOS DE PROTECCION PERSONAL (EPP), PARA LA OBRA: "MEJORAMIENTO DE LOS SERVICIOS</t>
  </si>
  <si>
    <t>PECEROS QUISPE WAGNER TOMAS</t>
  </si>
  <si>
    <t>ADQUISICION DE EPPS PARA OBRA</t>
  </si>
  <si>
    <t>ALEVENOS DE PEJERREY</t>
  </si>
  <si>
    <t>INTERNATIONAL LOGISTIC GROUP PERU S.A.C.</t>
  </si>
  <si>
    <t>ADQUISICION DE CEMENTO PARA LA OBRA:"MEJORAMIENTO DEL SERVICIO EDUCATIVO DEL INSTITUTO DE EDUCACION</t>
  </si>
  <si>
    <t>SUBASTA INVERSA ELECTRONICA</t>
  </si>
  <si>
    <t>01-2021-GSRCH-1</t>
  </si>
  <si>
    <t>10444256279 - TRUYENQUE MALPARTIDA CESAR</t>
  </si>
  <si>
    <t>INSUMOS DE ALBAÑILERIA .</t>
  </si>
  <si>
    <t xml:space="preserve"> SALAZAR CAMPOS TANIA YANETH</t>
  </si>
  <si>
    <t>SE REQUIERE MADERA PARA EL PROYECTO: "MEJORAMIENTO DEL SERVICIO EDUCATIVO INICIAL EN LAS I.E.S.</t>
  </si>
  <si>
    <t>DIMAS LUJAN OBREGON</t>
  </si>
  <si>
    <t>ADQUISICION DE AGREGADO PARA LA OBRA:</t>
  </si>
  <si>
    <t>ADQUISICION DE TRIPLAY FENOLICOS</t>
  </si>
  <si>
    <t>ADQUISICION DE VARILLA DE FIERRO CORRUGADO</t>
  </si>
  <si>
    <t>07-2021-GSRCH</t>
  </si>
  <si>
    <t>20490548743 - EMPRESA ZOHE SAC</t>
  </si>
  <si>
    <t>ADQUISICION DE CEMENTO PORTLAND TIPO I DE  42.5 KG PARA EL PROYECTO LUGAR DE ENTREGA: ALMACEN D</t>
  </si>
  <si>
    <t>03-2021-GSRCH</t>
  </si>
  <si>
    <t>SE REQUIERE VARILLA DE FIERRO CORRUGADO, SECTOR CRUZ PAMPA</t>
  </si>
  <si>
    <t>05-2021-GSRCH</t>
  </si>
  <si>
    <t>ADQ. DE COLCHONES</t>
  </si>
  <si>
    <t>JJ AMERICAN BUSINESS S.A.C. - JAMBUS S.A.C.</t>
  </si>
  <si>
    <t>ADQUISICIÓN DE CERÁMICOS PARA EL PROYECTO “MEJORAMIENTO DE LOS SERVICIOS DE LA INSTITUCIÓN EDUC</t>
  </si>
  <si>
    <t xml:space="preserve"> CHAVEZ TOCRE ANGELA FIORELLA</t>
  </si>
  <si>
    <t>ADQUISICION DE AGREGADOS PARA EL PROYECTO: "MEJORAMIENTO DEL SERVICIO EDUCATIVO INICIAL EN LAS I.E.I</t>
  </si>
  <si>
    <t>009-2021-GSRCH</t>
  </si>
  <si>
    <t>20450772098 - CODISA CONTRATISTAS S.A.C.</t>
  </si>
  <si>
    <t>ADQUISICION DE TABLERO ELECTRICO INCLUYE ACCESORIOS PARA EL PROYECTO “MEJORAMIENTO DE LOS SERVI</t>
  </si>
  <si>
    <t xml:space="preserve"> MANUFACTURAS ELECTRICAS &amp; FERRETERIA - MELECFER E.I.R.L.</t>
  </si>
  <si>
    <t>ADQUISICION DE TUBERIAS Y ACCESORIOS</t>
  </si>
  <si>
    <t>INSTALACIONES SANITARIAS INGENIEROS EIRL</t>
  </si>
  <si>
    <t>ADQUISICION DE VARILLADE FIERRO CORRUGADO PARA EL PROYECTO “MEJORAMIENTO DE LOS SERVICIOS EDUCA</t>
  </si>
  <si>
    <t>10-2021-GSRCH</t>
  </si>
  <si>
    <t>10456643898 - ORTIZ LOBATON YUDITH MILAGROS</t>
  </si>
  <si>
    <t>SE REQUIERE CEMENTO PORTLAND TIPO I PARA LA OBRA ALDEA INFANTIL</t>
  </si>
  <si>
    <t>12-2021-GSRCH</t>
  </si>
  <si>
    <t>ADQUISICION DE CEMENTO PORTALND TIPO I DE 42.5 KG</t>
  </si>
  <si>
    <t>11-2021-GSRCH</t>
  </si>
  <si>
    <t>ADQUISICION DE VARILLAS DE FIERRO PARA LA OBRA: "MEJORAMIENTO DEL SERVICIO EDUCATIVO DEL INSTIT</t>
  </si>
  <si>
    <t>6-2021-GSRCH</t>
  </si>
  <si>
    <t>ADQUISICION DE TEJA ANDINA Y CUBRERA PARA EL PROYECTO “MEJORAMIENTO DE LOS SERVICIOS EDUCATIVOS</t>
  </si>
  <si>
    <t>04-2021-GSRCH</t>
  </si>
  <si>
    <t>20601862698 - INDUSTRIAS TECNODURA S.A.C.</t>
  </si>
  <si>
    <t>ADQUISICION DE TEJAS ANDINAS Y CUMBRERAS PARA EL PROYECTO: "MEJORAMIENTO DEL SERVICIO EDUCATIVO</t>
  </si>
  <si>
    <t>ADQUISICION DE MADERA PARA EL PROYECTO LUGAR DE ENTREGA: ALMACEN DEL PROYECTO "MEJORAMIENTO DE</t>
  </si>
  <si>
    <t>20600164261 - MADERAS &amp; INVERSIONES SAN ISIDRO LABRADOR E.I.R.L.</t>
  </si>
  <si>
    <t>SE REQUIERE ADQUISICION DE ACERO PARA LA OBRA ALDEA INFANTIL.</t>
  </si>
  <si>
    <t>8-2021-GSRCH</t>
  </si>
  <si>
    <t>ADQUISICION DE LADRILLO PARA LA OBRA:"MEJORAMIENTO DEL SERVICIO EDUCATIVO DEL INSTITUTO DE EDUC</t>
  </si>
  <si>
    <t>20526980574 - LADRILLOS MECANIZADOS INKA S.A.C.</t>
  </si>
  <si>
    <t>ADQUISICION DE CEMENTO PARA EL PROYECTO: "MEJORAMIENTO DEL SERVICIO EDUCATIVO INICIAL EN LAS IE</t>
  </si>
  <si>
    <t>004-2021-GSRCH</t>
  </si>
  <si>
    <t>ADQUISICION DE PUERTAS  DE MADERA PARA EL PROYECTO:"MEJORAMIENTO DEL SERVICIO EDUCATIVO INICIAL</t>
  </si>
  <si>
    <t>PAULINO E.I.R.L.</t>
  </si>
  <si>
    <t>ADQUISICION DE TUBERIA PARA LA OBRA RIEGO CCANCCAYLLO</t>
  </si>
  <si>
    <t>OBRASCO INGENIEROS S.A.C.</t>
  </si>
  <si>
    <t>ADQUISICION DE AGREGADOS PARA LA OBRA RIEGO CCAPACCALLA</t>
  </si>
  <si>
    <t>16-2021-GSRCH</t>
  </si>
  <si>
    <t>ADQUISICION DE CEMENTO PORTLAND TIPO I 42.5 KG.</t>
  </si>
  <si>
    <t>14-2021-GSRCH</t>
  </si>
  <si>
    <t>ADQUISICION DE CEMENTO PORTLAND TIPO I PARA EL PROYECTO “MEJORAMIENTO DE LOS SERVICIOS DE LA IN</t>
  </si>
  <si>
    <t>13-2021-GSRCH</t>
  </si>
  <si>
    <t>SE REQUIERE PIEDRA CHANCADA DE 1/2" PARA LA OBRA  ALDEA INFANTIL.</t>
  </si>
  <si>
    <t>19-2021-GSRCH</t>
  </si>
  <si>
    <t>20564474666 - MULTISERVICIOS SANTA LUCIA - ANDAHUAYLAS EIRL</t>
  </si>
  <si>
    <t>ADQUISICION DE INODORO TANQUE BAJO PARA EL PROYECTO “MEJORAMIENTO DE LOS SERVICIOS EDUCATIVOS D</t>
  </si>
  <si>
    <t>VALDEZ BETANCURT ROGER</t>
  </si>
  <si>
    <t>ADQUISICION DE JUNTAS Y SELLANTES PARA EL PROYECTO “MEJORAMIENTO DE LOS SERVICIOS EDUCATIVOS DE</t>
  </si>
  <si>
    <t>DISTRIBUIDORA Y REPRESENTACIONES SULCA S.A.C.</t>
  </si>
  <si>
    <t>ADQUISICION DE ACERO CORRUGADO</t>
  </si>
  <si>
    <t>17-2021-GSRCH</t>
  </si>
  <si>
    <t>ADQUISICION DE CEMENTO PORTLAN TIPO I PARA EL PROYECTO RIEGO CCAPACCALLA</t>
  </si>
  <si>
    <t>15-2021-GSRCH</t>
  </si>
  <si>
    <t>ADQUISICION DE VENTANAS CON MARCO DE ALUMINIO PARA EL PROYECTO: "MEJORAMIENTO DEL SERVICIO EDUC</t>
  </si>
  <si>
    <t>ESPERME AGUILAR CARMEN</t>
  </si>
  <si>
    <t>SE REQUIERE LA ADQUISICION DE TV PLASMA PARA LA OBRA ALDEA INFANTIL.</t>
  </si>
  <si>
    <t>SERCORP SERVICIOS GENERALES S.A.C</t>
  </si>
  <si>
    <t>ADQUISICION DE CEMENTO</t>
  </si>
  <si>
    <t>18-2021-GSRCH</t>
  </si>
  <si>
    <t>20601113300 - S.G. CORALTA S.A.C</t>
  </si>
  <si>
    <t>ADQUISION DE CABLE PARA ALUMBRADO Y TOMACORRIENTE “MEJORAMIENTO DE LOS SERVICIOS DE LA INSTITUC</t>
  </si>
  <si>
    <t>D'FER BUSINESS S.A.C.</t>
  </si>
  <si>
    <t>ADQUISICION DE AFIRMADO GRUESO.</t>
  </si>
  <si>
    <t>MAMANI PALOMINO ROLY JUNIOR</t>
  </si>
  <si>
    <t>ADQUISICION DE LADRILLO</t>
  </si>
  <si>
    <t xml:space="preserve"> LOAYZA DIAZ FLOR NILDA</t>
  </si>
  <si>
    <t>ADQUISICION DE BARRA DE ACERO</t>
  </si>
  <si>
    <t>20-2021-GSRCH</t>
  </si>
  <si>
    <t>MATERIALES  PARA ESTRUCTURAS METALICAS</t>
  </si>
  <si>
    <t>REPRESENTACIONES Y DISTRIBUCIONES CAMPOS EIRL</t>
  </si>
  <si>
    <t>ADQUISICION DE PLANTA GENERADORA DE OXIGENO MEDICINAL - PSA  DE 20 M3/H, PARA EL IOARR: CONTRUC</t>
  </si>
  <si>
    <t>LIU FANG GESTION DE INVERSIONES S.A.C.</t>
  </si>
  <si>
    <t>ADQUISICION DE MATERIALES Y/O HERRAMIENTAS DE CONTRUCCION PARA EL PROYECTO “MEJORAMIENTO DE LOS</t>
  </si>
  <si>
    <t>ADQUISICION DE AGREGADOS</t>
  </si>
  <si>
    <t>SE REQUIERE ADQUISICION DE LADRILLO PARA LA OBRA  ALDEA INFANTIL.</t>
  </si>
  <si>
    <t>BIENES Y SERVICIOS FAEDU SOCIEDAD ANONIMA CERRADA</t>
  </si>
  <si>
    <t>SE REQUIERE ADQUISICION DE MADERAS PARA LA OBRA ALDEA INFANTIL.</t>
  </si>
  <si>
    <t>ADQUISICION Y FABRICACION ESCRITORIOS Y ESTANTES PARALA OBRA LAMAY</t>
  </si>
  <si>
    <t>CONTRATISTAS GENERALES ALVA R.A. S.A.C.</t>
  </si>
  <si>
    <t>ADQUISICION DE MATERIALES DE FERRETERIA</t>
  </si>
  <si>
    <t>MAVERI MANUFACTURAS-VENTAS S.R.L</t>
  </si>
  <si>
    <t>ADQUISICION DE MADERA PARA LA OBRA:"MEJORAMIENTO DEL SERVICIO EDUCATIVO DEL INSTITUTO DE EDUCAC</t>
  </si>
  <si>
    <t>CONSTRUCTORA PECEROS SERNA HERMANOS S.A.C.</t>
  </si>
  <si>
    <t>ADQUISICION DE MADERA  PARA ENCOFRADO PARA LA OBRA LAMAY META  05</t>
  </si>
  <si>
    <t>COMERCIAL MADERERA, LADRILLERA Y TRANSPORTES HERMANOS PECEROS SRL.</t>
  </si>
  <si>
    <t>ADQUISICION DE MADERAMEN PARA LA OBRA RIEGO CCANCAYLLO</t>
  </si>
  <si>
    <t>ADQUISICION DE CEMENTO PORTLAND TIPO I.</t>
  </si>
  <si>
    <t xml:space="preserve"> ADQUISICION DE TEJA ANDINA Y PERNO TIRAFON. META N° 027.ALDEA INFANTEL NUESTRA SEÑORA COCHARCAS</t>
  </si>
  <si>
    <t>CORPORACION DE NEGOCIOS MALUFER S.A.C.</t>
  </si>
  <si>
    <t>SE REQUIERE LA ADQUISICION DE AGREGADO.</t>
  </si>
  <si>
    <t>SILVERA NAVEROS HILDA HERLINDA</t>
  </si>
  <si>
    <t>ADQUISICION DE MADERA PARA LA OBRA CHECCHE. META NRO. 012</t>
  </si>
  <si>
    <t>ADQUISICION DE AGREGADOS PARA EL PROYECTO. META Nº 011</t>
  </si>
  <si>
    <t>SE REQUIERE LA ADQUISICION DE JUEGO DE MUEBLES DE SALA. META Nº 027</t>
  </si>
  <si>
    <t>ADQUISICION DE PEGAMENTO PARA PORCELANTO (META 11) PROYECTO: "MEJORAMIENTO DE LOS SERVICIOS EDU</t>
  </si>
  <si>
    <t>GAMARRA CHALLCO ABEL YSAAC</t>
  </si>
  <si>
    <t>ADQUSICION DE CEMENTO PARA LA OBRA: META 09.</t>
  </si>
  <si>
    <t>DISTRIBUIDORA Y CONSTRUCTORA ZAMORA EIRL</t>
  </si>
  <si>
    <t>SE REQUIERE LA ADQUISICION DE CAMAS, CAMAROTES Y TARIMAS. META NRO 0027</t>
  </si>
  <si>
    <t>CESPEDES TRUYENQUE JANS HERSON</t>
  </si>
  <si>
    <t>COMPRA DE PIEIDRA CHANCADA DE 1/2 PARA LA OBRA DE TACMARA.--META  :  0042</t>
  </si>
  <si>
    <t>GRUPO GLEY S.A.C.</t>
  </si>
  <si>
    <t>ADQ. DE REPOSTEROS DE MELAMINA. META Nº 027</t>
  </si>
  <si>
    <t>AREVALO QUIJANO RUBEN</t>
  </si>
  <si>
    <t>ADQUISICION, FABRICACION E INSTALACION DE VENTANAS DE ALUMINIO PARA EL PROYECTO “MEJORAMIENTO D</t>
  </si>
  <si>
    <t>INVERSIONES GENERALES ALUVID S.A.C.</t>
  </si>
  <si>
    <t>SE REQUIERE LA ADQUISICION DE EQUIPOS DE COMPUTO E IMPRESORA.</t>
  </si>
  <si>
    <t>COMERCIA PRAGA E.I.R.L.</t>
  </si>
  <si>
    <t>ADQUISICION DE LIBROS PARA LA OBRA</t>
  </si>
  <si>
    <t>DILO DISTRIBUCIONES E.I.R.L.</t>
  </si>
  <si>
    <t>ADQUISICION DE TAPAS METALICAS</t>
  </si>
  <si>
    <t xml:space="preserve"> ECONO SERVI E.I.R.L.</t>
  </si>
  <si>
    <t>DISTRIBUIDORA Y CONSTRUCTORA APURIMAC S.A.C.</t>
  </si>
  <si>
    <t>ADQUISICION DE VALVULA COMPUERTA DE HD. Y VALVULA COMPUERTA DE BRONCE.</t>
  </si>
  <si>
    <t>GRUPO EMPRESARIAL JCA S.A.C.</t>
  </si>
  <si>
    <t>ADQUISICION DE TERMOTECHO POLIURETANO</t>
  </si>
  <si>
    <t>ADQUISICION DE MATERIALES DE FERRETERIA PARA LA OBRA "MEJORAMIENTO DE SERV. EDUC. - META : 0005</t>
  </si>
  <si>
    <t>SE REQUIERE LA ADQUISICION Y FABRICACION DE MOBILIARIO DE MADERA TORNILLO SECO.</t>
  </si>
  <si>
    <t>AREVALO QUIJANO RENE</t>
  </si>
  <si>
    <t>ADQUISICION DE MADERA MACHIHEMBRADA Y CONTRAZOCALO DE MADERA  PARA META Nº 010</t>
  </si>
  <si>
    <t>QUISPE TOROBEO VILMA</t>
  </si>
  <si>
    <t>ADQUISICION DE EQUIPOS LIVIANOS PARA LA OBRA. META Nº 005</t>
  </si>
  <si>
    <t>ADQUISICION DE MADERA PARA LA OBRA: META 09</t>
  </si>
  <si>
    <t>ADQUISICION DE BARRA DE ACERO PARA EL PROYECTO. META Nº 004</t>
  </si>
  <si>
    <t>AGRECONS PERU E.I.R.L.</t>
  </si>
  <si>
    <t>ADQUISICION DE PIEDRA CHANCADA DE  1/2 IN PARA LA OBRA: META 09</t>
  </si>
  <si>
    <t>ADQUISICION DE CEMENTO PORTLAND TIPO I PARA LA OBRA: META 09</t>
  </si>
  <si>
    <t>ADQUISICION DE ACEROS .META 30</t>
  </si>
  <si>
    <t>ADQUISICION DE AGREGADOS PARA EL PROYECTO “MEJORAMIENTO DE LOS SERVICIOS --META   : 0004.</t>
  </si>
  <si>
    <t>SE REQUIERE LA ADQUISICION DE VENTANAS DE ALUMINIO.</t>
  </si>
  <si>
    <t>NANCY OSCCO CARRION</t>
  </si>
  <si>
    <t>ADQUISICION DE ALIMENTOS(VIVERES ) PARA LOS NIÑOS DE LA ALDEA INFANTIL .- META  : 0034.</t>
  </si>
  <si>
    <t>MAURA FLORES ARONE</t>
  </si>
  <si>
    <t>ADQ. DE EQUIPOS DE PROTECCION PERSONAL PARA EL PERSONAL OBRERO (META 11)</t>
  </si>
  <si>
    <t>FERCON SAFETY WORLD S.A.C.</t>
  </si>
  <si>
    <t>ADQUISICION DE PASTA FINA PARA MUROS (META 11) PROYECTO BUEN PASTOR</t>
  </si>
  <si>
    <t>ADQUISICION E INSTALACION DE PISO MACHIMBRADO, CONTRAZOCALO Y RODON DE MADERA TORNILLO. META Nº 004</t>
  </si>
  <si>
    <t>EMPRESA CONSTRUCTURA ARENAS VELASQUEZ SOCIEDAD ANONIMA CERRADA -CONAV S.A.C</t>
  </si>
  <si>
    <t>ADQUICISIÓN DE COMBUSTIBLE: META 0043</t>
  </si>
  <si>
    <t>SUCESION INDIVISA VELASQUEZ SOTO PORFIRIO</t>
  </si>
  <si>
    <t>SE REQUIERE LA ADQUISICION DE FIERRO CORRUGADO. META Nº 0027</t>
  </si>
  <si>
    <t>DISTRIBUCIONES E ILUMINACIONES BRAYAN SRL</t>
  </si>
  <si>
    <t>SE REQUIERE LA ADQUISICION DE CEMENTO PORTLAND TIPO I. META Nº 027</t>
  </si>
  <si>
    <t>ADQUISICION DE CEMENTO CEMENTO PORTLAND TIPO I X 42.5 KG PARA LA OBRA "META : 0005</t>
  </si>
  <si>
    <t>SE REQUIERE LA ADQUISICION DE COCINAS Y REFRIGERADORAS, PARA LA META Nº 27</t>
  </si>
  <si>
    <t>NAVARRO BERNA ROSMEL MICHAEL</t>
  </si>
  <si>
    <t>ADQUISICIÓN DE EQUIPOS DE PROTECCIÓN PERSONAL PARA EL PERSONAL OBRERO. META 0043</t>
  </si>
  <si>
    <t>ADQUISICION DE VARILLA DE FIERRO CORRUGADO META 31</t>
  </si>
  <si>
    <t xml:space="preserve"> NUTRIENTES DE EXPORTACION PERU SOCIEDAD ANONIMA CERRADA - NUTREX PERU S.A.C.</t>
  </si>
  <si>
    <t>ADQUISICION DE CEMENTO.META 31.</t>
  </si>
  <si>
    <t>ADQUISICION DE VARILLAS DE FIERRO CORRUGADO (META 11) PROYECTO "META  : 0011</t>
  </si>
  <si>
    <t xml:space="preserve"> SERCAM S.R.L.</t>
  </si>
  <si>
    <t>ADQUISICIÓN DE CABLES ELECTRICOS PARA EL PROYECTO: "MEJORAMIENTO DE LOS SERV. --META  : 0004</t>
  </si>
  <si>
    <t>CORPORACION CELESTE &amp; CIELO E.I.R.L.</t>
  </si>
  <si>
    <t>ADQUISICION DE CEMENTO PORTLAND TIPO I X 42.5 KG (META 11) PROYECTO "MEJORAMIENTO DE LOS SERVIC</t>
  </si>
  <si>
    <t>ADQUISICION DE CEMENTO PORTLAND TIPO I PARA EL PROYECTO. META Nº 004</t>
  </si>
  <si>
    <t>ADQUISCION DE CERAMICO (META 11) PROYECTO BUEN PASTOR</t>
  </si>
  <si>
    <t>PACISA IMPORT S.A.C.</t>
  </si>
  <si>
    <t>ADQUISICION DE TRIPLAY DE FENOLICO. META 0043</t>
  </si>
  <si>
    <t>FERCOPY EMPRESA INDIVIDUAL DE RESPONSABILIDAD LIMITADA - FERCOPY E.I.R.L.</t>
  </si>
  <si>
    <t>ADQUISICION DE AGREGADO PARA LABRA MEJORAMIENTO DE LOS SERVICIOS .META   :  0012</t>
  </si>
  <si>
    <t>IMSIA SRL.</t>
  </si>
  <si>
    <t>ADQUISICION DE AGREGADO PARA LA OBRA. META Nº 005</t>
  </si>
  <si>
    <t>ADQUISICION DE ALIMENTOS(VIVERES ) PARA LA ALDEA. MEYA Nº 0034</t>
  </si>
  <si>
    <t>ADQUISICION DE PORCELANATO (META 11) PARA EL PROYECTO "EL BUEN PASTOR"</t>
  </si>
  <si>
    <t>FERRETERIA Y REPRESENTACIONES UNION EIRL</t>
  </si>
  <si>
    <t>ADQUISICION DE ACERO PARA LA OBRA: MEJORAMIENTO DE LOS SERVICIOS EDUC. META  : 0012</t>
  </si>
  <si>
    <t>ADQ. DE AGREGADOS DE CANTERA Y PIEDRA GRANDE DE RIO. META Nº 043</t>
  </si>
  <si>
    <t>PUCA MONTES SARAGOSA</t>
  </si>
  <si>
    <t>ADQUISICIÓN DE INSTRUMENTOS MUSICALES PARA LA OBRA .META  : 0006.</t>
  </si>
  <si>
    <t>AYQUIPA YUPANQUI PILAR</t>
  </si>
  <si>
    <t>ADQUISCION DE CABLES ELECTRICOS (META 11) PROYECTO "MEJORAMIENTO DE LOS SERV.  META  : 0011.</t>
  </si>
  <si>
    <t>IMPORT SUMIN PERU S.A.C</t>
  </si>
  <si>
    <t>ADQUISICIÓN E INSTALACIÓN DE REJILLAS METÁLICAS EN CUNETAS PARA EL PROYECTO: META Nº 004</t>
  </si>
  <si>
    <t>RIVERA QUISPE HECTOR</t>
  </si>
  <si>
    <t>ADQUISICION DE MATERIALES DE FERRETRIA (META 11) PROYECTO "MEJORAMIENTO DE LOS SERVICIOS EDUCAT</t>
  </si>
  <si>
    <t>CELIA CHANCAYAURI CRUZ</t>
  </si>
  <si>
    <t>ADQUISICIONES DE APARATOS ELECTRICOS (META 11) PROYECTO "MEJORAMIENTO DE LOS SERVICIOS EDUCATIV</t>
  </si>
  <si>
    <t>MALLMA ALTAMIRANO RONALD DAVID</t>
  </si>
  <si>
    <t>ADQUISICION DE CEMENTO PORTLAND TIPOI: META 0043</t>
  </si>
  <si>
    <t>ADQUISICION DE FIERROS: META 0043</t>
  </si>
  <si>
    <t>EMPRESA SERVICON GROUP E.I.R.L.</t>
  </si>
  <si>
    <t>ADQUISICION DE OVAS DE PEJERREY.META 030</t>
  </si>
  <si>
    <t>OSIRIS ANDINO SOCIEDAD ANONIMA CERRDA-OSIRIS ANDINO S.A.C.</t>
  </si>
  <si>
    <t>ADQUISICION DE AFIRMADO PARA LA OBRA "MEJORAMIENTO DE LOS SERVICIOS EDUC. META  : 0005</t>
  </si>
  <si>
    <t>ADQUISICION DE CLAVOS Y ALAMBRES PARA LA OBRA: META 09</t>
  </si>
  <si>
    <t>ADQUISICION DE COMBUSTIBLE PARA LA OBRA "MEJORAMIENTO DE LOS SERVICIOS EDUC.. META  : 0005</t>
  </si>
  <si>
    <t>ADQUISICION DE PROYECTORES INTERACTIVO (META 11) PROYECTO "EL BUEN PASTOR"</t>
  </si>
  <si>
    <t>COMPUMECH PERU SOCIEDAD ANONIMA CERRADA - COMPUMECH PERU S.A.C.</t>
  </si>
  <si>
    <t>ADQUISICION DE MADERAMEN. META 0043</t>
  </si>
  <si>
    <t>CONSTRUCTORA MINERA,FABRICA DE MUEBLES, SERVICIOSDE AGREGADOS SOCIEDAD COMERCIAL DE RESPON LIMIT</t>
  </si>
  <si>
    <t>ADQUISICION, FABRICACION E INSTALACION DE VETANAS A TODO COSTO (META 11) PROYECTO "EL BUEN PASTOR"</t>
  </si>
  <si>
    <t>VERCONS GLASS E.I.R.L.</t>
  </si>
  <si>
    <t>ADQUISICION DE ALAMBRES META 0043</t>
  </si>
  <si>
    <t>ADQUISICION DE AGREGADOS: META 0043</t>
  </si>
  <si>
    <t>ADQUISCION DE COMPUTADORAS PERSONAL PORTATIL (META 11) PROYECTO "MEJORAMIENTO DE LOS SERVICIOS</t>
  </si>
  <si>
    <t>SMART VALUE SOLUTIONS S.R.L.</t>
  </si>
  <si>
    <t>ADQUISICION DE TUBOS DE FIERRO Y PERFILES ANGULARES (META 11) PROYECTO "EL BUEN PASTOR"</t>
  </si>
  <si>
    <t>CIVIL METAL E.I.R.L.</t>
  </si>
  <si>
    <t>ADQUISICION MATERIALES DE FERRETERIA VARIOS PARA LA OBRA. META Nº 05</t>
  </si>
  <si>
    <t>ADQUISICION DE TABLEROS ELECTRICOS (META 11) PROYECTO "MEJORAMIENTO DE LOS SERVICIOS EDUCATIVOS</t>
  </si>
  <si>
    <t>KUKYS S.C.R.L.</t>
  </si>
  <si>
    <t>ADQUISICION DE TEJA  ANDINA PARA LA OBRA "MEJORAMIENTO DE LOS SERVICIOS EDUC. --META  : 0005.</t>
  </si>
  <si>
    <t>ADQUISICION, FABRICACIÓN E INSTALACION A TODO COSTO DE DIVISIONES Y PUERTAS METÁLICAS. META Nº 11</t>
  </si>
  <si>
    <t>INVERSIONES Y REPRESENTACIONES D &amp; M CONSULTORES Y CONSTRUCTORES S.A.C.</t>
  </si>
  <si>
    <t>ADQUISICION DE TEJA ANDINA ETERNIT. META 0043</t>
  </si>
  <si>
    <t>ADQUISICION DE AGREGADOS PARA EL PROYECTO. META Nº 004</t>
  </si>
  <si>
    <t>OSCCO PALOMINO NELY</t>
  </si>
  <si>
    <t>ADQUISICION DE LISTONES DE MADERA (META 04) PARA EL PROYECTO “LLIUPAPUQUIO"</t>
  </si>
  <si>
    <t>ADQ. DE PERNOS ANCLA INCLUIDO ESPARRAGOS Y RIEL ALINEADOR PARA ENCONFRADOS. META 0043</t>
  </si>
  <si>
    <t>ESPINOZA MUÑOZ GROVEER</t>
  </si>
  <si>
    <t>ADQUISICION DE PORCELANATO PARA PISO DE LA OBRA: META 09</t>
  </si>
  <si>
    <t>SELVALEVA S.R.L.</t>
  </si>
  <si>
    <t>ADQUISICIÓN DE LUMINARIAS PARA EL PROYECTO . META Nº 004</t>
  </si>
  <si>
    <t>SEGURIDAD MERINO S.A.C.</t>
  </si>
  <si>
    <t>ADQUISICION DE PEGAMENTO PARA PORCELANTO (META 11) PROYECTO:EL BUEN PASTOR</t>
  </si>
  <si>
    <t>ADQ. DE LADRILLO KING KONG DE 18 HUECOS Y LADRILLO PARA TECHO (META 11)</t>
  </si>
  <si>
    <t>ADQ. DE LADRILLO DE LADRILLO KINKON DE 18 HUECOS Y LADRILLO DE TECHO. META Nº 005</t>
  </si>
  <si>
    <t>ADQUISICION DE ACCESORIOS PARA SERVICIO TELEFONICO META 0043</t>
  </si>
  <si>
    <t xml:space="preserve"> ARACOST E.I.R.L.</t>
  </si>
  <si>
    <t>ADQUISICION  DE ACCESORIOS DE INSTALACIONES SANITARIAS PARA EL PROYECTO “META  : 0004.</t>
  </si>
  <si>
    <t>COELSOL E.I.R.L.</t>
  </si>
  <si>
    <t>SE REQUIERE LA ADQUISICION DE VENTANAS DE ALUMINIO CON VIDRIO TEMPLADO..--META  : 0027.</t>
  </si>
  <si>
    <t>CZETA PERUANA E.I.R.L.</t>
  </si>
  <si>
    <t>SE REQUIERE PIEDRA MEDIANA DE 6" A  8" PARA LA OBRA:"MEJORAMIENTO DEL SERV. --META  : 0002</t>
  </si>
  <si>
    <t>ADQUISICION DE LOCKERS Y VITRINAS DE METAL PARA EQUIPAMIENTO (META 11)</t>
  </si>
  <si>
    <t>GUTIERREZ AYQUIPA YANET</t>
  </si>
  <si>
    <t>SE REQUIERE LA ADQUISICION DE PUERTAS DE MADERA TORNILLO.-META : 0027.</t>
  </si>
  <si>
    <t>QUINO APARCO GERMAN</t>
  </si>
  <si>
    <t>ADQUISICION E INSTALACION DE PIZARRA ACRILICA (META 11) PROYECTO. EL BUEN PASTOR</t>
  </si>
  <si>
    <t>SE REQUIERE LA ADQUISICION DE TRIPLAY FENOLICO. META Nº 002</t>
  </si>
  <si>
    <t>ADQUISICION DE TUBOS METALICOS PARA LA OBRA: META 09</t>
  </si>
  <si>
    <t>ZARCONS INVERSIONES E.I.R.L</t>
  </si>
  <si>
    <t>SE REQUIERE LA ADQUISICION DE ACOPLE RAPIDO CAM-LOCK DE ALUMINIO. META Nº 02</t>
  </si>
  <si>
    <t>ADQUISICION DE TUBERIA PARA LA OBRA:"MEJORAMIENTO DEL SERVICIO DE AGUA PARA RIEGO--META  : 0002.</t>
  </si>
  <si>
    <t>REPRESENTACIONES TONY SOCIEDAD ANONIMA CERRADA - REPRESENTACIONES TONY S.A.C.</t>
  </si>
  <si>
    <t>SE REQUIERE LA ADQUISICION DE ACERO PARA LA OBRA "MEJORAMIENTO DE SERVICIOS EDUC.--META  : 0005.</t>
  </si>
  <si>
    <t>CABCODI S.A.C.</t>
  </si>
  <si>
    <t>ADQUISICION DE MATERIALES PARA ELABORACION DE REJILLAS DE CANALETA PARA EL PROYECTO: META  :0010</t>
  </si>
  <si>
    <t>LEIVA CESPEDES YENY</t>
  </si>
  <si>
    <t>SE REQUIERE LA ADQUISICION DE ARENA FINA Y ARENA GRUESA PARA LA OBRA: "META  :  0027.</t>
  </si>
  <si>
    <t>MAUCAYLLE ROJAS ALEJANDRO</t>
  </si>
  <si>
    <t>ADQUISICON DE VARILLAS DE FIERRO PARA LA OBRA: META: 09</t>
  </si>
  <si>
    <t>ADQUISICION DE TEE PVC PARA LA OBRA: META Nº 002</t>
  </si>
  <si>
    <t>ADQUISICION DE SISTEMA INTERRUMPIDO DE ENERGIA DE 30KVA. META Nº 043</t>
  </si>
  <si>
    <t>PONCE ICARAYME DALILA</t>
  </si>
  <si>
    <t>ADQUISICION DE FOTOCOPIADORAS PARA EQUIPAMIENTO DE OBRA (META 11)</t>
  </si>
  <si>
    <t>COMERCIAL DENIA S.A.C.</t>
  </si>
  <si>
    <t>ADQUISICION DE CEMENTO ---META  : 0008.</t>
  </si>
  <si>
    <t>SE REQUIERE  ASPERSOR,NIPLE ELEVADOR Y TRIPODE METALICO PARA LA OBRA:"META :  0002.</t>
  </si>
  <si>
    <t>ADQUISICION DE SILLAS Y SILLONES (META 11) PROYECTO "MEJORAMIENTO DE LOS SERVICIOS EDUCATIVOS D</t>
  </si>
  <si>
    <t>NERY GROUP S.A.C.</t>
  </si>
  <si>
    <t>ADQUISICION DE PIEDRA CHANCADA--META : 0008.</t>
  </si>
  <si>
    <t>ADQUISICION DE BARRA DE ACERO PARA EL PROYECTO “MEJORAMIENTO DE LOS SERV.--META : 0004.</t>
  </si>
  <si>
    <t>ADQUISICION DE ACCESORIOS PARA LA OBRA META 0043</t>
  </si>
  <si>
    <t xml:space="preserve"> LOPEZ MARQUEZ JACINTO</t>
  </si>
  <si>
    <t>ADQUISICION DE ANDAMIOS. META 0043</t>
  </si>
  <si>
    <t>RHM ANDAMIAJE Y ESTRUCTURAS METALICAS S.A.C.</t>
  </si>
  <si>
    <t>ADQUISICION DE AGREGADOS PARA LA OBRA : META Nº 005</t>
  </si>
  <si>
    <t>ADQUISICION DE EPPS PARA PERSONAL OBRERO.--META  : 0008</t>
  </si>
  <si>
    <t>URPI ROJAS BRIGIDA MONICA</t>
  </si>
  <si>
    <t>ADQUISICIÓN DE COMPUTADORA PERSONAL DE ESCRITORIO Y MONITOR PARA LA OBRA "META  : 2082.</t>
  </si>
  <si>
    <t>QOSOFT SOCIEDAD COMERCIAL DE RESPONSABILIDAD LIMITADA</t>
  </si>
  <si>
    <t>ADQUISICION DE COMPUTADORAS (MONITOR Y CPU) META 11 PROYECTO "MEJORAMIENTO DE LOS SERVICIOS EDU</t>
  </si>
  <si>
    <t>TRADING SERVICE M&amp;A SRLTDA</t>
  </si>
  <si>
    <t>ADQUISICION DE AGREGADOS PARA LA OBRA: META 09</t>
  </si>
  <si>
    <t>SE REQUIERE LA ADQUISICION DE CODOS DE PVC SAP, PARA EL PROYECTO: "META  : 0002.</t>
  </si>
  <si>
    <t>ADQUISICION DE IMPERMEABILIZANTE Y DESMOLDANTE PARA COMCRETO, META 0002.</t>
  </si>
  <si>
    <t>ADQUISICIÓN DE CPU, TECLADO Y MAUSE PARA EL PROYECTO: META Nº 004</t>
  </si>
  <si>
    <t>INVERSIONES TECNOLOGICAS DEL PERU S.A.C.</t>
  </si>
  <si>
    <t>ADQUISICION, FABRICACION E INSTALACION DE PUERTAS DE MADERA  AGUANO MASHA A TODO COSTO (META 11</t>
  </si>
  <si>
    <t>ADQUISICION DE PINTURA PARA ACABADOS DE OBRA (META 11) PROYECTO "MEJORAMIENTO DE LOS SERVICIOS</t>
  </si>
  <si>
    <t>GUTIERREZ Y SALAZAR CONTRATISTAS GENERALES S.R.L.</t>
  </si>
  <si>
    <t>ADQUISICION DE CEMENTO PORTLAND TIPO I PARA LA OBRA. META Nº 005</t>
  </si>
  <si>
    <t>ADQUISCION DE TRIPLAY FENOLICO PARA LA OBRA: META 09</t>
  </si>
  <si>
    <t>ADQUISICION DE MADERA PARA EL PROYECTO "MEJORAMIENTO DE LOS SERVICIOS ED. DE NIVEL INIC. META 12</t>
  </si>
  <si>
    <t>ADQUISICION DE FENOLICOS--META  : 0008.</t>
  </si>
  <si>
    <t>ADQUISICION DE PINTURAS PARA EL PROYECTO: META  10</t>
  </si>
  <si>
    <t>THOUSAND JOBS S.A.C. MIL OFICIOS</t>
  </si>
  <si>
    <t>ADQUISICION DE ESTRUCTURAS .META  30</t>
  </si>
  <si>
    <t xml:space="preserve"> ESPINOZA MONTALVO RODOLFO</t>
  </si>
  <si>
    <t>ADQUISICION DE ARENA Y PIEDRA PARA LA OBRA : "MEJORAMIENTO DE LOS SERVICIOS EDUCATIVOS META - 0012</t>
  </si>
  <si>
    <t>MULTISERVICIOS SANTA LUCIA - ANDAHUAYLAS EIRL</t>
  </si>
  <si>
    <t>ADQUISICION DE ALAMBRE Y CLAVOS PARA LA OBRA:"MEJORAMIENTO DE LOS SERV.EDUC.--META :0012</t>
  </si>
  <si>
    <t>SE REQUIERE LA ADQUISICION DE CERÁMICOS E INSUMOS PARA ENCHAPADOS DE PISOS .--META  : 0027.</t>
  </si>
  <si>
    <t>ADQUISICION DE CEMENTO PORTLAND TIPO I PARA  META Nº 004</t>
  </si>
  <si>
    <t>ADQUISICION DE TABLERO GENERAL (TG-1) TABLERO TRIFASICO DE 36 POLOS META 0043 META - 0043</t>
  </si>
  <si>
    <t>SE REQUIERE REDUCCION PVC SAP UF PARA LA OBRA:"MEJORAMIENTO DEL SERVICIO DE AGUA PARA -MRTA  : 0002.</t>
  </si>
  <si>
    <t>ADQUISICION DE AGREGADOS PARA EL PROYECTO: "MEJORAMIENTO DEL SERVICIO EDUC. -META  : 0010</t>
  </si>
  <si>
    <t>ADQUISICION DE PORCELANATO META - 0043</t>
  </si>
  <si>
    <t>ADQUISICION, FABRICACION E INSTALACION DE PUERTAS DE MADERA AGUANO TABLERO REBAJADO . META Nº 011</t>
  </si>
  <si>
    <t>ADQUISISICON DE MOBILIARIOS ESCOLAR DE MELAMINA  (META 04) PARA EL PROYECTO “MEJORAMIENTO DE LO</t>
  </si>
  <si>
    <t>ADQUISICION DE TUBERIAS EN PVC META 0043</t>
  </si>
  <si>
    <t>ADQUISICION DE CEMENTO PORTLAND TIPO I X 42.5 KG (META 11) PROYECTO "EL BUEN PASTOR"</t>
  </si>
  <si>
    <t>SE REQUIERE LA ADQUISICION DE COLCHON DE RESSORTE Y ESPUMA.--META : 0027</t>
  </si>
  <si>
    <t>ADQUISICIÓN DE SILLA GIRATORIA SIN BRAZOS PROYECTO:  META Nº 004</t>
  </si>
  <si>
    <t>ALBERCA MOJALOTT FRANK RONALD</t>
  </si>
  <si>
    <t>ADQUISICION DE TUBOS DE ACERO. META 0043</t>
  </si>
  <si>
    <t>SE REQUIERE LA ADQUISICION DE MADERAMEN, PARA LA OBRA: MEJORAMIENTO DEL SERV. AGUA---META :0002.</t>
  </si>
  <si>
    <t>ADQUISICION DE LADRILLOS PARA LA OBRA: META 09</t>
  </si>
  <si>
    <t>ADQUISICIÓN DE AIRE ACONDICIONADOR PORTATIL CALOR / FRIO  PARA LA OBRA "META :  0039.</t>
  </si>
  <si>
    <t>LA SERNA CONTRERAS RUBEN ELY</t>
  </si>
  <si>
    <t>ADQUISICION DE COMBUSTIBLE. META 0043</t>
  </si>
  <si>
    <t>VALCESA E.I.R.L</t>
  </si>
  <si>
    <t>ADQ. DE SILLAS METALICAS  --META  : 0039</t>
  </si>
  <si>
    <t>PONTE MERA MARIA AGUSTINA</t>
  </si>
  <si>
    <t>JJB CORPORACION AMERICAN SOCIEDAD ANONIMA CERRADA-JJB CORPORACION AMERICAN S.A.C.</t>
  </si>
  <si>
    <t>SE REQUIERE MATERIALES DE ACERO PARA LA META 0002.</t>
  </si>
  <si>
    <t>ADQUISICION DE EPPS PARA EL PERSONAL OBRERO PARA LA OBRA: "CREACION DE SERV. --META  : 0045.</t>
  </si>
  <si>
    <t>ADQUISICION DE TABLEROS ELECTRICOS PARA EL PROYECTO: META 10</t>
  </si>
  <si>
    <t>ADQUISICION DE PINTURAS SATINA, PINTURA ESMALTE, TEMPLE  FINO, SELLADOR , PASTA META - 0039</t>
  </si>
  <si>
    <t>GIGA STORE REPRESENTACIONES GENERALES E.I.R.L.</t>
  </si>
  <si>
    <t>ADQUISICION DE LADRILLOS META 0043</t>
  </si>
  <si>
    <t>ADQUISICION DE AGREGADOS PARA LA OBRA: META Nº 012</t>
  </si>
  <si>
    <t>CONSTRUCTORA Y EJECUTORA AHOV S.R.L.</t>
  </si>
  <si>
    <t>ADQUISICION DE TUBERIAS PARA EL PROYECTO "MEJORAMIENTO DE LOS SERVICIOS EDUCATIVOS  META - 0012</t>
  </si>
  <si>
    <t>VILLAZANTE MAR YAHASMINI</t>
  </si>
  <si>
    <t>ADQUISICION DE LADRILLOS DEL PROYECTO "MEJORAMIENTO DE LOS SERVICIOS EDUCATIVOS DE NIVEL INICIA</t>
  </si>
  <si>
    <t>CONSTRUCTORES Y SERVICIOS MAYKELL S.A.C.</t>
  </si>
  <si>
    <t>ADQUISICION DE CABLES ELECTRICOS PARA EL PROYECTO: META 10</t>
  </si>
  <si>
    <t>SE REQUIERE LA ADQUISICION DE MESAS Y SILLAS DE MADERA TORNILLO.--META :0027</t>
  </si>
  <si>
    <t>ADQUISICIÓN E INSTALACION DE JUEGOS DE NIÑOS PARA INICIAL (META 11) PROYECTO "MEJORAMIENTO DE L</t>
  </si>
  <si>
    <t>ADQUISICION TAPAJUNTA DE PLANCHA DE ACERO INOXIDABLE H=10CM; E=6.0 MM. META 0043</t>
  </si>
  <si>
    <t>SERVICIOS &amp; SOLUCIONES GENERALES GUTTIZ SOCIEDAD ANONIMA CERRADA-SERVICIOS &amp; SOLUCIONES GENERALES GU</t>
  </si>
  <si>
    <t>ADQUISICIÓN DE CEMENTO PORTLAND TIPO I DE 42.5KG", PARA EL PROYECTO "--META  : 0045.</t>
  </si>
  <si>
    <t>SE REQUIERE  AGREGADOS PARA LA OBRA:META Nº 002</t>
  </si>
  <si>
    <t>SE REQUIERE MATERIALES DE FERRETERIA Y CERRAJERIA PARA LA META 0002.</t>
  </si>
  <si>
    <t>ADQUISICION DE VALVULA COMPUERTA DE HD. Y VALVULA COMPUERTA DE BRONCE. META Nº 002</t>
  </si>
  <si>
    <t>ADQUISICION DE MOBILIARIOS (META 11) PROYECTO "EL BUEN PASTOR"</t>
  </si>
  <si>
    <t>INVERSIONES KEPAL E.I.R.L.</t>
  </si>
  <si>
    <t>ADQUISICION DE CEMENTO PARA EL PROYECTO: "MEJORAMIENTO DEL SERVICIO EDUCATIVO INICIAL EN LAS I.</t>
  </si>
  <si>
    <t>ADQUISICION DE CEMENTO PARA TRABAJOS DE OBRA META 031.</t>
  </si>
  <si>
    <t>ADQUISICION DE MOBILIARIO PARA AULAS ACADEMICAS .META 40</t>
  </si>
  <si>
    <t>ADQUISICION DE CARPINTERIA METALICA--META : 0008.</t>
  </si>
  <si>
    <t>CABRERA VARGAS MARY ENRIQUETA</t>
  </si>
  <si>
    <t>ADQUISCION DE CABLES ELECTRICOS (META 11) PROYECTO "MEJORAMIENTO DE LOS SERVICIOS EDUCATIVOS DE</t>
  </si>
  <si>
    <t>ELECTRO CONDUCTORES PERUANOS S.A.C</t>
  </si>
  <si>
    <t>SE REQUIERE LA ADQUISICION DE ROPEROS DE MELAMINA. META Nº 027</t>
  </si>
  <si>
    <t>MOBILIO E.I.R.L.</t>
  </si>
  <si>
    <t>ADQUISICION DE TRABLEROS GENREALES Y TABLEROS DE DISTRIBUCION PARA LA OBRA: META 09</t>
  </si>
  <si>
    <t>ADQUISICIÓN DE FIERRO CORRUGADO GRADO 60 FY=4200KG/CM2 PARA LA OBRA "META  :  0045.</t>
  </si>
  <si>
    <t>ADQUISICION DE TUBERIAS EN PVC. META 0043</t>
  </si>
  <si>
    <t>ADQUISICION DE MADERA PARA LA OBRA "CREACIÓN DEL SERVICIO EDUCATIVO DE LA I.E. META  : 0045.</t>
  </si>
  <si>
    <t>ADQUISICION DE AGREGADOS PARA LA OBRA "CREACIÓN DEL SERVICIO EDUCATIVO DE LA I.E. META - 0045</t>
  </si>
  <si>
    <t>QUINTANILLA BARRIENTOS IVONNE</t>
  </si>
  <si>
    <t>SE REQUIERE COMBUSTIBLE PARA LA OBRA:"MEJORAMIENTO DEL SERVICIO DE AGUA PARA RIEGO META - 0002</t>
  </si>
  <si>
    <t>ADQUISICION DE ACERO CORRUGADO PARA EL PROYECTO "MEJORAMIENTO DE LOS SERVICIOS EDUCATIVOS DE NI</t>
  </si>
  <si>
    <t>ADQUISICION DE CEMENTO PARA LA OBRA: META Nº 012</t>
  </si>
  <si>
    <t>ADQUISICION DE MOBILIARIO PARA EQUIPAMIENTO DE OBRA (META 11) PROYECTO "MEJORAMIENTO DE LOS SER</t>
  </si>
  <si>
    <t>INGENIEROS TICA SAC</t>
  </si>
  <si>
    <t>ADQUISICION DE BIENES PARA USOS DIVERSOS PARA LA OBRA:"MEJORAMIENTO DEL SERVICIO META - 0002</t>
  </si>
  <si>
    <t>ALTAMIRANO ASCUE BENJAMIN</t>
  </si>
  <si>
    <t>ADQUISICION DE TOMACORRIENTES Y INTERRUPTORES PARA LA OBRA "MEJORAMIENTO DE SERVICIOS META - 0005</t>
  </si>
  <si>
    <t>ADQUISISCION DE MACHIMBRADO PARA LA OBRA "MEJORAMIENTO DE LOS SERVICIOS EDUCATIVOS META - 0005</t>
  </si>
  <si>
    <t>ADQUISICIÓN DE PROYECTOR PARA EL PROYECTO: "MEJORAMIENTO DE LOS SERVICIOS DE LA INST. META  - 0004</t>
  </si>
  <si>
    <t>PERUANA DE INFORMATICA SOCIEDAD ANONIMA CERRADA</t>
  </si>
  <si>
    <t>ADQUISICION DE  ACERO LAMINADO EN FRIO RECUBIERTO DE ALUZINC PARA LA OBRA: META 09</t>
  </si>
  <si>
    <t>CONSTRUCTORA Y CONSULTORIA HURACAN S.A.</t>
  </si>
  <si>
    <t>ADQUISICION DE COMPUTADORAS  CPU MAUS TECLADO  Y MONITORES PARA LA OBRA "MEJ.  META - 0005</t>
  </si>
  <si>
    <t>SE REQUIERE LA ADQUISICION DE MONITORES Y COMPUTADORAS, PARA LA OBRA: "MEJ.  META - 0027</t>
  </si>
  <si>
    <t>PROTECNOLOGIA E.I.R.L.</t>
  </si>
  <si>
    <t>SOLICITA ADQUISICION DE FENOLICO --META  : 0003.</t>
  </si>
  <si>
    <t>ADQUISICION DE CABLES ELECTRICOS PARA LA OBRA: META 09</t>
  </si>
  <si>
    <t>ADQUISICION DE VARILLA DE FIERRO META Nº 008</t>
  </si>
  <si>
    <t>CONSULTORES Y CONSTRUCTORES FAEDU S.A.C.</t>
  </si>
  <si>
    <t>ADQUISICION DE MONITOR DE SIGNOS VITALES. META 44.</t>
  </si>
  <si>
    <t xml:space="preserve"> PRIMEDIC COMPANY S.A.</t>
  </si>
  <si>
    <t>ADQUISICION DE ACCESORIOS PARA EL SISTEMA ELECTRICO META 0043</t>
  </si>
  <si>
    <t>ADQUISICION DE MATERIALES DE FERRETERIA PARA EL PROYECTO: META 10</t>
  </si>
  <si>
    <t>ADQUISICIÓN DE MATERIALES DE ACERO PARA EL PROYECTO: CREACIÓN DEL SERVICIO EDUCAT. --META : 0045.</t>
  </si>
  <si>
    <t>ADQUISICION DE ULTRACONGELADORA PARA VACUNAS.META 44</t>
  </si>
  <si>
    <t>INVERSIONES S`LO STOP SOCIEDAD ANONIMA CERRADA</t>
  </si>
  <si>
    <t>ADQUISICION DE CILINDROS DE OXIGENO MEDICINAL DE 10 M3 Y MANÓMETROS..META 44.</t>
  </si>
  <si>
    <t xml:space="preserve"> HOSPIMEDICA INTERNATIONAL S.A.C.</t>
  </si>
  <si>
    <t>SE REQUIERE LA ADQUISICION DE CEMENTO, PARA LA OBRA: META Nº 27</t>
  </si>
  <si>
    <t>ADQ. DE EQUIPOS DE PROTECCION PERSONAL  E IMPLEMENTOS DE SEGURIDAD PARA EL PERSONAL OBRERO: META Nº</t>
  </si>
  <si>
    <t>GRUPO HV CONSTRUCTOR S.A.C.</t>
  </si>
  <si>
    <t>ADQUISICION DE CONCENTRADOR DE OXIGENO PARA LA OBRA . META 44.</t>
  </si>
  <si>
    <t>ADQUISICION DE VARILLA DE FIERRO CORRUGADO PARA EL PROYECTO: META 10</t>
  </si>
  <si>
    <t>ADQUISICION DE BALDOSA ACUSTICA DE FIBRA MINERAL IGNIFUGAS DE 61CM X 61CM X 5/8" --META : 0043</t>
  </si>
  <si>
    <t>QUISPE CONDORI ANA LUISA</t>
  </si>
  <si>
    <t>ADQUISICION DE MATERIALES DE FERRETERIA--META  : 0008</t>
  </si>
  <si>
    <t>ADQUISICION DE UTENSILIOS DE COCINA (META 11) PROYECTO "MEJORAMIENTO DE LOS SERVICIOS EDUCATIVO</t>
  </si>
  <si>
    <t>INVERSIONES RAULINS EIRL</t>
  </si>
  <si>
    <t>POR LA ADQUISICION DE CEMENTO PORTLAND TIPO I X 42.5 KG - META - 0002</t>
  </si>
  <si>
    <t>ADQUICISION DE VARILLAS DE FIERRO PARA LA OBRA: META 09</t>
  </si>
  <si>
    <t>ADQUISICIÓN DE CERÁMICOS PARA PISO Y PARED, PEGAMENTO Y FRAGUA ,  PARA LA OBRA "MEJ. META - 0005</t>
  </si>
  <si>
    <t>ADQUISICION DE LUMINARIAS CON REJILLAS PARA LA OBRA "MEJORAMIENTO DE SERV. EDUC.--META  : 0005.</t>
  </si>
  <si>
    <t>ADQUISICION DE AFIRMADO PARA LA OBRA  "MEJORAMIENTO DE LOS SERVICIOS EDUC. --META  : 0005.</t>
  </si>
  <si>
    <t>MEMENZA QUINTANA ALDAIR ADRIAN</t>
  </si>
  <si>
    <t>ADQUISICION DE REFRIGERADOR VERTICAL DE FARMACIA  ..META 44</t>
  </si>
  <si>
    <t>CORPORACION CHEMICALS S.A.C.</t>
  </si>
  <si>
    <t>ADQUISICION DE UTENSILIOS DE COCINA (META 11) PROYECTO "MEJORAMIENTO DE LOS SERV. META - 0011</t>
  </si>
  <si>
    <t>ADQUISICIÓN DE MOBILIARIO ESCOLAR (META 04) PARA EL PROYECTO “MEJORAMIENTO DE LOS SERVICIOS DE</t>
  </si>
  <si>
    <t>INDUSTRIAL LA FLORESTA EIRLTDA</t>
  </si>
  <si>
    <t>ADQUISICIÓN DE CONDUCTORES ELECTRICOS, PARA LA OBRA "CREACIÓN DEL SERVICIO EDUCATIVO META - 0045</t>
  </si>
  <si>
    <t>ADQUISICION DE MOBILIARIO MEDICO HOSPITALARIO PARA LA OBRA "MEJORAMIENTO DE LOS SERVICIOS. META 39</t>
  </si>
  <si>
    <t>EMMED EMPRESA INDIVIDUAL DE RESPONSABILIDAD LIMITADA</t>
  </si>
  <si>
    <t>SE REQUIERE VLA ADQUISICION DE MÁQUINAS DE COSER.--META  : 0027.</t>
  </si>
  <si>
    <t>VILCHEZ SULCA JEFERSON AXEL</t>
  </si>
  <si>
    <t>ADQUISICIÓN DE ACCESORIOS PARA INSTALACIONES ESPECIALES (META 04) PROYECTO: "MEJORAMIENTO DE LO</t>
  </si>
  <si>
    <t>ADQUISICION DE EQUIPOS BIOMEDICOS PARA LA OBRA. META Nº 39</t>
  </si>
  <si>
    <t xml:space="preserve"> WJB CONSTRUC MEDIC ASOCIADOS S.A.C</t>
  </si>
  <si>
    <t>ADQUISICION DE COMPUTADORAS DE ESCRITORIO Y MONITORES PROYECTO MEJORAMIENTO--META  : 0028.</t>
  </si>
  <si>
    <t>PEREZ PLATAS RUTH VERONICA</t>
  </si>
  <si>
    <t>ADQUISICION DE MESAS Y SILLAS PARA INICIAL Y PRIMARIA . META 11</t>
  </si>
  <si>
    <t>ADQUISICION DE MATERIALES PARA ESTRUCTURA Y CUBIERTA PARA EL PATIO - SECTOR RAY. META 0010</t>
  </si>
  <si>
    <t>SERVICIO DE ALQUILER DE RETROEXCAVADORA</t>
  </si>
  <si>
    <t>SERVICIO DE ALQUILER DE CAMIONETA</t>
  </si>
  <si>
    <t>PAUCCAR RUIZ ELENA</t>
  </si>
  <si>
    <t>SE REQUIERE CONTRATAR EL SERVICIO DE PERFORACION Y VOLADURA DE ROCAS FIJA.</t>
  </si>
  <si>
    <t>INVERSIONES JM NAVARRO E.I.R.L.</t>
  </si>
  <si>
    <t>SERV. DE ELABORACION DE PROYECTOS DE INVERSION</t>
  </si>
  <si>
    <t>EKONOWALL PROJECT E.I.R.L.</t>
  </si>
  <si>
    <t>ALQUILER DE RETROEXCAVADORA.</t>
  </si>
  <si>
    <t>CALANCHA BUSTINZA JUAN FERNANDO</t>
  </si>
  <si>
    <t>SERVICIO DE ALQUILER DE MINICARGADOR FRONTAL.</t>
  </si>
  <si>
    <t>SERVICIO DE ALQUILER DE RETROEXCAVADORA PARA EL PROYECTO LLIUPAPUQUIO</t>
  </si>
  <si>
    <t>EMPRESA DE SERVICIOS Y TRANSPORTE APU S.R.L. - E.S.T. APU</t>
  </si>
  <si>
    <t>SE REQUIERE SERVICIO DE DEMOLICIÓN Y ELIMINACIÓN DE DESMONTE PARA LA OBRA  ALDEA INFANTL.</t>
  </si>
  <si>
    <t>GRUPO G Y M INVERSIONES E.I.R.L.</t>
  </si>
  <si>
    <t>SERVICIO DE ELABORACION DEL EXPEDIENTE  TECNICO DEL IOARR: CONSTRUCCION DE PLANTA GENERADORA DE</t>
  </si>
  <si>
    <t>GALINDO FLORES ALAIN</t>
  </si>
  <si>
    <t>SERVICIO DE ELABORACION DE ESTUDIOS DE PRE INVERSION</t>
  </si>
  <si>
    <t>GARCIA ZANABRIA YENY</t>
  </si>
  <si>
    <t>SERVICIO DE ALQUILER DE RETROEXCAVADORA  PARA LA OBRA RIEGO CCAYCCAYLLO</t>
  </si>
  <si>
    <t>SERVICIO DE  ACTUALIZACION DE EXPEDIENTE TECNICO. META NRO. 007</t>
  </si>
  <si>
    <t>CREARE ARQUITECTOS S.R.L.</t>
  </si>
  <si>
    <t>SERVICIO DE INSTALACION ELECTRICA PARA EL IOARR: META Nº 41</t>
  </si>
  <si>
    <t>SERV. DE COORDINADOR DE OBRA DE LA  GERENCIA  SUB REGIONAL CHANKA. META Nº 05</t>
  </si>
  <si>
    <t>RAMIREZ TELLO WAGNER</t>
  </si>
  <si>
    <t>ALQUILER DE CAMIONETA PAR LA OBRA RIEGO TACMARA META 42</t>
  </si>
  <si>
    <t>AUTOKARR RENTAL CAR S.A.C.</t>
  </si>
  <si>
    <t>SERVICIO DE EVALUACION DE EXPEDIENTE TECNICO: META Nº 28</t>
  </si>
  <si>
    <t xml:space="preserve"> HURTADO ANAMPA EFRAIN</t>
  </si>
  <si>
    <t>SERV. DE CARPINTERIA METALICA - META :0003</t>
  </si>
  <si>
    <t>INDUSTRIA E INVERSIONES ACEROS PERU S.A.C - INDUAPER S.A.C.</t>
  </si>
  <si>
    <t>ELABORACION E INSTALACION DE CERCO PERIMETRICO PARA  RESERVORIO. META Nº 002</t>
  </si>
  <si>
    <t>FARFAN HUAMAN EPIFANIO</t>
  </si>
  <si>
    <t>SERV. DE ELABORACION  - META  : 0025</t>
  </si>
  <si>
    <t>MEDINA GONZALES DANOELL ANTHONY</t>
  </si>
  <si>
    <t>SERVICIO DE ALQUILER DE CAMIONETA (META 11) PROYECTO "MEJORAMIENTO DE LOS SERV. EDUC. META  : 0011</t>
  </si>
  <si>
    <t>SERVICIO DE CORDINADOR DE OBRAS DE LA GSRCH (META 11)</t>
  </si>
  <si>
    <t>SERVICIO DE ALQUILER DE CAMIONETA POR 01 MES .META 30</t>
  </si>
  <si>
    <t>PALOMINO ESPINOZA YALELI ESTEFANIA</t>
  </si>
  <si>
    <t>SERVICIO DE FABRICACIÓN E INSTALACIÓN DE ESTRUCTURA Y COBERTURA METÁLICA META Nº 011</t>
  </si>
  <si>
    <t>COISA PERU S.A.C.</t>
  </si>
  <si>
    <t>ALQUILER DE RETROEXCAVADORA, META 0043</t>
  </si>
  <si>
    <t>SERVICIO DE ALQUILER DE CAMION VOLQUETE, META 0043</t>
  </si>
  <si>
    <t>CONSTRUCTORA CASTOR SARMON E.I.R.L.</t>
  </si>
  <si>
    <t>SERVICIO DE REFORMULACION DE EXPEDIENTE TECNICO META Nº 012</t>
  </si>
  <si>
    <t>YACARMOL E.I.R.L.</t>
  </si>
  <si>
    <t>SERVICIO DE ALQUILER DE CAMIONETA, META 0043</t>
  </si>
  <si>
    <t>FAGAL CONSULTORES Y CONTRATISTAS GENERALES S.A.C.</t>
  </si>
  <si>
    <t>SERVICIOS DE EXAMEN MEDICO OCUPACIONAL (META11) PROYECTO "EL BUEN PASTOR"</t>
  </si>
  <si>
    <t>GRUPO SALUD CELAJE &amp; MAS VIDA S.A.C. - GS &amp; V S.A.C.</t>
  </si>
  <si>
    <t>SERV. DE DESMONTE E INSTALACION DE PARA RAYOS, META  : 0011.</t>
  </si>
  <si>
    <t>MARIÑO GUTIERREZ HECTOR MOISES</t>
  </si>
  <si>
    <t>SERVICIO DE ALQUILER DE MINI CARGADOR META 0043</t>
  </si>
  <si>
    <t>CONSTRUCTORA APU AM &amp; HP E.I.R.L.</t>
  </si>
  <si>
    <t>SERVICIO DE EXAMENES MEDICOS PRE OCUPACIONALES: META 09</t>
  </si>
  <si>
    <t>SE REQUIERE EL SERVICIO DE ALQUILER DE MINICARGADOR FRONTAL PARA LA OBRA "META : 0005</t>
  </si>
  <si>
    <t>SERVICIOS DE ALQUILER DE RETROEXCAVADORA PARA LA OBRA . META  : 0005.</t>
  </si>
  <si>
    <t>SERVICIO DE INSTALACION, MONTAJE DE ESTRUCTURA Y COBERTURA DE TECHO METALICO --META  : 0031.</t>
  </si>
  <si>
    <t>GRUPO MAGONEX PRIME S.A.C</t>
  </si>
  <si>
    <t>SERVICIO DE MANO DE OBRA PARA PINTURA EN EXTERIORES PARA LA OBRA. META Nº 0039</t>
  </si>
  <si>
    <t>BERROCAL YAURIS DIONICIO</t>
  </si>
  <si>
    <t>CONTRATAR LOS SERVICIOS PROFESIONALES DE UN INGENIERO ELECTRICISTA . META 04</t>
  </si>
  <si>
    <t>SERVICIO DE REJILLA DE PASO PARA CANALETA PLUVIAL A TODO COSTO (META 11)</t>
  </si>
  <si>
    <t>SERVICIO  A TODO COSTO DE REFACCION Y DEMODELACION DE POZA DE ESTANQUE DE MANPOSTERIA .META 0030</t>
  </si>
  <si>
    <t>GRUPO JOALARA S.A.C.</t>
  </si>
  <si>
    <t>ADQUISICION, FABRICACION, MONTAJE, INSTALACION Y FIJACION DE BARANDAS Y PASAMANO (META 11) PROY</t>
  </si>
  <si>
    <t>SERVICIO DE FABRICACION E INSTALACION DE CANALETA --META : 0008.</t>
  </si>
  <si>
    <t xml:space="preserve"> BULEJE OCAMPO RURIC</t>
  </si>
  <si>
    <t>SERVICIO DE FABRICACION E INSTALACION DE PUERTAS Y REJAS METALICAS  PARA EL PROYECTO: META - 0010</t>
  </si>
  <si>
    <t>FERNANDEZ SARMIENTO LUZ SARAI</t>
  </si>
  <si>
    <t>SERVICIO DE FABRICACION E INSTALACION DE JUEGOS INFANTILES PARA EL PROYECTO: "MEJ. META - 0010</t>
  </si>
  <si>
    <t>SERVICIO DE MANO DE OBRA CALIFICADA A TODO COSTO. META Nº 0030</t>
  </si>
  <si>
    <t>EMPRESA MULTISERVICIOS LUMAR &amp; LG S.R.L.</t>
  </si>
  <si>
    <t>SERV. ELAB. ESTUDIO DE PRE-INVERSION.DEL PROYECT.  META Nº 25</t>
  </si>
  <si>
    <t xml:space="preserve"> OCAMPO DELGADO WASHINGTON</t>
  </si>
  <si>
    <t>SERVICIO DE INSTALACION DEL SISTEMA PARARRAYOS Y POZOS PUESTA A TIERRA. META Nº 039</t>
  </si>
  <si>
    <t>SERVICIO DE CONSULTORIA--META  : 0008</t>
  </si>
  <si>
    <t>ORTEGA GUZMAN VLADIMIR</t>
  </si>
  <si>
    <t>SERVICIO DE ALQUILER DE EXCAVADORA ORUGA  (MAQUINA SERVIDA) PARA LA OBRA META  : 0045.</t>
  </si>
  <si>
    <t>PECEROS FIERRO JHONATAN</t>
  </si>
  <si>
    <t>SERVICIO DE INSTALACION DEL SISTEMA PARARRAYOS Y  PUESTA A TIERRA PARA LA OBRA ""MEJ. META - 0005</t>
  </si>
  <si>
    <t>SERVICIO DE FABRICACION E INSTALACION DE REJILLAS PARA LA OBRA "MEJORAMIENTO DE LOS SERVICIOS E</t>
  </si>
  <si>
    <t>SERVICIO DE ELABORACIÓN DE LIQUIDACIÓN TÉCNICA  DE PROYECTO DE INVERSIÓN. META - 0042</t>
  </si>
  <si>
    <t>ROMERO VERA MARIO WILBERT</t>
  </si>
  <si>
    <t>SERVICIO DE ELABORACIÓN DE LIQUIDACIÓN TÉCNICA DEL PROYECTO. META - 0048</t>
  </si>
  <si>
    <t>VILCA YUCRA FELIMON</t>
  </si>
  <si>
    <t>ALQUILER DE RETROEXCAVADORA POR 500 HORAS/MAQ. META - 0002</t>
  </si>
  <si>
    <t>SE REQUIERE EL SERVICIO DE FABRICACION E INSTALACION DE CERCO PERIMETRICO PARA LA OBRA: META Nº 02</t>
  </si>
  <si>
    <t>SERVICIO DE SUMINISTRO, INSTALACIÓN Y MONTAJE DE ESTRUCTURA METÁLICA, COBERTURA . META Nº 40</t>
  </si>
  <si>
    <t>IMPLEMENTACION DEL SISTEMA DE CABLEADO ESTRUCTURADO DE DATOS, VIDEO VIGILANCIA IP, META Nº 11</t>
  </si>
  <si>
    <t>ESERSEC  S.A.C.-ESERSEC S.A.C</t>
  </si>
  <si>
    <t>SERVICIO DE FABRICACION E INSTALACION DE BARANDAS METALICAS PARA EL PROYECTO: "MEJORAMIENTO DEL</t>
  </si>
  <si>
    <t>ASP</t>
  </si>
  <si>
    <t>DIRECTA</t>
  </si>
  <si>
    <t>O/S 56</t>
  </si>
  <si>
    <t>SERVICIOS GENERALES JOSE GUSTAVO E.I.R.L</t>
  </si>
  <si>
    <t>GIRADO</t>
  </si>
  <si>
    <t>O/S 61</t>
  </si>
  <si>
    <t>CONSTRUCCIONES Y DEMOLICIONES LOAYZA S.R.L.</t>
  </si>
  <si>
    <t>O/S 67</t>
  </si>
  <si>
    <t>FM. CONSULTORES Y CONTRATISTAS GENERALES E.I.R.L.</t>
  </si>
  <si>
    <t>O/S 128</t>
  </si>
  <si>
    <t>JA &amp; P CONTRATISTAS E.I.R.L.</t>
  </si>
  <si>
    <t>O/S 129</t>
  </si>
  <si>
    <t>VENEGAS AIQUIPA JACINTO</t>
  </si>
  <si>
    <t>O/S 133</t>
  </si>
  <si>
    <t>O/S 141</t>
  </si>
  <si>
    <t>O/S 161</t>
  </si>
  <si>
    <t>C&amp;C RALYMAC S.A.C.</t>
  </si>
  <si>
    <t>O/S 234</t>
  </si>
  <si>
    <t>VIRGILIO MEDINA SICHA</t>
  </si>
  <si>
    <t>O/S 237</t>
  </si>
  <si>
    <t>INVERSIONES GENERALES "TQ" E.I.R.L.</t>
  </si>
  <si>
    <t>O/S 238</t>
  </si>
  <si>
    <t>CONSTRUCTORA MULTISERVICIOS NUEVO AMANECER S.A.C. - CMNA S.A.C.</t>
  </si>
  <si>
    <t>O/S 239</t>
  </si>
  <si>
    <t>PEREZ OLIVARES MARY LUZ</t>
  </si>
  <si>
    <t>O/S 272</t>
  </si>
  <si>
    <t>CORPORACION SOROYA S.A.C.</t>
  </si>
  <si>
    <t>O/S 292</t>
  </si>
  <si>
    <t>PILLACA BARRETO MIGUEL ANGEL</t>
  </si>
  <si>
    <t>O/S 369</t>
  </si>
  <si>
    <t>15/06/2021 00:00:00</t>
  </si>
  <si>
    <t>O/S 372</t>
  </si>
  <si>
    <t>"JHYSEC CONTRATISTAS GENERALES E.I.R.L."</t>
  </si>
  <si>
    <t>22/06/2021 00:00:00</t>
  </si>
  <si>
    <t>O/S 375</t>
  </si>
  <si>
    <t>AS</t>
  </si>
  <si>
    <t>PROCESO</t>
  </si>
  <si>
    <t>O/S 458</t>
  </si>
  <si>
    <t>WAYRA APURIMAC E.I.R.L.</t>
  </si>
  <si>
    <t>30/07/2021 00:00:00</t>
  </si>
  <si>
    <t>O/S 499</t>
  </si>
  <si>
    <t>HURTADO ANAMPA EFRAIN</t>
  </si>
  <si>
    <t>11/08/2021 00:00:00</t>
  </si>
  <si>
    <t>O/S 558</t>
  </si>
  <si>
    <t>PILLACA QUISPE ADOLFO</t>
  </si>
  <si>
    <t>20/09/2021 00:00:00</t>
  </si>
  <si>
    <t>O/S 559</t>
  </si>
  <si>
    <t>21/09/2021 00:00:00</t>
  </si>
  <si>
    <t>O/S 596</t>
  </si>
  <si>
    <t>JFA CONSULTORES - CONSTRUCTORES GENERALES S.A.C.</t>
  </si>
  <si>
    <t>12/10/2021 00:00:00</t>
  </si>
  <si>
    <t>O/S 599</t>
  </si>
  <si>
    <t>14/10/2021 00:00:00</t>
  </si>
  <si>
    <t>O/S 671</t>
  </si>
  <si>
    <t>CATARI SINSAYA DE TARACAYA YULIZA PAMELA</t>
  </si>
  <si>
    <t>29/10/2021 00:00:00</t>
  </si>
  <si>
    <t>O/S 681</t>
  </si>
  <si>
    <t>10/11/2021 00:00:00</t>
  </si>
  <si>
    <t>O/S 685</t>
  </si>
  <si>
    <t>SILVERA PASTOR ROSA BERTHA</t>
  </si>
  <si>
    <t>12/11/2021 00:00:00</t>
  </si>
  <si>
    <t>O/S 701</t>
  </si>
  <si>
    <t>INVERSIONES GEOTEC S.A.C</t>
  </si>
  <si>
    <t>17/11/2021 00:00:00</t>
  </si>
  <si>
    <t>O/S 702</t>
  </si>
  <si>
    <t>VALERA VELA JESUS ADAN</t>
  </si>
  <si>
    <t>O/S 703</t>
  </si>
  <si>
    <t>22/11/2021 00:00:00</t>
  </si>
  <si>
    <t>O/S 704</t>
  </si>
  <si>
    <t>O/S 710</t>
  </si>
  <si>
    <t>30/11/2021 00:00:00</t>
  </si>
  <si>
    <t>O/S 772</t>
  </si>
  <si>
    <t>13/12/2021 00:00:00</t>
  </si>
  <si>
    <t>O/S 781</t>
  </si>
  <si>
    <t>O/S 786</t>
  </si>
  <si>
    <t>EMPRESA DE TRANSPORTES PEREZ Y BRAHAM S.A.C.</t>
  </si>
  <si>
    <t>O/S 788</t>
  </si>
  <si>
    <t>MALPARTIDA MARTINEZ FRANZ ELI</t>
  </si>
  <si>
    <t>15/12/2021 00:00:00</t>
  </si>
  <si>
    <t>O/S 789</t>
  </si>
  <si>
    <t>HUAMAN ROJAS DIEGO</t>
  </si>
  <si>
    <t>16/12/2021 00:00:00</t>
  </si>
  <si>
    <t>O/S 799</t>
  </si>
  <si>
    <t>CARBAJAL SALCEDO MARIO</t>
  </si>
  <si>
    <t>22/12/2021 00:00:00</t>
  </si>
  <si>
    <t>O/S 810</t>
  </si>
  <si>
    <t>30/12/2021 00:00:00</t>
  </si>
  <si>
    <t>O/C 4</t>
  </si>
  <si>
    <t>GRUPO INPORT ROCA E.I.R.L.</t>
  </si>
  <si>
    <t>O/C 23</t>
  </si>
  <si>
    <t>CORPORACION ZARZO S.A.C.</t>
  </si>
  <si>
    <t>O/C 25</t>
  </si>
  <si>
    <t>CURI RAMIREZ DELIA</t>
  </si>
  <si>
    <t>10/02/2021 00:00:00</t>
  </si>
  <si>
    <t>O/C 29</t>
  </si>
  <si>
    <t>GROUP MACKRE E.I.R.L.</t>
  </si>
  <si>
    <t>15/02/2021 00:00:00</t>
  </si>
  <si>
    <t>O/C 32</t>
  </si>
  <si>
    <t>O/C 45</t>
  </si>
  <si>
    <t>26/02/2021 00:00:00</t>
  </si>
  <si>
    <t>O/C 47</t>
  </si>
  <si>
    <t>GAMPER E.I.R.L</t>
  </si>
  <si>
    <t>O/C 53</t>
  </si>
  <si>
    <t>5/03/2021 00:00:00</t>
  </si>
  <si>
    <t>O/C 54</t>
  </si>
  <si>
    <t>SIE</t>
  </si>
  <si>
    <t>O/C 56</t>
  </si>
  <si>
    <t>8/03/2021 00:00:00</t>
  </si>
  <si>
    <t>O/C 63</t>
  </si>
  <si>
    <t>VEEPSA INVERSIONES Y SERVICIOS GENERALES S.A.C.</t>
  </si>
  <si>
    <t>9/03/2021 00:00:00</t>
  </si>
  <si>
    <t>O/C 64</t>
  </si>
  <si>
    <t>O/C 71</t>
  </si>
  <si>
    <t>10/03/2021 00:00:00</t>
  </si>
  <si>
    <t>O/C 75</t>
  </si>
  <si>
    <t>12/03/2021 00:00:00</t>
  </si>
  <si>
    <t>O/C 76</t>
  </si>
  <si>
    <t>O/C 77</t>
  </si>
  <si>
    <t>O/C 78</t>
  </si>
  <si>
    <t>O/C 92</t>
  </si>
  <si>
    <t>GARCIA ORE CRISOSTOMO</t>
  </si>
  <si>
    <t>19/03/2021 00:00:00</t>
  </si>
  <si>
    <t>O/C 102</t>
  </si>
  <si>
    <t>26/03/2021 00:00:00</t>
  </si>
  <si>
    <t>O/C 106</t>
  </si>
  <si>
    <t>M &amp; J INGENIERIA Y CONTRATISTAS GENERALES E.I.R.L.</t>
  </si>
  <si>
    <t>O/C 120</t>
  </si>
  <si>
    <t>29/03/2021 00:00:00</t>
  </si>
  <si>
    <t>O/C 121</t>
  </si>
  <si>
    <t>O/C 131</t>
  </si>
  <si>
    <t>30/03/2021 00:00:00</t>
  </si>
  <si>
    <t>O/C 142</t>
  </si>
  <si>
    <t>SAENZ QUISPE ANTONIO</t>
  </si>
  <si>
    <t>5/04/2021 00:00:00</t>
  </si>
  <si>
    <t>O/C 144</t>
  </si>
  <si>
    <t>DISTRIBUIDORA Y SERVICIOS MAPERZ E.I.R.L.</t>
  </si>
  <si>
    <t>O/C 148</t>
  </si>
  <si>
    <t>7/04/2021 00:00:00</t>
  </si>
  <si>
    <t>O/C 155</t>
  </si>
  <si>
    <t>12/04/2021 00:00:00</t>
  </si>
  <si>
    <t>O/C 156</t>
  </si>
  <si>
    <t>O/C 172</t>
  </si>
  <si>
    <t>19/04/2021 00:00:00</t>
  </si>
  <si>
    <t>O/C 173</t>
  </si>
  <si>
    <t>GRUPO SERRANO QUINTANILLA S.C.R.L. - GRUPO SQ S.R.L.</t>
  </si>
  <si>
    <t>O/C 177</t>
  </si>
  <si>
    <t>20/04/2021 00:00:00</t>
  </si>
  <si>
    <t>O/C 184</t>
  </si>
  <si>
    <t>ZORAIDA M &amp; L INVERSIONES E.I.R.L.</t>
  </si>
  <si>
    <t>26/04/2021 00:00:00</t>
  </si>
  <si>
    <t>O/C 202</t>
  </si>
  <si>
    <t>SERCAM S.R.L.</t>
  </si>
  <si>
    <t>3/05/2021 00:00:00</t>
  </si>
  <si>
    <t>O/C 236</t>
  </si>
  <si>
    <t>12/05/2021 00:00:00</t>
  </si>
  <si>
    <t>O/C 240</t>
  </si>
  <si>
    <t>13/05/2021 00:00:00</t>
  </si>
  <si>
    <t>O/C 250</t>
  </si>
  <si>
    <t>17/05/2021 00:00:00</t>
  </si>
  <si>
    <t>O/C 259</t>
  </si>
  <si>
    <t>CCASANI DIAZ ESTEBAN</t>
  </si>
  <si>
    <t>18/05/2021 00:00:00</t>
  </si>
  <si>
    <t>O/C 262</t>
  </si>
  <si>
    <t>O/C 310</t>
  </si>
  <si>
    <t>11/06/2021 00:00:00</t>
  </si>
  <si>
    <t>O/C 320</t>
  </si>
  <si>
    <t>17/06/2021 00:00:00</t>
  </si>
  <si>
    <t>O/C 329</t>
  </si>
  <si>
    <t>21/06/2021 00:00:00</t>
  </si>
  <si>
    <t>O/C 330</t>
  </si>
  <si>
    <t>EMPRESA DE TRANSPORTES Y MANTENIMIENTO VIAL MUÑATAU S.R.L.</t>
  </si>
  <si>
    <t>O/C 331</t>
  </si>
  <si>
    <t>O/C 332</t>
  </si>
  <si>
    <t>O/C 333</t>
  </si>
  <si>
    <t>24/06/2021 00:00:00</t>
  </si>
  <si>
    <t>O/C 334</t>
  </si>
  <si>
    <t>O/C 335</t>
  </si>
  <si>
    <t>O/C 342</t>
  </si>
  <si>
    <t>28/06/2021 00:00:00</t>
  </si>
  <si>
    <t>O/C 343</t>
  </si>
  <si>
    <t>O/C 376</t>
  </si>
  <si>
    <t>20/07/2021 00:00:00</t>
  </si>
  <si>
    <t>O/C 387</t>
  </si>
  <si>
    <t>O/C 388</t>
  </si>
  <si>
    <t>O/C 399</t>
  </si>
  <si>
    <t>GRUPO CORPORATIVO MACKRE E.I.R.L.</t>
  </si>
  <si>
    <t>20/08/2021 00:00:00</t>
  </si>
  <si>
    <t>O/C 406</t>
  </si>
  <si>
    <t>13/09/2021 00:00:00</t>
  </si>
  <si>
    <t>O/C 413</t>
  </si>
  <si>
    <t>GAMONAL PARIONA ODILIA</t>
  </si>
  <si>
    <t>22/09/2021 00:00:00</t>
  </si>
  <si>
    <t>O/C 426</t>
  </si>
  <si>
    <t>30/09/2021 00:00:00</t>
  </si>
  <si>
    <t>O/C 427</t>
  </si>
  <si>
    <t>O/C 434</t>
  </si>
  <si>
    <t>4/10/2021 00:00:00</t>
  </si>
  <si>
    <t>O/C 438</t>
  </si>
  <si>
    <t>ALTAMIRANO TELLO YUDITH</t>
  </si>
  <si>
    <t>6/10/2021 00:00:00</t>
  </si>
  <si>
    <t>O/C 440</t>
  </si>
  <si>
    <t>O/C 442</t>
  </si>
  <si>
    <t>BULEJE OCAMPO RURIC</t>
  </si>
  <si>
    <t>O/C 443</t>
  </si>
  <si>
    <t>CONSULTORA CONSTRUCTORA Y SERVICIOS GENERALES S&amp;T</t>
  </si>
  <si>
    <t>O/C 448</t>
  </si>
  <si>
    <t>LOAYZA ZEDANO DAICY</t>
  </si>
  <si>
    <t>19/10/2021 00:00:00</t>
  </si>
  <si>
    <t>O/C 454</t>
  </si>
  <si>
    <t>20/10/2021 00:00:00</t>
  </si>
  <si>
    <t>O/C 460</t>
  </si>
  <si>
    <t>22/10/2021 00:00:00</t>
  </si>
  <si>
    <t>O/C 461</t>
  </si>
  <si>
    <t>O/C 463</t>
  </si>
  <si>
    <t>O/C 465</t>
  </si>
  <si>
    <t>PERALTA DE PIZARRO JUANA FAUSTA</t>
  </si>
  <si>
    <t>O/C 467</t>
  </si>
  <si>
    <t>RAMIREZ PALOMINO EUSEBIO</t>
  </si>
  <si>
    <t>O/C 471</t>
  </si>
  <si>
    <t>HUARANCCA SUBILETE ROGER</t>
  </si>
  <si>
    <t>28/10/2021 00:00:00</t>
  </si>
  <si>
    <t>O/C 472</t>
  </si>
  <si>
    <t>CCAMERCCOA YUCRA HECTOR REYNALDO</t>
  </si>
  <si>
    <t>O/C 478</t>
  </si>
  <si>
    <t>HUAMANI VEGA VICTOR</t>
  </si>
  <si>
    <t>2/11/2021 00:00:00</t>
  </si>
  <si>
    <t>O/C 479</t>
  </si>
  <si>
    <t>O/C 481</t>
  </si>
  <si>
    <t>3/11/2021 00:00:00</t>
  </si>
  <si>
    <t>O/C 486</t>
  </si>
  <si>
    <t>4/11/2021 00:00:00</t>
  </si>
  <si>
    <t>O/C 487</t>
  </si>
  <si>
    <t>CONSTRUCTORA PERUANA CH &amp; C S.A.C.</t>
  </si>
  <si>
    <t>5/11/2021 00:00:00</t>
  </si>
  <si>
    <t>O/C 502</t>
  </si>
  <si>
    <t>9/11/2021 00:00:00</t>
  </si>
  <si>
    <t>O/C 504</t>
  </si>
  <si>
    <t>FLORES GUARDIA ALFREDO HERACLIO</t>
  </si>
  <si>
    <t>O/C 511</t>
  </si>
  <si>
    <t>EQUIPOS-SERVICIOS DE SEGURIDAD Y COMPUTO ESERSEC S.A.C. - ESERSEC S.A.C.</t>
  </si>
  <si>
    <t>11/11/2021 00:00:00</t>
  </si>
  <si>
    <t>O/C 521</t>
  </si>
  <si>
    <t>MEGA INVERSIONES RODAS S.A.C.</t>
  </si>
  <si>
    <t>16/11/2021 00:00:00</t>
  </si>
  <si>
    <t>O/C 523</t>
  </si>
  <si>
    <t>O/C 530</t>
  </si>
  <si>
    <t>O/C 532</t>
  </si>
  <si>
    <t>O/C 538</t>
  </si>
  <si>
    <t>KUKYS SOCIEDAD COMERCIAL DE RESPONSABILIDAD LIMITADA</t>
  </si>
  <si>
    <t>19/11/2021 00:00:00</t>
  </si>
  <si>
    <t>O/C 539</t>
  </si>
  <si>
    <t>O/C 543</t>
  </si>
  <si>
    <t>JN VIRDCO S.A.C</t>
  </si>
  <si>
    <t>23/11/2021 00:00:00</t>
  </si>
  <si>
    <t>O/C 549</t>
  </si>
  <si>
    <t>O/C 551</t>
  </si>
  <si>
    <t>DK INVERSIONES GENERALES C&amp;R S.A.C</t>
  </si>
  <si>
    <t>25/11/2021 00:00:00</t>
  </si>
  <si>
    <t>O/C 565</t>
  </si>
  <si>
    <t>ALARCON FLORES OLGA</t>
  </si>
  <si>
    <t>26/11/2021 00:00:00</t>
  </si>
  <si>
    <t>O/C 571</t>
  </si>
  <si>
    <t>29/11/2021 00:00:00</t>
  </si>
  <si>
    <t>O/C 572</t>
  </si>
  <si>
    <t>PILLACA GONZALES PRUDENCIO</t>
  </si>
  <si>
    <t>O/C 573</t>
  </si>
  <si>
    <t>O/C 576</t>
  </si>
  <si>
    <t>3/12/2021 00:00:00</t>
  </si>
  <si>
    <t>O/C 578</t>
  </si>
  <si>
    <t>O/C 586</t>
  </si>
  <si>
    <t>6/12/2021 00:00:00</t>
  </si>
  <si>
    <t>O/C 588</t>
  </si>
  <si>
    <t>ALVARO DE LA CUBA AMERICO ARTURO</t>
  </si>
  <si>
    <t>7/12/2021 00:00:00</t>
  </si>
  <si>
    <t>O/C 597</t>
  </si>
  <si>
    <t>VEMACONS LA ECONOMICA S.R.L.</t>
  </si>
  <si>
    <t>O/C 598</t>
  </si>
  <si>
    <t>CONTRATISTAS GENERALES DE CONSTRUCCION ALCARRAZ E.I.R.L.</t>
  </si>
  <si>
    <t>14/12/2021 00:00:00</t>
  </si>
  <si>
    <t>O/C 602</t>
  </si>
  <si>
    <t>O/C 603</t>
  </si>
  <si>
    <t>O/C 607</t>
  </si>
  <si>
    <t>O/C 608</t>
  </si>
  <si>
    <t>O/C 614</t>
  </si>
  <si>
    <t>O/C 618</t>
  </si>
  <si>
    <t>MULTISERVICIOS CISMA E.I.R.L.</t>
  </si>
  <si>
    <t>17/12/2021 00:00:00</t>
  </si>
  <si>
    <t>O/C 619</t>
  </si>
  <si>
    <t>TECHCOLL E.I.R.L.</t>
  </si>
  <si>
    <t>O/C 624</t>
  </si>
  <si>
    <t>20/12/2021 00:00:00</t>
  </si>
  <si>
    <t>O/C 633</t>
  </si>
  <si>
    <t>O/C 637</t>
  </si>
  <si>
    <t>PILLACA SILVA ROXANA</t>
  </si>
  <si>
    <t>O/C 639</t>
  </si>
  <si>
    <t>23/12/2021 00:00:00</t>
  </si>
  <si>
    <t>O/C 640</t>
  </si>
  <si>
    <t>O/C 641</t>
  </si>
  <si>
    <t>O/C 645</t>
  </si>
  <si>
    <t>24/12/2021 00:00:00</t>
  </si>
  <si>
    <t>O/C 650</t>
  </si>
  <si>
    <t>O/C 656</t>
  </si>
  <si>
    <t>O/C 677</t>
  </si>
  <si>
    <t>CASAVERDE ANCCO FORTUNATO</t>
  </si>
  <si>
    <t>ADQUISICION DE CEMENTO PARA LA CONSTRUCCION DE LA OBRA: "MEJORAMIENTO DEL SERVICIO DE EDUCACION</t>
  </si>
  <si>
    <t>SM</t>
  </si>
  <si>
    <t>METAL SUR FAMIN S.R.L.</t>
  </si>
  <si>
    <t>20490095421</t>
  </si>
  <si>
    <t xml:space="preserve">PAGADO </t>
  </si>
  <si>
    <t>POR LA ADQUISICION DE  DE ACERO CORRUGADO  PARA EL PROYECTO</t>
  </si>
  <si>
    <t>20490548743</t>
  </si>
  <si>
    <t>ADQUISICIÓN DE CEMENTO PORTLAND TIPO IP X 42.50KG,</t>
  </si>
  <si>
    <t>INVERSIONES Y GRUPO QORI S.R.L</t>
  </si>
  <si>
    <t>20564109291</t>
  </si>
  <si>
    <t>09/03/2021 00:00:00</t>
  </si>
  <si>
    <t>ADQUISICIÓN DE VARILLAS DE FIERROS CORRUGADOS DE 1/2", 5/8", 3/8", ¼", 6MM X 9 METROS.</t>
  </si>
  <si>
    <t>VERA USCA KARINA</t>
  </si>
  <si>
    <t>10444130208</t>
  </si>
  <si>
    <t>GRUPO QORI CONSULTORES EMPRESA INDIVIDUAL DE RESPONSABILIDAD LIMITADA</t>
  </si>
  <si>
    <t>20607510092</t>
  </si>
  <si>
    <t>SALAS HUARCAYA MELITON</t>
  </si>
  <si>
    <t>10800104845</t>
  </si>
  <si>
    <t>08/07/2021 00:00:00</t>
  </si>
  <si>
    <t>CEMENTO PORTLAND PUZOLANICO TIPO IPx42.5kg</t>
  </si>
  <si>
    <t>25/06/2021 00:00:00</t>
  </si>
  <si>
    <t>SORIA SALVATIERRA DAGUER VICENZO</t>
  </si>
  <si>
    <t>10239838133</t>
  </si>
  <si>
    <t>ADQUISICION DE MATERALES DE CONSTRUCCION</t>
  </si>
  <si>
    <t>ADQUISICIÓN DE CEMENTO PORTLAND TIPO IP (42.50Kg)</t>
  </si>
  <si>
    <t>AFM SERVICIOS GENERALES E.I.R.L.</t>
  </si>
  <si>
    <t>20507041737</t>
  </si>
  <si>
    <t>ADQUISICION DE ACERO CORRUGADO PARA EL PROYECTO N° 843 OCCACCAHUA</t>
  </si>
  <si>
    <t>LOAYZA KARI ENRIQUE</t>
  </si>
  <si>
    <t>10310039115</t>
  </si>
  <si>
    <t>29/12/2021 00:00:00</t>
  </si>
  <si>
    <t>ADQUISICION DE MADERA AGUANO PARA EL PROYECTO N° 843 OCCACCAHUA</t>
  </si>
  <si>
    <t>GRUPO HEICI S.A.C</t>
  </si>
  <si>
    <t>20607123145</t>
  </si>
  <si>
    <t>ADQUISICION DE MATERIALES PARA CARPINTERIA METALICA.</t>
  </si>
  <si>
    <t>OROS BAEZ EDY ALIPIO</t>
  </si>
  <si>
    <t>10400226984</t>
  </si>
  <si>
    <t>17/03/2021 00:00:00</t>
  </si>
  <si>
    <t>ADQUISICION DE ACERO Y MATERIALES PARA DRENAJE PARA LA EJECUCICION DEL PROYECTO I.E.I. CCOÑAMUR</t>
  </si>
  <si>
    <t>TORRES ZUÑIGA MARICELA</t>
  </si>
  <si>
    <t>10463109031</t>
  </si>
  <si>
    <t>06/04/2021 00:00:00</t>
  </si>
  <si>
    <t>ADQUISICION DE AGREGADO PARA LA EJECUCION DE LA OBRA IEI 856 CCOÑAMURO</t>
  </si>
  <si>
    <t>CERECEDA ORDOÑEZ BENEDICTO</t>
  </si>
  <si>
    <t>10447770992</t>
  </si>
  <si>
    <t>21/04/2021 00:00:00</t>
  </si>
  <si>
    <t>ADQUISICION DE CEMENTO PARA LA EJECUCION DE LA OBRA IEI 856 CCOÑAMURO</t>
  </si>
  <si>
    <t>22/04/2021 00:00:00</t>
  </si>
  <si>
    <t>ADQUISICION DE MATERIALES DE EQUIPAMIENTO Y MOBILIARIO EN MADERA PARA LA OBRA Nº 856 CCOÑAMURO</t>
  </si>
  <si>
    <t>LETONA TORRES DANIEL</t>
  </si>
  <si>
    <t>10408544934</t>
  </si>
  <si>
    <t>27/05/2021 00:00:00</t>
  </si>
  <si>
    <t>adquisición de MADERAMEN para realizar diferentes trabajos como encofrado de columnas y vigas p</t>
  </si>
  <si>
    <t>TAMUSO INTEGRANDO COMUNIDADES S.A.C. - TAMICOM S.A.C.</t>
  </si>
  <si>
    <t>20605203133</t>
  </si>
  <si>
    <t>adquisición de PIEDRA CHANCADA DE 1/2", PIEDRA CHANCADA DE 3/4", el cual servirá para la constr</t>
  </si>
  <si>
    <t>CONTRATISTAS Y CONSULTORES FP SOCIEDAD ANONIMA CERRADA - CYC FP S.A.C.</t>
  </si>
  <si>
    <t>20601883024</t>
  </si>
  <si>
    <t>02/03/2021 00:00:00</t>
  </si>
  <si>
    <t>ADQUISICION DE MADERA AGUANO PARA PUERTAS</t>
  </si>
  <si>
    <t>INVERSIONES GENERALES NAYDEMY SAC</t>
  </si>
  <si>
    <t>20604626723</t>
  </si>
  <si>
    <t>23/04/2021 00:00:00</t>
  </si>
  <si>
    <t>ADQUISICION DE ACERO LAC, ELECTRODO PUNTA AZUL, PINTURA ANTICORROSIVA Y THINER PARA LA OBRA: "M</t>
  </si>
  <si>
    <t>CHAMPI'S GROUP S.A.C.</t>
  </si>
  <si>
    <t>20605092943</t>
  </si>
  <si>
    <t>29/04/2021 00:00:00</t>
  </si>
  <si>
    <t>ADQUISICION DE LADRILLO PARA LA OBRA: "MEJORAMIENTO DEL SERVICIO DE EDUCACIÓN INICIAL EN LAS INSTITU</t>
  </si>
  <si>
    <t>BOLIVAR GONZALES AGRIPINA</t>
  </si>
  <si>
    <t>10801119013</t>
  </si>
  <si>
    <t>Adquisición de cemento portland para continuar con la ejecución fisica de la obra.</t>
  </si>
  <si>
    <t>15/09/2021 00:00:00</t>
  </si>
  <si>
    <t>ADQUISICION E INSTALACION A TODO COSTO DE JUEGO REGREATIVO PARA EL PROYECTO: MEJORAMIENTO DEL S</t>
  </si>
  <si>
    <t>23/09/2021 00:00:00</t>
  </si>
  <si>
    <t>ADQUISICION DE MADERA PARA PISO PARA LA OBRA : "MEJORAMIENTO DEL SERVICIO DE EDUCACION INICIAL</t>
  </si>
  <si>
    <t>05/10/2021 00:00:00</t>
  </si>
  <si>
    <t>AQUISICION DE MATERIALES PARA REJAS , BARANDAS Y OTROS PARA EL PROYECTO "MEJORAMIENTO DEL SERVI</t>
  </si>
  <si>
    <t>QUISPE  SUCA  BERTHA</t>
  </si>
  <si>
    <t>10467575461</t>
  </si>
  <si>
    <t>27/10/2021 00:00:00</t>
  </si>
  <si>
    <t>ADQUISICION DE LUMINARIAS PARA EL PROYECTO :"MEJORAMIENTO DEL SERVICIO EDUCATIVO DE EDUCACION I</t>
  </si>
  <si>
    <t>SOTA ALARCON CESAR OSWALDO</t>
  </si>
  <si>
    <t>10446802971</t>
  </si>
  <si>
    <t>24/11/2021 00:00:00</t>
  </si>
  <si>
    <t>ADQUISICION DE ALUMINIOS Y OTROS PARA VENTANA. PROYECTO:"MEJORAMIENTO DEL SERVICIO EDUCATIVO DE</t>
  </si>
  <si>
    <t>ADQUISICION DE EQUIPOS ELECTRODOMESTICOS PARA EL PROYECTO: I.E.I N°778 CHACAMACHAY</t>
  </si>
  <si>
    <t>MP CC EIRL</t>
  </si>
  <si>
    <t>20490823558</t>
  </si>
  <si>
    <t>09/12/2021 00:00:00</t>
  </si>
  <si>
    <t>ADQUISICIÓN DE PIEDRA CHANCADA DE ½ in Y ARENA GRUESA</t>
  </si>
  <si>
    <t>EMPRESA DE SERVICIOS ARANK'UMA SOCIEDAD COMERCIAL DE RESPONSABILIDAD LIMITADA</t>
  </si>
  <si>
    <t>20450719367</t>
  </si>
  <si>
    <t>12/02/2021 00:00:00</t>
  </si>
  <si>
    <t>ADQUISICIÓN DE MATERIALES DE FERRETERÍA EN GENERAL</t>
  </si>
  <si>
    <t>MENDOZA BOLIVAR ELOY</t>
  </si>
  <si>
    <t>10443629225</t>
  </si>
  <si>
    <t>22/02/2021 00:00:00</t>
  </si>
  <si>
    <t>ADQUISICIÓN DE MADERA "MEJORAMIENTO DEL SERVICIO EDUCATIVO DE LA I.E.I N°1018 MIRAFLORES ALTO D</t>
  </si>
  <si>
    <t>GRUPO LOPEZ GDE S.A.C</t>
  </si>
  <si>
    <t>20600817541</t>
  </si>
  <si>
    <t>ADQUISICIÓN DE AGREGADOS</t>
  </si>
  <si>
    <t>INVERSIONES NOROAL S.R.L</t>
  </si>
  <si>
    <t>20604910511</t>
  </si>
  <si>
    <t>ADQUISICION DE MATERIALES ELECTRICOS.</t>
  </si>
  <si>
    <t>ADQUISICION DE MACHIEMBRADO PARA PROYECTO "MEJORAMIENTO DEL SERVICIO DE EDUCACION INICIAL DE LA</t>
  </si>
  <si>
    <t>13/10/2021 00:00:00</t>
  </si>
  <si>
    <t>ADQUISICIÓN DE LADRILLO KING KONG DE 18 HUECOS DE 9 X 12 X 24CM. "MEJORAMIENTO DEL SERVICIO DE</t>
  </si>
  <si>
    <t>LLAPAN A’TIQ SOCIEDAD ANONIMA CERRADA</t>
  </si>
  <si>
    <t>20606971509</t>
  </si>
  <si>
    <t>18/10/2021 00:00:00</t>
  </si>
  <si>
    <t>ADQUISICION DE MADERA PARA PUERTA PROYECTO IEI ALTO MIRAFLORES MARA COTABAMBAS</t>
  </si>
  <si>
    <t>ADQUISICIÓN DE VARILLAS DE FIERRO CORRUGADO PARA LA OBRA "MEJORAMIENTO DEL SERVICIO DE EDUCACIO</t>
  </si>
  <si>
    <t>MAMANI ORDOÑEZ MODESTO</t>
  </si>
  <si>
    <t>10314210927</t>
  </si>
  <si>
    <t>05/11/2021 00:00:00</t>
  </si>
  <si>
    <t>ADQUISICION DE MATERIALES DE TEJAS PARA LA OBRA ALTO MIRAFLORES MARA COTABAMBAS</t>
  </si>
  <si>
    <t>ADQUISICION DE LUMINARIAS PARA EL PROYECTO "MEJORAMIENTO DEL SERVICIO DE EDUCACION INICIAL</t>
  </si>
  <si>
    <t>CARPIO MALDONADO JAIME</t>
  </si>
  <si>
    <t>10401812933</t>
  </si>
  <si>
    <t xml:space="preserve"> ADQUISICIÓN DE TUBO DE ACERO  NEGRO PARA  REJAS PARA LA OBRA "MEJORAMIENTO DEL SERVICIO DE EDU</t>
  </si>
  <si>
    <t>SANTARDER COMPANY S.A.C.</t>
  </si>
  <si>
    <t>20608604210</t>
  </si>
  <si>
    <t>ADQUISICIÓN PERFILES DE ALUMINIO PARA EL PROYECTO "MEJORAMIENTO DEL SERVICIO DE EDUCACION INICI</t>
  </si>
  <si>
    <t>CHAMBI CUIRO DAVID</t>
  </si>
  <si>
    <t>10403392818</t>
  </si>
  <si>
    <t>POR LA ADQUISICION DE MATERIAL DIDACTICO PARA LA OBRA MEJORAMIENTO DEL SERVICIO DE EDUCACIÓN IN</t>
  </si>
  <si>
    <t>HUACANI USCAMAYTA BEATRIZ</t>
  </si>
  <si>
    <t>10447461850</t>
  </si>
  <si>
    <t>04/05/2021 00:00:00</t>
  </si>
  <si>
    <t>ADQUISICION DE MADERA TORNILLO PARA LA OBRA "MEJORAMIENTO DEL SERVICIO DEDUCACION INICIAL DE LA</t>
  </si>
  <si>
    <t>08/02/2021 00:00:00</t>
  </si>
  <si>
    <t>ADQUISICIÓN DE CEMENTO PORTLAND TIPO I X 42.5 KG PARA LA OBRA "MEJORAMIENTO DE LOS SERVICIOS ED</t>
  </si>
  <si>
    <t>GRUPO INDESCAR E.I.R.L.</t>
  </si>
  <si>
    <t>20605122397</t>
  </si>
  <si>
    <t>ADQUISICIÓN DE MUEBLES PARA LA OBRA "MEJORAMIENTO DE LOS SERVICIOS EDUCATIVOS DE LA INSTITUCIÓN</t>
  </si>
  <si>
    <t>ADQUISICION DE MADERA MACHIHEMBRADO PARA LA OBRA. "MEJORAMIENTO Y AMPLIACIÓN DEL SERVICIO DE E</t>
  </si>
  <si>
    <t>MADERAS &amp; INVERSIONES SAN ISIDRO LABRADOR E.I.R.L.</t>
  </si>
  <si>
    <t>20600164261</t>
  </si>
  <si>
    <t>27/01/2021 00:00:00</t>
  </si>
  <si>
    <t>ADQUISICIÓN DE TECHO COBERTURA (TEJA ANDINA) PARA LA OBRA "MEJORAMIENTO Y AMPLIACION DEL SERVICIO DE</t>
  </si>
  <si>
    <t>Adquisicion de CEMENTO PORTLAND IPX42.5 KGhigrometro para la   obra. "Mejoramiento y ampliación</t>
  </si>
  <si>
    <t>05/02/2021 00:00:00</t>
  </si>
  <si>
    <t>Adquisicion de puertas y ventanas  de madera   para la obra. "Mejoramiento y ampliación del ser</t>
  </si>
  <si>
    <t>MORMONTOY HEREDIA JINMY LINO</t>
  </si>
  <si>
    <t>10424664885</t>
  </si>
  <si>
    <t>24/02/2021 00:00:00</t>
  </si>
  <si>
    <t>ADQUISICION DE MATERIAL GRANULADO DE CANTERA  , obra: "MEJORAMIENTO Y AMPLIACION DEL SERVICIO D</t>
  </si>
  <si>
    <t xml:space="preserve"> CONSTRUCTORA VALENCIA &amp; VALDEZ GRUPO HAQUIRA EMPRESA INDIVIDUAL DE RESPONSABILIDAD LIMITADA</t>
  </si>
  <si>
    <t>20601850801</t>
  </si>
  <si>
    <t>06/07/2021 00:00:00</t>
  </si>
  <si>
    <t xml:space="preserve"> ADQUISICION DE MATERIAL EDUCATIVO PARA LA OBRA MEJORAMIENTO Y AMPLIACION DEL SERVICIO DE EDUCA</t>
  </si>
  <si>
    <t>CCAMA ZENTENO CESAR AUGUSTO</t>
  </si>
  <si>
    <t>10456235714</t>
  </si>
  <si>
    <t xml:space="preserve"> ADQUISICION MOBILIARIO DE MADERA AGUANO.PARA LA OBRA MEJORAMIENTO Y AMPLIACION DEL SERVICIO D</t>
  </si>
  <si>
    <t>ALARCON RIVERA DIANA</t>
  </si>
  <si>
    <t>10416698622</t>
  </si>
  <si>
    <t>ADQUISICION DE MATERIAES ELECTRICOS LUMINARIAS Y ACCESORIOS PARA EL PROYECTO I.E.I.Nª714 SANTA</t>
  </si>
  <si>
    <t>CILSA E.I.R.LTDA</t>
  </si>
  <si>
    <t>20450787877</t>
  </si>
  <si>
    <t>ADQUISICION DE MOBILIARIO EN MATERIAL DE MELAMINE  PARA LA OBRA MEJORAMIENTO Y AMPLIACION DEL S</t>
  </si>
  <si>
    <t>20527909059</t>
  </si>
  <si>
    <t>ADQUISICION DE MATERIALES PARA LA INSTALACION DE ESTRUCTURAS METALICAS Y COBERTURA DE SISTEMA R</t>
  </si>
  <si>
    <t>RG PUNTO 18 S.R.L</t>
  </si>
  <si>
    <t>20603361254</t>
  </si>
  <si>
    <t>ADQUISICION DE MOBILIARIO PARA EL PROYECTO SUB META 0011 I.E.I N°772 CORAZÓN DE JESÚS BELLAVIST</t>
  </si>
  <si>
    <t>QUISPE ENRIQUEZ ABRAHAM</t>
  </si>
  <si>
    <t>10468937498</t>
  </si>
  <si>
    <t>23/07/2021 00:00:00</t>
  </si>
  <si>
    <t>ADQUISICIÓN DE BIENES DE FERRETERIA PARA EL  PROYECTO"MEJORAMIENTO Y AMPLIACIÓN DEL SERVICIO DE</t>
  </si>
  <si>
    <t>ADQUISICIÓN DE MATERIALES DE CONSTRUCCIÓN:CEMENTO PARA LA EJECUCIÓN DEL PROYECTO"MEJORAMIENTO Y</t>
  </si>
  <si>
    <t>HUILLCAPACCO VILLALOBOS BERTHA</t>
  </si>
  <si>
    <t>10314318469</t>
  </si>
  <si>
    <t>11/03/2021 00:00:00</t>
  </si>
  <si>
    <t>14/05/2021 00:00:00</t>
  </si>
  <si>
    <t>ADQUISICIÓN E INSTALACIÓN DE VENTANAS EN MADERA  AGUANO  (BASTIDOR DE MADERA CON FIERRO LISO DE</t>
  </si>
  <si>
    <t>TORRES LOPEZ NORMA</t>
  </si>
  <si>
    <t>10429124595</t>
  </si>
  <si>
    <t>ADQUISICIÓN E INSTALACIÓN DE PUERTAS EN MADERA AGUANO(A TODO COSTO) PARA EL PROYECTO "MEJORAMIE</t>
  </si>
  <si>
    <t>EUSY LOGISTICA &amp; SERVICIOS E.I.R.L.</t>
  </si>
  <si>
    <t>20601708745</t>
  </si>
  <si>
    <t>12/08/2021 00:00:00</t>
  </si>
  <si>
    <t>ADQUISICIÓN DE ESTRUCTURAS METÁLICAS ( BARANDAS  , ESCALERA Y REJILLAS METÁLICAS para el proyec</t>
  </si>
  <si>
    <t>ZEGARRA LAZARTE JULIO CESAR</t>
  </si>
  <si>
    <t>10239504120</t>
  </si>
  <si>
    <t>01/09/2021 00:00:00</t>
  </si>
  <si>
    <t>ADQUISICIÓN DE MATERIAL EDUCATIVO PARA LA EJECUCION DEL PROYECTO: "Mejoramiento y ampliación de</t>
  </si>
  <si>
    <t>GUTIERREZ QUISPE MIRIAN ROSA</t>
  </si>
  <si>
    <t>10730200884</t>
  </si>
  <si>
    <t>ADQUISICION DE MOBILIARIO PARA LA OBRA "MEJORAMIENTO DE LOS SERVICIOS EDUCATIVOS DE LA INSTITUC</t>
  </si>
  <si>
    <t>NOELIA  MELO ROHUA</t>
  </si>
  <si>
    <t>10470095003</t>
  </si>
  <si>
    <t xml:space="preserve"> ADQUISICIÓN  MOBILIARIO EN MELAMINA PARA  EL PROYECTO: "MEJORAMIENTO Y AMPLIACIÓN DEL SERVICIO</t>
  </si>
  <si>
    <t>ADQUSICION DE CEMENTO PARA LA OBRA MEJORAMIENTO Y AMPLIACION DE LOS SERVICIOS EDUCATIVOS DEL NI</t>
  </si>
  <si>
    <t>09/02/2021 00:00:00</t>
  </si>
  <si>
    <t>ADQUISICION DE TUBO FIERRO GALVANIZADO PARA LA OBRA MEJORAMIENTO Y AMPLIACION DE LOS SERVICIOS</t>
  </si>
  <si>
    <t>05/03/2021 00:00:00</t>
  </si>
  <si>
    <t>ADQUISICION DE MALLA OLIMPICA DE ALAMBRA GALVANIZADO PARA LA INSTALACION DEL CERCO PERIMETRICO</t>
  </si>
  <si>
    <t>CONDORI ARREDONDO YESSICA</t>
  </si>
  <si>
    <t>10471623984</t>
  </si>
  <si>
    <t>ADQUISICION DE CEMENTO PORTLAND PARA LA OBRA "MEJORAMIENTO DE LOS SERVICIOS EDUCATIVOS DE LA I.</t>
  </si>
  <si>
    <t>02/02/2021 00:00:00</t>
  </si>
  <si>
    <t>ADQUISICION COBERTURA DE TECHO Y ACCESORIOS PARA LA OBRA "MEJORAMIENTO DE LOS SERVICIOS EDUCATI</t>
  </si>
  <si>
    <t>ADQUISICION DE MADERA PARA PISO MACHIEMBRADO</t>
  </si>
  <si>
    <t>ADQUISICIÓN DE AGREGADOS PARA EL PROYECTO</t>
  </si>
  <si>
    <t>ANCALLA VENERO EUFEMIA</t>
  </si>
  <si>
    <t>10801187108</t>
  </si>
  <si>
    <t>10/05/2021 00:00:00</t>
  </si>
  <si>
    <t>ADQUSICION DE PUERTAS  DE MADERA AGUANO DE PRIMERA CALIDAD PARA IEI. N° 779 HUAYLLURA.</t>
  </si>
  <si>
    <t>ALBERTO GAMARRA CCANRE</t>
  </si>
  <si>
    <t>10310202881</t>
  </si>
  <si>
    <t>07/10/2021 00:00:00</t>
  </si>
  <si>
    <t>ADQUSICION DE VENTANAS  DE MADERA AGUANO DE PRIMERA CALIDAD PROYECTO IEI HUAYLLURA</t>
  </si>
  <si>
    <t>26/10/2021 00:00:00</t>
  </si>
  <si>
    <t>ADQUISICION E INSTALACION DE MOBILIARIO DE MELAMINA</t>
  </si>
  <si>
    <t>ADQUISICION E INSTALACION DE BARANDAS Y REJILLAS A TODO COSTO</t>
  </si>
  <si>
    <t>ADQUISICION E INSTALACION DE REJAS Y ESCALERA TIPO GATO A TODO COSTO</t>
  </si>
  <si>
    <t>ADQUISICIÓN DE MATERIALES DE CONSTRUCCIÓN (MADERA)</t>
  </si>
  <si>
    <t>ADQUISICIÓN DE ACERO CORRUGADO</t>
  </si>
  <si>
    <t>01/07/2021 00:00:00</t>
  </si>
  <si>
    <t>ADQUISICIÓN DE PUNTALES DE EUCALIPTO PROYECTO IEI HUANCASCCA HAQUIRA COTABAMBAS</t>
  </si>
  <si>
    <t>CORPORACION MERLEZ S.A.C.</t>
  </si>
  <si>
    <t>20608266454</t>
  </si>
  <si>
    <t>ADQUISICIÓN DE TEJA ANDINA PROYECTO IEI HUANCASCCA HAQUIRA COTABAMBAS</t>
  </si>
  <si>
    <t>A &amp; A SAENZ'S E.I.R.L.</t>
  </si>
  <si>
    <t>20490897241</t>
  </si>
  <si>
    <t>ADQUISICIÓN DE LADRILLOS PROYECTO IEI HUANCASCCA HAQUIRA COTABAMBAS</t>
  </si>
  <si>
    <t>PACHACUTI FERNANDEZ AYDEE GUDELIA</t>
  </si>
  <si>
    <t>10432783095</t>
  </si>
  <si>
    <t>ADQUISICIÓN DE MADERA PARA  ACABADOS DE PISO</t>
  </si>
  <si>
    <t>PONAYLOS CHARA NELSON</t>
  </si>
  <si>
    <t>10456730596</t>
  </si>
  <si>
    <t>ADQUISICIÓN DE VARILLAS DE ACERO CORRUGADO</t>
  </si>
  <si>
    <t>ADQUISICIÓN DE MADERA</t>
  </si>
  <si>
    <t>ADQUISICIÓN DE TUBO DE ACERO LAC</t>
  </si>
  <si>
    <t>15/11/2021 00:00:00</t>
  </si>
  <si>
    <t>ADQUISICION DE ACERO PARA EL SUB PROYECTO I.E.I. N° 776 HAPURO</t>
  </si>
  <si>
    <t>ADQUISICION DE CEMENTO TIPO IP X 42.50 KG PARA EL SUB PROYECTO I.E.I. HAPURO</t>
  </si>
  <si>
    <t>ADQUISICION DE MADERA PARA EL SUB PROYECTO I.E.I. N° 776 HAPURO</t>
  </si>
  <si>
    <t>04/11/2021 00:00:00</t>
  </si>
  <si>
    <t>ADQUISICION DE AGREGADO PARA EL SUB PROYECTO I.E.I. N° 776 - HAPURO</t>
  </si>
  <si>
    <t>INVERSIONES EROD E.I.R.L</t>
  </si>
  <si>
    <t>20601210127</t>
  </si>
  <si>
    <t>ADQUISICION DE LADRILLO KING KONG DE 18 HUECOS  PARA EL SUB PROYECTO I.E.I. N° 776 HAPURO</t>
  </si>
  <si>
    <t>ADQUISICION DE TUBO DE CERO LAC PARA EL SUB PROYECTO I.E.I. N° 776 - HAPURO</t>
  </si>
  <si>
    <t>ADQUISICION DE TEJA ANDINA PARA EL SUB PROYECTO I.E.I.N° 776 - HAPURO</t>
  </si>
  <si>
    <t>ADQUISICION DE ACERO PARA EL SUB PROYECTO I.E.I. N° 776 - HAPURO</t>
  </si>
  <si>
    <t>GOMEZ RIVERA JONATHAN WILBERT</t>
  </si>
  <si>
    <t>10424261675</t>
  </si>
  <si>
    <t>ADQUISICION DE ACERO CORRUGADO PARA EL PROYECTO I.E.I 843 OCCACCAHUA</t>
  </si>
  <si>
    <t>ADQUISICION DE AGREGADOS PARA LA I.E.I. N° 843 OCCACCAHUA</t>
  </si>
  <si>
    <t>MYRAB INVERSIONES S.A.C</t>
  </si>
  <si>
    <t>20608196634</t>
  </si>
  <si>
    <t>ADQUISICION DE LADRILLOS, PARA EL PROYECTO I.E.I. 843 OCCACCAHUA</t>
  </si>
  <si>
    <t>ADQUISICION DE CEMENTO PORTLAND PUZOLANICO TIPO I X 42.5 KG, PARA EL PROYECTO I.E.I. 843 OCCACC</t>
  </si>
  <si>
    <t>ADQUISICION DE AGREGADOS PARA EL PROYECTO N° 843 OCCACCAHUA</t>
  </si>
  <si>
    <t>ADQUISICION DE ESTRUCTURAS METALICAS PARA EL PROYECTO N° 843 OCCACCAHUA</t>
  </si>
  <si>
    <t>ADQUISICION DE TEJA  ANDINA  PARA EL PROYECTO SUB META: N°843 OCCACCAHUA .</t>
  </si>
  <si>
    <t>02/12/2021 00:00:00</t>
  </si>
  <si>
    <t>ADQUISICION DE LADRILLOS CARAVISTA , PARA EL PROYECTO I.E.I. 843 OCCACCAHUA</t>
  </si>
  <si>
    <t>06/12/2021 00:00:00</t>
  </si>
  <si>
    <t>ADQUISICION DE MALLA OLIMPICA Y TUBO GALBANIZADO  PARA EL PROYECTO N° 843 OCCACCAHUA</t>
  </si>
  <si>
    <t>ADQUISICION DE PERFIL, PLATINA Y SOLDADURA  PARA EL PROYECTO N° 843 OCCACCAHUA</t>
  </si>
  <si>
    <t>UGARTE DEL CASTILLO MIRIAM</t>
  </si>
  <si>
    <t>10239584735</t>
  </si>
  <si>
    <t>ADQUISICION DE MATERIALES DE FERRETERIA PARA EL PROYECTO DE ANTAPUNCO</t>
  </si>
  <si>
    <t>ADQUISICION DE LADRILLOS</t>
  </si>
  <si>
    <t>INVERSIONES PEMACG E.I.R.L.</t>
  </si>
  <si>
    <t>20604887721</t>
  </si>
  <si>
    <t>ADQUISICION DE TEJA ANDINA</t>
  </si>
  <si>
    <t>LOAVE LOGIS E.I.R.L.</t>
  </si>
  <si>
    <t>20604302235</t>
  </si>
  <si>
    <t>28/12/2021 00:00:00</t>
  </si>
  <si>
    <t>ADQUISICION DE VARILLASD DE ACERO CORRUGADO</t>
  </si>
  <si>
    <t>TIKAPAMPA SOCIEDAD ANONIMA CERRADA</t>
  </si>
  <si>
    <t>20608287311</t>
  </si>
  <si>
    <t>PROGRAMA ARTICULADO NUTRICIONAL</t>
  </si>
  <si>
    <t>SALUD MATERNO NEONATAL</t>
  </si>
  <si>
    <t>TBC-VIH/SIDA</t>
  </si>
  <si>
    <t>ENFERMEDADES METAXENICAS Y ZOONOSIS</t>
  </si>
  <si>
    <t>ENFERMEDADES NO TRANSMISIBLES</t>
  </si>
  <si>
    <t>PREVENCION Y CONTROL DEL CANCER</t>
  </si>
  <si>
    <t>MEJORA DE LA SANIDAD ANIMAL</t>
  </si>
  <si>
    <t>MEJORA DE LA INOCUIDAD AGROALIMENTARIA</t>
  </si>
  <si>
    <t>APROVECHAMIENTO DE LOS RECURSOS HIDRICOS PARA USO AGRARIO</t>
  </si>
  <si>
    <t>ACCESO Y USO DE LA ELECTRIFICACION RURAL</t>
  </si>
  <si>
    <t>ACCESO Y USO ADECUADO DE LOS SERVICIOS PUBLICOS DE TELECOMUNICACIONES E INFORMACION ASOCIADOS</t>
  </si>
  <si>
    <t>PREVENCION Y ATENCION DE INCENDIOS, EMERGENCIAS MEDICAS, RESCATES Y OTROS</t>
  </si>
  <si>
    <t>PREVENCION Y TRATAMIENTO DEL CONSUMO DE DROGAS</t>
  </si>
  <si>
    <t>CONSERVACION DE LA DIVERSIDAD BIOLOGICA Y APROVECHAMIENTO SOSTENIBLE DE LOS RECURSOS NATURALES EN AREA NATURAL PROTEGIDA</t>
  </si>
  <si>
    <t>REDUCCION DE VULNERABILIDAD Y ATENCION DE EMERGENCIAS POR DESASTRES</t>
  </si>
  <si>
    <t>PROGRAMA NACIONAL DE SANEAMIENTO URBANO</t>
  </si>
  <si>
    <t>PROGRAMA NACIONAL DE SANEAMIENTO RURAL</t>
  </si>
  <si>
    <t>LOGROS DE APRENDIZAJE DE ESTUDIANTES DE LA EDUCACION BASICA REGULAR</t>
  </si>
  <si>
    <t>INCREMENTO DE LA PRACTICA DE ACTIVIDADES FISICAS, DEPORTIVAS Y RECREATIVAS EN LA POBLACION PERUANA</t>
  </si>
  <si>
    <t>FORTALECIMIENTO DE LAS CONDICIONES LABORALES</t>
  </si>
  <si>
    <t>REDUCCION DE LA MORTALIDAD POR EMERGENCIAS Y URGENCIAS MEDICAS</t>
  </si>
  <si>
    <t>INCLUSION DE NIÑOS, NIÑAS Y JOVENES CON DISCAPACIDAD EN LA EDUCACION BASICA Y TECNICO PRODUCTIVA</t>
  </si>
  <si>
    <t>MEJORA DE  LA FORMACION EN CARRERAS DOCENTES EN INSTITUTOS DE EDUCACION SUPERIOR NO UNIVERSITARIA</t>
  </si>
  <si>
    <t>MEJORAMIENTO DE LA EMPLEABILIDAD E INSERCION LABORAL-PROEMPLEO</t>
  </si>
  <si>
    <t>ATENCION OPORTUNA DE NIÑAS, NIÑOS Y ADOLESCENTES EN PRESUNTO ESTADO DE ABANDONO</t>
  </si>
  <si>
    <t>MEJORA DE LA ARTICULACION DE PEQUEÑOS PRODUCTORES AL MERCADO</t>
  </si>
  <si>
    <t>FORMALIZACION MINERA DE LA PEQUEÑA MINERIA Y MINERIA ARTESANAL</t>
  </si>
  <si>
    <t>MEJORA DE LA COMPETITIVIDAD DE LOS DESTINOS TURISTICOS</t>
  </si>
  <si>
    <t>PREVENCION Y MANEJO DE CONDICIONES SECUNDARIAS DE SALUD EN PERSONAS CON DISCAPACIDAD</t>
  </si>
  <si>
    <t>COMPETITIVIDAD Y APROVECHAMIENTO SOSTENIBLE DE LOS RECURSOS FORESTALES Y DE LA FAUNA SILVESTRE</t>
  </si>
  <si>
    <t>CONTROL Y PREVENCION EN SALUD MENTAL</t>
  </si>
  <si>
    <t>REDUCCION DEL COSTO, TIEMPO E INSEGURIDAD EN EL SISTEMA DE TRANSPORTE</t>
  </si>
  <si>
    <t>DESARROLLO Y PROMOCION DE LAS ARTES E INDUSTRIAS CULTURALES</t>
  </si>
  <si>
    <t>CONSERVACION Y USO SOSTENIBLE DE ECOSISTEMAS PARA LA PROVISION DE SERVICIOS ECOSISTEMICOS</t>
  </si>
  <si>
    <t>FORTALECIMIENTO DE LA EDUCACION SUPERIOR TECNOLOGICA</t>
  </si>
  <si>
    <t>INCREMENTO EN EL ACCESO DE LA POBLACION A LOS SERVICIOS EDUCATIVOS PUBLICOS DE LA EDUCACION BASICA</t>
  </si>
  <si>
    <t>PRODUCTOS ESPECIFICOS PARA REDUCCION DE LA VIOLENCIA CONTRA LA MUJER</t>
  </si>
  <si>
    <t>ACCIONES CENTRALES</t>
  </si>
  <si>
    <t>ASIGNACIONES PRESUPUESTARIAS QUE NO RESULTAN EN PRODUCTOS</t>
  </si>
  <si>
    <r>
      <t>PLIEGOS DEL SECTOR  o GOB. REGIONAL:</t>
    </r>
    <r>
      <rPr>
        <b/>
        <sz val="8"/>
        <color theme="0"/>
        <rFont val="Arial"/>
        <family val="2"/>
      </rPr>
      <t xml:space="preserve"> 442 GOBIERNO REGIONAL APURIMAC</t>
    </r>
  </si>
  <si>
    <t>SECTOR o GOB. REGIONAL::442 GOBIERNO REGIONAL APURIMAC</t>
  </si>
  <si>
    <t>SECTOR O GOB. REGIONAL: :442 GOBIERNO REGIONAL APURIMAC</t>
  </si>
  <si>
    <t>:442 GOBIERNO REGIONAL APURIMAC</t>
  </si>
  <si>
    <t>00 RECURSOS ORDINARIOS</t>
  </si>
  <si>
    <t>05 RECURSOS DETERMINADOS</t>
  </si>
  <si>
    <t>03 RECURSOS POR PERACIONES OFICIALES DE CREDITO</t>
  </si>
  <si>
    <t>02 RECURSOS DIRECTAMENTE RECAUDADOS</t>
  </si>
  <si>
    <t>04 DONACIIONES Y TRANSFERENCIAS</t>
  </si>
  <si>
    <t>000747 SEDE CENTRAL</t>
  </si>
  <si>
    <t xml:space="preserve">DINA ANGELA CONTRERAS </t>
  </si>
  <si>
    <t>AÑO 2021</t>
  </si>
  <si>
    <t xml:space="preserve">1. ADQUISICION DE DISPOSITIVIOS MEDICOS </t>
  </si>
  <si>
    <t>OC 0004</t>
  </si>
  <si>
    <t>20423555182
CIA IMPORTADORA AMERICANA S.A.</t>
  </si>
  <si>
    <t>PAGADO</t>
  </si>
  <si>
    <t>2. ADQUISICION DE OXIGENO MEDICINAL PARA ATENCION DE PACIENTES COVID</t>
  </si>
  <si>
    <t>OC 0045</t>
  </si>
  <si>
    <t>10311241996
ALFREDO ROJAS PALOMINO</t>
  </si>
  <si>
    <t>SEGÚN CONSUMO</t>
  </si>
  <si>
    <t xml:space="preserve">3. ADQUISICION DE BALON DE OXIGENO </t>
  </si>
  <si>
    <t>OC 0047</t>
  </si>
  <si>
    <t>20564208605
ZAR CORPORATION S.A.C.</t>
  </si>
  <si>
    <t xml:space="preserve">4. ADQUISICIÓN DE DISPOSITIVOS MEDICOS </t>
  </si>
  <si>
    <t>001-2021-RSCH</t>
  </si>
  <si>
    <t>20498674098
MEDICORP S.A.C.</t>
  </si>
  <si>
    <t>5. ADQUISICION DE ALIMENTOS NO PERECIBLES PARA HOGAR MATERNO</t>
  </si>
  <si>
    <t>CDP</t>
  </si>
  <si>
    <t>20604743606
MULTISERVICIOS BIOAGROINDUSTRIAL MOLINAFOODS E.I.R.L.</t>
  </si>
  <si>
    <t>6. ADQUISICION DE EQUIPOS PARA VIGILANCIA DE CALIDAD DEL AGUA</t>
  </si>
  <si>
    <t>OC 0109</t>
  </si>
  <si>
    <t>20603438281
BIOMARS CORPORATION SOCIEDAD ANONIMA CERRADA</t>
  </si>
  <si>
    <t xml:space="preserve">7. ADQUICISION DE INSUMOS DE LABORATORIO </t>
  </si>
  <si>
    <t>OC 0111</t>
  </si>
  <si>
    <t>20605471375
GRUPO GADELZA E.I.R.L.</t>
  </si>
  <si>
    <t>8. ADQUISICION DE DISPOSITIVOS MEDICOS PARA ALMACEN ESPECIALIZADO</t>
  </si>
  <si>
    <t>002-2021-RSCH</t>
  </si>
  <si>
    <t>9. ADQUISICION DE PRODUCTOS FARMACEUTICOS</t>
  </si>
  <si>
    <t>OC 0131</t>
  </si>
  <si>
    <t>20552071787
CORPORACION GIANYFARMA S.A.C.</t>
  </si>
  <si>
    <t>10. ADQUISICION DE MANOMETROS, FLUJOMETROS Y HUMIFICADORES</t>
  </si>
  <si>
    <t>OC 0185</t>
  </si>
  <si>
    <t>20514325333
MEDI MATIC S.A.C.</t>
  </si>
  <si>
    <t>11. ADQUISICION DE COMBUSTIBLE PARA LA UNIDAD DE SEGUROS</t>
  </si>
  <si>
    <t>20517213145
CASMES NEGOCIOS E.I.R.L.}</t>
  </si>
  <si>
    <t>12. ADQUISICION DE EQUIPOS DE PROTECCION PERSONAL PARA ATENCION DE PACIENTES COVID</t>
  </si>
  <si>
    <t>003-2021-RSCH</t>
  </si>
  <si>
    <t>20338022850
DROCSA E.I.R.L.</t>
  </si>
  <si>
    <t xml:space="preserve">13. ADQUISICION DE BALANZAS CON FUNCION DE MADRRE NIÑO </t>
  </si>
  <si>
    <t>OC 0240</t>
  </si>
  <si>
    <t>20548320446
BUSINESS &amp; SERVICES S.A.C.</t>
  </si>
  <si>
    <t>14. ADQUISICION DE REACTIVOS PARA LABORATORIO DE ALMACEN ESPECIALIZADO</t>
  </si>
  <si>
    <t>20603564589
DROCONSERCOM E.I.R.L.</t>
  </si>
  <si>
    <t>15. ADQUISICION DE COMBUSTIBLE PARA LA DISA VIRGEN DE COCHARCAS</t>
  </si>
  <si>
    <t>20527768641
SERVICENTRO SAN PEDRO E.I.R.L.</t>
  </si>
  <si>
    <t xml:space="preserve">16. ADQUISICION DE DISPOSITIVOS MEDICOS </t>
  </si>
  <si>
    <t>OC 0324</t>
  </si>
  <si>
    <t>20566139601
PROTEC MEDICAL S.A.C.</t>
  </si>
  <si>
    <t>17. ADQUISICION DE EQUIPOS DE ANALIZADORES PARA EL LABORATORIO</t>
  </si>
  <si>
    <t>004-2021-RSCH</t>
  </si>
  <si>
    <t>20605081569
SD DIAGNOSTICS PERU S.A.C.</t>
  </si>
  <si>
    <t>18. ADQUISICION DE BALANZAS NEONATALES PARA ENFERMERIA</t>
  </si>
  <si>
    <t>OC 0344</t>
  </si>
  <si>
    <t>19. ADQUISICION DE HEMOGLOBINOMETROS Y BALANZAS DE PIE PARA LOS EE.SS</t>
  </si>
  <si>
    <t>OC 0354</t>
  </si>
  <si>
    <t>20604743380
CIENCIA MEDICA PERU S.A.C.</t>
  </si>
  <si>
    <t>20. ADQUISICION DE EQUIPO MEDICO Y BIOMEDICO PARA ATENCION AL PACIENTE</t>
  </si>
  <si>
    <t>OC 0355</t>
  </si>
  <si>
    <t>21. ADQUISICION DE PRODUCTOS FARMACEUTICOS-CENARES</t>
  </si>
  <si>
    <t>OC 0362</t>
  </si>
  <si>
    <t>DE ACUERDO A CRONOGRAMA</t>
  </si>
  <si>
    <t>22. ADQUISICION DE TALLIMETROS E INFANTOMETROS PARA CONSULTORIAS</t>
  </si>
  <si>
    <t>OC 0376</t>
  </si>
  <si>
    <t>20601603251
CONTRATISTA Y MULTISERVICIOS PYL E.I.R.L.</t>
  </si>
  <si>
    <t>23. ADQUISICION DE INSUMOS Y REACTIVOS PARA ALMACEN ESPECIALIZADO</t>
  </si>
  <si>
    <t>OC 0397</t>
  </si>
  <si>
    <t>24. ADQUISICION DE COMBUSTIBLE PARA ACTIVIDADES PROMOCIONALES</t>
  </si>
  <si>
    <t>OC 0420</t>
  </si>
  <si>
    <t>25. ADQUISICION DE BALANZAS MADRE NIÑO PARA CONSULTORIAS FED</t>
  </si>
  <si>
    <t>OC 0516</t>
  </si>
  <si>
    <t>26. PAGO POR SERVICIO DE SUMINISTRO DE ENERGIA ELECTRICA, CORRESPONDIENTE A ENERO</t>
  </si>
  <si>
    <t>OS 005</t>
  </si>
  <si>
    <t>20116544289
ELECTRO SUR ESTE S.A.A</t>
  </si>
  <si>
    <t>PAGO DESPUES DEL SERVICIO</t>
  </si>
  <si>
    <t>27. PAGO POR SERVICIO DE SUMINISTRO DE ENERGIA ELECTRICA CORRESPONDIENTE AL MES DE FEBRERO</t>
  </si>
  <si>
    <t>OS 0081</t>
  </si>
  <si>
    <t>28. PAGO POR SERVICIO DE SUMINISTRO DE ENERGIA ELECTRICA CORRESPONDIENTE AL MES DE MARZO</t>
  </si>
  <si>
    <t xml:space="preserve">29. SERVICIO DE TRANSPORTE DE PRODUCTOS FARMACEUTICOS </t>
  </si>
  <si>
    <t>OS 0112</t>
  </si>
  <si>
    <t>20606274417
GRUPO CHANKA KICHACHI S.A.C</t>
  </si>
  <si>
    <t>PAGDO</t>
  </si>
  <si>
    <t>SEGÚN  CRONOGRAMA</t>
  </si>
  <si>
    <t>30. PAGO POR SERVICIO DE SUMINISTRO DE ENERGIA ELECTRICA CORRESPONDIENTE AL MES DE ABRIL</t>
  </si>
  <si>
    <t>OS 0156</t>
  </si>
  <si>
    <t>SERVICIO DE TRANSPORTE, RECOJO Y DISPOSICION DE RESIDUOS SOLIDOS</t>
  </si>
  <si>
    <t>0002-2021-RSCH</t>
  </si>
  <si>
    <t>20601245931
EMPRESA DE SERVICIOS MULTIPLES GOLDEN WORLD BUSSINES S.A.</t>
  </si>
  <si>
    <t>31. PAGO POR SERVICIO DE SUMINISTRO DE ENERGIA ELECTRICA CORRESPONDIENTE AL MES DE MAYO</t>
  </si>
  <si>
    <t>OS 0200</t>
  </si>
  <si>
    <t>32. PAGO POR SERVICIO DE SUMINISTRO DE ENERGIA ELECTRICA CORRESPONDIENTE AL MES DE JUNIO</t>
  </si>
  <si>
    <t>OS 0237</t>
  </si>
  <si>
    <t>33. PAGO POR SERVICIO DE SUMINISTRO DE ENERGIA ELECTRICA CORRESPONDIENTE AL MES DE JULIO</t>
  </si>
  <si>
    <t>OS 0267</t>
  </si>
  <si>
    <t>34. PAGO POR SERVICIO DE SUMINISTRO DE ENERGIA ELECTRICA DEL ÁREA COVID, CORRESPONDIENTE AL MES DE NOVIEMBRE DE 2020 A JUNIO DE 2021</t>
  </si>
  <si>
    <t>OS 0284</t>
  </si>
  <si>
    <t>35. PAGO POR SERVICIO DE SUMINISTRO DE ENERGIA ELECTRICA CORRESPONDIENTE AL MES DE AGOSTO</t>
  </si>
  <si>
    <t>OS 0291</t>
  </si>
  <si>
    <t>36. PAGO POR SERVICIO DE SUMINISTRO DE ENERGIA ELECTRICA CORRESPONDIENTE AL MES DE SETIEMBRE</t>
  </si>
  <si>
    <t>OS 0328</t>
  </si>
  <si>
    <t>37. PAGO POR SERVICIO DE SUMINISTRO DE ENERGIA ELECTRICA DEL ÁREA COVID CORRESPONDIENTE AL MES JUNIO, JULIO, AGOSTO Y SETEIMBRE DE 2021</t>
  </si>
  <si>
    <t>OS 0352</t>
  </si>
  <si>
    <t>38. PAGO POR SERVICIO DE SUMINISTRO DE ENERGIA ELECTRICA CORRESPONDIENTE AL MES DE OCTUBRE</t>
  </si>
  <si>
    <t>OS 0357</t>
  </si>
  <si>
    <t>39. PAGO POR SERVICIO DE SUMINISTRO DE ENERGIA ELECTRICA CORRESPONDIENTE AL MES DE NOVIEMBRE</t>
  </si>
  <si>
    <t>OS 0411</t>
  </si>
  <si>
    <t>ADQUISICION DE MANOMETROS</t>
  </si>
  <si>
    <t>10434284801</t>
  </si>
  <si>
    <t>VENTURA FERNANDEZ LELYS YONEL</t>
  </si>
  <si>
    <t>ADQUISICION DE MEDICAMENTOS</t>
  </si>
  <si>
    <t>20100287791</t>
  </si>
  <si>
    <t xml:space="preserve"> INSTITUTO QUIMIOTERAPICO S A</t>
  </si>
  <si>
    <t>ADQUISICION DE MICROCUBETA DESCATABLE PARA HEMOGLOBINOMETRO HEMOCUE HB 201</t>
  </si>
  <si>
    <t>20448605893</t>
  </si>
  <si>
    <t>ALMACENES FARMACEUTICOS S.A.C</t>
  </si>
  <si>
    <t>ADQUISICION DE MICROCUBETA DESCATABLE PARA HEMOGLOBINOMETRO HEMOCONTROL</t>
  </si>
  <si>
    <t>20501887286</t>
  </si>
  <si>
    <t>DIAGNOSTICA PERUANA S.A.C</t>
  </si>
  <si>
    <t>ADQUISICION DE INSUMOS</t>
  </si>
  <si>
    <t>20544150104</t>
  </si>
  <si>
    <t>MEDICAL ISVIL S.A.C.</t>
  </si>
  <si>
    <t>COMPRAS DE INSUMOS DE LABORATORIO</t>
  </si>
  <si>
    <t>20600258118</t>
  </si>
  <si>
    <t>CORPORACION MDC PERU S.A.C.</t>
  </si>
  <si>
    <t>COMPRA DE ALCOHOL 70°</t>
  </si>
  <si>
    <t>20600923162</t>
  </si>
  <si>
    <t>VALENTINA IMPORT &amp; ASOCIADOS S.A.C.</t>
  </si>
  <si>
    <t>ADQUISICION DE DETECTOR DE LATIDOS</t>
  </si>
  <si>
    <t>20100262291</t>
  </si>
  <si>
    <t>COMERC. E IND DENT TARRILLO BARBA S.A.C</t>
  </si>
  <si>
    <t>ADQUISICION DE ESTETOSCOPIOS</t>
  </si>
  <si>
    <t>en situaciones de emergencia sanitaria por presencia del covid-19 es necesario continuar desaro</t>
  </si>
  <si>
    <t>SUMA ALZADA</t>
  </si>
  <si>
    <t>SIE-SIE-1-2021-R.S.A.-APURIMAC-1</t>
  </si>
  <si>
    <t>20485592556</t>
  </si>
  <si>
    <t>SERVICENTRO SANTA MARTHA E.I.R.LTDA.</t>
  </si>
  <si>
    <t>ADQUISIICION DE EQUIPOS DE COMPUTO.</t>
  </si>
  <si>
    <t>20600746996</t>
  </si>
  <si>
    <t>CORPORACION EL ALTISIMO EMPRESA INDIVIDUAL DE RESPONSANILIDAD LIMITADA</t>
  </si>
  <si>
    <t>ADQUISICION DE CAMA ELECTRICA DE PARTO VERTICAL</t>
  </si>
  <si>
    <t>20601058406</t>
  </si>
  <si>
    <t>CORPORACIÓN L &amp; A IMPORT S.A.C.</t>
  </si>
  <si>
    <t>ADQUISICION DE TONER.</t>
  </si>
  <si>
    <t>20601930979</t>
  </si>
  <si>
    <t xml:space="preserve"> INVERSIONES DANDRE S.A.C.</t>
  </si>
  <si>
    <t>ADQUISICION DE MATERIALES DE LIMPIEZA.</t>
  </si>
  <si>
    <t>20603170726</t>
  </si>
  <si>
    <t>E &amp; V CONTRATISTAS EMPRESA INDIVIDUAL DE RESPONSABILIDAD LIMITADA - E &amp; V CONTRATISTAS E.I.R.L.</t>
  </si>
  <si>
    <t>ADQUISICION DE TENSIOMETROS DIGITALES PARA LOS CONSULTORIOS DIFERENCIADOS COVID-19</t>
  </si>
  <si>
    <t>ADQUISICION DE ALCOHOL DE 70°</t>
  </si>
  <si>
    <t>20454197209</t>
  </si>
  <si>
    <t>DISTRIBUIDORA DROGUERIA PHRYMA S.A.C.</t>
  </si>
  <si>
    <t>ADQUISICION DE GEL ANTIBACTERIAL.</t>
  </si>
  <si>
    <t>20492738191</t>
  </si>
  <si>
    <t>GIODENT E.I.R.L.</t>
  </si>
  <si>
    <t>ADQUISICION DE MICROCUBETA PARA HEMOGLOMINOMETRO HEMOCONTROL</t>
  </si>
  <si>
    <t>ADQUISICION DE REFRIGERADORAS PARA FARMACIA.</t>
  </si>
  <si>
    <t>20521349353</t>
  </si>
  <si>
    <t>FULL INGENIERIA S.R.L.</t>
  </si>
  <si>
    <t>ADQUISICION DE AMONIO CUATERNARIO.</t>
  </si>
  <si>
    <t>ADQUISICION DE HEMOGLOBINOMETROS</t>
  </si>
  <si>
    <t>ADQUISICION DE EQUIPOS DE COMPUTO.</t>
  </si>
  <si>
    <t>20601090059</t>
  </si>
  <si>
    <t xml:space="preserve"> GBS DEL PERU S.A.C.</t>
  </si>
  <si>
    <t>ADQUISICION DE BOLSAS DE BASURA PARA EL AMBITO DE LA RED DE SALUD ABANCAY.</t>
  </si>
  <si>
    <t>20603427298</t>
  </si>
  <si>
    <t>ALYS LOGISTICA E.I.R.L.</t>
  </si>
  <si>
    <t>ADQUISICION DE VESTUARIOS Y PRENDAS DIVERSAS</t>
  </si>
  <si>
    <t>15485459399</t>
  </si>
  <si>
    <t>SILVERA INFANZON JUAN</t>
  </si>
  <si>
    <t>ADQUISICION DE EQUIPOS</t>
  </si>
  <si>
    <t>20601622549</t>
  </si>
  <si>
    <t>CH &amp; S MEDILAB SOCIEDAD ANONIMA CERRADA - CH &amp; S MEDILAB S.A.C.</t>
  </si>
  <si>
    <t>ADQUISICION DE BOLAS PLASTICOS PARA LOS ESTABLECMIENTOS DE LA RED DE SALUD ABANCAY.</t>
  </si>
  <si>
    <t>20607489239</t>
  </si>
  <si>
    <t>ALYSS PLAST SOCIEDAD COMERCIAL DE RESPONSABILIDAD LIMTADA</t>
  </si>
  <si>
    <t>ADQUISICION DE TALLIMETRO PARA LOS ESTABLECIMIENTOS DEL AMBITO DE LA RED DE SALUD ABANCAY.</t>
  </si>
  <si>
    <t>10475883221</t>
  </si>
  <si>
    <t>PALOMINO CHOQUE FIORELA</t>
  </si>
  <si>
    <t>COMPRA DE MEDICAMENTO</t>
  </si>
  <si>
    <t>AS-SM-5-2021-RS.AB-1</t>
  </si>
  <si>
    <t>ADQUISICION DE INFANTOMETROS PARA LOS ESTABLECIMIENTOS DEL AMBITO DE LA RED DE SALUD ABANCAY.</t>
  </si>
  <si>
    <t>20490746111</t>
  </si>
  <si>
    <t>ALECA DENT SHOP IMPORT PERUVIAN SOCIEDAD COMERCIAL DE RESPONSABILIDAD LIMITADA - ALECA´S DENT S.R.L.</t>
  </si>
  <si>
    <t>COMPRA DE INSUMOS MEDICOS</t>
  </si>
  <si>
    <t>20498674098</t>
  </si>
  <si>
    <t>MEDICORP PERU S.A.C.</t>
  </si>
  <si>
    <t>ADQUISICION DE HEMOGLOBINOMETRO</t>
  </si>
  <si>
    <t>ADQUISICION DE EQUIPO PARA EL ESTABLECIMIENTO DE HUANCARAMA DE LA RED DESALUD DE ABANCAY</t>
  </si>
  <si>
    <t>20509409774</t>
  </si>
  <si>
    <t xml:space="preserve"> DYVSA MEDIC SOCIEDAD COMERCIAL DE RESPONSABILIDAD LIMITADA</t>
  </si>
  <si>
    <t>COMPRA DE REFRIGERADORA</t>
  </si>
  <si>
    <t>20545717639</t>
  </si>
  <si>
    <t>YEMPAC PHARMACEUTICA SOCIEDAD ANONIMA CERRADA-YEMPAC PHARMA S.A.C.</t>
  </si>
  <si>
    <t>ADQUISICION DE TALLIMETROS PARA LOS ESTABLECIMIENTOS DEL AMBITO DE LA RED DE SALUD ABANCAY.</t>
  </si>
  <si>
    <t>20606311916</t>
  </si>
  <si>
    <t>HOSPIVENT S.A.C</t>
  </si>
  <si>
    <t>ADQUISICION DE PASTAS DENTALES PARA ADULTOS.</t>
  </si>
  <si>
    <t>20607916439</t>
  </si>
  <si>
    <t>PRODUCTOS ECOLOGICOS DE LIMPIEZA SOCIEDAD ANONIMA CERRADA</t>
  </si>
  <si>
    <t>ADQUISICION DE BALANZAS DE PIE DIGITAL PARA LOS ESTABLECIMEINTOS DE LA RED DE SALUD ABANCAY.</t>
  </si>
  <si>
    <t>ADQUISICION DE CALCIO CARBONATO</t>
  </si>
  <si>
    <t>20482137319</t>
  </si>
  <si>
    <t>DROGUERIA INVERSIONES JPS SAC</t>
  </si>
  <si>
    <t>ADQUISICION DE MICROCUBETAS PARA HEMOGLOBINOMETRO</t>
  </si>
  <si>
    <t>AS-SM-6-2021-RS.AB-1</t>
  </si>
  <si>
    <t>ADQUISICION PULSO OXIMETROS DE MANO PARA LA IMPLEMENTACION DE LAS AMBULANCIAS DE LOS EESS EN LA ATEN</t>
  </si>
  <si>
    <t>20554146881</t>
  </si>
  <si>
    <t>ABASTECIMIENTO MEDICO TOTAL S.A.C.</t>
  </si>
  <si>
    <t>COMPRA DE INSUMOS..</t>
  </si>
  <si>
    <t>EQUIPOS BIOQUIMICOS</t>
  </si>
  <si>
    <t>20604843554</t>
  </si>
  <si>
    <t>DIAGNOSTIC LAB E &amp; M S.A.C.</t>
  </si>
  <si>
    <t>POR EL SERVICO DE SUMINISTRO DE ENERGIA ELECTRICA DE LOS ESTABLECIMIENTOS DE SALUD DE LA RED DESALUD ABANCAY CORRESPONDIENTE AL MES DE FEBRERO 2021</t>
  </si>
  <si>
    <t>20116544289</t>
  </si>
  <si>
    <t>ELECTRO SUR ESTE S.A.A.</t>
  </si>
  <si>
    <t>IMPRESION DE FORMATOS DE REFERENCIAS SIS, PARA LOS ESTABLECIMIENTOS DE SALUD DE LAS MICRO REDES DE L</t>
  </si>
  <si>
    <t>AS-SM-1-2021-R.S.A.-APURIMAC-1</t>
  </si>
  <si>
    <t>10723007661</t>
  </si>
  <si>
    <t>MAMANI PAREDES JOSE FAUSTINO</t>
  </si>
  <si>
    <t>POR EL SERVICIO DE SUMINISTRO DE ENERGIA ELECTRICA DE LOS ESTABLECIMIENTOS DE SALUD DE LA RED DE SALUD ABANCAY CORRESPONDIENTE A LOS MESES DE MARZO Y ABRIL 2021</t>
  </si>
  <si>
    <t>POR EL SERVICIO DE SUMINISTRO DE ENERGIA ELECTRICA DE LOS ESTABLECIMIENTOS DE SALUD DE LA RED DE SALUD ABANCAY CORRESPONDIENTE AL MES DE MAYO DEL 2021</t>
  </si>
  <si>
    <t>POR EL SERVICIO DE DISPOSICION FINAL DE RESIDUOS BIOCONTAMINADOS DE LAS MICRO REDES DE LA RED D</t>
  </si>
  <si>
    <t>AS-SM-2-2021-R.S.A.-1</t>
  </si>
  <si>
    <t>20563811715</t>
  </si>
  <si>
    <t>TERMES CONTROL GROUP SOCIEDAD ANONIMA CERRADA</t>
  </si>
  <si>
    <t>POR EL SERVICIO DE SUMINISTRO DE ENERGIA ELECTRICA DE LOS ESTABLECIMIENTOS DE SALUD DE LA RED DESALUD ABANCAY CORRESPONDIENTE AL MES DE JUNIO DEL 2021</t>
  </si>
  <si>
    <t>POR EL SERVICIO DE SUMINISTRO DE ENERGIA ELECTRICA DE LOS ESTABLECIMIENTOS DE SALUD DE LA RED DESALUD ABANCAY CORRESPONDIENTE AL MES DE JULIO DEL 2021</t>
  </si>
  <si>
    <t>POR EL SERVICIO DE SUMINISTRO DE ENERGIA ELECTRICA DE LOS ESTABLECIMIENTOS DE SALUD DE LA RED DESALUD ABANCAY CORRESPONDIENTE AL MES DE AGOSTO DEL 2021</t>
  </si>
  <si>
    <t>POR EL SERVICIO DE SUMINISTRO DE ENERGIA ELECTRICA DE LOS ESTABLECIMIENTOS DE SALUD DE LA RED DESALUD ABANCAY CORRESPONDIENTE AL MES DE SETIEMBRE DEL 2021</t>
  </si>
  <si>
    <t>POR EL SERVICIO DE SUMINISTRO DE ENERGIA ELECTRICA DE LOS ESTABLECIMIENTOS DE SALUD DE LA RED DESALUD ABANCAY CORRESPONDIENTE AL MES DE OCTUBRE DEL 2021</t>
  </si>
  <si>
    <t>IMPRESION DE FORMATOS UNICOS DE ATENCION SIS , PARA LAS IPRESS DE LAS MICRO REDES QUE CONFORMAN</t>
  </si>
  <si>
    <t>10310446390</t>
  </si>
  <si>
    <t>BARRIENTOS AYALA CARLOS ALBERTO SANTOS</t>
  </si>
  <si>
    <t>POR EL SERVICIO DE SUMINISTRO DE ENERGIA ELECTRICA DE LOS ESTABLECIMIENTOS DE SALUD DE LA RED DE SALUD ABANCAY CORRESPONDIENTE AL MES DE NOVIEMBRE DEL 2021</t>
  </si>
  <si>
    <t>ADQUISICION DE UNA FOTOCOPIADORA MULTIFUNCIONAL</t>
  </si>
  <si>
    <t>COMPRAS POR CATALOGO (CONVENIO MARCO)</t>
  </si>
  <si>
    <t>SIN MODALIDAD</t>
  </si>
  <si>
    <t xml:space="preserve"> INVERSIONES GENERALES HIDALGO E.I.R.L. RUC 20601900140</t>
  </si>
  <si>
    <t>EJECUTADO</t>
  </si>
  <si>
    <t>NINGUNA</t>
  </si>
  <si>
    <t xml:space="preserve">ADQUISICION DE MATERIALES FUNGIBLES PARA LAS II.EE. </t>
  </si>
  <si>
    <t>COMERCIA PRAGA E.I.R.L. RUC 20601594936</t>
  </si>
  <si>
    <t>ADQUISICIONES DE MATERIALES DE BIOSEGURIDAD (MASCARILLAS TEXTILES) PARA LAS II.EE</t>
  </si>
  <si>
    <t>CONFECCIONES SER E.I.R.L. RUC 20554212968</t>
  </si>
  <si>
    <t>ADQUISICION DE MATERIALES DIDACTICOS PARA LAS II.EE.</t>
  </si>
  <si>
    <t>CORPORACION TECNOLOGICA Y EQUIPAMIENTOS S.A.C. RUC 20557191446</t>
  </si>
  <si>
    <t>ADQUISICION DE SILLAS DE OFICINA PARA LA UGEL</t>
  </si>
  <si>
    <t>CONTRTACIONES IGUALES Y/O  MENORES A 8 UIT</t>
  </si>
  <si>
    <t>LEY DE CONTRATACIONES</t>
  </si>
  <si>
    <t>DE LA ROSA CALDERON GINO SANTIAGO RUC 10400433106</t>
  </si>
  <si>
    <t>ADQUISICION DE MATERIALES DE ASEO Y LIMPIEZA PARA LAS II.EE.</t>
  </si>
  <si>
    <t>CCE</t>
  </si>
  <si>
    <t>INNOVACH PREMIUM E.I.R.L. RUC 20602323197</t>
  </si>
  <si>
    <t>PROTECNOLOGIA E.I.R.L. RUC  20601900140</t>
  </si>
  <si>
    <t xml:space="preserve">ADQUISION DE COMPUTADORAS </t>
  </si>
  <si>
    <t>TELLO PANIURA WILVER RUC 10419900759</t>
  </si>
  <si>
    <t>ADQUISICION DE UNIFORMES PARA EL PERSONAL DE LA UGEL</t>
  </si>
  <si>
    <t>TERNOS TITO'S SCRL RUC 20491186608</t>
  </si>
  <si>
    <t>24/082021</t>
  </si>
  <si>
    <t>SERVICIOS DE TECHADO DE LA INFRAESTRUTURA DE LA UGEL</t>
  </si>
  <si>
    <t>INVERSIONES JOSKA EMPRESA INDIVIDUAL DE RESPONSABILIDAD LIMITADA - INVERSIONES JOSKA E.I.R.L. RUC 20593971917</t>
  </si>
  <si>
    <t>SERVICIOS DE IMPRESIÓN DEL CALENDARIO COMUNAL Y REVISTAS</t>
  </si>
  <si>
    <t>MARIBEL HUACCAICACHAC VILLANO RUC 10433933899</t>
  </si>
  <si>
    <t>SERVICIOS GENERALES JH EMPRESA INDIVIDUAL DE RESPONSABILIDAD LIMITADA RUC 20606943050</t>
  </si>
  <si>
    <t>REQUERIMIENTO DE MARMITA VOLCABLE CON AGITADOR AFECTO AL ITEM: 03.01.01.02 MOD. DE INNOVACION T</t>
  </si>
  <si>
    <t>ADJUDICACION SIN PROCEDIMIENTO</t>
  </si>
  <si>
    <t>CONTRACION MENORES A 8 UITs</t>
  </si>
  <si>
    <t>SELECTA GB S.A.C.</t>
  </si>
  <si>
    <t>ADQUISICION DE AGREGADOS PETREOS, AFECTO AL ITEM: 02.01.09.03 , PARA EL PROYECTO DENOMINADO "MEJORAMIENTO DE LA CADENA PRODUCTIVA DE GANADO VACUNO DE LECHE EN 35 DISTRITOS EN LAS PROVINCIAS DE ABANCAY, ANTABAMBA, AYMARAES, COTABAMBA Y GRA</t>
  </si>
  <si>
    <t>RCASA E. I. R. L</t>
  </si>
  <si>
    <t>ADQUISICIÓN DE TABLAS Y ROLLIZOS DE MADERA EUCALIPTO PARA LA OBRA: CONSTRUCCIÓN E IMPLEMENTACIÓN DEL CENTRO DE INNOVACION TECNOLOGICA PARA LA PRODUCCION Y TRANSFORMACION DE LA LECHE EN LA REGION APURIMAC. PERTENECIENTE AL COMPONENTE II:</t>
  </si>
  <si>
    <t>VALER UGARTE FREDY</t>
  </si>
  <si>
    <t>ADQUISICION DE MESA DE ACERO INOXIDABLE PARA LAS 05UPSS: CURAHUASI-ABANCAY.RONCOHUASI-CHUQUIBAMBILLA - GRAU - COYLLURQUI - COTABAMBAS - SANTA ROSA - AYMARAES - MATARA - COTABAMBAS</t>
  </si>
  <si>
    <t>C &amp; C OLIVERA E.I.R.L.</t>
  </si>
  <si>
    <t>ADQUISICION DE ACCESORIOS PARA EL SISTEMA ELECTRICO PARA LA OBRA "CONSTRUCCION E IMPLEMENTACIÓN DE LA  PLANTA DE PROCESAMIENTO DE FIBRA DE CAMÉLIDOS  SUDAMERICANOS DE LA REGIÓN APURIMAC"</t>
  </si>
  <si>
    <t>IJTH INGENIEROS E.I.R.L.</t>
  </si>
  <si>
    <t>REQUERIMIENTO DE TINA QUESERA DE DOBLE GAVETA AFECTO AL ITEM: 03.01.01.02, PARA EL PROYECTO DEN</t>
  </si>
  <si>
    <t>ADQUISICION DE SACOS DE YUTE</t>
  </si>
  <si>
    <t>DIPSA EMPRESARIAL SOCIEDAD ANONIMA CERRADA</t>
  </si>
  <si>
    <t>ADQUISICION DE COMBUSTIBLE, ASIGNADO AL PROYECTO DENOMINADO "MEJORAMIENTO DE LA CADENA PRODUCTIVA DE GANADO VACUNO DE LECHE EN 35 DISTRITOS EN LAS PROVINCIAS DE ABANCAY, ANTABAMBA, AYMARAES, COTABAMBA Y GRAU DE LA REGIÓN APURÍMAC".</t>
  </si>
  <si>
    <t>SERVICENTRO SAN JOSE E.I.R.LTDA.</t>
  </si>
  <si>
    <t>REQUERIMIENTO DE TANQUE DE ENFRIAMIENTO AFECTO AL ITEM: 03.01.01.02 MOD. DE INNOVACION TECNOLOG</t>
  </si>
  <si>
    <t>REQUERIMIENTO DE DESCREMADORA AFECTO AL ITEM: 03.01.01.02 MOD. DE INNOVACION TECNOLOGICA EN LA</t>
  </si>
  <si>
    <t>IMPORTACIONES MAVALCI E.I.R.L.</t>
  </si>
  <si>
    <t>ADQUISICION DE TUBO</t>
  </si>
  <si>
    <t>COMERCIAL FERRETERIA A.R.G. E.I.R.L.</t>
  </si>
  <si>
    <t>ADQUISICION DE VARILLAS DE ACERO CORRUGADO, AFECTO AL ITEM: 02.01.09.03 , PARA EL PROYECTO DENOMINADO "MEJORAMIENTO DE LA CADENA PRODUCTIVA DE GANADO VACUNO DE LECHE EN 35 DISTRITOS EN LAS PROVINCIAS DE ABANCAY, ANTABAMBA, AYMARAES, COTAB</t>
  </si>
  <si>
    <t>ADQUISICIÓN DE LADRILLO KK MACIZO DE CONCRETO DE LAS SIGUIENTES MEDIDAS 10X12X24 Y 10X14X24 MECANIZADO PERTENECIENTE AL COMPONENTE II: ADECUADA GENERACION DEL VALOR AGREGADO DE LA LECHE</t>
  </si>
  <si>
    <t>POR LA ADQUSIICION DE CEMENTO   ACTIVIDAD "MANTENIMIENTO DE STAND Y ESCENARIO DEL CAMPO FERIAL DE SA</t>
  </si>
  <si>
    <t>POR LA ADQUISICION DE MATERIALES  PARA MODULO  DEMOSTRATIVO EN LA PRODUCION DE PASTOS  DE PROYECTO</t>
  </si>
  <si>
    <t>ADQUISICION DE MATERIALES(AGREGADOS) PARA LA OBRA "CONSTRUCCION E IMPLEMENTACION DE LA PLANTA DE PROCESAMIENTO DE FIBRA DE CAMÉLIDOS SUDAMERICANOS DE LA REGIÓN APURIMAC"</t>
  </si>
  <si>
    <t>ADQUISICION DE CEMENTO PORTLAND TIPO I CON AFECTO AL ITEM: 03.01.01.02 , PARA EL PROYECTO DENOMINADO "MEJORAMIENTO DE LA CADENA PRODUCTIVA DE GANADO VACUNO DE LECHE EN 35 DISTRITOS EN LAS PROVINCIAS DE ABANCAY, ANTABAMBA, AYMARAES, COTABA</t>
  </si>
  <si>
    <t>POR LA  ADQUISICION DE CALAMINON DE 0.8 M X 6.M PARA LA  ACTIVIDAD DE "MANTENIMIENTO DE STAND Y</t>
  </si>
  <si>
    <t>VILA HUANCACURI WALTER</t>
  </si>
  <si>
    <t>ADQUISICION DE CALAMINON ALUZINC DE 0.84 x 6.15 x 0.28 MM PARA LA OBRA "CONSTRUCCION E  IMPLEME</t>
  </si>
  <si>
    <t>ADQUISICION DE CEMENTO PORTLAND TIPO I, AFECTO AL ITEM: 02.01.09.03 , PARA EL PROYECTO DENOMINADO "MEJORAMIENTO DE LA CADENA PRODUCTIVA DE GANADO VACUNO DE LECHE EN 35 DISTRITOS EN LAS PROVINCIAS DE ABANCAY, ANTABAMBA, AYMARAES, COTABAMBA</t>
  </si>
  <si>
    <t>GRUPO MURILLO E.I.R.LTDA.</t>
  </si>
  <si>
    <t>REQUERIMIENTO DE TANQUES CRIOGENICOS, AFECTO AL ITEM: 02.01.09.02 , PARA EL PROYECTO DENOMINADO</t>
  </si>
  <si>
    <t>AGROGENETICA S.A.C</t>
  </si>
  <si>
    <t>POR LA ADQUISICION DE  ROLLIZO DE EUCALIPTO DE 4" X 2M DEL COMPONENTE I: EFICIENTE PRODUCCIÓN D</t>
  </si>
  <si>
    <t>C PROIN E.I.R.L.</t>
  </si>
  <si>
    <t>POR LA ADQUISICION DE MALLA GANADERA DE 1.20M X 100M DE 09 ALAMBRES HORIZONTALES PARA EL PROYEC</t>
  </si>
  <si>
    <t xml:space="preserve"> REPRESENTACIONES TONY SOCIEDAD ANONIMA CERRADA - REPRESENTACIONES TONY S.A.C.</t>
  </si>
  <si>
    <t>REQ. DE REFRIGERADORA DE 500L. AFECTO AL COMP. II ADECUADA GENERACION DEL VALOR AGREGADO DE LA</t>
  </si>
  <si>
    <t>POR ADQUISICION DE TUBOS LAC Y OTROS MATERIALES DE CONSTRUCION  PARA LA   ACTIVIDAD "MANTENIMIE</t>
  </si>
  <si>
    <t>ADQUIRIR AGREGADOS PETREOS DEL COMPONENTE II: ADECUADO GENERACION DEL VALOR AGREGADO DE LA LECHE ITEM 03,01,01,02 MODULOS DE INNOVACION TECNOLOGICA EN LA PRODUCCION Y TRANSFORMACION DE LECHE DE LA ACTIVIDAD DEL PROYECTO</t>
  </si>
  <si>
    <t>ADQUISICIÓN DE PRODUCTOS FARMACEUTICOS DE USOVETERINARIO  ANTIPARASITARIOS EXTERNO DE ADMINISTRACIÓN POR VIA ORAL- PPR 068</t>
  </si>
  <si>
    <t>INVERSIONES PROAVET E.I.R.L.</t>
  </si>
  <si>
    <t>ADQUISICION DE UNA MAQUINARIA CLASIFICADORA DE QUINUA PARA  LA UPS COYLLURQUI Y DOS TOSTADORAS PARA UPS GRAU-RONCCOHUASI, ANTABAMBA-MATARA,  PARA EL COMPONENTE II GENERACION DE VALOR AGREGADO DE LA QUINUA.</t>
  </si>
  <si>
    <t>ADJUIDICACION SIMPLIFICADA</t>
  </si>
  <si>
    <t>ADQUISICION DE TUBOS CUADRADOS LAC PARA LA OBRA "CONSTRUCCION E  IMPLEMENTACION DE LA PLANTA DE</t>
  </si>
  <si>
    <t>COMPARACION DE PRECIOS</t>
  </si>
  <si>
    <t>CODIMAC JS EMPRESA INDIVIDUAL DE RESPONSABILIDAD LIMITADA-CODIMAC JS E.I.R.L.</t>
  </si>
  <si>
    <t>ADQUISICION DE ACERO CORRUGADO PARA LA OBRA "CONSTRUCCION E IMPLEMENTACION DE LA PLANTA DE PROCESAMIENTO DE FIBRA DE CAMELIDOS SUDAMERICANOS EN LA REGION APURIMAC"META:002-2021</t>
  </si>
  <si>
    <t>ADQUISICION DE CEMENTO PORTLAND TIPO I PARA LA OBRA "CONSTRUCCION E IMPLEMENTACION DE LA PLANTA DE PROCESAMIENTO DE FIBRA DE CAMELIDOS SUDAMERICANOS EN LA REGION APURIMAC"</t>
  </si>
  <si>
    <t>POZZO DIAZ ANDREE THOMAS</t>
  </si>
  <si>
    <t>ADQUISICION DE VARILLAS DE ACERO Y ALAMBRE DE ACERO PARA EL PROYECTO MEJORAMIENTO DE LA CADENA PRODUCCION Y TRANSFORMACION DE LECHE DE LA ACTIVIDAD DEL PROYECTO DENOMINADO MEJORAMIENTO DE LA CADENA PRODUCTIVA DE GANADO VACUNO DE LECHE EN 35</t>
  </si>
  <si>
    <t>ADQUISICIÓN DE CEMENTO PORTLAND TIPO I PARA EL COMPONENTE II: ADECUADO GENERACION DEL VALOR AGREGADO DE LA LECHE ÍTEM 03.01.01.02 MÓDULOS DE INNOVACION TECNOLOGICA EN LA PRODUCCION Y TRANSFORMACION DE LA LECHE DE LA OBRA ´CONSTRUCCION E IM</t>
  </si>
  <si>
    <t>Adquisicion de un MODULO DE DESCERDADO Y CARDADO DE FIBRA DE ALPACA Y VICUÑA PARA LA IMPLEMENTA</t>
  </si>
  <si>
    <t>LICITACION PUBLICA</t>
  </si>
  <si>
    <t>LLAVE EN MANO</t>
  </si>
  <si>
    <t>MELTZER INTERNATIONAL SOCIEDAD ANONIMA CERRADA</t>
  </si>
  <si>
    <t>SERVICIO DE LIQUIDACION TECNICO FINANCIERO DEL PROYECTO MEJORAMIENTO DE LA COMPETITIVIDAD DE LA</t>
  </si>
  <si>
    <t>CORPORACION GEINCO S.R.L.</t>
  </si>
  <si>
    <t>POR EL SERVICIO DE ALQUILER DE LOCAL DE LA DIRECCIÒN REGIONAL AGRARIA , UBICADO  EN JR APURIMAC</t>
  </si>
  <si>
    <t>POR EL SERVICIO DE  UN CONSULTOR PARA  LA ELABORACION DE EXPEDIENTE TECNICO PARA LA IMPLEMENTACION DEL CENTRO DE INNOVACION  TECNOLOGICA PARA LA PRODUCCION Y  TRANSFORMACION DE LECHE EN LA REGIO APURIMAC. DEL PROYECTO</t>
  </si>
  <si>
    <t>TITO DURAN EDGAR FELIPE</t>
  </si>
  <si>
    <t>CONTRATACION DE UN PERFORISTA PARA LA ACTIVIDAD "MATENIMIENTO DE LA LINEA DE CONDUCCION Y BOCATOMA EN LA COMUNIDAD DE PFACO - DISTRITO DE COYLLURQUI - COTABAMBAS - APURIMAC</t>
  </si>
  <si>
    <t>MINERTELL E.I.R.L.</t>
  </si>
  <si>
    <t>CONTRATACION DE SERVICIOS DE CONSULTORIA PARA LA FORMULACION DE ESTUDIO DE PREINVERSION  O PERFIL  DE PI</t>
  </si>
  <si>
    <t>SANCHEZ TAPIA ERIBERTO</t>
  </si>
  <si>
    <t>SOTO LLAMOCCA CARLOS CESAR</t>
  </si>
  <si>
    <t>POR  SERVICIO  DE CONSULTORIA PARA LA FORMULACION  DE ESTUDIO DE PRE INVERSION PUBLICA EN EL MA</t>
  </si>
  <si>
    <t xml:space="preserve"> JUAREZ CHIPAYO CRICILDO</t>
  </si>
  <si>
    <t>POR LA CONTRATACIÓN DE CONSULTORIA PARA LA FORMULACIÓN DE ESTUDIO DE PRE INVERSIÓN " MEJORAMIEN</t>
  </si>
  <si>
    <t>POR LA COMTRATACION DE  CONCONSULTORES  PARA LA FORMULACION  DE ESTUDIO DE PRE INVERSION</t>
  </si>
  <si>
    <t>PILLACA ANCCO KEOMA ROSSEL</t>
  </si>
  <si>
    <t>CONTRATACION DE MANO DE SERVICIO TECNICO DE MANO DE OBRA PARA MONTAJE, ARMADO E INSTALACION DE</t>
  </si>
  <si>
    <t>ASCONA MUÑOZ RAYMUNDO</t>
  </si>
  <si>
    <t>SERVICIO DE SUMINISTRO, INSTALACION, MONTAJE DE CERCO PERIMETRICO Y REJILLAS METALICAS AFECTO A</t>
  </si>
  <si>
    <t>SALDIVAR PACCO EXALTACION</t>
  </si>
  <si>
    <t>SERVICIO DE INSTALACIONES ELECTRICAS.</t>
  </si>
  <si>
    <t>ACHATA PICHIHUA ALEX</t>
  </si>
  <si>
    <t>SERVICIO DE ELABORACION DE PLAN ESTRATEGICO ALPAQUERO EN LA REGION APURIMAC PARA EL PROYECTO PRO-FIBRA</t>
  </si>
  <si>
    <t>PAUCAR VILA FLAVIO</t>
  </si>
  <si>
    <t>POR EL CONSUMO DEL SERVICIO DE ENERGIA ELECTRICA  PROYECTADO DE FEBRERO A DICIEMBRE AÑO 2021 DE</t>
  </si>
  <si>
    <t>ELECTRO SUR ESTE</t>
  </si>
  <si>
    <t>SERVICIO PARA LOS TRABAJOS DE TARRAJEO DE MUROS INTERIORES DE LA UPS COYLLURQUI.</t>
  </si>
  <si>
    <t>TORRES GAMARRA LIBORIO</t>
  </si>
  <si>
    <t>REQUERIMIENTO DE SERVICIO PARA LOS TRABAJOS DE PINTURA DE MUROS INTERIORES Y EXTERIORES LA UPS COYLLURQUI. MEJORAMIENTO DE LA COMPETITIVIDAD DE LA CADENA PRODUCTIVA DE QUINUA EN LA REGION APURIMAC. COMPONENTE II.</t>
  </si>
  <si>
    <t>ASOLINT PERU S.A.C.</t>
  </si>
  <si>
    <t>SERVICIOS DE UN CONSULTOR PARA LA ELABORACIÓN DE EXPEDIENTE TÉCNICO PARA EJECUCION DE LA PLANTA DE PRODUCCION DE NITROGENO LIQUIDO DE LA REGION APURIMAC.</t>
  </si>
  <si>
    <t>CTC GROUP S.A.C.</t>
  </si>
  <si>
    <t>REQUERIMIENTO SERVICIO DE SUMINISTRO E INSTALACION DE PUERTAS DE MADERA ITEM: 03.01.01.02, MOD.</t>
  </si>
  <si>
    <t>TAYPE CRUCINTA EDWIN JONATHAN</t>
  </si>
  <si>
    <t>CONTRATACION DE LOS SERVICIOS DE UN ESPECIALISTA EN LA ELABORACION DE ESPECIFICACIONES TECNICAS Y SEGUIMIENTO EN EL PROCEDIMIENTO DE SELECCION UNA DESCERDADORA MECANICA DE FIBRA DE ALPACA Y VICUÑA PARA EL PROYECTO: "MEJORAMIENTO DEL NIVEL</t>
  </si>
  <si>
    <t>TERROBA GALARRETA JOSE FRANCISCO</t>
  </si>
  <si>
    <t>ADQUISICION DE LLANTAS PARA LAS  AMBULANCIAS  DE LA RED DE SALUD COTABAMBAS</t>
  </si>
  <si>
    <t>MP</t>
  </si>
  <si>
    <t>O/C Nº 03</t>
  </si>
  <si>
    <t>20452288941 - ORGANIZACION CASTRO BONILLA S.R.L.</t>
  </si>
  <si>
    <t>COMPROMETIDO</t>
  </si>
  <si>
    <t>ADQUISICION DE ALIMENTOS NO PERECIBLES PARA LA CASA MATERNA DEL HOSPITAL TAMBOBAMBA QUE HOSPEDA</t>
  </si>
  <si>
    <t>CA</t>
  </si>
  <si>
    <t>O/C Nº 14</t>
  </si>
  <si>
    <t>10432940441 - PALOMINO PUMA CLEMENTE</t>
  </si>
  <si>
    <t>ADQUISICION DE CONDUCTIMETRO, PEACHIMETRO Y TUBIDIMETRO PARA MONITOREO DE PARAMETROS DE AGUA</t>
  </si>
  <si>
    <t>O/C Nº 42</t>
  </si>
  <si>
    <t>20562726315 - PACIFIC INDUSTRIAL TRADE S.A.C.</t>
  </si>
  <si>
    <t>ADQUISICIÓN DE COMBUSTIBLE (GASOLINA DE 90 OCTANOS) Q</t>
  </si>
  <si>
    <t>O/C Nº 57</t>
  </si>
  <si>
    <t>20601378974 - MYFE INVERSIONES SOCIEDAD COMERCIAL DE RESPONSABILIDAD LIMITADA</t>
  </si>
  <si>
    <t>ADQUISICIÓN DE DISPOSITIVOS MÉDICOS PARA ABASTECER A LOS ESTABLECIMIENTOS DE SALUD, PARA LA ATE</t>
  </si>
  <si>
    <t>O/C Nº 58</t>
  </si>
  <si>
    <t>20602464963 - BIOMEDICA TECNOLOGICS S.A.C.</t>
  </si>
  <si>
    <t>ADQUISICIÓN  DE COMBUSTIBLE (PETROLEO DIESEL B5),</t>
  </si>
  <si>
    <t>O/C Nº 64</t>
  </si>
  <si>
    <t>20491080109 - CONSTRUCTORA PAMPAÑA TAMBOBAMBA</t>
  </si>
  <si>
    <t>ADQUISICIÓN DE DISPOSITIVOS MÈDICOS  PARA ABASTECER A LOS ESTABLECIMIENTOS DE SALUD  DE LA PROV</t>
  </si>
  <si>
    <t>O/C Nº 73</t>
  </si>
  <si>
    <t>20392764373 - DROGUERIA CADILLO S.A.C</t>
  </si>
  <si>
    <t>SOLICITO ESTUDIO DE MERCADO, COTIZACIÓN Y ADQUISIÓN DE COMBUSTIBLE (PETROLEO DIESEL B5) QUE SER</t>
  </si>
  <si>
    <t>O/C Nº 103</t>
  </si>
  <si>
    <t>20601078491 - C &amp; A PALCARO E.I.R.L.</t>
  </si>
  <si>
    <t>COTIZACION Y ADQUISICION DE MATERIALES E INSUMOS DE LABORATORIO PARA ANALISI MICROBIOLOGICO DE</t>
  </si>
  <si>
    <t>O/C Nº 119</t>
  </si>
  <si>
    <t>20563641887 - ADVANCE SCIENTIF MEDIC S.A.C. - ASCMEDIC S.A.C.</t>
  </si>
  <si>
    <t>ADQUISIÓN DE COMBUSTIBLE (PETROLEO DIESEL B5) QUE SER</t>
  </si>
  <si>
    <t>SIE-SIE-1-2021-RSC-2                   O/C Nº 142</t>
  </si>
  <si>
    <t>10095718804 - VILLALOBOS MENDOZA GILBERTO</t>
  </si>
  <si>
    <t>COMPRA DE PAPEL BOND PARA LA RED DE SALUD DE COTABAMBAS</t>
  </si>
  <si>
    <t>O/C Nº 145</t>
  </si>
  <si>
    <t>10435088428 - PECEROS QUISPE WAGNER TOMAS</t>
  </si>
  <si>
    <t>ADQUISION DE IMPRESORA PARA LOS PUNTOS DE DIGITACION  DEL C.S CHALHUAHUACHO, C.S MARA, C.S HAQU</t>
  </si>
  <si>
    <t>O/C Nº 165</t>
  </si>
  <si>
    <t>20556284327 - GHID CENTER Y TECHNOLOGY E.I.R.L.</t>
  </si>
  <si>
    <t>ADQUISICIÓN DE EQUIPOS HEMOGLOBINOMETROS PARA RENOVAR LOS EQUIPOS POR TIEMPO DE USO (8 A 10 AÑO</t>
  </si>
  <si>
    <t>COMPRE-SM-2-2021-RSC-1           O/C Nº 204</t>
  </si>
  <si>
    <t>ADQUISICION DE EQUIPOS  MOBILIARIOS Y EQUIPOS BIOMEDICOS PARA LOS DISTINTOS ESTABLECIMIENTOS DE SALUD DE LA RED DE SALUD DE COTABAMBAS</t>
  </si>
  <si>
    <t>O/C Nº 264</t>
  </si>
  <si>
    <t>20600108931 - CORPORACION KAPEM S.A.C.</t>
  </si>
  <si>
    <t>ADQUISICIÓN DE COMBUSTIBLE (PETROLEO DIESEL B5) QUE S</t>
  </si>
  <si>
    <t>SIE-SIE-3-2021-RSC-1                       O/C Nº 338</t>
  </si>
  <si>
    <t>20601209153 - INVERSIONES Y SERVICIOS GENERALES VIENTOS EMPRESA INDIVIDUAL DE RESPONSABILIDAD LIMITADA</t>
  </si>
  <si>
    <t>ADQUISICION DE PRODUCTOS FARMACÈUTICOS PARA  EL ABASTECIMIENTO A LOS ESTABLECIMIENTOS DE SALUD,</t>
  </si>
  <si>
    <t>O/C Nº 384</t>
  </si>
  <si>
    <t>20603564589 - DROCONSERCOM E.I.R.L.</t>
  </si>
  <si>
    <t>ADQUISICON DE DISPOSITIVOS MÉDICOS PARA  LOS ESTABLECIMIENTOS DE LA RED DE SALUD COTABAMBAS</t>
  </si>
  <si>
    <t>O/C Nº 392</t>
  </si>
  <si>
    <t>ADQUISICION DE MICROCUBETAS DESCARTABLES PARA ABASTECER A LOS ESTABLECIMIENTOS DE SALUD, PARA REALIZAR DESPISTAJE DE ANEMIA</t>
  </si>
  <si>
    <t>O/C Nº 393</t>
  </si>
  <si>
    <t>20548580600 - MS-FARMA E.I.R.L.</t>
  </si>
  <si>
    <t>ADQUISICION DE PRODUCTO FARMACÈUTICOS PARA ABASTECER A LOS ESTABLECIMIENTOS DE SALUD, PARA REALIZAR DESPIZTAJE DE ANEMIA  A LA PROVINCIA DE COTABAMBAS</t>
  </si>
  <si>
    <t>O/C Nº 394</t>
  </si>
  <si>
    <t>20601396123 - DROGUERIA IMPOFAR S.A.C.</t>
  </si>
  <si>
    <t>PAGO DE SERVICIO DE ENERGIA ELECTRICA DE LOS MESES DE DICIEMBRE 2020 Y ENERO 2021 - SECTOR SICUANI,</t>
  </si>
  <si>
    <t>O/S Nº 02</t>
  </si>
  <si>
    <t>20116544289 - ELECTRO SUR ESTE S A A</t>
  </si>
  <si>
    <t>RECOJO, TRASLADO Y TRASPORTE DE RESIDUOS SOLIDOS HOSPÌTALARIOS</t>
  </si>
  <si>
    <t>O/S Nº 30</t>
  </si>
  <si>
    <t>20527871493 - RECICLADORA DE METALES JJ EMPRESA INDIVIDUAL DE RESPONSABILIDAD LIMITADA</t>
  </si>
  <si>
    <t>SERVICIO DE INTERNET PARA LOS ESTABLECIMIENTOS DE SALUD DE LA RED DE SALUD COTABAMBAS</t>
  </si>
  <si>
    <t>COMPRE-SM-1-2021-RSC-1</t>
  </si>
  <si>
    <t>10239238934-ROSAS TUNKI MARIZOL</t>
  </si>
  <si>
    <t>SERVICIO POR EL CONSUMO DE ENERGIA ELECTRICA</t>
  </si>
  <si>
    <t>O/S Nº 92</t>
  </si>
  <si>
    <t>CONSULTORIA DE SERVICIO PRESTADOS EN LA ACTIVIDAD EN EL PROCESO DE SUBASTA DE LOS BIENES PATRIM</t>
  </si>
  <si>
    <t>O/S Nº 95</t>
  </si>
  <si>
    <t>10310294735 - WALTER FELIX BRAVO CHIPA</t>
  </si>
  <si>
    <t>PAGO SERVICIO ENERGIA ELECTRICA 8 MESES DEL CS. HAQUIRA - CORRESPONDE MESESE DE SETIEMBRE A DICIEMBR</t>
  </si>
  <si>
    <t>O/S Nº 99</t>
  </si>
  <si>
    <t>PAGO DEL SERVICIO DE ENERGIA ELECTRICA. MES MAYO DEL 2021 DEL SECTOR ANTA DE LOS EESS DE LA RED SALUD COTABAMBAS.</t>
  </si>
  <si>
    <t>O/S Nº 121</t>
  </si>
  <si>
    <t>PAGO DE ENERGIA ELECTRICA, CORRESPONDIENTE AL MES DE MAYO DEL AÑO 2021.</t>
  </si>
  <si>
    <t>O/S Nº 122</t>
  </si>
  <si>
    <t>MANTENIMIENTO Y REPARACIÓN DE AMBULANCIAS Y OTROS TIPOS DE VEHICULOS PARA TRASLADO DE EMERGENCIA DE LA RED DE SALUD DE COTABAMBAS</t>
  </si>
  <si>
    <t>O/S Nº 200</t>
  </si>
  <si>
    <t>10479193555 - ARCOS FUENTES PABLO</t>
  </si>
  <si>
    <t>SERVICIO PRESTADO COMO MEDICO CIRUJANO EN EL C. S. CHALHUAHUACHO, SEGÚN CONVENIO N°300-2021, DE</t>
  </si>
  <si>
    <t>O/S Nº 251</t>
  </si>
  <si>
    <t>10465171800 - ROSALES HUANE STEVE BRYAN</t>
  </si>
  <si>
    <t>O/S Nº 252</t>
  </si>
  <si>
    <t>10462267741 - SUCA SAAVEDRA RONALD DAVID</t>
  </si>
  <si>
    <t>O/S Nº 253</t>
  </si>
  <si>
    <t>10454399264 - LLANTERHUAY GAMARRA ROLANDO</t>
  </si>
  <si>
    <t>SERVICIO PRESTADO COMO LICENCIADO EN ENFERMERÍA EN EL C. S. CHALHUAHUACHO, SEGÚN CONVENIO N°300</t>
  </si>
  <si>
    <t>O/S Nº 275</t>
  </si>
  <si>
    <t>10483964655 - QUISPE GARCIA ZADITH</t>
  </si>
  <si>
    <t>O/S Nº 278</t>
  </si>
  <si>
    <t>10741659358 - VERA TINGO FLOR MAYUMI</t>
  </si>
  <si>
    <t>O/S Nº 281</t>
  </si>
  <si>
    <t>O/S Nº 282</t>
  </si>
  <si>
    <t>O/S Nº 283</t>
  </si>
  <si>
    <t>SERVICIO DE ENERGIA ELECTRICA A LOS ESTABLECIMIENTOS DE SALUD DE LA RED DE SALUD COTABAMBAS, PAGO CO</t>
  </si>
  <si>
    <t>O/S Nº 286</t>
  </si>
  <si>
    <t>SERVICIO PRESTADO COMO LICENCIADA EN OBSTETRICIA EN EL C. S. CHALHUAHUACHO, SEGÚN CONVENIO N°30</t>
  </si>
  <si>
    <t>O/S Nº 293</t>
  </si>
  <si>
    <t>10456420571 - CLAROS MAMANI, SANDRA HELEN</t>
  </si>
  <si>
    <t>O/S Nº 297</t>
  </si>
  <si>
    <t>O/S Nº 298</t>
  </si>
  <si>
    <t>10478499014 - DURAND CHACON ANGUELI KATIUSCA</t>
  </si>
  <si>
    <t>SERVICIO DE MANTENIMIENTO  Y REPUESTOS DE MATENIMIENTO PARA LA PLANTA DE OXIGENO DEL CENTRO DE</t>
  </si>
  <si>
    <t>O/S Nº 336</t>
  </si>
  <si>
    <t>20606201975 - SERVICIOS Y ALTERNATIVAS TECNICAS SOCIEDAD ANONIMA CERRADA -SERALTA S.A.C</t>
  </si>
  <si>
    <t>SERVICIO DE MANTENIMIENTO CORRECTIVO DE VEHICULOS  EN GENERAL PARA LA RED DE SALUD DE COTABAMBAS</t>
  </si>
  <si>
    <t>O/S Nº 362</t>
  </si>
  <si>
    <t xml:space="preserve"> 20602617301 - MECÁNICA SERVÍS CÓNDOR E.I.R.L.</t>
  </si>
  <si>
    <t>POR EL SERVICIO DE SUMINISTRO DE ENERGUIA ELECTRICA ,CORRESPONDIENTE AL MES DE NOVIEMBRE DEL AÑO 202</t>
  </si>
  <si>
    <t>O/S Nº 371</t>
  </si>
  <si>
    <t>ADQUISICION DE MEDICAMENTOS E INSUMOS</t>
  </si>
  <si>
    <t>INSTITUTO  QUIMIOTERAPICO S.A</t>
  </si>
  <si>
    <t>PAGADA</t>
  </si>
  <si>
    <t>4/03/2021 00:00:00</t>
  </si>
  <si>
    <t>COMPRA DE INSUMOS, MATERIALES Y EQUIPOS  DE LABORATORIO</t>
  </si>
  <si>
    <t>LEMIXDATA S.A.C.</t>
  </si>
  <si>
    <t>31/08/2021 00:00:00</t>
  </si>
  <si>
    <t xml:space="preserve"> L &amp; M MEDICAL SUPPLIES SOCIEDAD ANONIMA CERRADA</t>
  </si>
  <si>
    <t>19/05/2021 00:00:00</t>
  </si>
  <si>
    <t xml:space="preserve">ADQUISICION DE HIERRRO POLIMALTOSA EN GOTAS </t>
  </si>
  <si>
    <t>ADVANCE SCIENTIF MEDIC S.A.C</t>
  </si>
  <si>
    <t>ADQUISICION DE CANULAS DE ALTO FLUJO</t>
  </si>
  <si>
    <t>SERVINMED E.I.R.L.</t>
  </si>
  <si>
    <t>CONFECCION DE CASACAS,CHALECOS Y GORROS PARA EL PROFESIONAL SERUMS</t>
  </si>
  <si>
    <t>EMERGENCY ONLINE S.A.C.</t>
  </si>
  <si>
    <t>ADQUISICION DE MATERIALES, INSUMOS E INSTRUMENTAL PARA EL LABORATORIO DESA</t>
  </si>
  <si>
    <t>MASED REPRESENTACIONES S.A.C</t>
  </si>
  <si>
    <t>3/08/2021 00:00:00</t>
  </si>
  <si>
    <t>REQUERIMIENTO PARA LA ADQUISICION DE INSUMOS PARA EL ESTABLECIMIENTO DE SALUD TAMBOBAMBA, DISTR</t>
  </si>
  <si>
    <t>CHIPAYO BERMUDEZ TEOFILA</t>
  </si>
  <si>
    <t>21/12/2021 00:00:00</t>
  </si>
  <si>
    <t>COMPRA DE INSUMOS DE LABORATORIO PARA ATENCION DE PACIENTES COVID EN EL HOSPITAL REGIONAL GUILL</t>
  </si>
  <si>
    <t>11/12/2021 00:00:00</t>
  </si>
  <si>
    <t>COMPRA DE MATERIALES PARA MANEJO DE RESIDUOS BIOCONTAMINADOS  Y ENVIO DE MUESTRAS  DIAGNOSTICO DE CO</t>
  </si>
  <si>
    <t>9/12/2021 00:00:00</t>
  </si>
  <si>
    <t>REQUERIMIENTO TECNICO PARA LA  ADQUISICION DE ACCESORIOS DEL EQUIPO BIOMEDICO ANALIZADOR AUTOMA</t>
  </si>
  <si>
    <t>W.P. BIOMED E.I.R.L.</t>
  </si>
  <si>
    <t>FINALIDAD PUBLICA: LICITACION PUBLICA N° 14-2019 CENARES-MINSA.PROVEEDOR ADJUDICADO: INSTITUTO</t>
  </si>
  <si>
    <t>COMPRA DE INSUMOS PARA PROCESAMIENTO DE MUESTRAS EN EL LABORATORIO MOLECULAR DE LA DIRECCIÓN REGIONAL DE SALUD APURÍMAC DE ACUERDO AL PLAN REGIONAL DE LA TERCERA OLA</t>
  </si>
  <si>
    <t>BIOCONTROL TECHNOLOGIES E.I.R.L.</t>
  </si>
  <si>
    <t>COMPRA CORPORATIVA NACIONAL SIE Nº13-2019 CENARES MINSA.MES:1.Nº CONTRATO:45.PROVEEDOR: MEDI</t>
  </si>
  <si>
    <t>MEDIFARMA S A</t>
  </si>
  <si>
    <t>23/08/2021 00:00:00</t>
  </si>
  <si>
    <t>COMPRA DE INSUMOS COVID</t>
  </si>
  <si>
    <t>FINALIDAD PUBLICA: ADQUICION DE CONSERVADOR DE MEDICAMENTOS PARA EL ALMACEN ESPECILIZADO DE LA</t>
  </si>
  <si>
    <t>CORPORACION MDC PERU S.A.C</t>
  </si>
  <si>
    <t>COMPRA CORPORATIVA NACIONAL SIE Nº13-2019 CENARES MINSA.MES:1.Nº CONTRATO:4.PROVEEDOR:JPS DI</t>
  </si>
  <si>
    <t>JPS DISTRIBUCIONES E.I.R.L</t>
  </si>
  <si>
    <t>COMPRA DE INSUMOS DE LABORATORIO PARA MANEJO DE CASOS COVID EN EL HOSPITAL GUILLERMO DIAZ DE LA</t>
  </si>
  <si>
    <t>FINALIDAD PUBLICA: COMPRA CORPORATIVA NACIONAL SEGUN INFORME N°14-2021-DAURM/DIREMID/DIRESA/AP.</t>
  </si>
  <si>
    <t>ADQUISICIÓN DE EQUIPOS (HEMOGLOBINOMETRO - HEMOCUE HB201) PARA LA IMPLEMENTACIÓN DE CONSULTORIO</t>
  </si>
  <si>
    <t>FINALIDAD PUBLICA: COMPRA DE INSUMOS DENTALES Y DE LABORATORIO PARA LAS REDES DE SALUD AÑO 2021</t>
  </si>
  <si>
    <t>DROGUERIA DISTRIBUIDORA MEDCODENT E.I.R.L.</t>
  </si>
  <si>
    <t>FINALIDAD PUBLICA:COMPRA DE INSUMOS DENTALES  Y DE LABORATORIO PARA LAS REDES DE SALUD PARA EL</t>
  </si>
  <si>
    <t>BELOMED S.R.L</t>
  </si>
  <si>
    <t>COMPRA DE ACTIVO FIJO (OXIMETRO DE PULSOS) PARA EJECUCION DE LA IOARR EN LOS ESTABLECIMIENTO DE SALU</t>
  </si>
  <si>
    <t>CARDIOMED DEL PERU SAC</t>
  </si>
  <si>
    <t>FINALIDAD PUBLICA: EN REFERENCIA AL INFORME Nº-021-2021-DAURM/DIREMID/DIRESA/AP..COMPRA CORPOR</t>
  </si>
  <si>
    <t>LABORATORIOS PORTUGAL S R L</t>
  </si>
  <si>
    <t>COMPRA CORPORATIVA NACIONAL SIE Nº13-2019 CENARES MINSA.MES:3.Nº CONTRATO:42.PROVEEDOR: DROG</t>
  </si>
  <si>
    <t>FINALIDAD PUBLICA: COMPRA CORPORATIVA NACIONAL SIE 13-2019-CENARES MINSA.MES:  1 .PROVEEDOR:</t>
  </si>
  <si>
    <t>LABORATORIOS AMERICANOS S.A.</t>
  </si>
  <si>
    <t>COMPRA CORPORATIVA NACIONAL SIE Nº13-2019 CENARES MINSA.MES:1.Nº CONTRATO:27.PROVEEDOR:LABOR</t>
  </si>
  <si>
    <t>FINALIDAD PUBLICA: EN REFERENCIA AL INFORME Nº-2021-DAURM/DIREMID/DIRESA/AP..COMPRA CORPORATIV</t>
  </si>
  <si>
    <t>ROKER PERU S.A</t>
  </si>
  <si>
    <t>FINALIDAD: LICITACION PUBLICA N° 14-2019 CENARES-MINSA.PROVEEDOR ADJUDICADO: INSTITUTO QUIMIOT</t>
  </si>
  <si>
    <t>FINALIDAD PUBLICA: COMPRA CORPORATIVA NACIONAL LP 15-2019 CENARES-MINSA..MES: 05.PROVEEDOR: M</t>
  </si>
  <si>
    <t>MULTIMEDICAL SUPPLIES SAC</t>
  </si>
  <si>
    <t>25/08/2021 00:00:00</t>
  </si>
  <si>
    <t>FINALIDAD PUBLICA: ADQUISICION DE LANCETAS NEONATALES, SEGUN EL INFORME Nº007-2021-CN-DIRESA-AP</t>
  </si>
  <si>
    <t>CD</t>
  </si>
  <si>
    <t>B.BRAUN MEDICAL PERU S.A.</t>
  </si>
  <si>
    <t>FINALIDAD PUBLICA: REQUERMIENTO DE PRODUCTOS PARA LA ATENCION DEL NIÑO Y LA MADRE, PRODUCTOS NO SUMI</t>
  </si>
  <si>
    <t xml:space="preserve">ADQUISICIÓN DE MATERIALES PARA EL LABORATORIO DE BIOLOGÍA MOLECULAR PARA EL DIAGNÓSTICO DE COVID 19, DE ACUERDO AL PLAN REGIONAL DE LA TERCERA OLA PARA LOS CENTROS DE SALUD DE LA DIRECCIÓN REGIONAL DE SALUD APURÍMAC_x000D_
_x000D_
</t>
  </si>
  <si>
    <t>10/12/2021 00:00:00</t>
  </si>
  <si>
    <t>ADQUISICIÓN DE GUANTES PARA EXAMEN DESCARTABLE DE NITRILO SIN POLVO TALLA L, M Y S, PARA TOMA DE MUESTRAS PARA DIAGNÓSTICO DE COVID 19. PUNTOS COVID, DE ACUERDO AL PLAN REGIONAL DE LA TERCERA OLA PARA LOS CENTROS DE S_x000D_
MES:  5 SALDO_x000D_
PROVEE</t>
  </si>
  <si>
    <t>CORPORACION INSUMEDIC S.A.C.</t>
  </si>
  <si>
    <t>FINALIDAD PUBLICA: COMPRA REGIONAL DE INSUMOS Y MATERIALES QUIRURGICOS, SEGUN INFORME N° 13-202</t>
  </si>
  <si>
    <t>IMPORT MEDICA M&amp;T S.A.C.</t>
  </si>
  <si>
    <t>FINALIDAD PUBLICA: REQUERMIENTO DE PRODUCTOS PARA LA ATENCION DEL NIÑO Y LA MADRE, PRODUCTOS NO</t>
  </si>
  <si>
    <t>FINALIDAD PUBLICA: COMPRA DE INSUMOS DE LABORATORIO  PARA LAS REDES DE SALUD AÑO 2021. .COMPRA REGI</t>
  </si>
  <si>
    <t>8/11/2021 00:00:00</t>
  </si>
  <si>
    <t xml:space="preserve"> COMPRA DE BALONES DE OXIGENO MEDICINAL, PARA LOS EE.SS. DE LAS DIFERENTES REDES EN LA REGION D</t>
  </si>
  <si>
    <t>LP</t>
  </si>
  <si>
    <t>CARRASCO MEDICAL IMPORT E.I.R.L.</t>
  </si>
  <si>
    <t>ANULADA</t>
  </si>
  <si>
    <t>14/09/2021 00:00:00</t>
  </si>
  <si>
    <t>ADQUISICION DE INSUMOS MEDICOS DE LABORATORIO Y DENTAL PARA LAS REDES DE SALUD DE LA REGION DE APURIMAC</t>
  </si>
  <si>
    <t>ADQUISICION DE PLANTA DE OXIGENO PARA LA LOCALIDAD DE CHINCHEROS</t>
  </si>
  <si>
    <t>27/04/2021 00:00:00</t>
  </si>
  <si>
    <t>ORDEN DE SERVICIO</t>
  </si>
  <si>
    <t>CONTRATACION PARA SERVICIO DE MANTENIMIENTO DE LAS INSTALACIONES MECANICAS DEL SISTEMADE GASES</t>
  </si>
  <si>
    <t>SALOME SOTOMAYOR YOLANDA</t>
  </si>
  <si>
    <t>SERVICIO DE LA FASE 2 DE ADECUACION Y ACONDICIONAMIENTO DE INFRAESTRUCTURA EN EL (LA ) EE SS -</t>
  </si>
  <si>
    <t>CONSTRUCTORA Y CONSULTORA JUAL HUASCARAN EMPRESA INDIVIDUAL DE RESPONSABILIDAD LIMITADA - J.H. E.I.R</t>
  </si>
  <si>
    <t>SERVICIO DE LA FASE 2 DE ADECUACION Y ACONDICIONAMIENTO DE INFRAESTRUCTURA EN EL (LA ) EE SS  S</t>
  </si>
  <si>
    <t>A &amp; NR CONSTRUCTORA GENERALES EMPRESA INDIVIDUAL DE RESPONSABILIDAD LIMITADA</t>
  </si>
  <si>
    <t>SERVICIO DE LA FASE 2 DE ADECUACION Y ACONDICIONAMIENTO DE INFRAESTRUCTURA EN EL (LA) EE. SS -</t>
  </si>
  <si>
    <t>CONTRATACION DEL SERVICIO DE ADECUACION E INSTALACION DEL SISTEMA DE CONTINGENCIA PARA EL LABOR</t>
  </si>
  <si>
    <t>G.G CONSTRUCTORES DEL PERU E.I.R.L.</t>
  </si>
  <si>
    <t>DEVENGADO</t>
  </si>
  <si>
    <t>REGULARIZACION DE PAGO POR EL "SERVICIO DE INSTALACION DE ESTRUCTURAS METALICA Y COBERTURA" EN</t>
  </si>
  <si>
    <t>REGULARIZACION DE PAGO POR EL "SERVICIO DE INSTALACION DE ACOMETIDA ELECTRICA PARA LA INSTALACI</t>
  </si>
  <si>
    <t>GUIZADO PECEROS JUAN CARLOS</t>
  </si>
  <si>
    <t>FINALIDAD PUBLICA: EN REFERENCIA AL INFORME Nº026-2020-AEM-DAURM-DIREMID-DIRESA-AP..- REQUERMI</t>
  </si>
  <si>
    <t>PANAMUNDO MEDICAL LOGISTIC S.A.C.</t>
  </si>
  <si>
    <t>SERVICIO DE CONSULTORIA PARA EL PROCESO DE ACREDITACION DE ENSAYOS DEL LABORATORIO DE CONTROL A</t>
  </si>
  <si>
    <t>SYV CONSULTORES Y ASOCIADOS S.A.C</t>
  </si>
  <si>
    <t>SERVICIO DE IMPRESIÓN DE FORMATERIA</t>
  </si>
  <si>
    <t>00043</t>
  </si>
  <si>
    <t>HONORATO ARENAS PASTOR</t>
  </si>
  <si>
    <t>NO APLICA</t>
  </si>
  <si>
    <t>SERVICIO DE ENERGIA ELECTRICA</t>
  </si>
  <si>
    <t>00086</t>
  </si>
  <si>
    <t>SERVICIO DE TRANSPORTE Y RECOJO DE RECIDUOS SOLIDOS PELIGROSOS</t>
  </si>
  <si>
    <t>00090</t>
  </si>
  <si>
    <t>TERMES CONTROL GROUP SAC</t>
  </si>
  <si>
    <t>00093</t>
  </si>
  <si>
    <t>00143</t>
  </si>
  <si>
    <t>00184</t>
  </si>
  <si>
    <t>00206</t>
  </si>
  <si>
    <t>00250</t>
  </si>
  <si>
    <t>SERVICIO DE REACONDICIONAMIENTO DE LOCAL</t>
  </si>
  <si>
    <t>00301</t>
  </si>
  <si>
    <t>CORPORACION CONSTRUCTORA S&amp;G INGENIEROS SAC</t>
  </si>
  <si>
    <t>00323</t>
  </si>
  <si>
    <t>00416</t>
  </si>
  <si>
    <t>00436</t>
  </si>
  <si>
    <t>SERVICIO DE ADECUACION Y ACONDICIONAMIENTO DE INFRAESTRUCTURA</t>
  </si>
  <si>
    <t>00444</t>
  </si>
  <si>
    <t>CONSTRUCTORA E INMOBILIARIA ALWA SAC</t>
  </si>
  <si>
    <t>00493</t>
  </si>
  <si>
    <t>00535</t>
  </si>
  <si>
    <t>ADJUDUCACION SIMPLIFICADA</t>
  </si>
  <si>
    <t>003-2021-DISA AP II</t>
  </si>
  <si>
    <t>03 de junio del 2021</t>
  </si>
  <si>
    <t>00570</t>
  </si>
  <si>
    <t>00597</t>
  </si>
  <si>
    <t>00700</t>
  </si>
  <si>
    <t>00701</t>
  </si>
  <si>
    <t>00748</t>
  </si>
  <si>
    <t>00788</t>
  </si>
  <si>
    <t>00892</t>
  </si>
  <si>
    <t>00917</t>
  </si>
  <si>
    <t>00992</t>
  </si>
  <si>
    <t>01147</t>
  </si>
  <si>
    <t>01157</t>
  </si>
  <si>
    <t xml:space="preserve">ADQUISICION DE MATERIALES DE ACCESORIO DE RIEGO POR ASPERCION </t>
  </si>
  <si>
    <t>ADJUDICACION SIN PROCESO</t>
  </si>
  <si>
    <t>O/C Nª 17</t>
  </si>
  <si>
    <t xml:space="preserve">ADQUISICION DE TUBERIAS </t>
  </si>
  <si>
    <t>PERU COMPRAS</t>
  </si>
  <si>
    <t>O/C Nª 19</t>
  </si>
  <si>
    <t>O/C Nª 20</t>
  </si>
  <si>
    <t>O/C Nª 21</t>
  </si>
  <si>
    <t>O/C Nª 23</t>
  </si>
  <si>
    <t xml:space="preserve">ADQUISIION DE MATERIALES FERRETERIA </t>
  </si>
  <si>
    <t>O/C Nª 33</t>
  </si>
  <si>
    <t>ADQUISIION DE TUBERIA Y ACCESORIOS</t>
  </si>
  <si>
    <t>O/C Nª 39</t>
  </si>
  <si>
    <t>ADQUISICION DE BARRA DE CONSTRUCCION</t>
  </si>
  <si>
    <t>O/C Nª 42</t>
  </si>
  <si>
    <t>ADQUISICION DE COMPUTADORAS</t>
  </si>
  <si>
    <t>O/C Nª 61</t>
  </si>
  <si>
    <t xml:space="preserve">ADQUISICION DE VALVULAS </t>
  </si>
  <si>
    <t xml:space="preserve">ADJUDICACION SIMPLIFICADA </t>
  </si>
  <si>
    <t>AS Nª 03</t>
  </si>
  <si>
    <t xml:space="preserve">ADQUISICION DE PRODUCTOS VETERINARIO </t>
  </si>
  <si>
    <t>AS Nª 02</t>
  </si>
  <si>
    <t xml:space="preserve">ADQUISICION DE VSTUARIO </t>
  </si>
  <si>
    <t>O/C Nª 96</t>
  </si>
  <si>
    <t xml:space="preserve">ADQUISICIONDE TAPAS METALICAS </t>
  </si>
  <si>
    <t>AS Nª 01</t>
  </si>
  <si>
    <t>ADQUISICION DEMADERA</t>
  </si>
  <si>
    <t>O/C Nª 101</t>
  </si>
  <si>
    <t xml:space="preserve">ADQUISICION DE ACERO CORRUGADO </t>
  </si>
  <si>
    <t>SIE Nª 1</t>
  </si>
  <si>
    <t xml:space="preserve">ADQUISICION DE CEMENTO </t>
  </si>
  <si>
    <t>O/C Nª 130</t>
  </si>
  <si>
    <t xml:space="preserve">ADQUISICION DE PORCELANATO </t>
  </si>
  <si>
    <t>O/C Nª 194</t>
  </si>
  <si>
    <t>ADQUISICION DE PINTURA LATEX</t>
  </si>
  <si>
    <t>O/C Nª 201</t>
  </si>
  <si>
    <t xml:space="preserve">ADQUISICION DE ABONOS FOLIARES </t>
  </si>
  <si>
    <t>O/C Nª 207</t>
  </si>
  <si>
    <t xml:space="preserve">ADQUISICION DE TUBERIA </t>
  </si>
  <si>
    <t>O/C Nª 224</t>
  </si>
  <si>
    <t>ADQUISICION DE FERTILIZANTES Y FUNGISIDA</t>
  </si>
  <si>
    <t>AS Nª 05</t>
  </si>
  <si>
    <t xml:space="preserve">ADQUISICION DE HERRAMIENTAS </t>
  </si>
  <si>
    <t>O/C Nª 286</t>
  </si>
  <si>
    <t xml:space="preserve">SERVICIO DE FABRICACION DE BARANDAS </t>
  </si>
  <si>
    <t>O/S Nª 189</t>
  </si>
  <si>
    <t>1 SUB REGION CHINCHEROS</t>
  </si>
  <si>
    <t>ALQUILER DE MAQUINARIA PESADA, PROYECTO: "MEJORAMIENTO DE LOS SERVICIOS EDUCATIVOS DE EDUCACIÓN BÁSICA ESPECIAL N 13 Y URIPA DE LOS DISTRITOS DE CHINCHEROS Y ANCO HUALLO, PROVINCIA DE CHINCHEROS, REGIÓN APURÍMAC", CUI 2329289.</t>
  </si>
  <si>
    <t>ALQUILER DE MAQUINARIA PESADA, PROYECTO: "MEJORAMIENTO DE LA OFERTA DEL SERVICIO EDUCATIVO EN EL INSTITUTO SUPERIOR TECNOLÓGICO PUBLICO DE HUACCANA, DISTRITO DE HUACCANA, PROVINCIA DE CHINCHEROS - APURÍMAC", CUI 2164452.</t>
  </si>
  <si>
    <t>SERVICIO DE ACTUALIZACION DE EXPEDIENTE TECNICO, PROYECTO: "CONSTRUCCION DE CAMINO VECINAL ENTRE PUMACHUCO - HUACCAN - TARAPAMPA - CCOÑECC - ACCOBAMBA, DISTRITO DE HUACCANA - CHINCHEROS - APURIMAC", CUI 2198147</t>
  </si>
  <si>
    <t>SERVICIO INSTALACION DE CERCO PERIMETRICO, PROYECTO: INSTALACION DEL COLISEO CERRADO DE CHINCHEROS, PROVINCIA, CHINCHEROS-REGION APURIMAC"</t>
  </si>
  <si>
    <t>SERVICIO DE MODIFICACION DE EXPEDIENTE TECNICO, PROYECTO: "CREACION DE LA PLAZA PRINCIPAL EN EL CENTRO POBLADO DE COCHARCAS DEL DISTRITO DE COCHARCAS - PROVINCIA DE CHINCHEROS - DEPARTAMENTO DE APURIMAC", CUI 2476169.</t>
  </si>
  <si>
    <t>SERVICIO DE ELIMINACION DE DESMONTE, PROYECTO:"MEJORAMIENTO DE LA OFERTA DEL SERVICIO EDUCATIVO EN EL INSTITUTO SUPERIOR TECNOLOGICO PUBLICO DE HUACCANA, DISTRITO DE HUACCANA PROVINCIA DE CHINCHEROS-APURIMAC"</t>
  </si>
  <si>
    <t>SERVICIO DE ALQUILER DE MAQUINARIA PESADA; PROYECTO:  "CREACION DE LA PLAZA PRINCIPAL EN EL CENTRO POBLADO DE COCHARCAS DEL DISTRITO DE COCHARCAS - PROVINCIA DE CHINCHEROS - DEPARTAMENTO DE APURIMAC", CUI 2476169.</t>
  </si>
  <si>
    <t>CONTRATACION DE CONSULTOR PARA EVALUACION DE EXPEDIENTE TECNICO, PROYECTO: CASABAMBA - CALLEBAMBA</t>
  </si>
  <si>
    <t>MEJORAMIENTO DE LOS SERVICIOS EDUCATIVOS DE EDUCACIÓN BÁSICA ESPECIAL N 13 Y URIPA DE LOS DISTRITOS DE CHINCHEROS Y ANCO HUALLO, PROVINCIA DE CHINCHEROS, REGIÓN APURÍMAC, CUI 2329289.</t>
  </si>
  <si>
    <t>SERVICIO DE AFIRMADO DE CARRETERA, PROYECTO: "MEJORAMIENTO Y REHABILITACION CAMINO VECINAL CHALLHUANI-PINOPAMPA-COCHABAMBA- MUÑAPUCRO, DISTRITO DE ANCO_HUALLO - CHINCHEROS - APURIMAC", CUI 2234903.</t>
  </si>
  <si>
    <t>SERVICIO DE MANTENIMIENTO RUTINARIO DE CARRETERAS, PROYECTO: "MEJORAMIENTO Y REHABILITACION CAMINO VECINAL CHALLHUANI-PINOPAMPA-COCHABAMBA- MUÑAPUCRO, DISTRITO DE ANCO_HUALLO - CHINCHEROS - APURIMAC", CUI 2234903.</t>
  </si>
  <si>
    <t>SERVICIO DE DEMOLICION, PROYECTO: "MEJORAMIENTO DE LA OFERTA DEL SERVICIO EDUCATIVO EN EL INSTITUTO SUPERIOR TECNOLÓGICO PUBLICO DE HUACCANA, DISTRITO DE HUACCANA, PROVINCIA DE CHINCHEROS - APURÍMAC", CUI 2164452.</t>
  </si>
  <si>
    <t>SERVICIO DE DE PINTADO Y ACABADOS, PROYECTO: "MEJORAMIENTO DE LOS SERVICIOS EDUCATIVOS DE EDUCACIÓN BÁSICA ESPECIAL N 13 Y URIPA DE LOS DISTRITOS DE CHINCHEROS Y ANCO HUALLO, PROVINCIA DE CHINCHEROS, REGIÓN APURÍMAC", CUI 2329289.</t>
  </si>
  <si>
    <t>ALQUILER DE MAQUINARIA PESADA, PROYECTO: "MEJORAMIENTO DEL SERVICIO EDUCATIVO PARA EL FORTALECIMIENTO DE LAS CAPACIDADES DE APRENDIZAJE DE LOS ESTUDIANTES DE LA I.E. INTEGRAL N° 54481 DE NIVEL PRIMARIA Y COLEGIO MARIO VARGAS LLOSA DE OSCCOL</t>
  </si>
  <si>
    <t>SERVICIO DE CONSULTORIA PARA ELABORACION DE EXPEDIENTE TECNICO, PROYECTO:  "MEJORAMIENTO DEL SERVICIO EDUCATIVO PARA EL FORTALECIMIENTO DE LAS CAPACIDADES DE APRENDIZAJE DE LOS ESTUDIANTES DE LA I.E. INTEGRAL N° 54481 DE NIVEL PRIMARIA Y CO</t>
  </si>
  <si>
    <t>ALQUILER DE MAQUINARIA PESADA, PROYECTO: "CREACION DE LA PLAZA PRINCIPAL EN EL CENTRO POBLADO DE COCHARCAS DEL DISTRITO DE COCHARCAS - PROVINCIA DE CHINCHEROS - DEPARTAMENTO DE APURIMAC", CUI 2476169.</t>
  </si>
  <si>
    <t>CONTRATACION DE EVALUADOR DE EXPEDIENTE TECNICO, PROYECTO: CUI 2470252 "MEJORAMIENTO DEL SERVICIO EDUCATIVO, PARA EL FORTALECIMIENTO DE LAS CAPACIDADES DE APRENDIZAJE DE LOS ESTUDIANTES DEL IEST PÚBLICO DE CHINCHEROS</t>
  </si>
  <si>
    <t>SERVICIO DE ALQUILER DE MAQUINARIA PESADA PARA EL PROYECTO "MEJORAMIENTO DE LA OFERTA DEL SERVICIO EDUCATIVO EN EL INSTITUTO SUPERIOR TECNOLÓGICO PUBLICO DE HUACCANA, DISTRITO DE HUACCANA, PROVINCIA DE CHINCHEROS - APURÍMAC", CUI 2164452.</t>
  </si>
  <si>
    <t>CONTRATACIÓN DE SERVICIO DE ALQUILER DE MAQUINARIA PESADA; PARA LA OBRA: "2476169: "CREACION DE LA PLAZA PRINCIPAL EN EL CENTRO POBLADO DE COCHARCAS DEL DISTRITO DE COCHARCAS-PROVINCIA DE CHINCHEROS</t>
  </si>
  <si>
    <t>SERVICIO DE ESTUDIO GEOLOGICO PARA EL PROYECTO: "MEJORAMIENTO DE LA OFERTA DEL SERVICIO EDUCATIVO EN EL INSTITUTO SUPERIOR TECNOLÓGICO PUBLICO DE HUACCANA, DISTRITO DE HUACCANA, PROVINCIA DE CHINCHEROS - APURÍMAC", CUI 2164452.</t>
  </si>
  <si>
    <t>SERVICIO DE ALQUILER DE MAQUINARIA PESADA; PROYECTO:"MEJORAMIENTO DEL SERVICIO EDUCATIVO PARA EL FORTALECIMIENTO DE LAS CAPACIDADES DE APRENDIZAJE DE LOS ESTUDIANTES DE LA I.E. INTEGRAL N° 54481 DE NIVEL PRIMARIA Y COLEGIO MARIO VARGAS LLOS</t>
  </si>
  <si>
    <t>CONTRATACION DE UN PROFESIONAL PARA EVALUACION DE EXPEDIENTE TECNICO DEL PROYECTO CON CUI N°2318113</t>
  </si>
  <si>
    <t>EXCAVADORA SOBRE ORUGA 200-250 HP PARA EL PROYECTO ""MEJORAMIENTO DE LOS SERVICIOS EDUCATIVOS DE EDUCACIÓN BÁSICA ESPECIAL N 13 Y URIPA DE LOS DISTRITOS DE CHINCHEROS Y ANCO HUALLO, PROVINCIA DE CHINCHEROS, REGIÓN APURÍMAC", CUI 2329289.</t>
  </si>
  <si>
    <t>SERVICIO DE ALQUILER DE MAQUINARIA PESADA PARA EL PROYECTO ""MEJORAMIENTO DE LOS SERVICIOS EDUCATIVOS DE EDUCACIÓN BÁSICA ESPECIAL N 13 Y URIPA DE LOS DISTRITOS DE CHINCHEROS Y ANCO HUALLO, PROVINCIA DE CHINCHEROS, REGIÓN APURÍMAC", CUI 232</t>
  </si>
  <si>
    <t>CONTRATACIÓN DE SERVICIO ESPECIALIZADO EN INSTALACIONES ELECTRICAS; PARA LA OPERACIÓN, MANEJO E INSTALACION DEL SISTEMA ELECTRICO PARA EL PROYECTO ""CREACION DE LA PLAZA PRINCIPAL EN EL CENTRO POBLADO DE COCHARCAS DEL DISTRITO DE COCHARCAS</t>
  </si>
  <si>
    <t>CONTRATACIÓN DE SERVICIO PARA LA ELABORACIÓN E INSTALACIÓN DE PUERTAS Y VENTANAS DE MADERA; PARA EL PROYECTO"CREACION DE LA PLAZA PRINCIPAL EN EL CENTRO POBLADO DE COCHARCAS DEL DISTRITO DE COCHARCAS-PROVINCIA DE CHINCHEROS-DEPARTAMENTO DE</t>
  </si>
  <si>
    <t>SERVICIO DE ALQUILER DE MAQUINARIA PESADA PARA EL PROYECTO: "MEJORAMIENTO DE LA OFERTA DEL SERVICIO EDUCATIVO EN EL INSTITUTO SUPERIOR TECNOLÓGICO PUBLICO DE HUACCANA, DISTRITO DE HUACCANA, PROVINCIA DE CHINCHEROS - APURÍMAC", CUI 2164452.</t>
  </si>
  <si>
    <t>SERVICIO DE ALQUILER DE EXCAVADORA HIDRAULICA PARA EL PROYECTO: "MEJORAMIENTO DE LA OFERTA DEL SERVICIO EDUCATIVO EN EL INSTITUTO SUPERIOR TECNOLÓGICO PUBLICO DE HUACCANA, DISTRITO DE HUACCANA, PROVINCIA DE CHINCHEROS - APURÍMAC", CUI 21644</t>
  </si>
  <si>
    <t>SERVICIO DE ALQUILER DE MAQUINARIAS PESADAS PARA EL PROYECTO ""MEJORAMIENTO DE LOS SERVICIOS EDUCATIVOS DE EDUCACIÓN BÁSICA ESPECIAL N 13 Y URIPA DE LOS DISTRITOS DE CHINCHEROS Y ANCO HUALLO, PROVINCIA DE CHINCHEROS, REGIÓN APURÍMAC", CUI 2</t>
  </si>
  <si>
    <t>CONTRATACIÓN DE SERVICIO DE ALQUILER DE EXCAVADORA SOBRE ORUGAS 150-25HP PARA EL PROYECTO: "MEJORAMIENTO DE LOS SERVICIOS EDUCATIVOS DE EDUCACIÓN BÁSICA ESPECIAL N 13 Y URIPA DE LOS DISTRITOS DE CHINCHEROS Y ANCO HUALLO, PROVINCIA DE CHINCH</t>
  </si>
  <si>
    <t>ALQUILER DE UNA EXCAVADORA SOBRE ORUGA  PARA LOS TRABAJOS EN OBRA DEL PROYECTO: "MEJORAMIENTO DE LOS SERVICIOS EDUCATIVOS DE LA I.E.I. NRO 475-19, I.E.P NRO 54240 Y I.E.S. FERNANDO BELAUNDE TERRY DEL CENTRO POBLADO - OCCEPATA DEL DISTR</t>
  </si>
  <si>
    <t>ALQUILER DE CAMION VOLQUETE PARA LOS TRABAJOS EN LA OBRA:  ""MEJORAMIENTO DE LOS SERVICIOS EDUCATIVOS DE LA I.E.I. NRO 475-19, I.E.P NRO 54240 Y I.E.S. FERNANDO BELAUNDE TERRY DEL CENTRO POBLADO - OCCEPATA DEL DISTRITO DE RANRACANCHA - PROV</t>
  </si>
  <si>
    <t>SERVICIO DE ALQUILER DE MAQUINARIA PESADA PARA EL PROYECTO: "MEJORAMIENTO DE LA OFERTA DEL SERVICIO EDUCATIVO EN EL INSTITUTO SUPERIOR TECNOLÓGICO PUBLICO DE HUACCANA, DISTRITO DE HUACCANA, PROVINCIA DE CHINCHEROS - APURÍMAC"</t>
  </si>
  <si>
    <t>CONTRATACION DE UN PROFESIONAL PARA EVALUADOR DE EXPEDIENTE TECNICO DEL PROYECTO ""MEJORAMIENTO DE LOS SERVICIOS EDUCATIVOS DE LA I.E.I. NRO 475-19, I.E.P NRO 54240 Y I.E.S. FERNANDO BELAUNDE TERRY DEL CENTRO POBLADO - OCCEPATA DEL DISTRITO</t>
  </si>
  <si>
    <t>SERVICIO DE DEMOLICIÓN Y ELIMINACIÓN DE DESMONTE: "MEJORAMIENTO DE LOS SERVICIOS EDUCATIVOS DE LA I.E.I. NRO 475-19, I.E.P NRO 54240 Y I.E.S. FERNANDO BELAUNDE TERRY DEL CENTRO POBLADO - OCCEPATA DEL DISTRITO DE RANRACANCHA - PROVINCIA DE C</t>
  </si>
  <si>
    <t>ADQUISICION DE ACEROS Y ALAMBRES, PROYECTO: "INSTALACION DEL COLISEO CERRADO DE CHINCHEROS, PROVINCIA DE CHINCHEROS - APURIMAC", CUI 2220591.</t>
  </si>
  <si>
    <t>ADQUISICION DE MADERAMEN, PROYECTO: "INSTALACION DEL COLISEO CERRADO DE CHINCHEROS, PROVINCIA DE CHINCHEROS - APURIMAC", CUI 2220591.</t>
  </si>
  <si>
    <t>ADQUISICION DE ELEMENTOS DE SEGURIDAD, PROYECTO: "MEJORAMIENTO DE LOS SERVICIOS EDUCATIVOS DE EDUCACIÓN BÁSICA ESPECIAL N 13 Y URIPA DE LOS DISTRITOS DE CHINCHEROS Y ANCO HUALLO, PROVINCIA DE CHINCHEROS, REGIÓN APURÍMAC", CUI 2329289.</t>
  </si>
  <si>
    <t>ADQUISICION DE MATERIALES AGREGADOS, PROYECTO: "MEJORAMIENTO DE LOS SERVICIOS EDUCATIVOS DE EDUCACIÓN BÁSICA ESPECIAL N 13 Y URIPA DE LOS DISTRITOS DE CHINCHEROS Y ANCO HUALLO, PROVINCIA DE CHINCHEROS, REGIÓN APURÍMAC"</t>
  </si>
  <si>
    <t>ADQUISICION DE MATERIALES DE FERRETERIA, PROYECTO: "MEJORAMIENTO DE LA OFERTA DEL SERVICIO EDUCATIVO EN EL INSTITUTO SUPERIOR TECNOLÓGICO PUBLICO DE HUACCANA, DISTRITO DE HUACCANA, PROVINCIA DE CHINCHEROS - APURÍMAC", CUI 2164452.</t>
  </si>
  <si>
    <t>ADQUISICION DE LADRILLOS, PROYECTO: "MEJORAMIENTO DE LOS SERVICIOS EDUCATIVOS DE EDUCACIÓN BÁSICA ESPECIAL N 13 Y URIPA DE LOS DISTRITOS DE CHINCHEROS Y ANCO HUALLO, PROVINCIA DE CHINCHEROS, REGIÓN APURÍMAC", CUI 2329289.</t>
  </si>
  <si>
    <t>ADQUISICION DE CABLES ELECTRICOS, PROYECTO: "MEJORAMIENTO DE LOS SERVICIOS EDUCATIVOS DE EDUCACIÓN BÁSICA ESPECIAL N 13 Y URIPA DE LOS DISTRITOS DE CHINCHEROS Y ANCO HUALLO, PROVINCIA DE CHINCHEROS, REGIÓN APURÍMAC", CUI 2329289.</t>
  </si>
  <si>
    <t>ADQUISICION DE PORCELANATOS, PROYECTO: "MEJORAMIENTO DE LOS SERVICIOS EDUCATIVOS DE EDUCACIÓN BÁSICA ESPECIAL N 13 Y URIPA DE LOS DISTRITOS DE CHINCHEROS Y ANCO HUALLO, PROVINCIA DE CHINCHEROS, REGIÓN APURÍMAC", CUI 2329289.</t>
  </si>
  <si>
    <t>ADQUISICION DE MATERIALES  AGREGADOS, PROYECTO: "CREACION DE LA PLAZA PRINCIPAL EN EL CENTRO POBLADO DE COCHARCAS DEL DISTRITO DE COCHARCAS - PROVINCIA DE CHINCHEROS - DEPARTAMENTO DE APURIMAC", CUI 2476169.</t>
  </si>
  <si>
    <t>ADQUISICION DE CEMENTO PORTLAND TIPO I, PROYECTO: "INSTALACION DEL COLISEO CERRADO DE CHINCHEROS, PROVINCIA DE CHINCHEROS - APURIMAC", CUI 2220591.</t>
  </si>
  <si>
    <t>ADQUISICION DE ACEROS, PROYECTO: "MEJORAMIENTO DE LA OFERTA DEL SERVICIO EDUCATIVO EN EL INSTITUTO SUPERIOR TECNOLÓGICO PUBLICO DE HUACCANA, DISTRITO DE HUACCANA, PROVINCIA DE CHINCHEROS - APURÍMAC", CUI 2164452.</t>
  </si>
  <si>
    <t>ADQUISICION DE MAT. AGREGADOS, PROYECTO: "MEJORAMIENTO DE LA OFERTA DEL SERVICIO EDUCATIVO EN EL INSTITUTO SUPERIOR TECNOLÓGICO PUBLICO DE HUACCANA, DISTRITO DE HUACCANA, PROVINCIA DE CHINCHEROS - APURÍMAC", CUI 2164452.</t>
  </si>
  <si>
    <t>ADQUISICION DE CEMENTO PORTLAND, PROYECTO: "MEJORAMIENTO DE LA OFERTA DEL SERVICIO EDUCATIVO EN EL INSTITUTO SUPERIOR TECNOLÓGICO PUBLICO DE HUACCANA, DISTRITO DE HUACCANA, PROVINCIA DE CHINCHEROS - APURÍMAC", CUI 2164452.</t>
  </si>
  <si>
    <t>ADQUISICION DE CEMENTO PORTLAND TIPO I, PROYECTO: "MEJORAMIENTO DE LOS SERVICIOS EDUCATIVOS DE EDUCACIÓN BÁSICA ESPECIAL N 13 Y URIPA DE LOS DISTRITOS DE CHINCHEROS Y ANCO HUALLO, PROVINCIA DE CHINCHEROS, REGIÓN APURÍMAC", CUI 2329289.</t>
  </si>
  <si>
    <t>ADQUISICION DE MATERIALES DE CERAMICO, PROYECTO: "MEJORAMIENTO DE LOS SERVICIOS EDUCATIVO DE EDUCACION BÁSICA ESPECIAL Nº 13 Y URIPA DE LOS DISTRITOS DE CHINCHEROS Y ANCO HUALLO, PROVINCIA DE CHINCHEROS REGION APURIMAC"</t>
  </si>
  <si>
    <t>ADQUISICION DE CEMENTO PORTLAND TIPO I, PROYECTO: "MEJORAMIENTO DE LOS SERVICIOS EDUCATIVO DE EDUCACION BÁSICA ESPECIAL Nº 13 Y URIPA DE LOS DISTRITOS DE CHINCHEROS Y ANCO HUALLO, PROVINCIA DE CHINCHEROS REGION APURIMAC"</t>
  </si>
  <si>
    <t>ADQUISICION DE ARMADO EN VERTICAL: ATBV6, PROYECTO: "INSTALACION DEL COLISEO CERRADO DE CHINCHEROS, PROVINCIA DE CHINCHEROS - APURIMAC", CUI 2220591.</t>
  </si>
  <si>
    <t>ADQUISICION DE LADRILLOS, PROYECTO: "MEJORAMIENTO DE LA OFERTA DEL SERVICIO EDUCATIVO EN EL INSTITUTO SUPERIOR TECNOLÓGICO PUBLICO DE HUACCANA, DISTRITO DE HUACCANA, PROVINCIA DE CHINCHEROS - APURÍMAC", CUI 2164452.</t>
  </si>
  <si>
    <t>ADQUISICION DE ACEROS, PROYECTO: "MEJORAMIENTO DE LOS SERVICIOS EDUCATIVOS DE EDUCACIÓN BÁSICA ESPECIAL N 13 Y URIPA DE LOS DISTRITOS DE CHINCHEROS Y ANCO HUALLO, PROVINCIA DE CHINCHEROS, REGIÓN APURÍMAC", CUI 2329289.</t>
  </si>
  <si>
    <t>ADQUISICION DE MADERA PARA EL PROYECTO: "INSTALACION DEL COLISEO CERRADO DE CHINCHEROS, PROVINCIA DE CHINCHEROS - APURIMAC", CUI 2220591.</t>
  </si>
  <si>
    <t>ADQUISICION DE PUERTAS DE MADERA, PROYECTO: "MEJORAMIENTO DE LOS SERVICIOS EDUCATIVOS DE EDUCACIÓN BÁSICA ESPECIAL N 13 Y URIPA DE LOS DISTRITOS DE CHINCHEROS Y ANCO HUALLO, PROVINCIA DE CHINCHEROS, REGIÓN APURÍMAC", CUI 2329289.</t>
  </si>
  <si>
    <t>ADQUISICION DE PARARRAYOS Y POZO A TIERRA, PROYECTO: "MEJORAMIENTO DE LOS SERVICIOS EDUCATIVOS DE EDUCACIÓN BÁSICA ESPECIAL N 13 Y URIPA DE LOS DISTRITOS DE CHINCHEROS Y ANCO HUALLO, PROVINCIA DE CHINCHEROS, REGIÓN APURÍMAC", CUI 2329289.</t>
  </si>
  <si>
    <t>ADQUISICION DE CANTO RODADO 2" A 4", PROYECTO: "MEJORAMIENTO DE LA OFERTA DEL SERVICIO EDUCATIVO EN EL INSTITUTO SUPERIOR TECNOLÓGICO PUBLICO DE HUACCANA, DISTRITO DE HUACCANA, PROVINCIA DE CHINCHEROS - APURÍMAC", CUI 2164452.</t>
  </si>
  <si>
    <t>ADQUISICION DE MADERA EUCALIPTO, PROYECTO: "MEJORAMIENTO DE LA OFERTA DEL SERVICIO EDUCATIVO EN EL INSTITUTO SUPERIOR TECNOLÓGICO PUBLICO DE HUACCANA, DISTRITO DE HUACCANA, PROVINCIA DE CHINCHEROS - APURÍMAC", CUI 2164452.</t>
  </si>
  <si>
    <t>ADQUISICION DE MADERA TORNILLO Y TRIPLAY FENOLICO, PROYECTO: "MEJORAMIENTO DE LA OFERTA DEL SERVICIO EDUCATIVO EN EL INSTITUTO SUPERIOR TECNOLÓGICO PUBLICO DE HUACCANA, DISTRITO DE HUACCANA, PROVINCIA DE CHINCHEROS - APURÍMAC", CUI 2164452.</t>
  </si>
  <si>
    <t>ADQUISICIÓN DE PINTURAS PARA EL PROYECTO: "MEJORAMIENTO DE LOS SERVICIOS EDUCATIVOS DE EDUCACIÓN BÁSICA ESPECIAL N 13 Y URIPA DE LOS DISTRITOS DE CHINCHEROS Y ANCO HUALLO, PROVINCIA DE CHINCHEROS, REGIÓN APURÍMAC", CUI 2329289.</t>
  </si>
  <si>
    <t>ADQUISICION DE APARATOS SANITARIOS PROYECTO: "MEJORAMIENTO DE LOS SERVICIOS EDUCATIVOS DE EDUCACIÓN BÁSICA ESPECIAL N 13 Y URIPA DE LOS DISTRITOS DE CHINCHEROS Y ANCO HUALLO, PROVINCIA DE CHINCHEROS, REGIÓN APURÍMAC", CUI 2329289.</t>
  </si>
  <si>
    <t>ADQUISICION DE ACEROS, PROYECTO: "INSTALACION DEL COLISEO CERRADO DE CHINCHEROS, PROVINCIA DE CHINCHEROS - APURIMAC", CUI 2220591.</t>
  </si>
  <si>
    <t xml:space="preserve"> ADQUISICION DE ACEROS, PROYECTO: "MEJORAMIENTO DE LOS SERVICIOS EDUCATIVOS DE EDUCACIÓN BÁSICA ESPECIAL N 13 Y URIPA DE LOS DISTRITOS DE CHINCHEROS Y ANCO HUALLO, PROVINCIA DE CHINCHEROS, REGIÓN APURÍMAC", CUI 2329289.</t>
  </si>
  <si>
    <t xml:space="preserve"> ADQUISICION DE AGREGADOS, PROYECTO: "MEJORAMIENTO DE LOS SERVICIOS EDUCATIVOS DE EDUCACIÓN BÁSICA ESPECIAL N 13 Y URIPA DE LOS DISTRITOS DE CHINCHEROS Y ANCO HUALLO, PROVINCIA DE CHINCHEROS, REGIÓN APURÍMAC", CUI 2329289.</t>
  </si>
  <si>
    <t>ADQUISICIÓN DE AGREGADOS, PROYECTO: "MEJORAMIENTO DEL SERVICIO EDUCATIVO PARA EL FORTALECIMIENTO DE LAS CAPACIDADES DE APRENDIZAJE DE LOS ESTUDIANTES DE LA I.E. INTEGRAL N° 54481 DE NIVEL PRIMARIA Y COLEGIO MARIO VARGAS LLOSA DE OSCCOLLO DE</t>
  </si>
  <si>
    <t xml:space="preserve">ADQUISICIÓN DE MATERIALES DE TUBERIAS, PROYECTO: 	MEJORAMIENTO Y AMPLIACION DEL SERVICIO DE SANEAMIENTO URBANO EN LA AV. EL SOL, AV. LOS SAUCES Y AV. BLANQUILLO DURAZNO EN EL CENTRO POBLADO DE LLIMPE DEL DISTRITO DE CHINCHEROS </t>
  </si>
  <si>
    <t>MEJORAMIENTO Y AMPLIACION DEL SERVICIO DE SANEAMIENTO URBANO EN LA AV. EL SOL, AV. LOS SAUCES Y AV. BLANQUILLO DURAZNO EN EL CENTRO POBLADO DE LLIMPE DEL DISTRITO DE CHINCHEROS - PROVINCIA D</t>
  </si>
  <si>
    <t>ADQUISICION DE ACEROS, PROYECTO: "MEJORAMIENTO DEL SERVICIO EDUCATIVO PARA EL FORTALECIMIENTO DE LAS CAPACIDADES DE APRENDIZAJE DE LOS ESTUDIANTES DE LA I.E. INTEGRAL N° 54481 DE NIVEL PRIMARIA Y COLEGIO MARIO VARGAS LLOSA DE OSCCOLLO DEL D</t>
  </si>
  <si>
    <t>ADQUISICION DE LADRILLOS, PROYECTO: "MEJORAMIENTO DEL SERVICIO EDUCATIVO PARA EL FORTALECIMIENTO DE LAS CAPACIDADES DE APRENDIZAJE DE LOS ESTUDIANTES DE LA I.E. INTEGRAL N° 54481 DE NIVEL PRIMARIA Y COLEGIO MARIO VARGAS LLOSA DE OSCCOLLO DE</t>
  </si>
  <si>
    <t>ADQUISICIÓN DE MADERAMEN, PROYECTO: "MEJORAMIENTO DEL SERVICIO EDUCATIVO PARA EL FORTALECIMIENTO DE LAS CAPACIDADES DE APRENDIZAJE DE LOS ESTUDIANTES DE LA I.E. INTEGRAL N° 54481 DE NIVEL PRIMARIA Y COLEGIO MARIO VARGAS LLOSA DE OSCCOLLO DE</t>
  </si>
  <si>
    <t>ADQUISICION DE CEMENTO PORTLAND TIPO I, PROYECTO: "MEJORAMIENTO DEL SERVICIO EDUCATIVO PARA EL FORTALECIMIENTO DE LAS CAPACIDADES DE APRENDIZAJE DE LOS ESTUDIANTES DE LA I.E. INTEGRAL N° 54481 DE NIVEL PRIMARIA Y COLEGIO MARIO VARGAS LLOSA</t>
  </si>
  <si>
    <t>ADQUISICIÓN DE MATERIAL AFIRMADO GRUESO, PROYECTO: "CREACION DE LA PLAZA PRINCIPAL EN EL CENTRO POBLADO DE COCHARCAS DEL DISTRITO DE COCHARCAS - PROVINCIA DE CHINCHEROS - DEPARTAMENTO DE APURIMAC", CUI 2476169.</t>
  </si>
  <si>
    <t>ADQUISICIÓN DE MATERIALES AGREGADOS, PROYECTO: "CREACION DE LA PLAZA PRINCIPAL EN EL CENTRO POBLADO DE COCHARCAS DEL DISTRITO DE COCHARCAS - PROVINCIA DE CHINCHEROS - DEPARTAMENTO DE APURIMAC", CUI 2476169.</t>
  </si>
  <si>
    <t>ADQUISICION DE MATERIALES AGREGADOS, PROYECTO: "MEJORAMIENTO DE LA OFERTA DEL SERVICIO EDUCATIVO EN EL INSTITUTO SUPERIOR TECNOLÓGICO PUBLICO DE HUACCANA, DISTRITO DE HUACCANA, PROVINCIA DE CHINCHEROS - APURÍMAC", CUI 2164452.</t>
  </si>
  <si>
    <t>ADQUISICION DE MATERIALES DE CONSTRUCCION, PROYECTO: "MEJORAMIENTO DE LA OFERTA DEL SERVICIO EDUCATIVO EN EL INSTITUTO SUPERIOR TECNOLÓGICO PUBLICO DE HUACCANA, DISTRITO DE HUACCANA, PROVINCIA DE CHINCHEROS - APURÍMAC", CUI 2164452.</t>
  </si>
  <si>
    <t>ADQUISICION DE EPPS P/ OBRERO, PROYECTO: CUI 2164452 "MEJORAMIENTO DE LA OFERTA DEL SERVICIO EDUCATIVO EN EL INSTITUTO SUPERIOR TECNOLÓGICO PUBLICO DE HUACCANA, DISTRITO DE HUACCANA, PROVINCIA DE CHINCHEROS - APURÍMAC".</t>
  </si>
  <si>
    <t>ADQUISICION DE ESTRUCTURAS METALICAS, PROYECTO: CUI 2329289 "MEJORAMIENTO DE LOS SERVICIOS EDUCATIVOS DE EDUCACIÓN BÁSICA ESPECIAL N 13 Y URIPA DE LOS DISTRITOS DE CHINCHEROS Y ANCO HUALLO, PROVINCIA DE CHINCHEROS, REGIÓN APURÍMAC".</t>
  </si>
  <si>
    <t>ADQUISICION DE ACEROS Y ALAMBRES, PROYECTO: CUI 2467972 "MEJORAMIENTO DEL SERVICIO EDUCATIVO PARA EL FORTALECIMIENTO DE LAS CAPACIDADES DE APRENDIZAJE DE LOS ESTUDIANTES DE LA I.E. INTEGRAL N° 54481 DE NIVEL PRIMARIA Y COLEGIO MARIO VARGAS</t>
  </si>
  <si>
    <t>ADQUISICIÓN DE CEMENTO PORTLAND TIPO I, PROYECTO: CUI 2476169: "CREACION DE LA PLAZA PRINCIPAL EN EL CENTRO POBLADO DE COCHARCAS DEL DISTRITO DE COCHARCAS - PROVINCIA DE CHINCHEROS - DEPARTAMENTO DE APURIMAC".</t>
  </si>
  <si>
    <t>ADQUISICION DE CEMENTO PORTLAND TIPO I  PARA EL PROYECTO: "MEJORAMIENTO DE LOS SERVICIOS EDUCATIVOS DE EDUCACIÓN BÁSICA ESPECIAL N 13 Y URIPA DE LOS DISTRITOS DE CHINCHEROS Y ANCO HUALLO, PROVINCIA DE CHINCHEROS, REGIÓN APURÍMAC", CUI 23292</t>
  </si>
  <si>
    <t>ADQUISICIÓN DE MATERIAL - AGREGADOS; PARA LA OBRA: "CREACION DE LA PLAZA PRINCIPAL EN EL CENTRO POBLADO DE COCHARCAS DEL DISTRITO DE COCHARCAS - PROVINCIA DE CHINCHEROS - DEPARTAMENTO DE APURIMAC", CUI 2476169.</t>
  </si>
  <si>
    <t>ADQUISICION DE MATERIALES AGREGADOS; PROYECTO : CUI 2467972."MEJORAMIENTO DEL SERVICIO EDUCATIVO PARA EL FORTALECIMIENTO DE LAS CAPACIDADES DE APRENDIZAJE DE LOS ESTUDIANTES DE LA I.E. INTEGRAL N° 54481 DE NIVEL PRIMARIA Y COLEGIO MARIO VA</t>
  </si>
  <si>
    <t>ADQUISICION DE ALAMBRES Y CLAVOS; PROYECTO: CUI 2467972.""MEJORAMIENTO DEL SERVICIO EDUCATIVO PARA EL FORTALECIMIENTO DE LAS CAPACIDADES DE APRENDIZAJE DE LOS ESTUDIANTES DE LA I.E. INTEGRAL N° 54481 DE NIVEL PRIMARIA Y COLEGIO MARIO VARGAS</t>
  </si>
  <si>
    <t>ADQUISICION DE TEJA ANDINA PARA EL PROYECTO: "MEJORAMIENTO DE LA OFERTA DEL SERVICIO EDUCATIVO EN EL INSTITUTO SUPERIOR TECNOLÓGICO PUBLICO DE HUACCANA, DISTRITO DE HUACCANA, PROVINCIA DE CHINCHEROS - APURÍMAC",</t>
  </si>
  <si>
    <t>ADQUISICION DE ACEROS; PROYECTO: "MEJORAMIENTO DEL SERVICIO EDUCATIVO PARA EL FORTALECIMIENTO DE LAS CAPACIDADES DE APRENDIZAJE DE LOS ESTUDIANTES DE LA I.E. INTEGRAL N° 54481 DE NIVEL PRIMARIA Y COLEGIO MARIO VARGAS LLOSA DE OSCCOLLO DEL D</t>
  </si>
  <si>
    <t>ADQUISICION DE CEMENTO PORTLAND; PROYECTO:"MEJORAMIENTO DEL SERVICIO EDUCATIVO PARA EL FORTALECIMIENTO DE LAS CAPACIDADES DE APRENDIZAJE DE LOS ESTUDIANTES DE LA I.E. INTEGRAL N° 54481 DE NIVEL PRIMARIA Y COLEGIO MARIO VARGAS LLOSA DE OSCCO</t>
  </si>
  <si>
    <t>ADQUISICION DE MADERAMEN; PROYECTO CUI 2467972 "MEJORAMIENTO DEL SERVICIO EDUCATIVO PARA EL FORTALECIMIENTO DE LAS CAPACIDADES DE APRENDIZAJE DE LOS ESTUDIANTES DE LA I.E. INTEGRAL N° 54481 DE NIVEL PRIMARIA Y COLEGIO MARIO VARGAS LLOSA DE</t>
  </si>
  <si>
    <t>ADQUISICION DE LADRILLOS; PROYECTO: "MEJORAMIENTO DEL SERVICIO EDUCATIVO PARA EL FORTALECIMIENTO DE LAS CAPACIDADES DE APRENDIZAJE DE LOS ESTUDIANTES DE LA I.E. INTEGRAL N° 54481 DE NIVEL PRIMARIA Y COLEGIO MARIO VARGAS LLOSA DE OSCCOLLO DE</t>
  </si>
  <si>
    <t>ADQUISICION DE MATERIALES AGREGADOS PARA EL PROYECTO:  "MEJORAMIENTO DEL SERVICIO EDUCATIVO PARA EL FORTALECIMIENTO DE LAS CAPACIDADES DE APRENDIZAJE DE LOS ESTUDIANTES DE LA I.E. INTEGRAL N° 54481 DE NIVEL PRIMARIA Y COLEGIO MARIO VARGAS L</t>
  </si>
  <si>
    <t>ADQUISICION DE TRABLERO ELECTRICO DE DISTRIBUCION PARA EL PROYECTO: "MEJORAMIENTO DE LA OFERTA DEL SERVICIO EDUCATIVO EN EL INSTITUTO SUPERIOR TECNOLÓGICO PUBLICO DE HUACCANA, DISTRITO DE HUACCANA, PROVINCIA DE CHINCHEROS - APURÍMAC", CUI 2</t>
  </si>
  <si>
    <t>ADQUISICIÓN DE MATERIALES (AGREGADOS) PUESTO EN OBRA; PARA EL PROYECTO: "CREACION DE LA PLAZA PRINCIPAL EN EL CENTRO POBLADO DE COCHARCAS DEL DISTRITO DE COCHARCAS - PROVINCIA DE CHINCHEROS - DEPARTAMENTO DE APURIMAC", CUI 2476169.</t>
  </si>
  <si>
    <t>ADQUISICION DE LADRILLO PARA EL PROYECTO: ""MEJORAMIENTO DEL SERVICIO EDUCATIVO PARA EL FORTALECIMIENTO DE LAS CAPACIDADES DE APRENDIZAJE DE LOS ESTUDIANTES DE LA I.E. INTEGRAL N° 54481 DE NIVEL PRIMARIA Y COLEGIO MARIO VARGAS LLOSA DE OSCC</t>
  </si>
  <si>
    <t>ADQUISICIÓN DE MATERIALES (CEMENTO PORTLAND TIPO I 42.5 KG) PUESTO EN OBRA; PARA EL PROYECTO: ""CREACION DE LA PLAZA PRINCIPAL EN EL CENTRO POBLADO DE COCHARCAS DEL DISTRITO DE COCHARCAS - PROVINCIA DE CHINCHEROS - DEPARTAMENTO DE APURIMAC"</t>
  </si>
  <si>
    <t>ADQUISICION DE ACERO CORRUGADO Y ALAMBRE PARA EL PROYECTO: "MEJORAMIENTO DE LA OFERTA DEL SERVICIO EDUCATIVO EN EL INSTITUTO SUPERIOR TECNOLÓGICO PUBLICO DE HUACCANA, DISTRITO DE HUACCANA, PROVINCIA DE CHINCHEROS - APURÍMAC", CUI 2164452.</t>
  </si>
  <si>
    <t>ADUISICION DE MADERAMEN PARA EL PROYECTO "MEJORAMIENTO DEL SERVICIO EDUCATIVO PARA EL FORTALECIMIENTO DE LAS CAPACIDADES DE APRENDIZAJE DE LOS ESTUDIANTES DE LA I.E. INTEGRAL N° 54481 DE NIVEL PRIMARIA Y COLEGIO MARIO VARGAS LLOSA DE OSCCOL</t>
  </si>
  <si>
    <t>ADQUISICIÓN DE MATERIALES (MADERA TORNILLO (CEDRELINGA CATENIFORMIS) PARA ELABORACIÓN DE PUERTAS PARA EL PROYECTO""CREACION DE LA PLAZA PRINCIPAL EN EL CENTRO POBLADO DE COCHARCAS DEL DISTRITO DE COCHARCAS - PROVINCIA DE CHINCHEROS - DEPART</t>
  </si>
  <si>
    <t>ADQUISICIÓN DE MATERIALES (CERRAJERÍA Y HERRERÍA PARA LA ELABORACIÓN DE PUERTAS Y VENTANAS PARA EL PROYECTO""CREACION DE LA PLAZA PRINCIPAL EN EL CENTRO POBLADO DE COCHARCAS DEL DISTRITO DE COCHARCAS - PROVINCIA DE CHINCHEROS - DEPARTAMENTO</t>
  </si>
  <si>
    <t>ADQUISICION DE ESTRUCTURAS DE CELOSIA EN FACHADA C/TUBO DE ALUMINIO (INCLUYE INSTALACION) PARA EL PROYECTO""MEJORAMIENTO DE LOS SERVICIOS EDUCATIVOS DE EDUCACIÓN BÁSICA ESPECIAL N 13 Y URIPA DE LOS DISTRITOS DE CHINCHEROS Y ANCO HUALLO, PRO</t>
  </si>
  <si>
    <t>ADQUISICIÓN DE TERMA GAS 285 L GN ACUMULACIÓN INCLUYE  ACCESORIOS E INSTALACIÓN PARA EL PROYECTO ""MEJORAMIENTO DE LOS SERVICIOS EDUCATIVOS DE EDUCACIÓN BÁSICA ESPECIAL N 13 Y URIPA DE LOS DISTRITOS DE CHINCHEROS Y ANCO HUALLO, PROVINCIA DE</t>
  </si>
  <si>
    <t>ADQUISICION DE CEMENTO PARA EL PROYECTO: "MEJORAMIENTO DE LA OFERTA DEL SERVICIO EDUCATIVO EN EL INSTITUTO SUPERIOR TECNOLÓGICO PUBLICO DE HUACCANA, DISTRITO DE HUACCANA, PROVINCIA DE CHINCHEROS - APURÍMAC", CUI 2164452.</t>
  </si>
  <si>
    <t>ADQUISICION DE CANTO RODADO PARA EL PROYECTO: "MEJORAMIENTO DE LA OFERTA DEL SERVICIO EDUCATIVO EN EL INSTITUTO SUPERIOR TECNOLÓGICO PUBLICO DE HUACCANA, DISTRITO DE HUACCANA, PROVINCIA DE CHINCHEROS - APURÍMAC", CUI 2164452.</t>
  </si>
  <si>
    <t>ADQUISION DE ARTEFACTOS DE ILUMINACION  PARA EL PROYECTO " "MEJORAMIENTO DE LOS SERVICIOS EDUCATIVOS DE EDUCACIÓN BÁSICA ESPECIAL N 13 Y URIPA DE LOS DISTRITOS DE CHINCHEROS Y ANCO HUALLO, PROVINCIA DE CHINCHEROS, REGIÓN APURÍMAC", CUI 2329</t>
  </si>
  <si>
    <t>ADQUISICION DE AGREGADOS PARA EL PROYECTO: "MEJORAMIENTO DE LA OFERTA DEL SERVICIO EDUCATIVO EN EL INSTITUTO SUPERIOR TECNOLÓGICO PUBLICO DE HUACCANA, DISTRITO DE HUACCANA, PROVINCIA DE CHINCHEROS - APURÍMAC", CUI 2164452.</t>
  </si>
  <si>
    <t>ADQUISICIÓN DE MATERIALES (LUMINARIAS) PUESTO EN OBRA; PARA EL PROYECTO: ""CREACION DE LA PLAZA PRINCIPAL EN EL CENTRO POBLADO DE COCHARCAS DEL DISTRITO DE COCHARCAS - PROVINCIA DE CHINCHEROS - DEPARTAMENTO DE APURIMAC", CUI 2476169.</t>
  </si>
  <si>
    <t>SUMINISTRO E INSTALACIÓN DE REDES Y TELEFONÍA EN EL PROYECTO ""MEJORAMIENTO DE LOS SERVICIOS EDUCATIVOS DE EDUCACIÓN BÁSICA ESPECIAL N 13 Y URIPA DE LOS DISTRITOS DE CHINCHEROS Y ANCO HUALLO, PROVINCIA DE CHINCHEROS, REGIÓN APURÍMAC", CUI 2</t>
  </si>
  <si>
    <t>ADQUISICION DE SUMINISTRO E INSTALACION DEL SISTEMA DE SONIDO GENERAL PARA EL PROYECTO ""MEJORAMIENTO DE LOS SERVICIOS EDUCATIVOS DE EDUCACIÓN BÁSICA ESPECIAL N 13 Y URIPA DE LOS DISTRITOS DE CHINCHEROS Y ANCO HUALLO, PROVINCIA DE CHINCHERO</t>
  </si>
  <si>
    <t>SUMINISTRO E INSTALACIÓN DE SISTEMA DE DETECCIÓN Y ALARMA CONTRA INCENDIOS PARA EL PROYECTO ""MEJORAMIENTO DE LOS SERVICIOS EDUCATIVOS DE EDUCACIÓN BÁSICA ESPECIAL N 13 Y URIPA DE LOS DISTRITOS DE CHINCHEROS Y ANCO HUALLO, PROVINCIA DE CHIN</t>
  </si>
  <si>
    <t>ADQUISICION DE MATERIALES SANITARIOS PARA EL PROYECTO ""MEJORAMIENTO DE LOS SERVICIOS EDUCATIVOS DE EDUCACIÓN BÁSICA ESPECIAL N 13 Y URIPA DE LOS DISTRITOS DE CHINCHEROS Y ANCO HUALLO, PROVINCIA DE CHINCHEROS, REGIÓN APURÍMAC", CUI 2329289.</t>
  </si>
  <si>
    <t>ADQUISICIÓN DE MATERIALES DE FERRTERIA PARA EL PROYECTO ""MEJORAMIENTO DE LOS SERVICIOS EDUCATIVOS DE EDUCACIÓN BÁSICA ESPECIAL N 13 Y URIPA DE LOS DISTRITOS DE CHINCHEROS Y ANCO HUALLO, PROVINCIA DE CHINCHEROS, REGIÓN APURÍMAC", CUI 232928</t>
  </si>
  <si>
    <t>SUMINISTRO E INSTALACIÓN DE SISTEMA DE VIDEOVIGILANCIA PARA EL PROYECTO ""MEJORAMIENTO DE LOS SERVICIOS EDUCATIVOS DE EDUCACIÓN BÁSICA ESPECIAL N 13 Y URIPA DE LOS DISTRITOS DE CHINCHEROS Y ANCO HUALLO, PROVINCIA DE CHINCHEROS, REGIÓN A</t>
  </si>
  <si>
    <t>ADQUISION DEVIDRIOS, CRISTALES O SIMILARES PARA EL PROYECTO " "MEJORAMIENTO DE LOS SERVICIOS EDUCATIVOS DE EDUCACIÓN BÁSICA ESPECIAL N 13 Y URIPA DE LOS DISTRITOS DE CHINCHEROS Y ANCO HUALLO, PROVINCIA DE CHINCHEROS, REGIÓN APURÍMAC", CUI 2</t>
  </si>
  <si>
    <t>ADQUISICION DE ACERO PARA EL PROYECTO "MEJORAMIENTO DEL SERVICIO EDUCATIVO PARA EL FORTALECIMIENTO DE LAS CAPACIDADES DE APRENDIZAJE DE LOS ESTUDIANTES DE LA I.E. INTEGRAL N° 54481 DE NIVEL PRIMARIA Y COLEGIO MARIO VARGAS LLOSA DE OSCCOLLO</t>
  </si>
  <si>
    <t xml:space="preserve"> ADQUISICION DE CABLES ELECTRICOS PARA EL PROYECTO: "MEJORAMIENTO DE LOS SERVICIOS EDUCATIVOS DE EDUCACION BASICA ESPECIAL Nº 13 Y URIPA DE LOS DISTRITOS DE CHINCHEROS Y ANCCO HUALLO,PROVINCIA DE CHINCHEROS"</t>
  </si>
  <si>
    <t>ADQUISICION DE CEMENTO PORTLAND TIPO I PARA LA OBRA:    "MEJORAMIENTO DEL SERVICIO EDUCATIVO PARA EL FORTALECIMIENTO DE LAS CAPACIDADES DE APRENDIZAJE DE LOS ESTUDIANTES DE LA I.E. INTEGRAL N° 54481 DE NIVEL PRIMARIA Y COLEGIO MARIO VARGAS</t>
  </si>
  <si>
    <t>ADQUISICIÓN DE EQUIPOS DE PROTECCIÓN PERSONAL (EPP) DE OBREROS PARA EL PROYECTO ""MEJORAMIENTO DE LOS SERVICIOS EDUCATIVOS DE EDUCACIÓN BÁSICA ESPECIAL N 13 Y URIPA DE LOS DISTRITOS DE CHINCHEROS Y ANCO HUALLO, PROVINCIA DE CHINCHEROS, REGI</t>
  </si>
  <si>
    <t>ADQUISICION DE AGREGADOS PARA LA OBRA:  "MEJORAMIENTO DEL SERVICIO EDUCATIVO PARA EL FORTALECIMIENTO DE LAS CAPACIDADES DE APRENDIZAJE DE LOS ESTUDIANTES DE LA I.E. INTEGRAL N° 54481 DE NIVEL PRIMARIA Y COLEGIO MARIO VARGAS LLOSA DE OSCCOLL</t>
  </si>
  <si>
    <t>ADQUISICION DE MADERAMEN PARA LA OBRA: "MEJORAMIENTO DEL SERVICIO EDUCATIVO PARA EL FORTALECIMIENTO DE LAS CAPACIDADES DE APRENDIZAJE DE LOS ESTUDIANTES DE LA I.E. INTEGRAL N° 54481 DE NIVEL PRIMARIA Y COLEGIO MARIO VARGAS LLOSA DE OSCCOLLO</t>
  </si>
  <si>
    <t>ADQUISICIÓN DE MATERIALES (PIEDRA LAJA DE 30*20 CM DE 2.5 A 5 CM) PUESTO EN OBRA; PARA EL PROYECTO""CREACION DE LA PLAZA PRINCIPAL EN EL CENTRO POBLADO DE COCHARCAS DEL DISTRITO DE COCHARCAS - PROVINCIA DE CHINCHEROS - DEPARTAMENTO DE APURI</t>
  </si>
  <si>
    <t>ADQUISICIÓN DE MATERIALES DE MADERA PARA EL PROYECTO ""MEJORAMIENTO DE LOS SERVICIOS EDUCATIVOS DE EDUCACIÓN BÁSICA ESPECIAL N 13 Y URIPA DE LOS DISTRITOS DE CHINCHEROS Y ANCO HUALLO, PROVINCIA DE CHINCHEROS, REGIÓN APURÍMAC", CUI 2329289.</t>
  </si>
  <si>
    <t>ADQUISICION DE TEJA ANDINA PARA LA OBRA: "MEJORAMIENTO DEL SERVICIO EDUCATIVO PARA EL FORTALECIMIENTO DE LAS CAPACIDADES DE APRENDIZAJE DE LOS ESTUDIANTES DE LA I.E. INTEGRAL N° 54481 DE NIVEL PRIMARIA Y COLEGIO MARIO VARGAS LLOSA DE OSCCOL</t>
  </si>
  <si>
    <t>EL PRESENTE TIENE POR OBJETIVO DE LA ADQUISICIÓN DE LADRILLOS PASTELERO PARA EL PROYECTO: "CREACION DE LA PLAZA PRINCIPAL EN EL CENTRO POBLADO DE COCHARCAS DEL DISTRITO DE COCHARCAS - PROVINCIA DE CHINCHEROS - DEPARTAMENTO DE APURIMAC"</t>
  </si>
  <si>
    <t>ADQUISICIÓN DE MATERIALES (PIEDRA BASALTO) PUESTO EN OBRA; PARA EL PROYECTO: ""CREACION DE LA PLAZA PRINCIPAL EN EL CENTRO POBLADO DE COCHARCAS DEL DISTRITO DE COCHARCAS - PROVINCIA DE CHINCHEROS - DEPARTAMENTO DE APURIMAC", CUI 2476169.</t>
  </si>
  <si>
    <t>ADQUISICIÓN DE LADRILLOS PARA EL PROYECTO ""MEJORAMIENTO DE LOS SERVICIOS EDUCATIVOS DE EDUCACIÓN BÁSICA ESPECIAL N 13 Y URIPA DE LOS DISTRITOS DE CHINCHEROS Y ANCO HUALLO, PROVINCIA DE CHINCHEROS, REGIÓN APURÍMAC", CUI 2329289.</t>
  </si>
  <si>
    <t>ADQUISICIÓN DE AGREGADOS PARA EL PROYECTO ""MEJORAMIENTO DE LOS SERVICIOS EDUCATIVOS DE EDUCACIÓN BÁSICA ESPECIAL N 13 Y URIPA DE LOS DISTRITOS DE CHINCHEROS Y ANCO HUALLO, PROVINCIA DE CHINCHEROS, REGIÓN APURÍMAC", CUI 2329289.</t>
  </si>
  <si>
    <t>ADQUISICIÓN DE COMBUSTIBLE PARA LOS TRABAJOS EN EL PROYECTO: "MEJORAMIENTO DE LOS SERVICIOS EDUCATIVOS DE LA I.E.I. NRO 475-19, I.E.P NRO 54240 Y I.E.S. FERNANDO BELAUNDE TERRY DEL CENTRO POBLADO - OCCEPATA DEL DISTRITO DE RANRACANCHA - PRO</t>
  </si>
  <si>
    <t>ADQUISICIÓN DE CEMENTO PORTLAND TIPO I DE 42.5 KG PARA LOS TRABAJOS DEL PROYECTO: "MEJORAMIENTO DE LOS SERVICIOS EDUCATIVOS DE LA I.E.I. NRO 475-19, I.E.P NRO 54240 Y I.E.S. FERNANDO BELAUNDE TERRY DEL CENTRO POBLADO - OCCEPATA DEL DISTRITO</t>
  </si>
  <si>
    <t>ADQUISICIÓN DE AGREGADOS PARA LOS TRABAJOS EN OBRA EN EL PROYECTO: ""MEJORAMIENTO DE LOS SERVICIOS EDUCATIVOS DE LA I.E.I. NRO 475-19, I.E.P NRO 54240 Y I.E.S. FERNANDO BELAUNDE TERRY DEL CENTRO POBLADO - OCCEPATA DEL DISTRITO DE RANRACANCH</t>
  </si>
  <si>
    <t>ADQUISICIÓN DE ACERO CORRUGADO Y ALAMBRES PARA EL PROYECTO ""MEJORAMIENTO DE LOS SERVICIOS EDUCATIVOS DE EDUCACIÓN BÁSICA ESPECIAL N 13 Y URIPA DE LOS DISTRITOS DE CHINCHEROS Y ANCO HUALLO, PROVINCIA DE CHINCHEROS, REGIÓN APURÍMAC"</t>
  </si>
  <si>
    <t>ADQUISICIÓN DE ACEROS PARA LOS TRABAJOS EN EL PROYECTO: "MEJORAMIENTO DE LOS SERVICIOS EDUCATIVOS DE LA I.E.I. NRO 475-19, I.E.P NRO 54240 Y I.E.S. FERNANDO BELAUNDE TERRY DEL CENTRO POBLADO - OCCEPATA DEL DISTRITO DE RANRACANCHA - PROVINCI</t>
  </si>
  <si>
    <t>ADQUISICION DE EQUIPOS PARA HORNO Y COCINA PARA EL PROYECTO ""MEJORAMIENTO DE LOS SERVICIOS EDUCATIVOS DE EDUCACIÓN BÁSICA ESPECIAL N 13 Y URIPA DE LOS DISTRITOS DE CHINCHEROS Y ANCO HUALLO, PROVINCIA DE CHINCHEROS, REGIÓN APURÍMAC", CUI 23</t>
  </si>
  <si>
    <t>ADQUISICIÓN DE (EQUIPOS COMPUTACIONALES Y PERIFÉRICOS) PARA EL PROYECTO: ""MEJORAMIENTO DE LOS SERVICIOS EDUCATIVOS DE EDUCACIÓN BÁSICA ESPECIAL N 13 Y URIPA DE LOS DISTRITOS DE CHINCHEROS Y ANCO HUALLO, PROVINCIA DE CHINCHEROS, REGIÓN APUR</t>
  </si>
  <si>
    <t>ADQUISICIÓN DE CEMENTO PORTLAND  TIPO I PARA PROYECTO ""MEJORAMIENTO DE LOS SERVICIOS EDUCATIVOS DE EDUCACIÓN BÁSICA ESPECIAL N 13 Y URIPA DE LOS DISTRITOS DE CHINCHEROS Y ANCO HUALLO, PROVINCIA DE CHINCHEROS, REGIÓN APURÍMAC", CUI 2329289.</t>
  </si>
  <si>
    <t>ADQUISICION DE MATERIALES ELECTRICOS PARA EL PROYECTO "MEJORAMIENTO DE LOS SERVICIOS EDUCATIVOS DE EDUCACIÓN BÁSICA ESPECIAL N 13 Y URIPA DE LOS DISTRITOS DE CHINCHEROS Y ANCO HUALLO, PROVINCIA DE CHINCHEROS, REGIÓN APURÍMAC", CUI 2329289.</t>
  </si>
  <si>
    <t>ADQUISICIÓN DE MATERIALES DE CONSTRUCCIÓN PARA EL PROYECTO: ""MEJORAMIENTO DE LOS SERVICIOS EDUCATIVOS DE LA I.E.I. NRO 475-19, I.E.P NRO 54240 Y I.E.S. FERNANDO BELAUNDE TERRY DEL CENTRO POBLADO - OCCEPATA DEL DISTRITO DE RANRACANCHA - PRO</t>
  </si>
  <si>
    <t>CONTRATO COMPLEMENTARIO PARA ADQUISICION DE AGREGADOS PARA EL PROYECTO: "MEJORAMIENTO DE LA OFERTA DEL SERVICIO EDUCATIVO EN EL INSTITUTO SUPERIOR TECNOLÓGICO PUBLICO DE HUACCANA, DISTRITO DE HUACCANA, PROVINCIA DE CHINCHEROS - APURÍMAC",</t>
  </si>
  <si>
    <t>CONTRATO COMPLEMENTARIO PARA LA ADQUISICION DE CEMENTO PARA EL PROYECTO: "MEJORAMIENTO DE LA OFERTA DEL SERVICIO EDUCATIVO EN EL INSTITUTO SUPERIOR TECNOLÓGICO PUBLICO DE HUACCANA, DISTRITO DE HUACCANA, PROVINCIA DE CHINCHEROS - APURÍMAC",</t>
  </si>
  <si>
    <t>CONTRATO COMPLEMENTARIO PARA ADQUISICION DE ACERO CORRUGADO PARA EL PROYECTO: "MEJORAMIENTO DE LA OFERTA DEL SERVICIO EDUCATIVO EN EL INSTITUTO SUPERIOR TECNOLÓGICO PUBLICO DE HUACCANA, DISTRITO DE HUACCANA, PROVINCIA DE CHINCHEROS - APURÍM</t>
  </si>
  <si>
    <t>ADQUISICIÓN DE MAQUINARIAS, EQUIPOS PARA EL PROYECTO: "PARA EL PROYECTO: ""MEJORAMIENTO DE LOS SERVICIOS EDUCATIVOS DE EDUCACIÓN BÁSICA ESPECIAL N 13 Y URIPA DE LOS DISTRITOS DE CHINCHEROS Y ANCO HUALLO, PROVINCIA DE CHINCHEROS, REGIÓN APUR</t>
  </si>
  <si>
    <t>ADQUISICIÓN DE EQUIPOS LIVIANOS PARA TRABAJOS EN OBRA EN EL PROYECTO: ""MEJORAMIENTO DE LOS SERVICIOS EDUCATIVOS DE LA I.E.I. NRO 475-19, I.E.P NRO 54240 Y I.E.S. FERNANDO BELAUNDE TERRY DEL CENTRO POBLADO - OCCEPATA DEL DISTRITO DE RANRACA</t>
  </si>
  <si>
    <t>ADQUISICIÓN DE MADERA DE TORNILLO Y MONTAÑA PARA LOS TRABAJOS EN OBRA DEL PROYECTO: "MEJORAMIENTO DE LOS SERVICIOS EDUCATIVOS DE LA I.E.I. NRO 475-19, I.E.P NRO 54240 Y I.E.S. FERNANDO BELAUNDE TERRY DEL CENTRO POBLADO - OCCEPATA DEL DISTRI</t>
  </si>
  <si>
    <t>OS__0000002</t>
  </si>
  <si>
    <t>20116544289__ELECTRO SUR ESTE S.A.A.</t>
  </si>
  <si>
    <t>CONCLUIDO</t>
  </si>
  <si>
    <t xml:space="preserve">INSTALACION DE DIVISOR DE AMBIENTE DE MADERA </t>
  </si>
  <si>
    <t>OS__0000066</t>
  </si>
  <si>
    <t>20490098799__INVERSIONES KEPAL E.I.R.L.</t>
  </si>
  <si>
    <t xml:space="preserve">SERVICIO DE ACCESO DE INTERNET ROAMING </t>
  </si>
  <si>
    <t>OS__0000079</t>
  </si>
  <si>
    <t>20602490620__BERCHSMAN SOCIEDAD COMERCIAL DE RESPONSABILIDAD LIMITADA - BERCHSMAN S.R.L.</t>
  </si>
  <si>
    <t xml:space="preserve">SERVICIO DE INSTALACION CABLEADO Y CONEXION DE SENSORES </t>
  </si>
  <si>
    <t>28-2020-DRTC-1</t>
  </si>
  <si>
    <t>20450781917__TIMSAT S.A.C.</t>
  </si>
  <si>
    <t>ALQUILER DE UNA (01) MOTONIVELADORA MAQUINA SECA, INCLUYE OPERADOR, PUESTO EN OBRA, PARA EL PROYECTO: "MEJORAMIENTO DE LA CARRETERA TOTORA KILCATA CCOTACCASA, DISTRITO DE OROPESA, PROVINCIA DE ANTABAMBA ¿ REGION APURIMAC".</t>
  </si>
  <si>
    <t>2-2021-DRTC-1</t>
  </si>
  <si>
    <t>20601350506__MRS CONSTRUCTORA CONTRATISTAS E INVERSIONES GENERALES E.I.R.L.</t>
  </si>
  <si>
    <t>CONTRATACIÓN DE SERVICIO DE ALQUILER DE (02) VOLQUETES (MAQUINA SERVIDA) CON OPERADOR CON, PARA LA OBRA: ¿MANTENIMIENTO Y TRATAMIENTO DEL TALUD EN EL SECTOR SALLAR CARRETERA SANTA ROSA -ANTABAMBA -KM:49+600 DE LA COMUNIDAD DE HUANCARAY ¿ DISTRITO PACHACONAS ¿ PROVINCIA ANATABAMBA ¿ REGION APURIMAC</t>
  </si>
  <si>
    <t>3-2021-DRTC-1</t>
  </si>
  <si>
    <t>20601277272__BER MAC E.I.R.L</t>
  </si>
  <si>
    <t>CONTRATACIÓN DE SERVICIO DE ALQUILER DE CUATRO (04) VOLQUETES DE 15 M3 (MAQUINA SECA), INCLUYE OPERADOR, PUESTO EN OBRA, PARA EL PROYECTO DE LA OBRA: "MEJORAMIENTO DE LA CARRETERA TOTORA KILCATA CCOTACCASA, DISTRITO DE OROPESA, PROVINCIA DE ANTABAMBA ¿ REGION APURIMAC"</t>
  </si>
  <si>
    <t>1-2021-DRTC-1</t>
  </si>
  <si>
    <t>10401511461__CCAMERCCOA YUCRA HECTOR REYNALDO</t>
  </si>
  <si>
    <t xml:space="preserve">ALQUILER DE EXCAVADORA HIDRÁULICA </t>
  </si>
  <si>
    <t>OS__0000206</t>
  </si>
  <si>
    <t>10310325142__PERALTA VARGAS JOSE ANTONIO</t>
  </si>
  <si>
    <t xml:space="preserve">SERVICIO DE SUPERVISOR EN LA EJECUCIÓN: VOZ Y DATA DEL EQUIPAMIENTO DEL PROYECTO </t>
  </si>
  <si>
    <t>OS__0000210</t>
  </si>
  <si>
    <t>10310107978__PALOMINO BARRIENTOS WALTER</t>
  </si>
  <si>
    <t xml:space="preserve">SERVICIO DE PERFORACION Y VOLADURA DE ROCAS SUELTA </t>
  </si>
  <si>
    <t>OS__0000299</t>
  </si>
  <si>
    <t>20490535412__RECUERDOS SOCIEDAD ANÓNIMA CERRADA</t>
  </si>
  <si>
    <t xml:space="preserve">ALQUILER DE CAMIÓN CISTERNA </t>
  </si>
  <si>
    <t>OS__0000308</t>
  </si>
  <si>
    <t>ALQUILER DE EXCAVADORA HIDRAULICA SOBRE ORUGA MAQUINA SERVIDA, INCLUYE OPERADOR CALIFICADO Y RESPONSABLE</t>
  </si>
  <si>
    <t>4-2021-DRTC-1</t>
  </si>
  <si>
    <t>10469564105__QUINTANILLA VARGAS MIGUEL</t>
  </si>
  <si>
    <t>SERVICIO DE PERFORACION, CARGA Y DISPARO DE VOLADURA, DESQUINCHE Y ELIMINACION DE ROCA FIJA DE ROCAS FIJA</t>
  </si>
  <si>
    <t>10-2021-DRTC-1</t>
  </si>
  <si>
    <t>20604709424__CARMOBARRI EMPRESA INDIVIDUAL DE RESPONSABILIDAD LIMITADA</t>
  </si>
  <si>
    <t>SERVICIO DE ALQUILER DE EXCAVADORA HIDRAULICA SOBRE ORUGA</t>
  </si>
  <si>
    <t>11-2021-DRTC-1</t>
  </si>
  <si>
    <t xml:space="preserve">ALQUILER DE CAMIONETA </t>
  </si>
  <si>
    <t>OS__0000341</t>
  </si>
  <si>
    <t>20605203176__FASA INGENIEROS SOCIEDAD COMERCIAL DE RESPONSABILIDAD LIMITADA</t>
  </si>
  <si>
    <t xml:space="preserve">ALQUILER DE RETROEXCAVADORA </t>
  </si>
  <si>
    <t>OS__0000367</t>
  </si>
  <si>
    <t>10310043911__CAMACHO SANCHEZ LINO</t>
  </si>
  <si>
    <t xml:space="preserve">ALQUILER DE RODILLO LISO VIBRATORIO </t>
  </si>
  <si>
    <t>OS__0000368</t>
  </si>
  <si>
    <t>20490715151__CARDENAS Y ASOCIADOS CONSTRUCCION E INGENIERIA SOCIEDAD COMERCIAL DE RESPONSABILIDAD LIMITADA</t>
  </si>
  <si>
    <t>OS__0000370</t>
  </si>
  <si>
    <t xml:space="preserve">INSTALACION DE BARANDAS </t>
  </si>
  <si>
    <t>OS__0000387</t>
  </si>
  <si>
    <t>20603300671__SERVICIOS DE INGENIERIA Y SUMINISTROS SOCIEDAD ANONIMA</t>
  </si>
  <si>
    <t>ALQUILER DE (01) EXCAVADORA HIDRAULICA SOBRE ORUGA (MAQUINA SECA) CON OPERADOR, PARA LA OBRA: ¿MEJORAMIENTO DE LA CARRETERA TOTORA KILCATA CCOTACCASA, DISTRITO DE OROPESA, PROVINCIA DE ANTABAMBA ¿ REGION APURIMAC¿</t>
  </si>
  <si>
    <t>6-2021-DRTC-1</t>
  </si>
  <si>
    <t>OS__0000399</t>
  </si>
  <si>
    <t>10475894923__MENA AGUIRRE MARIO</t>
  </si>
  <si>
    <t>OS__0000408</t>
  </si>
  <si>
    <t>10415304949__CARDENAS CATALAN OSWALDO</t>
  </si>
  <si>
    <t>CONTRATACION DEL SERVICIO DE ALQUILER DE (01) EXCAVADORA HIDRAULICA SOBRE ORUGA MAQUINA SECA, INCLUYE OPERADOR - PARA LA OBRA: ¿CONSTRUCCION TROCHA CARROZABLE LLAULLIPATA - TIPIN - ANISPATA, OLLABAMBA, DISTRITO DE MARISCAL GAMARRA, GRAU, APURIMAC</t>
  </si>
  <si>
    <t>5-2021-DRTC-1</t>
  </si>
  <si>
    <t xml:space="preserve">CONFECCION E INSTALACION DE ESTRUCTURAS METALICAS </t>
  </si>
  <si>
    <t>OS__0000418</t>
  </si>
  <si>
    <t>CONTRATACIÓN DEL SERVICIO: ALQUILER DE (03)VOLQUETE (MAQUINA SECA) CON OPERADOR, PARA LA OBRA: ¿CONSTRUCCIÓN DEL CAMINO VECINAL PAMPALLACTA ¿ANCOBAMBA DEL DISTRITO DE CHAPIMARCA, PROVINCIA DE AYMARAES ¿ REGIÓN APURÍMAC¿.</t>
  </si>
  <si>
    <t>8-2021-DRTC-1</t>
  </si>
  <si>
    <t xml:space="preserve"> 
CONTRATACIPON DE SERVICIO DE ALQUILER DE MOTONIVELADORA MAQUNA SECA CON OPERADOR PARA LA OBRA: ¿CONSTRUCCIÓN DEL CAMINO VECINAL PAMPALLACTA ¿ANCOBAMBA DEL DISTRITO DE CHAPIMARCA, PROVINCIA DE AYMARAES ¿ REGIÓN APURÍMAC¿</t>
  </si>
  <si>
    <t>7-2021-DRTC-1</t>
  </si>
  <si>
    <t>SERVICIO DE ALQUILER DE EXCAVADORA SOBRE ORUGA, MAQUINA SECA CON OPERADOR, PARA LA OBRA: CONSTRUCCIÓN DEL CAMINO VECINAL PAMPALLACTA-ANCOBAMBA DEL DISTRITO DE CHAPIMARCA, PROVINCIA DE AYMARAES, REGION APURÍMAC</t>
  </si>
  <si>
    <t>9-2021-DRTC-1</t>
  </si>
  <si>
    <t>10310385625__ALARCON HUAMANGUINO HUGO</t>
  </si>
  <si>
    <t>REPARACION DE MOTOR PARA VOLQUETE</t>
  </si>
  <si>
    <t>OS__0000422</t>
  </si>
  <si>
    <t>10411780517__ARIAS ALARCON MARILUZ</t>
  </si>
  <si>
    <t>CONTRATACIÓN DEL SERVICIO: ALQUILER DE RODILLO LISO VIBRATORIO AUTOPROPULSADO (MAQUINA SECA) CON OPERADOR, PARA LA OBRA: ¿CONSTRUCCIÓN DEL CAMINO VECINAL PAMPALLACTA ¿ANCOBAMBA DEL DISTRITO DE CHAPIMARCA, PROVINCIA DE AYMARAES ¿ REGIÓN APURÍMAC¿.</t>
  </si>
  <si>
    <t>10240038701__CARPIO BALLON CESAR</t>
  </si>
  <si>
    <t>OS__0000433</t>
  </si>
  <si>
    <t>10443017505__GONZALES PORRAS ORLINDA</t>
  </si>
  <si>
    <t xml:space="preserve">CONTRATO COMPLEMENTARIO </t>
  </si>
  <si>
    <t>AS 1-2021-DRTC-A</t>
  </si>
  <si>
    <t xml:space="preserve">MANTENIMIENTO PREVENTIVO DE MOTONIVELADORA </t>
  </si>
  <si>
    <t>OS__0000449</t>
  </si>
  <si>
    <t>20602060145__DISTRIBUCIONES YAAC PERU E.I.R.L.</t>
  </si>
  <si>
    <t xml:space="preserve">SERVICIO DE MANTENIMIENTO DE CATALOGO DE BB Y SS-RUBRO MECANICA Y AFINES </t>
  </si>
  <si>
    <t>OS__0000454</t>
  </si>
  <si>
    <t>20601941997__INVERSIONISTAS E INGENIERÍA IDEMSA S.A.C.</t>
  </si>
  <si>
    <t>CONTRATACION DEL SERVICIO DE PERFORACION DE CARGA Y DISPARO DE VOLADURA, DESQUINCHE Y ELIMINACION DE ROCA SUELTA PARA LA OBRA:CONSTRUCCION TROCHA CARROZABLE LLAULLIPATA TIPIN ANISPATA OLLABAMBA DISTRITO DE MARISCAL GAMARRA GRAU APURIMAC</t>
  </si>
  <si>
    <t>14-2021-DRTC-1</t>
  </si>
  <si>
    <t>RESUELTO</t>
  </si>
  <si>
    <t xml:space="preserve">ALQUILER DE CAMIÓN VOLQUETE </t>
  </si>
  <si>
    <t>OS__0000460</t>
  </si>
  <si>
    <t>OS__0000540</t>
  </si>
  <si>
    <t>ADQUISICION DE CONCRETO PREMEZCLADO F´C=280 PARA LA OBRA MEJORAMIENTO DE LA OBRA MEJORAMIENTO D</t>
  </si>
  <si>
    <t>OC__0000004</t>
  </si>
  <si>
    <t>20526944934__GRUPO MURILLO E.I.R.LTDA.</t>
  </si>
  <si>
    <t>ADQUISICION DE EPPS PARA EL PERSONAL OBRERO DE LA OBRA TOTORA KILCATA CCOTACCASA</t>
  </si>
  <si>
    <t>OC__0000033</t>
  </si>
  <si>
    <t>10420349331__ALVAREZ NUÑEZ CATHERINE FLOR DE MARIA</t>
  </si>
  <si>
    <t>ADQUISICION DE LADRILLO PARA MURO PARA  LA OBRA MEJORAMIENTO DE LA PRESTACION DE SERVICIOS PUBL</t>
  </si>
  <si>
    <t>OC__0000049</t>
  </si>
  <si>
    <t>10447478841__QUISPE CCAHUANA ERIKA</t>
  </si>
  <si>
    <t>ADQUISION DE TARJETAS DE PVC PREIMPRESA E IMPRESA PARA LA SUB DIRECCION DE LICENCIAS DE CONDUCIR</t>
  </si>
  <si>
    <t>OC__0000084</t>
  </si>
  <si>
    <t>20431995281__POLYSISTEMAS CORP S.A.C.</t>
  </si>
  <si>
    <t>ADQUISICION DE PORCELANATO PARA LA OBRA MEJORAMIENTO DE LA PRESTACION DE SERVICIOS PUBLICOS EN LA</t>
  </si>
  <si>
    <t>OC__0000090</t>
  </si>
  <si>
    <t>10462356795__GAMARRA CHALLCO ABEL YSAAC</t>
  </si>
  <si>
    <t>ADQUISICION DE REPUESTOS PARA TRACTOR ORUGA CAT-REG - 4551 PARA LAOBRA TOTORA KILCATA CCOTACCAS</t>
  </si>
  <si>
    <t>OC__0000097</t>
  </si>
  <si>
    <t>20524072573__SERVICIOS INTERNACIONALES DE LOGISTICA COMERCIAL SAC</t>
  </si>
  <si>
    <t>ADQUISICION DE CABLE N2XOH 1X25mm2 PARA LA OBRA MEJORAMIENTO DE LA PRESTACION DE ERVICIOS PUBLI</t>
  </si>
  <si>
    <t>OC__0000098</t>
  </si>
  <si>
    <t>20564070816__REPRESENTACIONES HURTADO SAC</t>
  </si>
  <si>
    <t>ADQUISICION DE CABLE N2OH 1 x16 mm2 PARA LA OBRA MEJORAMIENTO DE LA PRESTACION DE SERVICIOS ÙBL</t>
  </si>
  <si>
    <t>OC__0000099</t>
  </si>
  <si>
    <t>ADQUISICION DE SISTEMA DE SONORIZACION PARA EL AUDITORIO PARA LA OBRA MEJORAMIENTO DE LA PRESTACION</t>
  </si>
  <si>
    <t>OC__0000108</t>
  </si>
  <si>
    <t>20601890683__SISTEMAV S.A.C.</t>
  </si>
  <si>
    <t>ACCESORIOS DE COMPUTO PARA REPOTENCIACION DE EQUIPOS NECESARIOS PARA TRABAJO CON GIS Y CAD</t>
  </si>
  <si>
    <t>OC__0000118</t>
  </si>
  <si>
    <t>20602890237__CEPRODATA E.I.R.L.</t>
  </si>
  <si>
    <t xml:space="preserve"> 
ADQUISICION DE CONCRETO PRE MEZCLADO FC =245KG/CM2 PARA LA OBRA MEJORAMIENTO DE LA PRESTACION DE SERVICIOS PUBLICOS EN LA SEDE INSTITUCIONAL DE LA DIRECCION REGIONAL DE TRANSPORTES Y COMUNICACIONES DE APURIMAC</t>
  </si>
  <si>
    <t>ADQUISICION DE VENTANAS DE VIDRIO PARA  LA OBRA MEJORAMIENTO DE LA PRESTACION DE SERVICIOS PUBL</t>
  </si>
  <si>
    <t>30-2021-DRTC-1</t>
  </si>
  <si>
    <t>10722070530__JIMENEZ CONTRERAS JHORDY KEVIN</t>
  </si>
  <si>
    <t>ADQUISICION DE VARILLAS DE ACERO CORRUGADO PARA KLA OBRA MEJORAMIENTO DE LA PRESTACION DE SERVICIOS PUBLICOS EN LA SEDE INSTITUCIONAL</t>
  </si>
  <si>
    <t>OC__0000149</t>
  </si>
  <si>
    <t>20527014736__CORPORACIÓN CHUMBAO S.R.L</t>
  </si>
  <si>
    <t>ADQUISICION DE CEMENTO PORTLAND TIPO (42.5 KG) PARA LA OBRA "CONSTRUCCION DE CAMINO VECINAL PAM</t>
  </si>
  <si>
    <t>OC__0000157</t>
  </si>
  <si>
    <t>20527582203__ GLOSER S.A.C.</t>
  </si>
  <si>
    <t>ADQUISICION DE CEMENTO PARA LA OBRA MEJORAMIENTO DE LA PRESTACION DE SERVICIOS PUBLICOS EN LA S</t>
  </si>
  <si>
    <t>OC__0000161</t>
  </si>
  <si>
    <t>ADQUISICION DE PIEDRA CHANCADA DE 1" PARA CONCRETO 120M3 PARA L AOBRA PAMPALLACTA-ANCOBAMBA.</t>
  </si>
  <si>
    <t>OC__0000180</t>
  </si>
  <si>
    <t>ACCESORIOS PARA RECEPCCION SATELITAL, MALLAS DE ALUMINIO, PARA TELECOMUNICACIONES</t>
  </si>
  <si>
    <t>OC__0000186</t>
  </si>
  <si>
    <t>20602333028__INTECNOCON B &amp; C E.I.R.L</t>
  </si>
  <si>
    <t>ADQUISICION DE ARENA GRUESA PARA LA OBRA "CONSTRUCCION DE CAMINO VECINAL ENTRE LAS COMUNIDADES</t>
  </si>
  <si>
    <t>OC__0000189</t>
  </si>
  <si>
    <t>ADQUISION DE TARJETAS DE PVC PREIMPRESA E IMPRESA DE LICENCIAS DE CONDUCIR</t>
  </si>
  <si>
    <t>OC__0000196</t>
  </si>
  <si>
    <t>ADQUISICION DE COMBUSTIBLE DIESEL PARA LA OBRA:CONSTRUCCION DEL CAMINO VECINAL PAMPALLACTA ¿ ANCOBAMBA DEL DISTRITO DE CHAPIMARCA, PROVINCIA DE AYMARAES, REGION APURIMAC</t>
  </si>
  <si>
    <t>20450700771__ESTACION DE SERVICIOS GRUPO A &amp; T PERU SOCIEDAD ANONIMA CERRADA</t>
  </si>
  <si>
    <t>POR ADQUISICION DE CONTUCTOR PARA BAJA TENSION PARA LA OBRA MEJORAMIENTO DE LA PRESTACION DE SE</t>
  </si>
  <si>
    <t>OC__0000237</t>
  </si>
  <si>
    <t>20491139782__KUKYS SOCIEDAD COMERCIAL DE RESPONSABILIDAD LIMITADA</t>
  </si>
  <si>
    <t>ADQUISICION DE COMBUSTIBLE DIESEL MEJORAMIENTO DE LA CARRETERA TOTORA KILCCATA</t>
  </si>
  <si>
    <t>20602325831__ADELIT COMERCIALIZADORA Y SERVICIOS S.R.L.</t>
  </si>
  <si>
    <t>ADQUISICION DE ELECTROBAMBA DEL SISTEMA DE AGUA PARA TANQUE ELEVADO EN LA OBRA MEJORAMIENTO DE LA PR</t>
  </si>
  <si>
    <t>OC__0000243</t>
  </si>
  <si>
    <t>20603597070__YUNTA INGENIEROS EMPRESA INDIVIDUAL DE RESPONSABILIDAD LIMITADA</t>
  </si>
  <si>
    <t>ADQUISICION DE SILLA EJECUTIVA PARA LA OBRA MEJORAMIENTO DE LA PRESTACION DE SERVICIOS PUBLICOS</t>
  </si>
  <si>
    <t>OC__0000248</t>
  </si>
  <si>
    <t>20527909059__INGENIEROS TICA SAC</t>
  </si>
  <si>
    <t>ADQUISICION DE CONDUCTORES PARA MEDIA TENSION PARA LA OBRA MEJORAMIENTO DE LA PRESTACION DE SER</t>
  </si>
  <si>
    <t>OC__0000252</t>
  </si>
  <si>
    <t>ADQUISICION DE VENTANA DE ALUMINIO CON VIDRIO PARA LA OBRA MEJORAMIENTO DE LA PRESTACION DE SER</t>
  </si>
  <si>
    <t>OC__0000271</t>
  </si>
  <si>
    <t>10100677984__RAMOS AGUILAR SERGIO FRANCISCO</t>
  </si>
  <si>
    <t>AQUISICION DE COMBUSTIBLE DIESEL B5</t>
  </si>
  <si>
    <t>AQUISICION DE VENTANA PARA LA OBRA:MEJORAMIENTO DE LA PRESTACION DE SERVICIOS PUBLICOS</t>
  </si>
  <si>
    <t>20603234422__J&amp;M GLASS EMPRESA INDIVIDUAL DE RESPONSABILIDAD LIMITADA</t>
  </si>
  <si>
    <t>ADQUISICION DE REPUESTO PARA EL CARGADOR FRONTAL KOMATSU WA - 320 REG 1049 PARA LA OBRA TOTORA</t>
  </si>
  <si>
    <t>OC__0000291</t>
  </si>
  <si>
    <t>20490518674__APU - TRACTOR PERU S.A.C.</t>
  </si>
  <si>
    <t>ADQUISICION DE PETROLEO DIESEL D5 PARA LA OBRA TOTORA KILCATA CCOTACCASA</t>
  </si>
  <si>
    <t>ADQUISICIÓN DE TRANSFORMADOR DE DISTRIBUCIÓN TRIFÁSICO ENCAPSULADO EN RESINA EPOXICA DE 250 KVA</t>
  </si>
  <si>
    <t>20521974495__HP &amp; T ELECTRIC S.A.C.</t>
  </si>
  <si>
    <t>ADQUISICION DE ELECTROBOMBAS Y GABINETES PARA EL SISTEMA DE AGUA CONTRA INCENDIOS INCLUYE ACCESORIOS E INSTALACION A TODO COSTO</t>
  </si>
  <si>
    <t>10714181691__ALVAREZ GOMEZ FERNANDO ALEJANDRO</t>
  </si>
  <si>
    <t>ADQUISICION DE EQUIPOS DE PROTECCION PERSONAL EPPS. PARA LA OBRA: CONSTRUCCION TROCHA CARROZABL</t>
  </si>
  <si>
    <t>OC__0000306</t>
  </si>
  <si>
    <t>BATERIAS SOLARES PARA EL MEJORAMIENTO DE ESTACIONES CPACC CON LA TECNOLOGIA DE PANELES SOLARES</t>
  </si>
  <si>
    <t>OC__0000345</t>
  </si>
  <si>
    <t>20508306246__SECURITY CARE EIRL</t>
  </si>
  <si>
    <t>KIT DE TORRE VENTADA CON ACCESORIOS DE INSTALACION INCLUIDOS PARA FIJACION DE ANTENAS DE RADIO</t>
  </si>
  <si>
    <t>OC__0000347</t>
  </si>
  <si>
    <t>20602238971__LYNX-TECH E.I.R.L.</t>
  </si>
  <si>
    <t>PEDIDO DE PANELES SOLARES PARA MEJORAMIENTO DE ESTACIONES CPACC QUE YA CUENTAN CON ESTA TECNOLO</t>
  </si>
  <si>
    <t>OC__0000349</t>
  </si>
  <si>
    <t>ADQUISICION DE ANTENAS PARA LAS ESTACIONES DE RADIO Y TELEVISION NACIONAL DEL PERU</t>
  </si>
  <si>
    <t>OC__0000350</t>
  </si>
  <si>
    <t>20100299535__T V SAT S.A.C.</t>
  </si>
  <si>
    <t>ADQUISICION DE BIENES PARA LA  ACTIVIDAD MANTENIMIENTO Y TRATAMIENTO DE TALUD  EN EL SECTOR DE</t>
  </si>
  <si>
    <t>OC__0000353</t>
  </si>
  <si>
    <t>20485592556__SERVICENTRO SANTA MARTHA E.I.R.LTDA.</t>
  </si>
  <si>
    <t>ADQUISICION DE LLANTAS PARA LA OBRA CONSTRUCCION DE CAMINO VECIINAL ENTRE LAS COMUNIDADES DE PA</t>
  </si>
  <si>
    <t>OC__0000369</t>
  </si>
  <si>
    <t>10310343906__STEFFEN GARRAFA CHRISTIAN VALENTIN</t>
  </si>
  <si>
    <t>ADQUISICION DE CEMENTO PORTLAND TIPO I PARA LA OBRA CONSTRUCCION DE CAMINO VECINAL ENTRE LAS CO</t>
  </si>
  <si>
    <t>OC__0000370</t>
  </si>
  <si>
    <t>10310341385__ALFARO BORDA JUAN MARIO</t>
  </si>
  <si>
    <t>ADQUSIICION DE SEÑALIZACION VERTICAL, PARA LA OBRA CONSTRUCCION DE CAMINO VECINAL ENTRE LAS COM</t>
  </si>
  <si>
    <t>OC__0000373</t>
  </si>
  <si>
    <t>10421864077__MARTINEZ HUILLCA DOMINGA</t>
  </si>
  <si>
    <t>ADQUISICION DE MATERIALES PARA MEDIA TENSION PARA LA OBRA MEJORAMIENTO DE LA PRESTACION DE SERV</t>
  </si>
  <si>
    <t>OC__0000375</t>
  </si>
  <si>
    <t>10452036199__SERRANO INCA ISABEL</t>
  </si>
  <si>
    <t>ADQUISICION DE PETROLEO PARA LA OBRA CONSTRUCCION DE CAMINO VECINAL ENTRE LAS COMUNIDADES DE PA</t>
  </si>
  <si>
    <t>OC__0000376</t>
  </si>
  <si>
    <t>20485584880__SERVICENTRO SAN JOSE E.I.R.LTDA.</t>
  </si>
  <si>
    <t>ADQUISICIÓN DE CELDA EN MEDIA TENSIÓN PARA REMONTE Y CELDA DE PROTECCIÓN EN MEDIA TENSIÓN PARA 24 KV CON INTERRUPTOR EN SF6, INCLUYE EL SUMINISTRO</t>
  </si>
  <si>
    <t>12-2021-DRTC-1</t>
  </si>
  <si>
    <t>ADQUISICION DE HORMIGON PARA LA OBRA CONSTRUCCION DE CAMINO VECINAL ENTRE LAS COMUNIDADES DE PA</t>
  </si>
  <si>
    <t>OC__0000384</t>
  </si>
  <si>
    <t>20600123158__CONSTRUCTORA Y CONSULTORA JCN S.A.C</t>
  </si>
  <si>
    <t>ADQUISICION DE LUBRICANTES PARA LA OBRA CONSTRUCCION DE CAMINO VECINAL ENTRE LAS COMUNIDADES DE</t>
  </si>
  <si>
    <t>OC__0000385</t>
  </si>
  <si>
    <t>10310244509__MONTES RETAMOSO LIVIA</t>
  </si>
  <si>
    <t>ADQUISICION DE CABLES PARA LA OBRA MEJORAMIENTO DE LA PRESTACION DE SERVICIOS PUBLICOS EN LA SE</t>
  </si>
  <si>
    <t>OC__0000388</t>
  </si>
  <si>
    <t>20450787877__CILSA E.I.R.LTDA</t>
  </si>
  <si>
    <t>ADQUISICION DE PETROLEO DB5  PARA LA OBRA TOTORA KILCATA CCOTACCASA</t>
  </si>
  <si>
    <t>ADQUISICION DE COMBUSTIBLE PETROLEO -DIESEL PARA LA OBRA:CONSTRUCCIÓN DEL CAMINO VECINAL PAMPALLACTA ¿ ANCOBAMBA DEL DISTRITO DE CHAPIMARCA-AYMARAES-APURÍMAC</t>
  </si>
  <si>
    <t>ADQUISICIÓN DE COMBUSTIBLE (PETROLEO DIESEL B5) PARA LA OBRA: ¿CONSTRUCCION TROCHA CARROZABLE LLAULLIPATA ¿ TIPIN - ANISPATA- OLLABAMBA, DISTRITO DE MARISCAL GAMARRA, GRAU, APURIMAC</t>
  </si>
  <si>
    <t>ADQUISICIÓN DE COMPUTADORAS DE ESCRITORIO, INSTALACION Y CAPACITACION, PARA EQUIPAMIENTO DE LA SEDE INSTITUCIONAL, PARA LA OBRA: "MEJORAMIENTO DE LA PRESTACION DE SERVICIOS PUBLICOS EN LA SEDE INSTITUCIONAL DE LA DIRECCION REGIONAL DE TRANSPORTES Y COMUNICACIONES DE APURIMAC</t>
  </si>
  <si>
    <t>15-2021-DRTC-1</t>
  </si>
  <si>
    <t>20601803861__TOQEN TECNOLOGIA Y NEGOCIOS S.A.C.</t>
  </si>
  <si>
    <t>REQUERIMIENTO DE ACCESORIOS PARA EL MANTENIMIENTO DE TORRES Y SOPORTE EOLICO</t>
  </si>
  <si>
    <t>OC__0000444</t>
  </si>
  <si>
    <t>10426328637__CERVANTES RIVAS NAZARIO</t>
  </si>
  <si>
    <t>1.- MASCARILLA FACIAL TEXTIL DE USO COMUNITARIO</t>
  </si>
  <si>
    <t>MENORES A 8UIT</t>
  </si>
  <si>
    <t>20527976163 / DISTRIBUCIONES GENERALES TUYERIS SCRL</t>
  </si>
  <si>
    <t>2.- UNIFORMES DE FAENA UNISEX</t>
  </si>
  <si>
    <t>20514811271 / PERU  FORUS SA</t>
  </si>
  <si>
    <t>3.- GEL ANTIBACTERIAL PARA MANOS X L APROX.</t>
  </si>
  <si>
    <t>20600238052 / JT Y R MULTISERVICIOS SCRL</t>
  </si>
  <si>
    <t>4.- MASCARILLA FACIAL TEXTIL DE USO COMUNITARIO</t>
  </si>
  <si>
    <t>20554212698 / CONFECIONES SER EIRL</t>
  </si>
  <si>
    <t>5.- ADQUISICIÓN DE MATERIALES DIDACTICOS Y DE LECTURA (LIBROS Y CUENTOS)</t>
  </si>
  <si>
    <t>20260100808 / EDITORIAL SAN MARCOS EIRL</t>
  </si>
  <si>
    <t>6.-EQUIPO MULTIFUNCIONAL COPIADORA IMPRESORA SCANNER</t>
  </si>
  <si>
    <t>20536231669 / PRISMACOMP SAC</t>
  </si>
  <si>
    <t xml:space="preserve">7.- JABÓN TOCADOR LIQUIDO X 1 L </t>
  </si>
  <si>
    <t>20606951711 / ECOLIMP EMPRESARIAL EIRL</t>
  </si>
  <si>
    <t>8.- COMPUTADORA PERSONAL PORTATIL</t>
  </si>
  <si>
    <t>20600257286 / PROYECTEC EIRL</t>
  </si>
  <si>
    <t>9.- PARLANTES EN GENERAL (MAYORES 1/8 UIT)</t>
  </si>
  <si>
    <t>10310245912 / BARAZORDA VIDAL DANY</t>
  </si>
  <si>
    <t>10.- MOCHILAS PARA ESTUDIANTES</t>
  </si>
  <si>
    <t>20526942567 / INVERSIONES RAULINS EIRL</t>
  </si>
  <si>
    <t>11.- ADQUISICIÓN DE COMPUTADORAS CON SUS RESPECTIVOS MONITORES</t>
  </si>
  <si>
    <t>20528016481 / JHT HARDWARE &amp; SOFTWARE EIRL</t>
  </si>
  <si>
    <t>12.- ADQUISICIÓN DE MATERIALES DE ESCRITORIO Y ENSEÑANZA</t>
  </si>
  <si>
    <t>10315430106 / VALENZUELA MOREANO ZACARIAS</t>
  </si>
  <si>
    <t>13.- CONTRATACIÓN  SERVICIO DE SANEAMIENTO FISICO LEGAL DE INMUEBLES</t>
  </si>
  <si>
    <t>10421942426 / SORIA PAREJA GREYS KELLY</t>
  </si>
  <si>
    <t>14.- MANTENIMIENTO CORRECTIVO DE TABLETA PAD</t>
  </si>
  <si>
    <t>20490923692 / PROFESIONALES ESPECIALIZADOS EN SERVICIOS GENERALES CONSULTORES</t>
  </si>
  <si>
    <t>ADQUISICION DE COMBUSTIBLE PARA FUNCIONAMIENTO DE LA CASA FUERZA CORRESPONDIENTE A LA 5TA-ENTREGA SEGUN CONTRATO Nª001-2020-DIR/ADM-HRGDV, DERIVADO DEL P.S. SUBASTA INVERSA ELECTRONICA Nª1-2020-HRGDVA-1</t>
  </si>
  <si>
    <t>10096426670 CORREA VALENZUELA MARCO ANTONIO</t>
  </si>
  <si>
    <t>APROBADO</t>
  </si>
  <si>
    <t>SEGÚN ORDEN</t>
  </si>
  <si>
    <t>ADQUISICION DE COMBUSTIBLE PARA FUNCIONAMIENTO DE LA CASA FUERZA CORRESPONDIENTE A LA 6TA-ENTREGA SEGUN CONTRATO Nª001-2020-DIR/ADM-HRGDV, DERIVADO DEL P.S. SUBASTA INVERSA ELECTRONICA Nª1-2020-HRGDVA-1</t>
  </si>
  <si>
    <t>CENTRO DE COSTOS:UNIDAD DE MANTENIMIENTO Y SERVICIOS GENERALES AREA DE LIMPIEZA</t>
  </si>
  <si>
    <t>20604370320 DIPSA EMPRESARIAL SOCIEDAD ANONIMA CERRADA</t>
  </si>
  <si>
    <t>CENTRO DE COSTOS: UNIDAD DE MANTENIMIENTO Y SERVICIOS GENERALES-CASA FUERZA</t>
  </si>
  <si>
    <t>REQUERIMIENTO DE ADQUISICION DE COMBUSTIBLE PARA FUNCIONAMIENTO DE LA CASA FUERZA-ABRIL 2021.</t>
  </si>
  <si>
    <t>ADQUISICIÓN DE COMBUSTIBLE PARA LA PRODUCCIÓN DE VAPOR EN EL HOSPITAL REGIONAL GUILLERMO DIAZ DE LA VEGA</t>
  </si>
  <si>
    <t>20485584880 SERVICENTRO SAN JOSE E.I.R.LTDA.</t>
  </si>
  <si>
    <t>ADQUISICIÓN DE COMBUSTIBLE PARA LA PRODUCCIÓN DE VAPOR PARA EL HOSPITAL REGIONAL GUILLERMO DIAZ DE LA VEGA.</t>
  </si>
  <si>
    <t>20490733729 ESTACION DE SERVICIOS GRIFO ABANCAY EMPRESA INDIVIDUAL DE RESPONSABILIDAD LIMITADA - ESERGABANC E.I.</t>
  </si>
  <si>
    <t>ADQUISICION DE EQUIPO (CANULA) PARA LA ATENCION DE PACIENTES HOSPITALIZADOS CON DIAGNOSTICO COVID-19</t>
  </si>
  <si>
    <t>20538597121 DRAEGER PERU SAC</t>
  </si>
  <si>
    <t>CENTRO DE COSTOS: AREA COVID-19 COMPRA DE INSUMOS</t>
  </si>
  <si>
    <t>20505110651 W.P. BIOMED E.I.R.L.</t>
  </si>
  <si>
    <t>CENTRO DE COSTOS: COVID-19(HOSPITALIZACION TRIAJE)- COMPRA DE INSUMOS MEDICOS.</t>
  </si>
  <si>
    <t>20564106861  HAMPI KALLPA EMPRESA INDIVIDUAL DE RESPONSABILIDAD LIMITADA</t>
  </si>
  <si>
    <t>CENTRO DE COSTOS: SERVICIO DE OBSTETRICIA DEL HRGDV, COMPRA DE MOVILIARIOS CAMA CLINICA</t>
  </si>
  <si>
    <t>20564473694 SERVICIOS GENERALES E IMPORTACIONES J &amp; C EMPRESA INDIVIDUAL DE RESPONSABILIDAD LIMITADA</t>
  </si>
  <si>
    <t>CENTRO DE COSTOS: SERVICIO DE PATOLOGIA CLINICA</t>
  </si>
  <si>
    <t>20501887286 DIAGNOSTICA PERUANA S.A.C.</t>
  </si>
  <si>
    <t>CENTRO DE COSTOS:SERVICIO DE PATOLOGIA CLINICA</t>
  </si>
  <si>
    <t>20490036921 DROGUERIA DISTRIBUIDORA MEDCODENT EMPRESA INDIVIDUAL DE RESPONSABILIDAD LIMITADA</t>
  </si>
  <si>
    <t>CENTRO DE COSTOS:  SERVICIO DE PATOLOGIA CLINICA</t>
  </si>
  <si>
    <t>COMPRA URGENTE DE REACTIVOS PARA ATENCION DE PACIENTES COVID19</t>
  </si>
  <si>
    <t>20606569123 UMBRELLA SCIENTIFIC S.A.C.</t>
  </si>
  <si>
    <t>COMPRA DE REACTIVOS PARA ATENCION DE PACIENTES COVID 19</t>
  </si>
  <si>
    <t>COMPRA DE REACTIVOS PARA ATENCION DE PACIENTES COVID 19  DE SERVICIO DE PATOLOGIA CLINICA DEL H</t>
  </si>
  <si>
    <t>COMPRA DE REACTIVOS PARA ATENCION DE PACIENTES COVID 19 PARA EL SERVICIO DE  PATOLOGIA CLINICA</t>
  </si>
  <si>
    <t>COMPRA DE REACTIVOS PARA ATENCION DE PACIENTES COVID 19 PARA EL SERVICIO DE PATOLOGIA CLINICA D</t>
  </si>
  <si>
    <t>COMPRA DE REACTIVOS PARA ATENCION DE PACIENTES COVID 19  DE SERVICIO DE PATOLOGIA CLINICA DEL HRGDV.</t>
  </si>
  <si>
    <t>CENTRO DE COSTOS: SERVICIO DE HEMOTERAPIA Y BANCO DE SANGRE</t>
  </si>
  <si>
    <t>REQUERIMIENTO  PARA LOS PROCESOS DE INMUNOHEMATOLOGÍA  A LAS UNIDADES DE SANGRE DE DONANTES   Y</t>
  </si>
  <si>
    <t>REQUERIMIENTO DE REACTIVOS DE INMUNOSEROLOGÍA   PARA TAMIZAJE DE UNIDADES  PROVENIENTES DE DONA</t>
  </si>
  <si>
    <t>REQUERIMIENTO DE REACTIVOS PARA CUBRIR LA DEMANDA DE HEMOCOMPONENTES  ÚLTIMO TRIMESTRE DEL AÑO</t>
  </si>
  <si>
    <t>CENTRO DE COSTOS:DEPARTAMENTO DE FARMACIA</t>
  </si>
  <si>
    <t>20511549249 NOVA MEDICAL S.A.C.</t>
  </si>
  <si>
    <t>CENTRO DE COSTOS: DEPARTAMENTO DE FARMACIA</t>
  </si>
  <si>
    <t>20601171253 PLUS CORPORATION S.A.C.</t>
  </si>
  <si>
    <t>20478223863 OQ PHARMA S.A.C.</t>
  </si>
  <si>
    <t xml:space="preserve"> CENTRO DE COSTOS: DEPARTAMENTO DE FARMACIA</t>
  </si>
  <si>
    <t>20600137493 CORPORACION SAREPTA E.I.R.L. - SAREPTA E.I.R.L.</t>
  </si>
  <si>
    <t>20109161609 ROKER PERU SA</t>
  </si>
  <si>
    <t>20100018625 MEDIFARMA S A</t>
  </si>
  <si>
    <t>20506248036 ALKHOFAR SOCIEDAD ANONIMA CERRADA</t>
  </si>
  <si>
    <t>20377339461 B.BRAUN MEDICAL PERU S.A.</t>
  </si>
  <si>
    <t>20537758377 ICU MEDICAL PERU S.R.L.</t>
  </si>
  <si>
    <t>20504312403 NIPRO MEDICAL CORPORATION SUCURSAL DEL PERU</t>
  </si>
  <si>
    <t>20471476898 MULTIMEDICAL SUPPLIES SAC</t>
  </si>
  <si>
    <t>20501543277 ALKOFARMA E.I.R.L.</t>
  </si>
  <si>
    <t>20264036853 LANESA SAC</t>
  </si>
  <si>
    <t>20197705249 UNILENE S.A.C.</t>
  </si>
  <si>
    <t>20503662869 TAGUMEDICA S.A.</t>
  </si>
  <si>
    <t>20557571940 IMPORTADORA GEMALAB S.A.C.</t>
  </si>
  <si>
    <t>20602856870  DCT MEDICAL DEVICE EIRL</t>
  </si>
  <si>
    <t>20171586608 DISTRIBUIDORA DROGUERIA SAGITARIO S.R.L.</t>
  </si>
  <si>
    <t>10434610031 COELLO SOSA FLOREUSA</t>
  </si>
  <si>
    <t>ADQUISICION DE EQUIPOS DE PROTECCION (EPPS) EN ATENCION DE PACIENTES COVID-19 DE LOS DIFERENTES SERVICIOS DEL HRGDV</t>
  </si>
  <si>
    <t>20607458783 PHARMAMEDICA E.I.R.L.</t>
  </si>
  <si>
    <t>CENTRO DE COSTOS: DEPARTAMENTO DE FARMACIA.</t>
  </si>
  <si>
    <t>20381450377 FRESENIUS KABI PERU S.A.</t>
  </si>
  <si>
    <t>CENTRO DE COSTOS:  DEPARTAMENTO DE FARMACIA</t>
  </si>
  <si>
    <t>20602830307 DROGUERIA FAVETEX S.A.C</t>
  </si>
  <si>
    <t>20490599224 INVERSIONES S`LO STOP SOCIEDAD ANONIMA CERRADA</t>
  </si>
  <si>
    <t>CENTRO DE COSTOS: DEPARTAMENTO DE FARMACIA- COMPRA INSTITUCIONAL DE MEDICAMENTOS PARA LA ATENCION DE PACIENTES AFECTADOS P</t>
  </si>
  <si>
    <t>CENTRO DE COSTOS: DEPARTAMENTO DE FARMACIA-COMPRA DE DISPOSITIVOS INSUMOS.</t>
  </si>
  <si>
    <t>20100533741 IMPROVENG S R LTDA</t>
  </si>
  <si>
    <t>CENTRO DE COSTOS: DEPARTAMENTO DE FARMACIA-REQUERIMIENTO DE COMPRA DE TROCARES PARA LAPAROSCOPIA</t>
  </si>
  <si>
    <t>20465722119 GLOBAL SUPPLY S.A.C.</t>
  </si>
  <si>
    <t>REQUERIMIENTO DE COMPRA INSTITUCIONAL DE MEDICAMENTOS PARA LA ATENCION DE PACIENTES AFECTADOS P</t>
  </si>
  <si>
    <t>REQUERIMIENTO DE COMPRA DE GUANTES DE USO MEDICO PARA HRGDV</t>
  </si>
  <si>
    <t>REQUERIMIENTO DE COMPRA DE GUANTES DE USO MEDICO PARA HRGDV.</t>
  </si>
  <si>
    <t>REQUERIMIENTO DE COMPRA DE EQUIPOS DE PROTECCION PERSONAL PARA AREA COVID DEL HRGDV.</t>
  </si>
  <si>
    <t>20189254602 DISEÑOS FLORES SOCIEDAD DE RESPONSABILIDAD LIMITADA</t>
  </si>
  <si>
    <t>COMPRA INSTITUCIONAL DE MEDICAMENTOS PARA EL DEPARTAMENTO DE FARMACIA DEL HRGDV.</t>
  </si>
  <si>
    <t>20347268683 LABORATORIOS AC FARMA S.A.</t>
  </si>
  <si>
    <t>REQUERIMIENTO DE MEDICAMENTO PARA PACIENTES AFECTADOS POR COVID</t>
  </si>
  <si>
    <t>20503794692 NORDIC PHARMACEUTICAL COMPANY S.A.C</t>
  </si>
  <si>
    <t>COMPRA INSTITUCIONAL DE EQUIPOS DE PROTECCION PERSONAL  PARA EL AREA COVID DEPARTAMENTO  DE FAR</t>
  </si>
  <si>
    <t>COMPRA DE DISPOSITIVOS INSUMOS PARA EL DEPARTAMENTO DE FARMACIA.</t>
  </si>
  <si>
    <t>COMPRA DE ANTISEPTICOS Y DESINFECTANTES PARA EL DEPARTAMENTO DE FARMACIA.</t>
  </si>
  <si>
    <t>REQUERIMIENTO DE COMPRA DE LINEAS DE INFUSION PARA EQUIPOS DE INFUSION HOSPIRA EN CALIDAD DE CO</t>
  </si>
  <si>
    <t>COMPRA  NACIONAL DE MEDICAMENTOS PARA EL DEPARTAMENTO DE FARMACIA.</t>
  </si>
  <si>
    <t>COMPRA INSTITUCIONAL  DE INSUMOS DISPOSITIVOS DEPARTAMENTO DE FARMACIA</t>
  </si>
  <si>
    <t>20606267241 IGAN PERUANA SOCIEDAD ANONIMA</t>
  </si>
  <si>
    <t>REQUERIMIENTO DE MEDICAMENTOS PARA COMPRA INSTITUCIONAL</t>
  </si>
  <si>
    <t>20552071787 CORPORACION GIANYFARMA S.A.C</t>
  </si>
  <si>
    <t>REQUERIMIENTO DE LINEAS DE INFUSION PARA EL DEPARTAMENTO DE FARMACIA DEL HRGDV.</t>
  </si>
  <si>
    <t>REQUERIMIENTO DE DISPOSITIVOS MEDICOS PARA EL DEPARTAMENTO DE FARMACIA DEL HRGDV.</t>
  </si>
  <si>
    <t>CENTRO DE COSTOS: DEPARTAMENTO DE NUTRICION Y DIETETICA</t>
  </si>
  <si>
    <t>10451772932 PUMACAYO CALLA ALICIA</t>
  </si>
  <si>
    <t>Adquisición de alimentos (abarrotes) para la artención de pacientes hospitalizados periodo - ab</t>
  </si>
  <si>
    <t>10803652622 JURO HUAÑAC LUCILA</t>
  </si>
  <si>
    <t>ADQUISICIÓN DE ALIMENTOS (ABARROTES) PARA LA ARTENCIÓN DE PACIENTES HOSPITALIZADOS PERIODO - JULIO 2021.</t>
  </si>
  <si>
    <t>ADQUISICIÓN DE ALIMENTOS (ABARROTES) PARA LA ARTENCIÓN DE PACIENTES HOSPITALIZADOS DEL HRGDV</t>
  </si>
  <si>
    <t>ADQUISICIÓN DE ALIMENTOS (ABARROTES) PARA LA ARTENCIÓN DE PACIENTES HOSPITALIZADOS PERIODO SEPTIEMBRE</t>
  </si>
  <si>
    <t>ADQUISICION DE MATERIALES DE ESCRITORIO (PAPEL BOND) PARA ALMACEN CENTRAL PARA ATENCION A DIFERENTES AREAS.</t>
  </si>
  <si>
    <t>10238239724 ESQUIEROS GAMARRA JACKELINE</t>
  </si>
  <si>
    <t>ADQUISICIÓN DE COMBUSTIBLE PARA  EN FUNCIONAMIENTO DE LAS AMBULANCIAS DEL HOSPITAL REGIONAL GUILLERMO DIAZ DE LA VEGA.</t>
  </si>
  <si>
    <t>ADQUISICIÓN DE COMBUSTIBLE PARA  EN FUNCIONAMIENTO DE CASA FUERZA DEL HOSPITAL REGIONAL GUILLERMO DIAZ DE LA VEGA</t>
  </si>
  <si>
    <t>ADQUISICION DE PAPEL TOALLA PARA LOS DIFERENTES SERVICIOS DEL HRGDV</t>
  </si>
  <si>
    <t>20605967591 PRODUCTOS ECOLOGICOS DE CALIDAD EMPRESA INDIVIDUAL DE RESPONSABILIDAD LIMITADA</t>
  </si>
  <si>
    <t xml:space="preserve">1-COMPRA DE FULL FACE CON RESPECTIVOS FILTROS. </t>
  </si>
  <si>
    <t>ORDEN DE COMPRA</t>
  </si>
  <si>
    <t>20537955792-INDUSTRIAL SUPPORT &amp; ACCESORIES S.A.C.</t>
  </si>
  <si>
    <t>16/02/2021 00:00:00</t>
  </si>
  <si>
    <t xml:space="preserve">2-ADQUISICIÓN  DE MAMELUCOS PARA EL AREA DE COVID. </t>
  </si>
  <si>
    <t>17/02/2021 00:00:00</t>
  </si>
  <si>
    <t xml:space="preserve">3- COMPRA DE EPPS FILTROS 7093 RESPIRADORES 6200 DE MEDIA CARA. </t>
  </si>
  <si>
    <t>20532516251-EXPOPERUANA C &amp; J SOCIEDAD ANONIMA CERRADA - EXPOPERUANA C &amp; J S.A.C.</t>
  </si>
  <si>
    <t>4-COMPRA DE BALON DE OXIGENO.</t>
  </si>
  <si>
    <t>20606579218-AXEMI S.A.C.</t>
  </si>
  <si>
    <t>COMPARACION DE PRECIOS N° 001-2021-HSRA-OEC</t>
  </si>
  <si>
    <t xml:space="preserve">5-ADQUISICIÓN DE INSUMOS MEDICOS PARA EL SERVICIO DE FARMACIA DEL HSRA. </t>
  </si>
  <si>
    <t>20501543277-ALKOFARMA E.I.R.L.</t>
  </si>
  <si>
    <t>6- ADQUISICION DE MEDICAMENTOS PARA FARMACIA.</t>
  </si>
  <si>
    <t>20255361695-LABORATORIOS AMERICANOS S.A.</t>
  </si>
  <si>
    <t>01/03/2021 00:00:00</t>
  </si>
  <si>
    <t xml:space="preserve">SEGUN CONTRATO N° 080-2020-HSRA-UL, SUBASTA INVERSA ELECTRONICA N° 013-2019-CENARES/MINSA </t>
  </si>
  <si>
    <t>7-COMPRA DE SONDA DE ALIMENTACION.</t>
  </si>
  <si>
    <t>20509882101-CORPORACION ALESSANDRA S.A.C.</t>
  </si>
  <si>
    <t>8-COMPRA DE FILTRO ANTIBACTERIAL.</t>
  </si>
  <si>
    <t>20101281702-BASCAT Y CIA S.A.C.</t>
  </si>
  <si>
    <t>9-COMPRA DE CARNE DE POLLO PARA ATENCIÓN DE PACIENTES Y PERSONAL DEL HSRA.</t>
  </si>
  <si>
    <t>10408707973-FLORES ARONE MAURA (MULTISERVICIOS EL GRANJERITO)</t>
  </si>
  <si>
    <t>10-ADQUISICION DE DISPOTIVO MEDICO PARA FARMACIA.</t>
  </si>
  <si>
    <t>20505110651-W.P. BIOMED E.I.R.L.</t>
  </si>
  <si>
    <t>03/03/2021 00:00:00</t>
  </si>
  <si>
    <t>11-COMPRA DE MEDICAMENTOS.</t>
  </si>
  <si>
    <t>20478223863-OQ PHARMA S.A.C.</t>
  </si>
  <si>
    <t>04/03/2021 00:00:00</t>
  </si>
  <si>
    <t>12-COMPRA DE DISPOSITIVOS MEDICOS.</t>
  </si>
  <si>
    <t>20448605893-ALMACENES FARMACEUTICOS SOCIEDAD ANONIMA CERRADA</t>
  </si>
  <si>
    <t>13-COMPRA DE DISPOSITIVOS MEDICOS.</t>
  </si>
  <si>
    <t>20377339461-B.BRAUN MEDICAL PERU S.A.</t>
  </si>
  <si>
    <t>14-COMPRA DE INSUMOS DE LIMPIEZA, PAPEL TOALLA.</t>
  </si>
  <si>
    <t>20602177166- JJ AMERICAN BUSINESS S.A.C. - JAMBUS S.A.C.</t>
  </si>
  <si>
    <t>COMPRA POR PERU COMPRAS, (ACUERDO MARCO)</t>
  </si>
  <si>
    <t>15-COMPRA DE INSUMOS DE LIMPIEZA</t>
  </si>
  <si>
    <t>10482882078-CARRION ZUÑIGA JESUS</t>
  </si>
  <si>
    <t>COMPRA POR PERU COMPRAS(ACUERDO MARCO)</t>
  </si>
  <si>
    <t>16-COMPRA DE GRANOS.</t>
  </si>
  <si>
    <t>10701498319-CURI ALARCON NEIDA ESTEFANI</t>
  </si>
  <si>
    <t>17-COMPRA DE ARROZ EXTRA DE CALIDAD SUPERIOR</t>
  </si>
  <si>
    <t>20604887802-GRUPO EMPRESARIAL FANDRES S.A.C.</t>
  </si>
  <si>
    <t>15/03/2021 00:00:00</t>
  </si>
  <si>
    <t>COMPRA POR ACUERDO MARCO(PERU COMPRA)</t>
  </si>
  <si>
    <t>18-ADQUISICIÓN DE VERDURAS PARA ATENCIÓN DE PACIENTES DEL HSRA.</t>
  </si>
  <si>
    <t>10456764768-MARTINEZ SOLANO SANDRO GILMER</t>
  </si>
  <si>
    <t>19-ADQUISICIÓN DE MEDICAMENTOS PARA EL SERVICIO DE FARMACIA</t>
  </si>
  <si>
    <t>20171586608-DISTRIBUIDORA DROGUERIA SAGITARIO S.R.L.</t>
  </si>
  <si>
    <t>SEGUN SIE N° 13-2019-CENARES/MINSA Y CONTRATO N° 87-2020-HSRA-UL</t>
  </si>
  <si>
    <t xml:space="preserve">20-COMPRA DE OXIGENO MEDICINAL PARA EL SERVICIO DE FARMACIA. </t>
  </si>
  <si>
    <t>10311241996-ROJAS PALOMINO ALFREDO</t>
  </si>
  <si>
    <t xml:space="preserve">21-COMPRA DE MEDICAMENTOS PARA ELSERVICIO DE FARMACIA DEL HSRA. </t>
  </si>
  <si>
    <t>20606478268-CEGA PHARMACEUTICAL SOCIEDAD ANONIMA CERRADA</t>
  </si>
  <si>
    <t xml:space="preserve">22-ADQUISICIÓN DE INSUMOS MARINOS PARA LA ATENCIÓN DE PACIENTES DEL HSRA.  </t>
  </si>
  <si>
    <t>10311711437-ALARCON ALARCON DELFINA</t>
  </si>
  <si>
    <t>23-COMPRA DE DISPOSITIVOS MEDICOS</t>
  </si>
  <si>
    <t>20506248036-ALKHOFAR SOCIEDAD ANONIMA CERRADA</t>
  </si>
  <si>
    <t>18/03/2021 00:00:00</t>
  </si>
  <si>
    <t>24-COMPRA DE INSUMO MEDICO</t>
  </si>
  <si>
    <t>20511549249-NOVA MEDICAL S.A.C.</t>
  </si>
  <si>
    <t xml:space="preserve">25-SIS, FARMACIA,P/C 337,ADQUISICIÓN DE MEDICAMENTOS PARA EL SERVICIO DE FARMACIA DEL HSRA. </t>
  </si>
  <si>
    <t>20600137493- CORPORACION SAREPTA E.I.R.L. - SAREPTA E.I.R.L.</t>
  </si>
  <si>
    <t>26-ADQUISICIÓN DE DISPOSITIVOS MEDICOS.</t>
  </si>
  <si>
    <t>20605017798-PALHER ASOCIADOS MEDICOS S.A.C.</t>
  </si>
  <si>
    <t>27-COMPRA DE MEDICAMENTOS</t>
  </si>
  <si>
    <t>22/03/2021 00:00:00</t>
  </si>
  <si>
    <t>28-COMPRA DEDESCARTABLES</t>
  </si>
  <si>
    <t>20490909274-MEGA INVERSIONES RODAS S.A.C</t>
  </si>
  <si>
    <t>24/03/2021 00:00:00</t>
  </si>
  <si>
    <t>29-COMPRA DE MATERIALES DE PAPEL PARA LOS DIFERENTES SERVICIOS DEL HOSPITAL SUB REGIONAL DE ANDAHUAYLAS.</t>
  </si>
  <si>
    <t>20555968753-GALAXSY S.A.C.</t>
  </si>
  <si>
    <t>25/03/2021 00:00:00</t>
  </si>
  <si>
    <t xml:space="preserve"> COMPRA POR PERU COMPRAS (ACUERDO MARCO)</t>
  </si>
  <si>
    <t>30-COMPRA DE CONDIMENTOS PARA EL CAAT</t>
  </si>
  <si>
    <t xml:space="preserve">31-COMPRA DE MATERIALES DE ESCRITORIO </t>
  </si>
  <si>
    <t>10238239724-ESQUIEROS GAMARRA JACKELINE</t>
  </si>
  <si>
    <t>COMPRA POR PERU COMPRAS (ACUERDO MARCO)</t>
  </si>
  <si>
    <t>32-COMPRA DE REACTIVOS PARA SERV. BANCO DE SANGRE</t>
  </si>
  <si>
    <t>20299154743-ALMACENERA MEDICA S.R.L.</t>
  </si>
  <si>
    <t>33-COMPRA DE MEDICAMENTOS</t>
  </si>
  <si>
    <t>SEGUN CONTRATO N° 68-2020-HSRA-UL, SUBASTA INVERSA ELECTRONICA N° 013-2019-CENARES/MINSA</t>
  </si>
  <si>
    <t>34-SE REQUIERE COMPRA DE INSUMOS MEDICOS PARA EL HSRA</t>
  </si>
  <si>
    <t>20501887286-DIAGNOSTICA PERUANA S.A.C.</t>
  </si>
  <si>
    <t>05/04/2021 00:00:00</t>
  </si>
  <si>
    <t>35-COMPRA DE BOLSA DE POLIETILENO</t>
  </si>
  <si>
    <t>16/04/2021 00:00:00</t>
  </si>
  <si>
    <t>36- COMPRA DE AGUA DESTILADA</t>
  </si>
  <si>
    <t>37-COMPRA DE LINIA DE BOMBA INFUSION</t>
  </si>
  <si>
    <t>20454094221-BIOLOGIAS MEDICAS ANDINAS SOCIEDAD ANONIMA CERRADA</t>
  </si>
  <si>
    <t>38-COMPRA DE INSUMOS MEDICOS</t>
  </si>
  <si>
    <t>20471476898-MULTIMEDICAL SUPPLIES SAC</t>
  </si>
  <si>
    <t xml:space="preserve"> SEGUN CONTRATO N° 108-2020-HSRA-UL, LICITACION PUBLICA N° 015-2019-CENARES/MINSA</t>
  </si>
  <si>
    <t xml:space="preserve">39-COMPRA DE REACTIVOS </t>
  </si>
  <si>
    <t>20602007970-LC BIOCORP S.A.C.</t>
  </si>
  <si>
    <t>30/04/2021 00:00:00</t>
  </si>
  <si>
    <t xml:space="preserve">40-COMPRA DE REACTIVOS </t>
  </si>
  <si>
    <t>03/05/2021 00:00:00</t>
  </si>
  <si>
    <t>SEGUN AS N° 017-2019-HSRA-CS Y CONTRATO N° 03-2020-AND-UL</t>
  </si>
  <si>
    <t>41-RDR, FARMACIA, ADQUISICIÓN DE PRUEBAS COVID PARA EL SERVICIO DE EPIDEMIOLOGIA Y SALUD AMBIENTAL DEL HSRA. CERT N° 324, SEGUNCUADRO COMPARATIVO N° 302-2021.</t>
  </si>
  <si>
    <t>05/05/2021 00:00:00</t>
  </si>
  <si>
    <t>42-COMPRA DE MEDICAMENTOS</t>
  </si>
  <si>
    <t>20504312403-NIPRO MEDICAL CORPORATION SUCURSAL DEL PERU</t>
  </si>
  <si>
    <t>43-COMPRA DE COMPRESA DE GASA QUIRURGICA</t>
  </si>
  <si>
    <t xml:space="preserve"> CONTRATO N° 006-2021-HSRA-UL, ADJUDICACION SIMPLIFICADA N° 005-2021-HSRA</t>
  </si>
  <si>
    <t xml:space="preserve">44-ADQUISICION DE CARNE DE POLLO PARA LA ATENCION DE PACIENTE </t>
  </si>
  <si>
    <t>CONTRATO N° 002-2021-AND-UL, ADJUDICACION SIMPLIFICADA N° 002-2021-HSRA-OEC</t>
  </si>
  <si>
    <t>45-COMPRA DE GUANTES QUIRURGICOS</t>
  </si>
  <si>
    <t>24/05/2021 00:00:00</t>
  </si>
  <si>
    <t>46-ADQUISICIÓN DE CARNE DE POLLO</t>
  </si>
  <si>
    <t>02/06/2021 00:00:00</t>
  </si>
  <si>
    <t>47-COMPRA DE INSUMOS MEDICOS</t>
  </si>
  <si>
    <t>20197705249-UNILENE S.A.C.</t>
  </si>
  <si>
    <t>04/06/2021 00:00:00</t>
  </si>
  <si>
    <t>48-COMPRA DE INSUMOS MEDICOS</t>
  </si>
  <si>
    <t>49-COMPRA DE INSUMOS MEDICOS PARA EL SERVICIO DE FARMACIA. CERT N° 384. SEGUN CUADRO COMPARATIVO N° 486-2021.</t>
  </si>
  <si>
    <t>50-ADQUISICIÓN DE INSUMO MEDICO PARA EL SERVICIO DE FARMACIA</t>
  </si>
  <si>
    <t>20601212740-ATAO GROUP SAC</t>
  </si>
  <si>
    <t>08/06/2021 00:00:00</t>
  </si>
  <si>
    <t xml:space="preserve">51-ADQUISICIÓN DE INSUMO MEDICO </t>
  </si>
  <si>
    <t>20535632287-MASUFI S.A.C.</t>
  </si>
  <si>
    <t>52-COMPRA DE COMBUSTIBLE POR PROCESO</t>
  </si>
  <si>
    <t>20601755506-PETROCENTRO LUAND E.I.R.L.</t>
  </si>
  <si>
    <t>10/06/2021 00:00:00</t>
  </si>
  <si>
    <t>CONTRATO N° 001-HSRA-UL, SUBASTA INVERSA ELECTRONICA N° 01-2021-HSRA-1</t>
  </si>
  <si>
    <t>53-COMPRA DE OXIGENO MEDICINAL PROCESO</t>
  </si>
  <si>
    <t xml:space="preserve"> CONTRATO N°009-2021-HSRA-UL, CONTRATACION DIRECTA N° 001-2021-HSRA-OEC-1</t>
  </si>
  <si>
    <t>54-COMPRA DE COMBUSTIBLE POR PROCESO</t>
  </si>
  <si>
    <t>16/06/2021 00:00:00</t>
  </si>
  <si>
    <t>CONTRATO N° 001-2021-HSRA-UL, SUBASTA INVERSA ELECTRONICA N° 001-2021</t>
  </si>
  <si>
    <t xml:space="preserve">55-ADQUISICION DE CARNE DE POLLO PARA LA ATENCION DE PACIENTES </t>
  </si>
  <si>
    <t>SEGUN CONTRATO N° 002-2021-AND-UL, AS N° 02-2021-HSRA</t>
  </si>
  <si>
    <t xml:space="preserve">56-COMPRA DE VERDURAS </t>
  </si>
  <si>
    <t>SEGUN CONTRATO N° 003-2021-HSRA-UL,AS N° 003-2021-HSRA-OEC</t>
  </si>
  <si>
    <t>57-COMPRA DE MEDICAMENTOS</t>
  </si>
  <si>
    <t>20606717041-QUINALAB S.A.C.</t>
  </si>
  <si>
    <t>58-COMPRAE INSUMOS MEDICOS PARA EL HSRA.</t>
  </si>
  <si>
    <t>SEGUN CONTRATACION DIRECTA N° 004-2021-HSRA-OEC-1CONTRATO N° 011-2021-HSRA-UL</t>
  </si>
  <si>
    <t>59- COMPRA DE MEDICAMENTOS PARA EL HSRA.</t>
  </si>
  <si>
    <t>20604752249-MEDIKA EXPRESS SOCIEDAD ANONIMA CERRADA</t>
  </si>
  <si>
    <t>02/07/2021 00:00:00</t>
  </si>
  <si>
    <t>CONTRATO N° 10-2021-HSRA-UL, CONTRATACION DIRECTA N° 002-2021-HSRA-OEC-1</t>
  </si>
  <si>
    <t>60-COMPRA DE  BOLSAS DE POLIETILENO</t>
  </si>
  <si>
    <t>10715922539-LILIANA VARGAS INCA</t>
  </si>
  <si>
    <t>61-COMPRA DE MATERIALES DE LIMPIEZA</t>
  </si>
  <si>
    <t>10311873283-FERRETERIA &amp; INVERSIONES LÓPEZ DE: LOPEZ MARQUEZ JACINTO</t>
  </si>
  <si>
    <t>09/07/2021 00:00:00</t>
  </si>
  <si>
    <t xml:space="preserve">62- ADQUISICIÓN DE INSUMO MEDICO PARA USO DE PACIENTES COVID-19, </t>
  </si>
  <si>
    <t>13/07/2021 00:00:00</t>
  </si>
  <si>
    <t xml:space="preserve">63- ADQUISICIÓN DE INSUMOS MEDICOS PARA ATENCIÓN DEPACIENTES DEL AREA DE COVID-19. </t>
  </si>
  <si>
    <t>20564106861-HAMPI KALLPA EMPRESA INDIVIDUAL DE RESPONSABILIDAD LIMITADA</t>
  </si>
  <si>
    <t>64-COMPRA DE PLATOS DESCARTABLES</t>
  </si>
  <si>
    <t>10311694885-CARDENAS MATUTE SUSANA</t>
  </si>
  <si>
    <t xml:space="preserve">65- COMPRA DE INSUMOS Y REACTIVOS PARA EL SERVICIO DE LABORATORIO Y BANCO DE SANGRE. LABORATORIO. </t>
  </si>
  <si>
    <t>66-COMPRA DE MEDICAMENTOS</t>
  </si>
  <si>
    <t>20381450377-FRESENIUS KABI PERU S.A.</t>
  </si>
  <si>
    <t>SEGUN CONTRATO N°63-2019-2019-HSRA-UL,SUBASTA INVERSA ELECTRONICA N° 021-2018-CENARES/MINSA</t>
  </si>
  <si>
    <t>67-ADQUISICION DE CARNE DE POLLO PARA EL PACIENTE</t>
  </si>
  <si>
    <t>SEGUN CONTRATO N° 002-2021-AND-UL, ADJUDICACION SIMPLIFICADA  N° 002-2021-HSRA-OEC</t>
  </si>
  <si>
    <t>68-COMPRA DE INSUMOS MEDICOS</t>
  </si>
  <si>
    <t>21/07/2021 00:00:00</t>
  </si>
  <si>
    <t xml:space="preserve">69-ADQUISICIÓN DE INSUMO MEDICO </t>
  </si>
  <si>
    <t>20601626986-ASTRA MEDICAL E.I.R.L.</t>
  </si>
  <si>
    <t>22/07/2021 00:00:00</t>
  </si>
  <si>
    <t>70- ADQUISICIÓN DE MEDICAMENTOS PARA EL TRATAMIENTO EN PACIENTES DEL AREA DE UCI-COVID.</t>
  </si>
  <si>
    <t xml:space="preserve">71- ADQUISICIÓN DE ABARROTES POR DESABASTECIMIENTO. </t>
  </si>
  <si>
    <t>10/08/2021 00:00:00</t>
  </si>
  <si>
    <t xml:space="preserve">72- COMPRA DE REACTIVOS PARA LABORATORIO </t>
  </si>
  <si>
    <t>SEGUN CONTRATO  N° 008-2021-HSTRA-UL, ADJUDICACION SIMPLIFICADA N° 006-2021-HSRA</t>
  </si>
  <si>
    <t xml:space="preserve">73-ADQUISICIÓN DE INSUMOS MEDICOS </t>
  </si>
  <si>
    <t xml:space="preserve">74-ADQUISICIÓN DE INSUMOS MEDICOS </t>
  </si>
  <si>
    <t xml:space="preserve">75-COMPRA DE INSUMOS MEDICOS </t>
  </si>
  <si>
    <t>76-COMPRA DE DISPOSITIVOS MEDICOS</t>
  </si>
  <si>
    <t>SEGÚN CONTRATO N°108-2020-HSRA-UL-LICITACIÓN PÚBLICA N°015-2019-CENARES/MINSA</t>
  </si>
  <si>
    <t>77- ADQUISISCION DE INSUMOS MEDICOS</t>
  </si>
  <si>
    <t>78- COMPRA DE MEDICAMENTOS</t>
  </si>
  <si>
    <t>20545717639-YEMPAC PHARMACEUTICA SOCIEDAD ANONIMA CERRADA-YEMPAC PHARMA S.A.C.</t>
  </si>
  <si>
    <t>79-COMPRA DE MONITOR MULTIPARAMETRO</t>
  </si>
  <si>
    <t>20606311916-HOSPIVENT S.A.C</t>
  </si>
  <si>
    <t xml:space="preserve">80- COMPRA DE EQUIPO BIOMEDICO </t>
  </si>
  <si>
    <t>20548580600-MS - FARMA E.I.R.L.</t>
  </si>
  <si>
    <t xml:space="preserve">81-ADQUISICIÓN DE EQUIPO BIOMEDICO </t>
  </si>
  <si>
    <t>10469127236-GARCIA CRUZ IDELSA</t>
  </si>
  <si>
    <t xml:space="preserve">82- ADQUISICIÓN DE INSUMO MEDICO </t>
  </si>
  <si>
    <t xml:space="preserve">83-ADQUISICIÓN DE INSUMO MEDICO </t>
  </si>
  <si>
    <t>20537758377-ICU MEDICAL PERU S.R.L.</t>
  </si>
  <si>
    <t xml:space="preserve">84-ADQUISICIÓN DE INSUMO MEDICO </t>
  </si>
  <si>
    <t>85-SIS, FARMACIA,P/C 3383, COMPRA DE MEDICAMENTOS</t>
  </si>
  <si>
    <t>20100018625-MEDIFARMA S A</t>
  </si>
  <si>
    <t>CONTRATO N° 083-2020-HSRA-UL, SIE N° 013-2019-CENARES/MINSA</t>
  </si>
  <si>
    <t xml:space="preserve">86-COMPRA DE CARNE DE POLLO. </t>
  </si>
  <si>
    <t>27/09/2021 00:00:00</t>
  </si>
  <si>
    <t>SEGUN CONTRATO N° 02-2021-AND-UL Y AS N° 02-2021-HSRA-OEC</t>
  </si>
  <si>
    <t xml:space="preserve">87-COMPRA DE PRODUCTOS MARINOS. </t>
  </si>
  <si>
    <t>10732277043-MOLINA MOSCOSO BERHIOSKA GRISEL</t>
  </si>
  <si>
    <t>04/10/2021 00:00:00</t>
  </si>
  <si>
    <t xml:space="preserve">88-ADQUISICIÓN DE INSUMOS </t>
  </si>
  <si>
    <t xml:space="preserve">89-COMPRA DE LOS SIGUIENTES MATERIALES PARA LA MODIFICACIÓN Y AMPLIACIÓN DEL AMBIENTE PARA INSTALACIÓN DEL TOMOGRAFO EN EL HSRA. </t>
  </si>
  <si>
    <t>90-COMPRA DE HEMOGRAMA AUTOMATIZADO POR PROCESO</t>
  </si>
  <si>
    <t>SEGUN CONTRATO N° 012-2021-HSRA-UL, ADJUDICACION SIMPLIFICADA N° 008-2021-HSRA</t>
  </si>
  <si>
    <t>91-COMPRA DE GUANTE POR PROCESO</t>
  </si>
  <si>
    <t>20506744874-MEDICAL CHANNEL S.A.C.</t>
  </si>
  <si>
    <t>SEGUN CONTRATO N° 013-2021-HSRA-UL, SUBASTA INVERSA ELECTRONICA N° 003-2021-HSRA-2</t>
  </si>
  <si>
    <t xml:space="preserve">92-COMPRA INSTITUCIONAL DE MEDICAMENTOS </t>
  </si>
  <si>
    <t xml:space="preserve">93-COMPRA DE GUANTES DESCARTABLES </t>
  </si>
  <si>
    <t>SEGUN CONTRATO  N°013-2021-HSRA-UL, SIE N°003-2021-HSRA-2</t>
  </si>
  <si>
    <t>94-COMPRA DE CARNE DE POLLO</t>
  </si>
  <si>
    <t>SEGUN CONTRATO N° 002-2021-AND-UL, ADJUDIACION SIMPLIFICADA N° 002-2021-HSRA-OEC</t>
  </si>
  <si>
    <t xml:space="preserve">95-COMPRA DE CARTUCHOS </t>
  </si>
  <si>
    <t>SEGUN CONTRATO N° 014-2021-HSRA-UL, ADJUDICACION SIMPLIFICADA N° 001-2021-HSRA-(SEGUNDA CONVOCATORIA)</t>
  </si>
  <si>
    <t>96-COMPRA NACIONAL DE INSUMO MÉDICO</t>
  </si>
  <si>
    <t>20555589574-L &amp; M MEDICAL SUPPLIES SOCIEDAD ANONIMA CERRADA</t>
  </si>
  <si>
    <t>SEGUN CONTRATO N° 067-2020-HSRA-UL, SUBASTA INVERSA ELECTRONICA N° 011-2019-CENARES/MINSA</t>
  </si>
  <si>
    <t>97-ADQUISICIÓN DE CARNE DE POLLO.</t>
  </si>
  <si>
    <t>SEGUN CONTRATO N° 002-2021-AND-UL, AS N° 002-2021-HSRA-OEC, RESOLUCION N° 708-2021-HSR-AND-DE</t>
  </si>
  <si>
    <t>98-COMPRA DE INSUMOS MEDICOS</t>
  </si>
  <si>
    <t>99-COMPRA DE JABON Y GEL ANTIBACTERIAL</t>
  </si>
  <si>
    <t>POR PERU COMPRAS, (ACUERDO MARCO)</t>
  </si>
  <si>
    <t>100-COMPRA DE ARROZ PILADO DE ALTA CALIDAD PARA PACIENTES</t>
  </si>
  <si>
    <t>20606810815-ZAMARAB CORPORATION E IMPORTACIONES GENERALES S.A.C</t>
  </si>
  <si>
    <t>COMPRA DE ACUERDO MARCO,(PERU COMPRAS)</t>
  </si>
  <si>
    <t>101-COMPRA DE PAPEL TOALLA</t>
  </si>
  <si>
    <t>08/12/2021 00:00:00</t>
  </si>
  <si>
    <t>102-COMPRA INSTITUCIONAL DE MEDICAMENTOS</t>
  </si>
  <si>
    <t>103-COMPRA DE REACTIVOS CON EQUIPOS EN SESION DE USO, PARA EL DEPARTAMENTO DE PATOLOGÍA CLÍNICA Y BANCO DE SANGRE DEL HSRA</t>
  </si>
  <si>
    <t>104-COMPRA DE COMPRESA DE GASA ESTERIL</t>
  </si>
  <si>
    <t>COMPRE-SM-2-2021-HSRA-1</t>
  </si>
  <si>
    <t xml:space="preserve">105-, COMPRA DE POLLO </t>
  </si>
  <si>
    <t>106-COMPRA DE GASA DOBLADA</t>
  </si>
  <si>
    <t>20100533741-IMPROVENG S R LTDA</t>
  </si>
  <si>
    <t>107-COMPRA DE ESPARADRAPO</t>
  </si>
  <si>
    <t xml:space="preserve">108-COMPRA DE PERFORADOR TRAUMATOLOGICO </t>
  </si>
  <si>
    <t>20605255770-HURLEY TRAUMA MEDICAL INSTRUMENTAL S.A.C.</t>
  </si>
  <si>
    <t>109-COMPRA DE REACTIVOS DE BANCO DE SANGRE</t>
  </si>
  <si>
    <t>AS N° 11-2021-HSRA-1, CONTRATO N° 016-2021-HSRA-UL</t>
  </si>
  <si>
    <t>110-COMPRA DE EQUIPO MOVILIARIO PARA LA UNIDAD  DE SEGUROS DEL HSRA</t>
  </si>
  <si>
    <t>10093803782-CARHUAS VARGAS FERNANDO</t>
  </si>
  <si>
    <t>111-4520 COMPRA DE MEDICAMENTOS</t>
  </si>
  <si>
    <t>20347268683-LABORATORIOS AC FARMA S.A.</t>
  </si>
  <si>
    <t>112- 4517 COMPRA DE MEDICAMENTOS</t>
  </si>
  <si>
    <t>113- ADQUISICIÓN DE ROPA DE CAMA PARA LOS DIFERENTES SERVICIOS DEL HSRA</t>
  </si>
  <si>
    <t>20608415638-SERVIS Y CONSULTORES GENERALES ANDAHUAYLAS S.A.C.</t>
  </si>
  <si>
    <t>114-COMPRA DE ABARROTES POR PROCESO</t>
  </si>
  <si>
    <t>SEGUN CONTRATO N° 018-2021-HSRA-UL, AS N° 013-2021-HSRA-1</t>
  </si>
  <si>
    <t>115-COMPRA DE CARNE DE POLLO POR PROCESO</t>
  </si>
  <si>
    <t>SEGUN  CONTRATO N° 017-2021-HSRA-UL, AS N° 012-2021-HSRA-1</t>
  </si>
  <si>
    <t>116-COMPRA DE FRUTAS POR PROCESO</t>
  </si>
  <si>
    <t>10400444868-ANCA GUTIERREZ BEATRIZ RUTILDE</t>
  </si>
  <si>
    <t>SEGUN CONTRATO N° 004-2021-HSRA-UL, AS N° 004-2021-HSRA-1</t>
  </si>
  <si>
    <t>117-COMPRA DE SODIO CLORURO</t>
  </si>
  <si>
    <t xml:space="preserve"> CONTRATACION DIRECTA N° 005-2021-HSRA-OEC</t>
  </si>
  <si>
    <t>118-COMPRA DE JERINGAS DESCARTABLES20 ML CON AGUJA</t>
  </si>
  <si>
    <t>20605698175-DROGUERIA CADIMED E.I.R.L.</t>
  </si>
  <si>
    <t>CONTRATACION DIRECTA N° 006-2021-HSRA-OEC</t>
  </si>
  <si>
    <t>119- COMPRA DE REACTIVOS E INSUMOS</t>
  </si>
  <si>
    <t>20537139120-DELTALAB PERU E.I.R.L.</t>
  </si>
  <si>
    <t>SEGUN CONTRATO N° 019-2021-HSRA-UL, AS N° 010-2021-HSRA-1</t>
  </si>
  <si>
    <t xml:space="preserve">120- COMPRA DE COMBUSTIBLE </t>
  </si>
  <si>
    <t>SEGUN CONTRATO N° 001-HSRA-UL, SIE N° 001-2021-HSRA</t>
  </si>
  <si>
    <t xml:space="preserve">121-COMPRA DE VERDURAS, </t>
  </si>
  <si>
    <t>31/12/2021 00:00:00</t>
  </si>
  <si>
    <t xml:space="preserve">122-SERVICIO DE ENERGIA ELECTRICA DEL CENTRO DE ATENCION DE AISLAMIENTO TEMPORAL (CAAT) </t>
  </si>
  <si>
    <t>20116544289-ELECTRO SUR ESTE S.A.A.</t>
  </si>
  <si>
    <t xml:space="preserve">123-SERVICIO DE ENERGIA ELECTRICA DE LA PLANTA DE OXIGENO </t>
  </si>
  <si>
    <t xml:space="preserve">124-SERVICIO DE AGUA POTABLE DEL HOSPITAL SUB REGIONAL DE ANDAHUAYLAS </t>
  </si>
  <si>
    <t>20105049294-EPS EMSAP CHANKA S.C.R.LTDA</t>
  </si>
  <si>
    <t>125- SERV. DE 4 MEDICOS ESPECIALISTAS EN GINECOLOGIA, PARA ENERO 2021.</t>
  </si>
  <si>
    <t>20602179886-JOSHU MASTER S.A.C.</t>
  </si>
  <si>
    <t xml:space="preserve">126-CONTRATACIÓN DE 2 ESPECIALISTAS CIRUJANOS PARA CUBRIR 300 HORAS EN LOS MESES DE ENERO Y FEBRERO 2021. </t>
  </si>
  <si>
    <t xml:space="preserve">127- 2 MEDICOS ESPECIALISTAS ANESTESIOLOGOS PARA CUBRIR 600 HORAS EN ENERO Y FEBRERO 2021. </t>
  </si>
  <si>
    <t>25/02/2021 00:00:00</t>
  </si>
  <si>
    <t xml:space="preserve">128-RO, MANTENIMIENTO, P/S 195, MANTENIMIENTO CORRECTIVO DE VENTILADORES MECANICOS PARA LA UNIDAD  DE CUIDADOS INTENSIVOS DEL HSRA. </t>
  </si>
  <si>
    <t>20543935710-SOLUCIONES INTEGRALES EN BIOINGENIERIA S.A.C</t>
  </si>
  <si>
    <t>129-SERVICIO DE RESIDUOS SOLIDOS</t>
  </si>
  <si>
    <t>20511964653-SERVICIOS GENERALES MANTENIMIENTO 'HUANCHAQUITO' S.R.L.</t>
  </si>
  <si>
    <t>SEGUN CONTRATO N° 15-2020-HSRA-UL, ADJUDICACION SIMPLIFICADA  N° 004-2020-HSRA-1</t>
  </si>
  <si>
    <t>130-SERVICIO DE MEDICO ESPECIALISTA EN UCI-COVID-19</t>
  </si>
  <si>
    <t>131-SERVICIO DE MEDICO PEDIATRA PARA CUBRIR LAS 300 HORAS DEL MES DE ENERO Y FEBRERO 2021</t>
  </si>
  <si>
    <t xml:space="preserve">132-SERVICIO DE EPECIALISTA PSIQUIATRIA, PARA CUBRIR LAS 600 HORAS CORRESPONDIENTE AL MES DE ENERO , FEBRERO, MARZO, ABRIL,2021, </t>
  </si>
  <si>
    <t>133- SERVICIO DE RECOJO, TRANSPORTE Y DISPOSICIÓN FINAL DE RESIDUOS SOLIDOS BIOCONTAMINADOS DEL HSRA</t>
  </si>
  <si>
    <t>SEGUN AS N° 04-2020-HSRA-1 Y CONTRATO N° 15-2020-HSRA-UL. CERT N° 176.</t>
  </si>
  <si>
    <t>134-RO, CENTRO QUIRURGICO,P/S 119, SERVICIO DE ADECUACION Y ACONDICIONAMIENTO DE INFRAESTRUCTURA DE CENTRO QUIRURGICO Y ANESTECIOLOGIA, CUADRO COMPRATIVO DE SERVICIOS  N° 14-2021, CERT N° 98-2021</t>
  </si>
  <si>
    <t>20604750009-CREARE ARQUITECTOS S.R.L.</t>
  </si>
  <si>
    <t>135-SERVICIO DE ENERGIA ELECTRICA DEL CENTRO DE AISLAMIENTO Y ATENCION TEMPORAL (CAAT), CORRESPONDIENTE AL MES DE FEBRERO 2021</t>
  </si>
  <si>
    <t>136- SERVICIO DE RECOJO TRANSPORTE Y DISPOSICIÓN FINAL DE RESIDUOS SOLIDOS BIOCONTAMINADOS DEL HSRA</t>
  </si>
  <si>
    <t xml:space="preserve"> SEGUN AS N° 04-2020-HSRA-1 Y CONTRATO N° 15-2020-HSRA-UL</t>
  </si>
  <si>
    <t xml:space="preserve">137- MANTENIMIENTO CORRECTIVO DE VENTILADOR MECANICO DEL AREA DE UCI-COVID. </t>
  </si>
  <si>
    <t>138- PAGO DE RECOJO, TRANSPORTE Y DISPOSICIÓN FINAL DE RESIDUO SOLIDO BIOCONTAMINADOS</t>
  </si>
  <si>
    <t>SEGUN AS N° 04-2020-HSRA-1 Y CONTRATO N° 15-2020-HSRA-UL</t>
  </si>
  <si>
    <t xml:space="preserve">139- TRASLADO, DISPOSICIÓN FINAL DE RESIDUOS SOLIDOS BIOCONTAMINADOS. </t>
  </si>
  <si>
    <t>140- SERVICIO DE TRANSPORTE Y RECOJO DE RESIDUOS SOLIDOS</t>
  </si>
  <si>
    <t>19/08/2021 00:00:00</t>
  </si>
  <si>
    <t>SEGUN CONTRATO N° 015-2020-HSRA-UL, ADJUDICACION SIMPLIFICADA N° 004-2020-HSRA-1</t>
  </si>
  <si>
    <t>141- MANTENIMIENTO CORRECTIVO DE LAVADORA DE ROPA ALPA 120 DEL SERV. DE LAVANDERIA DEL HSRA</t>
  </si>
  <si>
    <t>20518063791-HOSPITALARIA MASTER SERVICE E.I.R.L.</t>
  </si>
  <si>
    <t>24/08/2021 00:00:00</t>
  </si>
  <si>
    <t>142- SERVICIO DE TRANSPORTE DE RECOJO DE TRANSPORTE Y DISPOSICION FINAL DE RESIDUOS SOLIDOS BIOCONTAMINADOS</t>
  </si>
  <si>
    <t>20548910839-HUANCHAQUITO SERVICIOS AMBIENTALES S.A.C.</t>
  </si>
  <si>
    <t>143-SERVICIO DE ENERGIA ELECTRICA, DEL HOSPITAL SUB REGIONAL DE ANDAHUAYLAS, CORRESPONDIENTE AL MES DE MARZO Y ABRIL 2021</t>
  </si>
  <si>
    <t>144-L SERVICIO DE ENERGIA ELECTRICA DE LA PLANTA DE OXIGENO, CORRESPONDIENTE AL MES DE FEBRERO Y  MARZO, 2021</t>
  </si>
  <si>
    <t>03/09/2021 00:00:00</t>
  </si>
  <si>
    <t>145- SERVICIO DE ENERGIA ELECTRICA DEL HOSPITAL SUB REGIONAL DE ANDAHUAYLAS , CORRESPONDIENTE AL MES DE ABRIL, MAYO,JUNIO,JULIO 2021</t>
  </si>
  <si>
    <t>146- SERVICIO DE ENERGIA ELECTRICA DEL CENTRO DE AISLAMIENTO Y ATENCION TEMPORAL (CAAT), CORRESPONDIENTE AL MES DE MARZO, ABRIL, MAYO, JUNIO, JULIO 2021.</t>
  </si>
  <si>
    <t>147-SERVICIO DE RECOJO Y TRANSPORTE DE DISPOSICION FINAL DE RESIDUOS SOLIDOS,</t>
  </si>
  <si>
    <t>20490099094-JMC GERENCIA Y CONSTRUCCION SOCIEDAD ANONIMA CERRADA - JMC GERENCIA Y CONSTRUCCION S.A.C.</t>
  </si>
  <si>
    <t>01/10/2021 00:00:00</t>
  </si>
  <si>
    <t xml:space="preserve">148-SERVICIO DE AGUA POTABLE DEL HOSPITAL SUB REGIONAL DE ANDAHUAYLAS, CORRESPONDIENTE A LOS MESES DE ABRIL,MAYO,JUNIO,JULIO, AGOSTO Y SEPTIEMBRE, OCTUBRE DEL 2021 , </t>
  </si>
  <si>
    <t xml:space="preserve">149-SERVICIO DE ENERGIA ELECTRICA DE LA PLANTA DE OXÍGENO DEL HSRA, CORRESPONDIENTE A LOS MESES DE MARZO Y ABRIL DEL 2021,SUMINISTRO N°100-0068163 </t>
  </si>
  <si>
    <t>150- SERVICIO DE ENERGIA ELECTRICA PARA EL HOSPITAL SUB REGIONAL DE ANDAHUAYLAS, CORRESPONDIENTE A LOS MES DE AGOSTO, SEPTIEMBRE DEL 2021, SUMINISTRO N°101-0011251</t>
  </si>
  <si>
    <t xml:space="preserve">151- SERVICIO DE ENERGIA ELECTRICA DEL CENTRO DE AISLAMIENTO Y ATENCIÓN TEMPORAL (CAAT) DEL HSRA, CORRESPONDIENTE A LOS MESES DE AGOSTO, SEPTIEMBRE DEL 2021, SUMINITRO N°100-0067756, </t>
  </si>
  <si>
    <t>152- SERVICIO DE ENERGIA ELECTRICA DEL CENTRO DE ATENCION DE AISLAMIENTO TEMPORAL (CAAT), SUMINISTRO N° 11000067756, CORRESPONDIENTE AL MES DE OCTUBRE 2021.</t>
  </si>
  <si>
    <t>153-SERVICIO DE REPARACIÓN GENERAL DE MOTOR DE LA AMBULANCIA PEUGEOT BOXER DE PLACA EUD-771, N° MOTOR 10TRJ50748595VIN, SERIE N°VF3YDZMFCF2644552,</t>
  </si>
  <si>
    <t>10311764760-LIZONDE JUAREZ VICTOR</t>
  </si>
  <si>
    <t xml:space="preserve">154- SERVICIO ENERGIA ELÉCTRICA DE LA PLANTA DE OXIGENO DEL HSRA, CORRESPONDIENTE A LOS MESES DE ABRIL-MAYO-JUNIO-JULIO-AGOSTO-SEPTIEMBRE-OCTUBRE-NOVIEMBRE 2021,SUMINISTRO N°100-0068163 </t>
  </si>
  <si>
    <t>155- SERVICIO ENERGIA ELECTRICA PARA EL HOSPITAL SUB REGIONAL DE ANDAHUAYLAS, CORRESPONDIENTE AL MES DE NOVIEMBRE 2021, SUMINISTRO N°101-0011251</t>
  </si>
  <si>
    <t xml:space="preserve">156-ADQUISICIÓN DE ALMUERZO PARA LA SOCIALIZACIÓN DE LA NTS N° 172-MINSA-2021-DGAIN LA CUAL SE REALIZO DEL 13 AL 17 DE DICIEMBRE 2021. </t>
  </si>
  <si>
    <t>27/12/2021 00:00:00</t>
  </si>
  <si>
    <t>157- SERVICIO DE MANTENIMIENTO DE CAMIONETA</t>
  </si>
  <si>
    <t>158- RECOJO Y TRANSPORTE DE RESIDUOS SOLIDOS.</t>
  </si>
  <si>
    <t>SEGUN CONTRATO N° 015-2021-HSRA-UL, ADJUDICACION SIMPLIFICADA N° 009-2021-HSRA-2(SEGUNDA CONVOCATORIA)</t>
  </si>
  <si>
    <t>159- SERVICIO DE PINTADO DE AMBIENTES.</t>
  </si>
  <si>
    <t>20608237772-PROVEEDORES Y SERVICIOS ESPECIALIZADOS.BARAST E.I.R.L.</t>
  </si>
  <si>
    <t>160- SERVICIO DE MANTENIMIENTO CORRECTIVO DE IMPRESORAS DEL HSRA</t>
  </si>
  <si>
    <t>20601807263-INGENIERIA Y TECNOLOGIA DEL SUR S.A.C.</t>
  </si>
  <si>
    <t xml:space="preserve">1.-ADQUISICION DE MASCARILLAS TEXTIL </t>
  </si>
  <si>
    <t>10744400878-AYERVE LLAMOCCA LIGORIO</t>
  </si>
  <si>
    <t>2.- ADQUISICION DE UNA FOTOCOPIADORA MULTIFUNCIONAL</t>
  </si>
  <si>
    <t>20564402169-ANTAPA EIRL</t>
  </si>
  <si>
    <t>3.- ADQUISICION DE KIT DE ANALOGIAS</t>
  </si>
  <si>
    <t>20517412621-CHATITEC SAC</t>
  </si>
  <si>
    <t>4.- ADQUISICION DE DE TONER DE IMPRESIÓN</t>
  </si>
  <si>
    <t>20193696920-MAQUINARIAS JAAM SA</t>
  </si>
  <si>
    <t>5.- ADQUISICION DE MATERIAL ASEO, LIMPIEZA Y TOCADOR</t>
  </si>
  <si>
    <t>10712490743-PAMELA RUIZ LOPEZ</t>
  </si>
  <si>
    <t>6.- ADQUISICION DE MASCARILLAS Y PROTECTORES FACIALES IIEE</t>
  </si>
  <si>
    <t>CONTRATACION DIRECTA</t>
  </si>
  <si>
    <t>10720232931-LOPEZ QUIVIO KAREN AMELY</t>
  </si>
  <si>
    <t>7.- ADQUISICION DE MATERIAL DE BIOSEGURIDAD</t>
  </si>
  <si>
    <t>10310391714-FLORENTINO CUADROS OBLITAS</t>
  </si>
  <si>
    <t>8.- ADQUISICION DE COMPUTADORA PORTATIL</t>
  </si>
  <si>
    <t>20519865476-OK COMPUTER EIRL</t>
  </si>
  <si>
    <t>31/11/2021</t>
  </si>
  <si>
    <t>9.- ADQUISICION DE MASCARILLAS FACIAL TEXTIL DE USO COMUNITARIO</t>
  </si>
  <si>
    <t>10723807722-NUÑEZ ARAGON ANDREA JACKELINE</t>
  </si>
  <si>
    <t>10.- ADQUSICION DE COMPUTADORAS PORTATILES</t>
  </si>
  <si>
    <t>20450582043-PERCYSTEM PC EIRL</t>
  </si>
  <si>
    <t>11.- ADQUISICION DE TERNOS PERSONAL ADMINISTRATIVO</t>
  </si>
  <si>
    <t>20491186608-TERNOS TITO´S SRL</t>
  </si>
  <si>
    <t xml:space="preserve">12.- ADQUISICION DE UN GENERADOR </t>
  </si>
  <si>
    <t>10411780517-ARIAS ALARCON MARILUZ</t>
  </si>
  <si>
    <t>13.- SERVICIO DE SUMINISTRO DE ENERGIA ELECTRICA</t>
  </si>
  <si>
    <t>20116544289-ELECTRO SUR ESTE SAA</t>
  </si>
  <si>
    <t>14.- SERVICIO DE IMPRESIONES EN GENERAL</t>
  </si>
  <si>
    <t>15.- SERVICIO DE SUMINISTRO ENERGIAL ELECTRICA IIEE</t>
  </si>
  <si>
    <t>16.- SERVICIO DE SUMINISTRO DE ENERGIA ELECTRICA IIEE</t>
  </si>
  <si>
    <t>17.- SERVICIO DE SUMINISTRO DE ENERGIA ELECTRICA IIEE</t>
  </si>
  <si>
    <t>18.- SERVICIO DE SUMINISTRO DE ENERGIA ELECTRICA IIEE</t>
  </si>
  <si>
    <t>201165444289-ELECTRO SUR ESTE SAA</t>
  </si>
  <si>
    <t>19.- SERVICIO DE SUMINISTRO DE ENERGIA ELECTRICA IIEE</t>
  </si>
  <si>
    <t>20.- SERVICIO DE SUMINISTRO DE ENERGIA ELECTRICA IIEE</t>
  </si>
  <si>
    <t>21.- SERVICIO DE SUMINISTRO DE ENERGIA ELECTRICA IIEE</t>
  </si>
  <si>
    <t>22.- SERVICIO DE SUMINISTRO DE ENERGIA ELECTRICA IIEE</t>
  </si>
  <si>
    <t>23.- ADQUISICION DE TONER UGEL GRAU</t>
  </si>
  <si>
    <t>20601675707-CEFRECOM PERU SAC</t>
  </si>
  <si>
    <t>ADQUISICIÓN DE MATERIAL PIEDRA DE CANTO RODADO DE ¾" A 2",  PROYECTO: "MEJORAMIENTO DEL COMPLEJ</t>
  </si>
  <si>
    <t>CARPIO BALLON CESAR</t>
  </si>
  <si>
    <t>Comprometido</t>
  </si>
  <si>
    <t>CONTRATACION DE MATERIAL DE BASE GRANULAR, PROYECTO: "MEJORAMIENTO DEL COMPLEJO DEPORTIVO EL OL</t>
  </si>
  <si>
    <t>ADQUISICION DE PAPEL PLOTHER PARA LA IMPRESION DEL EXPEDIENTE TECNICO DEL PROYECTO "MEJORAMIENT</t>
  </si>
  <si>
    <t>CHIRINOS CHAVEZ ROGER</t>
  </si>
  <si>
    <t>COMPRA DE MATERIALES Y HERRAMIENTAS PARA PROYECTO: "MEJORAMIENTO DEL SISTEMA DE RIEGO EN LAS CO</t>
  </si>
  <si>
    <t>POR LA ADQUISICION DE COMBUSTIBLE PARA LA DIRECCION EGIONAL DE COMERCIO EXTERIOR Y TURISMO-DIRC</t>
  </si>
  <si>
    <t>ESTACION DE SERVICIOS GRUPO A &amp; T PERU SOCIEDAD ANONIMA CERRADA</t>
  </si>
  <si>
    <t>CONTRATACIÓN DE EQUIPOS DE PROTECCIÓN PERSONAL (EPP)para el proyecto MEJORAMIENTO DEL SERVICIO</t>
  </si>
  <si>
    <t>ADQUISICIÓN DE MATERIALES DE CONSTRUCCIÓN PARA EL PROYECTO "MEJORAMIENTO DEL SERVICIO EDUCATIVO</t>
  </si>
  <si>
    <t>FETRACO HNOS ESPINOZA SRL</t>
  </si>
  <si>
    <t>ADQUISICION DE CIELO RASO DE BALDOSA  ACUSTICA PARA LA OBRA "MEJORAMIENTO DEL SERVICIO EDUCATIV</t>
  </si>
  <si>
    <t xml:space="preserve"> A &amp; A SAENZ'S E.I.R.L.</t>
  </si>
  <si>
    <t>CONTRATACIÓN DE AGREGADOS PARA EL PROYECTO "MEJORAMIENTO DEL SERVICIO EDUCATIVO EN LA IEP N°540</t>
  </si>
  <si>
    <t>adquisición de CEMENTO PORTLAND TIPO IP x 42.5 kg, es para la implementación de la infraestruct</t>
  </si>
  <si>
    <t>ADQUISICIÓN DE ACERO CORRUGADO Ø 3/8'', Ø 1/2_x001D_ Y  Ø 5/8_x001D_ f_x0019_y = 4200 kg/cm2 GRADO 60, ASTM A615-</t>
  </si>
  <si>
    <t>INVERSIONES E INGENIEROS SANTA ANA SOCIEDAD COMERCIAL DE RESPONSABILIDAD LIMITADA - IISA S.R.L.</t>
  </si>
  <si>
    <t>ADQUISICIÓN DE ALAMBRES Y CLAVOS DE ACERO  PARA LA EJECUCIÓN  DE LA OBRA "MEJORAMIENTO DEL SERVICIO</t>
  </si>
  <si>
    <t>INDUSTRIAS TECNODURA S.A.C.</t>
  </si>
  <si>
    <t>ADQUISICIÓN DE ACERO F'Y=4200 KG/CM2 GRADO 60,  PROYECTO: "MEJORAMIENTO DEL COMPLEJO DEPORTIVO</t>
  </si>
  <si>
    <t>Anulado</t>
  </si>
  <si>
    <t>ADQUISICIÓN DE MADERA PARA ENCOFRADOS, PROYECTO: “MEJORAMIENTO DEL COMPLEJO DEPORTIVO EL OLIVO</t>
  </si>
  <si>
    <t>COMERCIALIZADORA HORUS EIRL</t>
  </si>
  <si>
    <t>ADQUISICIÓN DE TUBOS GALVANIZADO PARA LA EJECUCIÓN  DE LA OBRA "MEJORAMIENTO DEL SERVICIO EDUCA</t>
  </si>
  <si>
    <t>DIPSA EMPRESARIAL SAC</t>
  </si>
  <si>
    <t>ADQUISICIÓN DE MÓDULO DE CARGA DE METAL (MÓVIL) PARA COMPUTADORAS PORTÁTILES  PARA EL PROYECTO</t>
  </si>
  <si>
    <t>TRUJILLO MARQUEZ RICARDO ELMER</t>
  </si>
  <si>
    <t>Adquisición de los JUEGOS METALICOS para la obra: "MEJORAMIENTO DEL SERVICIO EDUCATIVO DE NIVEL</t>
  </si>
  <si>
    <t>TELLO RODRIGUEZ LEOPOLDO</t>
  </si>
  <si>
    <t>ADQUISICION DE MATERIALES DE FERRETERIA PARA EL PROYECTO "MEJORAMIENTO DEL SERVICIO DE AGUA DEL SISTEMA DE RIEGO POR ASPERSIÓN EN LAS LOCALIDADES DE CHANTA, CCOCHAHUAÑA Y ALPIALPI DEL -, DISTRITO DE HUAQUIRCA - ANTABAMBA - APURIMAC".</t>
  </si>
  <si>
    <t>WARTHON SOTOMAYOR RUBEN</t>
  </si>
  <si>
    <t>Por la adquisición de cinta para film (cinta flexible) para ejecución de Proyecto.</t>
  </si>
  <si>
    <t>ADQUISICION DE VERDURAS Y HORTALIZAS; PARA LOS NIÑOS, NIÑAS Y ADOLESCENTES DE L ALDEA INFANTIL</t>
  </si>
  <si>
    <t>MAUCAYLLA OSCCO LUZ MERCEDES</t>
  </si>
  <si>
    <t>ADQUISICION DE TUBERCULOS Y FRUTOS SECOS; PARA LA ALIMENTACION DE LOS NIÑOS, NIÑAS Y ADOLESCENT</t>
  </si>
  <si>
    <t>POR ADQUISICION DE ARENA FINA PARA PROYECTO</t>
  </si>
  <si>
    <t>HURTADO NUÑEZ ABDIAS</t>
  </si>
  <si>
    <t>ADQUISICION DE AGREGADOS PARA EL PROYECTO MEJORAMIENTO DEL SERVICIO DE AGUA DEL SISTEMA DE RIEG</t>
  </si>
  <si>
    <t>ADQUISICION DE VESTUARIO PARA EL PERSONAL OBRERO DEL PROYECTO MEJORAMIENTO DEL SISTEMA DE AGUA</t>
  </si>
  <si>
    <t>FERNANDEZ PIMENTEL SILVIA LISBETH</t>
  </si>
  <si>
    <t>ADQUISICION DE PROTECCION  PERSONAL (EEP) PARA EL PERSONAL OBRERO DEL PROYECTO: "MEJORAMIENTO D</t>
  </si>
  <si>
    <t>HUAMANI PEREZ VIDAL</t>
  </si>
  <si>
    <t>ADQUIRIR CABLE DE RED UTP CAT-06 MEJORAMIENTO DE LAS COMPETENCIAS DE ESTUDIANTES Y DOCENTES, ME</t>
  </si>
  <si>
    <t xml:space="preserve"> VILLARROEL ABARCA MARISOL</t>
  </si>
  <si>
    <t>ADQUISICION DE MATERIALES DE FERRETERIA, OBRA:  "MEJORAMIENTO DEL COMPLEJO DEPORTIVO EL OLIVO</t>
  </si>
  <si>
    <t>OCAMPO CORDOVA ANDERSON CEFERINO</t>
  </si>
  <si>
    <t>ADQUISICIÓN DE MATERIALES ALAMBRES PARA EL PROYECTO "MEJORAMIENTO DEL SERVICIO EDUCATIVO EN LA</t>
  </si>
  <si>
    <t>ADQUISICION DE PRODUCTOS CARNICOS, PESCADOS Y HUEVOS; PARA LA ALIMENTACION DE LOS NIÑOS, NIÑAS</t>
  </si>
  <si>
    <t>PANUERA PEREZ ROSALIA</t>
  </si>
  <si>
    <t>ADQUISICIÓN MATERIALES DE CONSTRUCCIÓN PARA ACABADOS PARTE ARQUITECTURA - PORCELANATO COLOR MAR</t>
  </si>
  <si>
    <t>PAUCAR CAYO EDWIN RUDY</t>
  </si>
  <si>
    <t>ADQUISICION DE PRODUCTOS DE ABARROTES, PARA LA ALIMENTACION DE LOS NIÑOS, NIÑAS Y ADOLESCENTES</t>
  </si>
  <si>
    <t>VALER SANCHEZ ANALY HERMELINDA</t>
  </si>
  <si>
    <t>ADQUISICION DE PRODUCTOS LACTEOS Y DERIVADOS PARA LA ALIMENTACION DE LOS NIÑOS, NIÑAS Y ADOLESC</t>
  </si>
  <si>
    <t>ADQUISICION DE FRUTAS PARA LA ALIMENTACION DE LOS NIÑOS, NIÑAS Y ADOLESCENTES DE LA ALDEA INFAN</t>
  </si>
  <si>
    <t>HUAMAN QUILLAHUAMAN BRYAN</t>
  </si>
  <si>
    <t>ADQUISICION DE PRODUCTOS CEREALES PARA LA ALIMENTACION DE LOS NÑOS, NIÑAS Y ADOLESCENTES DE LA</t>
  </si>
  <si>
    <t>JURO HUAÑAC LUCILA</t>
  </si>
  <si>
    <t>COMPRA TUBERIA PARA PROYECTO: "MEJORAMIENTO DEL SISTEMA DE RIEGO EN LA.COMUNIDADES DEL DISTRIT</t>
  </si>
  <si>
    <t>INSTALACIONES SANITARIAS INGENIEROS E.I.R.L</t>
  </si>
  <si>
    <t>POR LA ADQUISICION DE COMBUSTIBLE PARA LA OFICINA REGIONAL DE FORMULACION Y EVALUACION DE INVER</t>
  </si>
  <si>
    <t>ADQUISICIÓN DE COMBUSTIBLE  PARA LA EJECUCIÓN  DE LA OBRA: "MEJORAMIENTO DEL SERVICIO EDUCATIVO</t>
  </si>
  <si>
    <t>ADQUISICION DE COMBUSTIBLE GASOHOL DE 90 Y DIESEL B5 PARA ACTIVIDAD DE MONITOREO EN CAMPO DE PR</t>
  </si>
  <si>
    <t>ADQUISICION DE COMBUSTIBLE PARA LA DIRECCION REGIONAL DE ADMINISTRACION DEL GOBIERNO REGIONAL DE APU</t>
  </si>
  <si>
    <t>ADQUISICIÓN DE COMBUSTIBLE PARA LA SUB GERENCIA DE SANEAMIENTO FÍSICO LEGAL DE LA PROPIEDAD RUR</t>
  </si>
  <si>
    <t>ADQUISICON DE COMBUSTIBLE DIESEL B5 PARA EL PROYECTO: MEJORAMIENTO DE LOS SERVICIOS DE APOYO AL DESA</t>
  </si>
  <si>
    <t>ADUQUISICION DE PINTURA PARA LA OBRA "MEJORAMIENTO DEL SERVICIO EDUCATIVO DE EDUCACIÓN BÁSICA E</t>
  </si>
  <si>
    <t>SOLUCIONES Y NEGOCIOS MAGDISABEL EMPRESA INDIVIDUAL DE RESPONSABILIDAD LIMITADA</t>
  </si>
  <si>
    <t>ADQUISICION DE PORCELANATO PARA PISO Y PARED</t>
  </si>
  <si>
    <t>TONELADAS POR HORA PERU S.A.C. - TPHP</t>
  </si>
  <si>
    <t>ADQUISICION DE MADERA PARA EL PROYECTO MEJORAMIENTO DEL SERVICIO DE AGUA DEL SISTEMA DE RIEGO P</t>
  </si>
  <si>
    <t>GRUPO SQ SRL</t>
  </si>
  <si>
    <t>ADQUISICIÓN DE TABLEROS ELECTRICOS, PROYECTO: “MEJORAMIENTO DEL COMPLEJO DEPORTIVO EL OLIVO PAR</t>
  </si>
  <si>
    <t>REPRESENTACIONES HURTADO SAC</t>
  </si>
  <si>
    <t>ADQUISICION DE ACCESORIOS PARA EL PROYECTO MEJORAMIENTO DEL SERVICIO DE AGUA DEL SISTEMA DE RIE</t>
  </si>
  <si>
    <t>CONSTRUCTORA Y CONSULTORA JCN S.A.C.</t>
  </si>
  <si>
    <t>COMPRA MATERIALES PARA CERCO PERIMETRICO PARA EL PROYECTO: "MEJORAMIENTO DEL SISTEMA DE RIEGO E</t>
  </si>
  <si>
    <t>ADQUISICIÓN DE SERVIDOR DE APLICACIÓN TIPO I RACKEABLE, SWITCH DE 24 PUERTOS Y GABINETE DE 24 R</t>
  </si>
  <si>
    <t>SYSNET TECHNOLOGIES E.I.R.L</t>
  </si>
  <si>
    <t>ADQUISICIÓN MATERIALES DE CONSTRUCCIÓN PARA ACABADOS PARTE ARQUITECTURA - 1 ETAPA (PINTURA, PAR</t>
  </si>
  <si>
    <t>R &amp; T QUINTANAS EIRL</t>
  </si>
  <si>
    <t>CONTRATACION DE UNIDADES DE ALBAÑILERÍA, PROYECTO: "MEJORAMIENTO DEL COMPLEJO DEPORTIVO EL OLIV</t>
  </si>
  <si>
    <t>ADQUISICIÓN DE PASTA MURAL PARA LA EJECUCIÓN  DE LA OBRA "MEJORAMIENTO DEL SERVICIO EDUCATIVO D</t>
  </si>
  <si>
    <t>Adquisición de MOBILIARIOS METALICOS para la obra: "MEJORAMIENTO DEL SERVICIO EDUCATIVO DE NIVE</t>
  </si>
  <si>
    <t>INDUSTRIAL KAOBA SAC</t>
  </si>
  <si>
    <t>ADQUISICION DE ARENA GRUESA PARA EL PROYECTO: "MEJORAMIENTO DEL SISTEMA DE RIEGO EN LAS COMUNIDADES</t>
  </si>
  <si>
    <t>CONSTRUCTORA APACHETA EIRL</t>
  </si>
  <si>
    <t>ADQUISICION DE EQUIPOS DE COCINA PARA LA OBRA "MEJORAMIENTO DEL SERVICIO EDUCATIVO DE EDUCACIÓN</t>
  </si>
  <si>
    <t>VINCI SAC</t>
  </si>
  <si>
    <t>ADQUISICION DE BANCA REBATIBLE PARA LA OBRA "MEJORAMIENTO DEL SERVICIO EDUCATIVO DE EDUCACIÓN B</t>
  </si>
  <si>
    <t>COMPAÑÍA EL SOL NACIENTE EMPRESA INDIVIDUAL DE RESPONSABILIDAD LIMITADA - COELSOL E.I.R.L.</t>
  </si>
  <si>
    <t>ADQUISICIÓN MATERIALES DE CONSTRUCCIÓN PARA ACABADOS PARTE ARQUITECTURA - 1 ETAPA (TEMPLE FINO</t>
  </si>
  <si>
    <t>POR LA ADQUISICION DE SUMINISTROS , INSUMOS Y EQUIPOS PARA LA IMPLEMENTACION DE ARQUITECTURA IN</t>
  </si>
  <si>
    <t>SIFUENTES FLORES MAURY ANTONIO</t>
  </si>
  <si>
    <t>ADQUISICIÓN DE CONCRETO PRE MEZCLADO PARA LA EJECUCIÓN  DE LA OBRA "MEJORAMIENTO DEL SERVICIO E</t>
  </si>
  <si>
    <t>ARCE ACOSTUPA YESSICA ROSANALE</t>
  </si>
  <si>
    <t>ADQUISICION DE MATERIALES DE FERRETERIA PAR LA OBRA “MEJORAMIENTO DEL SERVICIO EDUCATIVO DE EDU</t>
  </si>
  <si>
    <t>SORIA SALAZAR ANITA</t>
  </si>
  <si>
    <t>ADQUISICION DE POSTES DE MADERA DE EUCALIPTO PARA LA ACTIVIDAD DE COMPONENTE II, DEL PROYECTO "</t>
  </si>
  <si>
    <t>TAIPEHUAMAN HERHUAY CELESTINO</t>
  </si>
  <si>
    <t>COMPRA ACSESORIOS (VALVULA ESFERICA) DE PVC PARA PROYECTO: "MEJORAMIENTO DEL SISTEMA DE RIEGO E</t>
  </si>
  <si>
    <t>ADQUISICION  E INSTALACION  DE VENTANAS DE VIDRIO EMPLOMADO</t>
  </si>
  <si>
    <t>GONZALES CCOYA PERCY YON</t>
  </si>
  <si>
    <t xml:space="preserve">POR LA ADQUISICIÓN DE EPPS DE BIOSEGURIDAD PARA  EL PROYECTO: "Recuperación y Mejoramiento de
</t>
  </si>
  <si>
    <t>ADQUISICIÓN MATERIALES ELECTRICOS – INTERRUPTOR TERMO MAGNÉTICO PARA EL PROYECTO “MEJORAMIENTO</t>
  </si>
  <si>
    <t>AMAO PALOMINO JORGE DAVID</t>
  </si>
  <si>
    <t>ADQUISICIÓN DE LADRILLO KK. TIPO IV DE ARCILLA  0.12X0.24X0.09 M PARA EL PROYECTO "MEJORAMIENTO</t>
  </si>
  <si>
    <t>ADQUISICIÓN DE MATERIALES ESPECIALES CONTRA INCENDIOS PARA LA OBRA EN EJECUCIÓN “MEJORAMIENTO D</t>
  </si>
  <si>
    <t>ADQUISICIÓN DE OVAS EMBRIONARIAS DE TRUCHA ARCO IRIS PARA LA DIRECCIÓN REGIONAL DE LA PRODUCCIÓ</t>
  </si>
  <si>
    <t>ADQUISICIÓN DE PROYECTOR MULTIMEDIA CONVENCIONAL PARA LABORATORIO MÓVIL PARA PROYECTO MEJORAMIE</t>
  </si>
  <si>
    <t>EMCONORT SOCIEDAD COMERCIAL DE RESPONSABILIDAD LIMITADA</t>
  </si>
  <si>
    <t>ADQUISICIÓN DE CPU PARA EL PROYECTO: "MEJORAMIENTO DE LA GESTIÓN INTEGRADA DE LOS RECURSOS HIDR</t>
  </si>
  <si>
    <t>JL SUPPORT AND SERVICES S.A.C - JL SERVICES S.A.C</t>
  </si>
  <si>
    <t>ADQUISICION DE CEMENTO TIPO I - PROYECTO: "MEJORAMIENTO DEL COMPLEJO DEPORTIVO EL OLIVO PARA EL</t>
  </si>
  <si>
    <t>ADQUISICIÓN DE LISTONES DE MADERA PARA LA EJECUCIÓN  DE LA OBRA "MEJORAMIENTO DEL SERVICIO EDUC</t>
  </si>
  <si>
    <t>DISTRIBUIDORA DE MADERA Y FUNERARIA SANTA ANA EIRL.</t>
  </si>
  <si>
    <t>POR LA ADQUISICON DE COMPUTADORA PERSONAL PORTATIL PARA LA IMPLEMENTACION DE LAS OFICINAS DEL P</t>
  </si>
  <si>
    <t>TINTA COMPATIBLE DE 1 LITRO PARA 
IMPRESION  DE IMPRESORA BROTHER MFC-J6730DW.
COLORES : NEGRO, CIAN, MAGENTA Y AMARILLO</t>
  </si>
  <si>
    <t>ADQUISICION DE PARARRAYOS Y ACCESORIOS, SUMINISTROS PUESTA A TIERRA DEL SERVIDOR PARA IMPLEMENT</t>
  </si>
  <si>
    <t>TRIALOM SAC</t>
  </si>
  <si>
    <t>CONSTRUTECH T Y H EMPRESA INDIVIDUAL DE RESPONSABILIDAD LIMITADA - CONSTRUTECH T Y H E.I.R.L.</t>
  </si>
  <si>
    <t>ADQUISICION DE PISOS VINILICOS FLEXIBLES EN ROLLO DE DISIPACION ESTATICA E=2MM COLOR BLANCO HUMO</t>
  </si>
  <si>
    <t>PORCELANATOS &amp; ACABADOS 3A EMPRESA INDIVIDUAL DE RESPONSABILIDAD LIMITADA</t>
  </si>
  <si>
    <t>ADQUISCION DE MOBILIARIO PARA EL PROYECTO " MEJORAMIENTO DE LA APLICACON TIC PARA EL ADECUADO D</t>
  </si>
  <si>
    <t>CAÑARI OTERO GUILLERMO</t>
  </si>
  <si>
    <t>POR LA ADQUISICIÓN DE MOTOCICLETAS PARA EL PROYECTO: "MEJORAMIENTO DE LA GESTIÓN INTEGRADA DE LOS RE</t>
  </si>
  <si>
    <t>PEREZ PEREZ MARCIA JULIA</t>
  </si>
  <si>
    <t>ADQUISICION DE LUMINARIAS PARA LAS INSTALACIONES ELECTRICAS DEL PROYECTO:MEJORAMIENTO DEL SERVI</t>
  </si>
  <si>
    <t>MAUCAYLLA OSCCO MOISES</t>
  </si>
  <si>
    <t>PASTOR SOTO JOEL JHONATAN</t>
  </si>
  <si>
    <t>ADQUISICION, INSTALACION Y MONTAJE DE EQUIPOS Y ACCESORIOS PARA GRUPO ELECTROGENO</t>
  </si>
  <si>
    <t>QUISPE CARDENAS PORFERIO</t>
  </si>
  <si>
    <t>ADQUISICION DE MATERIALES DE ASEO, PARA LA ATENCION DE LOS NIÑOS, NIÑAS Y ADOLESCENTES DE LA AL</t>
  </si>
  <si>
    <t>KACHA CCAJIA EDWING</t>
  </si>
  <si>
    <t>ADQUISICION DE CABLES DE BAJA TENSION PARA INSTALACIONES ELECTRICAS PARA EL PROYECTO:MEJORAMIEN</t>
  </si>
  <si>
    <t>ALAMA  ASTOCAHUANA JHONNYR</t>
  </si>
  <si>
    <t>PROYECTO: "MEJORAMIENTO DE LA APLICACIÓN DE LAS TIC PARA EL ADECUADO DESARROLLO DE LAS COMPETEN</t>
  </si>
  <si>
    <t>STANDAR S.R.L.</t>
  </si>
  <si>
    <t>ADQUISICIÓN DE  TRIPLAY FENOLICO 1.22mx2.44mx18mm , PARA EL PROYECTO "MEJORAMIENTO Y AMPLIACION</t>
  </si>
  <si>
    <t>ADQUISICIÓN CAMARA IP DOMO POE Y CAMARA IP TUBO POE PARA EL PROYECTO “MEJORAMIENTO DEL SERVICIO</t>
  </si>
  <si>
    <t>COORPORACIÓN DEL E.I.R.L.</t>
  </si>
  <si>
    <t>R.A. CONSTRUCTORA &amp; INVERSIONES EMPRESA INDIVIDUAL DE RESPONSABILIDAD LIMITADA-R.A. CONSTRUCTORA &amp; I</t>
  </si>
  <si>
    <t>POR LA ADQUISICION DE PIZARRA DE ACERO VITRIFICADO PARA LA INSTITUCION EDUCATIVA MIGUEL GRAU QU</t>
  </si>
  <si>
    <t>LIGHT Q'UMER S.A.C</t>
  </si>
  <si>
    <t>POR LA ADQUISICION DE CABLES PARA LAS INSTALACIONES ELECTRICAS DEL PROYECTO:MEJORAMIENTO DEL SE</t>
  </si>
  <si>
    <t>POR LA ADQUISICION DE EQUIPOS INFORMATICOS PARA LA II.EE. MIGUEL GRAU QUE INTERVIENE EL PROYECT</t>
  </si>
  <si>
    <t>ADQUISICIÓN MATERIALES ELECTRICOS – TABLEROS ELÉCTRICOS PARA EL PROYECTO “MEJORAMIENTO DEL SERV</t>
  </si>
  <si>
    <t>R &amp; M TABLECENTER INDUSTRIAL SOCIEDAD ANONIMA CERRADA</t>
  </si>
  <si>
    <t>ADQUISICION DE MATERIALES PARA CARPINTERIA METALICA Y HERRERIA</t>
  </si>
  <si>
    <t>GUIMESA E.I.R.L.</t>
  </si>
  <si>
    <t>ADQUISICIÓN DE ANTENAS OMNIDIRECCIONALES, ACCESS POINT OUTDOOR POE Y ACCESS POINT INDOOR POE PA</t>
  </si>
  <si>
    <t>NEXO LIDER TECNOLOGICO SAC</t>
  </si>
  <si>
    <t>ADQUISICION DE PEGAMENTO Y FRAGUA PARA LA OBRA MEJORAMIENTO DEL SERVICIO EDUCATIVO DE EDUCACIÓN</t>
  </si>
  <si>
    <t>ADQUISCION DE PIZARRAS DE ACERO VITRIFICADO BLANCO PARA EL PROYECTO " MEJORAMIENTO DE LA APLICA</t>
  </si>
  <si>
    <t>“SERVICIOS GENERALES JH EMPRESA INDIVIDUAL DE RESPONSABILIDAD LIMITADA”</t>
  </si>
  <si>
    <t>POR LA ADQUISICION DE BOTELLA RECICLADORA DE MALLA METALICA PARA EL PROYECTO "MEJORAMIENTO DE L</t>
  </si>
  <si>
    <t>ADQUISICION MATERIALES DE FERRETERIA PARA EL PROYECTO. _x001C_MEJORAMIENTO DEL SERVICIO DE AGUA DEL S</t>
  </si>
  <si>
    <t>ALFARO BORDA JUAN MARIO</t>
  </si>
  <si>
    <t>ADQUISICIÓN DE SUMINISTROS, INSUMOS Y EQUIPOS PARA LA IMPLEMENTACIÓN DE ARQUITECTURA INTRANET I</t>
  </si>
  <si>
    <t>ADQUISICIÓN DE CONCRETO PREMEZCLADO FC=210 KG/CM2 PARA EL PROYECTO “MEJORAMIENTO DEL COMPLEJO D</t>
  </si>
  <si>
    <t>ADQUISICION DE ACERO Y ALAMBRE</t>
  </si>
  <si>
    <t>POR LA ADQUISICION DE TUBOS DE ACERO PARA EL PROYECTO “AMPLIACION  DE LA OFERTA DE SERVICIO EDU</t>
  </si>
  <si>
    <t>ADQUISICION DE MATERIALES DE ESTRUCTURAS METALICAS PARA EL PROYECTO:: MEJORAMIENTO DEL SERVICIO</t>
  </si>
  <si>
    <t>ADQUISICION DE TUBERIA Y ACCESORIOS PARA EL PROYECTO: "MEJORAMIENTO Y AMPLIACIÓN DEL SISTEMA DE</t>
  </si>
  <si>
    <t>ADQUISICION DE MATERIALES DIDACTICOS PARA LOS TALLERES DE LOS NIÑOS, NIÑAS Y ADOLESCENTES DE LA</t>
  </si>
  <si>
    <t>ADQUISICIÓN DE SERVIDOR DE APLICACIÓN TIPO I RACKEABLE, SERVIDOR DE APLICACIÓN TIPO II RACKEABL</t>
  </si>
  <si>
    <t>ALARCON FRANCISCO JANETH SANDRA</t>
  </si>
  <si>
    <t>ADQUISICION DE MATERIALES DE FERRETERIA PARA EL PROYECTO: “MEJORAMIENTO Y AMPLIACIÓN DEL SISTEM</t>
  </si>
  <si>
    <t>ALFARO MARTINEZ EDSON YAIR</t>
  </si>
  <si>
    <t>ADQUISICION, FABRICACION E INSTALACION DE PUERTAS MACHIHEMBRADAS TABLERO REBAJADO DE HOJA SIMPL</t>
  </si>
  <si>
    <t>CHIPA PRADA FERMIN</t>
  </si>
  <si>
    <t>ADQUISICIÓN DE OVA EMBRIONADA</t>
  </si>
  <si>
    <t>POR LA ADQUISICION DE FRASCOS PARA TOMA DE MUESTRAS 250 ML, PARA EL PROYECTO "MEJORMAIENTO DE L</t>
  </si>
  <si>
    <t>INVERSIONES S'LO STOP S.A.C</t>
  </si>
  <si>
    <t>ADQUISICIÓN DE PROYECTOR MULTIMEDIA CONVENCIONAL PARA LABORATORIO MÓVIL  PARA EL PROYECTO MEJOR</t>
  </si>
  <si>
    <t>NEOX CORPORATION S.A.C</t>
  </si>
  <si>
    <t>ADQUISICIÓN DE "CEMENTO PORTLAND TIPO I X 42.5 KG. PARA EL PROYECTO MEJORAMIENTO DEL SERVICIO EDUCAT</t>
  </si>
  <si>
    <t>ADQUISICION DE CEMENTO PORTLAND TIPO I</t>
  </si>
  <si>
    <t>ADQUISICION DE COMPUTADORA DE ESCRITORIO</t>
  </si>
  <si>
    <t>RIOS TEVES GESTION DE PROYECTOS EIRL</t>
  </si>
  <si>
    <t>POR LA  ADQUISICION DE MATERIALES DE CONSTRUCCION PARA EL PROYECTO “AMPLIACION  DE LA OFERTA DE</t>
  </si>
  <si>
    <t>CORPORACION P&amp;Y S.A.C.</t>
  </si>
  <si>
    <t>ADQUISICION DE CEMENTO PORTLAND TIPO-I PARA LA OBRA DE MEJORAMIENTO Y AMPLIACION DEL SERVICIO D</t>
  </si>
  <si>
    <t>POR LA  ADQUISICION DE MATERIALES DE CONTRUCCION PARA LA OBRA “AMPLIACION  DE LA OFERTA DE SERV</t>
  </si>
  <si>
    <t>FERRETRANS LAS BAMBAS S.R.L.</t>
  </si>
  <si>
    <t>POR LA ADQUSICION DE ACCESORIOS INFORMATICO PARA EL CABLEADO HORIZONTAL E INCLUYE SU INSTALACIO</t>
  </si>
  <si>
    <t>ADQUISICIÓN DE SERVIDORES RACKEABLES TIPO I PARA EL PROYECTO "MEJORAMIENTO DE LA APLICACIÓN TIC</t>
  </si>
  <si>
    <t>POR LA ADQUISICION DE ACCESS POINT PARA LA INSTITUCION EDUCATIVA QUE INTERVIENE EL PROYECTO: "M</t>
  </si>
  <si>
    <t>ADQUISICION DE COMBUSTIBLE PARA EL PROYECTO "CONSTRUCCION DE LA VIA VECINAL MARA - APUMARCA, DI</t>
  </si>
  <si>
    <t>ADELIT COMERCIALIZADORA Y SERVICIOS SRL</t>
  </si>
  <si>
    <t>ADQUISICION DE AGREGADOS PARA EL PROYECTO: "NSTALACION DEL SISTEMA DE RIEGO POR ASPERSION EN LO</t>
  </si>
  <si>
    <t>POR LA ADQUISICION DE SUMINISTROS ELECTRICOS E INCLUYE INSTALACION Y MANTENIMIENTO DEL SISTEMA</t>
  </si>
  <si>
    <t>HGD INGENIEROS CONTRATISTAS Y EJECUTORES SCRL</t>
  </si>
  <si>
    <t>ADQUISICIÓN DE PARARRAYOS Y ACCESORIOS, SUMINISTROS DE PUESTA A TIERRA DEL PARRAYOS, SUMINISTRO</t>
  </si>
  <si>
    <t>ADQUISICIÓN CAJA ACUSTICA ACTIVA DE 1400W, PARA EL PROYECTO "MEJORAMIENTO DEL SERVICIO EDUCATIV</t>
  </si>
  <si>
    <t>MASI A&amp;R S.A.C.</t>
  </si>
  <si>
    <t>ADQUISICION DE PIEDRA MEDIANA PARA LA OBRA MEJORAMIENTO Y AMPLIACIÓN DEL SERVICIO DE PROTECCIÓN</t>
  </si>
  <si>
    <t>ROHECG E.I.R.L.</t>
  </si>
  <si>
    <t>ADQUISICION DE GAVIONES PARA EL PROYECTO “CONSTRUCCION DE LA DEFENSA RIBEREÑA DE LA MARGEN DERE</t>
  </si>
  <si>
    <t>NERV-GEOSINTETICOS Y DEFENSA RIBEREÑA S.A.C.</t>
  </si>
  <si>
    <t>ADQUISICIÓN DE PEGAMENTO DE PORCELANATO, PARA EL PROYECTO "MEJORAMIENTO DEL SERVICIO EDUCATIVO</t>
  </si>
  <si>
    <t>NEIRA AZAÑERO MARIA MARGARITA</t>
  </si>
  <si>
    <t>ADQUISICION DE MODULO DE CARGA DE METAL (MOVIL) PARA EL PROYECTO "MEJORAMIENTO DE LAS COMPETENC</t>
  </si>
  <si>
    <t>ADQUISICION DE APARATOS SANITARIOS PARA EL PROYECTO:"MEJORAMIENTO DEL SERVICIO EDUCATIVO EN LA</t>
  </si>
  <si>
    <t>ADQUISICION DE TRIPLAY Y LISTONES PARA EL PROYECTO::_x001C_MEJORAMIENTO DEL SERVICIO DE AGUA PARA RIE</t>
  </si>
  <si>
    <t>ADQUISICION DE MOBILIARIO PARA LA IMPLEMENTACION DE LAS II.EE INTERVENIDAS POR EL PROYECTO " ME</t>
  </si>
  <si>
    <t>TEOFILA CHIPAYO BERMUDEZ</t>
  </si>
  <si>
    <t>ADQUISICION DE CONCRETO PREMEZCLADO F'C=100 KG/CM2, (RESISTENCIA A LA COMPRESIÓN) PARA EL PROYE</t>
  </si>
  <si>
    <t>ADQUISICION DE CONCRETO PREMEZCLADO F'C=210 KG/CM2, F'C=280 KG/CM2 (RESISTENCIA A LA COMPRESIÓN</t>
  </si>
  <si>
    <t>ESPINOZA MONTALVO RODOLFO</t>
  </si>
  <si>
    <t>ADQUISICION DE PINTURAS PARA EL PROYECTO:MEJORAMIENTO DEL SERVICIO EDUCATIVO EN LA INSTITUCIÓN</t>
  </si>
  <si>
    <t>CARDENAS GAYOSO RUDY</t>
  </si>
  <si>
    <t>ADQUISICION DE VARILLAS  PARA LA EJECUCIONFISICA DEL PROYECTO:"NSTALACION DEL SISTEMA DE RIEGO</t>
  </si>
  <si>
    <t>ADQUISICION DE VERDURAS; PARA LA ALIMENTACION DE LOS NIÑOS, NIÑAS Y ADOLESCENTES PARA LA ALDEA</t>
  </si>
  <si>
    <t>CONTRATACION DE LADRILLO, PROYECTO: “MEJORAMIENTO DEL COMPLEJO DEPORTIVO EL OLIVO PARA EL DESAR</t>
  </si>
  <si>
    <t>ALVAREZ NUÑEZ CATHERINE FLOR DE MARIA</t>
  </si>
  <si>
    <t>SERVICIO DE ALQUILER DE CAMIONETA 4 X4 (MAQUINA SECA), PARA EL DESPLAZAMIENTO DEL SUPERVISOR DE</t>
  </si>
  <si>
    <t>ADQUISICIÓN DE TELÉFONOS IP DE ESCRITORIO PARA EL PROYECTO “MEJORAMIENTO DEL SERVICIO EDUCATIVO</t>
  </si>
  <si>
    <t>ADQUISICION DE HORMIGON PARA EL PROYECTO: "MEJORAMIENTO DE LOS SERVICIOS EDUCATIVOS EN LA I.E.S</t>
  </si>
  <si>
    <t>MENA AGUIRRE MARIO</t>
  </si>
  <si>
    <t>ADQUISICIÓN DE SENSORES, ESTACIONES MANUALES DIRECCIONABLE Y SIRENAS ESTROBOSCÓPICAS, PARA EL P</t>
  </si>
  <si>
    <t>ADQUISICION DE AGREGADOS PARA EL PROYECTO:_x001C_MEJORAMIENTO DEL SERVICIO DE AGUA PARA RIEGO EN LAS</t>
  </si>
  <si>
    <t>MENA AGUIRRE NILO</t>
  </si>
  <si>
    <t>ADQUISICIÓN DE MATERIALES VARIOS DE FERRETERIA Y OTROS PARA LA OBRA DE MEJORAMIENTO Y AMPLIACIO</t>
  </si>
  <si>
    <t>CONSORCIO PEGASSO SAC</t>
  </si>
  <si>
    <t>ADQUISICIÓN DE CEMENTO  PARA LA EJECUCIÓN  DE LA OBRA "MEJORAMIENTO DEL SERVICIO EDUCATIVO DE L</t>
  </si>
  <si>
    <t>ADQUISICION DE MADERAMEN</t>
  </si>
  <si>
    <t>ADQUISICIÓN DE MADERA PARA ENCOFRADOS. PROYECTO: “MEJORAMIENTO DEL COMPLEJO DEPORTIVO EL OLIVO</t>
  </si>
  <si>
    <t>CONIDEP S.A.C.</t>
  </si>
  <si>
    <t>ADQUISICION DE EQUIPOS INFORMATICOS CORRESPONDIENTE AL COMPONENTE  DE EQUIPAMIENTO Y MOBILIARIO</t>
  </si>
  <si>
    <t>GBS DEL PERU S.A.C</t>
  </si>
  <si>
    <t>LEO CORPORACION S.A.C.</t>
  </si>
  <si>
    <t>POR LA ADQUISICION DE ACCESS POINT Y TRANCEIVER PARA EL PROYECTO:MEJORAMIENTO DE LA APLICACIÓN</t>
  </si>
  <si>
    <t>INSTALACIONES ESPECIALES PARA EL PROYECTO "MEJORAMIENTO DEL SERVICIO EDUCATIVO DE LA I.E. INTEG</t>
  </si>
  <si>
    <t>ADQUISICIÓN DE TEJA ANDINA PARA LA EJECUCIÓN  DE LA OBRA "MEJORAMIENTO DEL SERVICIO EDUCATIVO D</t>
  </si>
  <si>
    <t>ADQUISICION DE VARILLAS DE ACERO PARA LA OBRA "MEJORAMIENTO DEL SERVICIO EDUCATIVO DE LA I.E. I</t>
  </si>
  <si>
    <t>ADQUISICION DE VARILLAS  PARA LA EJECUCION FISICA DEL PROYECTO:"MEJORAMIENTO DEL SERVICIO DE AG</t>
  </si>
  <si>
    <t>ADQUISICIÓN DE PLANCHA DE TRIPLAY FENÓLICO DE 18MM PARA EL PROYECTO "MEJORAMIENTO DEL SERVICIO</t>
  </si>
  <si>
    <t>ADQUISICIÓN DE MATERIALES PARA ESTRUCTURAS METALICAS SEGÚN REQUERIMIENTO PARA EL PROYECTO</t>
  </si>
  <si>
    <t>ADQUISICION DE CARNES ROJAS Y DERIVADOS; PARA LA ALIMENTACION DE LOS NIÑOS, NIÑAS Y ADOLESCENTE</t>
  </si>
  <si>
    <t>CONTRATACION DE MATERIALES DE FERRETERIA , PROYECTO: "MEJORAMIENTO DEL COMPLEJO DEPORTIVO EL OL</t>
  </si>
  <si>
    <t>SORIA SALINAS YOBANA CAROLINA</t>
  </si>
  <si>
    <t>ADQUISICION DE MOBILIARIOS MATERIALES DIDACTICOS PARA LA OBRA: MEJORAMIENTO DEL SERVICIO EDUCAT</t>
  </si>
  <si>
    <t>GUTIERREZ QUISPE MIRIAM ROSA</t>
  </si>
  <si>
    <t>ADQUISICION DE CARNES BLANCAS Y DERIVADOS ; PARA LA ALIMENTACION DE LOS NIÑOS, NIÑAS Y ADOLESCENTES</t>
  </si>
  <si>
    <t>PROYECTO: MEJORAMIENTO DE LA APLICACIÓN DE LAS TIC PARA EL ADECUADO DESARROLLO DE LAS COMPETENC</t>
  </si>
  <si>
    <t>POR LA ADQUSICION DE MUEBLES DE MADERA PARA MOBILIARIO PARA EL PROYECTO _x001C_MEJORAMIENTO DEL SERVI</t>
  </si>
  <si>
    <t>INMAC-APURIMAC E.I.R.L.</t>
  </si>
  <si>
    <t>ADQUISICION E INSTALACION DE REFRIGERADORA DE 14 PIES CUBICOS</t>
  </si>
  <si>
    <t>ADQUISICIÓN DE EQUIPOS DE PROTECCIÓN PERSONAL PARA LA OBRA MEJORAMIENTO Y AMPLIACION DEL SERVIC</t>
  </si>
  <si>
    <t>INVERSIONES CRUZ &amp; MOLINA ASOCIADOS SOCIEDAD COMERCIAL DE RESPONSABILIDAD LIMITADA</t>
  </si>
  <si>
    <t>ADQUISICIÓN DE AGREGADO  PARA LA EJECUCIÓN  DE LA OBRA "MEJORAMIENTO DEL SERVICIO EDUCATIVO DE</t>
  </si>
  <si>
    <t>COMPAÑÍA MINERA EXTRACTORA DE AGREGADOS SOCIEDAD COMERCIAL DE RESPONSABILIDAD LIMITADA</t>
  </si>
  <si>
    <t>ADQUISICION DE EQUIPO PARA LA OBRA: MEJORAMIENTO DEL SERVICIO EDUCATIVO DE NIVEL INICIAL EN LAS</t>
  </si>
  <si>
    <t>GRUPO MEGATEC S.R.L.</t>
  </si>
  <si>
    <t>ADQUISICION DE CAMILLA METALICA SOBRE BASTIDOR RODABLE</t>
  </si>
  <si>
    <t>ADVANTAGE MEDICAL SOCIEDAD ANONIMA CERRADA</t>
  </si>
  <si>
    <t>CONTRATACION DE CEMENTO PORTLAND TIPO I, proyecto: “MEJORAMIENTO DEL COMPLEJO DEPORTIVO EL OLIV</t>
  </si>
  <si>
    <t>ADQUISICION DE LARINGOSCOPIO ADULTO-PEDIATRICO</t>
  </si>
  <si>
    <t>CIA MEGA MEDIC S.A.C.</t>
  </si>
  <si>
    <t>ADQUISICION DE EQUIPAMIENTO PARA LA OBRA: MEJORAMIENTO DEL SERVICIO EDUCATIVO DE NIVEL INICIAL EN LA</t>
  </si>
  <si>
    <t>Adquisición de insumos, fungidas, insecticida, abono y fertilizantes para la ejecución física d</t>
  </si>
  <si>
    <t>ABC DESTINOS VERDES EMPRESA INDIVIDUAL DE RESPONSABILIDAD LIMITADA</t>
  </si>
  <si>
    <t>ADQUISICION DE MATERIALES DE FERRETERIA PARA EL PROYECTO "MEJORAMIENTO DEL SERVICIO EDUCATIVO D</t>
  </si>
  <si>
    <t>INVERSIONES GENERALES HERRERA EIRL</t>
  </si>
  <si>
    <t>POR LA ADQUISICION DE MATERIALES PARA LA OBRA: MEJORAMIENTO Y AMPLIACION DE CONDUCCION Y ALMACE</t>
  </si>
  <si>
    <t>SANTI VEGA RAFAEL</t>
  </si>
  <si>
    <t>ADQUISCION DE SETS INSTRUMENTALES</t>
  </si>
  <si>
    <t>MIRANDA REYES VICTORIA SANTOS</t>
  </si>
  <si>
    <t xml:space="preserve"> ADQUISION DE TUBO DE FIERRO GALVANIZADO PARA LA OBRA MEJORAMIENTO DEL SERVICIO EDUCATIVO DE LA</t>
  </si>
  <si>
    <t>VELA ARBILDO WILSON HUMBERTO</t>
  </si>
  <si>
    <t>ADQUISICIÓN DE AGREGADOS, PARA EL PROYECTO “MEJORAMIENTO DEL SERVICIO EDUCATIVO EN LA I.E.P.  N° 540</t>
  </si>
  <si>
    <t>ESPINOZA LEON MARIO LEONIDAS</t>
  </si>
  <si>
    <t>POR LA ADQUISICION DE TUBERIA LAC PARA FABRICACION DE SERCHAS METALICAS PRINCIPALES TIPO I-II Y</t>
  </si>
  <si>
    <t>ADQUISICIÓN DE PINTURA ARQUITECTONICA,</t>
  </si>
  <si>
    <t>ADQUISICION DE LADRILLO KIN KONG</t>
  </si>
  <si>
    <t>ADQUISICION DE SISTEMAS DE DATA</t>
  </si>
  <si>
    <t>ONSUETA VASQUEZ CIRO YENSON</t>
  </si>
  <si>
    <t>ADQUISICIÓN DE PORCELANATO PARA LA EJECUCIÓN  DE LA OBRA "MEJORAMIENTO DEL SERVICIO EDUCATIVO D</t>
  </si>
  <si>
    <t>CHAVEZ TOCRE ANGELA FIORELLA</t>
  </si>
  <si>
    <t>ADQUISICIÓN MATERIALES DE CONSTRUCCIÓN - ADOQUINES DE CONCRETO, PARA EL PROYECTO "MEJORAMIENTO</t>
  </si>
  <si>
    <t>QUISPE ARCE FRANK JHOSEP</t>
  </si>
  <si>
    <t>ADQUISICION DE PIEDRA LAJA PARA EL PROYECTO:MEJORAMIENTO DEL SERVICIO EDUCATIVO EN LA INSTITUCI</t>
  </si>
  <si>
    <t>ADQUISICION DE CABLES ELECTRICOS PARA EL PROYECTOS:MEJORAMIENTO DEL SERVICIO EDUCATIVO EN LA IN</t>
  </si>
  <si>
    <t>ADQUISICION DE ESTRUCTURAS METALICAS PARA EL PROYECTO:MEJORAMIENTO DEL SERVICIO EDUCATIVO EN LA</t>
  </si>
  <si>
    <t>ADQUISICIÓN DE MATERIALES DE FERRETERÍA, PARA EL PROYECTO "MEJORAMIENTO DEL SERVICIO EDUCATIVO EN LA</t>
  </si>
  <si>
    <t>ADQUISICIÓN DE MATERIALES DE PINTURA PARA LOS TRABAJOS DE ARQUITECTURA DEL PROYECTO</t>
  </si>
  <si>
    <t>ADQUISICIÓN DE MATERIALES SANITARIAS PARA AGUA Y DESAGÜE, PARA EL PROYECTO "MEJORAMIENTO DEL SE</t>
  </si>
  <si>
    <t>ADQUISICIÓN CONSOLA DE MEZCLA DIGITAL DE 40 ENTRADAS, PARA EL PROYECTO "MEJORAMIENTO DEL SERVICIO ED</t>
  </si>
  <si>
    <t>CORPORACION CAMUFA SOCIEDAD COMERCIAL DE RESPONSABILIDAD LIMITADA</t>
  </si>
  <si>
    <t>ADQUISICION DE CONCRETO PREMEZCLADO PARA LA OBRA "MEJORAMIENTO DEL SERVICIO EDUCATIVO DE EDUCAC</t>
  </si>
  <si>
    <t>CONSTRUCTORA &amp; CONSULTORIA F&amp;M EIRL</t>
  </si>
  <si>
    <t>ADQUISICION DE IMPRESORA BRAILE PARA EL COMPONENTE DE EQUIPAMIENTO DE LA OBRA "MEJORAMIENTO DEL</t>
  </si>
  <si>
    <t>ADQUISICION DE AGREGADOS PARA EL PROYECTO:MEJORAMIENTO DEL SERVICIO EDUCATIVO EN LA INSTITUCION</t>
  </si>
  <si>
    <t>ADQUISICIÓN DE PIEDRA PARA EL PROYECTO:</t>
  </si>
  <si>
    <t>REQUERIMIENTO DE REPUESTOS PARA CAMIONETA DE GOBERNACION.</t>
  </si>
  <si>
    <t>MAXVAL RACING CAR SOCIEDAD COMERCIAL DE RESPONSABILIDAD LIMITADA - MAXVAL RACING CAR S.R.L.</t>
  </si>
  <si>
    <t>ADQUISICION  DE PULSIOXIMETROS DIGITALES</t>
  </si>
  <si>
    <t>BIOMEDRAB S.A.C</t>
  </si>
  <si>
    <t>ADQUISICIÓN DE AGREGADOS Y PIEDRA PARA EL PROYECTO.</t>
  </si>
  <si>
    <t>ADQUISICION DE CEMENTO PORTLAND TIPO I PARA EL PROYECTO:" MEJORAMIENTO DEL SERVICIO EDUCATIVO E</t>
  </si>
  <si>
    <t>ADQUISICION DE CONCRETO PREMEZCLADO PARA EL PROYECTO:MEJORAMIENTO DEL SERVICIO EDUCATIVO EN LA</t>
  </si>
  <si>
    <t>ADQUISICION DE  SEPARADORES DE BAÑO PARA LA OBRA  MEJORAMIENTO DEL SERVICIO EDUCATIVO DE LA I.E</t>
  </si>
  <si>
    <t>ADQUISICION DE EQUIPOS BIOMEDICOS MEDIANOS</t>
  </si>
  <si>
    <t>CORPORACION INTERNACIONAL MEDIC S.A.</t>
  </si>
  <si>
    <t>ADQUISICION DE MOBILIARIO DE ACERO INOXIDABLE</t>
  </si>
  <si>
    <t>CONSTRUCTORA M&amp;L E.I.R.L.</t>
  </si>
  <si>
    <t>Pendiente</t>
  </si>
  <si>
    <t>ADQUISICIÓN MATERIALES ELECTRICOS – LUMINARIAS, PARA EL PROYECTO “MEJORAMIENTO DEL SERVICIO EDU</t>
  </si>
  <si>
    <t>IMPORT SUMIN PERU S.A.C.</t>
  </si>
  <si>
    <t>ADQUISICIÓN DE PINTURA ARQUITECTONICA, PARA LA OBRA.</t>
  </si>
  <si>
    <t>INVERSIONES GENERALES GRUPO INDUSTRIALES M&amp;M SRL</t>
  </si>
  <si>
    <t>ADQUISICION DE MOBILIARIOS DE METAL POLIPROPILENO PARA LA OBRA: MEJORAMIENTO DEL SERVICIO EDUCA</t>
  </si>
  <si>
    <t>ADQUISICIÓN DE  ANGULO DE FIERRO PARA LA OBRA   MEJORAMIENTO DEL SERVICIO EDUCATIVO DE LA I.E.</t>
  </si>
  <si>
    <t>CONSULTORA CONSTRUCTORA Y SERVICIOS GENERALES CHUVE SRL</t>
  </si>
  <si>
    <t>ECOSYP SAC</t>
  </si>
  <si>
    <t>ADQUISICIÓN DE VARILLAS DE ACERO PARA LA EJECUCIÓN  DE LA OBRA "MEJORAMIENTO DEL SERVICIO EDUCA</t>
  </si>
  <si>
    <t>CRUZ CHOQUE NELY CARLOTA</t>
  </si>
  <si>
    <t>ADQUISICIÓN DE PLANCHA DE TRIPLAY FENÓLICO DE 18MM, PARA EL PROYECTO “MEJORAMIENTO DEL SERVICIO</t>
  </si>
  <si>
    <t>ADQUISICION DE PUNTALES METALICOS.OBRA: MEJORAMIENTO DEL SERVICIO EDUCATIVO DEL INSTITUTO DE E</t>
  </si>
  <si>
    <t>ADQUISICION DE MATERIALES DE INSTALACIONES ESPECIALES PARA EL PROYECTO "MEJORAMIENTO DEL SERVIC</t>
  </si>
  <si>
    <t>ABARCA EZEQUILLA YOSILU</t>
  </si>
  <si>
    <t>ADQUISICION DE COMPUTADORA PERSONAL</t>
  </si>
  <si>
    <t>ADQUISICION DE UNIFORMES PARA EL PERSONAL ..OBRA: MEJORAMIENTO DEL SERVICIO EDUCATIVO DEL INS</t>
  </si>
  <si>
    <t>POR LA ADQUISICION DE CLAVOS ..OBRA: MEJORAMIENTO DEL SERVICIO EDUCATIVO DEL INSTITUTO DE EDU</t>
  </si>
  <si>
    <t>ADQUISICIÓN DE PORCELANATO Y PEGAMENTO PARA PROCELANATO, PARA LOS COMPONENTES DE MINI COLISEO Y</t>
  </si>
  <si>
    <t>POR LA ADQUISICION DE CEMENTO PARA EL MANTENIMEINTO DE LA INFRAESTRUCTURA PESQUERA DE LA DIRECC</t>
  </si>
  <si>
    <t>FLOREZ TINTA MARISOL</t>
  </si>
  <si>
    <t>ADQUISICION DE PRENDAS DE VESTIR PARA LA ATENCION DE LOS NIÑOS, NIÑAS Y ADOLESCENTES DE LA ALDE</t>
  </si>
  <si>
    <t>VILLARRUEL ACHULLI RAY KONIFF</t>
  </si>
  <si>
    <t>POR LA ADQUISICION DE LACA</t>
  </si>
  <si>
    <t>SARMIENTO MANUELO YHONATAN</t>
  </si>
  <si>
    <t>ADQUISICION DE COMPUTADORAS PERSONALES, INCLUYE INSTALACION</t>
  </si>
  <si>
    <t>ADQUISICIÓN DE PEGAMENTO DE PORCELANATO PARA LA EJECUCIÓN  DE LA OBRA "MEJORAMIENTO DEL SERVICI</t>
  </si>
  <si>
    <t>REQUERIMIENTO DE COMPRA DE BIENES DE AYUDA HUMANITARIA PARA LA DIRECCION REGIONAL DE DEFENSA NA</t>
  </si>
  <si>
    <t>DANS ACHATA NILTON MARTIN</t>
  </si>
  <si>
    <t>CONTRATACION DE MATERIALES VARIOS, PROYECTO: "MEJORAMIENTO DEL COMPLEJO DEPORTIVO EL OLIVO PARA</t>
  </si>
  <si>
    <t>ADQUISICIÓN DE ACERO CORRUGADO PARA LA OBRA MEJORAMIENTO Y AMPLIACIÒN DEL SERVICIO DE PROTECCIO</t>
  </si>
  <si>
    <t>POR LA ADQUISICION DE HERRAMIENTAS Y MATERIALES PARA EL PROYECTO</t>
  </si>
  <si>
    <t>CONTRATACIÓN DE CEMENTO PORTLAND TIPO I X 42.5 KG. PARA EL PROYECTO MEJORAMIENTO DEL SERVICIO E</t>
  </si>
  <si>
    <t>WJB CONSTRUC MEDIC ASOCIADOS S.A.C</t>
  </si>
  <si>
    <t>POR LA ADQUISICIION DE EQUIPOS MENORES PARA LA CONSTRUCCION .OBRA: MEJORAMIENTO DEL SERVICIO E</t>
  </si>
  <si>
    <t>JADOVICH CONTRATISTAS E.I.R.L.</t>
  </si>
  <si>
    <t>B &amp; M GROUP PERU S.R.L.</t>
  </si>
  <si>
    <t>ADQUISICION DE POSTES DE MADERA DE EUCALIPTO PARA LA ACTIVIDAD DE COMPONENTE II CLAUSURA DE PRA</t>
  </si>
  <si>
    <t>CONTRATISTAS GENERALES ALVA RA SAC</t>
  </si>
  <si>
    <t>ADQUISICIÓN DE VENTANAS PARA LA OBRA "MEJORAMIENTO DEL SERVICIO EDUCATIVO DE LA I.E. INTEGRADO</t>
  </si>
  <si>
    <t>J&amp;M GLASS EIRL</t>
  </si>
  <si>
    <t>POR LA ADQUISICION DE TRIPLAY DE LUPUNA..OBRA:MEJORAMIENTO DEL SERVICIO EDUCATIVO DEL INSTITU</t>
  </si>
  <si>
    <t>ANDEAN SAFETY E.I.R.L.</t>
  </si>
  <si>
    <t>ADQUISICIÓN DE  TABLERO DE BASKET  PARA LA OBRA   MEJORAMIENTO DEL SERVICIO EDUCATIVO DE LA I.E</t>
  </si>
  <si>
    <t>MORI LLAJARUNA JHON</t>
  </si>
  <si>
    <t>ADQUISICION DE MOBILIARIO METALICO</t>
  </si>
  <si>
    <t>GONZALES PALOMINO MERY</t>
  </si>
  <si>
    <t>ADQUISICIÓN DE SERVIDORES RACKEABLES TIPO I  PARA EL PROYECTO "MEJORAMIENTO DE LA APLICACION TIC PAR</t>
  </si>
  <si>
    <t>ADQUSICION DE UNIDADES DE ASPIRACION PARA RED DE VACIO</t>
  </si>
  <si>
    <t>ADQUISICION DE PARA RRAYOS PARA LA OBRA "MEJORAMIENTO DEL SERVICIO EDUCATIVO DE LA I.E. INTEGRA</t>
  </si>
  <si>
    <t>MORALES CAHUANA  VICTOR BRECHT</t>
  </si>
  <si>
    <t>ADQUISICION DE MATERIALES PARA CENTRAL DE ALARMA CONTRA INCENDIO, PROYECTO  "MEJORAMIENTO DEL C</t>
  </si>
  <si>
    <t>ADQUISICION DE SISTEMAS DE DATA E INSTALACIONES ESPECIALES PARA EL PROYECTO:"MEJORAMIENTO DEL SERVIC</t>
  </si>
  <si>
    <t>CAYTUIRO ZEA SANDRO</t>
  </si>
  <si>
    <t>ADQUISICION DE VALVULAS PARA EL PROYECTO MEJORAMIENTO DEL SERVICIO DE AGUA DEL SISTEMA DE RIEGO POR</t>
  </si>
  <si>
    <t>CONTRATACION DE MATERIALES DE FERRETERIA:   PROYECTO MEJORAMIENTO DEL COMPLEJO DEPORTIVO EL OLI</t>
  </si>
  <si>
    <t>ADQUISICIÓN MATERIALES ELECTRICOS – CONDUCTOR ELECTRICO TIPO N2XOH, PARA EL PROYECTO “MEJORAMIE</t>
  </si>
  <si>
    <t>MEZA CAMARGO HARHAVELA</t>
  </si>
  <si>
    <t>ADQUISICION DE VALVULAS PARA EL PROYECTO  MEJORAMIENTO DEL SERVICIO DE AGUA DEL SISTEMA DE RIEG</t>
  </si>
  <si>
    <t>ADQUISICIÓN DE PINTURA ESMALTE, EPOXICA Y THINNER, PARA LOS TRABAJOS DE ARQUITECTURA DEL PROYECTO</t>
  </si>
  <si>
    <t>REQUERIMIENTO DE COMPRA DE BIENES DE AYUDA HUMANITARIA  PARA LA DIRECCION REGIONAL DE DEFENSA N</t>
  </si>
  <si>
    <t>ROJAS MALASQUEZ MAYUMI ZAYDA</t>
  </si>
  <si>
    <t>CONTRATACION DE SUMINISTRO DE COMBUSTIBLE -  GASOHOL 90° Y PETROLEO DIESEL B5, PROYECTO:  MEJOR</t>
  </si>
  <si>
    <t>ADQUISICIÓN DE COMBUSTIBLE PARA LA DRVCS.</t>
  </si>
  <si>
    <t>CODIMAC JS E.I.R.L</t>
  </si>
  <si>
    <t>ADQUISICION DE CEMENTO PORTLAND TIPO I PARA EL PROYECTO:" MEJORAMIENTO DEL SERVICIO EDUCATIVO EN LA</t>
  </si>
  <si>
    <t>ADQUISICIÓN DE  SILLA S DE METAL  PARA LA OBRA   MEJORAMIENTO DEL SERVICIO EDUCATIVO DE LA I.E.</t>
  </si>
  <si>
    <t>ADQUISICION  DE TRANSFORMADOR SECO ENCAPSULADO DE 75 KVA, 3Ø, 22.9/0.23 KV, 60 HZ, 4000 msnm. P</t>
  </si>
  <si>
    <t>TRUCK PROFESSIONAL BUSINESS S.A.C.</t>
  </si>
  <si>
    <t>ADQUISICION DE TAPAS METALICAS PARA EL PROYECTO  MEJORAMIENTO DEL SERVICIO DE AGUA DEL SISTEMA</t>
  </si>
  <si>
    <t>MATERIALES ELECTRICOS, TRANSFORMADOR SECO ENCAPSULADO y GABINETE DE PROTECCIÓN DE TRANSFORMADOR</t>
  </si>
  <si>
    <t>ALC ENERGY S.A.C.</t>
  </si>
  <si>
    <t>ADQUISICION DE MATERIALES DE FERRETERIA PARA EL PROYECTO:MEJORAMIENTO DEL SERVICIO EDUCATIVO EN</t>
  </si>
  <si>
    <t>ADQUISICIÓN DE ALAMBRES Y CLAVOS DE ACERO PARA LA OBRA MEJORAMIENTO Y AMPLIACION DEL SERVICIO DE PRO</t>
  </si>
  <si>
    <t>POR LA ADQUISICION DE PLANCHAS ALUZINC PARA LA OBRA</t>
  </si>
  <si>
    <t>ADQUISICIÓN DE ACERO CORRUGADO PARA LA OBRA MEJORAMIENTO Y AMPLIACION DEL SERVICIO DE PROTECCIO</t>
  </si>
  <si>
    <t>ADQUISICION DE MATERIALES DE INSTALACIONES ESPECIALES PARA LA EJECUCIÓN DE LA OBRA "MEJORAMIENT</t>
  </si>
  <si>
    <t>ADQUISICION DE ELECTROCAUTERIO MONOPOLAR Y BIPOLAR</t>
  </si>
  <si>
    <t>SALCEDO LOPEZ ASOCIADOS S.A.C.</t>
  </si>
  <si>
    <t>ADQUISICIÓN DE PORCELANATO PARA MESAS DE CONCRETO PARA EL PROYECTO:</t>
  </si>
  <si>
    <t>ADQUISICION DE VIDRIO LAMINADO DE 6MM  PARA EL PROYECTO "MEJORAMIENTO DEL SERVICIO EDUCATIVO DE</t>
  </si>
  <si>
    <t>ADQUISICIÓN DE INSTALACIÓN DE PUERTAS Y DIVISIONES DE MELAMINA DE MELAMINA CON MARCO DE ALUMINI</t>
  </si>
  <si>
    <t>ADQUISICIÓN DE TUBOS  DE ACERO  Y FIERRO PARA LA EJECUCIÓN  DE LA OBRA "MEJORAMIENTO DEL SERVIC</t>
  </si>
  <si>
    <t>POR LA ADQUISICION DE COMPUTADORA PORTATIL PARA EQUIPAMIENTO PARA EL PROYECTO _x001C_MEJORAMIENTO DEL</t>
  </si>
  <si>
    <t>TECHCORP CUSCO EMPRESA INDIVIDUAL DE RESPONSABILIAD LIMITADA</t>
  </si>
  <si>
    <t>CONTRATACION DE  EQUIPAMIENTO DEPORTIVO PARA TENIS DE MESA, PROYECTO: MEJORAMIENTO DEL COMPLEJO</t>
  </si>
  <si>
    <t>ANJSPORTS E.I.R.L.</t>
  </si>
  <si>
    <t>ADQUISICION E INSTALACION DE ASPIRADORES DE SECRECIONES RODABLES</t>
  </si>
  <si>
    <t>ADQUISICIÓN DE LAMPARA REFLECTORAS  PARA LA OBRA "MEJORAMIENTO DEL SERVICIO EDUCATIVO DE LA I.E</t>
  </si>
  <si>
    <t>IOMAX PERU E.I.R.L.</t>
  </si>
  <si>
    <t>LIC ACTIVA EMPRESA INDIVIDUAL DE RESPONSABILIDAD LIMITADA</t>
  </si>
  <si>
    <t>ADQUIRIR MOTOGUADAÑA QUE PERMITA MEJORAR LA COSECHA DE FORRAJE VERDE EN LA "ASOCIACION DE PRODU</t>
  </si>
  <si>
    <t>CASTILLO LY CESAR AUGUSTO</t>
  </si>
  <si>
    <t>POR LA ADQUISICION DE IMPLEMENTOS DE SEGURIDAD PARA EL PERSONAL OBRERO.OBRA: MEJORAMIENTO DEL SERVI</t>
  </si>
  <si>
    <t>QUINTANA PEÑA OMAR</t>
  </si>
  <si>
    <t>POR LA ADQUICION DE MALLA GANADERA DE ALAMBRE GALAVANIZADO Y GRAPA GALVANIZADO DE 1" PARA EL PR</t>
  </si>
  <si>
    <t>ADQUISICIÓN DE SUMINISTROS, INSUMOS Y EQUIPOS PARA EL PROYECTO "MEJORAMIENTO DE LA APLICACION E</t>
  </si>
  <si>
    <t>ADQUISICIÓN DE SUMINISTROS, INSUMOS Y EQUIPOS PARA EL PROYECTO "MEJORAMIENTO DE LA APLICACION EN TIC</t>
  </si>
  <si>
    <t>ADQUISICION DE ROLLIZOS DE MADERA</t>
  </si>
  <si>
    <t>FLORES ARANA JOSE ANTONIO</t>
  </si>
  <si>
    <t>ADQUISICION DE ARENA FINA DE RIO PARA EL PROYECTO :  _x001C_MEJORAMIENTO DE LOS SERVICIOS DE APOYO AL</t>
  </si>
  <si>
    <t>HUAISARA TAPULLIMA  JOHN</t>
  </si>
  <si>
    <t>ADQUISICIÓN DE PATCH PANEL 24 PUERTOS CAT6A, PARA EL PROYECTO “MEJORAMIENTO DEL SERVICIO EDUCAT</t>
  </si>
  <si>
    <t>TELLO PANIURA WILVER</t>
  </si>
  <si>
    <t>ADQUISICIÓN DE GABINETES Y ACCESORIOS DE COMUNICACIÓN PARA EL PROYECTO "MEJORAMIENTO DE LOS SER</t>
  </si>
  <si>
    <t>ADQUISICION DE MADERAMEN PARA LA OBRA "MEJORAMIENTO Y AMPLIACIÒN DEL SERVICIO DE PROTECCION CON</t>
  </si>
  <si>
    <t>TUPAYACHI CHAMPI ERIKA</t>
  </si>
  <si>
    <t>ADQUISICION DE MATERIALES ELECTRICOS PARA LA OBRA "SISTEMA DE UTILIZACIÓN EN MEDIA TENSIÓN 22.9</t>
  </si>
  <si>
    <t>satisfacer la necesidad de contar, con MATERIALES DE FERRETERIA que faciliten y agilicen los tr</t>
  </si>
  <si>
    <t>QUISPE CCAHUANA ERIKA</t>
  </si>
  <si>
    <t>ADQUISICION DE CEMENTO PARA EL PROYECTO "MEJORAMIENTO DEL SERVICIO EDUCATIVO DE LA I.E. INTEGRA</t>
  </si>
  <si>
    <t>ADQUISICIÓN DE SWITCH DE COMUNICACIONES para el proyecto "MEJORAMIENTO DE LOS SERVICIOS EDUCATI</t>
  </si>
  <si>
    <t>RODRIGUEZ FLORES VICTOR ALBERTO</t>
  </si>
  <si>
    <t>ADQUISICIÓN DE BUTACAS, PARA EL PROYECTO "MEJORAMIENTO DEL SERVICIO EDUCATIVO EN LA I.E.P.  N°</t>
  </si>
  <si>
    <t>ADQUISICION DE VALVULAS PARA EL PROYECTO MEJORAMIENTO DEL SERVICIO DE AGUA DEL SISTEMA DE RIEGO</t>
  </si>
  <si>
    <t>ADQUISICIÓN DE MATERIALES DE CONSTRUCCIÓN (MANGUERA DE AGUA Y LIJA), PARA EL PROYECTO "MEJORAMI</t>
  </si>
  <si>
    <t>ADQUISICIÓN DE MARCO PARA ADOSAR LUMINARIAS LED, PARA EL PROYECTO "MEJORAMIENTO DEL SERVICIO ED</t>
  </si>
  <si>
    <t>ADQUISICIÓN DE ACCESORIOS Y CABLES PARA SISTEMA DE DATA para el proyecto "MEJORAMIENTO DE LOS SERVIC</t>
  </si>
  <si>
    <t>ADQUISICIÓN DE INSUMOS PARA SISTEMA CONTRA INCENDIO PARA EL PROYECTO "MEJORAMIENTO DE LOS SERVI</t>
  </si>
  <si>
    <t>ADQUISICIÓN DE POSTE DE FIERRO GALVANIZADO Y ACCESORIO EMT, PARA EL PROYECTO "MEJORAMIENTO DEL</t>
  </si>
  <si>
    <t>ADQUISICIÓN DE LUMINARIAS PARA EL PROYECTO:"MEJORAMIENTO DE LOS SERVICIOS EDUCATIVOS EN LA I.E.S. JU</t>
  </si>
  <si>
    <t>ADQUISICION DE BIENES DE FERRETERIA PARA EL PROYECTO MEJORAMIENTO DEL SERVICIO DE AGUA DEL SIST</t>
  </si>
  <si>
    <t>ADQUISICION DE EQUIPOS ELECTRODOMESTICOS (COCINA Y REFRIGERADOR + BALON Y GAS) PARA EL PROYECTO</t>
  </si>
  <si>
    <t>PAREJA CHICLLA CIELO ANTHUANET</t>
  </si>
  <si>
    <t>ADQUISICIÓN DE MADERAMEN PARA LA OBRA MEJORAMIENTO Y AMPLIACION DEL SERVICIO DE PROTECCION CONT</t>
  </si>
  <si>
    <t>POR LA AQUISICION DE SOFTWARE DE SISTEMA DE INFORMACION GEOGRAFICA Y ORGANIZADOR DE BASES DE DA</t>
  </si>
  <si>
    <t>TELEMATICA S A</t>
  </si>
  <si>
    <t>satisfacer la necesidad de contar con CABLES Y MATERIALES ELECTRICOS Y ESPECIALES, el mismo que cont</t>
  </si>
  <si>
    <t>CODISER S.A.C</t>
  </si>
  <si>
    <t>ADQUSICION DE BIENES PARA EL PROYECTO MEJORAMIENTO DEL SERVICIO DE AGUA DEL SISTEMA DE RIEGO PO</t>
  </si>
  <si>
    <t>ADQUISICION DE CONCRETO PREMEZCLADO 210 KG/CM2 PARA LA OBRA "MEJORAMIENTO    DEL     SERVICIO</t>
  </si>
  <si>
    <t>ADQUISICION DE CONCRETO PREMEZCLADO PARA LA OBRA MEJORAMIENTO Y AMPLIACIÓN DEL SERVICIO DE PROT</t>
  </si>
  <si>
    <t>ADQUISICIÓN DE CEMENTO PARA LA OBRA DE MEJORAMIENTO Y AMPLIACION DEL SERVICIO DE PROTECCION CON</t>
  </si>
  <si>
    <t>ADQUISICIÓN DE MOBILIARIOS PARA COMPUTADORAS PORTATILES PARA ESTUDIANTES, PROYECTO: "MEJORAMIENTO DE</t>
  </si>
  <si>
    <t>ADQUISICIÓN DE SILLAS APILABLES, PARA EL PROYECTO "MEJORAMIENTO DEL SERVICIO EDUCATIVO EN LA I.</t>
  </si>
  <si>
    <t>LKKKP</t>
  </si>
  <si>
    <t>POR LA ADQUISICION DE MATERIALES PARA INSTALACION ELECTRICA PARA LA OBRA</t>
  </si>
  <si>
    <t>GRUPO RICCI L &amp; U E.I.R.L.</t>
  </si>
  <si>
    <t>ADQUSICION DE TAPAS METALICAS PARA EL PROYECTO MEJORAMIENTO DEL SERVICIO DE AGUA DEL SISTEMA DE</t>
  </si>
  <si>
    <t>GECONSA S.R.L</t>
  </si>
  <si>
    <t>POR LA ADQUISICION DE EQUIPOS PARA LA OBRA: MEJORAMIENTO DEL SERVICIO EDUCATIVO DEL INSTITUTO D</t>
  </si>
  <si>
    <t>SERVICIOS Y CONSULTORIA DEL PERU SOCIEDAD ANONIMA CERRADA-SERVCON PERU S.A.C.</t>
  </si>
  <si>
    <t>ADQUSICION DE ACCESORIOS PARA EL PROYECTO MEJORAMIENTO DEL SERVICIO DE AGUA DEL SISTEMA DE RIEG</t>
  </si>
  <si>
    <t>POR LA ADQUSIICION DE RODILLO DOBLE ROLA PARA LA OBRA</t>
  </si>
  <si>
    <t>ORLANDO´S E.I.R.L.</t>
  </si>
  <si>
    <t>ADQUISICION DE LAMPARA QUIRURGICA RODABLE</t>
  </si>
  <si>
    <t>VAN REPRESENTACIONES GENERALES E.I.R.L.</t>
  </si>
  <si>
    <t>SERVICIO DE FABRICACIÓN E INSTALACIÓN DE PUERTAS METÁLICAS Y ESCALERAS DE GATO A TODO COSTO PARA EL</t>
  </si>
  <si>
    <t>CONSULTORES EJECUTORES &amp; INGEVI SRL</t>
  </si>
  <si>
    <t>ADQUISICION DE BIENES PARA IMPLEMENTACION DE SISTEMAS DE ELECTRICIDAD (INCLUYE SERVICIO DE MONTAJE E</t>
  </si>
  <si>
    <t>BERCHSMAN S.R.L.</t>
  </si>
  <si>
    <t>ADQUISICIÓN DE PLANTAS Y FLORES HORNAMENTALES PARA EL PROYECTO:"MEJORAMIENTO DEL SERVICIO EDUCA</t>
  </si>
  <si>
    <t>ADQUISICION DE MALLA OLIMPICA Y OTROS  PARA CERCO  PARA EL PROYECTO MEJORAMIENTO DEL SERVICIO DE AGUA DEL SIS</t>
  </si>
  <si>
    <t>FERRECON LA PRADERA S.A.C.</t>
  </si>
  <si>
    <t>SE REQUIERE ADQUIRIR SUMINISTROS ELECTRICOS INCLUIDA INSTALACION Y MANTENIMIENTO DEL SISTEMA DE PUES</t>
  </si>
  <si>
    <t xml:space="preserve"> ADQUISICION DE EQUIPOS PARA UN NUEVO SISTEMA DE DESINFECCION DE AGUA PARA LA DRVCS.</t>
  </si>
  <si>
    <t>CORPORACION CLEMENTE SUR E.I.R.L.</t>
  </si>
  <si>
    <t>ADQUISICION  DE MOTOSIERRA  PARA PREMIACION PARA LAS ORGANIZACIONES TUNA, TARA, MADERA    PARA</t>
  </si>
  <si>
    <t>LIVERSAM SRL</t>
  </si>
  <si>
    <t>ADQUISICION DE MATERIALES Y HERRAMIENTAS PARA LA PRODUCCION DE PLANTONES EN LOS CENTROS DE TRAN</t>
  </si>
  <si>
    <t>POR LA ADQUISICION DE CEMENTO PARA EL MANTENIMIENTO DE LA INFRAESTRUCTURA PESQUERA DE LA DIRECC</t>
  </si>
  <si>
    <t>POR ADQUISICION  DE JABAS MATERIAL  PARA PREMIACION PARA LAS ORGANIZACION DE HONGOS COMESTIBLES</t>
  </si>
  <si>
    <t>Adquisición de CAMARAS Y EQUIPOS PARA INSTALACIONES ELECTRICAS para el proyecto:"MEJORAMIENTO D</t>
  </si>
  <si>
    <t>INVERSIONES BILLB S.R.L</t>
  </si>
  <si>
    <t>POR LA  ADQUISICION DE TANQUE DE ENFRIAMIENTO DE LECHE DE  LA SUB GERENCIA DE MYPES Y COMPETITI</t>
  </si>
  <si>
    <t>BE REPCO EMPRESA INDIVIDUAL DE RESPONSABILIDAD LIMITADA</t>
  </si>
  <si>
    <t>ADQUISICION  DE ROLLOS DE  PLASTICO  AGROFIL   PARA PREMIACION PARA LAS ORGANIZACIONES DE HONGO</t>
  </si>
  <si>
    <t>POR LA ADQUISICION DE DE EQUIPO DE PROTECCIÓN PERSONAL (EPPs) PARA EL PERSONAL OBRERO PARA EL P</t>
  </si>
  <si>
    <t>ADQUISICION DE BIENES DE FERRETERIA PARA EL PROYECTO _x001C_MEJORAMIENTO DE LOS SERVICIOS DE APOYO AL</t>
  </si>
  <si>
    <t>POR LA ADQUISICION DE MADERA PARA ENCOFRADO  PARA EL PROYECTO "MEJORAMIENTO DEL SERVICIO EDUCAT</t>
  </si>
  <si>
    <t>ADQUISICION DE MALETINES DE REANIMACION</t>
  </si>
  <si>
    <t>FLORES VARGAS GIM DARWIN</t>
  </si>
  <si>
    <t>POR LA ADQUISICIÓN DE PIZARRA DE ACERO VITRIFICADO BLANCO PARA EL PROYECTO "MEJORAMIENTO DE LA</t>
  </si>
  <si>
    <t>PAREJA ALTAMIRANO DAVID</t>
  </si>
  <si>
    <t>ADQUISICION DE ALIMENTOS DE PRIMERA NECESIDAD</t>
  </si>
  <si>
    <t>JURO CERVANTES SATURNINA</t>
  </si>
  <si>
    <t>POR LA ADQUISICION DE TALLER PARA EL VOLQUETE XI-3885 DEL SEM</t>
  </si>
  <si>
    <t>STEFFEN AGUIRRE FREDDY</t>
  </si>
  <si>
    <t>ADQUSIICION DE REPUESTO PARA EL VOLQUETE DE PLACA EAA-978 A CRAGO DE LA OBRA</t>
  </si>
  <si>
    <t>satisfacer la necesidad de contar con ADQUISICIÓN DE MATERIALES DEPORTIVOS PARA VOLEY, el mismo</t>
  </si>
  <si>
    <t>CHIPA AYBAR ELIANA</t>
  </si>
  <si>
    <t>POR LA ADQUISICION DE ACCESS POINT PARA LA II.EE. NUESTRA SEÑORA DE LAS MERCEDES, QUIE INTERVIENE EN</t>
  </si>
  <si>
    <t>ADQUISICIÓN DE TRIPLAY FENOLICO, PROYECTO: “MEJORAMIENTO DEL COMPLEJO DEPORTIVO EL OLIVO PARA E</t>
  </si>
  <si>
    <t>ADQUISICIÓN DE CABLE FPL Y CABLE UTP CAT 6A, PARA EL PROYECTO "MEJORAMIENTO DEL SERVICIO EDUCAT</t>
  </si>
  <si>
    <t>ADQUISICIÓN DE IMPLEMENTOS DE SEGURIDAD PARA PERSONAL OBRERO PARA EL PROYECTO MEJORAMIENTO DEL</t>
  </si>
  <si>
    <t>POR LA ADQUSICION DE ACCESORIOS DE RIEGO</t>
  </si>
  <si>
    <t>LLANTERHUAY TELLO AYME GISELA</t>
  </si>
  <si>
    <t>ADQUISICION DE MOBILIARIO PARA LA OBRA: MEJORAMIENTO DE LOS SERVICIOS EDUCATIVOS EN LA I.E.S.M.</t>
  </si>
  <si>
    <t>MOSCOSO ROSALES JUAN JAIME</t>
  </si>
  <si>
    <t>ADQUISICION DE CAMARA FILMADORA Y CAMARA FOTOGRAFICA PARA EL PROYECTO "MEJORAMIENTO DEL SERVICI</t>
  </si>
  <si>
    <t>ALDAZABAL RODRIGUEZ JEYNER</t>
  </si>
  <si>
    <t>ADQUISICION DE CEMENTO PARA LA OBRA  "MEJORAMIENTO    DEL     SERVICIO     EDUCATIVO DE EDUCACI</t>
  </si>
  <si>
    <t>ADQUISICIÓN AGREGADOS PARA EL PROYECTO MEJORAMIENTO DEL SERVICIO EDUCATIVO DE LAS IEI 670 RATCA</t>
  </si>
  <si>
    <t>CAMPANA CAYTUIRO ADILMAR</t>
  </si>
  <si>
    <t>satisfacer la necesidad de contar con ADQUISICIÓN DE ARCOS DE FUTSAL MOVIL CON TABLERO DE BASKE</t>
  </si>
  <si>
    <t xml:space="preserve"> CUYO TTITO AUSBEL JOAB</t>
  </si>
  <si>
    <t>POR LA ADQUISICION DE CEMENTO PORTLAND TIPO I PARA EL PROYECTO "MEJORAMIENTO DEL SERVICIO EDUCA</t>
  </si>
  <si>
    <t>WARTHON GOMEZ OSWALDO JONATHAN</t>
  </si>
  <si>
    <t>POR LA ADQUISICION DE AGREGADOS PARA EL PROYECTO "MEJORAMIENTO DEL SERVICIO EDUCATIVO DE LAS IEI 207</t>
  </si>
  <si>
    <t>POR LA ADQUISICION DE PIEDRAS PARA LA OBRA: MEJORAMIENTO DEL SERVICIO EDUCATIVO DEL INSTITUTO D</t>
  </si>
  <si>
    <t>ADQUISICION DE CONDUCTORES Y MATERIALES DE TENDIDO DE MEDIA TENSION PARA EL PROYECTO:"MEJORAMIE</t>
  </si>
  <si>
    <t>ADQUISICION DE COMBUSTIBLE PARA EL PROYECTO CONSTRUCCION DE LA VIA VECINAL MARA - APUMARCA , DISTRIT</t>
  </si>
  <si>
    <t>ADQUISICION DE MATERIALES ELECTRICOS.OBRA: MEJORAMIENTO DEL SERVICIO EDUCATIVO DEL INSTITUTO D</t>
  </si>
  <si>
    <t>ADQUISICION DE MATERIALES DE FERRETERIA  PARA EL PROYECTO "MEJORAMIENTO DEL SERVICIO EDUCATIVO</t>
  </si>
  <si>
    <t>POR LA ADQUISICION DE MATERIALES PARA SISTEMA DE RIEGO.</t>
  </si>
  <si>
    <t>POR LA ADQUISICION DE  MATERIALES DE RIEGO PARA LA INSTALACION DE SISTEMA DE RIEGO POR GOTEO.</t>
  </si>
  <si>
    <t>ADQUISICION DE MATERIALES DE FERRETERIA PARA LA OBRA: MEJORAMIENTO DEL SERVICIO EDUCATIVO DEL I</t>
  </si>
  <si>
    <t>POR LA ADQUISICION DE MATERIALES DE FERRETERIA PARA EL PROYECTO "MEJORAMIENTO DEL SERVICIO EDUC</t>
  </si>
  <si>
    <t>ADQUISICION DE MATERIALES DE FERRETERIA PARA LAS ACTIVIDADES DE MANTENIMIENTO CORRECTIVO DE LA PLANT</t>
  </si>
  <si>
    <t>ADQUISICION DE POSTES DE ACERO GALBANIZADO PROYECTO: “MEJORAMIENTO DEL COMPLEJO DEPORTIVO EL.O</t>
  </si>
  <si>
    <t>INVERSIONES PERCLAZA S.R.L.</t>
  </si>
  <si>
    <t>APU SYSTEM S.A.C.</t>
  </si>
  <si>
    <t>INVERSIONES AUTOVET S.R.L.</t>
  </si>
  <si>
    <t>ADQUISICION DE EQUIPAMIENTO PARA LA OBRA: MEJORAMIENTO DE LOS SERVICIOS EDUCATIVOS EN LA I.E.S.</t>
  </si>
  <si>
    <t>MENDOZA PERALTA CONTRATISTAS CONSULTORES EMPRESA INDIVIDUAL DE RESPONSABILIDAD LIMITADA - MP CC EIRL</t>
  </si>
  <si>
    <t>ADQUISICION DE AGREGADOS PARA LA EJECUCIÓN  DE LA OBRA "MEJORAMIENTO DEL SERVICIO EDUCATIVO DE</t>
  </si>
  <si>
    <t>ADQUISICION DE EQUIPAMIENTO DE IMPRESORA MULTIFUNCIONAL PARA EL PROYECTO "MEJORAMIENTO DEL SERV</t>
  </si>
  <si>
    <t>ALPAMAYO EQUIPAMIENTO INTEGRAL S.A.C.</t>
  </si>
  <si>
    <t>ADQUISICION DE CONCRETO PREMEZCLADO</t>
  </si>
  <si>
    <t>DRAEGER PERU SAC</t>
  </si>
  <si>
    <t>ADQUISICION DE TRANSFORMADOR SECO CON DOBLE ENCAPSULADO DE 75 KVA, 3Ø, 22.9/0.23 KV, 60 HZ, PAR</t>
  </si>
  <si>
    <t>AMV ELECTRIC S.A.C.</t>
  </si>
  <si>
    <t>adquirir las puertas corta fuego metálicas para continuar con los trabajos en la especialidad d</t>
  </si>
  <si>
    <t xml:space="preserve"> POR LA ADQUISICION DE MATERIALES PARA SISTEMAS DE RIEGO.</t>
  </si>
  <si>
    <t>RECICLAJES DEL PERU E.I.R.L.</t>
  </si>
  <si>
    <t>POR LA ADQUSICION DE MATERIALES DE RIEGO PARA INSTALACION DE SISTEMA DE RIEGO POR GOTEO.</t>
  </si>
  <si>
    <t>EQUIPAMIENTO PARA LA OBRA  "MEJORAMIENTO DEL ACCESO A LOS SERVICIOS DE SALUD EN LOS P.S. I-1 CU</t>
  </si>
  <si>
    <t>ADQUISICION DE COMBUSTIBLE PARA EL PROYECTO "MEJORAMIENTO DEL SERVICIO EDUCATIVO EN LA INSTITUC</t>
  </si>
  <si>
    <t>ADQUISICION DE EQUIPAMIENTO</t>
  </si>
  <si>
    <t>ADQUISICION DE MATERIALES DE RIEGO</t>
  </si>
  <si>
    <t>POR LA ADQUISICION DE EQUIPOS DE SISTEMA DE RIEGO.</t>
  </si>
  <si>
    <t>ADQUIRIR PICADORA DE FORRAJE PARA  ASOCIACIONES GANADORES DEL FONDO CONCURSABLE PROCOMPITE - 2019 -</t>
  </si>
  <si>
    <t>ADQUISICIÓN MADERA PARA ENCOFRADO PROYECTO MEJORAMIENTO DEL SERVICIO EDUCATIVO DE LA IEI 670 RA</t>
  </si>
  <si>
    <t>ADQUISICION MATERIALES ELECTRICOS, TRANSFORMADOR TIPO PEDESTAL DE 75 KVA 22,9/0.23 kV, 2800 msn</t>
  </si>
  <si>
    <t>ADQUISICION DE EQUIPAMIENTO PARA LA OBRA: MEJORAMIENTO DE LOS SERVICIOS EDUCATIVOS EN LA I.E.S.M. RI</t>
  </si>
  <si>
    <t>MOBEL SPORT'S SOCIEDAD ANONIMA CERRADA -MOBEL SPORT'S S.A.C.</t>
  </si>
  <si>
    <t>ADQUISICIÓN DE ACERO CORRUGADO PARA EL PROYECTO PROYECTO MEJORAMIENTO DEL SERVICIO EDUCATIVO DE</t>
  </si>
  <si>
    <t>POR LA ADQUISICION DE BARRAS DE CONSTRUCCION CORRUGADO PARA EL PROYECTO "MEJORAMIENTO DEL SERVI</t>
  </si>
  <si>
    <t>EQUIPAMIENTO PARA LA OBRA: "MEJORAMIENTO DEL ACCESO A LOS SERVICIOS DE SALUD EN LOS P.S. I-1 CU</t>
  </si>
  <si>
    <t>WOLF INTERNATIONAL S.A.C.</t>
  </si>
  <si>
    <t>POR LA ADQUISICION DE BIENES PARA SALA DE EQUIPOS INCLUIDO INSTALACION PARA LA II.EE NUESTRA SE</t>
  </si>
  <si>
    <t>POR LA  ADQUISICION DE EQUIPOS DIVERSOS  PARA INCREMENTAR  LA  PRODUCCION DE  PALTA DE LA SUB GERENC</t>
  </si>
  <si>
    <t>FIRERED EIRL</t>
  </si>
  <si>
    <t>ADQUISICION DE TRANSFORMADORES DE MEDIDA TRAFOMIX, INCLUYE ACCESORIOS DE MEDIA TENSION PARA EL</t>
  </si>
  <si>
    <t>ENERGO PERU EIRL</t>
  </si>
  <si>
    <t>ADQUISICION DE ELECTROCAUTERIANO MONOPOLAR Y BIPOLAR</t>
  </si>
  <si>
    <t xml:space="preserve"> EQUIPAMIENTO PARA LA OBRA: "MEJORAMIENTO DEL ACCESO A LOS SERVICIOS DE SALUD EN LOS P.S. I-1 C</t>
  </si>
  <si>
    <t>ADQUISICIÓN DE CEMENTO PORTLAND TIPO I PARA EL PROYECTO MEJORAMIENTO DEL SERVICIO EDUCATIVO DE</t>
  </si>
  <si>
    <t>ADQUISICION DE MANGUERAS</t>
  </si>
  <si>
    <t>EQUIPAMIENTO PARA LA OBRA: _x001C_MEJORAMIENTO DEL ACCESO A LOS SERVICIOS DE SALUD EN LOS P.S. I-1 CU</t>
  </si>
  <si>
    <t>INDUSTRIAS MADECA PERU SOCIEDAD ANONIMA CERRADA</t>
  </si>
  <si>
    <t>EQUIPAMIENTO PARA LA OBRA: MEJORAMIENTO DEL ACCESO A LOS SERVICIOS DE SALUD EN LOS P.S. I-1 CUR</t>
  </si>
  <si>
    <t>ORTOMEDIC A &amp; R S.R.L.</t>
  </si>
  <si>
    <t>POR LA ADQUISICION DE MATERIALES DE RIEGO PARA INSTALACION DE SISTEMA DE RIEGO.</t>
  </si>
  <si>
    <t>LA HACIENDA SERVICIOS GENERALES SAC</t>
  </si>
  <si>
    <t>ADQUISICION DE ROLLIZOS.OBRA:MEJORAMIENTO DEL SERVICIO EDUCATIVO DEL INSTITUTO DE EDUCACIÓN SU</t>
  </si>
  <si>
    <t>CONSTRUCTORA E INMOBILIARIA ALARCON &amp; CESPEDES SOCIEDAD ANONIMA CERRADA - ALARCES S.A.C.</t>
  </si>
  <si>
    <t>ADQUISICION DE EQUIPOS DIVERSOS</t>
  </si>
  <si>
    <t>INDUMAQ GROUP S.A.C.</t>
  </si>
  <si>
    <t>ADQUIRIR  TANQUE DE ENFRIAMIENTO DE LECHE PARA  ASOCIACIONES GANADORES DEL FONDO CONCURSABLE PROCOMP</t>
  </si>
  <si>
    <t>POR LA ADQUISICION DE PROYECTOR MULTIMEDIA PARA EQUIPAMIENTO PARA EL PROYECTO _x001C_MEJORAMIENTO DEL</t>
  </si>
  <si>
    <t>R &amp; S CONSULTORES E INGENIERIA E.I.R.L.</t>
  </si>
  <si>
    <t>ADQUISICION DE IMPLEMENTOS DE SEGURIDAD PARA EL PROYECTO:"MEJORAMIENTO DEL SERVICIO EDUCATIVO E</t>
  </si>
  <si>
    <t>INVERSIONES CAMITEX S.A.C.</t>
  </si>
  <si>
    <t>SERVICIO DE TOMA DE MUESTRA COVID -19 PARA EL PERSONAL</t>
  </si>
  <si>
    <t>HUICHI ATAMARI MAXIMILIANA MILAGROS</t>
  </si>
  <si>
    <t>SERVICIO DE ENERGIA ELECTRICA DE LA SEDE CENTRAL DEL GOBIERNO REGIONAL DE APURIMAC</t>
  </si>
  <si>
    <t>CONTRATACION DE SERVICIOS DE MOVIMIENTO DE TIERRAS, ELIMINACION Y DISPOSICION FINAL DE MATERIAL</t>
  </si>
  <si>
    <t>SERVICIO DE DESCARTE DE COVID-19, PARA EL PROYECTO "MEJORAMIENTO DEL SERVICIO EDUCATIVO EN LA I</t>
  </si>
  <si>
    <t>SERVICIO DE CARPINTERÍA METÁLICA PARA LA OBRA "MEJORAMIENTO DEL SERVICIO EDUCATIVO DE LA I.E. I</t>
  </si>
  <si>
    <t>LOPEZ MAMANI MARIO</t>
  </si>
  <si>
    <t>POR SERVICIO DE ALQUILER DE CAMIONETA PARA ZONA 01 y ZONA 2 (ANDAHUAYLAS, CHINCHEROS, ABANCAY,</t>
  </si>
  <si>
    <t>BORDA AROSTEGUI LUIS</t>
  </si>
  <si>
    <t>SERVICIO DE ACONDICIONAMIENTO ELÉCTRICO PARA LABORATORIO (FIJO) INCLUIDOS MATERIALES A TODO COS</t>
  </si>
  <si>
    <t>SERVICIO DE IMPRESION DE FICHAS PEDAGOGICAS PARA EL PROYECTO "MEJORAMIENTO DE LA CALIDAD EDUCATIVA</t>
  </si>
  <si>
    <t>IMPRESIONA APURIMAC E.I.R.L.</t>
  </si>
  <si>
    <t>SERVICIO DE INSTALACIÓN INTEGRAL DE CABLEADO ESTRUCTURADO PARA RED DE DATOS (INCLUIDO CERTIFICA</t>
  </si>
  <si>
    <t>SERVICIO PARA LA CONTRATACION DE SERVICIOS DE MANO DE OBRA CALIFICADA Y NO CALIFICADA _x0013_ MESTRO</t>
  </si>
  <si>
    <t>ALZAMORA AYALA PABLO</t>
  </si>
  <si>
    <t>CONTRATACION DEL SERVICIO DE UN FORMULACION DE PROYETOS EN EL TEMA DEL PROGRAMA MEDICO FUNCIONAL DEL PROYECTO EN ACTUALIZACION:  "MEJORAMIENTO DE LA CAPACIDAD DIAGNOSTICA Y RESOLUTIVA DE LOS SERVICIOS DE ATENCIÓN DE LA SALUD DEL HOSPITAL GU</t>
  </si>
  <si>
    <t>QUISPE CRISTOBAL ROLANDO ESTEBAN</t>
  </si>
  <si>
    <t>SERVICIO DE CAMIONETA 4X4, MAQUINA SECA INCLUYE CONDUCTOR PARA EL PROYECTO: “MEJORAMIENTO Y AMP</t>
  </si>
  <si>
    <t>ANAMPA CONTRERAS HAMILTON</t>
  </si>
  <si>
    <t>CONTRATACION DE LOS SERVICIOS DE CIRCUITO ELECTRICO E INSTALACION DE TABLEROS Y TOMACORRIENTES</t>
  </si>
  <si>
    <t>VALPESAC INGENIERIA Y CONSTRUCCION SOCIEDAD ANONIMA CERRADA - VALPESAC S.A.C.</t>
  </si>
  <si>
    <t>SERVICIO DE SUMINISTRO E INSTALACIÓN DE PUESTA A TIERRA PARA PARARRAYOS, DE PUESTA A TIERRA PAR</t>
  </si>
  <si>
    <t>SERVICIO DE SUMINISTRO E INSTALACIÓN ALIMENTADOR ELÉCTRICO PARA TABLERO DE DISTRIBUCIÓN DEL SER</t>
  </si>
  <si>
    <t>CONTRATACION DE LOS SERVICIOS DE PARARRAYOS E INSTALACION DE SALIDA DE TOMACORRIENTE PARA LAS I</t>
  </si>
  <si>
    <t>REV INGENIEROS CONTRATISTAS GENERALES SAC</t>
  </si>
  <si>
    <t>CONTRATACION DE LOS SERVICIOS DE INSTALACION SUBTERRANEO BUZON DE PASO Y TOMACORRIENTE  PARA LA</t>
  </si>
  <si>
    <t>POR EL SERVICIO DE FABRICACION, INSTALACION Y MONTAJE DE TECHO DE ESTRUCTURAS METALICAS, COBERT</t>
  </si>
  <si>
    <t>SERVICIO PARA LAS ACTIVIDADES DE IMPLEMENTACION DE VIVIENDAS SALUDABLES RURALES, EN EL CC.PP DE</t>
  </si>
  <si>
    <t>CONTRATACION DE SERVICIO: DE ALQUILER DE RETROEXCAVADORA, MAQUINA SERVIDA CON OPERADOR (A TODO</t>
  </si>
  <si>
    <t>ALENDEZ BORDA LEONCIO</t>
  </si>
  <si>
    <t xml:space="preserve"> SERVICIO DE IMPLEMENTACION DE KITS PARA CONSERVADORA ECOLOGICA PARA LA DRVCS.</t>
  </si>
  <si>
    <t>SERVICIO DE ALQUILER DE LOCAL LA DIRECCION REGIONAL DE VIVIENDA, CONSTRUCCIÓN Y SANEAMIENTO DEL</t>
  </si>
  <si>
    <t>LEON CARRION WILBERT ALEJANDRO</t>
  </si>
  <si>
    <t>SEGURIDAD MERINO SAC</t>
  </si>
  <si>
    <t>SE REQUIERE CONTAR CON EL SERVICIO DE CABLEADO ESTRUCTURADO PARA CONTINUAR CON EL PROYECTO: "ME</t>
  </si>
  <si>
    <t>CONTRATACION DE LOS SERVICIOS DE SUMINISTROS DE INSTALACION DE SISTEMA ANTIRROBO,VIDEOVIGILANCI</t>
  </si>
  <si>
    <t>POR LOS SERVICIOS DE ACONDICIONAMIENTO ELECTRICO DE LABORATORIO TIPO A Y B E INSTALACION DE ALI</t>
  </si>
  <si>
    <t>POR SERVICIOS DE UN ABOGADO COMO ASESOR LEGAL - V.U. PARA LA DREM APURÍMAC</t>
  </si>
  <si>
    <t>CONTRATACION POR EL SERVICIO DE DISEÑO DE PLANOS Y DETALLES ARQUITECTONICOS</t>
  </si>
  <si>
    <t>DIAZ RUIZ KOSMAR ALEXSANDER</t>
  </si>
  <si>
    <t>POR EL SERVICIO DE SOLDADURA, ARMADO Y MONTAJE DE ESTRUCTURA METALICA PARA EL PROYECTO “AMPLIAC</t>
  </si>
  <si>
    <t>POR EL SERVICIO DE  ALQUILER DE CAMIÓN VOLQUETE PARA EL PROYECTO “CONSTRUCCION DE LA DEFENSA RI</t>
  </si>
  <si>
    <t>CHACACANTA ROSA CINTHIA</t>
  </si>
  <si>
    <t>POR EL SERVICIO DE ALQUILER DE RETROEXCAVADORA PARA EL PROYECTO “CONSTRUCCION DE LA DEFENSA RIB</t>
  </si>
  <si>
    <t>SERVICIO DE ALQUILER DEL LOCAL INSTITUCIONAL PARA LA DREM APURIMAC</t>
  </si>
  <si>
    <t>SERVICIO PARA LAS ACTIVIDADES DE IMPLEMENTACION DE VIVIENDAS SALUDABLES RURALES, EN EL CC.PP DE HUIC</t>
  </si>
  <si>
    <t>POR EL SERVICIO DE ALQUILER DOBLE CABINA PARA LA OBRA MEJORAMIENTO Y AMPLIACIÓN DEL SERVICIO DE</t>
  </si>
  <si>
    <t>ARONI DE SONQ'OLLOMA EIRL</t>
  </si>
  <si>
    <t>CONTRATACION DE LOS SERVICIOS DE ACONDICIONAMIENTO DEL CIRCUITO ELÉCTRICO SALA DE EQUIPOS PARED</t>
  </si>
  <si>
    <t>CONTRATAR EL SERVICIO DE COLOCACION Y COMPACTACION DE PIEDRA MEDIANA DE LA OBRA MEJORAMIENTO Y</t>
  </si>
  <si>
    <t>BER MAC E.I.R.L.</t>
  </si>
  <si>
    <t>CONTRATACION DE SERVICIO DE CONSULTORIA DE ESTUDIO GEOLOGICO GEOTECNICO Y CANTERAS PARA EL PROY</t>
  </si>
  <si>
    <t>CONCHIPA EIRL</t>
  </si>
  <si>
    <t>SERVICIO DE INSTALACION DE CABLEADO ESTRUCTURADO ,INSTALACION DE CABLE HDMI,INSTALACION DE PROY</t>
  </si>
  <si>
    <t>CONTRATACION DE LOS SERVICIOS DE SUMINISTRO E INSTALACIÓN DE SALIDA DE TOMACORRIENTES PARA SWIT</t>
  </si>
  <si>
    <t>SERVICIO DE INSTALACION DE TABLEROS DE DISTRIBUCION</t>
  </si>
  <si>
    <t>SERVICIO DE ACONDICIONAMIENTO ELECTRICO DE LABORATORIO TIPO A Y B E INSTALACION DE ALIMENTADOR</t>
  </si>
  <si>
    <t>SERVICIO DE FABRICACIÓN, INSTALACION Y MONTAJE DE TECHO DE ESTRUCTURAS METÁLICAS CON COBERTURA</t>
  </si>
  <si>
    <t>CORPORACION MOREYRA ENTERTAINMENT EMPRESA INDIVIDUAL DE RESPONSABILIDAD LIMITADA</t>
  </si>
  <si>
    <t>CONTRATACION DE SERVICIOS DE UN ESPECIALISTA LEGAL PARA VENTANILLA ÚNICA PARA LA DREM APURIMAC..
SE ADJUNTA TERMINOS DE REFERENCIA.</t>
  </si>
  <si>
    <t>CONTRATACION DE SERVICIOS DE UN ABOGADO ESPECIALISTA EN CONCILIACIONES Y ARBITRALES PARA LA OFICINA DE LA PROCURADURIA PUBLICA REGIONAL DEL GOBIERNO REGIONAL DE APURIMAC
SE ADJUNTA TERMINOS DE REFERENCIA.</t>
  </si>
  <si>
    <t>CONTRATACIÓN DE SERVICIOS DE UN ABOGADO PARA LA DIRECCION REGIONAL DE ADMINISTRACION DEL GOBIERNO REGIONAL DE APURIMAC.
SE ADJUNTA TERMINOS DE REFERENCIA.</t>
  </si>
  <si>
    <t>MONTESINOS VELASQUEZ FREDY JAIME</t>
  </si>
  <si>
    <t>CONTRATACIÓN DE SERVICIO DE EXCAVACIÓN DE ZANJA PARA CIMENTACIÓN CON MAQUINARIA PARA EL PROYECT</t>
  </si>
  <si>
    <t>MENA AGUIRRE JUAN AQUILES</t>
  </si>
  <si>
    <t>POR EL SERVICIO DE CONTRATACION DE  ENERGIA ELECTRICA, PARA LOS PROYECTOS DE INVERSION DEL GOBI</t>
  </si>
  <si>
    <t>POR EL SERVICIO DE ,FABRICACION, ADQUISICION E INSTALACION DE DIVISIONES DE ALUMINIO CON MELAMI</t>
  </si>
  <si>
    <t>SERVICIO DE ACONDICIONAMIENTO ELECTRICO PARA LABORATORIO (FIJO) PARA PROYECTO "MEJORAMIENTO DE</t>
  </si>
  <si>
    <t>CONTRATACIÓN DEL SERVICIO DE INSTALACIÓN DE SISTEMAS ELÉCTRICOS A TODO COSTO, EN LAS INSTITUCIO</t>
  </si>
  <si>
    <t>CONTRATACION DE SERVICIOS DE UN ABOGADO ESPECIALISTA EN CONCILIACIONES Y ARBITRALES PARA LA OFICINA DE LA PROCURADURIA PUBLICA REGIONAL DEL GOBIERNO REGIONAL DE APURIMAC.
SE ADJUNTA TERMINOS DE REFERENCIA.</t>
  </si>
  <si>
    <t>SE REQUIERE CONTRATAR CON EL SERVICIO DE UN NOTARIO PUBLICO</t>
  </si>
  <si>
    <t>VILLALVA ALMONACID GUIDO DAVID</t>
  </si>
  <si>
    <t>CONTRATACIÓN DE CORTE DE TERRENO Y ELIMINACIÓN DE MATERIAL EXCEDENTE A TODO COSTO PARA EL PROYE</t>
  </si>
  <si>
    <t>SERVICIO DE MANO DE OBRA ESPECIALIZADA EN COBERTURA A UNA ALTURA MAYOR DE 6 M. PARA LA OBRA "AM</t>
  </si>
  <si>
    <t>CONTRATACION DE SERVICIOS PARA LA IMPLEMENTACION DE CERCOS DE PROTECCION Y TRABAJOS DE CARPINTE</t>
  </si>
  <si>
    <t>BARAZORDA BORDA ARTURO</t>
  </si>
  <si>
    <t>ALQUILER DE LOCAL PARA LA SUB GERENCIA DE SANEAMIENTO FÍSICO LEGAL DE LA PROPIEDAD RURAL</t>
  </si>
  <si>
    <t>AYALA MANDUJANO ROSA</t>
  </si>
  <si>
    <t>POR EL SERVICIO DE RENOVACION DE LICENCIA DE SOTFTWARE ANTIVIRUS PARA LA SEDE CENTRAL DEL GOBIE</t>
  </si>
  <si>
    <t>GS PERU MG E.I.R.L.</t>
  </si>
  <si>
    <t>POR EL SERVICIO DE ELABORACION DEL ESTUDIO HIDROGEOLOGICO DEL SECTOR DE LA MICRO CUENCA DE SAN</t>
  </si>
  <si>
    <t>CONTRATAR EL SERVICIO DE STUDIO MECANICA DE SUELO, ESTUDIO DE CANTERAS,DISEÑO DE MEZCLAS DE CON</t>
  </si>
  <si>
    <t>POR EL SERVICIO DE VOLADURA DE ROCAS PARA LA OBRA MEJORAMIENTO Y AMPLIACIÓN DEL SISTEMA DE COND</t>
  </si>
  <si>
    <t>CIAFATEX EIRL</t>
  </si>
  <si>
    <t>CONSTRUCTORES Y ASESORES DE OBRAS CIVILES EN GENERAL SOCIEDAD COMERCIAL DE RESPONSABILIDAD LIMITADA</t>
  </si>
  <si>
    <t>ZIGZZA S.A.</t>
  </si>
  <si>
    <t>POR LA CONTRATACIÓN DEL  SERVICIO DE MAESTRO DE OBRA PARA LAS ACTIVIDADES DE MANTENIMIENTO DE S</t>
  </si>
  <si>
    <t>CCAPCHA BUETRON ATILIO</t>
  </si>
  <si>
    <t>SERVICIO DE EXCAVACION, TRANSPORTE Y COLOCACION DE MATERIAL GRANULAR MEJORAMIENTO Y AMPLIACION</t>
  </si>
  <si>
    <t>SALAS ARAUJO ERIKA TANIA</t>
  </si>
  <si>
    <t>POR SERVICIO ALQUILER PARA EL LOCAL INSTITUCIONAL DE LA DREM APURÍMAC</t>
  </si>
  <si>
    <t>CONTRATACION DE SERVICIO EXAMENES MEDICO PRE-OCUPACIONALES, PARA EL PROYECTO "MEJORAMIENTO DEL</t>
  </si>
  <si>
    <t>CENTRO MEDICO DE ESPECIALIDADES SAN BORJA EIRL</t>
  </si>
  <si>
    <t>CONTRATACION DE SERVICIOS DE UNA ASESORA LEGAL DE VENTANILLA UNICA PARA LA DREM APURIMAC.
SE ADJUNTA TERMINOS DE REFERENCIA.</t>
  </si>
  <si>
    <t>SERVICIO DE ELABORACION DE TERRAZO PULIDO A TODO COSTO, PARA EL PROYECTO:"MEJORAMIENTO DEL SERV</t>
  </si>
  <si>
    <t>SALAS LAIME DAVID</t>
  </si>
  <si>
    <t>POR EL SERVICIO DE MANTENIMIENTO  DE CAPTACION -DESARENADOR-CANAL  PARA LA DIRECCION REGIONAL D</t>
  </si>
  <si>
    <t>NIÑO DE GUZMAN CARRILLO EMILIA</t>
  </si>
  <si>
    <t>PAGO POR CONCEPTO DE CUOTA  ASAMBLEA NACIONAL DE GOBIERNOS REGIONAL CORRESPONDENTE DEL MES DE E</t>
  </si>
  <si>
    <t>ASAMBLEA NACIONAL DE GOBIERNOS REGIONALES ANGR</t>
  </si>
  <si>
    <t>PAGO POR CONCEPTO DE CUOTA  ASAMBLEA NACIONAL DE GOBIERNOS REGIONAL CORRESPONDENTE DEL JUNIO A</t>
  </si>
  <si>
    <t>CONTRATACION DE SERVICIOS DE UN ASESOR LEGAL PARA LA OFICINA ENLACE LIMA DEL GOBIERNO REGIONAL DE APURIMAC.
SE ADJUNTA TERMINOS DE REFERENCIA.</t>
  </si>
  <si>
    <t>MONTOYA REYNAGA DAVID</t>
  </si>
  <si>
    <t>CONTRATACION DEL SERVICIO DE ALQUILER DE CAMIONETA PICK UP 4X4 PARA LA DRVCS.</t>
  </si>
  <si>
    <t>CONTRATACIÓN DEL SERVICIO DE MOVIMIENTO DE TIERRAS Y RELLENO CON MATERIAL PROPIO (A TODO COSTO)</t>
  </si>
  <si>
    <t>POR EL SERVICIO CONTRATACION DE MAESTRO DE OBRA PARA LAS ACTIVIDADES DE MANTENIMIENTO DE CAMARA</t>
  </si>
  <si>
    <t>SERVICIO DE REPOSICION, OPERACION Y MANTENIMIENTO DEL SISTEMA DE ABASTECIMIENTO DE AGUA POTABLE</t>
  </si>
  <si>
    <t>ZV CONTRATISTAS EIRL</t>
  </si>
  <si>
    <t>POR EL SERVICIO DE FABRICACION, ENSAMBLAJE E INSTALACION DE PUERTAS Y VENTANAS METALICAS A TODO</t>
  </si>
  <si>
    <t>NOAH E.I.R.L.</t>
  </si>
  <si>
    <t>CONTRATACIÓN DEL SERVICIO DE UN MAESTRO DE OBRA PARA LA DRVCS.</t>
  </si>
  <si>
    <t>ADQUISICIÓN DE UNA MESA DE MELAMINA ARMABLE Y 10 SILLAS METÁLICAS ACOLCHADAS PARA CONFERENCIAS</t>
  </si>
  <si>
    <t>OVIEDO LIMA MIGUEL</t>
  </si>
  <si>
    <t>SERVICIO DE INSTALACION SISTEMA DE DETECCION Y ALARMA CONTRA INCENDIOS A TODO COSTO PARA LA OBR</t>
  </si>
  <si>
    <t>SERVICIO DE INSTALACION DE  SISTEMA DE VIDEO VIGILANCIA A TODO COSTO PARA LA OBRA "MEJORAMIENTO</t>
  </si>
  <si>
    <t>CHECA MENACHO FERNANDO ALEXSANDER</t>
  </si>
  <si>
    <t>SERVICIO DE ALQUILER DE CAMION PARA LA DISTRIBUCION DE LOS MATERIALES DIDACTICOS A LAS II.EE.PO</t>
  </si>
  <si>
    <t>CONTRATACIÓN DEL SERVICIO DE MOVIMIENTO DE TIERRAS, PERFILADO, ELIMINACIÓN Y DISPOSICIÓN FINAL</t>
  </si>
  <si>
    <t>CONTRATACIÓN DE SERVICIOS DE UN PROFESIONAL ESPECIALIZADO EN ACTIVIDADES CONTRATACION DE SERVICIOS DE UN PROFESIONAL PARA LA  SUPERVISION Y CONTROL DE OBRAS PUBLICAS ESPECIALIZADO EN ACTIVIDADES RELACIONADAS A LA GESTION DE PROYECTOS, PARA</t>
  </si>
  <si>
    <t>MAYHUIRE GUTIERREZ JOSE ANDRES</t>
  </si>
  <si>
    <t>POR LA CONTRATACIÓN DE SERVICIO DE MANO DE OBRA  CALIFICAFA PARA LAS ACTIVIDADES DE MANTENIMIEN</t>
  </si>
  <si>
    <t>HUANCAVILCA LLERENA SHADIA ESTEFANI</t>
  </si>
  <si>
    <t>SERVICIO DE FABRICACION, INSTALACION Y PULIDO DE PISO EN GRANITO A TODO COSTO en las áreas inte</t>
  </si>
  <si>
    <t>SERVICIO DE FABRICACION E INSTALACION DE LETRAS COORPOREAS  "A TODO COSTO, PARA EL PROYECTO:"ME</t>
  </si>
  <si>
    <t>SANCHEZ PERALTA WASHINGTON</t>
  </si>
  <si>
    <t>SERVICIO DE CABLEADO ESTRUCTURADO EN INTERIORES  A TODO COSTO PARA LA OBRA "MEJORAMIENTO    DEL</t>
  </si>
  <si>
    <t>CONSTRUCTORA NODECO EMPRESA INDIVIDUAL DE RESPONSABILIDAD LIMITADA</t>
  </si>
  <si>
    <t>SERVICIO DE INSTALACION DE SISTEMA DE PROCESAMIENTO CENTRALIZADO A TODO COSTO PARA LA OBRA "MEJ</t>
  </si>
  <si>
    <t>CONTRATACION DE SERVICIOS PÁRA REPOSICION, OPERACION Y MANTENIMIENTO DE SAP- FED.</t>
  </si>
  <si>
    <t>ZAFIRO MEEBP SOCIEDAD COMERCIAL DE SOC. COM. RESPONS. LTDA</t>
  </si>
  <si>
    <t>SERVICIO DE IMPLEMENTACIÓN, CERTIFICACIÓN Y PUESTA EN MARCHA DE LOS SISTEMAS DE CABLEADO ESTRUC</t>
  </si>
  <si>
    <t>TICDEA SOLUCIONES INFORMATICAS SOCIEDAD ANONIMA CERRADA - TICDEA SOLUCIONES INFORMATICAS S.A.C.</t>
  </si>
  <si>
    <t>CONTRATACIONES DEL SERVICIO DE ELABORACIÓN DE CASETAS METÁLICAS PARA SISTEMAS DE CLORACIÓN.</t>
  </si>
  <si>
    <t>Contratación del SERVICIO DE MANO DE OBRA ESPECIALIZADA, para el proyecto "RENOVACION DE TECHAD</t>
  </si>
  <si>
    <t>CONTRATACION DEL SERVICIO DE SOLDADURA, ARMADO, MONTAJE Y PINTADO DE ESTRUCTURA METALICA. para</t>
  </si>
  <si>
    <t>POR EL SERVICIO DE ELABORACION DEL EXPEDIENTE TECNICO DE REFORMULACION TRAMO 0+00 A 0+500  RIAC</t>
  </si>
  <si>
    <t>ANAP CONSULTORES Y EJECUTORES S.R.L.</t>
  </si>
  <si>
    <t>SERVICIO DE SEGUIMIENTO Y MONITOREO DE ACTIVIDADES DEL COMITE.</t>
  </si>
  <si>
    <t>ECHEGARAY PEÑA NORA GLADYS</t>
  </si>
  <si>
    <t>CONTRATACION DE SERVICIOS DE CONSULTORIA PARA ELABORACION DEL EXPEDIENTE TECNICO DE SISTEMA DE</t>
  </si>
  <si>
    <t>NIÑO DE GUZMAN TORRE, YOVAN</t>
  </si>
  <si>
    <t>CONTRATACION DE SERVICIO DE UNA ASESORIA LEGAL DE LOS PROCESOS ARBITRALES Y CONCILIACIONES PARA LA PROCURADURIA PUBLICA REGIONAL DEL GOBIERNO REGIONAL DE APURIMAC.
SE ADJUNTA TERMINOS DE REFERENCIA.</t>
  </si>
  <si>
    <t>POR EL  SERVICIO DE ELABORACION DEL _x001C_DIAGNOSTICO PROSPECTIVO DE OPORTUNIDADES Y DESARROLLO DE L</t>
  </si>
  <si>
    <t>LAZARTE AICO LUIS FELIPE</t>
  </si>
  <si>
    <t>SERVICIO DE FABRICACIÓN DE CERCHAS METALICAS / A TODO COSTO (INCLUYE MANO DE OBRA, EQUIPOS, MAT</t>
  </si>
  <si>
    <t>SERVICIO DE INSTALACION  DE CONECTIVIDAD Y SEGURIDAD INFORMATICA  A TODO COSTO PARA LA OBRA "ME</t>
  </si>
  <si>
    <t>CONTRATACION DE SERVICIO DE CONSULTOR PARA LEVANTAMIENTO DE OBSERVACIONES DE EXPEDIENTE TECNICO</t>
  </si>
  <si>
    <t>FRANCO RODRIGUEZ LUIS HENRY</t>
  </si>
  <si>
    <t>SERVICIO DE RELLENO CON MATERIAL SELECCIONADO PUESTO EN OBRA  DE MEJORAMIENTO Y AMPLIACIÓN DEL</t>
  </si>
  <si>
    <t>SERVICIO DE ALQUILER DE CAMION PARA EL PROYECTO"MEJORAMIENTO DE LA CALIDAD EDUCATIVA DEL NIVEL</t>
  </si>
  <si>
    <t>POR EL SERVICIO DE  MANTENIMIENTO CORRECTIVO DE FOTOCOPIADORA  A TOFO COSTO.</t>
  </si>
  <si>
    <t>adquirir las puertas metálicas para continuar con los trabajos en la especialidad de arquitectura y</t>
  </si>
  <si>
    <t>SERVICIO DE REPOSICION, OPERACION Y  MANTENIMIENTO A TODO COSTO EN EL CC.PP. DE IMPONEDA, DISTR</t>
  </si>
  <si>
    <t>SERVICIO DE INTALACION DE RED DE DATOS (CABLEADO ESTRUCTURADO). PARA EL PROYECTO: "MEJORAMIENTO DE L</t>
  </si>
  <si>
    <t>SERVICIO DE INSTALACION DE COBERTURA LIVIANA SOBRE TECHO</t>
  </si>
  <si>
    <t>EJECUCION DE OBRA DEL PROYECTO: MEJORAMIENTO DE LA CAPACIDAD RESOLUTIVA DE LOS SERVICIOS DE SALUD DE PRIMER NIVEL DE ATENCION CATEGORIA I-2 DEL PUESTO DE SALUD DE HUAYLLATI DE HUAYLLATI, DISTRITO DE HUAYLLATI - GRAU - APURIMAC</t>
  </si>
  <si>
    <t>95</t>
  </si>
  <si>
    <t>CONSORCIO - CONSORCIO IMPERIO</t>
  </si>
  <si>
    <t>Contratado</t>
  </si>
  <si>
    <t>03/03/2022 18:51</t>
  </si>
  <si>
    <t>ADQUISICIÓN, FABRICACIÓN E INSTALACIÓN DE VENTANAS CON CARPINTERIA DE ALUMINIO Y VIDRIO TEMPLADO DE 6 MM, Y MAMPARAS CON CARPINTERIA DE ALUMINIO Y VIDRIO TEMPLADO DE 10 MM A TODO COSTO, PARA EL PROYECTO: MEJORAMIENTO DEL SERVICIO EDUCATIVO EN LA IEP N 54002 SANTA ROSA E IES SANTA ROSA DEL DISTRITO D</t>
  </si>
  <si>
    <t>LP-SM-7-2021-GRAP/CS-1</t>
  </si>
  <si>
    <t>555,196.93</t>
  </si>
  <si>
    <t>Desierto</t>
  </si>
  <si>
    <t>29/12/2021 23:28</t>
  </si>
  <si>
    <t>ADQUISICIÓN DE POLICARBONATO SÓLIDO DE 3.05X2.05, E=6 MM, COLOR GRIS, PARA EL PROYECTO "MEJORAMIENTO DEL SERVICIO EDUCATIVO EN LA IEP N° 54002 SANTA ROSA E IES SANTA ROSA DEL DISTRITO DE ABANCAY, PROVINCIA DE ABANCAY, REGIÓN APURÍMAC"</t>
  </si>
  <si>
    <t>AS-SM-119-2021-GRAP-1</t>
  </si>
  <si>
    <t>135,144.00</t>
  </si>
  <si>
    <t>29/12/2021 20:44</t>
  </si>
  <si>
    <t>ADQUISICION DE MAQUINARIA DE ORDEÑO, PARA EL PROYECTO: MEJORAMIENTO DE LA PRODUCCION DE LECHE DE LA ASOCIACION DE PRODUCTORES AGROPECUARIOS TOTORAY, COMUNIDAD LUIS DE LA PUENTE UCEDA, DISTRITO DE CURAHUASI, PROVINCIA ABANCAY, REGION APURIMAC.</t>
  </si>
  <si>
    <t>AS-SM-98-2021-GRAP-1</t>
  </si>
  <si>
    <t>96,727.80</t>
  </si>
  <si>
    <t>Cancelado</t>
  </si>
  <si>
    <t>22/12/2021 20:34</t>
  </si>
  <si>
    <t>SERVICIO DE CAPACITACION EN SEGUIMIENTO Y MONITOREO DE LA PRESTACION DE SERVICIOS DE SANEAMIENTO DIRIGIDO AL AREA TECNICA MUNICIPAL (ATM) Y PRESTADORES (SAP) DE LOS GOBIERNOS LOCALES DE LA REGION APURIMAC</t>
  </si>
  <si>
    <t>DIRECTA-PROC-2-2021-GRAP-1</t>
  </si>
  <si>
    <t>1,317,500.00</t>
  </si>
  <si>
    <t>20527056579 - UNIVERSIDAD NACIONAL MICAELA BASTIDAS DE APURIMAC</t>
  </si>
  <si>
    <t>20/12/2021 19:56</t>
  </si>
  <si>
    <t>ADQUISICIÓN DE MOBILIARIO DE METAL LOCKERS PARA EL PROYECTO: MEJORAMIENTO DEL SERVICIO EDUCATIVO EN LA IEP NRO. 54002 SANTA ROSA E IES SANTA ROSA DEL DISTRITO ABANCAY, PROVINCIA DE ABANCAY, REGION APURIMAC</t>
  </si>
  <si>
    <t>AS-SM-118-2021-GRAP-1</t>
  </si>
  <si>
    <t>20601634831 - ANYEMIMG E.I.R.L.</t>
  </si>
  <si>
    <t>16/12/2021 19:07</t>
  </si>
  <si>
    <t>ADQUISICIÓN E INSTALACIÓN DE TOMÓGRAFO COMPUTARIZADO MULTICORTE DE 128 CORTES, PARA LA EJECUCIÓN DEL IOARR "ADQUISICIÓN DE TOMÓGRAFO COMPUTARIZADO MULTICORTE Y EQUIPAMIENTO DE AMBIENTES COMPLEMENTARIOS; REMODELACIÓN DE BLOQUE DE INFRAESTRUCTURA; EN LA EESS HOSPITAL REGIONAL GUILLERMO DÍAZ DE LA VEGA</t>
  </si>
  <si>
    <t>AS-Ley31125-SM-68-2021-GRAP/CS-2</t>
  </si>
  <si>
    <t>4,600,000.00</t>
  </si>
  <si>
    <t>20600756011 - SIEMENS HEALTHCARE S.A.C</t>
  </si>
  <si>
    <t>14/12/2021 15:38</t>
  </si>
  <si>
    <t>ADQUISICION DE BARRAS DE CONSTRUCCION DE ACERO CORRUGADO PARA EL PROYECTO MEJORAMIENTO DEL SERVICIO EDUCATIVO EN LA INSTITUCION EDUCATIVA DEL NIVEL PRIMARIO N° 54389 PATAPATA, DISTRITO DE CHUQUIBAMBILLA, PROVINCIA DE GRAU, REGION APURIMAC</t>
  </si>
  <si>
    <t>SIE-SIE-35-2021-GRAP-1</t>
  </si>
  <si>
    <t>305,744.45</t>
  </si>
  <si>
    <t>10310039115 - LOAYZA KARI ENRIQUE</t>
  </si>
  <si>
    <t>10/12/2021 19:19</t>
  </si>
  <si>
    <t>SERVICIO DE FABRICACION E INSTALACION DE DIVISORES Y PUERTAS EN BAÑOS DE PLANCHA DE ACERO INOXIDABLE A TODO COSTO PARA EL PROYECTO MEJORAMIENTO DEL SERVICIO EDUCATIVO EN LA IEP N° 54002 SANTA ROSA E IES SANTA ROSA DEL DISTRITO DE  ABANCAY, PROVINCIA DE ABANCAY, REGION APURIMAC</t>
  </si>
  <si>
    <t>AS-SM-115-2021-GRAP-1</t>
  </si>
  <si>
    <t>147,475.00</t>
  </si>
  <si>
    <t>20490443640 - SERVICE A&amp;D GUILLEN'S EMPRESA INDIVIDUAL DE RESPONSABILIDAD LIMITADA</t>
  </si>
  <si>
    <t>09/12/2021 19:16</t>
  </si>
  <si>
    <t>ADQUISICIÓN DE MOBILIARIO DE MELAMINE PARA EL PROYECTO:  MEJORAMIENTO DE LOS SERVICIOS EDUCATIVOS EN LA I.E.S.M. RICARDO PALMA DEL C.P. CHUPARO, DISTRITO DE ANCO_HUALLO - CHINCHEROS - APURIMAC</t>
  </si>
  <si>
    <t>AS-SM-117-2021-GRAP-1</t>
  </si>
  <si>
    <t>162,186.99</t>
  </si>
  <si>
    <t>20602765050 - CONTRATISTAS GENERALES ALVA R.A. S.A.C.</t>
  </si>
  <si>
    <t>07/12/2021 21:28</t>
  </si>
  <si>
    <t>ADQUISICIÓN DE MOBILIARIO (MESAS Y SILLAS DE METAL Y POLIPROPILENO)  PARA EL PROYECTO:  MEJORAMIENTO DE LOS SERVICIOS EDUCATIVOS EN LA I.E.S.M. RICARDO PALMA DEL C.P. CHUPARO, DISTRITO DE ANCO_HUALLO - CHINCHEROS - APURIMAC</t>
  </si>
  <si>
    <t>AS-SM-116-2021-GRAP-1</t>
  </si>
  <si>
    <t>127,527.50</t>
  </si>
  <si>
    <t>20527909059 - INGENIEROS TICA SAC</t>
  </si>
  <si>
    <t>07/12/2021 21:27</t>
  </si>
  <si>
    <t>ADQUISICION, FABRICACION E INSTALACION DE VENTANAS  A TODO COSTO, PARA EL PROYECTO MEJORAMIENTO DEL SERVICIO EDUCATIVO EN LA INSTITUCION EDUCATIVA INTEGRADA VILLA GLORIA DEL NIVEL PRIMARIO N° 54009 Y NIVEL SECUNDARIO VILLA GLORIA DEL DISTRITO DE ABANCAY, PROVINCIA DE ABANCAY, REGION APURIMAC</t>
  </si>
  <si>
    <t>AS-SM-113-2021-GRAP-1</t>
  </si>
  <si>
    <t>365,497.65</t>
  </si>
  <si>
    <t>10406491949 - HUAMANI VEGA VICTOR</t>
  </si>
  <si>
    <t>07/12/2021 11:29</t>
  </si>
  <si>
    <t>ADQUISICIÓN E INSTALACION DE EQUIPAMIENTO DEPORTIVO PARA GYMNASIO DEL PROYECTO: MEJORAMIENTO DEL COMPLEJO DEPORTIVO EL OLIVO PARA EL DESARROLLO DE LAS ACTIVIDADES DEPORTIVAS EN EL DISTRITO ABANCAY, PROVINCIA DE ABANCAY, REGION APURIMAC</t>
  </si>
  <si>
    <t>AS-SM-112-2021-GRAP-1</t>
  </si>
  <si>
    <t>265,077.48</t>
  </si>
  <si>
    <t>20602817734 - INNSAEI IMPEX S.A.C.</t>
  </si>
  <si>
    <t>06/12/2021 20:36</t>
  </si>
  <si>
    <t>ADQUISICIÓN DE MATERIALES DE RIEGO PARA LA INSTALACIÓN DE SISTEMAS DE RIEGO TECNIFICADO, PARA EL PROYECTO:MEJORAMIENTO DE LA PRODUCCION DE PALTA HASS Y FUERTE EN LA ASOCIACION DE PRODUCTORES AGROPECUARIOS PAMPAS CALLEBAMBA, DISTRITO CHINCHEROS, PROVINCIA CHINCHEROS, REGION APURIMAC</t>
  </si>
  <si>
    <t>AS-SM-79-2021-GRAP-1</t>
  </si>
  <si>
    <t>110,968.06</t>
  </si>
  <si>
    <t>06/12/2021 10:34</t>
  </si>
  <si>
    <t>EQUIPO DE SONIDO (SISTEMA DE AUDIO) PARA EL PROYECTO: MEJORAMIENTO DEL SERVICIO EDUCATIVO EN LA IEP NRO. 54002 SANTA ROSA E IES SANTA ROSA DEL DISTRITO ABANCAY, PROVINCIA DE ABANCAY, REGION APURIMAC</t>
  </si>
  <si>
    <t>AS-SM-114-2021-GRAP-1</t>
  </si>
  <si>
    <t>143,182.50</t>
  </si>
  <si>
    <t>20447839327 - CORPORACION CAMUFA SOCIEDAD COMERCIAL DE RESPONSABILIDAD LIMITADA</t>
  </si>
  <si>
    <t>03/12/2021 20:00</t>
  </si>
  <si>
    <t>ADQUISICION DE ESTRUCTURAS METALICAS PARA ESCALERAS Y RAMPAS PARA EL PROYECTO: MEJORAMIENTO DEL SERVICIO EDUCATIVO EN LA IEP Nro. 54002 SANTA ROSA E IES SANTA ROSA DEL DISTRITO ABANCAY, PROVINCIA DE ABANCAY, REGION APURIMAC</t>
  </si>
  <si>
    <t>LP-SM-3-2021-GRAP-1</t>
  </si>
  <si>
    <t>967,488.66</t>
  </si>
  <si>
    <t>02/12/2021 23:54</t>
  </si>
  <si>
    <t>ADQUISICIÓN DE TERRENO DE 2642.22 M2 PARA LA EJECUCIÓN DE LA OBRA "MEJORAMIENTO DEL SERVICIO EDUCATIVO DE EDUCACIÓN BASICA ESPECIAL CEBE-11 LA SALLE DEL DISTRITO Y PROVINCIA DE ABANCAY, REGIÓN APURIMAC", PARTE INTEGRANTE DEL PROYECTO: MEJORAMIENTO DEL SERVICIO EDUCATIVO DE EDUCACIÓN BÁSICA ESPECIAL</t>
  </si>
  <si>
    <t>DIRECTA-PROC-1-2021-GRAP-1</t>
  </si>
  <si>
    <t>784,741.42</t>
  </si>
  <si>
    <t>20125547614 - INSTITUTO DE LOS HERMANOS DE LAS ESCUELAS CRISTIANAS LA SALLE</t>
  </si>
  <si>
    <t>01/12/2021 17:46</t>
  </si>
  <si>
    <t>ADQUISICION DE MATERIALES DE RIEGO PARA EL PLAN DE NEGOCIO MEJORAMIENTO DE LA PRODUCCION DE PALTA HASS Y FUERTE EN LA  ASOCIACION DE PRODUCTORES AGROPECUARIOS LA VICTORIA OSCCOLLO COCHARCAS, DISTRITO COCHARCAS, PROVINCIA CHINCHEROS, REGION  APURIMAC.</t>
  </si>
  <si>
    <t>AS-SM-105-2021-GRAP-1</t>
  </si>
  <si>
    <t>133,079.76</t>
  </si>
  <si>
    <t>01/12/2021 12:44</t>
  </si>
  <si>
    <t>ADQUISICION DE MATERIALES DE RIEGO PARA EL PLAN DE NEGOCIO MEJORAMIENTO DE LA PRODUCCION DE PALTA HASS Y FUERTE EN LA ASOCIACION DE PRODUCTORES AGROPECUARIOS WALAS DE PAMAPATAMA, DISTRITO TINTAY, PROVINCIA AYMARAES, REGION  APURIMAC</t>
  </si>
  <si>
    <t>AS-SM-104-2021-GRAP-1</t>
  </si>
  <si>
    <t>65,025.00</t>
  </si>
  <si>
    <t>30/11/2021 22:27</t>
  </si>
  <si>
    <t>ADQUISICIÓN E INSTALACIÓN DE ANALIZADOR DE GASES ELECTROLITOS Y METABOLITOS,  PARA LA EJECUCIÓN DE IOARR 2444408: REMODELACION DE BLOQUE DE INFRAESTRUCTURA, ADQUISICION DE EQUIPO DE HEMODIALISIS Y EQUIPAMIENTO DE CENTRO DE CONTROL Y MONITOREO, EN EL(LA) EESS HOSPITAL REGIONAL GUILLERMO DIAZ -ABANCAY</t>
  </si>
  <si>
    <t>AS-SM-111-2021-GRAP-1</t>
  </si>
  <si>
    <t>113,475.00</t>
  </si>
  <si>
    <t>20501887286 - DIAGNOSTICA PERUANA S.A.C.</t>
  </si>
  <si>
    <t>consentido</t>
  </si>
  <si>
    <t>30/11/2021 19:56</t>
  </si>
  <si>
    <t>BARRA PARA CONSTRUCCION DE (1/2, 3/8, 5/8,  y 3/4) in GRADO 60 PARA EL PROYECTO MEJORAMIENTO Y AMPLIACIÓN DEL SERVICIO DE PROTECCIÓN CONTRA INUNDACIONES DE LOS RIACHUELOS DE SAN LUIS Y JOSÉ MARÍA ARGUEDAS DEL C.P. LAS AMÉRICAS, DISTRITO DE ABANCAY, PROVINCIA DE ABANCAY, REGIÓN APURÍMAC</t>
  </si>
  <si>
    <t>SIE-SIE-34-2021-GRAP-1</t>
  </si>
  <si>
    <t>427,283.75</t>
  </si>
  <si>
    <t>20490125435 - CABCODI S.A.C.</t>
  </si>
  <si>
    <t>26/11/2021 22:18</t>
  </si>
  <si>
    <t>ADQUISICIÓN DE MADERA CORRIENTE Y MADERA AGUANO (TABLAS Y LISTONES), PARA EL PROYECTO: "MEJORAMIENTO DEL SERVICIO EDUCATIVO DEL INSTITUTO DE EDUCACIÓN SUPERIOR PEDAGÓGICO GREGORIO MENDEL DE CHUQUIBAMBILLA, PROVINCIA DE GRAU - APURÍMAC".</t>
  </si>
  <si>
    <t>AS-SM-108-2021-GRAP-1</t>
  </si>
  <si>
    <t>221,287.40</t>
  </si>
  <si>
    <t>20605546197 - CORPORACION MADERERA SIERRA ANDINA SOCIEDAD ANONIMA CERRADA - CORPORACION MADERERA SIERRA ANDINA S.A</t>
  </si>
  <si>
    <t>26/11/2021 21:31</t>
  </si>
  <si>
    <t>ADQUISICION DE VAQUILLONAS SERVIDAS DE RAZA BROWN SWISS PARA EL PLAN DE NEGOCIOS MEJORAMIENTO DE LA PRODUCCION Y COMERCIALIZACION DE LECHE DE LA ASOCIACION DE CRIADORES DE GANADO MEJORADO Y PRODUCTORES DE LECHE DE KEUNAHUAICCO VIRUNDO, DISTRITO VIRUNDO, PROVINCIA DE GRAU, REGION APURIMAC</t>
  </si>
  <si>
    <t>AS-SM-110-2021-GRAP-1</t>
  </si>
  <si>
    <t>111,250.00</t>
  </si>
  <si>
    <t>10015475825 - MAMANI PACORI NESTOR PORFIRIO</t>
  </si>
  <si>
    <t>26/11/2021 21:09</t>
  </si>
  <si>
    <t>ADQUISICION DE VAQUILLONAS SERVIDAS DE RAZA BROWN SWISS PARA EL PLAN DE NEGOCIOS MEJORAMIENTO DE LA PRODUCCION DE LECHE DE LA ASOCIACION DE PRODUCTORES AGROPECUARIOS DE SERVICIOS MULTIPLES JUAN VELASCO ALVARADO, DISTRITO DE ABANCAY, PROVINCIA ABANCAY, REGION APURIMAC</t>
  </si>
  <si>
    <t>AS-SM-109-2021-GRAP-1</t>
  </si>
  <si>
    <t>115,375.00</t>
  </si>
  <si>
    <t>26/11/2021 20:55</t>
  </si>
  <si>
    <t>ADQUISICION E INSTALACION DE EQUIPOS DE REHABILITACION PARA EL PROYECTO MEJORAMIENTO DEL SERVICIO EDUCATIVO DE EDUCACIÓN BÁSICA ESPECIAL 01 PIERRE FRANCOIS JAMET, 12 MOLINOPATA, CEBE-11 LA SALLE DEL DISTRITO DE ABANCAY, PROVINCIA DE ABANCAY REGION APURIMAC</t>
  </si>
  <si>
    <t>AS-SM-107-2021-GRAP-1</t>
  </si>
  <si>
    <t>67,171.67</t>
  </si>
  <si>
    <t>20459090003 - JP REHAB S.R.L.</t>
  </si>
  <si>
    <t>26/11/2021 19:40</t>
  </si>
  <si>
    <t>ADQUISICION E INSTALACION ECOGRAFO PORTATIL, PARA EL PROYECTO IOARR N° 2444407 ADQUISICION DE KITS DE TRAUMA PARA SERVICIOS MEDICOS DE EMERGENCIA Y KITS DE TRAUMA PARA SERVICIOS MEDICOS DE EMERGENCIA; EN EL HOSPITAL REGIONAL GUILLERMO DIAZ DE LA VEGA ¿ ABANCAY, DISTRITO DE ABANCAY, APURIMAC</t>
  </si>
  <si>
    <t>AS-SM-72-2021-GRAP-2</t>
  </si>
  <si>
    <t>168,248.00</t>
  </si>
  <si>
    <t>20556349470 - MULTIMEDICA TECNOLOGICA S.A.C.</t>
  </si>
  <si>
    <t>contratado</t>
  </si>
  <si>
    <t>25/11/2021 20:11</t>
  </si>
  <si>
    <t>ADQUISICION DE 04 ARADORES REVERSIBLE Y 01 SURCADORA AGRICOLA PARA 05 AEOs  GANADORES DEL FONDO CONCURSABLE DENOMINADO:</t>
  </si>
  <si>
    <t>AS-SM-106-2021-GRAP-1</t>
  </si>
  <si>
    <t>80,500.00</t>
  </si>
  <si>
    <t>20421367605 - ORBES AGRICOLA S.A.C</t>
  </si>
  <si>
    <t>23/11/2021 20:13</t>
  </si>
  <si>
    <t>ADQUISICION E INSTALACION DE EQUIPOS DE TRATAMIENTO DE AGUA (SISTEMA DE CLORACION DE AGUA) PARA LOS CENTROS POBLADOS DE LAS PROVINCIAS DE ABANCAY, AYMARAES, ANDAHUAYLAS, CHINCHEROS, GRAU, ANTABAMBA Y COTABAMBAS, DE LA REGION APURIMAC, A TODO COSTO PARA LA DIRECCION REGIONAL DE VIVIENDA, CONSTRUCCION</t>
  </si>
  <si>
    <t>LP-SM-6-2021-GRAP/CS-1</t>
  </si>
  <si>
    <t>632,147.00</t>
  </si>
  <si>
    <t>19/11/2021 19:26</t>
  </si>
  <si>
    <t>4,812,411.12</t>
  </si>
  <si>
    <t>20527760071 - ANKA E.I.R.L</t>
  </si>
  <si>
    <t>nulo</t>
  </si>
  <si>
    <t>18/11/2021 18:37</t>
  </si>
  <si>
    <t>SERVICIO DE FABRICACIÓN E INSTALACIÓN DE CERCO PERIMETRICO METÁLICO CON MALLA OLIMPICA A TODO COSTO, PARA EL PROYECTO: MEJORAMIENTO DEL SERVICIO DE AGUA PARA RIEGO EN LAS LOCALIDADES  HUAYHUAYO, KARQUEQUI, TACMARA, HUANCHULLA, CHAQUICOCHA, SORCCA, OCCOPATA, KIUNALLA Y TROJA EN EL DISTRITO DE HUANIPA</t>
  </si>
  <si>
    <t>AS-SM-103-2021-GRAP-1</t>
  </si>
  <si>
    <t>54,329.34</t>
  </si>
  <si>
    <t>20564019624 - GECONSA SOCIEDAD COMERCIAL DE RESPONSABILIDAD LIMITADA - GECONSA S.R.L.</t>
  </si>
  <si>
    <t>17/11/2021 21:14</t>
  </si>
  <si>
    <t>ADQUISICION DE EQUPOS PARA EL PLAN DE NEGOCIO: MEJORAMIENTO DE LA PRODUCCION Y COMERCIALIZACION DE DERIVADOS DE FIBRA DE ALPACA DE LA SOCIEDAD PERUANA DE CRIADORES DE ALPACAS Y LLAMAS DEL DISTRITO DE ANTABAMBA, DISTRITO ANTABAMBA, PROVINCIA ANTABAMBA, REGION APURIMAC.</t>
  </si>
  <si>
    <t>AS-SM-102-2021-GRAP-1</t>
  </si>
  <si>
    <t>113,411.67</t>
  </si>
  <si>
    <t>17/11/2021 18:55</t>
  </si>
  <si>
    <t>ADQUISICION DE ARTESAS ORIZONTALES DE FIBRA DE VIDRIO PARA EL PLAN DE NEGOCIO: AMPLIACION DE LA PRODUCCION DE TRUCHA ARCO IRIS DE LA ASOCIACION DE PISCICULTORES DE LAMBRAMA, DISTRITO LAMBRAMA, PROVINCIA ABANCAY, REGION APURIMAC.</t>
  </si>
  <si>
    <t>AS-SM-101-2021-GRAP-1</t>
  </si>
  <si>
    <t>67,500.00</t>
  </si>
  <si>
    <t>20600399781 - DEL CORRAL S.R.L.</t>
  </si>
  <si>
    <t>15/11/2021 19:51</t>
  </si>
  <si>
    <t>ADQUISICION DE ACCESORIOS SANITARIOS PARA EL PROYECTO: MEJORAMIENTO DEL SERVICIO EDUCATIVO EN LA IEP NRO. 54002 SANTA ROSA E IES SANTA ROSA DEL DISTRITO ABANCAY, PROVINCIA DE ABANCAY, REGION APURIMAC</t>
  </si>
  <si>
    <t>AS-SM-100-2021-GRAP-1</t>
  </si>
  <si>
    <t>58,647.05</t>
  </si>
  <si>
    <t>12/11/2021 21:20</t>
  </si>
  <si>
    <t>CONTRATACION DE MAQUINA DE HEMODIALISIS INCLUYE INSTALACIÓN PARA LA EJECUCIÓN DE LA IOARR 2444408 REMODELACION DE BLOQUE DE INFRAESTRUCTURA, ADQUISICION DE EQUIPO DE HEMODIALISIS Y EQUIPAMIENTO DE CENTRO DE CONTROL Y MONITOREO, EN EL(LA) EESS HOSPITAL REGIONAL GUILLERMO DIAZ DE LA VEGA - ABANCAY EN LA LOCALIDAD ABANCAY, DISTRITO DE ABANCAY, PROVINCIA ABANCAY, DEPARTAMENTO APURIMAC</t>
  </si>
  <si>
    <t>LP-SM-4-2021-GRAP-1</t>
  </si>
  <si>
    <t>808,800.00</t>
  </si>
  <si>
    <t>20462793791 - FRESENIUS MEDICAL CARE DEL PERU S.A.</t>
  </si>
  <si>
    <t>12/11/2021 19:35</t>
  </si>
  <si>
    <t>ADQUISICION DE YEMAS DE PALTA (VAR. HASS Y FUERTE) PARA EL PROYECTO "MEJORAMIENTO DE LOS SERVICIOS DE APOYO AL DESARROLLO DE LA CADENA PRODUCTIVA DE LA PALTA EN 85 LOCALIDADES DE 30 DISTRITOS EN LAS PROVINCIAS DE ABANCAY, ANDAHUAYLAS, AYMARAES Y CHINCHEROS DE LA REGIÓN APURÍMAC"</t>
  </si>
  <si>
    <t>AS-SM-99-2021-GRAP-1</t>
  </si>
  <si>
    <t>195,000.00</t>
  </si>
  <si>
    <t>10455368192 - SERRANO HERRERA LUZ GIOANI</t>
  </si>
  <si>
    <t>11/11/2021 22:40</t>
  </si>
  <si>
    <t>ADQUISICIÓN DE EQUIPAMIENTO PARA EL ESPACIO DE JUEGO DE NIÑOS A TODO COSTO INCLUYE INSTALACIÓN, PARA EL PROYECTO "MEJORAMIENTO DEL COMPLEJO DEPORTIVO EL OLIVO PARA EL DESARROLLO DE LAS ACTIVIDADES DEPORTIVAS EN EL DISTRITO ABANCAY, PROVINCIA DE ABANCAY, REGIÓN APURÍMAC".</t>
  </si>
  <si>
    <t>AS-SM-87-2021-GRAP-2</t>
  </si>
  <si>
    <t>66,490.00</t>
  </si>
  <si>
    <t>11/11/2021 20:00</t>
  </si>
  <si>
    <t>ADQUISICIÓN E INSTALACIÓN DE CELDAS DE TRANSFORMACIÓN ELÉCTRICA Y COMPONENTES, PARA EJECUCIÓN DEL IOARR N° 2444409 ¿ADQUISICIÓN DE TOMÓGRAFO COMPUTARIZADO MULTICORTE Y EQUIPAMIENTO DE AMBIENTES COMPLEMENTARIOS; REMODELACIÓN DE BLOQUE DE INFRAESTRUCTURA; EN EL (LA) EESS H.R. GUILLERMO DÍAZ DE LA VEGA</t>
  </si>
  <si>
    <t>AS-SM-77-2021-GRAP-2</t>
  </si>
  <si>
    <t>372,386.52</t>
  </si>
  <si>
    <t>20494727812 - CONSULTORA Y CONSTRUCTORA SIMEC SOCIEDAD ANONIMA CERRADA</t>
  </si>
  <si>
    <t>11/11/2021 18:47</t>
  </si>
  <si>
    <t>10295731180 - ESPINOZA PACO LIDIA</t>
  </si>
  <si>
    <t>Retrotraído por resolución</t>
  </si>
  <si>
    <t>10/11/2021 22:36</t>
  </si>
  <si>
    <t>ADQUISICIÓN DE PLANCHAS METALICAS Y ACCESORIOS PARA LOSA COLABORANTE DEL PROYECTO: MEJORAMIENTO DEL SERVICIO EDUCATIVO EN LA IEP N 54002 SANTA ROSA E IES SANTA ROSA DEL DISTRITO DE ABANCAY, PROVINCIA DE ABANCAY - REGIÓN APURÍMAC</t>
  </si>
  <si>
    <t>AS-SM-97-2021-GRAP-1</t>
  </si>
  <si>
    <t>199,825.00</t>
  </si>
  <si>
    <t>10311436941 - ESPINOZA MONTALVO RODOLFO</t>
  </si>
  <si>
    <t>09/11/2021 17:19</t>
  </si>
  <si>
    <t>SERVICIO DE INSTALACION DE PISO DE TERRAZO PREMEZCLADO A TODO COSTO, PARA EL PROYECTO: MEJORAMIENTO DEL SERVICIO EDUCATIVO EN LA IEP NRO. 54002 SANTA ROSA DEL DISTRITO ABANCAY, PROVINCIA DE ABANCAY, REGION APURIMAC.</t>
  </si>
  <si>
    <t>AS-SM-96-2021-GRAP-1</t>
  </si>
  <si>
    <t>55,220.00</t>
  </si>
  <si>
    <t>10419861222 - GAMEZ CHUQUIPAY RUCIMAN</t>
  </si>
  <si>
    <t>09/11/2021 11:00</t>
  </si>
  <si>
    <t>ADQUISICIÓN DE CAMA CAMILLA MULTIPROPÓSIYTO TIPO UCI CON BARANDAS PARA EJECUCIÓN DE LA IOARR 2444407: ADQUISICION DE KITS DE TRAUMA PARA SERVICIOS MEDICOS DE EMERGENCIA Y KITS DE TRAUMA PARA SERVICIOS MEDICOS DE EMERGENCIA EN EL(LA) EESS HOSPITAL REGIONAL GUILLERMO DIAZ DE LA VEGA - ABANCAY</t>
  </si>
  <si>
    <t>AS-SM-76-2021-GRAP-2</t>
  </si>
  <si>
    <t>203,850.00</t>
  </si>
  <si>
    <t>20600340779 - CIA MEGA MEDIC S.A.C.</t>
  </si>
  <si>
    <t>08/11/2021 19:31</t>
  </si>
  <si>
    <t>ADQUISICIÓN DE COBERTURA PARA TECHO DE ESTRUCTURAS METÁLICAS, PARA EL PROYECTO: "MEJORAMIENTO DEL SERVICIO EDUCATIVO EN LA INSTITUCIÓN EDUCATIVA INTEGRADA VILLA GLORIA DE NIVEL PRIMARIO 54009 Y NIVEL SECUNDARIO VILLA GLORIA DEL DISTRITO DE ABANCAY, PROVINCIA DE ABANCAY, REGIÓN APURÍMAC".</t>
  </si>
  <si>
    <t>AS-SM-94-2021-GRAP-1</t>
  </si>
  <si>
    <t>154,072.83</t>
  </si>
  <si>
    <t>20600571592 - SOLUCIONES &amp; SERVICIOS SONDOR E.I.R.L.</t>
  </si>
  <si>
    <t>08/11/2021 12:35</t>
  </si>
  <si>
    <t>ADQUISICION DE APARATOS SANITARIOS, PARA EL PROYECTO "MEJORAMIENTO DEL SERVICIO EDUCATIVO EN LA IEP N 54002 SANTA ROSA E IES SANTA ROSA DEL DISTRITO DE ABANCAY, PROVINCIA DE ABANCAY - REGIÓN APURÍMAC."</t>
  </si>
  <si>
    <t>AS-SM-92-2021-GRAP-1</t>
  </si>
  <si>
    <t>60,677.45</t>
  </si>
  <si>
    <t>20550694256 - MEYBELYN PERU S.A.C.</t>
  </si>
  <si>
    <t>05/11/2021 19:17</t>
  </si>
  <si>
    <t>ADQUISICION DE MATERIALES DE ESTRUCTURAS METALICAS PARA EL PROYECTO: MEJORAMIENTO DEL SERVICIO EDUCATIVO EN LA INSTITUCIÓN EDUCATIVA INTEGRADA VILLA GLORIA DEL NIVEL PRIMARIO Nro. 54009 Y NIVEL SECUNDARIO VILLA GLORIA DEL DISTRITO DE ABANCAY, PROVINCIA DE ABANCAY, REGIÓN APURÍMAC</t>
  </si>
  <si>
    <t>AS-SM-93-2021-GRAP-1</t>
  </si>
  <si>
    <t>391,803.70</t>
  </si>
  <si>
    <t>20605530673 - REPRESENTACIONES Y DISTRIBUCIONES CAMPOS E.I.R.L</t>
  </si>
  <si>
    <t>04/11/2021 21:50</t>
  </si>
  <si>
    <t>AS-Ley31125-SM-68-2021-GRAP/CS-1</t>
  </si>
  <si>
    <t>03/11/2021 20:00</t>
  </si>
  <si>
    <t>ADQUISICIÓN DE MATERIALES DE CARPINTERÍA METÁLICA, PARA EL PROYECTO: MEJORAMIENTO DEL COMPLEJO DEPORTIVO EL OLIVO PARA EL DESARROLLO DE LAS ACTIVIDADES DEPORTIVAS EN EL DISTRITO ABANCAY, PROVINCIA DE ABANCAY, REGION APURIMAC.</t>
  </si>
  <si>
    <t>AS-SM-91-2021-GRAP-1</t>
  </si>
  <si>
    <t>146,707.50</t>
  </si>
  <si>
    <t>03/11/2021 19:48</t>
  </si>
  <si>
    <t>ADQUISICIÓN DE MATERIALES DE FERRETERÍA PARA EL PROYECTO MEJORAMIENTO DEL COMPLEJO DEPORTIVO EL OLIVO PARA EL DESARROLLO DE LAS ACTIVIDADES DEPORTIVAS EN LA PROVINCIA DE ABANCAY, DISTRITO DE ABANCAY, REGIÓN APURÍMAC</t>
  </si>
  <si>
    <t>COMPRE-SM-6-2021-GRAP-1</t>
  </si>
  <si>
    <t>41,413.00</t>
  </si>
  <si>
    <t>10478659593 - SORIA SALINAS YOBANA CAROLINA</t>
  </si>
  <si>
    <t>03/11/2021 18:24</t>
  </si>
  <si>
    <t>ADQUISICIÓN DE MATERIALES DIDÁCTICOS PARA LOS ALUMNOS DE LAS IIEE POLIDOCENTES DE NIV. PRIMARIA AREAS CA Y PS, PARA EL PROYECTO: MEJORAMIENTO DE LA CALIDAD EDUCATIVA DE LA EDUCACION PRIMARIA, EN LAS AREAS DEL DISEÑO CURRICULAR DE LAS INSTITUCIONES EDUCATIVAS DEL QUINTIL MAS POBRE DE LA REGION APU.</t>
  </si>
  <si>
    <t>LP-SM-5-2021-GRAP/CS-1</t>
  </si>
  <si>
    <t>502,121.23</t>
  </si>
  <si>
    <t>20512201611 - INDUSTRIAS ROLAND PRINT S.A.C. / INROPRIN S.A.C.</t>
  </si>
  <si>
    <t>29/10/2021 19:47</t>
  </si>
  <si>
    <t>ADQUISICIÓN E INSTALACIÓN DE VENTILADORES DE TRANSPORTE, PARA EL PROYECTO: IOARR CÓDIGO N° 2444407, ADQUISICION DE KITS DE TRAUMA PARA SERVICIOS MÉDICOS DE EMERGENCIA Y KITS DE TRAUMA PARA SERVICIOS MÉDICOS DE EMERGENCIA; EN EL(LA) EESS HOSPITAL REGIONAL GUILLERMO DIAZ DE LA VEGA - ABANCAY.</t>
  </si>
  <si>
    <t>AS-SM-89-2021-GRAP-1</t>
  </si>
  <si>
    <t>156,000.00</t>
  </si>
  <si>
    <t>28/10/2021 20:10</t>
  </si>
  <si>
    <t>AS-SM-87-2021-GRAP-1</t>
  </si>
  <si>
    <t>26/10/2021 21:18</t>
  </si>
  <si>
    <t>ADQUISICIÓN DE PERFILES DE LA LOSA DEPORTIVA (PLANCHA METÁLICA, TUBO CIRCULAR, TUBOS LAC, PERNOS TUERCA), PARA EL PROYECTO "RENOVACIÓN DE TECHADO PREARMADO Y SISTEMAS DE CIELO RASO; REPARACIÓN DE AMBIENTE PARA COMEDOR; CONSTRUCCIÓN DE COBERTURA; EN EL(LA) IE FRANCISCO BOLOGNESI - ABANCAY EN LA LOCAL</t>
  </si>
  <si>
    <t>AS-SM-88-2021-GRAP-1</t>
  </si>
  <si>
    <t>142,625.00</t>
  </si>
  <si>
    <t>20550113547 - DISTRIBUCIÓN INGENIERÍA Y FABRICACIONES LLAMOCA S.A.C. - DIFA LLAMOCA S.A.C.</t>
  </si>
  <si>
    <t>26/10/2021 20:40</t>
  </si>
  <si>
    <t>ADQUISICION DE CALAMINON Y ACCESORIOS PARA COBERTURA DE LOSA DEPORTIVA para el IOARR: RENOVACIÓN DE TECHADO PREARMADO Y SISTEMAS DE CIELO RASO, REPARACIÓN DE AMBIENTE PARA COMEDOR, CONSTRUCCIÓN DE COBERTURA, EN EL(LA) IE FRANCISCO BOLOGNESI - ABANCAY EN LA LOCALIDAD ABANCAY, DISTRITO DE ABANCAY, PRO</t>
  </si>
  <si>
    <t>AS-SM-90-2021-GRAP-1</t>
  </si>
  <si>
    <t>65,014.25</t>
  </si>
  <si>
    <t>20604370320 - DIPSA EMPRESARIAL SOCIEDAD ANONIMA CERRADA</t>
  </si>
  <si>
    <t>26/10/2021 18:38</t>
  </si>
  <si>
    <t>ADQUISICION E INSTALACION DE DESFIBRILADOR MONITOR Y PALETAS EXTERNAS PARA EL PROYECTO: IOARR CÓDIGO N° 2444407 ADQUISICIONDE KITS DE TRAUMA PARA SERVICIOS MEDICOS DE EMERGENCIA Y KITS DE TRAUMA PARASERVICIOS MEDICOS DE EMERGENCIA; EN EL HOSPITAL REGIONAL GUILLERMO DIAZ DE LAVEGA ¿ ABANCAY EN LA LOC</t>
  </si>
  <si>
    <t>AS-SM-56-2021-GRAP-2</t>
  </si>
  <si>
    <t>132,659.00</t>
  </si>
  <si>
    <t>20601207193 - GLOBAL HEALTHCARE SOLUTIONS PERU SAC</t>
  </si>
  <si>
    <t>26/10/2021 15:40</t>
  </si>
  <si>
    <t>ADQUISICIÓN DE VARILLAS DE FIERRO CORRUGADO PARA EL PROYECTO: MEJORAMIENTO DEL COMPLEJO DEPORTIVO EL OLIVO PARA EL DESARROLLO DE LAS ACTIVIDADES DEPORTIVAS EN EL DISTRITO ABANCAY, PROVINCIA DE ABANCAY, REGION APURIMAC</t>
  </si>
  <si>
    <t>SIE-SIE-33-2021-GRAP-1</t>
  </si>
  <si>
    <t>142,714.00</t>
  </si>
  <si>
    <t>26/10/2021 10:21</t>
  </si>
  <si>
    <t>ADQUISICION DE MADERA AGUANO PARA EL PROYECTO: MEJORAMIENTO DEL SERVICIO EDUCATIVO EN LA INSTITUCIÓN EDUCATIVA INTEGRADA VILLA GLORIA DEL NIVEL PRIMARIO Nro. 54009 Y NIVEL SECUNDARIO VILLA GLORIA DEL DISTRITO DE ABANCAY, PROVINCIA DE ABANCAY, REGIÓN APURÍMAC</t>
  </si>
  <si>
    <t>AS-SM-86-2021-GRAP-1</t>
  </si>
  <si>
    <t>108,960.00</t>
  </si>
  <si>
    <t>20563859599 - GRUPO SERRANO QUINTANILLA SOCIEDAD COMERCIAL DE RESPONSABILIDAD LIMITADA-GRUPO SQ S.R.L.</t>
  </si>
  <si>
    <t>25/10/2021 19:09</t>
  </si>
  <si>
    <t>ADQUISICIÓN DE SILLON ERGONOMICO SISTEMA NEUMATICO O ELECTRICO PARA HEMODIALISIS PARA LA EJECUCIÓN DE IOARR 2444408: REMODELACION DE BLOQUE DE INFRAESTRUCTURA, ADQUISICION DE EQUIPO DE HEMODIALISIS Y EQUIPAMIENTO DE CENTRO DE CONTROL Y MONITOREO, EN EL(LA) EESS HOSPITAL REGIONAL GUILLERMO DIAZ DE LA VEGA - ABANCAY EN LA LOCALIDAD ABANCAY, DISTRITO DE ABANCAY, PROVINCIA ABANCAY, DEPARTAMENTO APURIMAC</t>
  </si>
  <si>
    <t>AS-SM-53-2021-GRAP-2</t>
  </si>
  <si>
    <t>148,962.00</t>
  </si>
  <si>
    <t>20501701956 - METAX INDUSTRIA Y COMERCIO S.A.C.</t>
  </si>
  <si>
    <t>25/10/2021 14:52</t>
  </si>
  <si>
    <t>SERVICIO DE INSTALACIÓN DE TABIQUERÍA CON SISTEMA DRYWALL EN MURO Y CIELO RASO A TODO COSTO (INCLUYE MANO DE OBRA, EQUIPOS, MATERIALES, ACCESORIOS Y TRANSPORTE), PARA EL PROYECTO: " MEJORAMIENTO DEL SERVICIO EDUCATIVO EN LA IEP N 54002 SANTA ROSA E IES SANTA ROSA DEL DISTRITO DE ABANCAY - APURIMAC"</t>
  </si>
  <si>
    <t>AS-SM-73-2021-GRAP-1</t>
  </si>
  <si>
    <t>92,440.83</t>
  </si>
  <si>
    <t>20490897241 - A &amp; A SAENZ'S EMPRESA INDIVIDUAL DE RESPONSABILIDAD LIMITADA - A &amp; A SAENZ'S E.I.R.L.</t>
  </si>
  <si>
    <t>22/10/2021 12:57</t>
  </si>
  <si>
    <t>CONTRATACIÓN DE SWITCH, PARA EL PROYECTO "MEJORAMIENTO DEL SERVICIO EDUCATIVO EN LA IEP N 54002 SANTA ROSA E IES SANTA ROSA DEL DISTRITO DE ABANCAY, PROVINCIA DE ABANCAY - REGIÓN APURÍMAC."</t>
  </si>
  <si>
    <t>AS-SM-52-2021-GRAP-2</t>
  </si>
  <si>
    <t>98,457.50</t>
  </si>
  <si>
    <t>15/10/2021 19:44</t>
  </si>
  <si>
    <t>ADQUISICION, FABRICACION E INSTALACION DE VENTANAS CON CARPINTERIA A TODO COSTO PARA EL PROYECTO MEJORAMIENTO DEL SERVICIO EDUCATIVO EN LA INSTITUCION EDUCATIVA INTEGRADA VILLA GLORIA DEL NIVEL PRIMARIO N° 54009 Y NIVEL SECUNDARIO VILLA GLORIA DEL DISTRITO DE ABANCAY, PROVINCIA DE ABANCAY, REGION AP</t>
  </si>
  <si>
    <t>AS-SM-42-2021-GRAP-2</t>
  </si>
  <si>
    <t>227,962.50</t>
  </si>
  <si>
    <t>14/10/2021 19:49</t>
  </si>
  <si>
    <t>ADQUISICIÓN DE SILLAS Y MESAS DE METAL-POLIPROPILENO PARA EL PROYECTO MEJORAMIENTO DEL SERVICIO EDUCATIVO EN LA IEP N° 54002 SANTA ROSA DEL DISTRITO DE ABANCAY, PROVINCIA DE ABANCAY, REGIÓN APURÍMAC.</t>
  </si>
  <si>
    <t>AS-SM-85-2021-GRAP-1</t>
  </si>
  <si>
    <t>232,408.00</t>
  </si>
  <si>
    <t>10436875016 - PACHERRES GAVILAN ROSARIO YANNETT</t>
  </si>
  <si>
    <t>13/10/2021 19:37</t>
  </si>
  <si>
    <t>ADQUISICION, FABRICACION E INSTALACION DE PUERTAS A TODO COSTO PARA EL PROYECTO MEJORAMIENTO DE LOS SERVICIOS EDUCATIVOS EN LA IES. JUAN ANTONIO TRELLES DE HUANCARAMA, DISTRITO DE HUANCARAMA, PROVINCIA DE ANDAHUAYLAS, REGION APURIMAC</t>
  </si>
  <si>
    <t>AS-SM-81-2021-GRAP-1</t>
  </si>
  <si>
    <t>148,900.00</t>
  </si>
  <si>
    <t>15442455071 - HANCCO FLORES JAVIER</t>
  </si>
  <si>
    <t>07/10/2021 23:45</t>
  </si>
  <si>
    <t>ADQUISICIÓN DE CONDUCTORES DE COBRE ELECTRICO UNIPOLAR TIPO N2XOH Y CONDUCTOR DE COBRE DESNUDO TEMPLE BANDO, PARA EL PROYECTO: MEJORAMIENTO DEL SERVICIO EDUCATIVO EN LA IEP Nro. 54002 SANTA ROSA E IES SANTA ROSA DEL DISTRITO DE ABANCAY, PROVINCIA DE ABANCAY - REGIÓN APURÍMAC.</t>
  </si>
  <si>
    <t>AS-SM-83-2021-GRAP-1</t>
  </si>
  <si>
    <t>56,007.00</t>
  </si>
  <si>
    <t>20116513308 - CODISER S.A.C</t>
  </si>
  <si>
    <t>07/10/2021 12:31</t>
  </si>
  <si>
    <t>ADQUISICIÓN DE TUBO LAC RECTANGULAR Y CIRCULAR PARA LA CONSTRUCCIÓN DE COBERTURA DE LOSA DEPORTIVA DE LA II.EE. SANTA CRUZ DE NIVEL PRIMARIO, DISTRITOS DE CURPAHUASI, PROVINCIA DE GRAU - APURIMAC</t>
  </si>
  <si>
    <t>AS-SM-84-2021-GRAP-1</t>
  </si>
  <si>
    <t>58,343.98</t>
  </si>
  <si>
    <t>20521700794 - G &amp; C ARQUITECTURA E INGENIERIA S.A.C.</t>
  </si>
  <si>
    <t>06/10/2021 19:43</t>
  </si>
  <si>
    <t>ADQUISICIÓN E INSTALACIÓN DE VIDRIO LAMINADO TIPO SANDWICH DE 6 MM PARA VENTANAS TIPO NOVA PARA EL PRYECTO: MEJORAMIENTO DE LOS SERVICIOS EDUCATIVOS EN LA I.E.S JUAN ANTONIO TRELLES DE HUANCARAMA, DISTRITO DE HUANCARAMA, PROVINCIA DE ANDAHUAYLAS, REGIÓN APURIMAC</t>
  </si>
  <si>
    <t>AS-SM-82-2021-GRAP-1</t>
  </si>
  <si>
    <t>130,380.00</t>
  </si>
  <si>
    <t>10440653371 - TORRES ORCON DANIEL ALAN</t>
  </si>
  <si>
    <t>06/10/2021 19:40</t>
  </si>
  <si>
    <t>ADQUISICION DE CONDUCTORES ELECTRICOS PARA EL PROYECTO MEJORMAMIENTO DEL SERVICIO EDUCATIVO DE LA I.E. INTEGRADO CESAR ABRAHAM VALLEJO DEL DISTRITO DE ABANCAY, PROVINCIA DE ABANCAY, REGIÓN APURÍMAC</t>
  </si>
  <si>
    <t>AS-SM-80-2021-GRAP-1</t>
  </si>
  <si>
    <t>170,271.23</t>
  </si>
  <si>
    <t>20117330347 - ELECTRO CONDUCTORES PERUANOS S.A.C</t>
  </si>
  <si>
    <t>06/10/2021 18:51</t>
  </si>
  <si>
    <t>ADQUISICION DE MATERIALES DE RIEGO PARA LA INSTALACIÓN DE SISTEMAS DE RIEGO PRESURIZADO, PARA EL PLAN DE NEGOCIO: MEJORAMIENTO DE LA PRODUCCION DE PALTA HASS Y FUERTE EN LA ASOCIACION DE PRODUCTORES AGROPECUARIOS PAMPAS CALLEBAMBA, DISTRITO CHINCHEROS, PROVINCIA CHINCHEROS, REGION APURIMAC.</t>
  </si>
  <si>
    <t>110,577.29</t>
  </si>
  <si>
    <t>20549482636 - RECICLAJES DEL PERU E.I.R.L.</t>
  </si>
  <si>
    <t>NULO</t>
  </si>
  <si>
    <t>05/10/2021 18:59</t>
  </si>
  <si>
    <t>CONTRATACIÓN DE MAQUINA DE ANESTESIA CON MONITOREO BÁSICO PARA EJECUCIÓN DE IOARR CUI  2444409 REMODELACION DE BLOQUE DE INFRAESTRUCTURA, EN LA LOCALIDAD ABANCAY, DISTRITO DE ABANCAY, PROVINCIA ABANCAY, DEPARTAMENTO APURIMAC - (TOMOGRAFO)</t>
  </si>
  <si>
    <t>AS-SM-78-2021-GRAP-1</t>
  </si>
  <si>
    <t>294,350.00</t>
  </si>
  <si>
    <t>20538597121 - DRAEGER PERU S.A.C.</t>
  </si>
  <si>
    <t>01/10/2021 17:54</t>
  </si>
  <si>
    <t>AS-SM-77-2021-GRAP-1</t>
  </si>
  <si>
    <t>30/09/2021 20:13</t>
  </si>
  <si>
    <t>ADQUISICIÓN DE CONCRETO PREMEZCLADO PARA EL PROYECTO: MEJORAMIENTO DEL COMPLEJO DEPORTIVO EL OLIVO PARA EL DESARROLLO DE LAS ACTIVIDADES DEPORTIVAS EN EL DISTRITO ABANCAY, PROVINCIA DE ABANCAY, REGION APURIMAC</t>
  </si>
  <si>
    <t>SIE-SIE-32-2021-GRAP-1</t>
  </si>
  <si>
    <t>72,541.44</t>
  </si>
  <si>
    <t>20526944934 - GRUPO MURILLO E.I.R.LTDA.</t>
  </si>
  <si>
    <t>30/09/2021 09:02</t>
  </si>
  <si>
    <t>ADQUISICIÓN E INSTALACION ECOGRAFO DOPPLER 3D PARA EL PROYECTO IOARR 2444408: REMODELACION DE BLOQUE DE INFRAESTRUCTURA, ADQUISICION DE EQUIPO DE HEMODIALISIS Y EQUIPAMIENTO DE CENTRO DE CONTROL Y MONITOREO, EN EL(LA) EESS HOSPITAL REGIONAL GUILLERMO DIAZ DE LA VEGA DE ABANCAY, ABANCAY, APURIMAC</t>
  </si>
  <si>
    <t>AS-SM-74-2021-GRAP-1</t>
  </si>
  <si>
    <t>203,470.00</t>
  </si>
  <si>
    <t>29/09/2021 17:14</t>
  </si>
  <si>
    <t>CONTRATACIÓN DE LUMINARIAS PARA EL PROYECTO MEJORAMIENTO DEL SERVICIO EDUCATIVO DE EDUCACIÓN BÁSICA ESPECIAL 01 PIERRE FRANCOIS JAMET, 12 MOLINOPATA, DEL DISTRITO DE ABANCAY, 07 CURAHUASI DEL DISTRITO DE CURAHUASI, PROVINCIA DE ABANCAY-APURIMAC</t>
  </si>
  <si>
    <t>AS-SM-2-2021-GRAP-2</t>
  </si>
  <si>
    <t>67,589.16</t>
  </si>
  <si>
    <t>20517196542 - ILUTEC E.I.R.L</t>
  </si>
  <si>
    <t>27/09/2021 17:58</t>
  </si>
  <si>
    <t>AS-SM-76-2021-GRAP-1</t>
  </si>
  <si>
    <t>24/09/2021 19:50</t>
  </si>
  <si>
    <t>CONTRATACION DE COCHE DE PARO EQUIPADO PARA EJECUCIÓN DE LA IOARR 2444408 REMODELACION DE BLOQUE DE INFRAESTRUCTURA, ADQUISICION DE EQUIPO DE HEMODIALISIS Y EQUIPAMIENTO DE CENTRO DE CONTROL Y MONITOREO, EN EL(LA) EESS HOSPITAL REGIONAL GUILLERMO DIAZ DE LA VEGA - ABANCAY EN LA LOCALIDAD ABANCAY, HG</t>
  </si>
  <si>
    <t>AS-SM-75-2021-GRAP-1</t>
  </si>
  <si>
    <t>298,300.00</t>
  </si>
  <si>
    <t>24/09/2021 19:49</t>
  </si>
  <si>
    <t>AS-SM-72-2021-GRAP-1</t>
  </si>
  <si>
    <t>23/09/2021 16:49</t>
  </si>
  <si>
    <t>ADQUISICION DE VARILLA DE FIERRO CORRUGADO GADO 60 DE 1/2 in, 3/8in, 5/8in, 3/4in, 1in PARA EL PROYECTO: MEJORAMIENTO DEL SERVICIO EDUCATIVO DEL INSTITUTO DE EDUCACIÓN SUPERIOR PEDAGÓGICO GREGORIO MENDEL DE CHUQUIBAMBILLA, PROVINCIA DE GRAU - APURÍMAC</t>
  </si>
  <si>
    <t>SIE-SIE-29-2021-GRAP-1</t>
  </si>
  <si>
    <t>1,588,700.00</t>
  </si>
  <si>
    <t>20527582203 - GLOSER S.A.C.</t>
  </si>
  <si>
    <t>16/09/2021 23:43</t>
  </si>
  <si>
    <t>COMPRA DE COBERTURA PARA EL PROYECTO: MEJORAMIENTO DEL SERVICIO EDUCATIVO EN LA IEP NRO. 54002 SANTA ROSA E IES SANTA ROSA DEL DISTRITO ABANCAY, PROVINCIA DE ABANCAY, REGION APURIMAC</t>
  </si>
  <si>
    <t>AS-SM-70-2021-GRAP-1</t>
  </si>
  <si>
    <t>52,811.16</t>
  </si>
  <si>
    <t>10407483630 - LOAYZA PALOMINO JANET ALICE</t>
  </si>
  <si>
    <t>16/09/2021 12:54</t>
  </si>
  <si>
    <t>CONCRETO PREMEZCLADO FC 210 kg/cm2 PARA EL PROYECTO: MEJORAMIENTO DEL SERVICIO EDUCATIVO DEL INSTITUTO DE EDUCACIÓN SUPERIOR PEDAGÓGICO GREGORIO MENDEL DE CHUQUIBAMBILLA, PROVINCIA DE GRAU - APURÍMAC</t>
  </si>
  <si>
    <t>SIE-SIE-31-2021-GRAP-1</t>
  </si>
  <si>
    <t>1,796,655.00</t>
  </si>
  <si>
    <t>20527267511 - DAKAP EIRL</t>
  </si>
  <si>
    <t>14/09/2021 19:08</t>
  </si>
  <si>
    <t>ADQUISICION DE PIEDRAS PARA EL PROYECTO: MEJORAMIENTO DEL SERVICIO EDUCATIVO DEL INSTITUTO DE EDUCACIÓN SUPERIOR PEDAGÓGICO GREGORIO MENDEL DE CHUQUIBAMBILLA, PROVINCIA DE GRAU - APURÍMAC</t>
  </si>
  <si>
    <t>AS-SM-71-2021-GRAP-1</t>
  </si>
  <si>
    <t>43,650.00</t>
  </si>
  <si>
    <t>10444557520 - SOTO HUAMANÑAHUI KATHERINE ESTELA MILAGROS</t>
  </si>
  <si>
    <t>14/09/2021 18:18</t>
  </si>
  <si>
    <t>ADQUISICIÓN DE ACCESS POINT WI-FI POE OMNIDIRECCIONALES, PARA EL PROYECTO "MEJORAMIENTO DEL SERVICIO EDUCATIVO EN LA IEP N 54002 SANTA ROSA E IES SANTA ROSA DEL DISTRITO DE ABANCAY, PROVINCIA DE ABANCAY - REGIÓN APURÍMAC."</t>
  </si>
  <si>
    <t>AS-SM-69-2021-GRAP-1</t>
  </si>
  <si>
    <t>115,152.00</t>
  </si>
  <si>
    <t>20603598874 - TECNOLOGIA DE LA INFORMACION PARA EL DESARROLLO E.I.R.L.- TECINDES E.I.R.L.</t>
  </si>
  <si>
    <t>13/09/2021 18:41</t>
  </si>
  <si>
    <t>ADQUISICION DE VAQUILLONAS SERVIDAS DE RAZA BROWN SWISS PARA EL PLAN DE NEGOCIO MEJORAMIENTO DE LA PRODUCCION DE LECHE DE ASOCIACION AGROPECUARIO MUSUQ WINAY DE BUENA VISTA HUANCABAMBA ANCO HUALLO, DISTRITO ANCOHUAYLLO, PROVINCIA CHINCHEROS, REGION APURIMAC.</t>
  </si>
  <si>
    <t>AS-SM-67-2021-GRAP-1</t>
  </si>
  <si>
    <t>110,833.33</t>
  </si>
  <si>
    <t>10022887977 - CHALLCO POLO LEANDRO</t>
  </si>
  <si>
    <t>13/09/2021 18:40</t>
  </si>
  <si>
    <t>ADQUISICION DE VAQUILLONAS SERVIDAS DE RAZA BROWN SWISS PARA EL PLAN DE NEGOCIO INCREMENTO DE LA PRODUCTIVIDAD DE LECHE DE LA ASOCIACION  DE PRODUCTORES AGROPECUARIOS APU CUZQUENA DE CCERABAMBA, DISTRITO PACOBAMBA, PROVINCIA ANDAHUAYLAS, REGION APURIMAC.</t>
  </si>
  <si>
    <t>AS-SM-66-2021-GRAP-1</t>
  </si>
  <si>
    <t>110,000.00</t>
  </si>
  <si>
    <t>CONSORCIO - ALTIPLANO</t>
  </si>
  <si>
    <t>13/09/2021 18:14</t>
  </si>
  <si>
    <t>ADQUISICION DE VAQUILLONAS SERVIDAS DE LA RAZA BROWN SWISS PARA EL PLAN DE NEGOCIO MEJORAMIENTO DE LA PRODUCCION Y COMERCIALIZACION DE LECHE FRESCA DE LA ASOCIACION SANTA MARIA DE LA COMUNIDAD DE SILCO, DISTRITO JUAN ESPINOZA MEDRANO, PROVINCIA ANTABAMBA, REGION APURIMAC</t>
  </si>
  <si>
    <t>AS-SM-65-2021-GRAP-1</t>
  </si>
  <si>
    <t>110,416.67</t>
  </si>
  <si>
    <t>13/09/2021 17:52</t>
  </si>
  <si>
    <t>ADQUISICION DE VAQUILLONAS SERVIDAS DE RAZA BROWN SWISS PARA LE PLAN DE NEGOCIO MEJORAMIENTO DE LA PRODUCCION Y COMERCIALIZACION DE LECHE DE LA ASOCIACION AGROPECUARIA RIO GRANDE DE CARAYBAMBA, DISTRITO CARAYBAMBA, PROVINCIA AYMARAES, REGION APURIMAC.</t>
  </si>
  <si>
    <t>AS-SM-64-2021-GRAP-1</t>
  </si>
  <si>
    <t>111,666.67</t>
  </si>
  <si>
    <t>13/09/2021 17:02</t>
  </si>
  <si>
    <t>ADQUISICION DE LUMINARIAS LED PARA EL PROYECTO MEJORAMIENTO DEL COMPLEJO DEPORTIVO EL OLIVO PARA EL DESARROLLO DE LAS ACTIVIDADES DEPORTIVAS EN EL DISTRITO DE ABANCAY, PROVINCIA DE ABANCAY, REGION APURIMAC</t>
  </si>
  <si>
    <t>AS-SM-13-2021-GRAP-3</t>
  </si>
  <si>
    <t>204,215.00</t>
  </si>
  <si>
    <t>20503953839 - SCHREDER PERU S.A.C.</t>
  </si>
  <si>
    <t>13/09/2021 09:31</t>
  </si>
  <si>
    <t>TRIPLAY FENOLICO DE 18 mm X 1.22 m X 2.44 m PARA EL PROYECTO: MEJORAMIENTO DEL SERVICIO EDUCATIVO DEL INSTITUTO DE EDUCACIÓN SUPERIOR PEDAGÓGICO GREGORIO MENDEL DE CHUQUIBAMBILLA, PROVINCIA DE GRAU - APURÍMAC</t>
  </si>
  <si>
    <t>AS-SM-57-2021-GRAP-1</t>
  </si>
  <si>
    <t>109,879.00</t>
  </si>
  <si>
    <t>10249940301 - QUISPE TOROBEO VILMA</t>
  </si>
  <si>
    <t>10/09/2021 20:19</t>
  </si>
  <si>
    <t>SERVICIO DE ALQUILER DE RETROEXCAVADORA CON MARTILLO PARA EL PROYECTO: MEJORAMIENTO DEL SERVICIO EDUCATIVO DEL INSTITUTO DE EDUCACIÓN SUPERIOR PEDAGÓGICO GREGORIO MENDEL DE CHUQUIBAMBILLA, PROVINCIA DE GRAU - APURÍMAC</t>
  </si>
  <si>
    <t>AS-SM-61-2021-GRAP-1</t>
  </si>
  <si>
    <t>91,000.00</t>
  </si>
  <si>
    <t>20527479704 - DKM E.I.R.L.</t>
  </si>
  <si>
    <t>10/09/2021 20:17</t>
  </si>
  <si>
    <t>ADQUISICION DE MADERAS TABLAS, LISTONES Y ROLLIZOS PARA EL PROYECTO: MEJORAMIENTO DEL SERVICIO EDUCATIVO DEL INSTITUTO DE EDUCACIÓN SUPERIOR PEDAGÓGICO GREGORIO MENDEL DE CHUQUIBAMBILLA, PROVINCIA DE GRAU - APURÍMAC</t>
  </si>
  <si>
    <t>AS-SM-58-2021-GRAP-1</t>
  </si>
  <si>
    <t>68,565.00</t>
  </si>
  <si>
    <t>10/09/2021 20:01</t>
  </si>
  <si>
    <t>ADQUISICION DE LADRILLO PARA TECHO Y PARED PARA EL PROYECTO: MEJORAMIENTO DEL SERVICIO EDUCATIVO DEL INSTITUTO DE EDUCACIÓN SUPERIOR PEDAGÓGICO GREGORIO MENDEL DE CHUQUIBAMBILLA, PROVINCIA DE GRAU - APURÍMAC</t>
  </si>
  <si>
    <t>AS-SM-59-2021-GRAP-1</t>
  </si>
  <si>
    <t>295,570.00</t>
  </si>
  <si>
    <t>20600108906 - BIENES Y SERVICIOS FAEDU SOCIEDAD ANONIMA CERRADA - BYS FAEDU S.A.C.</t>
  </si>
  <si>
    <t>10/09/2021 18:54</t>
  </si>
  <si>
    <t>SERVICIO DE ALQUILER DE EXCAVADORA HIDRAULICA SOBRE RUEDA PARA EL PROYECTO: MEJORAMIENTO DEL SERVICIO EDUCATIVO DEL INSTITUTO DE EDUCACIÓN SUPERIOR PEDAGÓGICO GREGORIO MENDEL DE CHUQUIBAMBILLA, PROVINCIA DE GRAU - APURÍMAC</t>
  </si>
  <si>
    <t>AS-SM-60-2021-GRAP-1</t>
  </si>
  <si>
    <t>134,000.00</t>
  </si>
  <si>
    <t>20604046514 - CORPORACION EMPRESARIAL MENAGUIRRE EMPRESA INDIVIDUAL DE RESPONSABILIDAD LIMITADA</t>
  </si>
  <si>
    <t>09/09/2021 20:47</t>
  </si>
  <si>
    <t>SERVICIO DE ALQUILER DE CAMION VOLQUETE PARA EL PROYECTO: MEJORAMIENTO DEL SERVICIO EDUCATIVO DEL INSTITUTO DE EDUCACIÓN SUPERIOR PEDAGÓGICO GREGORIO MENDEL DE CHUQUIBAMBILLA, PROVINCIA DE GRAU - APURÍMAC</t>
  </si>
  <si>
    <t>AS-SM-62-2021-GRAP-1</t>
  </si>
  <si>
    <t>88,000.00</t>
  </si>
  <si>
    <t>09/09/2021 20:46</t>
  </si>
  <si>
    <t>ADQUISICION DE AGREGADOS PARA EL PROYECTO: MEJORAMIENTO DEL SERVICIO EDUCATIVO DEL INSTITUTO DE EDUCACIÓN SUPERIOR PEDAGÓGICO GREGORIO MENDEL DE CHUQUIBAMBILLA, PROVINCIA DE GRAU - APURÍMAC</t>
  </si>
  <si>
    <t>SIE-SIE-27-2021-GRAP-1</t>
  </si>
  <si>
    <t>436,250.00</t>
  </si>
  <si>
    <t>09/09/2021 20:36</t>
  </si>
  <si>
    <t>AS-SM-53-2021-GRAP-1</t>
  </si>
  <si>
    <t>09/09/2021 20:27</t>
  </si>
  <si>
    <t>ADQUISICION DE COMBUSTIBLE PARA EL PROYECTO: MEJORAMIENTO DEL SERVICIO EDUCATIVO DEL INSTITUTO DE EDUCACIÓN SUPERIOR PEDAGÓGICO GREGORIO MENDEL DE CHUQUIBAMBILLA, PROVINCIA DE GRAU - APURÍMAC</t>
  </si>
  <si>
    <t>SIE-SIE-30-2021-GRAP-1</t>
  </si>
  <si>
    <t>110,490.00</t>
  </si>
  <si>
    <t>20607722766 - ESTACION DE SERVICIOS PETROGAS S.A.C</t>
  </si>
  <si>
    <t>09/09/2021 20:02</t>
  </si>
  <si>
    <t>ADQUISICIÓN DE LADRILLOS PARA EL PROYECTO: MEJORAMIENTO DEL COMPLEJO DEPORTIVO EL OLIVO PARA EL DESARROLLO DE LAS ACTIVIDADES DEPORTIVAS EN EL DISTRITO ABANCAY, PROVINCIA DE ABANCAY, REGION APURIMAC</t>
  </si>
  <si>
    <t>AS-SM-63-2021-GRAP-1</t>
  </si>
  <si>
    <t>64,233.33</t>
  </si>
  <si>
    <t>09/09/2021 19:40</t>
  </si>
  <si>
    <t>ADQUISICION ALAMBRES DE MATERIAL DE CONSTRUCCION PARA EL PROYECTO: MEJORAMIENTO DEL SERVICIO EDUCATIVO DEL INSTITUTO DE EDUCACIÓN SUPERIOR PEDAGÓGICO GREGORIO MENDEL DE CHUQUIBAMBILLA, PROVINCIA DE GRAU - APURÍMAC</t>
  </si>
  <si>
    <t>SIE-SIE-28-2021-GRAP-1</t>
  </si>
  <si>
    <t>124,600.00</t>
  </si>
  <si>
    <t>09/09/2021 19:30</t>
  </si>
  <si>
    <t>CEMENTO PORTLAND TIPO I X 42.50 kg PARA EL PROYECTO: MEJORAMIENTO DEL SERVICIO EDUCATIVO DEL INSTITUTO DE EDUCACIÓN SUPERIOR PEDAGÓGICO GREGORIO MENDEL DE CHUQUIBAMBILLA, PROVINCIA DE GRAU - APURÍMAC</t>
  </si>
  <si>
    <t>SIE-SIE-26-2021-GRAP-1</t>
  </si>
  <si>
    <t>432,750.00</t>
  </si>
  <si>
    <t>09/09/2021 19:19</t>
  </si>
  <si>
    <t>ADQUISICION  DE MATERIAL AGREGADO (ARESAN GRUESA Y PIEDRA CHANCADA) PARA EL PROYECTO: MEJORAMIENTO DEL COMPLEJO DEPORTIVO EL OLIVO PARA EL DESARROLLO DE LAS ACTIVIDADES DEPORTIVAS EN EL DISTRITO ABANCAY, PROVINCIA DE ABANCAY, REGION APURIMAC</t>
  </si>
  <si>
    <t>SIE-SIE-25-2021-GRAP-1</t>
  </si>
  <si>
    <t>61,544.00</t>
  </si>
  <si>
    <t>06/09/2021 19:03</t>
  </si>
  <si>
    <t>AS-SM-56-2021-GRAP-1</t>
  </si>
  <si>
    <t>06/09/2021 18:00</t>
  </si>
  <si>
    <t>ADQUISICION E INSTALACION DE ASPIRADOR DE SECRECIONES RODABLE, PARA EL PROYECTO IOARR N° 2444407 ADQUISICION DE KITS DE TRAUMA PARA SERVICIOS MEDICOS DE EMERGENCIA Y KITS DE TRAUMA PARA SERVICIOS MEDICOS DE EMERGENCIA; EN EL HOSPITAL REGIONAL GUILLERMO DIAZ DE LA VEGA ¿ ABANCAY</t>
  </si>
  <si>
    <t>AS-SM-55-2021-GRAP-1</t>
  </si>
  <si>
    <t>138,508.00</t>
  </si>
  <si>
    <t>20601785324 - STBIOMEDICAL S.A.C.</t>
  </si>
  <si>
    <t>01/09/2021 18:23</t>
  </si>
  <si>
    <t>ADQUISICIÓN DE 05 TRACTORES AGRICOLAS QUE PERMITA INCREMENTAR LA PRODUCCIÓN Y PRODUCTIVIDAD DE PAPA NATIVA DE LOS PLANES DE NEGOCIO GANADORES DEL FONDO CONCURSABLE PROCOMPITE 2019 - II</t>
  </si>
  <si>
    <t>AS-SM-51-2021-GRAP/CS-1</t>
  </si>
  <si>
    <t>975,000.00</t>
  </si>
  <si>
    <t>20564013260 - TRACTORES Y SERVICIOS DEL SUR EMPRESA INDIVIDUAL DE RESPONSABILIDAD LIMITADA - TRACSUR E.I.R.L.</t>
  </si>
  <si>
    <t>31/08/2021 19:51</t>
  </si>
  <si>
    <t>CONTRATACIÓN DE GABINETE DE PISO PARA COMUNICACIONES 12UR ARA EL PROYECTO: MEJORAMIENTO DEL SERVICIO EDUCATIVO EN LA IEP NRO. 54002 SANTA ROSA E IES SANTA ROSA DEL DISTRITO ABANCAY, PROVINCIA DE ABANCAY, REGION APURIMAC</t>
  </si>
  <si>
    <t>AS-SM-54-2021-GRAP-1</t>
  </si>
  <si>
    <t>145,860.00</t>
  </si>
  <si>
    <t>20256998743 - TECNIASES SOCIEDAD ANONIMA CERRADA</t>
  </si>
  <si>
    <t>31/08/2021 19:25</t>
  </si>
  <si>
    <t>ADQUISICIÓN, INSTALACIÓN Y MONTAJE DE EQUIPOS Y ACCESORIOS PARA GRUPO ELECTRÓGENO, PARA LA "REMODELACIÓN DE BLOQUE DE INFRAESTRUCTURA, EN LA LOCALIDAD ABANCAY, DISTRITO DE ABANCAY, PROVINCIA ABANCAY, DEPARTAMENTO APURÍMAC - (TOMÓGRAFO)".</t>
  </si>
  <si>
    <t>AS-SM-37-2021-GRAP-3</t>
  </si>
  <si>
    <t>391,433.33</t>
  </si>
  <si>
    <t>20602388400 - CORPORACION ZEUS INVERSIONES SOCIEDAD ANONIMA CERRADA - CORPORACION ZEUS INVERSIONES S.A.C.</t>
  </si>
  <si>
    <t>27/08/2021 18:10</t>
  </si>
  <si>
    <t>AS-SM-52-2021-GRAP-1</t>
  </si>
  <si>
    <t>79,441.50</t>
  </si>
  <si>
    <t>20454836066 - PERUANA DE INFORMATICA SOCIEDAD ANONIMA CERRADA</t>
  </si>
  <si>
    <t>25/08/2021 19:56</t>
  </si>
  <si>
    <t>CONTATACION DE VARILLAS DE FIERRO CORRUGADO GRADO 60 PARA EL PROYECTO: MEJORAMIENTO DEL SERVICIO EDUCATIVO EN LA IEP NRO. 54002 SANTA ROSA E IES SANTA ROSA DEL DISTRITO ABANCAY, PROVINCIA DE ABANCAY, REGION APURIMAC</t>
  </si>
  <si>
    <t>SIE-SIE-24-2021-GRAP-1</t>
  </si>
  <si>
    <t>147,246.66</t>
  </si>
  <si>
    <t>20100241022 - ACEROS COMERCIALES S C R L</t>
  </si>
  <si>
    <t>24/08/2021 16:29</t>
  </si>
  <si>
    <t>CONTRATACIÓN DE MATERIAL DIDACTICO PARA EL PROYECTO MEJORAMIENTO DE LA CALIDAD EDUCATIVA DE LA EDUCACIÓN PRIMARIA, EN LAS ÁREAS DEL DISEÑO CURRICULAR DE LAS INSTITUCIONES EDUCATIVAS DEL QUINTIL MAS POBRE DE LA REGIÓN APURIMAC</t>
  </si>
  <si>
    <t>AS-SM-50-2021-GRAP-1</t>
  </si>
  <si>
    <t>296,419.32</t>
  </si>
  <si>
    <t>20/08/2021 17:15</t>
  </si>
  <si>
    <t>COMPRA DE MADERA CORRIENTE PARA ENCOFRADO PARA EL PROYECTO: MEJORAMIENTO DEL SERVICIO EDUCATIVO EN LA IEP NRO. 54002 SANTA ROSA E IES SANTA ROSA DEL DISTRITO ABANCAY, PROVINCIA DE ABANCAY, REGION APURIMAC</t>
  </si>
  <si>
    <t>AS-SM-49-2021-GRAP-1</t>
  </si>
  <si>
    <t>55,019.60</t>
  </si>
  <si>
    <t>20490093304 - MULTISERVICIOS W &amp; C EMPRESA INDIVIDUAL DE RESPONSABILDAD LIMITADA - MULTISERVICIOS W &amp; C E.I.R.L.</t>
  </si>
  <si>
    <t>CONTRATACIÓN DE CEMENTO PORTLAND TIPO I X 42.5 KG, PARA EL PROYECTO: "MEJORAMIENTO DEL SERVICIO EDUCATIVO EN LA IEP N 54002 SANTA ROSA E IES SANTA ROSA DEL DISTRITO DE ABANCAY, PROVINCIA DE ABANCAY - REGIÓN APURÍMAC".</t>
  </si>
  <si>
    <t>SIE-SIE-23-2021-GRAP-1</t>
  </si>
  <si>
    <t>118,750.00</t>
  </si>
  <si>
    <t>ADQUISICIÓN DE VARILLA DE DE ACERO CORRUGADO PARA CONSTRUCION DE 1/2 in, 5/8 in y 3/8 in FY=4200KG/CM2 GRADO 60, PARA EL PROYECTO "MEJORAMIENTO DEL SERVICIO EDUCATIVO EN LA INSTITUCIÓN EDUCATIVA INTEGRADA VILLA GLORIA DE NIVEL PRIMARIO 54009 Y NIVEL SECUNDARIO VILLA GLORIA DEL DISTRITO DE ABANCAY, P</t>
  </si>
  <si>
    <t>SIE-SIE-22-2021-GRAP-1</t>
  </si>
  <si>
    <t>122,047.95</t>
  </si>
  <si>
    <t>20509860981 - PROMOCIONES E INVERSIONES ARCO SOCIEDAD ANONIMA CERRADA - PROMOCIONES E INVERSIONES ARCO S.A.C.</t>
  </si>
  <si>
    <t>Acciones</t>
  </si>
  <si>
    <t>ADQUISICIÓN DE PARQUETON DE MADERA PUMAQUIRO Y ZOCALO DE MADERA AGUANO, PARA EL PROYECTO: "MEJORAMIENTO DE LOS SERVICIOS EDUCATIVOS EN LA I.E.S JUAN ANTONIO TRELLES DE HUANCARAMA, DISTRITO DE HUANCARAMA, PROVINCIA DE ANDAHUAYLAS, REGIÓN APURIMAC"</t>
  </si>
  <si>
    <t>AS-SM-48-2021-GRAP-1</t>
  </si>
  <si>
    <t>91,806.00</t>
  </si>
  <si>
    <t>10310312407 - CAÑARI OTERO GUILLERMO</t>
  </si>
  <si>
    <t>16/08/2021 18:28</t>
  </si>
  <si>
    <t>CONTRATACIÓN DE IMPLEMENTOS DE SEGURIDAD, PARA EL PROYECTO: "MEJORAMIENTO DEL COMPLEJO DEPORTIVO EL OLIVO PARA EL DESARROLLO DE LAS ACTIVIDADES DEPORTIVAS EN EL DISTRITO ABANCAY, PROVINCIA DE ABANCAY, REGIÓN APURÍMAC".</t>
  </si>
  <si>
    <t>AS-SM-47-2021-GRAP-1</t>
  </si>
  <si>
    <t>111,241.34</t>
  </si>
  <si>
    <t>10714181691 - ALVAREZ GOMEZ FERNANDO ALEJANDRO</t>
  </si>
  <si>
    <t>10/08/2021 15:55</t>
  </si>
  <si>
    <t>SERVICIO DE INSTALACIÓN DEL SISTEMA CENTRAL DE RED DE OXÍGENO MEDICINAL, Y SISTEMA CENTRAL DE VACÍO CLÍNICO; INCLUYE SUMINISTRO DE EQUIPO, ACCESORIOS E INSUMOS A TODO COSTO EN LOS AMBIENTES DE TOMOGRAFÍA, HEMODIÁLISIS Y TRAUMASHOCK DEL HOSPITAL REGIONAL GUILLERMO DÍAZ DE LA VEGA.</t>
  </si>
  <si>
    <t>AS-SM-35-2021-GRAP-2</t>
  </si>
  <si>
    <t>337,500.00</t>
  </si>
  <si>
    <t>20564481522 - SAABTECH S.R.L</t>
  </si>
  <si>
    <t>05/08/2021 18:59</t>
  </si>
  <si>
    <t>AS-SM-37-2021-GRAP-2</t>
  </si>
  <si>
    <t>DESIERTO</t>
  </si>
  <si>
    <t>05/08/2021 18:22</t>
  </si>
  <si>
    <t>SERVICIO DE FABRICACION E INSTALACIÓN DE BARANDAS METALICAS DE SEGURIDAD, INCLUYE PINTUDO PARA EL PROYECTO: MEJORAMIENTO DE LOS SERVICIOS EDUCATIVOS EN LA I.E.S JUAN ANTONIO TRELLES DE HUANCARAMA, DISTRITO DE HUANCARAMA, PROVINCIA DE ANDAHUAYLAS, REGIÓN APURIMAC</t>
  </si>
  <si>
    <t>AS-SM-46-2021-GRAP-1</t>
  </si>
  <si>
    <t>135,060.00</t>
  </si>
  <si>
    <t>20528064028 - MULTISERVICIOS EL DIAMANTE SOCIEDAD ANONIMA CERRADA</t>
  </si>
  <si>
    <t>02/08/2021 18:36</t>
  </si>
  <si>
    <t>ADQUISICION DE  CONDUCTORES ELECTRICOS EL PROYECTO: "MEJORAMIENTO DE SEVICO EDUCATIVO  DE EDUCACION BASICA  ESPECIAL 01 PIERRE FRANCOIS JAMET. 12 MOLINOPARA, CEBE-11 LA SALLE DEL DISTRITO DE ABANCAY ,07 CURAHUASI DEL DISTRITO DE CURAGUASI PROVINCIA ABANCAY, REGION APURIMAC, REGIÓN APURIMAC".</t>
  </si>
  <si>
    <t>COMPRE-SM-5-2021-GRAP-2</t>
  </si>
  <si>
    <t>53,050.00</t>
  </si>
  <si>
    <t>20564070816 - REPRESENTACIONES HURTADO SAC</t>
  </si>
  <si>
    <t>23/07/2021 12:48</t>
  </si>
  <si>
    <t>ADQUISICIÓN DE MOBILIARIO (MESAS Y SILLAS DE METAL Y POLIPROPILENO) PARA ESTUDIANTES DEL PROYECTO: MEJORAMIENTO DE LAS COMPETENCIAS DE ESTUDIANTES Y DOCENTES MEDIANTE LA IMPLEMENTACIÓN DE TECNOLOGIAS DE INFORMACIÓN Y COMUNICACIÓN TICS EN LAS IE NIVEL SECUNDARIA DE LAS UGELS AYMARAES, ANTABAMBA Y GRAU - APURIMAC</t>
  </si>
  <si>
    <t>AS-SM-45-2021-GRAP-1</t>
  </si>
  <si>
    <t>43,380.88</t>
  </si>
  <si>
    <t>21/07/2021 09:42</t>
  </si>
  <si>
    <t>ADQUISICIÓN DE CEMENTO PORTLAND TIPO I PARA EL PROYECTO:  INSTALACION DEL SISTEMA DE RIEGO POR ASPERSION EN LOS SECTORES HUAYHUAYO, KARQUEQUI, TACMARA, HUANCHULLA, CHAQUICOCHA, SORCCA, OCCOPATA, KIUNALLA Y TROJA EN EL DISTRITO DE HUANIPACA, PROVINCIA DE ABANCAY - REGION APURIMAC</t>
  </si>
  <si>
    <t>SIE-SIE-21-2021-GRAP-1</t>
  </si>
  <si>
    <t>82,192.50</t>
  </si>
  <si>
    <t>20/07/2021 19:27</t>
  </si>
  <si>
    <t>ADQUISICIÓN DE MOBILIARIO DE MELANINE, PARA LA OBRA "MEJORAMIENTO DEL SERVICIO EDUCATIVO DE NIVEL INICIAL EN LAS INSTITUCIONES EDUCATIVAS, 977 DISTRITO ANDARAPA, NRO. 54725, NRO. 55006-16, NRO. 54494 DISTRITO TUMAY HUARACA, NRO. 54631 DISTRITO SANTA MARÍA DE CHICMO, PROVINCIA DE ANDAHUAYLAS, REGIÓN</t>
  </si>
  <si>
    <t>AS-SM-44-2021-GRAP-1</t>
  </si>
  <si>
    <t>80,097.50</t>
  </si>
  <si>
    <t>20600365445 - INVERSIONES KISWAR E.I.R.L</t>
  </si>
  <si>
    <t>CONTRATDO</t>
  </si>
  <si>
    <t>19/07/2021 17:50</t>
  </si>
  <si>
    <t>ADQUISICIÓN DE TRIPLAY FENÓLICO, PARA EL PROYECTO: "MEJORAMIENTO DEL COMPLEJO DEPORTIVO EL OLIVO PARA EL DESARROLLO DE LAS ACTIVIDADES DEPORTIVAS EN EL DISTRITO ABANCAY, PROVINCIA DE ABANCAY, REGIÓN APURÍMAC".</t>
  </si>
  <si>
    <t>AS-SM-40-2021-GRAP-1</t>
  </si>
  <si>
    <t>50,426.50</t>
  </si>
  <si>
    <t>20601832870 - CONSULTORES EJECUTORES &amp; INGEVI S.R.L.</t>
  </si>
  <si>
    <t>16/07/2021 19:02</t>
  </si>
  <si>
    <t>ADQUISICIÓN DE BALSOSA ACUSTICA Y PLANCHA FIBROCEMENTO, INCLUYE INSTALACIÓN PARA EL PROYECTO: MEJORAMIENTO DE LOS SERVICIOS EDUCATIVOS EN LA I.E.S JUAN ANTONIO TRELLES DE HUANCARAMA, DISTRITO DE HUANCARAMA, PROVINCIA DE ANDAHUAYLAS, REGIÓN APURIMAC</t>
  </si>
  <si>
    <t>AS-SM-43-2021-GRAP-1</t>
  </si>
  <si>
    <t>100,832.40</t>
  </si>
  <si>
    <t>09/07/2021 18:38</t>
  </si>
  <si>
    <t>AS-SM-42-2021-GRAP-1</t>
  </si>
  <si>
    <t>178,941.60</t>
  </si>
  <si>
    <t>08/07/2021 19:02</t>
  </si>
  <si>
    <t>AS-SM-37-2021-GRAP-1</t>
  </si>
  <si>
    <t>07/07/2021 18:56</t>
  </si>
  <si>
    <t>ADQUISICIÓN DE TABLEROS DE DISTRIBUCIÓN Y TABLEROS DE ESTABILIDAD PARA EL PROYECTO: MEJORAMIENTO DEL SERVICIO EDUCATIVO DE LA I.E. INTEGRADO CESAR ABRAHAM VALLEJO DEL DISTRITO DE ABANCAY, PROVINCIA DE ABANCAY, REGIÓN APURÍMAC.</t>
  </si>
  <si>
    <t>AS-SM-41-2021-GRAP-1</t>
  </si>
  <si>
    <t>121,113.00</t>
  </si>
  <si>
    <t>20549442685 - TRUCK PROFESSIONAL BUSINESS S.A.C.</t>
  </si>
  <si>
    <t>02/07/2021 21:39</t>
  </si>
  <si>
    <t>ADQUISICIÓN DE MOBILIARIO EDUCATIVO PARA EL PROYECTO MEJORAMIENTO DEL SERVICIO EDUCATIVO DE LA I.E. INTEGRADO CESAR ABRAHAM VALLEJO DEL DISTRITO DE ABANCAY, PROVINCIA DE ABANCAY, REGION APURIMAC</t>
  </si>
  <si>
    <t>AS-SM-34-2021-GRAP-1</t>
  </si>
  <si>
    <t>296,670.00</t>
  </si>
  <si>
    <t>30/06/2021 18:21</t>
  </si>
  <si>
    <t>CONTRATACIÓN DE MATERIALES DE ACERO GALVANIZADO PARA EL PROYECTO: "MEJORAMIENTO DEL COMPLEJO DEPORTIVO EL OLIVO PARA EL DESARROLLO DE LAS ACTIVIDADES DEPORTIVAS EN EL DISTRITO ABANCAY, PROVINCIA DE ABANCAY, REGIÓN APURÍMAC".</t>
  </si>
  <si>
    <t>AS-SM-25-2021-GRAP-3</t>
  </si>
  <si>
    <t>116,264.20</t>
  </si>
  <si>
    <t>20467936337 - FIERROS LORENTE SOCIEDAD ANONIMA CERRADA</t>
  </si>
  <si>
    <t>30/06/2021 18:06</t>
  </si>
  <si>
    <t>ADQUISICION DE CEMENTO PORTLAND TIPO I X 42.50 KG, PARA EL PROYECTO: "MEJORAMIENTO DEL COMPLEJO DEPORTIVO EL OLIVO PARA EL DESARROLLO DE LAS ACTIVIDADES DEPORTIVAS EN EL DISTRITO DE ABANCAY, PROVINCIA DE ABANCAY, REGION APURIMAC".</t>
  </si>
  <si>
    <t>SIE-SIE-18-2021-GRAP-1</t>
  </si>
  <si>
    <t>190,506.67</t>
  </si>
  <si>
    <t>18/06/2021 19:08</t>
  </si>
  <si>
    <t>CONTRATACIÓN  DE CONCRETO PREMEZCLADO FC 210 KG/CM2 PARA LA OBRA MEJORAMIENTO DEL COMPLEJO DEPORTIVO EL OLIVO PARA EL DESARROLLO DE LAS ACTIVIDADES DEPORTIVAS EN EL DISTRITO DE ABANCAY-APURIMAC</t>
  </si>
  <si>
    <t>SIE-SIE-19-2021-GRAP-1</t>
  </si>
  <si>
    <t>87,633.33</t>
  </si>
  <si>
    <t>18/06/2021 16:50</t>
  </si>
  <si>
    <t>ADQUISICIÓN DE BARRAS DE CONSTRUCCIÓN PARA EL PROYECTO: "MEJORAMIENTO DEL COMPLEJO DEPORTIVO EL OLIVO PARA EL DESARROLLO DE LAS ACTIVIDADES DEPORTIVAS EN EL DISTRITO ABANCAY, PROVINCIA DE ABANCAY, REGIÓN APURÍMAC".</t>
  </si>
  <si>
    <t>SIE-SIE-20-2021-GRAP-1</t>
  </si>
  <si>
    <t>152,409.33</t>
  </si>
  <si>
    <t>20490567969 - COMERCIAL Y FERRETERIA EMAM EMPRESA INDIVIDUAL DE RESPONSABILIDAD LIMITADA - COFEMAM E.I.R.L.</t>
  </si>
  <si>
    <t>18/06/2021 16:26</t>
  </si>
  <si>
    <t>LP-SM-2-2021-GRAP/CS-1</t>
  </si>
  <si>
    <t>15/06/2021 17:28</t>
  </si>
  <si>
    <t>SERVICIO DE INSTALACION DE ESTRUCTURA DE FIERRO CON COBERTURA DE PLANCHA METALICA DE LA LOSA DEPORTIVA DE IOARR: RENOVACIÓN DE TECHADO PREARMADO Y SISTEMAS DE CIELO RASO, REPARACIÓN DE AMBIENTE PARA COMEDOR, CONSTRUCCIÓN DE COBERTURA, EN EL(LA) IE FRANCISCO BOLOGNESI, ABANCAY EN LA LOCALIDAD ABANCAY</t>
  </si>
  <si>
    <t>AS-SM-39-2021-GRAP-1</t>
  </si>
  <si>
    <t>201,321.77</t>
  </si>
  <si>
    <t>CANCELADO</t>
  </si>
  <si>
    <t>11/06/2021 18:18</t>
  </si>
  <si>
    <t>ADQUISICION, INSTALACION, MONTAJE DE EQUIPOS Y ACCESORIOS PARA AIRE ACONDICIONADO A TODO COSTO EN LOS AMBIENTES DE TOMOGRAFÍA (IOARR N° 2444409), HEMODIÁLISIS (IOARR N° 2444408) Y TRAUMASHOCK (IOARR N° 2444407) DEL HOSPITAL REGIONAL GUILLERMO DÍAZ DE LA VEGA DE LA CIUDAD DE ABANCAY, PROVINCIA DE ABA</t>
  </si>
  <si>
    <t>AS-SM-38-2021-GRAP-1</t>
  </si>
  <si>
    <t>331,438.95</t>
  </si>
  <si>
    <t>20601145546 - AIRE ACONDICIONADO &amp; REFRIGERACION S.A.C.</t>
  </si>
  <si>
    <t>09/06/2021 09:49</t>
  </si>
  <si>
    <t>ADQUISICIÓN DE PISTA FOOTING, INCLUYE INSTALACIÓN Y PINTADO DE CARRILES E=5CM A TODO COSTO. PARA EL PROYECTO "MEJORAMIENTO DEL COMPLEJO DEPORTIVO EL OLIVO PARA EL DESARROLLO DE LAS ACTIVIDADES DEPORTIVAS EN EL DISTRITO DE ABANCAY, PROVINCIA DE ABANCAY, REGION APURIMAC.</t>
  </si>
  <si>
    <t>AS-SM-36-2021-GRAP-1</t>
  </si>
  <si>
    <t>280,914.38</t>
  </si>
  <si>
    <t>20603694628 - GTG SPORTS E.I.R.L.</t>
  </si>
  <si>
    <t>24/05/2021 18:56</t>
  </si>
  <si>
    <t>AS-SM-35-2021-GRAP-1</t>
  </si>
  <si>
    <t>280,000.00</t>
  </si>
  <si>
    <t>21/05/2021 18:59</t>
  </si>
  <si>
    <t>ADQUISICIÓN DE PINTURA SATINADA CON RESINA ACRÍLICA, PARA EL PROYECTO: "MEJORAMIENTO DEL SERVICIO EDUCATIVO EN LA IEP N 54002 SANTA ROSA E IES SANTA ROSA DEL DISTRITO DE ABANCAY, PROVINCIA DE ABANCAY - REGIÓN APURÍMAC".</t>
  </si>
  <si>
    <t>AS-SM-29-2021-GRAP-1</t>
  </si>
  <si>
    <t>57,850.00</t>
  </si>
  <si>
    <t>21/05/2021 09:03</t>
  </si>
  <si>
    <t>ADQUISICIÓN VARILLA DE ACERO CORRUGADO GRADO 60 DE 1/2IN, Y 5/8IN FY=4200 CON LONGITUD DE BARRA 09 METROS   PARA  LA OBRA :MEJORAMIENTO Y AMPLIACION DEL SERVICIO DE PROTECCION CONTRA INUNDACIONES DE LOS RIACHUELOS DE SAN LUIS Y JOSE MARIA ARGUEDAS DEL CENTRO POBLADO LAS AMERICAS, DISTRITO Y PROVINCIA DE ABANCAY, REGION APURIMAC</t>
  </si>
  <si>
    <t>SIE-SIE-17-2021-GRAP-1</t>
  </si>
  <si>
    <t>114,800.00</t>
  </si>
  <si>
    <t>20527409242 - SERCAM S.R.L.</t>
  </si>
  <si>
    <t>18/05/2021 18:55</t>
  </si>
  <si>
    <t>CONTRATACIÓN DE SERVICIO DE ALQUILER DE LOCAL, PARA EL FUNCIONAMIENTO DE LA SUB GERENCIA DE SANEAMIENTO FÍSICO LEGAL DE LA PROPIEDAD RURAL - OFICINA DE ABANCAY.</t>
  </si>
  <si>
    <t>AS-SM-31-2021-GRAP-1</t>
  </si>
  <si>
    <t>44,040.00</t>
  </si>
  <si>
    <t>17114692484 - AYALA MANDUJANO ROSA</t>
  </si>
  <si>
    <t>17/05/2021 13:55</t>
  </si>
  <si>
    <t>AS-SM-25-2021-GRAP-2</t>
  </si>
  <si>
    <t>100,267.50</t>
  </si>
  <si>
    <t>14/05/2021 18:08</t>
  </si>
  <si>
    <t>SERVICIO DE FABRICACIÓN E INSTALACIÓN DE COBERTURA METÁLICA DE LOSA DEPORTIVA A TODO COSTO, PARA EL PROYECTO: "MEJORAMIENTO DEL SERVICIO EDUCATIVO DE LA IE 54424 RUINAS DE PUCARA IE. 54391 HUICHIHUA, IE. 54455 QUISCABAMBA, IE. 54427 SANTA CRUZ DE NIVEL PRIMARIO EN LOS DISTRITOS DE CURPAHUASI, VILCAB</t>
  </si>
  <si>
    <t>AS-SM-32-2021-GRAP-1</t>
  </si>
  <si>
    <t>234,100.00</t>
  </si>
  <si>
    <t>20564284298 - GRUPO RYTJHA SOCIEDAD ANONIMA CERRADA - GRUPO RYTJHA S.A.C.</t>
  </si>
  <si>
    <t>14/05/2021 17:49</t>
  </si>
  <si>
    <t>ADQUISICION DE MOBILIARIO PARA COMPUTADORAS PORTATILES PARA DOCENTES Y ESTUDIANTES, PARA EL PROYECTO: "MEJORAMIENTO DE LA APLICACION TIC PARA EL ADECUADO DESARROLLO DE LAS COMPETENCIAS DE ESTUDIANTES Y DOCENTES EN LAS II.EE DE NIVEL SECUNDARIA EN 11 DISTRITOS DE LA PROVINCIA DE ANDAHUAYLAS - UGEL AN</t>
  </si>
  <si>
    <t>AS-SM-30-2021-GRAP-1</t>
  </si>
  <si>
    <t>46,614.00</t>
  </si>
  <si>
    <t>14/05/2021 16:26</t>
  </si>
  <si>
    <t>CONTRATACION DE SERVICIO PARA EXCAVACION DE TERRENO, PERFILADO, ELIMINACION Y DISPOSICION FINAL DE MATERIAL EXCEDENTE DE LA OBRA: MEJORAMIENTO Y AMPLIACION DEL SERVICIO DE PROTECCION CONTRA INUNDACIONES DE LOS RIACHUELOS DE SAN LUIS Y JOSE MARIA ARGUEDAS DEL CENTRO POBLADO LAS AMERICAS, DISTRITO Y P</t>
  </si>
  <si>
    <t>AS-SM-33-2021-GRAP-1</t>
  </si>
  <si>
    <t>139,167.67</t>
  </si>
  <si>
    <t>10240038701 - CARPIO BALLON CESAR</t>
  </si>
  <si>
    <t>14/05/2021 14:39</t>
  </si>
  <si>
    <t>ADQUISICION DE CONCRETO PREMEZCLADO FC 100 kg/cm2 PARA LA OBRA : MEJORAMIENTO Y AMPLIACION DEL SERVICIO DE PROTECCION CONTRA INUNDACIONES DE LOS RIACHUELOS DE SAN LUIS Y JOSE MARIA ARGUEDAS DEL CENTRO POBLADO LAS AMERICAS, DISTRITO Y PROVINCIA DE ABANCAY, REGION APURIMAC</t>
  </si>
  <si>
    <t>AS-SM-27-2021-GRAP-1</t>
  </si>
  <si>
    <t>103,850.00</t>
  </si>
  <si>
    <t>10310436521 - ARCE ACOSTUPA YESSICA ROSANALE</t>
  </si>
  <si>
    <t>13/05/2021 19:08</t>
  </si>
  <si>
    <t>CONTRATACION DE BARRAS DE CONSTRUCCION PARA EL PROYECTO MEJORAMIENTO DEL SERVICIO DE AGUA DEL SISTEMA DE RIEGO POR ASPERSION EN LAS LOCALIDADES DE CHANTA, CCOCHAHUAÑA Y ALPIALPI DEL DISTRITO DE HUAQUIRCA-ANTABAMBA-APURIMAC</t>
  </si>
  <si>
    <t>SIE-SIE-42-2020-GRAP-2</t>
  </si>
  <si>
    <t>151,720.65</t>
  </si>
  <si>
    <t>20527014736 - CORPORACIÓN CHUMBAO S.R.L</t>
  </si>
  <si>
    <t>13/05/2021 11:59</t>
  </si>
  <si>
    <t>ADQUISICION DE CONCRETO PREMEZCLADO FC 210 kg/cm2 Y FC 280 kg/cm2 PARA LA OBRA: MEJORAMIENTO Y AMPLIACION DEL SERVICIO DE PROTECCION CONTRA INUNDACIONES DE LOS RIACHUELOS DE SAN LUIS Y JOSE MARIA ARGUEDAS DEL CENTRO POBLADO LAS AMERICAS, DISTRITO Y PROVINCIA DE ABANCAY, REGION APURIMAC</t>
  </si>
  <si>
    <t>SIE-SIE-16-2021-GRAP-1</t>
  </si>
  <si>
    <t>275,010.40</t>
  </si>
  <si>
    <t>12/05/2021 19:34</t>
  </si>
  <si>
    <t>ADQUISICIÓN DE CODUCTORES ELECTRICOS PARA EL PROYECTO: MEJORAMIENTO DE LOS SERVICIOS EDUCATIVOS EN LA I.E.S JUAN ANTONIO TRELLES DE HUANCARAMA, DISTRITO DE HUANCARAMA, PROVINCIA DE ANDAHUAYLAS, REGIÓN APURIMAC</t>
  </si>
  <si>
    <t>AS-SM-28-2021-GRAP-1</t>
  </si>
  <si>
    <t>162,877.50</t>
  </si>
  <si>
    <t>20538247813 - MULTINEGOCIOS INTERNACIONALES SUDAMERICA SAC</t>
  </si>
  <si>
    <t>12/05/2021 15:33</t>
  </si>
  <si>
    <t>AS-SM-13-2021-GRAP-1</t>
  </si>
  <si>
    <t>129,285.40</t>
  </si>
  <si>
    <t>05/05/2021 12:17</t>
  </si>
  <si>
    <t>CONTRATACIÓN DE PLANTA DE TRATAMIENTO DE AGUA PARA HEMODIALISIS  PARA EJECUCIÓN DE IOARR CUI  2444408: REMODELACION DE BLOQUE DE INFRAESTRUCTURA, ADQUISICION DE EQUIPO DE HEMODIALISIS Y EQUIPAMIENTO DE CENTRO DE CONTROL Y MONITOREO, EN EL(LA) EESS HOSPITAL REGIONAL GUILLERMO DIAZ DE LA VEGA - ABANCA</t>
  </si>
  <si>
    <t>AS-SM-26-2021-GRAP-1</t>
  </si>
  <si>
    <t>282,536.80</t>
  </si>
  <si>
    <t>20601448808 - GRUPO DE ATENCION A SERVICIOS GENERALES Y MEDICOS SIFUENTES E.I.R.L. - GRUPO ASEGEMS E.I.R.L.</t>
  </si>
  <si>
    <t>04/05/2021 08:33</t>
  </si>
  <si>
    <t>ADQUISICIÓN DE MATERIALES DIDÁCTICOS PARA LOS ALUMNOS DE LAS II.EE. POLIDOCENTES DE NIVEL PRIMARIA PARA LAS ÁREAS DE CIENCIA Y AMBIENTE Y PERSONAL SOCIAL DEL PROYECTO: ¿MEJORAMIENTO DE LA CALIDAD EDUCATIVA DE LA EDUCACION PRIMARIA, EN LAS AREAS DEL DISEÑO CURRICULAR DE LAS INSTITUCIONES EDUCATIVAS D</t>
  </si>
  <si>
    <t>LP-SM-1-2021-GRAP/CS-1</t>
  </si>
  <si>
    <t>855,393.80</t>
  </si>
  <si>
    <t>28/04/2021 17:22</t>
  </si>
  <si>
    <t>ADQUISICION DE MOBILIARIO EDUCATIVO PARA ESTUDUANTES PARA EL PROYECTO MEJORAMIENTO DE LA APLICACIÓN DE LAS TIC PARA EL ADECUADO DESARROLLO DE LAS COMPETENCIAS DE ESTUDIANTES Y DOCENTES EN LAS II.EE DE NIVEL SECUNDARIO DE LOS DISTRITOS DE ANDAHUAYLAS, ANDARAPA, KAQUIABAMBA Y KISHUARA, UGEL ANDAHUAYLA</t>
  </si>
  <si>
    <t>AS-SM-7-2021-GRAP-2</t>
  </si>
  <si>
    <t>119,826.50</t>
  </si>
  <si>
    <t>28/04/2021 13:08</t>
  </si>
  <si>
    <t>ADQUISICION DE 330 UNIDADES DE BATERIAS PARA LAPTOPS, PARA EL PROYECTO: MEJORAMIENTO DE LA APLICACION EN TIC PARA EL ADECUADO DESARROLLO DE LAS COMPETENCIAS DE ESTUDIANTES Y DOCENTES EN LAS II.EE. DE NIVEL SECUNDARIO DE LA UGEL COTABAMBAS - REGION APURIMAC.</t>
  </si>
  <si>
    <t>AS-SM-66-2020-GRAP-4</t>
  </si>
  <si>
    <t>63,168.60</t>
  </si>
  <si>
    <t xml:space="preserve">CONSORCIO AMPAY-20606943050 - "SERVICIOS GENERALES JH EMPRESA INDIVIDUAL DE RESPONSABILIDAD LIMITADA"	</t>
  </si>
  <si>
    <t>20/04/2021 14:15</t>
  </si>
  <si>
    <t>ADQUISICIÓN DE GABINETES DE CARGA PARA PORTÁTILES, PARA EL PROYECTO: "MEJORAMIENTO DE LA APLICACIÓN DE LAS TIC PARA EL ADECUADO DESARROLLO DE LAS COMPETENCIAS DE ESTUDIANTES Y DOCENTES EN LAS IIEE DE NIVEL SECUNDARIA DEL DISTRITO DE ABANCAY. PROVINCIA DE ABANCAY - REGIÓN APURÍMAC".</t>
  </si>
  <si>
    <t>AS-SM-15-2021-GRAP-2</t>
  </si>
  <si>
    <t>71,194.50</t>
  </si>
  <si>
    <t>20/04/2021 13:27</t>
  </si>
  <si>
    <t>ADQUISICION DE BARRAS DE CONSTRUCCION PARA EL PROYECTO MEJORAMIENTO DEL SERVICIO EDUCATIVO DE LA I.E. INTEGRADO CESAR ABRAHAM VALLEJO DEL DISTRITO DE ABANCAY, PROVINCIA DE ABANCAY, REGION APURIMAC</t>
  </si>
  <si>
    <t>SIE-SIE-1-2021-GRAP-2</t>
  </si>
  <si>
    <t>263,492.82</t>
  </si>
  <si>
    <t>09/04/2021 19:20</t>
  </si>
  <si>
    <t>SIE-SIE-1-2021-GRAP-1</t>
  </si>
  <si>
    <t>216,634.00</t>
  </si>
  <si>
    <t>09/04/2021 11:35</t>
  </si>
  <si>
    <t>CONTRATACIÓN DEL SERVICIO DE CONSULTORIA PARA LA SUPERVISIÓN DE OBRA MEJORAMIENTO DEL SERVICIO EDUCATIVO DEL CETPRO DE CHINCHEROS, DISTRITO DE CHINCHEROS, PROVINCIA DE CHINCHEROS-APURIMAC</t>
  </si>
  <si>
    <t>CP-SM-5-2019-GRAP/CS-1</t>
  </si>
  <si>
    <t>CONCURSO PUBLICO</t>
  </si>
  <si>
    <t>602,700.37</t>
  </si>
  <si>
    <t xml:space="preserve">CONSORCIO -10181113206 - SALDAÑA AHUMADA YURI RAFAEL	</t>
  </si>
  <si>
    <t>08/04/2021 17:19</t>
  </si>
  <si>
    <t>COMPRE-SM-5-2021-GRAP-1</t>
  </si>
  <si>
    <t>37,778.00</t>
  </si>
  <si>
    <t>08/04/2021 16:35</t>
  </si>
  <si>
    <t>CONTRATACION DE YEMAS DE PALTA PARA EL PROYECTO MEJORAMIENTO DE LOS SERVICIOS DE APOYO AL DESARROLLO DE LA CADENA PRODUCTIVA DE LA PALTA EN 85 LOCALIDADES DE 30 DISTRITOS EN LAS PROVINCIAS DE ABANCAY, ANDAHUAYLAS, AYMARAES Y CHINCHEROS DE LA REGION APURIMAC</t>
  </si>
  <si>
    <t>AS-SM-4-2021-GRAP-2</t>
  </si>
  <si>
    <t>20494363942 - INVERSIONES IQUEñAS E.I.R.L.</t>
  </si>
  <si>
    <t>07/04/2021 19:19</t>
  </si>
  <si>
    <t>AS-SM-25-2021-GRAP-1</t>
  </si>
  <si>
    <t>05/04/2021 18:12</t>
  </si>
  <si>
    <t>ADQUISICIÓN DE SEMILLA DE PALTA, PARA EL PROYECTO: MEJORAMIENTO DE LOS SERVICIOS DE APOYO AL DESARROLLO DE LA CADENA PRODUCTIVA DE LA PALTA EN 85 LOCALIDADES DE 30 DISTRITOS EN LAS PROVINCIAS DE ABANCAY, ANDAHUAYLAS, AYMARAES Y CHINCHEROS DE LA REGIÓN APURÍMAC</t>
  </si>
  <si>
    <t>AS-SM-6-2021-GRAP-3</t>
  </si>
  <si>
    <t>294,300.00</t>
  </si>
  <si>
    <t>31/03/2021 15:47</t>
  </si>
  <si>
    <t>ADQUISICIÓN DE CABLE ELECTRICO FLEXIBLE DE COBRE TIPO N2XOH DE 1X185mm (UNIPOLAR), PARA IOARR 2444409 "ADQUISICION DE TOMOGRAFO COMPUTARIZADO MULTICORTE Y EQUIPAMIENTO DE AMBIENTES COMPLEMENTARIOS; REMODELACION DE BLOQUE DE INFRAESTRUCTURA; EN LA LOCALIDAD ABANCAY, DISTRITO DE ABANCAY, PROVINCIA ABA</t>
  </si>
  <si>
    <t>AS-SM-23-2021-GRAP-1</t>
  </si>
  <si>
    <t>159,276.00</t>
  </si>
  <si>
    <t>10295667333 - ALVAREZ CANO REGINA MONICA</t>
  </si>
  <si>
    <t>26/03/2021 19:12</t>
  </si>
  <si>
    <t>CONTRATACION DE BARRAS DE CONSTRUCCION PARA EL PROYECTO MEJORAMIENTO DEL COMPLEJO DEPORTIVO EL OLIVO PARA EL DESARROLLO DE LAS ACTIVIDADES DEPORTIVAS EN EL DISTRITO DE ABANCAY, PROVINCIA DE ABANCAY, REGION APURIMAC</t>
  </si>
  <si>
    <t>SIE-SIE-15-2021-GRAP-1</t>
  </si>
  <si>
    <t>120,844.00</t>
  </si>
  <si>
    <t>24/03/2021 19:22</t>
  </si>
  <si>
    <t>ADQUISICIÓN DE CAMARA DE FLUJO LAMINAR PARA EL PROYECTO: "MEJORAMIENTO DE LA GESTIÓN INTEGRADA DE LOS RECURSOS HÍDRICOS EN LA CUENCA DEL RÍO PAMPAS DE LAS PROVINCIAS DE ANDAHUAYLAS Y CHINCHEROS, REGIÓN APURÍMAC".</t>
  </si>
  <si>
    <t>AS-SM-24-2021-GRAP-1</t>
  </si>
  <si>
    <t>94,464.00</t>
  </si>
  <si>
    <t>20100488427 - KOSSODO S.A.C.</t>
  </si>
  <si>
    <t>23/03/2021 14:23</t>
  </si>
  <si>
    <t>AS-SM-66-2020-GRAP-3</t>
  </si>
  <si>
    <t>22/03/2021 13:29</t>
  </si>
  <si>
    <t>ADQUISICION DE ESTRUCTURAS METALICAS PARA ESCALERAS Y RAMPA PARA EL PROYECTO MEJORAMIENTO DEL SERVICIO EDUCATIVO EN LA IEP N° 54002 SANTA ROSA E IES SANTA ROSA DEL DISTRITO DE ABANCAY, PROVINCIA DE ABANCAY, REGION APURIMAC</t>
  </si>
  <si>
    <t>AS-SM-22-2021-GRAP-1</t>
  </si>
  <si>
    <t>380,420.18</t>
  </si>
  <si>
    <t>20531607784 - SERVICIOS DEL ACERO E.I.R.L.</t>
  </si>
  <si>
    <t>19/03/2021 16:18</t>
  </si>
  <si>
    <t>CONTRATACION DE SERVICIOS DE ALQUILER DE LOCAL PARA EL TRASLADO TEMPORAL DE LA IE N° 54002 SANTA ROSA - ABANCAY, DEL PROYECTO MEJORAMIENTO DEL SERVCIO EDUCATIVO EN LA IEP N° 54002 SANTA ROSA E IES SANTA ROSA DEL DISTRITO DE ABANCAY, PROVINCIA DE ABANCAY, REGION APURIMAC</t>
  </si>
  <si>
    <t>AS-SM-21-2021-GRAP-1</t>
  </si>
  <si>
    <t>90,000.00</t>
  </si>
  <si>
    <t>20137479975 - CONGREGACION DOMINICAS DE SANTA MARIA MAGDALENA DE SPEYER REGION - PERU</t>
  </si>
  <si>
    <t>18/03/2021 20:42</t>
  </si>
  <si>
    <t>ADQUISICION DE KIT DE ROBOTICA EDUCATIVA PARA EL PROYECTO MEJORAMIENTO DE LA APLICACIÓN DE LAS TIC PARA EL ADECUADO DESARROLLO DE LAS COMPETENCIAS DE ESTUDIANTES Y DOCENTES EN 16 II.EE DE NIVEL SECUNDARIA DE LA UGEL ANDAHUAYLAS, REGION APURIMAC</t>
  </si>
  <si>
    <t>AS-SM-20-2021-GRAP-1</t>
  </si>
  <si>
    <t>113,008.00</t>
  </si>
  <si>
    <t>16/03/2021 18:45</t>
  </si>
  <si>
    <t>ADQUISICIÓN DE TRANSFORMADORES DE MEDICIÓN Y DISTRIBUCIÓN PARA EL PROYECTO: "MEJORAMIENTO DEL COMPLEJO DEPORTIVO EL OLIVO PARA EL DESARROLLO DE LAS ACTIVIDADES DEPORTIVAS EN EL DISTRITO ABANCAY, PROVINCIA DE ABANCAY, REGIÓN APURÍMAC".</t>
  </si>
  <si>
    <t>AS-SM-18-2021-GRAP-1</t>
  </si>
  <si>
    <t>98,032.28</t>
  </si>
  <si>
    <t>12/03/2021 11:29</t>
  </si>
  <si>
    <t>11/03/2021 19:02</t>
  </si>
  <si>
    <t>ADQUISICIÓN DE CIELO RASO ACUSTICO, PLANCHA DE FIBROCEMENTO INCLUYE ACCESORIOS E INSTALACION PARA EL PORYCETO: "MEJORAMIENTO DEL SERVICIO EDUCATIVO EN LA INSTITUCIÓN EDUCATIVA INTEGRADA VILLA GLORIA DE NIVEL PRIMARIO 54009 Y NIVEL SECUNDARIO VILLA GLORIA DEL DISTRITO DE ABANCAY, PROVINCIA DE ABANCAY, REGIÓN APURÍMAC"</t>
  </si>
  <si>
    <t>AS-SM-19-2021-GRAP-1</t>
  </si>
  <si>
    <t>197,377.20</t>
  </si>
  <si>
    <t>09/03/2021 19:44</t>
  </si>
  <si>
    <t>ADQUISICIÓN DE MOBILIARIO (MESAS Y SILLAS DE METAL Y POLIPROPILENO) PARA ESTUDIANTES DEL NIVEL SECUNDARIA DEL PROYECTO: MEJORAMIENTO DE LAS COMPETENCIAS DE ESTUDIANTES Y DOCENTES, MEDIANTE LA IMPLEMENTACION DE TECNOLOGIAS DE INFORMACION Y COMUNICACION (TICS) EN LAS INSTITUCIONES EDUCATIVAS DEL NIVEL SECUNDARIO DE LAS UGELS AYMARAES, ANTABAMBA Y GRAU - REGION APURIMAC</t>
  </si>
  <si>
    <t>AS-SM-12-2021-GRAP-1</t>
  </si>
  <si>
    <t>59,318.27</t>
  </si>
  <si>
    <t>05/03/2021 19:24</t>
  </si>
  <si>
    <t>ADQUISICION DE BARRAS DE CONSTRUCCION PARA EL PROYECTO: "MEJORAMIENTO DE LOS SERVICIOS EDUCATIVOS EN LA I.E.S JUAN ANTONIO TRELLES DE HUANCARAMA, DISTRITO DE HUANCARAMA, PROVINCIA DE ANDAHUAYLAS, REGIÓN APURIMAC".</t>
  </si>
  <si>
    <t>SIE-SIE-14-2021-GRAP-1</t>
  </si>
  <si>
    <t>152,124.24</t>
  </si>
  <si>
    <t>05/03/2021 13:04</t>
  </si>
  <si>
    <t>ADQUISISCION DE CAJA DE CONCRETO INCLUYE TAPA METALICA PARA HIDRANTE PARA EL PROYECTO MEJORAMIENTO DEL SERVICIO DE AGUA PARA RIEGO EN LAS LOCALIDADES DE HUAYHUAYO, KARQUEQUI, TACMARA, HUANCHULLA, CHAQUICOCHA, SORCCA, OCCOPATA, KIUNALLA Y TROJA EN EL DISTRITO DE HUANIPACA, PROVINCIA DE ABANCAY, REGIO</t>
  </si>
  <si>
    <t>AS-SM-17-2021-GRAP-1</t>
  </si>
  <si>
    <t>98,900.00</t>
  </si>
  <si>
    <t>05/03/2021 12:26</t>
  </si>
  <si>
    <t>ADQUISICIÓN DE KIT DIDACTICO DE ROBOTICA (BASICA Y AVANZADA) Y MULTIMETRO DIGITAL PARA EL PROYECTO MEJORAMIENTO DE LA APLICACIÓN DE LAS TIC PARA EL ADECUADO DESARROLLO DE LAS COMPETENCIAS DE ESTUDIANTES Y DOCENTES EN LAS IIEE DE NIVEL SECUNDARIA DE LOS DISTRITOS DE ANDAHUAYLAS, ANDARAPA, KAQUIABAMBA Y KISHUARA UGEL ANDAHUAYLAS - APURIMAC</t>
  </si>
  <si>
    <t>AS-SM-14-2021-GRAP-1</t>
  </si>
  <si>
    <t>107,870.18</t>
  </si>
  <si>
    <t>20510477961 - MANUFACTURA Y TECNOLOGIA DE EXPORTACION S.R.L</t>
  </si>
  <si>
    <t>04/03/2021 19:10</t>
  </si>
  <si>
    <t>ADQUISICIÓN DE GABINETES DE CARGA PARA PORTÁTILES, PARA EL PROYECTO: "MEJORAMIENTO DE LA APLICACIÓN TIC PARA EL ADECUADO DESARROLLO DE LAS COMPETENCIAS DE ESTUDIANTES Y DOCENTES EN LAS II.EE DE NIVEL SECUNDARIA DE LA PROVINCIA DE CHINCHEROS - UGEL CHINCHEROS - REGIÓN APURÍMAC"..</t>
  </si>
  <si>
    <t>AS-SM-16-2021-GRAP-1</t>
  </si>
  <si>
    <t>125,278.65</t>
  </si>
  <si>
    <t>04/03/2021 14:31</t>
  </si>
  <si>
    <t>AS-SM-15-2021-GRAP-1</t>
  </si>
  <si>
    <t>66,074.25</t>
  </si>
  <si>
    <t>26/02/2021 16:50</t>
  </si>
  <si>
    <t>CONTRATACIÓN DE VENTANAS PARA EL PROYECTO MEJORAMIENTO DEL SERVICIO EDUCATIVO DE LA I.E. INTEGRADO CESAR ABRAHAM VALLEJO DEL DISTRITO DE ABANCAY, PROVINCIA DE ABANCAY, REGION APURIMAC</t>
  </si>
  <si>
    <t>AS-SM-11-2021-GRAP-1</t>
  </si>
  <si>
    <t>117,083.50</t>
  </si>
  <si>
    <t>25/02/2021 23:56</t>
  </si>
  <si>
    <t>ADQUISICIÓN VARILLA DE ACERO CORRUGADO GRADO 60 DE 1/2", 3/8" Y 5/8" PARA EL PROYECTO "MEJORAMIENTO DEL SERVICIO EDUCATIVO EN LA INSTITUCIÓN EDUCATIVA INTEGRADA VILLA GLORIA DE NIVEL PRIMARIO 54009 Y NIVEL SECUNDARIO VILLA GLORIA DEL DISTRITO DE ABANCAY, PROVINCIA DE ABANCAY, REGIÓN APURÍMAC"</t>
  </si>
  <si>
    <t>SIE-SIE-13-2021-GRAP-1</t>
  </si>
  <si>
    <t>110,672.00</t>
  </si>
  <si>
    <t>25/02/2021 19:25</t>
  </si>
  <si>
    <t>ADQUISICION DE ESTRUCTURA METÁLICA Y COBERTURA DE COMPONENTE PISCINA SEMIOLIMPICA A TODO COSTO INCLUYE INSTALACIÓN PARA EL PROYECTO MEJORAMIENTO DEL COMPLEJO DEPORTIVO EL OLIVO PARA EL DESARROLLO DE LAS ACTIVIDADES DEPORTIVAS EN EL DISTRITO DE ABANCAY, REGION APURIMAC</t>
  </si>
  <si>
    <t>AS-SM-10-2021-GRAP-1</t>
  </si>
  <si>
    <t>360,833.33</t>
  </si>
  <si>
    <t>20455873470 - TECNICAS DEL ACERO S.A.C.</t>
  </si>
  <si>
    <t>24/02/2021 22:00</t>
  </si>
  <si>
    <t>CONTRATACION ADQUISICIÓN DE CONCRETO PREMEZCLADO F´C=210 KG/CM2 Y F´C=175 KG/CM2PARA EL PY 2234407 MEJORAMIENTO DEL SERVICIO EDUCATIVO EN LA INSTITUCION EDUCATIVA INTEGRADA VILLA GLORIA DE NIVEL PRIMARIO 54009 Y NIVEL SECUNDARIO VILLA GLORIA DEL DISTRITO DE ABANCAY, PROVINCIA DE ABANCAY, REGION APU</t>
  </si>
  <si>
    <t>SIE-SIE-12-2021-GRAP-1</t>
  </si>
  <si>
    <t>282,350.00</t>
  </si>
  <si>
    <t>23/02/2021 17:06</t>
  </si>
  <si>
    <t>AS-SM-6-2021-GRAP-2</t>
  </si>
  <si>
    <t>319,910.00</t>
  </si>
  <si>
    <t>23/02/2021 15:31</t>
  </si>
  <si>
    <t>ADQUISICIÓN DE CEMENTO PORLAND TIPO IP X42.50 KG PARA EL  PY  2234407 MEJORAMIENTO DEL SERVICIO EDUCATIVO EN LA INSTITUCION EDUCATIVA INTEGRADA VILLA GLORIA DE NIVEL PRIMARIO 54009 Y NIVEL SECUNDARIO VILLA GLORIA DEL DISTRITO DE ABANCAY, PROVINCIA DE ABANCAY, REGION APURIMAC</t>
  </si>
  <si>
    <t>SIE-SIE-11-2021-GRAP-1</t>
  </si>
  <si>
    <t>75,690.00</t>
  </si>
  <si>
    <t>22/02/2021 19:52</t>
  </si>
  <si>
    <t>ADQUISICION DE CONCRETO PREMEZCLADO,  PARA EL PROYECTO: MEJORAMIENTO DEL SERVICIO EDUCATIVO DE LA I.E. INTEGRADO CESAR ABRAHAM VALLEJO DEL DISTRITO DE ABANCAY, PROVINCIA DE ABANCAY, REGIÓN APURÍMAC.</t>
  </si>
  <si>
    <t>SIE-SIE-7-2021-GRAP-2</t>
  </si>
  <si>
    <t>188,800.00</t>
  </si>
  <si>
    <t>22/02/2021 14:53</t>
  </si>
  <si>
    <t>ADQUISICION DE EQUIPOS DE PROTECCION PERSONAL (EPP) PARA EL PROYECTO MEJORAMIENTO DEL SERVICIO EDUCATIVO EN LA IEP N° 54002 SANTA ROSA E IES SANT ROSA DEL DISTRITO DE ABANCAY, PROVINCIA DE ABANCAY, REGION APURIMAC</t>
  </si>
  <si>
    <t>COMPRE-SM-4-2021-GRAP-1</t>
  </si>
  <si>
    <t>40,314.00</t>
  </si>
  <si>
    <t>10462467490 - MONTOYA FERNANDEZ JURGEN DIEGO</t>
  </si>
  <si>
    <t>20/02/2021 00:06</t>
  </si>
  <si>
    <t>ADQUISICION DE IMPLEMENTOS DE SEGURIDAD PARA EL PROYECTO MEJORAMIENTO DEL COMPLEJO DEPORTIVO EL OLIVO PARA EL DESARROLLO DE  LAS ACTIVIDADES DEPORTIVAS EN EL DISTRITO DE ABANCAY, PROVINCIA DE ABANCAY, REGION APURIMAC</t>
  </si>
  <si>
    <t>COMPRE-SM-3-2021-GRAP-1</t>
  </si>
  <si>
    <t>41,435.00</t>
  </si>
  <si>
    <t>19/02/2021 18:28</t>
  </si>
  <si>
    <t>ADQUISICION DE MADERA PARA EL PROYECTO MEJORAMIENTO DEL SERVICIO EDUCATIVO EN LA I.E.P. N° 54002 SANTA ROSA E I.E.S. SANTA ROSA DEL DISTRITO DE ABANCAY, PROVINCIA DE ABANCAY - REGION APURIMAC</t>
  </si>
  <si>
    <t>COMPRE-SM-2-2021-GRAP-1</t>
  </si>
  <si>
    <t>39,820.00</t>
  </si>
  <si>
    <t>19/02/2021 15:59</t>
  </si>
  <si>
    <t>ADQUISICION DE TIERRA AGRICOLA Y TIERRA NEGRA DE ALTURA PARA EL PROYECTO "MEJORAMIENTO DE LOS SERVICIOS DE APOYO AL DESARROLLO DE LA CADENA PRODUCTIVA DE LA PALTA EN 85 LOCALIDADES DE 30 DISTRITOS EN LAS PROVINCIAS DE ABANCAY, ANDAHUAYLAS, AYMARAES Y CHINCHEROS DE LA REGION APURIMAC"</t>
  </si>
  <si>
    <t>AS-SM-9-2021-GRAP-1</t>
  </si>
  <si>
    <t>92,962.50</t>
  </si>
  <si>
    <t>18/02/2021 16:07</t>
  </si>
  <si>
    <t>CONTRATACION DE CEMENTO PORLAND TIPO I PARA EL PROYECTO MEJORAMIENTO DE LOS SERVICIOS EDUCATIVOS EN LA I.E.S JUAN ANTONIO TRELLES DE HUANCARAMA, DISTRITO DE HUANCARAMA, PROVINCIA DE ANDAHUAYLAS, REGION APURIMAC</t>
  </si>
  <si>
    <t>SIE-SIE-10-2021-GRAP-1</t>
  </si>
  <si>
    <t>241,666.67</t>
  </si>
  <si>
    <t>17/02/2021 23:14</t>
  </si>
  <si>
    <t>AS-SM-7-2021-GRAP-1</t>
  </si>
  <si>
    <t>71,820.00</t>
  </si>
  <si>
    <t>17/02/2021 09:28</t>
  </si>
  <si>
    <t>CONTRATACION DE LADRILLOS PARA EL PORYCETO: " MEJORAMIENTO DE LOS SERVICIOS EDUCATIVOS EN LA I.E.S JUAN ANTONIO TRELLES DE HUANCARAMA, DISTRITO DE HUANCARAMA, PROVINCIA DE ANDAHUAYLAS, REGIÓN APURIMAC".</t>
  </si>
  <si>
    <t>AS-SM-8-2021-GRAP-1</t>
  </si>
  <si>
    <t>51,170.00</t>
  </si>
  <si>
    <t>10428943738 - PALHUA DIAZ HEIDI MIREA</t>
  </si>
  <si>
    <t>12/02/2021 13:32</t>
  </si>
  <si>
    <t>AS-SM-4-2021-GRAP-1</t>
  </si>
  <si>
    <t>113,100.00</t>
  </si>
  <si>
    <t>11/02/2021 23:59</t>
  </si>
  <si>
    <t>ADQUISICION DE AGREGADOS PARA EL PROYECTO: "MEJORAMIENTO DE LOS SERVICIOS EDUCATIVOS EN LA I.E.S JUAN ANTONIO TRELLES DE HUANCARAMA, DISTRITO DE HUANCARAMA, PROVINCIA DE ANDAHUAYLAS, REGIÓN APURIMAC".</t>
  </si>
  <si>
    <t>SIE-SIE-9-2021-GRAP-1</t>
  </si>
  <si>
    <t>120,450.00</t>
  </si>
  <si>
    <t>20491097338 - COMPAÑÍA MINERA EXTRACTORA DE AGREGADOS SOCIEDAD COMERCIAL DE RESPONSABILIDAD LIMITADA</t>
  </si>
  <si>
    <t>11/02/2021 15:32</t>
  </si>
  <si>
    <t>ADQUISICION DE TEJA ANDINA Y CUMBRERAS DE TEJA, PARA EL PROYECTO:MEJORAMIENTO DEL SERVICIO EDUCATIVO DE EDUCACIÓN BÁSICA ESPECIAL 01 PIERRE FRANCOIS JAMET, 12 MOLINOPATA, CEBE -11 LA SALLE DEL DISTRITO DE ABANCAY, 07 CURAHUASI DEL DISTRITO DE CURAHUASI, PROVINCIA DE ABANCAY, REGIÓN APURÍMAC.</t>
  </si>
  <si>
    <t>COMPRE-SM-1-2021-GRAP-1</t>
  </si>
  <si>
    <t>35,473.14</t>
  </si>
  <si>
    <t>11/02/2021 11:35</t>
  </si>
  <si>
    <t>ADQUISICIÓN DE SEMILLA DE PALTA, PARA EL PORYCETO: MEJORAMIENTO DE LOS SERVICIOS DE APOYO AL DESARROLLO DE LA CADENA PRODUCTIVA DE LA PALTA EN 85 LOCALIDADES DE 30 DISTRITOS EN LAS PROVINCIAS DE ABANCAY, ANDAHUAYLAS, AYMARAES Y CHINCHEROS DE LA REGIÓN APURÍMAC</t>
  </si>
  <si>
    <t>AS-SM-6-2021-GRAP-1</t>
  </si>
  <si>
    <t>10/02/2021 11:58</t>
  </si>
  <si>
    <t>ADQUISICION DE BARRAS DE CONSTRUCCION PARA EL PROYECTO: MEJORAMIENTO DEL SERVICIO EDUCATIVO EN LA IEP N 54002 SANTA ROSA E IES SANTA ROSA DEL DISTRITO DE ABANCAY, PROVINCIA DE ABANCAY - REGIÓN APURÍMAC.</t>
  </si>
  <si>
    <t>SIE-SIE-8-2021-GRAP-1</t>
  </si>
  <si>
    <t>273,415.00</t>
  </si>
  <si>
    <t>08/02/2021 21:33</t>
  </si>
  <si>
    <t>ADQUISICION DE TUBOS DE ACERO LAC, PARA EL PORYCETO: MEJORAMIENTO DEL SERVICIO EDUCATIVO DE LA I.E. INTEGRADO CESAR ABRAHAM VALLEJO DEL DISTRITO DE ABANCAY, PROVINCIA DE ABANCAY, REGIÓN APURÍMAC.</t>
  </si>
  <si>
    <t>AS-SM-5-2021-GRAP-1</t>
  </si>
  <si>
    <t>156,227.30</t>
  </si>
  <si>
    <t>08/02/2021 21:32</t>
  </si>
  <si>
    <t>ADQUISICIÓN DE VÁLVULAS DE ACERO INOXIDABLERE, PARA EL PORYCETO: INSTALACION DEL SISTEMA DE RIEGO POR ASPERSION EN LOS SECTORES HUAYHUAYO, KARQUEQUI, TACMARA, HUANCHULLA, CHAQUICOCHA, SORCCA, OCCOPATA, KIUNALLA Y TROJA EN EL DISTRITO DE HUANIPACA, PROVINCIA DE ABANCAY - REGION APURIMA.</t>
  </si>
  <si>
    <t>AS-SM-3-2021-GRAP-1</t>
  </si>
  <si>
    <t>66,947.19</t>
  </si>
  <si>
    <t>10310316933 - SALINAS TUMBA GUILLERMO HERMETANIO</t>
  </si>
  <si>
    <t>05/02/2021 10:51</t>
  </si>
  <si>
    <t>AS-SM-2-2021-GRAP-1</t>
  </si>
  <si>
    <t>51,998.07</t>
  </si>
  <si>
    <t>04/02/2021 17:50</t>
  </si>
  <si>
    <t>CONTRATACIÓN DE  CONCRETO PREMEZCLADO MEJORAMIENTO DEL SERVICIO EDUCATIVO EN LA I.E.P. N° 54002 SANTA ROSA E I.E.S. SANTA ROSA DEL DISTRITO DE ABANCAY, PROVINCIA DE ABANCAY - REGION APURIMAC</t>
  </si>
  <si>
    <t>SIE-SIE-6-2021-GRAP.-1</t>
  </si>
  <si>
    <t>806,000.00</t>
  </si>
  <si>
    <t>28/01/2021 23:57</t>
  </si>
  <si>
    <t>SIE-SIE-7-2021-GRAP-1</t>
  </si>
  <si>
    <t>28/01/2021 19:57</t>
  </si>
  <si>
    <t>ADQUISICION E INSTALACION DE BALDOSAS DE SUPERBOARD TEXTURADA DE FIBROCEMENTO, COLOR BLANCO 4 MM X 60 CM X 60 CM , PARA EL PORYCETO: MEJORAMIENTO DEL SERVICIO EDUCATIVO DE LA I.E. INTEGRADO CESAR ABRAHAM VALLEJO DEL DISTRITO DE ABANCAY, PROVINCIA DE ABANCAY, REGIÓN APURÍMAC.</t>
  </si>
  <si>
    <t>AS-SM-1-2021-GRAP-1</t>
  </si>
  <si>
    <t>40,850.00</t>
  </si>
  <si>
    <t>10722070530 - JIMENEZ CONTRERAS JHORDY KEVIN</t>
  </si>
  <si>
    <t>28/01/2021 18:35</t>
  </si>
  <si>
    <t>ADQUISICION DE AGREGADOS PARA EL PROYECTO: MEJORAMIENTO DEL COMPLEJO DEPORTIVO EL OLIVO PARA EL DESARROLLO DE LAS ACTIVIDADES DEPORTIVAS EN EL DISTRITO ABANCAY, PROVINCIA DE ABANCAY, REGION APURIMAC.</t>
  </si>
  <si>
    <t>SIE-SIE-5-2021-GRAP-1</t>
  </si>
  <si>
    <t>83,600.00</t>
  </si>
  <si>
    <t>27/01/2021 19:58</t>
  </si>
  <si>
    <t>ADQUISICION DE AGREGADOS PARA EL PROYECTO: MEJORAMIENTO DEL SERVICIO EDUCATIVO DE LA I.E. INTEGRADO CESAR ABRAHAM VALLEJO DEL DISTRITO DE ABANCAY, PROVINCIA DE ABANCAY, REGIÓN APURÍMAC.</t>
  </si>
  <si>
    <t>SIE-SIE-4-2021-GRAP-1</t>
  </si>
  <si>
    <t>53,000.00</t>
  </si>
  <si>
    <t>27/01/2021 16:40</t>
  </si>
  <si>
    <t>CONTRATACION DE CEMENTO PORTLAND TIPO I X 42.50 KG, PARA EL PROYECTO: MEJORAMIENTO DEL COMPLEJO DEPORTIVO EL OLIVO PARA EL DESARROLLO DE LAS ACTIVIDADES DEPORTIVAS EN EL DISTRITO ABANCAY, PROVINCIA DE ABANCAY, REGION APURIMAC</t>
  </si>
  <si>
    <t>SIE-SIE-3-2021-GRAP-1</t>
  </si>
  <si>
    <t>117,200.00</t>
  </si>
  <si>
    <t>26/01/2021 17:43</t>
  </si>
  <si>
    <t>CONTRATACIÓN DE CEMENTO PORTLAND TIPO I X 42.50 KG, PARA EL PROYECTO MEJORAMIENTO DEL SERVICIO EDUCATIVO EN LA I.E.P. N° 54002 SANTA ROSA E I.E.S. SANTA ROSA DEL DISTRITO DE ABANCAY, PROVINCIA DE ABANCAY - REGION APURIMAC</t>
  </si>
  <si>
    <t>SIE-SIE-2-2021-GRAP-1</t>
  </si>
  <si>
    <t>177,731.25</t>
  </si>
  <si>
    <t>26/01/2021 17:38</t>
  </si>
  <si>
    <t>20392529374 - JN VIRDCO S.A.C</t>
  </si>
  <si>
    <t>25/01/2021 16:50</t>
  </si>
  <si>
    <t>ADQUISICION DE PERFILES DE ACERO LAC, SEGUN TDR.</t>
  </si>
  <si>
    <t>ADQUISICIÓN E INSTALACIÓN DE VENTANAS DE MADERA AGUANO CON MARCO DE 2"X 3" Y MARCO INTERMEDIO D</t>
  </si>
  <si>
    <t>ADQUISICIÓN DE CARPINTERIA METALICA Y HERRERIA E INSTALACIÓN para el proyecto: "MEJORAMIENTO Y</t>
  </si>
  <si>
    <t>SERVICIO DE ELIMINACION DE MATERIAL EXCEDENTE PARA I.E.I. Nº 856 CCOÑAMURO</t>
  </si>
  <si>
    <t>CAYHUA JURO JESENET ROXANA</t>
  </si>
  <si>
    <t>10486136800</t>
  </si>
  <si>
    <t>POR LOS SERVICIOS DE INTERNET DE 15MPS PARA LA GERENCIA SUB REGIONAL DE COTABAMBAS</t>
  </si>
  <si>
    <t>COMPAÑIA DE SERVICIOS Y TELECOMUNICACIONES DEL PERU S.A.C</t>
  </si>
  <si>
    <t>20600900855</t>
  </si>
  <si>
    <t>SERVICIO DE CONTRATACION DE SERVICIOS DE 01 PROFESIONAL ESPECIALISTA EN SANEAMIENTO FISICO LEGAL DE</t>
  </si>
  <si>
    <t>SORIA PAREJA GREYS KELLY</t>
  </si>
  <si>
    <t>10421942426</t>
  </si>
  <si>
    <t>CONTRATACION DE SERVICIO  DE CONSTRUCCION  ,FABRICACION Y INSTALACION EN TECHO</t>
  </si>
  <si>
    <t>TICA MOLINA LISBETH CARLA</t>
  </si>
  <si>
    <t>10733035507</t>
  </si>
  <si>
    <t>SERVICIO DE ADQUISICIÓN E INSTALACIÓN DE PUERTA DE MADERA AGUANO Y VENTANAS EN MADERA  A TODO COSTO</t>
  </si>
  <si>
    <t>SERVICIO DE CARPINTERIA METALICA A TODO COSTO PARA LA OBRA "MEJORAMIENTO DE LOS SERVICIOS EDUCA</t>
  </si>
  <si>
    <t>SERVICIO DE PINTURA EN INTERIORES, EXTERIORES Y CERCO PERIMETRO PRA LA OBRA "MEJORAMIENTO DE LOS SER</t>
  </si>
  <si>
    <t>Adquisicion de servicio  de instalacion de baldosas. "Mejoramiento y ampliación del servicio de</t>
  </si>
  <si>
    <t xml:space="preserve"> CRUZ PINARES OSWALDO</t>
  </si>
  <si>
    <t>10449150444</t>
  </si>
  <si>
    <t>"SERVICIO DE CARPINTERÍA METÁLICA PARA LA ELABORACIÓN E INSTALACIÓN DE ESTRUCTURAS METÁLICAS "MEJORA</t>
  </si>
  <si>
    <t>SERVICIO DE INSTALACION DE CIELORRASO EN INTERIORES Y ALEROS CON BALDOSA DE FIBROCEMENTO A TODO</t>
  </si>
  <si>
    <t>ISEN LIMITED E.I.R.L.</t>
  </si>
  <si>
    <t>20605550283</t>
  </si>
  <si>
    <t>01/02/2021 00:00:00</t>
  </si>
  <si>
    <t xml:space="preserve"> SERVICIO DE INSTALACION DE CERCO PERIMETRICO DE MALLA GALVANIZADA PARA LA OBRA DE MEJORAMIENTO</t>
  </si>
  <si>
    <t>HUAMAN CCARHUACHIN MILTON</t>
  </si>
  <si>
    <t>10449352861</t>
  </si>
  <si>
    <t>SERVICIO DE MANO DE OBRA PARA EJECUCIÓN DE REVOQUES Y ENLUCIDOS: TARRAJEO EN MUROS DE CIELORRAS</t>
  </si>
  <si>
    <t>VELASQUEZ VASQUEZ YESSICA JOSEFHA</t>
  </si>
  <si>
    <t>10417954886</t>
  </si>
  <si>
    <t>HABILITACION DE MURO SECO PARA ESTABILIZACION DE TALUD</t>
  </si>
  <si>
    <t>MEGATRACTORS S.A.C</t>
  </si>
  <si>
    <t>20528033815</t>
  </si>
  <si>
    <t>HUANCA HUACHO FORTUNATO</t>
  </si>
  <si>
    <t>10421271971</t>
  </si>
  <si>
    <t>SERVICIO DE ALQUILER DE RETRO - EXCAVADORA Y VOLQUETE</t>
  </si>
  <si>
    <t>CIELO AZUL DE HAQUIRA S.A.C.</t>
  </si>
  <si>
    <t>20564334902</t>
  </si>
  <si>
    <t>AÑO 2022</t>
  </si>
  <si>
    <t xml:space="preserve">1. ADQUISICION DE COMBUSTIBLE </t>
  </si>
  <si>
    <t>OC 0001</t>
  </si>
  <si>
    <t>20527768641  SERVICENTRO SAN PEDRO E.I.R.L.</t>
  </si>
  <si>
    <t xml:space="preserve">2. ADQUISICION DE COMBUSTIBLE </t>
  </si>
  <si>
    <t>OC 0020</t>
  </si>
  <si>
    <t xml:space="preserve">3. ADQUISICION DE COMBUSTIBLE </t>
  </si>
  <si>
    <t>OC 0021</t>
  </si>
  <si>
    <t>4. ADQUISICION DE MASCARILLA DE EPPS PARA ATENCION, TIPO N-95</t>
  </si>
  <si>
    <t>OC 0023</t>
  </si>
  <si>
    <t>20566139601 PROTEC MEDICAL S.A.C.</t>
  </si>
  <si>
    <t xml:space="preserve">5. SERVICIO DE IMPRESIÓN DE FORMATO UNICO DE ATENCION FUA </t>
  </si>
  <si>
    <t>OS 0070</t>
  </si>
  <si>
    <t>10311255024 HONORATO ARENAS PASTOR</t>
  </si>
  <si>
    <t>6. SERVICIO DE PAGO DE SUMINISTRO DE ENERGIA ELECTRICA DE LOS EE.SS. DE LA DISA VC, FEBRERO 2022</t>
  </si>
  <si>
    <t>OS 0041</t>
  </si>
  <si>
    <t>20116544289 ELECTRO SUR ESTE S.A.A.</t>
  </si>
  <si>
    <t>7. ADQUISICION DE INSUMOS ODONTOLOGICOS</t>
  </si>
  <si>
    <t>OC 0082</t>
  </si>
  <si>
    <t>20600481593 PERUVIAN MEDICAL GROUP S.A.C.</t>
  </si>
  <si>
    <t>8. ADQUISICION DE ALIMENTOS PERECIBLES PARA CASA MATERNA</t>
  </si>
  <si>
    <t>OC 0051</t>
  </si>
  <si>
    <t>10414102544 ELENA QUISPE SOTELO</t>
  </si>
  <si>
    <t>9. SERVICIO DE DISTRIBUCION DE PRODUCTOS FARMACEUTICOS, DISPOSITIVO MEDICO</t>
  </si>
  <si>
    <t>OS 0107</t>
  </si>
  <si>
    <t>20608376853 CORPORACION VIDA SEGURA E.I.R.L.</t>
  </si>
  <si>
    <t>10. SERVICIO DE SUMINISTRO DE ENERGIA ELECTRICA DE LOS EE.SS., MES DE ABRIL-2022</t>
  </si>
  <si>
    <t>OS 0126</t>
  </si>
  <si>
    <t>11. SERVICIO DE SUMINISTRO DE ENERGIA ELECTRICA DE LOS EE.SS., MES DE ABRIL-2022</t>
  </si>
  <si>
    <t>OS 0127</t>
  </si>
  <si>
    <t>12. ADQUISICION DE COMBUSTIBLE PARA REALIZAR LAS ACTIVIDADES DE PARAMETRO DE CAMPO E INMUNIZACIONES</t>
  </si>
  <si>
    <t>OC 0106</t>
  </si>
  <si>
    <t>20527768641 SERVICENTRO SAN PEDRO E.I.R.L.</t>
  </si>
  <si>
    <t>13. ADQUSICION DE DISPOSITIVOS E INSUMOS ODONTOLOGICOS.</t>
  </si>
  <si>
    <t>OC 0096</t>
  </si>
  <si>
    <t>10615649860 CHOQUE CARBAJAL REYNA</t>
  </si>
  <si>
    <t xml:space="preserve">14. ADQUISICION DE DISPOSITIVOS MEDICOS EN DESABASTECIMIENTO </t>
  </si>
  <si>
    <t>N° 0001-2022-RSCH</t>
  </si>
  <si>
    <t>20603564589 DROCOMSERCOM E.I.R.L.</t>
  </si>
  <si>
    <t>15. ADQUISICION DE PRUEBAS RAPIDAS PARA EL ABASTECIMIENTO DEL AEM</t>
  </si>
  <si>
    <t>OC 0105</t>
  </si>
  <si>
    <t>20609142112 CODROSEREQ E.I.R.L.</t>
  </si>
  <si>
    <t xml:space="preserve">16. ADQUISICION DE COMBUSTIBLE PARA LA UNIDAD DE SEGUROS </t>
  </si>
  <si>
    <t xml:space="preserve">SIE </t>
  </si>
  <si>
    <t>N° 0002-2022-RSCH</t>
  </si>
  <si>
    <t>20603088663 COMPAÑÍA GASOLINERA CASMES S.A.C. - CIA CASMES S.A.C.</t>
  </si>
  <si>
    <t>PAGADO SEGÚN CONSUMO</t>
  </si>
  <si>
    <t>17. ADQUISICION DE REACTIVOS DE BIOQUIMICA PARA LABORATORIO CLINICO</t>
  </si>
  <si>
    <t>18. SERVICIO DE SUMINISTRO DE ENERGIA ELECTRICA DE LOS EE.SS., MES DE MAYO - 2022</t>
  </si>
  <si>
    <t>OS 0158</t>
  </si>
  <si>
    <t xml:space="preserve">19. ADQUISICION DE VITAMINAS, MINERALES Y ANTIDOTOS </t>
  </si>
  <si>
    <t>OC 0138</t>
  </si>
  <si>
    <t>20608137077 BONNE SANTA FARMA E.I.R.L.</t>
  </si>
  <si>
    <t xml:space="preserve">20. ADQUISICION DE CAMILLA ELECTRICA PARA LA IMPLEMENTACION DE UHSM. </t>
  </si>
  <si>
    <t>OC 0148</t>
  </si>
  <si>
    <t xml:space="preserve">20604743380 CIENCIA MEDICA PERU S.A.C. - CIENCIMEDIC S.A.C. </t>
  </si>
  <si>
    <t>21. ADQUISICION DE ANTIINFECCIOSOS PARA ABASTECIMIENTO DEL ALMACEN ESPECIALIZADO</t>
  </si>
  <si>
    <t>OC 0159</t>
  </si>
  <si>
    <t>20448605893 ALMACENES FARMACEUTICOS S.A.C.</t>
  </si>
  <si>
    <t>22. ADQUISICION DE ALIMENTOS NO PERECIBLES PARA CONSUMO HUMANO.</t>
  </si>
  <si>
    <t>N° 0003-2022-RSCH</t>
  </si>
  <si>
    <t>PAGADO POR PARTES</t>
  </si>
  <si>
    <t>23. ADQUISICION DE BIENES MOBILIARIOS PARA LA IMPLEMENTACION DE LA UHSM.</t>
  </si>
  <si>
    <t>OC 0172</t>
  </si>
  <si>
    <t>20601603251 CONTRATISTA Y MULTESERVICIOS P Y L E.I.R.L.</t>
  </si>
  <si>
    <t>24. ADQUISICION DE INSUMOS PARA BRINDAR ATENCIONES DE PATOLOGIAS BUCALES.</t>
  </si>
  <si>
    <t>N° 0005-2022-RSCH</t>
  </si>
  <si>
    <t xml:space="preserve">25. ADQUISICION DE DISPOSITIVOS MEDICOS </t>
  </si>
  <si>
    <t xml:space="preserve">CDP </t>
  </si>
  <si>
    <t>N° 0004-2022-RSCH</t>
  </si>
  <si>
    <t>20554146881 ABASTECIMIENTO MEDICO TOTAL S.A.C.</t>
  </si>
  <si>
    <t>26. SERVICIO DE SUMINISTRO DE ENERGIA ELECTRICA DE LOS EE.SS. MES DE MAYO - 2022</t>
  </si>
  <si>
    <t>OS 0191</t>
  </si>
  <si>
    <t>27. ADQUISICION DE MATERIALES MEDICOS PARA DEMID</t>
  </si>
  <si>
    <t>OC 0217</t>
  </si>
  <si>
    <t>20603564589
DROCONSERCOM EIRL</t>
  </si>
  <si>
    <t>28. ADQUISICION DE RSINA Y FOTOCURABLE</t>
  </si>
  <si>
    <t>OC 0219</t>
  </si>
  <si>
    <t>29. ADQUISICION DE INSUMOS DE LABORATORIO PARA EL DIAGNOSTICO DE PATOLOGIAS</t>
  </si>
  <si>
    <t>0006-2022-RSCH</t>
  </si>
  <si>
    <t>20608415247
INTERNACIONAL BIOMEDICA S.A.C</t>
  </si>
  <si>
    <t xml:space="preserve">30. ADQUISICION DE MATERISLES E ISNTRUMENTALES DE LABORATORIO Y DESINFECTANTE </t>
  </si>
  <si>
    <t>OC 0235</t>
  </si>
  <si>
    <t>20548580600
MS-FARMA E.I.R.L.</t>
  </si>
  <si>
    <t>31. ADQUISICION DE ALIMENTOS PERECIBLES PARA EL HOGAR PROTEGIDO</t>
  </si>
  <si>
    <t>OC 0264</t>
  </si>
  <si>
    <t>10463025083
FLORES SALAZAR BLEKER</t>
  </si>
  <si>
    <t>32. SERVICIO DE RECOJO Y TRASLADO DE RESIDUOS SOLIDOS</t>
  </si>
  <si>
    <t>OS 0216</t>
  </si>
  <si>
    <t>20600484291
CLEANLUX E.I.R.L</t>
  </si>
  <si>
    <t>33. SERVICIO DE SUMINISTRO DE ENERGIA ELECTRICA DE LOS EE.SS. MES DE AGOSTO- 2022</t>
  </si>
  <si>
    <t>OS 0269</t>
  </si>
  <si>
    <t>ADQUISICION DE MEDICAMENTOS PARA LOS ESTABLECIMIENTOS DE LA RED DE SALUD ABANCAY</t>
  </si>
  <si>
    <t>20347268683</t>
  </si>
  <si>
    <t>LABORATORIOS AC FARMA S.A.</t>
  </si>
  <si>
    <t>ADQUISICION DE COMBUSTIBLES PARA LOS ESTABLECIMIENTOS DE SALUD DE LA RED DE SALUD DE ABANCAY</t>
  </si>
  <si>
    <t>20450700771</t>
  </si>
  <si>
    <t>ADQUISICION DE CEPILLO DENTAL NIÑO</t>
  </si>
  <si>
    <t>20550628547</t>
  </si>
  <si>
    <t>LAMOTT CORPORATION SOCIEDAD ANONIMA CERRADA</t>
  </si>
  <si>
    <t>ADQUISICION DE CEPILLO DENTAL ADULTO</t>
  </si>
  <si>
    <t>ADQUISICION DE INSUMOS MEDICOS DENTALES</t>
  </si>
  <si>
    <t>ADQUISICION DE PASTA DENTRIFICA PARA LA ATENCION ESTOMATOLÓGICA PREVENTIVA BASICA DE SALUD BUCA</t>
  </si>
  <si>
    <t>ADQUISICION DE INSUMOS MEDICOS DENTALES PARA LA RED DE SALUD ABANCAY</t>
  </si>
  <si>
    <t>20603676808</t>
  </si>
  <si>
    <t>COMPRA DE INSUMOS PARA ABASTECIMIENTO Y DISPONIBILIDAD DE LOS EE.SS Y ALMACEN ESPECIALIZADO DE LA</t>
  </si>
  <si>
    <t>20423555182</t>
  </si>
  <si>
    <t>CIA IMPORTADORA AMERICANA S.A.</t>
  </si>
  <si>
    <t>COMPRA DE MEDICAMENTOS PARA ABASTECIMIENTO Y DISPONIBILIDAD DE LOS EE.SS Y ALMACEN ESPECIALIZADO DE</t>
  </si>
  <si>
    <t>20552071787</t>
  </si>
  <si>
    <t xml:space="preserve"> CORPORACION GIANYFARMA S.A.C</t>
  </si>
  <si>
    <t>ADQUISICION DE REFRIGERADORA PARA EL SERVICIO DE FARMACIA PAR LOS EESS DE LA RSAB</t>
  </si>
  <si>
    <t>COMPRA DE PASTA DENTAL DE ADULTO PARA ATENCION DENTAL</t>
  </si>
  <si>
    <t>20603709307</t>
  </si>
  <si>
    <t>OFICENTRO PERU S.A.C.</t>
  </si>
  <si>
    <t>ADQUISICION DE AMATERIALES DE LIMPIEZA.</t>
  </si>
  <si>
    <t>20605925520</t>
  </si>
  <si>
    <t>W &amp; M SIRYCATA S.A.C.</t>
  </si>
  <si>
    <t>20608774573</t>
  </si>
  <si>
    <t>CONSULTORA, INMOBILIARIA E INVERSIONES KYLLA'SS E.I.R.L.</t>
  </si>
  <si>
    <t>ADQUISICION DE EQUIPOS DE COMPUTO PARA LOS EESS DE LA RED DE SALUD ABANCAY</t>
  </si>
  <si>
    <t>20573327196</t>
  </si>
  <si>
    <t>ATLANTA TECHNOLOGIES CENTER EMPRESA INDIVIDUAL DE RESPONSABILIDAD LIMITADA</t>
  </si>
  <si>
    <t>COMPRA DE PASTA DENTRIFICA PARA ATENCION DENTAL</t>
  </si>
  <si>
    <t>20605967591</t>
  </si>
  <si>
    <t>PRODUCTOS ECOLOGICOS DE CALIDAD EMPRESA INDIVIDUAL DE RESPONSABILIDAD LIMITADA</t>
  </si>
  <si>
    <t>20100018625</t>
  </si>
  <si>
    <t>20392764373</t>
  </si>
  <si>
    <t>DROGUERIA CADILLO S.A.C</t>
  </si>
  <si>
    <t>ADQUISICION DE COMBUSTIBLE PARA LAS ACTIVIDADES DE LA UNIDAD DE SEGUROS PUBLICOS Y PRIVADOS DE</t>
  </si>
  <si>
    <t xml:space="preserve"> PRECIO UNITARIO</t>
  </si>
  <si>
    <t>SIE-1-2022-OEC-RSAB-1</t>
  </si>
  <si>
    <t>20485584880</t>
  </si>
  <si>
    <t>SERVICENTRO SAN JOSE E.I.R.LTDA</t>
  </si>
  <si>
    <t>ADQUISICION DE CENTRIFUGA DE 12 TUBOS CENTROS DE SALUD DE HUANCARAMA, BELLAVISTA Y CURAHUASI</t>
  </si>
  <si>
    <t>20600340779</t>
  </si>
  <si>
    <t>CIA MEGAMEDIC SAC</t>
  </si>
  <si>
    <t>20136961528</t>
  </si>
  <si>
    <t>PEREDA DISTRIBUIDORES S. R. L.</t>
  </si>
  <si>
    <t>AS-SM-5-2022-R.S.A.-APURIMAC-1</t>
  </si>
  <si>
    <t>COMPRA DE INSUMO DENTAL EN RIESGO DE DESABASTECIMIETNO</t>
  </si>
  <si>
    <t>20523290194</t>
  </si>
  <si>
    <t>ADQUISICION DE MICROCUBETAS PARA HEMOGLOBINOMETRO HEMOCUE HB 201</t>
  </si>
  <si>
    <t>20553853355</t>
  </si>
  <si>
    <t>SIMED PERU S.A.C.</t>
  </si>
  <si>
    <t>ADQUISICION DE CALCIO CARBONATO 1.25 GR (EQUIV A 500 MG DE CA) TAB. PARA LA UNIDAD DE MEDICAMENTOS</t>
  </si>
  <si>
    <t>SIE-2-2022-OEC-RSAB-1</t>
  </si>
  <si>
    <t>20604752249</t>
  </si>
  <si>
    <t>MEDIKA EXPRESS SOCIEDAD ANONIMA CERRADA</t>
  </si>
  <si>
    <t>ADQUISICION DE CAJA TRANSPORTADORA C.S CURAHUASI, HUANCARAMA, DR. CARLOS ALFREDO AYESTAS Y C.S. TAMBURCO</t>
  </si>
  <si>
    <t>20607387622</t>
  </si>
  <si>
    <t>JL BIOMED PERU SAC</t>
  </si>
  <si>
    <t>ADQUISICION DE FRAZADAS</t>
  </si>
  <si>
    <t>ADQUISICION DE BOLSAS DE POLIETILENO</t>
  </si>
  <si>
    <t>SUMINISTRO DE ENERGIA ELECTRICA CORRESPONDIENTE DE LOS MESES DE DICIEMBRE 2021 Y ENERO DEL 2022 DEL</t>
  </si>
  <si>
    <t>SUMINISTRO DE ENERGIA ELECTRICA CORRESPONDIENTE AL MES DE FEBRERO DEL 2022 DEL AMBITO DE LA RED DE SALUD ABANCAY.</t>
  </si>
  <si>
    <t>ALQUILER DE LOCAL DEL ALMACEN ESPECIALIZADO DE LA RED DE SALUD DE ABANCAY</t>
  </si>
  <si>
    <t>10310446934</t>
  </si>
  <si>
    <t>IMPRESION DE FORMATOS UNICOS DE ATENCIONES SIS, PATA LAS IPRESS DE LAS MICRO REDES QUE CONFORMA</t>
  </si>
  <si>
    <t>10463097530</t>
  </si>
  <si>
    <t>SANCHEZ VALDERRAMA ELIA SARA</t>
  </si>
  <si>
    <t>POR EL SERVICIO DE SUMINISTRO DE ENERGIA ELECTRICA DE LOS ESTABLECIMIENTOS DE SALUD DEL AMBITO DE LA RED DE SALUD ABANCAY CORRESPONDIENTE AL MES DE MARZO DEL 2022</t>
  </si>
  <si>
    <t>SERVICIO DE IMPRESION DE REFERNCIAS Y CONTRAREFERENCIAS PARA LAS IPRESS DE LA RED DE SALUD ABANCAY</t>
  </si>
  <si>
    <t>20450599108</t>
  </si>
  <si>
    <t>COMERCIAL E IMPRENTA EL MISTI - EMPRESA INDIVIDUAL DE RESPONSABILIDAD LIMITADA</t>
  </si>
  <si>
    <t>POR EL SERVICIO DE SUMINISTRO DE ENERGIA ELECTRICA DE LOS ESTABLECIMIENTOS DE SALUD DEL AMBITO DE LA RED DE SALUD ABANCAY CORRESPONDIENTE AL MES DE ABRIL DEL 2022</t>
  </si>
  <si>
    <t>POR EL SERVICIO DE SUMINISTRO DE ENERGIA ELECTRICA DE LOS ESTABLECIMIENTOS DE SALUD DEL AMBITO DE LA RED DE SALUD ABANCAY CORRESPONDIENTE AL MES DE MAYO DEL 2022</t>
  </si>
  <si>
    <t>SERVICIO DE IMPRESION DE FORMATERIA IMPRESA</t>
  </si>
  <si>
    <t xml:space="preserve">POR EL SERVICIO DE SUMINISTRO DE ENERGIA ELECTRICA DE LOS ESTABLECIMIENTOS DE SALUD DEL AMBITO DE LA RED DE SALUD ABANCAY CORRESPONDIENTE AL MES DE JUNIO DEL 2022
</t>
  </si>
  <si>
    <t>SERVICIO DE TRANSPORTE ,RECOJO Y DISPOSICION FINAL DE RESIDUOS BIOCONTAMINADOS</t>
  </si>
  <si>
    <t>AS-SM-3-2022-RS.AB-1</t>
  </si>
  <si>
    <t>20490099094</t>
  </si>
  <si>
    <t>JMC GERENCIA Y CONSTRUCCION SOCIEDAD ANONIMA CERRADA - JMC GERENCIA Y CONSTRUCCION S.A.C.</t>
  </si>
  <si>
    <t>IMPRESION DE FORMATO DE RECETA UNICA ESTANDARIZADA + INDICACIONES PARA DISTRIBUCION A LOS ESTABLECIM</t>
  </si>
  <si>
    <t>AS-SM-2-2022-RS.AB-1</t>
  </si>
  <si>
    <t>20518517814</t>
  </si>
  <si>
    <t>GRAFICA GECER S.A.C.</t>
  </si>
  <si>
    <t>SERVICIO DE SUMINISTRO DE AGUA POTABLE DE LOS ESTABLECIMIENTOS DE LA RED DE SALUD ABANCAY CORRESPONDIENTE DEL MES DE MAYO, JUNIO Y JULIO</t>
  </si>
  <si>
    <t>20115425651</t>
  </si>
  <si>
    <t>E.P.S. EMUSAP ABANCAY S.A.C.</t>
  </si>
  <si>
    <t>POR EL SERVICIO DE SUMINISTRO DE ENERGIA ELECTRICA DE LOS ESTABLECIMIENTOS DE SALUD DEL AMBITO DE LA RED DE SALUD ABANCAY CORRESPONDIENTE AL MES DE JULIO DEL 2022</t>
  </si>
  <si>
    <t>POR EL SERVICIO DE SUMINISTRO DE ENERGIA ELECTRICA DE LOS ESTABLECIMIENTOS DE SALUD DEL AMBITO DE LA RED DE SALUD ABANCAY CORRESPONDIENTE AL MES DE AGOSTO DEL 2022</t>
  </si>
  <si>
    <t>SERVICIO PARA EL PROCESO DE TRANSFERENCIA DE GESTION ADMINISTRATIVA</t>
  </si>
  <si>
    <t>20490485563</t>
  </si>
  <si>
    <t>TERRACON S.A.C.</t>
  </si>
  <si>
    <t>ALEDY ALL BUSINESS PERU S.A.C  RUC 20603559607</t>
  </si>
  <si>
    <t>SOUND PLAY E.I.R.L RUC 20550817943</t>
  </si>
  <si>
    <t>15/082022</t>
  </si>
  <si>
    <t>29/082022</t>
  </si>
  <si>
    <t>ADQUISICION DE PLANTA DE PROD. DE NITROGENO LIQUIDO AFECTO AL ITEM, 02.01.09.03. MOD. DE PLANTA DE NITROGENO, PARA EL PROYECTO "MEJORAMIENTO DE LA CADENA PRODUCTIVA DE GANADO VACUNO DE LECHE EN 35 DISTRITOS EN LAS PROVINCIAS DE ABANCAY, ANT</t>
  </si>
  <si>
    <t>ROCKINK IMM S.A.C.</t>
  </si>
  <si>
    <t>ADQUISICION DE SEMILLAS DE PAPA PARA LAS 05 PROVINCIAS DEL AMBITO DE EJECUCION DEL PROYECTO MEJORAMIENTO DE LA PRODUCCION AGROPECUARIA DE LA CAMPAÑA CHICA DE LAS UNIDADES PRODUCTIVAS  FAMILIARES EN EL CONTEXTO DE EMERGENCIA DEBIDO AL COVID</t>
  </si>
  <si>
    <t>ALCARRAZ CAMPOS NELVIN ANDRES</t>
  </si>
  <si>
    <t>ADQUISICION DE CAMIONETA 4X4 AFECTO AL ITEM: 03.01.01.03, PARA EL PROYECTO "MEJORAMIENTO DE LA CADENA PRODUCTIVA DE GANADO VACUNO DE LECHE EN 35 DISTRITOS EN LAS PROVINCIAS DE ABANCAY, ANTABAMBA, AYMARAES, COTABAMBAS Y GRAU, REGIÓN APURÍMAC</t>
  </si>
  <si>
    <t>ROKA TRAVEL E.I.R.L</t>
  </si>
  <si>
    <t>ADQUISICION DE MOTOCICLETAS LINEALES TODO TERRENO PARA EL PROYECTO  MEJORAMIENTO DE LA PRODUCCION AGROPECUARIA DE LA CAMPAÑA CHICA DE LAS UNIDADES PRODUCTIVAS FAMILIARES EN EL CONTEXTO DE EMERGENCIA DEBIDO AL COVID 19 EN 5 PROVINCIAS DEL</t>
  </si>
  <si>
    <t>JCM MOTORS S.A.C.</t>
  </si>
  <si>
    <t>CONTRATACION DE MOTOCICLETAS LINEALES PARA EL PROYECTO MEJORAMIENTO DE LA CADENA PRODUCTIVA DE GANADO VACUNO DE LECHE EN 35 DISTRITOS EN LAS PROVINCIAS DE ABANCAY, AYMARAES, ANTABAMBA, COTABAMBAS Y GRAU DE LA REGION APURIMAC.</t>
  </si>
  <si>
    <t>J.C. AUTOMOTRIZ TRAK SERVIS S.A.C.</t>
  </si>
  <si>
    <t>ADQUISICION  DE PANELES  TERMOACUSTICO Y ACCESORIOS PARA LA COBETURA  PERTENECIENTE AL COMPONENTE II</t>
  </si>
  <si>
    <t>LOAYZA DIAZ FLOR NILDA</t>
  </si>
  <si>
    <t>ADQUISICION DE CAMARA DE MADURADO AFECTO AL ITEM, 03.01.01.02 MOD. DE INNOVACION TECN. EN LA PR</t>
  </si>
  <si>
    <t>CORPORACION CIMMSA SOCIEDAD ANONIMA - CORPORACION CIMMSA S.A.</t>
  </si>
  <si>
    <t>ADQUISICION DE CEMENTO PORTLAND TIPO I AFECTO AL ITEM:  02.01.09.03  Y 03.01.01.02, PARA EL PRO</t>
  </si>
  <si>
    <t>ADQUISICION CONDUCTORES-CABLES, PARA LA EJECUCION DEL ACTIVIDAD "MANTENIMIENTO DEL SISTEMA ELÉCTRICO BAJA TENSIÓN GRANJA SAN ANTONIO Y CAMPO FERIAL SAN ANTONIO EN EL DISTRITO DE TAMBURCO, PROVINCIA DE ABANCAY, DEPARTAMENTO DE APURÍMAC</t>
  </si>
  <si>
    <t>REPRESENTACIONES COMERCIAL Y FERRETERIA INCA SUR E.I.R.L.</t>
  </si>
  <si>
    <t>ADQUISICION DE CEMENTO TIPO I AFECTO AL  ITEM:  03.01.01.01 DEL COMPONENTE II, CONTRUCCION  DDE INFRAESTRUCTURA PARA LA CRIOPRESERVACION DE SEMEN BOVINO, PARA EL PROYECTO "MEJORAMIENTO DE LA CADENA PRODUCTIVA DE GANADO VACUNO DE LECHE EN 35</t>
  </si>
  <si>
    <t xml:space="preserve"> TRANSPORTES &amp; LOGISTICA CORP. CHICLLA E.I.R.L.</t>
  </si>
  <si>
    <t>ADQUISICION DE FERTILIZANTE UREA AGRICOLA PARA LA PROVINCIA DE COTABAMBAS PARA EL PROYECTO MEJORAMIENTO DE LA PRODUCCION AGROPECUARIA DE LA CAMPAÑA CHICA DE LAS UNIDADES PRODUCTIVAS FAMILIARES EN EL CONTEXTO DE EMERGENCIA DEBIDO AL COVID 19</t>
  </si>
  <si>
    <t>TIUTI PERU S.A.C</t>
  </si>
  <si>
    <t>POR LA COMPRA DE SEMILLA DE  ARVERJA  DE GRANO VERDE VAR MUNAY EMILIA  SAN ANTONIO  ABANCAY</t>
  </si>
  <si>
    <t>VENERO LUNA JOSE LUIS</t>
  </si>
  <si>
    <t>ADQUISICION DE EMPACADORA DE FORRAJE AFECTO AL ITEM: 02.01.01.03. CAPACITACION E LA CONSERVACIO</t>
  </si>
  <si>
    <t>ADQUISICION DE TUBERIAS METALICAS AFECTO AL ITEM: 03.01.01.02. MODULO DE INNOVACION TECNOLOGICA</t>
  </si>
  <si>
    <t>ADQUISICION DE ORDEÑAORA MECANICA AFECTO AL ITEM:  02.01.05.01 TALLERES DE CAPACITACION EN BUEN</t>
  </si>
  <si>
    <t>ADQUISICION DE FIBRA DE ALPACA PARA EL PROYECTO "MEJORAMIENTO DEL NIVEL COMPETITIVO DE LA CADENA DE</t>
  </si>
  <si>
    <t>RATA HUACHACA RICHARD</t>
  </si>
  <si>
    <t>ADQUISICION DE CARPAS CON LOGO INSTITUCIONAL PARA EL PROYECTO</t>
  </si>
  <si>
    <t>PARIGUANA QUISPE EDWIN</t>
  </si>
  <si>
    <t>ADQUISICION DE ECOGRAFO DIGITAL PORTATIL AFECTO AL ITEM:02.01.09.02 INSEMINACIÓN ARTIFICIAL EN</t>
  </si>
  <si>
    <t>ADQUISICION DE YOGURTERA AFECTO AL ITEM, 03.01.01.02. MOD. INNOVACION TECNOLOGICA EN LA RPODUCC</t>
  </si>
  <si>
    <t>POR LA COMPRA DE  PRODUCTO FARMACEUTICOS DE USO ANIMAL  PARA PPR-68</t>
  </si>
  <si>
    <t>RIOS RAMOS ERICA CHRIS</t>
  </si>
  <si>
    <t>ADQUISICION DE MATERIALES VARIOS AFECTO AL ITEM: 03.01.01.02. MODULO DE INNOVACION TECNOLOGICA</t>
  </si>
  <si>
    <t>SERVICIOS DE INGENIERIA Y SUMINISTROS SOCIEDAD ANONIMA</t>
  </si>
  <si>
    <t>ADQUISICION DE FERTILIZANTE UREA AGRICOLA PARA LA PROVINCIA DE ANTABAMBA PARA EL PROYECTO MEJOR</t>
  </si>
  <si>
    <t>KALLPA ANDINA S.R.L.</t>
  </si>
  <si>
    <t>POR LA COMPRA DE HERRAMIENTA  DE CONSTRRUCCION  PARA PROYECTO  MEJORAMIENTO  DE LA PRODUCCION AGROPECUARIA DE CAMPAÑA CHICA DE LAS UNIDADES PRODUCTIVAS  FAMILIARES  EN EL CONTESCTO  DE ENERGENCIA DEBIDO AL COVID-19</t>
  </si>
  <si>
    <t xml:space="preserve"> CORPORACIÓN WIÑAY APURÍMAC S.A.C</t>
  </si>
  <si>
    <t>ADQUISICION DE PICADORA MOLEDORA AFECTO AL ITEM: 02.01.02.02. CAPACITACION EN PREPARACION DE AL</t>
  </si>
  <si>
    <t>ADQUISICION  DE  MAQUINA  BOBINADORA  ( CAN COILER) PARA EL PROYECTO  MEJORAMIENTO DEL NIVEL COMPETITIVO DE LA CADENA DE LA FIBRA DE ALPACA Y VICUÑA EN LA REGION APURIMAC</t>
  </si>
  <si>
    <t>ADQUISICION DE FERTILIZANTE UREA AGRICOLA PARA LA PROVINCIA DE ABANCAY PARA EL PROYECTO MEJORAM</t>
  </si>
  <si>
    <t>ADQUISICION DE FERTILIZANTE CLORURO DE POTASIO PARA LA PROVINCIA DE COTABAMBAS PARA EL PROYECTO</t>
  </si>
  <si>
    <t>ADQUISICION DE SEMILLAS DE ZANAHORIA Y SEMILLAS DE CULANTRO PARA EL PROYECTO MEJORAMIENTO DE LA</t>
  </si>
  <si>
    <t>ADQUISICION DE FERTILIZANTE SUPERFOSFATO TRIPLE PARA LA PROVINCIA DE ABANCAY PARA EL PROYECTO M</t>
  </si>
  <si>
    <t>ADQUISICION DE MOTOCARGA AFECTO A: 03.01.01.02 MOD. DE INNOVACION TECN. EN LA PRODUCCION Y TRAN</t>
  </si>
  <si>
    <t>MOTOR BIKE IMPORT EIRL</t>
  </si>
  <si>
    <t>ADQUISICIÓN DE  TELA PARA  UNIFORME  INSTITUCIONAL PARA EL PERSONAL ADMINISTRATIVO DE LOS TRABAJADORES CONTRATADOS BAJO EL DECRETO LEGISLATIVO N° 276 Y 1057 DE LA DIRECCIÓN REGIONAL AGRARIA APURÍMAC.</t>
  </si>
  <si>
    <t>VIZCARRA BALLON JESUSA</t>
  </si>
  <si>
    <t>ADQUISICION DE MANGUERRA HDPE PARA LA EJECUCION DEL ACTIVIDAD "MANTENIMIENTO DEL SISTEMA DE RIEGO POR ASPERSION GRANJA SAN ANTONIO DISTRITO DE TAMBURCO, PROVINCIA DE ABANCAY, REGION -APURIMAC".</t>
  </si>
  <si>
    <t>ADQUISICION DE PAJILLAS DE SEMEN DE TORO AFECTO AL ITEM:  02.01.09.02 INSEMINACION ARTIFICIAL EN VACUNOS PARA LA CAPACITACION DEL PROCESO RESPRODUCTIVO PARA EL PROYECTO "MEJORAMIENTO DE LA CADENA PRODUCTIVA DE GANADO VACUNO DE LECHE EN 35 D</t>
  </si>
  <si>
    <t>ECOLSPERU E.I.R.L</t>
  </si>
  <si>
    <t>ADQUISICION DE GASOLINA, PARA EL PROYECTO "MEJORAMIENTO DE LA CADENA PRODUCTIVA DE GANADO VACUN</t>
  </si>
  <si>
    <t>ADQUISICION DE AGREGADOS AFECTO AL  ITEM:  03.01.01.01 DEL COMPONENTE II, CONTRUCCION  DE INFRAESTRUCTURA PARA LA CRIOPRESERVACION DE SEMEN BOVINO, PARA EL PROYECTO "MEJORAMIENTO DE LA CADENA PRODUCTIVA DE GANADO VACUNO DE LECHE EN 35 DISTR</t>
  </si>
  <si>
    <t>ADQUISICION DE FERTILIZANTE SUPERFOSFATO TRIPLE PARA LA PROVINCIA DE COTABAMBAS PARA EL PROYECT</t>
  </si>
  <si>
    <t>ADQUISICION DE AGREGADOS  AFECTO AL ITEM: 03.01.01.02. MODULO DE INNOVACION TECNOLOGICA EN LA P</t>
  </si>
  <si>
    <t>ADQUISICION DE ESTIERCOL PROCESADO DE GALLINA PARA LA PROVINCIA DE COTABAMBAS PARA EL PROYECTO</t>
  </si>
  <si>
    <t>ADQUISICION DE SEMILLAS DE HABAS PARA LA PROVINCIA DE ABANCAY</t>
  </si>
  <si>
    <t>ADQUISICION DE TRANSFORMADOR TRIFASICO DE 260 KVA AFECTO AL ITEM:  03.01.01.02 MODULO DE INNOVACION TECNOLOGICA EN LA PROD. Y TRANSF. DE LECHE, PARA EL PROYECTO "MEJORAMIENTO DE LA CADENA PRODUCTIVA DE GANADO VACUNO DE LECHE EN 35 DISTRITOS</t>
  </si>
  <si>
    <t>TESLA PERU SRL.</t>
  </si>
  <si>
    <t>ADQUISICION DE MATERIALES PARA MODULOS DEMOSTRATIVO AFECTO AL ITEM, 02.01.01.02 MODULOS DEMOSTR</t>
  </si>
  <si>
    <t xml:space="preserve"> INVERSIONES GENERALES HERRERA EMPRESA INDIVIDUAL DE RESPONSABILIDAD LIMITADA</t>
  </si>
  <si>
    <t>ADQUISICION DE ESTIERCOL PROCESADO DE GALLINA PARA LA PROVINCIA DE GRAU</t>
  </si>
  <si>
    <t>ADQUISICION DE LADRILLO DE ARCILLA KIN KON AFECTO AL  ITEM:  03.01.01.01 DEL COMPONENTE II, CONSTRUCCION  DE INFRAESTRUCTURA PARA LA CRIOPRESERVACION DE SEMEN BOVINO, PARA EL PROYECTO "MEJORAMIENTO DE LA CADENA PRODUCTIVA DE GANADO VACUNO D</t>
  </si>
  <si>
    <t>ADQUISICION DE ROLLIZOS; AFECTO AL ITEM 02.01.01.02. MODULOS DEMOSTRATIVOS EN PRODUCCION DE PAS</t>
  </si>
  <si>
    <t>ADQUISICION DE INSUMOS AGRICOLAS</t>
  </si>
  <si>
    <t>REQUERIMIENTO DE PETROLEO</t>
  </si>
  <si>
    <t>ADQUISICION DE FERTILIZANTE SUPERFOSFATO TRIPLE PARA LA PROVINCIA DE ABANCAY PARA EL PROYECTO MEJORA</t>
  </si>
  <si>
    <t>ADQUISICIÓN DE GASOLINA DE 90 OCT. PARA EL PROYECTO: MEJORAMIENTO DE LA PRODUCCION AGROPECUARIA</t>
  </si>
  <si>
    <t>COMPRA DE INSUMOS AGRICOLAS (MAIZ BLANCO AMILACEO)</t>
  </si>
  <si>
    <t>ADQUISICION DE COMPUTADORAS PORTATIL AFECTO AL ITEM: 03.01.01.03. IMPLEMENTACION CON MAQUINAS,</t>
  </si>
  <si>
    <t>JHT HARDWARE &amp; SOFTWARE EMPRESA INDIVIDUAL DE RESPONABILIDAD LIMITADA</t>
  </si>
  <si>
    <t>ADQUISICION DE TANQUE CRIOGENICO AFECTO AL ITEM:02.01.09.02 INSEMINACIÓN ARTIFICIAL EN VACUNOS</t>
  </si>
  <si>
    <t>ADQUISICION DE SEMILLAS DE HABAS PARA LA PROVINCIA DE ANTABAMBA</t>
  </si>
  <si>
    <t>ADQUISICION DE POSTES AFECTO AL ITEM:  03.01.01.02 MODULO DE INNOVACION TECNOLOGICA EN LA PROD. Y TRANSF. DE LECHE, PARA EL PROYECTO "MEJORAMIENTO DE LA CADENA PRODUCTIVA DE GANADO VACUNO DE LECHE EN 35 DISTRITOS EN LAS PROVINCIAS DE ABANCA</t>
  </si>
  <si>
    <t>INDUSTRIA E INVERSIONES DEL SUR E.I.R.L</t>
  </si>
  <si>
    <t>ADQUISICION DE FERTILIZANTE UREA AGRICOLA PARA LA PROVINCIA DE AYMARAES PARA EL PROYECTO MEJORA</t>
  </si>
  <si>
    <t>ADQUISICION DE MATERIAL GRANULAR  AFECTO AL ITEM:  03.01.01.02 MODULO DE INNOVACION TECNOLOGICA EN LA PROD. Y TRANSF. DE LECHE, PARA EL PROYECTO "MEJORAMIENTO DE LA CADENA PRODUCTIVA DE GANADO VACUNO DE LECHE EN 35 DISTRITOS EN LAS PROVINCI</t>
  </si>
  <si>
    <t>ADQUISICION DE SEMILLAS DE HABAS PARA LA PROVINCIA DE AYMARAES</t>
  </si>
  <si>
    <t>ADQUISICION DE FERTILIZANTE SUPERFOSFATO TRIPLE, PARA LA PROVINCIA DE AYMARAES PARA EL PROYECTO</t>
  </si>
  <si>
    <t>ADQUISICION DE PAJILLAS DE SEMEN DE TOROS AFECTO AL ITEM:  02.01.09.02. PARA EL PROYECTO "MEJOR</t>
  </si>
  <si>
    <t>ADQUISICION DE SEMILLAS DE BETERRAGA, CEBOLLA Y COLIFLOR HIBRIDO PARA EL PROYECTO</t>
  </si>
  <si>
    <t>CALDERON PACOHUANCA KARIN LEONOR</t>
  </si>
  <si>
    <t>ADQUISICION DE TABLAS DE MADERA  AFECTO AL  ITEM:  03.01.01.01 DEL COMPONENTE II, CONTRUCCION  DE INFRAESTRUCTURA PARA LA CRIOPRESERVACION DE SEMEN BOVINO, PARA EL PROYECTO "MEJORAMIENTO DE LA CADENA PRODUCTIVA DE GANADO VACUNO DE LECHE EN</t>
  </si>
  <si>
    <t>MADERERA MUEBLERIA CHIPA S.R.L.</t>
  </si>
  <si>
    <t>POR LA COMPRA  DE  ALIMENTO BALANCEADO  PARA CUYES</t>
  </si>
  <si>
    <t>ADQUISICION DE CONDUCTORES ELECTRICOS AFECTO AL ITEM:  03.01.01.02 MODULO DE INNOVACION TECNOLOGICA</t>
  </si>
  <si>
    <t>DISCONFER S.R.L.</t>
  </si>
  <si>
    <t>ADQUISICION DE TUBERIAS METALICAS PARA INSTALACION DE TECHO, AFECTO AL ITEM:  03.01.01.02 MODUL</t>
  </si>
  <si>
    <t>CONSULTORES EJECUTORES &amp; INGEVI S.R.L.</t>
  </si>
  <si>
    <t>ADQUISICION DE SEMILLAS; AFECTO AL ITEM 02.01.01.02. MODULOS DEMOSTRATIVOS EN PRODUCCION DE PAS</t>
  </si>
  <si>
    <t>ADQUISICION DE FERTILIZANTE CLORURO DE POTASIO PARA LA PROVINCIA DE ANTABAMBA PARA EL PROYECTO</t>
  </si>
  <si>
    <t>ADQUISICION DE FERTILIZANTE SUPERFOSFATO TRIPLE PARA LA PROVINCIA DE ANTABAMBA PARA EL PROYECTO</t>
  </si>
  <si>
    <t>CONTRATACIÓN DEL SERVICIO DE CONSULTORÍA PARA LA ELABORACION DE EXPEDIENTE TECNICO DEFINITIVO DEL PROYECTO "MEJORAMIENTO DEL MANEJO Y CONSERVACION DE LOS MODULOS DE USO SUSTENTABLE DE LA VICUÑA EN LAS COMUNIDADES CONSERVACIONISTAS DE LAS 6</t>
  </si>
  <si>
    <t>CONSULTORIA Y GESTION INTEGRAL S.A.C.</t>
  </si>
  <si>
    <t>SERVICIO DE ALQUILER DE RETROEXCAVADORA, EXCAVADORA Y VOLQUETE, AFECTO AL ITEM 03.01.01.01, DEL COMPONENTE II CONSTRUCCION DE INFRAESTRUCTURA PARA LA CRIOPRSERVACION DE SEMEN BOVINO, PROYECTO "MEJORAMIENTO DE LA CADENA PRODUCTIVA DE GANADO</t>
  </si>
  <si>
    <t>TRANSCARGO RIVATOURS S.R.L.</t>
  </si>
  <si>
    <t>SERVICIO DE ELABORACION DE LIQUIDACION TECNICA FINANCIERA PARA EL PROYECTO "MEJORAMIENTO DEL NI</t>
  </si>
  <si>
    <t>CONSERGESI EIRL</t>
  </si>
  <si>
    <t>SERVICIO DE ESPECIALISTA EN VALIDACION TECNICA OFICIAL DEL PLAN HACCP AFECTO AL ITEM 03.01.01.02, MODULO DE INNVACION TECNOLOGICA EN LA PRODUCCION Y TRANSFORMACION DE LA LECHE DEL PROYECTO "MEJORAMIENTO DE LA CADENA PRODUCTIVA DE GANADO VAC</t>
  </si>
  <si>
    <t>MEZA FELIX TINO ARISTIDES</t>
  </si>
  <si>
    <t>CONTRATACION DEL SERVICIO ESPECIALIZADO EN INSTALACIONES ELÉCTRICAS (EXCAVACION Y COLOCACION DE POSTES) PARA LA ACTIVIDAD "MANTENIM</t>
  </si>
  <si>
    <t>CONTRATACIÓN DEL SERVICIO DE INSTALACIÓN DE COBERTURAS DE 24 STANDS A TODO COSTO PARA LA ACTIVIDAD PARA LA ACTIVIDAD "MANTENIMIENTO DEL SISTEMA DE RIEGO POR ASPERSION GRANJA SAN ANTONIO DISTRITO DE TAMBURCO, PROVINCIA DE ABANCAY, REGION -AP</t>
  </si>
  <si>
    <t>POR LA CONTRATACION DE COORDINADOR Y/O JEFE DE PROYECTO PARA LA ELABORACION DEL EXPEDIENTE TECN</t>
  </si>
  <si>
    <t>VIVANCO PINTO ROBERTO RICARDO</t>
  </si>
  <si>
    <t>CONTRATACION DE UN ESPECIALISTA EN ARQUITECTURA (ARQUITECTO) PARA LA ELABORACION DEL EXPEDIENTE TECNICO DEL PROYECTO"MEJORAMIENTO DE LA GESTIÓN DE SERVICIOS AGROPECUARIOS DE LA DIRECCIÓN REGIONAL AGRARIA APURIMAC EN 5 PROVINCIAS DEL DEPARTA</t>
  </si>
  <si>
    <t xml:space="preserve"> ELGUERA GARRAFA FERNANDO</t>
  </si>
  <si>
    <t>SERVICIO DE SUMINISTRO E INSTALACION DE PUERTAS Y PROTECTORES DE VENTANAS; AFECTO AL ITEM 03.01</t>
  </si>
  <si>
    <t>CONTRATACIÓN DE UN SUPERVISOR Y EVALUADOR  DE PROYECTOS DE INVERSION PARA EL  EXPEDIENTE TECNIC</t>
  </si>
  <si>
    <t>IPENZA SOSA GLICERIO</t>
  </si>
  <si>
    <t>CONTRATACION DEL SERVICIO ESPECIALIZADO EN SOLDADURA ESTRUCTURA METALICA, ENCOFRADO, VACIADO DE</t>
  </si>
  <si>
    <t>SOMIK EDIFICA E.I.R.L</t>
  </si>
  <si>
    <t>PARA EFECTOS DE PAGO POR EL SERVICIO DE  LIQUIDACION TECNICO  FINANCIERO DEL PROYECTO MEJORAMIENTO DE LA COMPETITIVIDAD DE LA CADENA PRODUCTIVA DE LA QUINUA EN LA REGION APURIMAC, CORRESPONDIENTE A LOS AÑOS 2013-2021</t>
  </si>
  <si>
    <t>SERVICIO DE ELABORACION DE EXPEDIENTE SISTEMA DE UTILIZACION EN MEDIA TENSION 22.9/13.2 KV. AFE</t>
  </si>
  <si>
    <t>REPRESENTACIONES JOMAR`E SOCIEDAD ANONIMA CERRADA</t>
  </si>
  <si>
    <t>SERVICIO DE ATENCION DE REFRIGERIOS AFECTO A LOS ITEMS: 02.01.02.01. - 02.01.01.03. - 02.01.02.02-02.01.03.01-02.01.03.02-02.01.03.03-02.01.03.04-02.01.05.01-02.01.05.02-02.01.09.01-03.01.03</t>
  </si>
  <si>
    <t>BOLIVAR MOREANO YULY</t>
  </si>
  <si>
    <t>CONTRATACION DEL SERVICIO ESPECIALIZADO EN INSTALACIONES ELÉCTRICAS</t>
  </si>
  <si>
    <t>TAPIA CHALLQUE AMBROCIO</t>
  </si>
  <si>
    <t>POR LA CONTRATACION DE UN ESPECIALISTA EN ESTRUCTURAS (INGENIERO CIVIL) PARA LA ELABORACION DEL</t>
  </si>
  <si>
    <t>HUAMAN SULLA ELGUER</t>
  </si>
  <si>
    <t>CONTRATACIÓN DEL DE CONSULTORÍA PARA REALIZAR EL SANEAMIENTO FÍSICO LEGAL DEL PREDIO</t>
  </si>
  <si>
    <t>PEREZ ESCOBAR WILL LEONIDAS</t>
  </si>
  <si>
    <t>COTIZACION Y ADQUISICION DE EQUIPOS PARA MONITOREO DE PARAMETROS DE CAMPO</t>
  </si>
  <si>
    <t>O/C Nº 05</t>
  </si>
  <si>
    <t>ADQUISICION DE PASTAS Y CEPILLOS DENTALES PARA ABASTECER A LOS ESTABLECIMIENTOS DE SALUD CON SERVICI</t>
  </si>
  <si>
    <t>O/C Nº 10</t>
  </si>
  <si>
    <t>20605967591 - PRODUCTOS ECOLOGICOS DE CALIDAD EMPRESA INDIVIDUAL DE RESPONSABILIDAD LIMITADA</t>
  </si>
  <si>
    <t>ADQUISICION DE DISPOSITIVOS MÉDICOS, PARA EL  ABASTECIMIENTO LOS ESTABLECIMIENTOS DE SALUD, PAR</t>
  </si>
  <si>
    <t>O/C Nº 38</t>
  </si>
  <si>
    <t>20545084334 - MARAVILA INTERNATIONAL HEALTH SERVICES E.I.R.L.</t>
  </si>
  <si>
    <t>ADQUISICION DE PRODUCTOS FARMACÈUTICOS PARA ABASTECER A LOS ESTABLECIMIENTOS DE SALUD, PARA LA</t>
  </si>
  <si>
    <t>O/C Nº 40</t>
  </si>
  <si>
    <t>20448605893 - ALMACENES FARMACEUTICOS SOCIEDAD ANONIMA CERRADA</t>
  </si>
  <si>
    <t>ADQUISICION DE MINI RACK PARA EL ALMACEN DE MEDICAMENTOS DE LA RED DE SALUD COTABAMBAS</t>
  </si>
  <si>
    <t>O/C Nº 41</t>
  </si>
  <si>
    <t>20600786785 - GRUPO DE PROVEEDORES MAJO S.A.C - PROMAJO S.A.C.</t>
  </si>
  <si>
    <t>ADQUISICION DE INSUMOS DE LABORATORIO PARA ABASTECER A LOS ESTABLECIMIENTOS DE SALUD, PARA LA A</t>
  </si>
  <si>
    <t>O/C Nº 48</t>
  </si>
  <si>
    <t>20392996401 - CORPORACION INSUMEDIC S.A.C.</t>
  </si>
  <si>
    <t>ADQUISICION DE MOBILIARIO SILLA GIRATORIA PARA EL  AREA DE UNIDAD DE SEGUROS PUBLICOS Y PRIVADO</t>
  </si>
  <si>
    <t>O/C Nº 51</t>
  </si>
  <si>
    <t>20607538736 - FMS INVERSIONES E INDUSTRIA S.A.C.</t>
  </si>
  <si>
    <t>ADQUISICION DE PAPELERIA PARA LOS ESTABLECIEMIENTOS DE SALUD DE LA RED DE SALUD COTABAMBAS</t>
  </si>
  <si>
    <t>O/C Nº 65</t>
  </si>
  <si>
    <t>10238239724 - ESQUIEROS GAMARRA JACKELINE</t>
  </si>
  <si>
    <t>ADQUISICION DE EQUIPOS BIOMEDICOS PARA LAS DIFERENTES IPRESS DE LA UNIDAD EJECUTORA RED DE SALU</t>
  </si>
  <si>
    <t>O/C Nº 80</t>
  </si>
  <si>
    <t>20600930801 - MASTER WORLD MEDICAL SOCIEDAD ANONIMA CERRADA</t>
  </si>
  <si>
    <t>ADQUISICIÓN DE INSTRUMENTAL ODONTOLÓGICO PARA EESS CON SERVICIO DE ODONTOLOGÍA JURISDICCIÓN DE</t>
  </si>
  <si>
    <t>O/C Nº 101</t>
  </si>
  <si>
    <t>20602149260 - CAMIMEDICAL E.I.R.L.</t>
  </si>
  <si>
    <t>ADQUISICION DE ALIMENTOS NO PERECIBLES PARA CASAS MATERNAS DE LA JURISDICCION DE LA RSC</t>
  </si>
  <si>
    <t>O/C Nº 104</t>
  </si>
  <si>
    <t>10414162431 - QQUESO VALDEZ SOLEDAD</t>
  </si>
  <si>
    <t>"ADQUISICIÓN DE PASTAS Y CEPILLOS DENTALES PARA ABASTECER A LOS ESTABLECIMIENTOS DE SALUD CON S</t>
  </si>
  <si>
    <t>O/C Nº 105</t>
  </si>
  <si>
    <t>20202578145 - COMED E.I.R.L.</t>
  </si>
  <si>
    <t>ADQUISICION DE INSUMOS ODONTOLOGICOS PARA ABASTECER A LOS ESTABLECIMIENTOS DE SALUD.</t>
  </si>
  <si>
    <t>O/C Nº 106</t>
  </si>
  <si>
    <t>20477834702 - BLANCSAC IMPORTACIONES SOCIEDAD ANONIMA CERRADA</t>
  </si>
  <si>
    <t>ADQUISICIÓN DE PIEZAS DE MANO DE ALTA Y BAJA VELOCIDAD PARA LOS ESTABLECIMIENTOS DE LA RSC</t>
  </si>
  <si>
    <t>O/C Nº 107</t>
  </si>
  <si>
    <t>20606919388 - INVERSIONES MITHIALI MEDIC S.A.C.</t>
  </si>
  <si>
    <t>ADQUISICIÓN DE COMBUSTIBLE (DIESEL B5 S50 Y GASOHOL 90) PARA LAS IPRESS CON UNIDADES VEHICULARES DEL AMBITO DE LA RED DE SALUD COTABAMBAS</t>
  </si>
  <si>
    <t>SIE-1-2022-RSC</t>
  </si>
  <si>
    <t>20608480898 - INVERSIONES GENERALES Y ESTACION DE SERVICIOS NURAN SOCIEDAD COMERCIAL DE RESPONSABILIDAD LIMITADA</t>
  </si>
  <si>
    <t>ADQUISICIÓN DE EQUIPO INFORMATICO DE COMPUTADORA PORTATIL  PARA EL AREA DE UNIDAD DE SEGUROS PUBLICOS Y PRIVADOS</t>
  </si>
  <si>
    <t>O/C Nº 109</t>
  </si>
  <si>
    <t>20505546190 - AMERICAN WORD S.A.C.</t>
  </si>
  <si>
    <t>ADQUISICION DE EQUIPOS COMPUTACIONALES Y PERIFERICOS PARA LOS SERVICIOS DE FARMACIA</t>
  </si>
  <si>
    <t>O/C Nº 110</t>
  </si>
  <si>
    <t>20606123613 - MULTISERVICIOS TECNOLOGICO SURPERU E.I.R.L.</t>
  </si>
  <si>
    <t>ADQUISICION DE MATERIALES DE ESCRITORIO QUE SERAN DISTRIBUIDOS A LOS ESTABLECIMEINTOS DE SALUD RSC</t>
  </si>
  <si>
    <t>O/C Nº 125</t>
  </si>
  <si>
    <t>ADQUISICIÓN DE MATERIALES DE ASEO, LIMPIEZA Y TOCADOR QUE SERAN DISTRIBUIDAS EN LAS IPRESS DE LA RED DE SALUD COTABAMBAS</t>
  </si>
  <si>
    <t>COMPRE-SM-2-2022-RSC-1</t>
  </si>
  <si>
    <t>20607489239 - ALYSS PLAST SOCIEDAD COMERCIAL DE RESPONSABILIDAD LIMTADA</t>
  </si>
  <si>
    <t>SERVICIO DE ENERGIA ELECTRICA CORRESPONDIENTE A LA FACTURA DEL MES DE ENERO 2022 DE LA RED SALUD DE</t>
  </si>
  <si>
    <t>O/S Nº 2</t>
  </si>
  <si>
    <t>ADQUISICION DE FORMATO UNICO DE ATENCION FUA, PARA LOS IPRESS Y GARANTIZAR LA ATENCION A LOS US</t>
  </si>
  <si>
    <t>O/S Nº 83</t>
  </si>
  <si>
    <t>20606426098 - EDITORA GRAFICA APU MALLMANYA E.I.R.L</t>
  </si>
  <si>
    <t>SERVICIO DE ENERGIA ELECTRICA CORRESPONDIENTE A LA FACTURACION  DEL SUMINISTRO N°0070031593, EL CENT</t>
  </si>
  <si>
    <t>O/S Nº 155</t>
  </si>
  <si>
    <t>CONTRATACION DEL SERVICIO DE MANTENIMIENTO PREVENTIVO DE EQUIPOS BIOMEDOICOS DE LA RSC</t>
  </si>
  <si>
    <t>O/S Nº 156</t>
  </si>
  <si>
    <t>10403728891 - CARRERA CERNA JESUS HECTOR</t>
  </si>
  <si>
    <t>COTIZACION Y CONTRATACION DE EMPRESA PARA EL SERVICIO DE TRANSPORTE, RECOJO Y DISPOSICION FINAL</t>
  </si>
  <si>
    <t>AS-SM-3-2022-RSC-1</t>
  </si>
  <si>
    <t>20490099094 - JMC GERENCIA Y CONSTRUCCION SOCIEDAD ANONIMA CERRADA</t>
  </si>
  <si>
    <t>CONTRATACION SERVICIO INTERNET; MESES ABRIL A DICIEMBRE DEL 2022, POR 09 MESES; TOTAL=78MBPS X MES.</t>
  </si>
  <si>
    <t>COMPRE-SM-1-2022-RSC-1</t>
  </si>
  <si>
    <t>20600900855 - COMPAÑIA DE SERVICIOS Y TELECOMUNICACIONES DEL PERU S.A.C</t>
  </si>
  <si>
    <t>COMPRA DE MESA PLEAGBLE DE METAL, PARA LA DIRECCION DEL CENTRO DE PREVENCION Y CONTROL DE EMERGENCIA</t>
  </si>
  <si>
    <t>1/04/2022 00:00:00</t>
  </si>
  <si>
    <t>COMPRA DE 28  EXTINTORES PARA LA DIRECCION REGIONAL DE SALUD APURIMAC.-2022-INGRESAR AL ALMACEN</t>
  </si>
  <si>
    <t xml:space="preserve"> INVERSIONES CRUZ &amp; MOLINA ASOCIADOS SOCIEDAD COMERCIAL DE RESPONSABILIDAD LIMITADA</t>
  </si>
  <si>
    <t>27/04/2022 00:00:00</t>
  </si>
  <si>
    <t>COMPRA DE  TANQUE DE POLIETILENO PARA AGUA  DE (10,000 LTS, PARA HOSPITALES )  Y  (5,000 LTS ,</t>
  </si>
  <si>
    <t>B. RUFFNER INGENIEROS S.A.C.</t>
  </si>
  <si>
    <t>21/06/2022 00:00:00</t>
  </si>
  <si>
    <t>COMPRA DE  CAMA DE METAL PLEGABLE PARA LA DIRECCION DEL CENTRO DE PREVENCION Y CONTROL DE EMERG</t>
  </si>
  <si>
    <t>EXPORT PERU GLOBAL SOCIEDAD ANONIMA CERRADA</t>
  </si>
  <si>
    <t>1/09/2022 00:00:00</t>
  </si>
  <si>
    <t>ADQUISICIÓN DE ALIMENTOS PERECIBLES (CARNES) PARA LOS USUARIOS DEL HOGAR PROTEGIDO "AMANCAES" -</t>
  </si>
  <si>
    <t>PUMACAYO CALLA ALICIA</t>
  </si>
  <si>
    <t>14/03/2022 00:00:00</t>
  </si>
  <si>
    <t>FINALIDAD PUBLICA: COMPRA REGIONAL DE MEDICAMENTOS EN REFERENCIA AL INFORME N°11-2022-DAURM/DIR</t>
  </si>
  <si>
    <t>ACGFARMA E.I.R.L.</t>
  </si>
  <si>
    <t>31/05/2022 00:00:00</t>
  </si>
  <si>
    <t>COMPRA REGIONAL DE INSUMOS DENTALES PARA LA DISTRIBUCION A LAS REDES DE SALUD DE LA REGION APURIMAC.</t>
  </si>
  <si>
    <t>2/08/2022 00:00:00</t>
  </si>
  <si>
    <t>FINALIDAD PUBLICA: COMPRA REGIONAL DE MEDICAMENTOS, EN REFERENCIA AL INFORME N°11-2022-DARUM/DI</t>
  </si>
  <si>
    <t>MEDLINKS CORPORATION S.A.C.</t>
  </si>
  <si>
    <t>11/08/2022 00:00:00</t>
  </si>
  <si>
    <t>COMPRA REGIONAL DE INSUMOS MEDICOS PARA DISTRIBUCION  A LAS REDES DE SALUD DE LA REGION DE APURIMAC.</t>
  </si>
  <si>
    <t>23/08/2022 00:00:00</t>
  </si>
  <si>
    <t>REQUERIMIENTO DE COMPRA DE INSUMOS Y MATERIALES DE LABORATORIO DE MICROBIOLOGIA DE AGUA.</t>
  </si>
  <si>
    <t>IMPLEMENTOS Y REACTIVOS E.I.R.L.</t>
  </si>
  <si>
    <t>13/04/2022 00:00:00</t>
  </si>
  <si>
    <t>CONTRATACIÒN DE SERVICIO DE ALQUILER DE INMUEBLE PARA EL HOGAR PROTEGIDO AMANCAES-ABANCAY, SEGÙ</t>
  </si>
  <si>
    <t>TRAMITE DE PAGO DE RECONOCIMIENTO DE DEUDA DEL: SERVICIO DE LA FASE 2 DE ADECUACIÓN Y ACONDICIO</t>
  </si>
  <si>
    <t>SERVICIO DE MANTENIMIENTO PREVENTIVO DE LA PLANTA GENERADORA DE OXÍGENO MEDICINAL EN EL CENTRO</t>
  </si>
  <si>
    <t>SERVICIO DE MANTENIMIENTO DE LA INFRAESTRUCTURA DEL PUESTO DE SALUD DE LA CABAÑA, CHINCHEROS.T</t>
  </si>
  <si>
    <t>FREDOX E.I.R.L.</t>
  </si>
  <si>
    <t>SERVICIO DE MANTENIMIENTO DE LA INFRAESTRUCTURA DE LA DIRECCION DE SALUD VIRGEN DE COCHARCAS, C</t>
  </si>
  <si>
    <t>SERVICIO DE MANTENIMIENTO DEL CABLEADO ESTRUCTURADO DE DIGITACIÓN DE LA DIRECCIÓN DE SALUD VIRG</t>
  </si>
  <si>
    <t>SERVICIO DE MANTENIMIENTO DE INFRAESTRUCTURA DE LA PLANTA DE OXIGENO MEDICINAL DEL EE.SS, CHALH</t>
  </si>
  <si>
    <t>SERVICIO DE MANTENIMIENTO DEL CENTRO MEDICO EN EL EE.SS BELLAVISTA, LOCALIDAD DE BELLAVISTA.TR</t>
  </si>
  <si>
    <t>SERBICON E.I.R.L.</t>
  </si>
  <si>
    <t>SERVICIO DE MANTENIMIENTO DE LA INFRAESTRUCTURA DEL CENTRO DE SALUD DE SAURI, CHINCHEROS.TR =</t>
  </si>
  <si>
    <t>JIMENEZ PAREDES EMPRESA INDIVIDUAL DE RESPONSABILIDAD LIMITADA</t>
  </si>
  <si>
    <t>SERVICIO DE OBRA CIVIL PARA EL EE.SS. DE TAMBOBAMBA..TR = 27 FONCOR.</t>
  </si>
  <si>
    <t>00001</t>
  </si>
  <si>
    <t>00002</t>
  </si>
  <si>
    <t>00021</t>
  </si>
  <si>
    <t>00031</t>
  </si>
  <si>
    <t>00048</t>
  </si>
  <si>
    <t>00050</t>
  </si>
  <si>
    <t>00094</t>
  </si>
  <si>
    <t>00212</t>
  </si>
  <si>
    <t>00268</t>
  </si>
  <si>
    <t>00300</t>
  </si>
  <si>
    <t>GRUPO EDITORIAL SAN JOSE SRL</t>
  </si>
  <si>
    <t>00326</t>
  </si>
  <si>
    <t>00415</t>
  </si>
  <si>
    <t>001-2022-DISA AP II</t>
  </si>
  <si>
    <t>14 de junio del 2022</t>
  </si>
  <si>
    <t>00507</t>
  </si>
  <si>
    <t>00545</t>
  </si>
  <si>
    <t>00585</t>
  </si>
  <si>
    <t>00608</t>
  </si>
  <si>
    <t>ADQUISICION DE MATERIALES FERRETERIA</t>
  </si>
  <si>
    <t>O/C Nª 014</t>
  </si>
  <si>
    <t>ADQUISICION DE SEMILLA FORRAJE</t>
  </si>
  <si>
    <t>O/C Nª 017</t>
  </si>
  <si>
    <t xml:space="preserve">ADQUISICION DE COMBUSTIBLE </t>
  </si>
  <si>
    <t>O/C Nª 40</t>
  </si>
  <si>
    <t xml:space="preserve">ADQUISICION DE PAJILLAS </t>
  </si>
  <si>
    <t>O/C Nª 66</t>
  </si>
  <si>
    <t xml:space="preserve">ADQUISICION DE INSTRUMENTOS INSEMINACION </t>
  </si>
  <si>
    <t>O/C Nª 68</t>
  </si>
  <si>
    <t>ADQUISICION DE FERRETERIA GENERAL</t>
  </si>
  <si>
    <t>O/C Nª 75</t>
  </si>
  <si>
    <t xml:space="preserve">ADQUISICION DE EQUIPOS DE PROTECCION </t>
  </si>
  <si>
    <t>O/C Nª 79</t>
  </si>
  <si>
    <t xml:space="preserve">ADQUISICION DE CERCO ELECTRICO </t>
  </si>
  <si>
    <t>O/C Nª 80</t>
  </si>
  <si>
    <t>SIE Nª 5</t>
  </si>
  <si>
    <t xml:space="preserve">ADQUISICION DE ACCESORIOS SISTEMA DE RIEGO </t>
  </si>
  <si>
    <t>AS Nª 4</t>
  </si>
  <si>
    <t>SIE Nª 04</t>
  </si>
  <si>
    <t xml:space="preserve">ADQUISICION DE TAPAS METALICAS </t>
  </si>
  <si>
    <t>AS Nª 3</t>
  </si>
  <si>
    <t>SIE Nª 3</t>
  </si>
  <si>
    <t xml:space="preserve">ADQUISICION DE MADERA CORRIENTE </t>
  </si>
  <si>
    <t>O/C Nª 122</t>
  </si>
  <si>
    <t>1005/2022</t>
  </si>
  <si>
    <t xml:space="preserve">ADQUISICION DE AGREGADOS </t>
  </si>
  <si>
    <t>SIE Nª 2</t>
  </si>
  <si>
    <t xml:space="preserve">ADQUISICION DE VARILLAS </t>
  </si>
  <si>
    <t xml:space="preserve">ADQUISICION DE NIVEL TOPOGRAFICO </t>
  </si>
  <si>
    <t>O/C Nª 137</t>
  </si>
  <si>
    <t>SIE Nª 7</t>
  </si>
  <si>
    <t xml:space="preserve">ADQUISICION DE COMPUTADORAS </t>
  </si>
  <si>
    <t>O/C Nª 145</t>
  </si>
  <si>
    <t>SIE Nª 6</t>
  </si>
  <si>
    <t xml:space="preserve">ADQUISICION DE EMPACADORA </t>
  </si>
  <si>
    <t>AS Nª 5</t>
  </si>
  <si>
    <t>AS Nª 8</t>
  </si>
  <si>
    <t xml:space="preserve">ADQUISICION DE MATERIALES DE CHOSECHA </t>
  </si>
  <si>
    <t>O/C Nª 171</t>
  </si>
  <si>
    <t>31/06/2022</t>
  </si>
  <si>
    <t xml:space="preserve">ADQUISICION DE INSTRUMENTOS VETERINARIOS </t>
  </si>
  <si>
    <t>O/C Nª 186</t>
  </si>
  <si>
    <t xml:space="preserve">ADQUISICION DE INSUMOS DE INSEMINACION </t>
  </si>
  <si>
    <t>O/C Nª 187</t>
  </si>
  <si>
    <t xml:space="preserve">ADQUISICION DE HERRAMIENTAS DE COSECHA </t>
  </si>
  <si>
    <t>11/007/2022</t>
  </si>
  <si>
    <t xml:space="preserve">ADQUISICION DE CAMIONETA </t>
  </si>
  <si>
    <t>AS Nª 9</t>
  </si>
  <si>
    <t xml:space="preserve">ADQUISICION DE INSUMOS VETERINARIOS </t>
  </si>
  <si>
    <t>O/C Nª 214</t>
  </si>
  <si>
    <t>ADQUISICION DE FERTILIZANTES</t>
  </si>
  <si>
    <t>O/C Nª 221</t>
  </si>
  <si>
    <t xml:space="preserve">ADQUISICION DE PICADORA DE FORRAJE </t>
  </si>
  <si>
    <t>O/C Nª 236</t>
  </si>
  <si>
    <t xml:space="preserve">ADQUISICION DE HORMONAS </t>
  </si>
  <si>
    <t>AS Nª 10</t>
  </si>
  <si>
    <t xml:space="preserve">ADQUISICION DE COMPUTADORAS PORTATIL </t>
  </si>
  <si>
    <t>O/C Nª 249</t>
  </si>
  <si>
    <t>O/C Nª 259</t>
  </si>
  <si>
    <t>SERVICIO DE ENERGIA ELECTRICA DE LA DIRECCION REGIONAL DE TRANSPORTES Y COMUNICACIONES DEL PERI</t>
  </si>
  <si>
    <t>OS__0000001</t>
  </si>
  <si>
    <t>20116544289___ELECTRO SUR ESTE S.A.A.</t>
  </si>
  <si>
    <t>SERVICIO DE ALQUILER DE EXCAVADORA HIDRAULICA PARA LA OBRA CONSTRUCCION DE CAMINO VECINAL ENDTR</t>
  </si>
  <si>
    <t>OS__0000003</t>
  </si>
  <si>
    <t>10757108998___MENA AGUIRRE NILO</t>
  </si>
  <si>
    <t>SERVICIO DE ALQUILER DE CAMION VOLQUETE DE 15M3 PARA LA OBRA CONSTRUCCION DE CAMINO VECINAL ENT</t>
  </si>
  <si>
    <t>OS__0000006</t>
  </si>
  <si>
    <t>10482826895___MELENDEZ HUAMAN SHIRLEY</t>
  </si>
  <si>
    <t>SERVICIO  ALQUILER DE RETROEXCAVADORA PARA LA OBRA TOTORA KILCATA CCOTACCASA</t>
  </si>
  <si>
    <t>OS__0000009</t>
  </si>
  <si>
    <t>20601350506___MRS CONSTRUCTORA CONTRATISTAS E INVERSIONES GENERALES E.I.R.L.</t>
  </si>
  <si>
    <t>SERVICIO DE VOLADURA DE ROCA  PARA LA OBRA TOTORA KILCATA CCOTACCASA</t>
  </si>
  <si>
    <t>OS__0000010</t>
  </si>
  <si>
    <t>20601931649___CIAFATEX E.I.R.L.</t>
  </si>
  <si>
    <t>SERVICIO DE ALQUILER DE MOTONIVELADORA MAQUINA SECA CON OPERADOR INCLUIDO PARA LA OBRA CONSTRUC</t>
  </si>
  <si>
    <t>OS__0000031</t>
  </si>
  <si>
    <t>ALQUILER DE CAMIONETA 4X4 DOBLE CABINA  PARA EL PROYECTO: MEJORAMIENTO Y AMPLIACION DEL CORREDO</t>
  </si>
  <si>
    <t>OS__0000032</t>
  </si>
  <si>
    <t>20604243191___CONSTRUCTORA D &amp; L E.I.R.L.</t>
  </si>
  <si>
    <t>SERVICIO DE ALQUILER DE UNA CAMIONETA PARA LA OBRA CONSTRUCCION TROCHA CARROZABLE LLAULLIPATA -</t>
  </si>
  <si>
    <t>OS__0000034</t>
  </si>
  <si>
    <t>20605203176___FASA INGENIEROS SOCIEDAD COMERCIAL DE RESPONSABILIDAD LIMITADA</t>
  </si>
  <si>
    <t>SERVICIO DE ALQUILER DE VOLQUETE PARA LA OBRA CONSTRUCCION TROCHA CARROZABLE LLAULLIPATA  - TIP</t>
  </si>
  <si>
    <t>OS__0000035</t>
  </si>
  <si>
    <t>20608335219___INVERSIONES RASEC &amp; Z SOCIEDAD ANONIMA CERRADA</t>
  </si>
  <si>
    <t>SERVICIO DEL INTERNET BANDA ANCHA VIA FIBRA OPTICA DE 20 MBPS CADA UNO PARA LA DIRECCION DE CIR</t>
  </si>
  <si>
    <t>OS__0000038</t>
  </si>
  <si>
    <t>20600855078___MMX INFRA SOCIEDAD ANONIMA CERRADA</t>
  </si>
  <si>
    <t>SERVICIO DE LEVANTAMIENTO TOPOGRAFICO CON GPS DIFERENCIAL</t>
  </si>
  <si>
    <t>OS__0000042</t>
  </si>
  <si>
    <t>20608605283___ALTAIR INGENIEROS CEM S.A.C.</t>
  </si>
  <si>
    <t>SERVICIO DE COLOCACION DE PUNTOS GEODESICOS</t>
  </si>
  <si>
    <t>OS__0000043</t>
  </si>
  <si>
    <t>20600264495___CENTRO DE CAPACITACIÓN CONSULTORIA EN MINERIA Y CONSTRUCCIÓN EN GENERAL</t>
  </si>
  <si>
    <t>ADQUISICION DEL SERVICIO DE VOLQUETE DE 15M3, PARA LA OBRA CONSTRUCCION DE LA TROCHA CARROZABLE</t>
  </si>
  <si>
    <t>OS__0000053</t>
  </si>
  <si>
    <t>ADQUISICION DEL SERVICIO DE 01 RETRO EXCAVADORA, PARA LA OBRA CONSTRUCCION TROCHA CARROZABLE A</t>
  </si>
  <si>
    <t>OS__0000054</t>
  </si>
  <si>
    <t>10462741214___MENA AGUIRRE SARA</t>
  </si>
  <si>
    <t>REQUIERE SERVICIO DE ALQUILER DE CAMIONETA 4X4 (MAQUINA SERVIDA), INCLUYE OPERADOR, POR UN PLAZ</t>
  </si>
  <si>
    <t>OS__0000100</t>
  </si>
  <si>
    <t>20603185243___REPRESENTACIONES LAZITOS E.I.R.L.</t>
  </si>
  <si>
    <t>SERVICIO DE ALQUILER Y CONTRATACIÓN DE 01 TRACTOR ORUGA PARA TRABAJOS DE CORTE DE MATERIAL SUEL</t>
  </si>
  <si>
    <t>OS__0000101</t>
  </si>
  <si>
    <t>10310043911___CAMACHO SANCHEZ LINO</t>
  </si>
  <si>
    <t>CONTRATACION DE SERVICIO DE MANTENIMIENTO CORRECTIVO DE CAMIONETA HILUX PLACA - EAB-697 PARA LA</t>
  </si>
  <si>
    <t>OS__0000119</t>
  </si>
  <si>
    <t>10409046083___PEREIRA ARENAS NILDA</t>
  </si>
  <si>
    <t>SERVICIO DE ALQUILER Y CONTRATACIÓN DE 01 CAMIONETA, PARA EL USO DEL TRANSPORTE DEL PERSONAL TÉ</t>
  </si>
  <si>
    <t>OS__0000120</t>
  </si>
  <si>
    <t>20490747355___HC EMPRESA COMERCIAL SOCIEDAD COMERCIAL DE RESPONSABILIDAD LIMITADA - HC EMPRESA COMERCIAL S.R.L.</t>
  </si>
  <si>
    <t>LA CONTRATACION DEL SERVICIO DE ALQUILER DE 01 EXCAVADORA HIDRÁULICA SOBRE ORUGA, MAQUINA SECA INCLUYE OPERADOR ¿ PARA LA OBRA: ¿CONSTRUCCIÓN TROCHA CARROZABLE LLAULLIPATA ¿ TIPIN ¿ ANISPATA ¿ OLLABAMBA, DISTRITO DE MARISCAL GAMARRA, GAMARRA, GRAU, APURIMAC</t>
  </si>
  <si>
    <t>COMPRARACION DE PRECIOS</t>
  </si>
  <si>
    <t>1-2022-DRTC-A</t>
  </si>
  <si>
    <t>10310043911___LINO CAMACHO SANCHEZ</t>
  </si>
  <si>
    <t>SERVICIO DE ALQUILER DE RETROEXCAVADORA PARA LA OBRA TOTORA KILCATA CCOTACCASA</t>
  </si>
  <si>
    <t>OS__0000122</t>
  </si>
  <si>
    <t>CONTRATACIÓN DEL SERVICIO DE ALQUILER DE 01 EXCAVADORA HIDRÁULICA SOBRE ORUGA, MAQUINA SECA INCLUYE OPERADOR ¿ PARA LA OBRA: ¿CONSTRUCCIÓN TROCHA CARROZABLE LLAULLIPATA ¿ TIPIN ¿ ANISPATA ¿ OLLABAMBA, DISTRITO DE MARISCAL GAMARRA, GRAU, APURIMAC¿.</t>
  </si>
  <si>
    <t>CONTRATACIÓN DE SERVICIOS PROFESIONALES  PARA LA ELABORACIÓN DE EVALUACIÓN DE RIESGO (EVAR) - P</t>
  </si>
  <si>
    <t>OS__0000131</t>
  </si>
  <si>
    <t>20600476361___MACE MULTISERVICIOS E.I.R.L.</t>
  </si>
  <si>
    <t>EN EJECUCION</t>
  </si>
  <si>
    <t>SERVICIO DE VOLADURA DE ROCA SUELTA PARA LA OBRA CONSTRUCCION TRACHA CARROZABLE LLAULLIPATA - T</t>
  </si>
  <si>
    <t>OS__0000141</t>
  </si>
  <si>
    <t>20603014767___CONSTRUCTORES Y ASESORES DE OBRAS CIVILES EN GENERAL SOCIEDAD COMERCIAL DE RESPONSABILIDAD LIMITADA</t>
  </si>
  <si>
    <t>SERVICIO DE TRAZO Y REPLANTEO DE LA OBRA TOTORA KILCATA CCOTACCASA</t>
  </si>
  <si>
    <t>OS__0000143</t>
  </si>
  <si>
    <t>10725392261___AROTAIPE SANTOS NOE IGNACIO</t>
  </si>
  <si>
    <t>SERVICIO DE REPARCION GENERAL DE MOTOR PRINCIPAL DEL CAMION PLATFORMA VOLVO AÑO 1987 DE PLACA W</t>
  </si>
  <si>
    <t>OS__0000144</t>
  </si>
  <si>
    <t>10801261952___CUBA NIÑO DE GUZMAN WILFREDO MARTIN</t>
  </si>
  <si>
    <t>CONTRATACIÓN DE SERVICIO DE PERFORACION, CARGA Y DISPARO DE VOLADURA, DESQUINCHE Y ELIMINACION DE ROCA FIJA TOTAL DE 3,000.00 M3. PARA LA OBRA: ¿CONSTRUCCION TROCHA CARROZABLE LLAULLIPATA ¿ TIPIN - ANISPATA- OLLABAMBA, DISTRITO DE MARISCAL GAMARRA, GRAU, APURIMAC¿.</t>
  </si>
  <si>
    <t>2-2022-DRTC-A</t>
  </si>
  <si>
    <t>SERVICIO DE PRUEBA DE CARGA EN PUENTE PARA LA OBRA CONSTRUCCION DE CAMINO VECINAL ENTRE LAS COM</t>
  </si>
  <si>
    <t>OS__0000175</t>
  </si>
  <si>
    <t>10461232651___ROSELL TUESTA BILLY</t>
  </si>
  <si>
    <t>MANTENIMIENTO RUTINARIO DE LA RED VIAL DEPARTAMENTAL NO PAVIMENTADA - TRAMO: OCOBAMBA-ROCCHAC-ONGOY-HUACCANA - MULTIDISTRITAL - CHINCHEROS - APURIMAC</t>
  </si>
  <si>
    <t>5-2022-DRTC-A</t>
  </si>
  <si>
    <t>20564100154___CONSULTORIA CONSTRUCTORA CONTRATISTAS GENERALES APU CCARHUARASO S.A.C.</t>
  </si>
  <si>
    <t>MANTENIMIENTO RUTINARIO DE LA RED VIAL DEPARTAMENTAL NO PAVIMENTADA - TRAMO: PUENTE MOLINO-DESVIO HUARACPATA - DISTRITO DE MARISCAL GAMARRA - GRAU APURIMAC</t>
  </si>
  <si>
    <t>10-2022-DRTC-A</t>
  </si>
  <si>
    <t>10106459318___CAYLLAHUA SALAZAR ALBERTO</t>
  </si>
  <si>
    <t>MANTENIMIENTO RUTINARIO DE LA RED VIAL DEPARTAMENTAL NO PAVIMENTADA - TRAMO: EMP. PE-3S (TALAVERA) - UMACA - OCOBAMBA - MULTIDISTRITAL - CHINCHEROS - APURIMAC</t>
  </si>
  <si>
    <t>18-2022-DRTC-A</t>
  </si>
  <si>
    <t>20601084113___HERHUA S Y B GENERALES S.A.C.</t>
  </si>
  <si>
    <t>MANTENIMIENTO RUTINARIO DE LA RED VIAL DEPARTAMENTAL NO PAVIMENTADA - TRAMO: LLAMAYUPA - COTABAMBAS - DISTRITO DE COTABAMBAS - COTABAMBAS - APURIMAC</t>
  </si>
  <si>
    <t>23-2022-DRTC-A</t>
  </si>
  <si>
    <t>10310371128___LOPEZ RIOS RAFAEL ANDRES</t>
  </si>
  <si>
    <t>MANTENIMIENTO RUTINARIO DE LA RED VIAL DEPARTAMENTAL NO PAVIMENTADA - TRAMO: (CCOYLLURQUI) QUISCAHUAYLLA - LLAMAYUPA - DISTRITO DE COYLLURQUI - COTABAMBAS - APURIMAC</t>
  </si>
  <si>
    <t>24-2022-DRTC-A</t>
  </si>
  <si>
    <t>20490995928___EMPRESA CCOYLLUR SOCIEDAD ANÓNIMA CERRADA - CCOYLLUR S.A.C.</t>
  </si>
  <si>
    <t>MANTENIMIENTO RUTINARIO DE LA RED VIAL DEPARTAMENTAL NO PAVIMENTADA - TRAMO: CACHORA - EMP. PE3S (LUCMOS) - MULTIDISTRITAL - ABANCAY - APURIMAC</t>
  </si>
  <si>
    <t>19-2022-DRTC-A</t>
  </si>
  <si>
    <t>10470948189___CAYLLAHUA SALAZAR FREDY</t>
  </si>
  <si>
    <t>MANTENIMIENTO RUTINARIO DE LA RED VIAL DEPARTAMENTAL NO PAVIMENTADA - TRAMO: DESVIO CHICMO - CASCABAMBA - REBELDE HUAYRANA - DISTRITO DE SANTA MARIA DE CHICMO - ANDAHUAYLAS - APURIMAC</t>
  </si>
  <si>
    <t>21-2022-DRTC-A</t>
  </si>
  <si>
    <t>20564216454___APUMARCA AG SOCIEDAD COMERCIAL DE RESPONSABILIDAD LIMITADA - APU AG S.R.L.</t>
  </si>
  <si>
    <t>MANTENIMIENTO RUTINARIO DE LA RED VIAL DEPARTAMENTAL NO PAVIMENTADA - TRAMO: REBELDE HUAYRANA - COLLUNE - HUANCANE - URANMARCA - DISTRITO DE URANMARCA - CHINCHEROS - APURIMAC</t>
  </si>
  <si>
    <t>22-2022-DRTC-A</t>
  </si>
  <si>
    <t>20564492133___ H &amp; F CORPORACION ANDAHUAYLAS E.I.R.L.</t>
  </si>
  <si>
    <t>MANTENIMIENTO RUTINARIO DE LA RED VIAL DEPARTAMENTAL NO PAVIMENTADA - TRAMO: HUACCANA-TOCSO-MARAMARA - DISTRITO DE HUACCANA - CHINCHEROS - APURIMAC</t>
  </si>
  <si>
    <t>6-2022-DRTC-A</t>
  </si>
  <si>
    <t>10772897737___QUISPE AYQUIPA KATHERIN YOLISA</t>
  </si>
  <si>
    <t>SERVICIO DE ALQUILER DE 01 EXCAVADORA HIDRAULICA SOBRE ORUGA PARA LA OBRA CREACION DE TROCHA CA</t>
  </si>
  <si>
    <t>OS__0000257</t>
  </si>
  <si>
    <t>10411609354___GONZALES PORRAS NANCY RIALDINA</t>
  </si>
  <si>
    <t>MANTENIMIENTO RUTINARIO DE LA RED VIAL DEPARTAMENTAL NO PAVIMENTADA - TRAMO: EMP. PE-3S (TAMBURCO) ARCO- HUAYLLABAMBA - KARCATERA - MULTIDISTRITAL - ABANCAY - APURIMAC</t>
  </si>
  <si>
    <t>20-2022-DRTC-A</t>
  </si>
  <si>
    <t>10429405497___CHIRINOS CHAVEZ ROGER</t>
  </si>
  <si>
    <t>MANTENIMIENTO RUTINARIO DE LA RED VIAL DEPARTAMENTAL NO PAVIMENTADA - TRAMO: CRUZPATA - RIO APURIMAC - DISTRITO DE PACOBAMBA - ANDAHUAYLAS - APURIMAC</t>
  </si>
  <si>
    <t>15-2022-DRTC-A</t>
  </si>
  <si>
    <t>20490394177___EMPRESA DE MANTENIMIENTO Y CONSERVACIÓN INCA VIAL E.I.R.L</t>
  </si>
  <si>
    <t>MANTENIMIENTO RUTINARIO DE LA RED VIAL DEPARTAMENTAL NO PAVIMENTADA - TRAMO: TRIGO ORCCO - CCAPACCASA - CCOLLPA - PUENTE LETICIA - DISTRITO DE CURAHUASI - ABANCAY - APURIMAC</t>
  </si>
  <si>
    <t>8-2022-DRTC-A</t>
  </si>
  <si>
    <t>10464749786___CACERES INFANZON DAVID</t>
  </si>
  <si>
    <t>SERVICIO DE ALQUILER DE 02 EXCAVADORAS SOBRE ORUGA. POR 1200 HORAS MÁQUINA SECA PARA LA OBRA MEJORAMIENTO DEL SERVICIO DE TRANSPIRABILIDAD VEHICULAR DEL CAMINO VECINAL TENERÍA ¿ CHACAHUAYCCO ¿ DISTRITO DE HUAYLLATI PROVINCIA DE GRAU ¿ APURIMAC.</t>
  </si>
  <si>
    <t>30-2022-DRTC-A</t>
  </si>
  <si>
    <t>OS__0000268</t>
  </si>
  <si>
    <t>SERVICIO DE ALQUILER DE RETROEXCAVADORA PARA LA OBRA DEL SERVICIO DE TRANSITABILIDAD VEHICULAR</t>
  </si>
  <si>
    <t>OS__0000279</t>
  </si>
  <si>
    <t>10403882505___PIO PEREZ YUDE ELIZABET</t>
  </si>
  <si>
    <t>SERVICIO DE ALQUILER DE UNA EXCAVADORA HIDRAULICA PARA LA OBRA CONSTRUCCION TROCHA CARROZABLE L</t>
  </si>
  <si>
    <t>OS__0000280</t>
  </si>
  <si>
    <t>POR EL SERVICIO DE ALQUILER DE 01 RETROEXCAVADORA PARA EL PROYECTO MEJORAMIENTO DE TRANSITABILI</t>
  </si>
  <si>
    <t>OS__0000281</t>
  </si>
  <si>
    <t>20491130131___CONSTRUCTORA Y CONSULTORA ECOSULLCC INGENIEROS E.I.R.L.</t>
  </si>
  <si>
    <t>SERVICIO DE ALQUILER DE UNA RETROEXCAVADORA PARA LA OBRA CONSTRUCCION TROCHA CARROZABLE LLAULLI</t>
  </si>
  <si>
    <t>OS__0000297</t>
  </si>
  <si>
    <t>MANTENIMIENTO RUTINARIO DE LA RED VIAL DEPARTAMENTAL NO PAVIMENTADA - TRAMO: ABRA PICHU - CRUZPATA - DISTRITO DE PACOBAMBA - ANDAHUAYLAS - APURIMAC</t>
  </si>
  <si>
    <t>16-2022-DRTC-A</t>
  </si>
  <si>
    <t>MANTENIMIENTO RUTINARIO DE LA RED VIAL DEPARTAMENTAL NO PAVIMENTADA - TRAMO: PACUCHA - CHILCAPAMPA - DISTRITO DE PACUCHA - ANDAHUAYLAS - APURIMAC</t>
  </si>
  <si>
    <t>13-2022-DRTC-A</t>
  </si>
  <si>
    <t>SERVICIO DE VOLADURA DE ROCA SUELTA PARA  LA OBRA CONSTRUCCION TROCHA CARROZABLE LLAULLIPATA, T</t>
  </si>
  <si>
    <t>OS__0000311</t>
  </si>
  <si>
    <t>20490535412___RECUERDOS SOCIEDAD ANÓNIMA CERRADA</t>
  </si>
  <si>
    <t>MANTENIMIENTO RUTINARIO DE LA RED VIAL DEPARTAMENTAL NO PAVIMENTADA - TRAMO: KARKATERA - CCOCHA - MULTIDISTRITAL - ABANCAY - APURIMAC</t>
  </si>
  <si>
    <t>7-2022-DRTC-A</t>
  </si>
  <si>
    <t>20602945635___H &amp; O JHONCITO SOCIEDAD ANONIMA CERRADA - H &amp; O JHONCITO S.A.C.</t>
  </si>
  <si>
    <t>SERVICIO DE ALQUILER DE UNA CAMIONETA  PARA LA OBRA CONSTRUCCION TROCHA CARROZABLE LLAULLIPATA</t>
  </si>
  <si>
    <t>OS__0000339</t>
  </si>
  <si>
    <t>10315216953___VALENZUELA PORTOCARRERO ANA FERNANDA</t>
  </si>
  <si>
    <t>SERVICIO DE ALQUILER DE CAMION VOLQUETE DE 15 M3 PARA OBRA "CREACION DE TROCHA CARROZABLE ENTRE</t>
  </si>
  <si>
    <t>20608972553___INVERSIONES ALAHARIS &amp; Z SOCIEDAD ANONIMA CERRADA</t>
  </si>
  <si>
    <t>REQUIERE SERVICIO DE ALQUILER DE CAMIONETA 4X4 (MAQUINA SERVIDA), ICLUYE OPERADOR, PARA TRABAJO</t>
  </si>
  <si>
    <t>OS__0000349</t>
  </si>
  <si>
    <t>10701082384___QUILLI TICONA VICTOR RAUL</t>
  </si>
  <si>
    <t>SERVICIO DE VOLQUETE MAQUINA SECA CON OPERADOR PARA EL PROYECTO MEJORAMIENTO DEL SERVICIO DE</t>
  </si>
  <si>
    <t>OS__0000350</t>
  </si>
  <si>
    <t>SERVICIO DE ALQUILER DE VOLQUETE DE 15 M3 POR 200 HORAS MAQUINA PARA LA OBRA: MEJORAMIENTO DEL</t>
  </si>
  <si>
    <t>OS__0000351</t>
  </si>
  <si>
    <t>20527089744___MULTISERVICIOS EDVAPI E.I.R.LTDA.</t>
  </si>
  <si>
    <t>MANTENIMIENTO RUTINARIO DE LA RED VIAL DEPARTAMENTAL NO PAVIMENTADA - TRAMO: PROGRESO (TANQUECCASA) - HUAYLLATI - MANASQUI-PUENTE MATALLA - MULTIDISTRITAL - GRAU - APURIMAC</t>
  </si>
  <si>
    <t>9-2022-DRTC-A</t>
  </si>
  <si>
    <t>MANTENIMIENTO RUTINARIO DE LA RED VIAL DEPARTAMENTAL NO PAVIMENTADA - TRAMO: DESVIO HUARACPATA - PUENTE MATALLA - DISTRITO DE MARISCAL GAMARRA - GRAU - APURIMAC</t>
  </si>
  <si>
    <t>11-2022-DRTC-A</t>
  </si>
  <si>
    <t>20528078088___CONTRATISTAS DE MANTENIMIENTO VIAL RURAL SAN MIGUEL S.A.C.</t>
  </si>
  <si>
    <t>MANTENIMIENTO RUTINARIO DE LA RED VIAL DEPARTAMENTAL NO PAVIMENTADA - TRAMO: EMP. PE-3S (TALAVERA) - UMACA - OCOBAMBA - MULTIDISTRITAL - ANDAHUAYLAS - APURIMAC</t>
  </si>
  <si>
    <t>17-2022-DRTC-A</t>
  </si>
  <si>
    <t>SERVICIO DE ALQUILER DE CAMIONETA 4X4 PARA LA OBRA "CREACION DE TROCHA CARROZABLE ENTRE LAS COM</t>
  </si>
  <si>
    <t>OS__0000363</t>
  </si>
  <si>
    <t>20608512129___MULTI INVERCIONES A&amp;J PERU - MULTI INVERCIONES A&amp;J PERU E.I.R.L.</t>
  </si>
  <si>
    <t>MANTENIMIENTO RUTINARIO DE LA RED VIAL DEPARTAMENTAL NO PAVIMENTADA - TRAMO: CHILCAPAMPA ABRA PICCHU - DISTRITO DE KISHUARA - ANDAHUAYLAS - APURIMAC</t>
  </si>
  <si>
    <t>14-2022-DRTC-A</t>
  </si>
  <si>
    <t>CONTRATACIÓN DE SERVICIO DE SERVICIO DE ALQUILER DE TRACTOR ORUGA MAQUINA SECA, INCLUYE OPERADOR CALIFICADO Y RESPONSABLE PUESTO EN OBRA PARA LA OBRA: MEJORAMIENTO DEL SERVICIO DE TRANSPIRABILIDAD VEHICULAR DEL CAMINO VECINAL ¿ TENERÍA ¿ CHACAHUAYCO ¿ DEL DISTRITO DE HUAYLLATY ¿ PROVINCIA DE GRAU ¿</t>
  </si>
  <si>
    <t>28-2022-DRTC-A</t>
  </si>
  <si>
    <t>CONTRATACIÓN DEL SERVICIO DE UN (01) TRACTOR ORUGA MAQUINA SECA, PUESTO EN OBRA INCLUYE OPERADOR, MOVILIZACIÓN Y DESMOVILIZACIÓN DE EQUIPO, PARA LA OBRA CREACIÓN DE LA TROCHA CARROZABLE TRAMO PALCAYÑO ¿ CURANCUNI ¿ TASTAPATA ¿ KERO DEL DISTRITO DE PACHACONAS ¿ PROVINCIA DE ANTABAMBA ¿ DEPARTAMENTO D</t>
  </si>
  <si>
    <t>4-2022-DRTC-A</t>
  </si>
  <si>
    <t>MANTENIMIENTO RUTINARIO DE LA RED VIAL DEPARTAMENTAL NO PAVIMENTADA - TRAMO: PUENTE MATALLA-COYLLURQUI - DISTRITO DE COYLLURQUI - COTABAMBAS APURIMAC</t>
  </si>
  <si>
    <t>12-2022-DRTC-A</t>
  </si>
  <si>
    <t>SERVICIO DE UN CONSULTOR DE PROYECTO PARA LA ELABORACION DEL EXPEDIENTE TECNICO DEL PROYECTO: " MEJO</t>
  </si>
  <si>
    <t>OS__0000442</t>
  </si>
  <si>
    <t>20603621221___AMBSUR SOCIEDAD ANONIMA CERRADA</t>
  </si>
  <si>
    <t>REQUIERE SERVICIO DE ALQUILER DE CAMIONETA 4X4 (MAQUINA SERVIDA), INCLUYE OPERADOR, PARA TRABAJ</t>
  </si>
  <si>
    <t>OS__0000444</t>
  </si>
  <si>
    <t>SERVICIO DE ALQUILER DE 01 RETROEXCAVADORA PARA EL OBRA MEJORAMIENTO DEL SERVICIO DE TRANSITABI</t>
  </si>
  <si>
    <t>OS__0000472</t>
  </si>
  <si>
    <t>SERVICIO DE VOLADURA DE ROCA FIJA TOTAL DE 10,000.00 PUNTOS PARA LA OBRA: MEJORAMIENTO DEL SERVICIO DE TRANSPIRABILIDAD DEL CAMINO VECINAL TENERÍA CHACAHUAYCCO, DISTRITO DE HUAYLLATI PROVINCIA DE GRAU - APURÍMAC</t>
  </si>
  <si>
    <t>31-2022-DRTC-A</t>
  </si>
  <si>
    <t>20604705151___CONSTRUCTORA PERU TRAC S.R.L.</t>
  </si>
  <si>
    <t>CONTRATACIÓN DEL SERVICIO DE ALQUILER DE 02 EXCAVADORAS HIDRÁULICAS SOBRE ORUGA, MAQUINA SECA, INCLUYE OPERADORES Y AYUDANTES DE MAQUINARIA PARA OBRA CREACIÓN DE TROCHA CARROZABLE TRAMO PALCAYÑO CURANCUNI ¿ TASTASTA ¿ KERO DISTRITO DE PACHACONAS PROVINCIA DE ANTABAMBA DEPARTAMENTO DE APURIMAC</t>
  </si>
  <si>
    <t>32-2022-DRTC-A</t>
  </si>
  <si>
    <t>OS__0000492</t>
  </si>
  <si>
    <t>SERVICIO DE ALQUILER DE VOLQUETE DE 15M3 MAQUINA SECA CON OPERADOR POR 230 HM</t>
  </si>
  <si>
    <t>OS__0000501</t>
  </si>
  <si>
    <t>CONTRATACIÓN DEL SERVICIO DE ALQUILER DE EXCAVADORA HIDRAULICA SOBRE ORUGA MAQUINA SECA PARA LA OBRA ¿CONSTRUCCIÓN TROCHA CARROZABLE LLAULLIPATA ¿ TIPIN ¿ ANISPATA ¿ OLLABAMBA, DISTRITO DE MARISCAL GAMARRA, GAMARRA, GRAU, APURIMAC</t>
  </si>
  <si>
    <t>20609608065___TRANSPORTE Y ALQUILER DE MAQUINARIA PESADA ERNAGAB E.I.R.L.</t>
  </si>
  <si>
    <t>REQUIERE SERVICIO DE ALQUILER DE CAMIONETA 4X4 (MAQUINA SERVIDA), INCLUYE OPERADOR Y COMBUSTIBL</t>
  </si>
  <si>
    <t>OS__0000512</t>
  </si>
  <si>
    <t>OS__0000516</t>
  </si>
  <si>
    <t>OS__0000517</t>
  </si>
  <si>
    <t>REQUIERE SERVICIO DE SUPERVISION Y CONTROL DE CALIDAD PARA  EL SERVICIO DE MANTENIMIENTO PERIOD</t>
  </si>
  <si>
    <t>OS__0000531</t>
  </si>
  <si>
    <t>10461168839___ANCCO RIOS JOEL</t>
  </si>
  <si>
    <t>20490962167___LOS APUS DE ÑAHUINLLA SOCIEDAD ANONIMA CERRADA-LOS APUS DE ÑAHUINLLA S.A.C</t>
  </si>
  <si>
    <t>MANTENIMIENTO PERIODICO DE LA RED VIAL DEPARTAMENTAL NO PAVIMENTADA - TRAMO: CCOCHA - HUANIPACA - DISTRITO DE HUNIPACA - ABANCAY - APURIMAC</t>
  </si>
  <si>
    <t>20601277272___BER MAC E.I.R.L</t>
  </si>
  <si>
    <t>ADQUISICION DE INSUMOS Y ACCESORIOS DE LICENCIAS DE LA SUB DIRECCION DE LICENCIAS DE CONDUCIR DE LA</t>
  </si>
  <si>
    <t>OC__0000010</t>
  </si>
  <si>
    <t>20606518448___ SOLUCIONES E INNOVACION TOTALPACK S.A.C.</t>
  </si>
  <si>
    <t>ADQUISCION DE SEÑALIZACIONES DE FIBRA DE VIDRIO PREVENTIVAS PARA LA OBRA TOTORA KILCATA CCOTACC</t>
  </si>
  <si>
    <t>OC__0000011</t>
  </si>
  <si>
    <t>10800004271___SANCHEZ PERALTA WASHINGTON</t>
  </si>
  <si>
    <t>ADQUISICION DE PETROLEO PARA LA OBRA TOTORA KILCATA CCOTACCASA</t>
  </si>
  <si>
    <t>OC__0000022</t>
  </si>
  <si>
    <t>20602325831___ADELIT COMERCIALIZADORA Y SERVICIOS S.R.L.</t>
  </si>
  <si>
    <t>ADQUISICION DE TUBO GALVANIZADO PARA  PARANTES DE SEÑALIZACIONES DE LA OBRA TOTORA KILCATA CCOT</t>
  </si>
  <si>
    <t>OC__0000023</t>
  </si>
  <si>
    <t>ADQUISICION DE PETROLEO DIESEL B5 PARA LA OBRA CONSTRUCCION DE CAMINO VECINAL ENTRE LAS COMUNID</t>
  </si>
  <si>
    <t>OC__0000030</t>
  </si>
  <si>
    <t>ADQUISICION DE FENOLICOS Y LISTONES PARA LA OBRA CONSTRUCCION TROCHA CARROZABLE LLAULLIPATA - T</t>
  </si>
  <si>
    <t>OC__0000057</t>
  </si>
  <si>
    <t>ADQUISICION DE UPS 10 KVA PARA IMPLEMENTACION DATA CENTER PARA LA OBRA MEJORAMIENTO DE LA PRETA</t>
  </si>
  <si>
    <t>OC__0000073</t>
  </si>
  <si>
    <t>10406753951___PASTOR SOTO JOEL JHONATAN</t>
  </si>
  <si>
    <t>ADQUISICION DE LLANTAS PARA TRACTOR NEUMATICO WD-420 REG: 992 PARA LA OBRA TOTORA KILCATA CCOTA</t>
  </si>
  <si>
    <t>OC__0000078</t>
  </si>
  <si>
    <t>20490025058___AUTOMOTORES APURIMAC EMPRESA INDIVIDUAL DE RESPONSABILIDAD LIMITADA - AUTO APURIMAC EIRL</t>
  </si>
  <si>
    <t>ADQUISICION DE FIREWALL PARA IMPLEMENTACION DE DATA CENTER PARA LA OBRA MEJORAMIENTO DE LA PRES</t>
  </si>
  <si>
    <t>OC__0000088</t>
  </si>
  <si>
    <t>ADQUISICION DE PETROLEO  DIESEL D5 PARA LA OBRA CONSTRUCCION CAMINO VECINAL</t>
  </si>
  <si>
    <t>OC__0000093</t>
  </si>
  <si>
    <t>ADQUISICION DE REPUESTOS PARA TRACTOR NEUMATICO KOMATSU WD-420 REG: 908 PARA LA OBRA CONSTRUCCI</t>
  </si>
  <si>
    <t>OC__0000107</t>
  </si>
  <si>
    <t>20524072573___SERVICIOS INTERNACIONALES DE LOGISTICA COMERCIAL SAC</t>
  </si>
  <si>
    <t>ADQUISICION DE REPUESTO PARA EL TRACTOR ORUGA CAT-D6D. OBRA CONSTRUCCION TROCHA CARROZABLE LLAU</t>
  </si>
  <si>
    <t>OC__0000109</t>
  </si>
  <si>
    <t>ADQUISICIÓN DE COMBUSTIBLE DIESEL B5 S-50, PARA LA OBRA CONSTRUCCIÓN DE TROCHA CARROZABLE DE LA LOCALIDAD DE HUANCAQUITA TIAPARO- DISTRITO DE POCOHUANCA AYMARAES APURIMAC.</t>
  </si>
  <si>
    <t>20502445805___WARI SERVICE SOCIEDAD ANONIMA CERRADA-WARI SERVICE S.A.C</t>
  </si>
  <si>
    <t>ADQUIISCION DE PETROELO PARA LA OBRA TOTORA KILCATA CCOTACCASA</t>
  </si>
  <si>
    <t>OC__0000139</t>
  </si>
  <si>
    <t>ADQUISICION DE PETROLEO DIESEL B5 PARA LA OBRA "MEJORAMIENTO DEL SERVICIO DE CAMINO VECINAL TEN</t>
  </si>
  <si>
    <t>OC__0000141</t>
  </si>
  <si>
    <t>20450700771___ESTACION DE SERVICIOS GRUPO A &amp; T PERU SOCIEDAD ANONIMA CERRADA</t>
  </si>
  <si>
    <t>COMPRA DE REPUESTOS PARA REPARACION DE EQUIPOS TRANSMISORES Y PUESTA EN MARCHA DE ESTACIONES</t>
  </si>
  <si>
    <t>OC__0000142</t>
  </si>
  <si>
    <t>10426328637___CERVANTES RIVAS NAZARIO</t>
  </si>
  <si>
    <t>ADQUISICION DE INSUMOS (TARJETA CR80.030 COMPOSITE) PARA  IMPRESION DE LICENCIAS DE CONDUCIR EN</t>
  </si>
  <si>
    <t>OC__0000150</t>
  </si>
  <si>
    <t>20600535928___ICT GROUP S.A.C.</t>
  </si>
  <si>
    <t>ADQUISICION DE INSUMOS (CINTAS DE IMPRESION A COLOR YMCK HDP 8500) PARA  IMPRESION DE LICENCIAS</t>
  </si>
  <si>
    <t>OC__0000151</t>
  </si>
  <si>
    <t>20417494406___SALMON CORP S.A.C</t>
  </si>
  <si>
    <t>ADQUISICION DE COMBUSTIBLE PARA LA OBRA CONSTRUCCION TROCHA CARROZABLLE LLAULLIPATA - TIPIN</t>
  </si>
  <si>
    <t>OC__0000175</t>
  </si>
  <si>
    <t>20485584880___SERVICENTRO SAN JOSE E.I.R.LTDA.</t>
  </si>
  <si>
    <t>ACCESORIOS DE OSCILOSCOPIO DIGITAL PARA REALIZAR PRUEBAS Y REPARACIONES DE LOS EQUIPOS EN TALLE</t>
  </si>
  <si>
    <t>OC__0000191</t>
  </si>
  <si>
    <t>20505675593___AUTHORIZED SUPPORT PROVIDER SYSTEM SOCIEDAD ANONIMA CERRADA</t>
  </si>
  <si>
    <t>ANALIZADOR DE ESPECTRO ELECTROMAGNETICOS PARA EL ANALISIS DE SEÑALES EN LABORATORIO Y CAMPO</t>
  </si>
  <si>
    <t>OC__0000193</t>
  </si>
  <si>
    <t>ADQUISICIÓN DE AIRE ACONDICIONADO DE PRECISION PARA LA IMPLEMENTACIÓN DE AMBIENTE DE DATA CENTER DE LA OBRA: MEJORAMIENTO DE LA PRESTACION DE SERVICIOS PUBLICOS EN LA SEDE INSTITUCIONAL DE LA DIRECCION REGIONAL DE TRASPORTES Y COMUNICACIONES APURIMAC.</t>
  </si>
  <si>
    <t>20601862698___INDUSTRIAS TECNODURA S.A.C.</t>
  </si>
  <si>
    <t>ESPECIFICACIONES TECNICAS MINIMAS PARA LA COMPRA DE EQUIPOS DE SUELOS, CONCRETO Y ASFALTO PARA EL LABORATORIO DE MECANICA DE SUELOS, CONCRETO Y ASFALTO DE LA DRTC-APURIMAC</t>
  </si>
  <si>
    <t>26-2022-DRTC-A</t>
  </si>
  <si>
    <t>20535989355___PINZUAR LTDA SUCURSAL DEL PERU</t>
  </si>
  <si>
    <t>ADQUISICION DE PERSIANAS VERTICALES PARA LA OBRA MEJORAMIENTO DE LA PRESTACION DE SERVICIOS PUBLICOS</t>
  </si>
  <si>
    <t>OC__0000203</t>
  </si>
  <si>
    <t>10431548696___LLACHUA BRAVO SERGIO</t>
  </si>
  <si>
    <t>CONTRATACIÓN DE BIENES ADQUISICIÓN DE PETRÓLEO DIESEL B5 ¿ S50, PARA LA OBRA MEJORAMIENTO DEL SERVICIO DE TRANSPIRABILIDAD VEHICULAR DEL CAMINO VECINAL TENERÍA ¿ CHACAHUAYCCO ¿ DISTRITO DE HUAYLLATI PROVINCIA DE GRAU ¿ APURIMAC.</t>
  </si>
  <si>
    <t>20490733729___ESTACION DE SERVICIOS GRIFO ABANCAY EMPRESA INDIVIDUAL DE RESPONSABILIDAD LIMITADA - ESERGABANC E.I.</t>
  </si>
  <si>
    <t>ADQUISICIÓN DE STWITH CORE PARA LA OBRA: MEJORAMIENTO DE LA PRESTACIÓN DE SERVICIOS PÚBLICOS EN LA SEDE INSTITUCIONAL DE LA DIRECCIÓN REGIONAL DE TRANSPORTES Y COMUNICACIONES APURÍMAC DE LA DRTA</t>
  </si>
  <si>
    <t>29-2022-DRTC-A</t>
  </si>
  <si>
    <t>20600985109___ETC SOLUCIONES TECNOLOGICOS E.I.R.L.</t>
  </si>
  <si>
    <t>ADQUISICIÓN DE SERVIDOR PARA LA IMPLEMENTACIÓN DE AMBIENTE DE DATA CENTER DE LA OBRA: MEJORAMIENTO DE LA PRESTACION DE SERVICIOS PUBLICOS EN LA SEDE INSTITUCIONAL DE LA DIRECCION REGIONAL DE TRASPORTES Y COMUNICACIONES APURIMAC.</t>
  </si>
  <si>
    <t>3-2022-DRTC-A</t>
  </si>
  <si>
    <t>OC__0000215</t>
  </si>
  <si>
    <t>20100299535___T V SAT S.A.C.</t>
  </si>
  <si>
    <t>ADQUISICION DE COMBUSTIBLE PROYECTO CONSTRUCCIÓN TROCHA CARROZABLE LLAULLIPATA ¿ TIPIN ¿ ANISPATA, OLLABAMBA ¿ DISTRITO DE MARISCAL GAMARRA ¿ GRAU- APURÍMAC</t>
  </si>
  <si>
    <t>ADQUISICION DE PETROLEO DIESEL B5 PARA LA OBRA CREACION TOCHA CARROZABLE TRAMO PALCAYÑO CURANCU</t>
  </si>
  <si>
    <t>OC__0000219</t>
  </si>
  <si>
    <t>20485592556___SERVICENTRO SANTA MARTHA E.I.R.LTDA.</t>
  </si>
  <si>
    <t>OC__0000232</t>
  </si>
  <si>
    <t>ADQUISICION DE MADERA PARA  OBRA MEJORAMIENTO DEL SERVICIO DE TRANSITABILIDAD VEHICULAR TENERIA</t>
  </si>
  <si>
    <t>OC__0000233</t>
  </si>
  <si>
    <t>10483651771___GONZALES QUISPE KAREN</t>
  </si>
  <si>
    <t>ADQUISICIÓN DE EQUIPOS PARA ANÁLISIS DE AGREGADO PARA EL LABORATORIO DE SUELOS, CONCRETO Y ASFALTO PARA LA OBRA: MEJORAMIENTO DE LA PRESTACION DE SERVICIOS PUBLICOS EN LA SEDE INSTITUCIONAL DE LA DIRECCION REGIONAL DE TRASPORTES Y COMUNICACIONES APURIMAC.</t>
  </si>
  <si>
    <t>25-2022-DRTC-A</t>
  </si>
  <si>
    <t>ADQUISICION DE PETROLEO DIESEL PARA LA OBRA MEJORAMIENTO DE LA TRANSITABILIDAD EN LA VIA VECINA</t>
  </si>
  <si>
    <t>COMPRA DE ALCANTARILLAS METÁLICAS, para el proyecto: CONSTRUCCIÓN TROCHA CARROZABLE LLAULLIPATA ¿ TIPIN ¿ ANISPATA, OLLABAMBA ¿ DISTRITO DE MARISCAL GAMARRA ¿ GRAU- APURÍMAC</t>
  </si>
  <si>
    <t>COMPRA DE ALCANTARILLAS METÁLICAS, para el proyecto: MEJORAMIENTO DEL SERVICIO DE TRANSPIRABILIDAD VEHICULAR DEL CAMINO VECINAL TENERÍA ¿ CHACAHUYACCO DEL DISTRITO DE HUAYLLATI PROVINCIA DE GRAU- APURÍMAC</t>
  </si>
  <si>
    <t>ADQUISICION DE MADERA PARA LA OBRA MEJORAMIENTO DEL SERVICIO DE TRANSITABILIDAD EN LA VIA VECIN</t>
  </si>
  <si>
    <t>OC__0000261</t>
  </si>
  <si>
    <t>20490098799___INVERSIONES KEPAL E.I.R.L.</t>
  </si>
  <si>
    <t>ADQUISICION MATERIAL DE FERRETERIA PARA LA OBRA TENERIA CHACAHUAYCCO DE HUAYLLATI</t>
  </si>
  <si>
    <t>OC__0000273</t>
  </si>
  <si>
    <t>10310201389___CHIPAYO BERMUDEZ TEOFILA</t>
  </si>
  <si>
    <t>ADQUISICION DE HORMIGON DE RIO PARA LA OBRA TENERIA CHACAHUAYCCO - HUAYLLATI</t>
  </si>
  <si>
    <t>OC__0000283</t>
  </si>
  <si>
    <t>10760325126___PRADA HUAMANI SOLEDAD</t>
  </si>
  <si>
    <t>ADQUISICIÓN DE CEMENTO PORTLAND TIPO I ALTA RESISTENCIA SEGÚN NORMA NTP 334.090:2020 PARA LA OBRA MEJORAMIENTO DEL SERVICIO DE TRANSITABILIDAD VEHICULAR DEL CAMINO VECINAL- TENERIA ¿ CHACAHUAYCO ¿ DEL DISTRITO DE HUAYLLATY ¿ PROVINCIA DE GRAU ¿ DEPARTAMENTO DE APURÍMAC</t>
  </si>
  <si>
    <t>20601006562___INVERSIONES E INGENIEROS SANTA ANA SOCIEDAD COMERCIAL DE RESPONSABILIDAD LIMITADA - IISA S.R.L.</t>
  </si>
  <si>
    <t>ADQUISICION DE PIEDRA CHANCADA 1/2" PARA LA OBRA MEJORAMIENTO DE LA TRANSITABILIDAD DE LA VIA V</t>
  </si>
  <si>
    <t>OC__0000294</t>
  </si>
  <si>
    <t>20606156139___ GRUPO H&amp;R SERVICIOS GENERALES E.I.R.L.</t>
  </si>
  <si>
    <t>OC__0000298</t>
  </si>
  <si>
    <t>COMPRA DE REPUESTOS PARA REPARACION DE EQUIPOS TRANSMISOR DE TV EN PAUCHI MARCALLAC Y ACCESORIO</t>
  </si>
  <si>
    <t>OC__0000299</t>
  </si>
  <si>
    <t>ADQUISICIÓN DE CEMENTO PORTLAND TIPO I DE 42.5 KG PUESTO EN OBRA PARA LA OBRA: MEJORAMIENTO DL SERVICIO DE TRANSPIRABILIDAD EN LA VÍA VECINAL DIV SAYWITE ¿ CACHORA DISTRITO DE SAN PEDRO DE CACHORA ¿ PROVINCIA DE ABANCAY DEPARTAMENTO DE APURÍMAC.</t>
  </si>
  <si>
    <t>20526944934___GRUPO MURILLO E.I.R.LTDA.</t>
  </si>
  <si>
    <t>ADQUISICIÓN DE PETRÓLEO DIESEL B5 ¿ S50, PARA LA OBRA CREACIÓN DE LA TROCHA CARROZABLE TRAMO PALCAYÑO ¿ CURANCUNI ¿ TASTASTA ¿ KERO DEL DISTRITO DE PACHACONAS ¿ PROVINCIA DE ANTABAMBA DEPARTAMENTO DE¿ APURIMAC.</t>
  </si>
  <si>
    <t>ADQUISICON DE ESTANTE Y GABINETE METALICO PARA LA OBRA MEJORAMIENTO DE LA PRESTACION DE SERVICI</t>
  </si>
  <si>
    <t>OC__0000371</t>
  </si>
  <si>
    <t>20602535186___GRUPO ARGAP S.R.L.</t>
  </si>
  <si>
    <t>ADQUISICION DE INSUMOS CINTAS LAMINADORAS PARA IMPRESION DE LICENCIAS DE CONDUCIR</t>
  </si>
  <si>
    <t>OC__0000382</t>
  </si>
  <si>
    <t>ADQUISICION EMULSION ASFALTICA MC-30 PARA LA OBRA MEJORAMIENTO DEL SERVICIO DE TRANSITABILIDAD DE LA</t>
  </si>
  <si>
    <t>OC__0000386</t>
  </si>
  <si>
    <t>20604831327___ENCONAUSEM E.I.R.L.</t>
  </si>
  <si>
    <t>ADQUISICION DE PETROLEO DIESSEL B5  PARA LA OBRA MEJORAMIENTO DEL SERVICIO DE TRANSITABILIDAD D</t>
  </si>
  <si>
    <t>OC__0000390</t>
  </si>
  <si>
    <t>ADQUISICION DE AGREGADO DE ARENA GRUESA PARA LA OBRA MEJORAMIENTO DEL SERVICIO DE TRANSITABILID</t>
  </si>
  <si>
    <t>OC__0000395</t>
  </si>
  <si>
    <t>ADQUISICION DE AGREGADO DE PIEDRA CHANCADA 1/2" PARA LA OBRA MEJORAMIENTO DEL SERVICIO DE TRANS</t>
  </si>
  <si>
    <t>OC__0000396</t>
  </si>
  <si>
    <t>ADQUISICION DE MADERA PARA LA OBRA MEJORAMIENTO DEL SERVICIO DE TRANSITABILIDAD DE LA VIA VECINAL DI</t>
  </si>
  <si>
    <t>OC__0000397</t>
  </si>
  <si>
    <t>ADQUISICION DE ESTANTES A TODO COSTO EN LA NUEVA SEDE INSTITUCIONAL DE LA DIRECCION REGIONAL DE</t>
  </si>
  <si>
    <t>OC__0000399</t>
  </si>
  <si>
    <t>ADQUISICION DE CEMENTO PORTLAND TIPO I PARA LA OBRA CONSTRUCCION TROCHA CAROZABLLE LLAULLIPATA</t>
  </si>
  <si>
    <t>OC__0000400</t>
  </si>
  <si>
    <t>10310442424___GAMARRA FLORES LUCIA MARTHA</t>
  </si>
  <si>
    <t>ADQUISICION DE SEÑALIZACIONES PREVENTINVAS  DE FIBRA DE VIDRIO PARA LA OBRA CONSTRUCCION TROCHA CARR</t>
  </si>
  <si>
    <t>OC__0000412</t>
  </si>
  <si>
    <t>20609375427___GRUPO FERRETERIA CONSTRUCCIÓN SEGURIDAD INDUSTRIAL S.A.C</t>
  </si>
  <si>
    <t>ADQUISICION DE CABLE DE FIBRA OPTICA PARA LA IMPLEMENTACION DE LA NUEVA SEDE INSTITUCIONAL DE L</t>
  </si>
  <si>
    <t>OC__0000431</t>
  </si>
  <si>
    <t>ADQUISICION DE ESCRITORIOS A TODO COSTO EN LA  NUEVA INFRAESTRUCTURA DE LA SEDE INSTITUCIONAL D</t>
  </si>
  <si>
    <t>OC__0000433</t>
  </si>
  <si>
    <t>ADQUISICIÓN DE DIESEL B5 S-50 PARA LA OBRA ¿CONSTRUCCIÓN TROCHA CARROZABLE LLAULLIPATA ¿ TIPIN ¿ ANISPATA ¿ OLLABAMBA, DISTRITO DE MARISCAL GAMARRA, GAMARRA, GRAU, APURIMAC¿:</t>
  </si>
  <si>
    <t>ADQUISICION DE BANDEJA RACK DE 19 INCH PARA LA IMPLEMENTACION DE DATA EN LA NUEVA SEDE INSTITUC</t>
  </si>
  <si>
    <t>OC__0000448</t>
  </si>
  <si>
    <t>ADQUISICION DE SEÑALIZACION VERTICAL PARA LA OBRA MEJORAMIENTO DEL SERVICIO DE TRANSITABILIDAD</t>
  </si>
  <si>
    <t>OC__0000456</t>
  </si>
  <si>
    <t>ADQUISICION DE CEMENTO PORTLAND TIPO I DE 42.50 KG PUESTO EN OBRA PARA LA OBRA MEJORAMIENTO DL SERVICIO DE TRANSPIRABILIDAD EN LA VÍA VECINAL DIV SAYWITE ¿ CACHORA DISTRITO DE SAN PEDRO DE CACHORA ¿ PROVINCIA DE ABANCAY DEPARTAMENTO DE APURÍMAC</t>
  </si>
  <si>
    <t>20518498682___GATT PERU S.R.L.</t>
  </si>
  <si>
    <t>ADQUISICION DE ADAPTADOR DE RED A FIBRA SFP+PARA SWITCH CORE PARA LA OBRA: "MEJORAMIENTO DE LA</t>
  </si>
  <si>
    <t>OC__0000469</t>
  </si>
  <si>
    <t>OC__0000470</t>
  </si>
  <si>
    <t>ADQUISICION DE EQUIOPOS DE SUELOS</t>
  </si>
  <si>
    <t>27-2022-DRTC-A</t>
  </si>
  <si>
    <t>20100329205___H.W.KESSEL S.A.C.</t>
  </si>
  <si>
    <t>10 MASCARILLA FACIAL TEXTIL DE USO COMUNITARIO
MASCARILLA FACIAL TEXTIL DE USO COMUNITARIO PARA NIÑO</t>
  </si>
  <si>
    <t>COTIZACION/ESTUDIO DE MECADO</t>
  </si>
  <si>
    <t>20546876722 CORPORACION CRIMOC S.A.C</t>
  </si>
  <si>
    <t>11 MASCARILLAS QUIRURGICAS 3 PLIEGUES
MASCARILLA DECARTABLE EFICIENCIA DE FILTRADO 95%
PROTECTOR FACIAL CON VISOR</t>
  </si>
  <si>
    <t>20564505057 ARGOS CONSULTORES Y EJECUTORES S.R.L</t>
  </si>
  <si>
    <t>ADQUISICION DE CLAVO,DISCO DE CORTE,PINTURA ESMALTE ,PARA OBRA LIBERTADORE</t>
  </si>
  <si>
    <t>Contrataciones hasta 8 UIT (LEY 30225)</t>
  </si>
  <si>
    <t>S/N</t>
  </si>
  <si>
    <t>ADQUISICION DE CLAVO,DISCO DE CORTE,PINTURA ESMALTE ,PARA OBRA LIBERTADORES</t>
  </si>
  <si>
    <t>25/02/2022</t>
  </si>
  <si>
    <t>ADQUISICION DE EPP PARA EL PERSONAL OBRERO Y EQUIPO TECNICO DE LA OBRA PUENTE RIO CHUMBAO</t>
  </si>
  <si>
    <t>10429405519</t>
  </si>
  <si>
    <t>25/03/2022</t>
  </si>
  <si>
    <t>ADQUISICION DE BARRAS DE ACERO CORRUGADO,ALAMBRES, PARA LA OBRA CREACION DE VEREDAS Y PAVIMENTACION ASFALTICA EN CALIENTE DESDE PUENTE COLONIAL -AV LOS LIBERTADORES</t>
  </si>
  <si>
    <t>SUBASTA  INVERSA ELECTRONICA</t>
  </si>
  <si>
    <t>Procesos de Selección</t>
  </si>
  <si>
    <t>N° 006-2022</t>
  </si>
  <si>
    <t>20527409242</t>
  </si>
  <si>
    <t>30/03/2022</t>
  </si>
  <si>
    <t>ADQUISICION DE CEMENTO PORLANT, PARA LA  OBRA LIBERTADORES.</t>
  </si>
  <si>
    <t>N° 005-2022</t>
  </si>
  <si>
    <t>10444256279</t>
  </si>
  <si>
    <t>ADQUISICION DE MADERA  PARA LA OBRA LIBERTADORES.</t>
  </si>
  <si>
    <t>10475492132</t>
  </si>
  <si>
    <t>12/04/2022</t>
  </si>
  <si>
    <t>ADQUISICION DE MATERIAL  AGREGADO (ARENA FINA,ARENA GRUESA,PIEDRA CHANCADA )PARA LA  OBRA. HUANCARAY</t>
  </si>
  <si>
    <t>N° 009-2022</t>
  </si>
  <si>
    <t>ADQUISICION DE CEMENTO PORTLAND TIPO I PARA LA OBRA HUANCARAY</t>
  </si>
  <si>
    <t>N° 002-2022</t>
  </si>
  <si>
    <t>25/07/2022</t>
  </si>
  <si>
    <t>ADQUISICION DE LACA DESMOLANTE INCLUIDO DISOLVENTE PARA LA OBRA CREACION DEL SERVICIO DE TRANSIT. SOBRE RIO CHUMBAO</t>
  </si>
  <si>
    <t>20603947151</t>
  </si>
  <si>
    <t>ADQUISICON DE MATERIALES METALICOS PARA BARANDA, PARA LA OBRA LIBERTADORES.</t>
  </si>
  <si>
    <t>07/04/2022</t>
  </si>
  <si>
    <t xml:space="preserve"> ADQUISICION DE CEMENTO PORLANT, PARA LA  OBRA LIBERTADORES.</t>
  </si>
  <si>
    <t>23/30/2022</t>
  </si>
  <si>
    <t>06/04/2022</t>
  </si>
  <si>
    <t>ADQUISICION DE MATERIAL AGREGADOS  PARA LA OBRA LIBERTADORES.</t>
  </si>
  <si>
    <t>N° 008-2022</t>
  </si>
  <si>
    <t>20604487090</t>
  </si>
  <si>
    <t>ADQUISICION DE BARRAS DE ACERO CORRUGADO GRADO 60,ALAMBRES, PARA LA OBRA LIBERTADORES</t>
  </si>
  <si>
    <t>ADQUISICION DE VARILLAS DE FIERRO PARA OBRA CREACION DE SERVICIO DE TRANSITABILIDAD Y PEATONAL -PUENTE PRIMER  ENTREGABLE</t>
  </si>
  <si>
    <t>N° 10-2022</t>
  </si>
  <si>
    <t>ADQUISICION DE MADERA PARA LA OBRA CREACION DE SERVICIO TRANSITABILIDAD Y PEATONAL</t>
  </si>
  <si>
    <t>20600813367</t>
  </si>
  <si>
    <t>28/04/2022</t>
  </si>
  <si>
    <t xml:space="preserve">                                                                                                                                                                                                                                                                                                                                                       </t>
  </si>
  <si>
    <t>22/04/2022</t>
  </si>
  <si>
    <t>ADQUISICION DE VARILLAS DE FIERRO PARA OBRA CREACION DE SERVICIO DE TRANSITABILIDAD Y PEATONAL  RIO CHUMBABO -SEGUNDO ENTREGABLE</t>
  </si>
  <si>
    <t>26/04/2022</t>
  </si>
  <si>
    <t>SEGUNDO ENTREGABLE</t>
  </si>
  <si>
    <t>ADQUISICION DE COMBUSTIBLE DIESEL (D-B5) Y GASOLINA, PARA LA OBRA LIBERTADORES.</t>
  </si>
  <si>
    <t>N°07-2022</t>
  </si>
  <si>
    <t>20450636747</t>
  </si>
  <si>
    <t>ADQUISION DE TUBERIA ALCANTARIA METALICA CORRUGADA PARA LA OBRA "MEJORAMIENTO DEL SERVICIO DE TRANSITABILIDAD DE LA RUTA AP,104</t>
  </si>
  <si>
    <t>N° 003-2022</t>
  </si>
  <si>
    <t>20519604591</t>
  </si>
  <si>
    <t>25/03/02022</t>
  </si>
  <si>
    <t>UN SOLO ENTREFABLE</t>
  </si>
  <si>
    <t xml:space="preserve"> COMPRA DE MADERA TORNILLO PARA LA OBRA, "CREACION DEL SERVICIO DE TRANSITABILID  VEHICULAR Y PEATONAL SOBRE RIO CHUMBAO</t>
  </si>
  <si>
    <t>N° 02-2022</t>
  </si>
  <si>
    <t>10282997962</t>
  </si>
  <si>
    <t>PRIMER ENTREGABLE</t>
  </si>
  <si>
    <t>ADQUISICION DE MATERIAL DE MADERA PARA LA OBRA MEJORAMIENTO DEL SERVICIO DE TRANSITAVILIDAD DE</t>
  </si>
  <si>
    <t>20609025710</t>
  </si>
  <si>
    <t>ADQUISICION DE ESTACION TOTAL Y NIVEL TOPOGRAFICO,PARA LA OBRA LIBERTADORES.</t>
  </si>
  <si>
    <t>20523522311</t>
  </si>
  <si>
    <t>11/05/2022</t>
  </si>
  <si>
    <t>26/05/2022</t>
  </si>
  <si>
    <t>ADQUISICION DE LLANTAS, PARA CAMION VOLQUETE, MARCA FORD MODELO: LNT 8000, PLACA 2468</t>
  </si>
  <si>
    <t>contratación por catálogo electrónico</t>
  </si>
  <si>
    <t>20608559745</t>
  </si>
  <si>
    <t>19/05/2022</t>
  </si>
  <si>
    <t>27/05/2022</t>
  </si>
  <si>
    <t>ADQUISICION DE MAQUINBARIAS, EQUIPOS Y MOBILIARIOS PARA LA OBRA MEJORAMIENTO DEL SERVICIO DE TRANSIT</t>
  </si>
  <si>
    <t>10725203808</t>
  </si>
  <si>
    <t>23/05/2022</t>
  </si>
  <si>
    <t>25/05/2022</t>
  </si>
  <si>
    <t>N° 007-2022</t>
  </si>
  <si>
    <t>30/05/2022</t>
  </si>
  <si>
    <t>ADQUISICION DE CEMENTO PORLANT, PARA LA  OBRA LIBERTADORES.4° ENTREGABLE</t>
  </si>
  <si>
    <t>31/05/2022</t>
  </si>
  <si>
    <t xml:space="preserve"> ADQUISICION DE AGREGADOS PARA LA OBRA LIBERTADORES. CUARTO ENTREGABLE</t>
  </si>
  <si>
    <t>08/06/2022</t>
  </si>
  <si>
    <t>LA ADQUISICION DE ADITIVO PLASTIFICANTE PARA CONCRETO</t>
  </si>
  <si>
    <t>10430692408</t>
  </si>
  <si>
    <t>15/06/2022</t>
  </si>
  <si>
    <t>ADQUISICION DE COMBUSTIBLE PARA LA OBRA .: "Mejoramiento del servicio de transitabilidad vehic</t>
  </si>
  <si>
    <t>10311660140</t>
  </si>
  <si>
    <t>09/06/2022</t>
  </si>
  <si>
    <t>ADQUISICION DE COMBUSTIBLE PARA LA DIRECCION SUB REGIONAL DE TRANSPORTES Y COMUNICACIONES</t>
  </si>
  <si>
    <t>N° 001-2022</t>
  </si>
  <si>
    <t>20502445805</t>
  </si>
  <si>
    <t>06/07/2022</t>
  </si>
  <si>
    <t>ADQUISICION DE ACEROS PARA LA OBRA MEJORAMIENTO DEL SERVICIO DE TRANSITAVILIDAD DE LA RUTA AP-104</t>
  </si>
  <si>
    <t>N° 004-2022</t>
  </si>
  <si>
    <t>20/06/2022</t>
  </si>
  <si>
    <t>ADQUISICION DE AGREGADOS PARA LA OBRA."CREACION DEL SERVICIO DE TRANSITABILIDAD VEHICULAR Y PEATONAL SO</t>
  </si>
  <si>
    <t>10415549585</t>
  </si>
  <si>
    <t>27/06/2022</t>
  </si>
  <si>
    <t>ADQUISICION DE  MATERIAL DE SEGURIDAD PRA LA OBRA "CREACION DEL SERVICIO DE TRANSITABILIDAD VEHICULAR-PUENTE CHUMBAO</t>
  </si>
  <si>
    <t>10801005492</t>
  </si>
  <si>
    <t>28/06/2022</t>
  </si>
  <si>
    <t xml:space="preserve"> ADQUISICION DE CEMENTO PARA LA OBRA CREACION DEL SERVICIO DE TRANSITABILIDAD VEHICULAR -PUENTE</t>
  </si>
  <si>
    <t>N° 011-2022</t>
  </si>
  <si>
    <t>24/06/2022</t>
  </si>
  <si>
    <t xml:space="preserve"> ADQUISICION DE CEMENTO PARA LA OBRA CREACION DEL SERVICIO DE TRANSITABILIDAD VEHICU</t>
  </si>
  <si>
    <t>COMPRA DE MADERA TORNILLO PARA LA OBRA, "CREACION DEL SERVICIO DE TRANSITABILID</t>
  </si>
  <si>
    <t>ADQUISICION COMBUSTIBLE PARA LA OBRA:"CREACION DEL SERVICIO DE TRANSITABILIDAD VEHICULAR Y PEAT</t>
  </si>
  <si>
    <t>09/08/2022</t>
  </si>
  <si>
    <t>ADQUISICION DE MAQUINARIAS, EQUIPOS Y MOBILIARIOS PARA LA OBRA MEJORAMIENTO DEL SERVICIO DE TRARNS</t>
  </si>
  <si>
    <t>10412925756</t>
  </si>
  <si>
    <t>13/07/2022</t>
  </si>
  <si>
    <t xml:space="preserve"> ADQUISICION DE CEMENTO PARA LA OBRA CREACION DEL SERVICIO DE TRANSITABILIDAD VEHICULAR -TERCER ENTREGABLE</t>
  </si>
  <si>
    <t>18/07/2022</t>
  </si>
  <si>
    <t>ADQUISICION DE LLANTAS NEUMATICOS</t>
  </si>
  <si>
    <t>N° 46</t>
  </si>
  <si>
    <t>20505103794</t>
  </si>
  <si>
    <t>ADQUISICION DE LLANTAS</t>
  </si>
  <si>
    <t>N° 051</t>
  </si>
  <si>
    <t>27/07/2022</t>
  </si>
  <si>
    <t xml:space="preserve"> ADQUISICION DE AFIRMADOS,PARA LA  OBRA LIBERTADORES (SEGUNDA SIGNACION PRESUPUESTAL</t>
  </si>
  <si>
    <t>ADQUISICION DE CEMENTO PORTLAND TIPO I SEGUNDO ENTREGABLE SEGUN ADENDA AL CONTRATO  108-2022</t>
  </si>
  <si>
    <t>26/07/2022</t>
  </si>
  <si>
    <t>ADQUISICION DE MATERIAL DE OBRA. HUANCARAY SEGUNDO ENTREGABLE</t>
  </si>
  <si>
    <t>ADQUISICION DE MATERIAL DE OBRA. HUANCARAY TERCER ENTREGABLE</t>
  </si>
  <si>
    <t>TERCER ENTREGABLE</t>
  </si>
  <si>
    <t>CUARTO ENTREGABLE</t>
  </si>
  <si>
    <t>ADQUISICION DE CEMENTO PORTLAND TIPO I TERCER ENTREGABLE OBRA HUANCARAY</t>
  </si>
  <si>
    <t>ADQUISICION DE CEMENTO PORTLAND TIPO I,CUARTO ENTREGABLE,SEGUN ADENDA AL CONTRATO N° 108-2022</t>
  </si>
  <si>
    <t>ADQUISICION DE  AGREGADOS PARA LA OBRA:CREACION DEL SERVICIO DE TRANSITABILIDAD VEHICULAR Y PEATONAL-PRIMER ENTREGABLE</t>
  </si>
  <si>
    <t>N° 012-2022</t>
  </si>
  <si>
    <t>20600532678</t>
  </si>
  <si>
    <t>11/08/2022</t>
  </si>
  <si>
    <t xml:space="preserve"> ADQUISICION DE CEMENTO PORLANT, PARA LA  OBRA LIBERTADORES.QUINTA ENTREGABLE</t>
  </si>
  <si>
    <t>N° 05-2022</t>
  </si>
  <si>
    <t>QUINTA ENTREGABLE</t>
  </si>
  <si>
    <t>ADQUISICION DE ACEROS PARA LA OBRA: CREACION DEL SERVICIO DE TRANSITABILIDAD VEHICULAR Y PEATONAL</t>
  </si>
  <si>
    <t>N° 13-2022</t>
  </si>
  <si>
    <t>20527014736</t>
  </si>
  <si>
    <t>18/08/2022</t>
  </si>
  <si>
    <t>ADQUISICION DE CEMENTO PORTLAND TIPO I -QUINTA ENTREGABLE OBRA HUANCARAY  ADENDA CONTRATO 108-2022</t>
  </si>
  <si>
    <t>ADQUISICION DE  AGREGADOS PARA LA OBRA:CREACION DEL SERVICIO DE TRANSITABILIDAD VEHICULAR Y PEATONA SEGUNDO ENTREGABLE</t>
  </si>
  <si>
    <t>23/08/2022</t>
  </si>
  <si>
    <t>25/08/2022</t>
  </si>
  <si>
    <t>ADQUISICION DE  AGREGADOS PARA LA OBRA:CREACION DEL SERVICIO DE TRANSITABILIDAD VEHICULAR Y PEATONAL  TERCER ENTREGABLE</t>
  </si>
  <si>
    <t>01/09/2022</t>
  </si>
  <si>
    <t xml:space="preserve">SERVICIO DE ALQUILER DE 2 EXCAVADORAS OBRA OCOBAMBA </t>
  </si>
  <si>
    <t xml:space="preserve">PROCESOS DE SELECCIÓN </t>
  </si>
  <si>
    <t>AS N°9-2022</t>
  </si>
  <si>
    <t>SERVICIO DE PERFORACION Y VOLADURA DE ROCA FIJA OBRA OCOBAMBA</t>
  </si>
  <si>
    <t>AS N°10-2022</t>
  </si>
  <si>
    <t>SERVICIO DE  ALQUILER DE CAMION VOLQUETE DE 15 M3,PARA AL OBRA LIBERTADORES.</t>
  </si>
  <si>
    <t>CDP N°1-2022</t>
  </si>
  <si>
    <t>20490836960</t>
  </si>
  <si>
    <t>CULMINADA</t>
  </si>
  <si>
    <t>11/03/2022</t>
  </si>
  <si>
    <t xml:space="preserve">PAGO SEGUN HORAS TRABAJADAS </t>
  </si>
  <si>
    <t>SERVICIO DE  ALQUILER  DE EXCAVADORA SOBRE ORUGA,PARA LA OBRA LIBERTADORES.</t>
  </si>
  <si>
    <t>CDP N°2-2022</t>
  </si>
  <si>
    <t>10432925574</t>
  </si>
  <si>
    <t xml:space="preserve">SERVICIO DE ALQUILER DE CAMIONETA INCLUIDO CONDUCTOR </t>
  </si>
  <si>
    <t xml:space="preserve">ASP </t>
  </si>
  <si>
    <t>CONTRATACIONES HASTA 8 UIT(LEY 30225)</t>
  </si>
  <si>
    <t>10705142161</t>
  </si>
  <si>
    <t>PAGOS MENSUALES</t>
  </si>
  <si>
    <t>ALQUILER DE RETROEXCAVADORA PARA LA OBRA HUANCARAY.</t>
  </si>
  <si>
    <t>20606876719</t>
  </si>
  <si>
    <t>SERVICIO DE JEFE DE PROYECTO PARA LA REFORMULACION DEL EXPEDIENTE TECNICO CUI N 2336488</t>
  </si>
  <si>
    <t>10311862061</t>
  </si>
  <si>
    <t>14/03/2022</t>
  </si>
  <si>
    <t>TRABAJO POR CUNCLUIR</t>
  </si>
  <si>
    <t>ALQUILER DE RETROEXCAVADORA SOBRE LLANTAS MAQUINA SERVIDA PARA LA OBRA SERVICIO DE TRANSIT. SOBRE RI</t>
  </si>
  <si>
    <t>10411062151</t>
  </si>
  <si>
    <t>05/08/2022</t>
  </si>
  <si>
    <t>SERVICIO DE MANTENIMIENTO DE MOTONIVELADORA DE LA OBRA HUANCARAY</t>
  </si>
  <si>
    <t>20100028698</t>
  </si>
  <si>
    <t>12/07/2022</t>
  </si>
  <si>
    <t>SERVICIOS DE ALQUILER DE MINICARCAGADOR  PARA LA OBRA: "CREACIÓN DEL SERVICIO DE TRANSITABILIDAD VEH</t>
  </si>
  <si>
    <t>10701731803</t>
  </si>
  <si>
    <t>15/07/2022</t>
  </si>
  <si>
    <t>SERVICIO DE PERFORACION Y VOLADURA EN ROCA FIJA PARA LA OBRA "MEJORAMIENTO DEL</t>
  </si>
  <si>
    <t>20602041736</t>
  </si>
  <si>
    <t>24/05/2022</t>
  </si>
  <si>
    <t>24/08/2022</t>
  </si>
  <si>
    <t>SERVICIO DE REINSTALACION DE TORRE VENTADA Y ANTENA PARABOLICA PARA LA ESTACION CPACC VISTA ALEGRE</t>
  </si>
  <si>
    <t>20607184306</t>
  </si>
  <si>
    <t>08/07/2022</t>
  </si>
  <si>
    <t>SERVICIO DE RESIDENTE PARA LA OBRA LIBERTADORES DESDE MAYO A JULIO</t>
  </si>
  <si>
    <t>10469431024</t>
  </si>
  <si>
    <t xml:space="preserve"> SERVICIO DE ALQUILER DE CAMION PARA LA OBRA .MEJORAMIENTO DEL SERVICIO  DE TR</t>
  </si>
  <si>
    <t>10076823508</t>
  </si>
  <si>
    <t>16/06/2022</t>
  </si>
  <si>
    <t>17/06/2022</t>
  </si>
  <si>
    <t>SERVICIO DE CARGADOR FRONTAL PARA LA OBRA PUENTE SOBRE EL RIO CHUMBAO</t>
  </si>
  <si>
    <t>20603368160</t>
  </si>
  <si>
    <t xml:space="preserve"> SERVICIO DE ALQUILER DE CARGADOR FRONTAL PARA LA HUANCARAY</t>
  </si>
  <si>
    <t>SERVICIO DE SUPERVISOR PARA LA OBRA OCOBAMBA</t>
  </si>
  <si>
    <t>10311745633</t>
  </si>
  <si>
    <t>SERVICIO DE RESIDENTE PARA LA OBRA OCOBAMBA</t>
  </si>
  <si>
    <t>10421612400</t>
  </si>
  <si>
    <t>SERVICIO DE ALQUILER DE EXCAVADORA `PARA LA OBRA:"CREACION DEL SERVICIO DE TRANSITABILIDAD</t>
  </si>
  <si>
    <t xml:space="preserve">AS N°4-2022 </t>
  </si>
  <si>
    <t>10453019671</t>
  </si>
  <si>
    <t>06/09/2022</t>
  </si>
  <si>
    <t>SERVICIO DE ALQUILER DE RETROEXCAVADORA, PARA  LA OBRA LIBERTADORES</t>
  </si>
  <si>
    <t xml:space="preserve">TRABAJO POR CONCLUIR </t>
  </si>
  <si>
    <t>SERVICIO DE DISEÑO VIAL PARA EL PROYECTO"CREACION DE DEL SERVICIO DE TRANSITABILIDAD VEHICULAR</t>
  </si>
  <si>
    <t>20522757412</t>
  </si>
  <si>
    <t>03/08/2022</t>
  </si>
  <si>
    <t>SERVICIO DE ELABORACION DE EXPEDIENTE PARA EL USO DE DERECHO DE VIA PARA LA OBRA CREACION DE DEL</t>
  </si>
  <si>
    <t>20607603741</t>
  </si>
  <si>
    <t>15.- MASCARILLA FACIAL TEXTIL DE USO COMUNITARIO PARA NIÑOS</t>
  </si>
  <si>
    <t>ADJUDICACIÓN SIMPLIFICADA</t>
  </si>
  <si>
    <t>PRECIOS UNITARIOS</t>
  </si>
  <si>
    <t>AS-SM-1-2022-AS-SM-UGEL-HMA-1</t>
  </si>
  <si>
    <t>20448571891 / JOLUCAVA IMPORT EXPORT EIRL</t>
  </si>
  <si>
    <t>16.- MASCARILLA DESCARTABLE EFICIENCIA DE FILTRADO 95% Y MASCARILLA DE 3 PLIGEUES</t>
  </si>
  <si>
    <t>20573182104 / GRUPO NYR TRADING EXPRESS ERIL</t>
  </si>
  <si>
    <t>1804/2022</t>
  </si>
  <si>
    <t>ADQUISICION DE INSUMOS PARA DIFERENTES DEPARTAMENTOS Y SERVICIOS DEL HRGDV.</t>
  </si>
  <si>
    <t>20601490324 ACGFARMA PERU EMPRESA INDIVIDUAL DE RESPONSABILIDAD LIMITADA - ACGFARMA E.I.R.L.</t>
  </si>
  <si>
    <t>POR LA ADQUISICION DE INSUMOS PARA EL SERVICIO DE LAVANDERIA DEL DEPARTAMENTO DE MANTENIMIENTO Y SS GENERALES</t>
  </si>
  <si>
    <t>PEDIDO DE COMPRA DE BOLSA DE POLIETILENO PARA CUMPLIMIENTO DE FUNCIONES</t>
  </si>
  <si>
    <t>20490198581 CORPORACION ZARZO S.A.C.</t>
  </si>
  <si>
    <t>ADQUISICIÓN DE COMBUSTIBLE PARA LA PRODUCCIÓN DE VAPOR EN EL H.R.G.V-A. POR SER DE URGENCIA MIENTRAS QUE DURE LA EL PROCESO.</t>
  </si>
  <si>
    <t>ADQUISICION DE COMBUSTIBLE PARA LA UNIDAD DE MANTENIMIENTO Y SERVICIOS GENERALES - CASA FUERZA</t>
  </si>
  <si>
    <t>20608480898 INVERSIONES GENERALES Y ESTACION DE SERVICIOS NURAN SOCIEDAD COMERCIAL DE RESPONSABILIDAD LIMITADA</t>
  </si>
  <si>
    <t>ADQUISICION  DE INSUMOS DE HEMODIALISIS DEL HRGDV</t>
  </si>
  <si>
    <t>20462793791 FRESENIUS MEDICAL CARE DEL PERU S.A</t>
  </si>
  <si>
    <t>ADQUISICION  DE TELA PARA LA ATENCION DEN OBSTETRICIA</t>
  </si>
  <si>
    <t>ADQUISICION DE INSUMOS PARA EL SERVICIO DE CENTRAL DE ESTERILIZACION DEL HRGDV</t>
  </si>
  <si>
    <t>20501549801 FERCO MEDICAL S.A.C</t>
  </si>
  <si>
    <t>ADQUISICION DE INSUMOS  DE PRUEBAS DE ESTERILIZADORES DEL HRGDV.</t>
  </si>
  <si>
    <t>ADQUISICION DE TELAS PAR A EL SERVICIO DE NEONATOLOGIA DEL HRGDV</t>
  </si>
  <si>
    <t>15485459399 SILVERA INFANZON JUAN</t>
  </si>
  <si>
    <t>REQUERIMIENTO ANUAL DE INSUMOS PARA EL SERVICIO DE  PATOLOGIA CLINICA DEL HRGDV.</t>
  </si>
  <si>
    <t>ADQUISICION DE INSUMOS Y REACTIVOS PARA EL SERVICIO DE  PATOLOGIA CLINICA DEL HRGDV.</t>
  </si>
  <si>
    <t>ADQUISICION DE INSUMOS PARA EL SERVICIO DE  PATOLOGIA CLINICA DEL HRGDV.</t>
  </si>
  <si>
    <t>ADQUISICION DE INSUMOS PARA EL SERVICIO DE PATOLOGIA CLINICA DEL HRGDV.</t>
  </si>
  <si>
    <t>REQUERIMIENTO ANUAL 2022 - PATOLOGIA CLINICA</t>
  </si>
  <si>
    <t>ADQUISICION DE INSUMOS  - PATOLOGIA CLINICA DEL HRGDV.</t>
  </si>
  <si>
    <t>REQUERIMIENTO ANUAL DE INSUMOS PARA EL SERVICIO DE PATOLOGIA CLINICA</t>
  </si>
  <si>
    <t>ADQUISICION DE INSUMOS PARA EL SERVICIO DE PATOLOGIA CLINICA DEL HRGDV</t>
  </si>
  <si>
    <t>REQUERIMIENTO URGENTE PARA ANALISIS DE GASES ARTERIALES Y ELECTROLITOS 2022 - PATOLOGIA CLINICA</t>
  </si>
  <si>
    <t>REQUERIMIENTO URGENTE DE REACTIVO PARA TAMIZAJE DE UNIDADES DE SANGRE - SERVICIO DE HEMOTERAPIA</t>
  </si>
  <si>
    <t>REQUERIMIENTO DE REACTIVOS PARA INMUNOSEROLOGÍA - TAMIZAJE DE DONANTES  VOLUNTARIOS DEL SERVICI</t>
  </si>
  <si>
    <t>20100177341 PRODUCTOS ROCHE Q F S A</t>
  </si>
  <si>
    <t>REQUERIMIENTO DE REACTIVOS PARA PROCEDIMIENTOS DE INMUNOHEMATOLOGÍA  DEL SERVICIO DE HEMOTERAPIA</t>
  </si>
  <si>
    <t>REQUERIMIENTO DE REACTIVOS PARA INMUNOSEROLOGÍA - TAMIZAJE DE DONANTES  VOLUNTARIOS DEL SERVICIO</t>
  </si>
  <si>
    <t>ADQUISICION  DE REACTIVOS DE INMUSEROLOGÍA PARA  EL SERVICIO DE HEMOTERAPIA Y BANCO DE SANGRE</t>
  </si>
  <si>
    <t>ADQUISICION DE INSUMOS PARA EL SERVICIO DE IMAGENOLOGIA DEL HRGDV</t>
  </si>
  <si>
    <t>ADQUISICION DE INSUMOS MEDICOS PARA EL SERVICIO DE IMAGENOLOGIA DEL HRGDV.</t>
  </si>
  <si>
    <t>COMPRA INSTITUCIONAL DE INSUMOS MEDICOS DEPARTAMENTO FARMACIA</t>
  </si>
  <si>
    <t>COMPRA  DE INSUMOS DISPOSITIVOS MEDICOS PARA PACIENTES CON COVID   DEPARTAMENTO FARMACIA</t>
  </si>
  <si>
    <t>REQUERIMIENTO INSTITUCIONAL  DE DISPOSITIVO INSUMOS MEDICOS DEPARTAMENTO FARMACIA.</t>
  </si>
  <si>
    <t>REQUERIMIENTO DE EQUIPO DE PROTECCION PERSONAL PARA HRGDV DEPARTAMENTO FARMACIA</t>
  </si>
  <si>
    <t>COMPRA INSTITUCIONAL DESINFECTANTES ANTISEPTICOS DEPARTAMENTO FARMACIA.</t>
  </si>
  <si>
    <t>ADQUISICION DE INSUMOS DE COMPRSA Y GASA DOBLADA DEL DEPARTAMENTO FARMACIA DEL HRGDV.</t>
  </si>
  <si>
    <t>COMPRA INSTITUCIONAL DE INSUMOS INSTRUMENTAL DISPOSITIVOS PARA NEUROCIRUGIA- DEPARTAMENTO FARMACIA</t>
  </si>
  <si>
    <t>20563531356 REPRESENTACIONES MEDICAS BIOMED S.A.C</t>
  </si>
  <si>
    <t>COMPRA  INSTITUCIONAL DE DISPOSITIVOS INSUMOS  MEDICOS  DEPARTAMENTO FARMACIA.</t>
  </si>
  <si>
    <t>COMPRA INSTITUCIONAL DISPOSITIVOS INSUMOS MEDICOS DEPARTAMENTO FARMACIA.</t>
  </si>
  <si>
    <t>COMPRA INSTITUCIONAL INSUMOS DISPOSITIVOS MEDICOS DEPARTAMENTO FARMACIA.</t>
  </si>
  <si>
    <t>COMPRA DE INSUMOS PARA EL SERVICIO DE NEFROLOGIA, DEPARTAMENTO DE FARMACIA.</t>
  </si>
  <si>
    <t>COMPRA DE INSUMOS MATERIALES  NEUROCIRUGIA DEPARTAMENTO FARMACIA</t>
  </si>
  <si>
    <t>20506667357 IMPORTACIONES Y EXPORTACIONES SIFUENTES SOCIEDAD ANONIMA CERRADA</t>
  </si>
  <si>
    <t>ADQUISICION DE DISPOSITIVO MÉDICO PARA EL DEPARTAMENTO DE FARMACIA DEL HRGDV</t>
  </si>
  <si>
    <t>ADQUISICION DE DISPOSITIVO MÉDICO PARA EL DEPARTAMENTO DE FARMCIA DEL HRGDV</t>
  </si>
  <si>
    <t>AQUISICIÓN DE TROCAR PARA EL DEPARTAMENTO DE FARMACIA DEL HOSPITAL REGIONAL GUILLERMO DIAZ DE LA VEGA, PARA LA ATENCIÓN DE PACIENTES ASEGURADOS SIS CON SOSPECHA Y CONFIRMADOS DE COVID 19.</t>
  </si>
  <si>
    <t>20604743380 CIENCIA MEDICA PERU S.A.C. - CIENCIMED S.A.C.</t>
  </si>
  <si>
    <t>ADQUISICION DE MATERIAL PAR EL AREA DE NEUROCIRUGIA, POR EL DEPARTAMENTO DE FARMACIA.</t>
  </si>
  <si>
    <t>ADQUISICION  DE MATERIAL E INSUMOS DE OSTEOSINTESIS PARA EL DEPARTAMENTO DE FARMACIA</t>
  </si>
  <si>
    <t>20508372206 ENDO MEDICA INVERSIONES S.A.C.</t>
  </si>
  <si>
    <t>ADQUISICION DE INSUMOS MEDICOS DE NEFROLOGIA POR EL DEPARTAMENTO DE FARMACIA</t>
  </si>
  <si>
    <t>ADQUISICION DE MATERIAL DE INSUMOS MEDICOS PARA EL DEPARTAMENTO DE FARMACIA</t>
  </si>
  <si>
    <t>20511106762 IMPORTACIONES QUIROZ MEDICA SOCIEDAD ANONIMA CERRADA - IQ MEDIC S.A.C.</t>
  </si>
  <si>
    <t>ADQUISICION DE PRODUCTOS FARMACEUTICOS PARA EL DEPARTAMENTO DE FARMACIA DEL HRGDV.</t>
  </si>
  <si>
    <t>20604752249 MEDIKA EXPRESS SOCIEDAD ANONIMA CERRADA</t>
  </si>
  <si>
    <t>PEDIDO DE COMPRA PARA PACIENTES HOSPITALIZADO Y PERSONAL DE GUARDIA, MES DE ENERO DEL 2022</t>
  </si>
  <si>
    <t>20450532372 CONSORCIO COMERCIAL HURTADO SOCIEDAD ANONIMA</t>
  </si>
  <si>
    <t>Pedido de compra para atencion de pacientes hospitalizados y personal de guardia febrero 2022</t>
  </si>
  <si>
    <t>PEDIDO DE COMPRA PARA PACIENTES HOSPITALIZADOS Y PERSONAL DE GUARDIA, MES DE ENERO DEL 2022</t>
  </si>
  <si>
    <t>PEDIDO DE COMPRA PARA ATENCION DE PACIENTES HOSPITALIZADOS Y PERSONAL DE GUARDIA, ENERO DEL 2022</t>
  </si>
  <si>
    <t>Pedido de compra para la atencion de pacientes hospitalizados y personal de guardia febrero 202</t>
  </si>
  <si>
    <t>PEDIDO DE COMPRA PARA PACIENTES HOSPITALIZADO , MES DE MARZO DEL 2022</t>
  </si>
  <si>
    <t>PEDIDO DE COMPRA PARA PACIENTES HOSPITALIZADOS , MES DE MARZO DEL 2022</t>
  </si>
  <si>
    <t>Pedido de compra para pacientes hospitalizados, abril 2022</t>
  </si>
  <si>
    <t>10436588971 MELENDEZ JOÑAS YUDY</t>
  </si>
  <si>
    <t>Pedido de compra, para pacientes hospitalizados, abril 2022</t>
  </si>
  <si>
    <t>ADQUISICION DE ALIMENTOS DE POLLO PARA LA  ATENCION DE PACIENTES HOSPITALIZADOS DEL HRGDV, MES DE ABRIL DEL 2022.</t>
  </si>
  <si>
    <t>ADQUISICION DE ALIMENTOS-POLLO  PARA ATENCION DE PACIENTES HOSPITALIZADOS  DEL HRGDV</t>
  </si>
  <si>
    <t>ADQUISICION DE ALIMENTOS  PARA PACIENTES HOSPITALIZADOS Y PERSONAL DE GUARDIA, MAYO DEL 2022</t>
  </si>
  <si>
    <t>ADQUISICION DE ALIMENTOS(VERDURAS) PARA LA ATENCION DE PACIENTES HOSPITALIZADOS Y PERSONAL DE GARDIA DEL HRGDV</t>
  </si>
  <si>
    <t>10075590984 DORADO GUEVARA DORIS</t>
  </si>
  <si>
    <t>ADQUISICION DE TEST PSICOLOGICOS EN SALUD MENTAL DEL HRGDV</t>
  </si>
  <si>
    <t>20601917271 LIBRERIA ESPECIALIZADA EYA SAC</t>
  </si>
  <si>
    <t>20607916439 PRODUCTOS ECOLOGICOS DE LIMPIEZA SOCIEDAD ANONIMA CERRADA</t>
  </si>
  <si>
    <t>ADQUISICIÓN DE COMBUSTIBLE PARA LA UNIDAD DE MANTENIMIENTO Y SERVICIO GENERALES -CASA FUERZA DEL HRGDVA. CORRESPONDIENTE A LA PRIMERA ENTREGA.</t>
  </si>
  <si>
    <t>ADQUISICIÓN DE COMBUSTIBLE PARA LA UNIDAD DE MANTENIMIENTO Y SERVICIO GENERALES -CASA FUERZA DEL HRGDVA. CORRESPONDIENTE A LA SEGUNDA ENTREGA.</t>
  </si>
  <si>
    <t>ADQUISICIÓN DE COMBUSTIBLE PARA LA UNIDAD DE MANTENIMIENTO Y SERVICIO GENERALES -CASA FUERZA DEL HRGDV</t>
  </si>
  <si>
    <t>ADQUISICION DE INSUMOS PARA EL SERVICIO DE NEONATOLGIA DEL HRGDV</t>
  </si>
  <si>
    <t>20605641149 AYAD SERVICIOS MULTIPLES E.I.R.L.</t>
  </si>
  <si>
    <t>1- SERVICIO DE ENERGIA ELECTRICA DEL HOSPITAL SUB REGIONAL DE ANDAHUAYLAS, CORRESPONDIENTE AL MES DE DICIEMBRE 2021 Y ENERO 2022</t>
  </si>
  <si>
    <t>21/02/2022 00:00:00</t>
  </si>
  <si>
    <t>2-RO, MANTENIMIENTO,P/S 262, SERVICIO DE ENERGIA ELECTRICA DEL CENTRO DE AISLAMIENTO Y ATENCION TEMPORAL (CAAT), CORRESPONDIENTE AL MES DE DICIEMBRE 2021, ENERO 2022</t>
  </si>
  <si>
    <t>3-SERVICIO DE AGUA POTABLE DEL HOSPITAL SUB REGIONAL DE ANDAHUAYLAS, CORRESPONDIENTE AL MES DE DICIEMBRE 2021 Y ENERO 2022</t>
  </si>
  <si>
    <t xml:space="preserve">4-ACONDICIONAMIENTO DE AMBIENTE CON TARIMAS PARA EL ALMACEN DEL SERVICIO DE FARMACIA DEL HSRA. </t>
  </si>
  <si>
    <t>10441703941-MOSCOSO ROSALES JUAN JAIME</t>
  </si>
  <si>
    <t>21/03/2022 00:00:00</t>
  </si>
  <si>
    <t>5-SERVICIO DE ENERGIA ELECTRICA DEL HOSPITAL SUB REGIONAL DE ANDAHUAYLAS, CORRESPONDIENTE AL MES DE FEBRERO 2022, SUMINISTRO N° 101-0011251.</t>
  </si>
  <si>
    <t>22/03/2022 00:00:00</t>
  </si>
  <si>
    <t>6-SERVICIO DE ENERGIA ELECTRICA DEL CENTRO DE AISLAMIENTO Y ATENCION TEMPORAL (CAAT), CORRESPONDIENTE AL MES DE FEBRERO 2022, SUMINISTRO 100-0067756,</t>
  </si>
  <si>
    <t>7-SERVICIO DE IMPRESIÓN DE FORMATOS PARA ATENCIÓN DE PACIENTES SIS EN EMERGENCIA HOSPITALIZACIÓN DEL HSRA.</t>
  </si>
  <si>
    <t>20231143051-MULTIGRAF ANDAHUAYLAS E.I.R.LTDA</t>
  </si>
  <si>
    <t xml:space="preserve">8-REQUIERE EL MANTENIMIENTO CORRECTIVO DE AMBULANCIA MERCEDES BENZ SPRINTER 313 DE PLACA EUA-282 DEL HSRA. </t>
  </si>
  <si>
    <t>24/03/2022 00:00:00</t>
  </si>
  <si>
    <t xml:space="preserve">9- SERVICIO DE CAPACITACION DE TALLER RELACIONADOS CON  ACTIVIDADES DE PERSONAL </t>
  </si>
  <si>
    <t>10311223017-BARBOZA QUISPE LUZMILA</t>
  </si>
  <si>
    <t>06/04/2022 00:00:00</t>
  </si>
  <si>
    <t>10-SERVICIO DE PINTADO DE PAREDES Y REJAS DEL HOSPITAL SUB REGIONAL DE ANDAHUAYLAS</t>
  </si>
  <si>
    <t>12/04/2022 00:00:00</t>
  </si>
  <si>
    <t>11- SERVICIO DE ENERGIA ELECTRICA DEL HOSPITAL SUB REGIONAL DE ANDAHUAYLAS CORRESPONDIENTE AL MES DE MARZO 2022, SUMINISTRO N° 101-0011251</t>
  </si>
  <si>
    <t>25/04/2022 00:00:00</t>
  </si>
  <si>
    <t>12-SERVICIO DE TRANSPORTE DE RESIDUOS SOLIDO, SEGUN CONTRATO N° 015-2021-HSRA, AS N° 009-2021-HSRA, CORRESPONDIENTE AL MES DE MARZO 2022</t>
  </si>
  <si>
    <t>13-SERVICIO DE SUPERVISION DE MANTENIMIENTO DE EQUIPOS BIOMEDICOS</t>
  </si>
  <si>
    <t>20601597765-MAXXIM INDUSTRIAL E.I.R.L. - MAXXIM E.I.R.L.</t>
  </si>
  <si>
    <t>26/04/2022 00:00:00</t>
  </si>
  <si>
    <t>14-SERVICIO DE ENERGIA ELECTRICA DEL HOSPITAL SUB REGIONAL DE ANDAHUAYLAS CORRESPONDIENTE AL MES DE ABRIL 2022, SUMINISTRO N° 101-0011251</t>
  </si>
  <si>
    <t>17/05/2022 00:00:00</t>
  </si>
  <si>
    <t>15-MANTENIMIENTO CORRECTIVO DE AUTOCLAVE</t>
  </si>
  <si>
    <t>20550531543-P &amp; E SOLUCIONES INDUSTRIALES S.A.C.</t>
  </si>
  <si>
    <t>19/05/2022 00:00:00</t>
  </si>
  <si>
    <t xml:space="preserve">16- SERVICIO DE TRANSPORTE DE RESIDUOS SOLIDOS </t>
  </si>
  <si>
    <t>09/06/2022 00:00:00</t>
  </si>
  <si>
    <t>SEGUN AS N° 09-2021-HSRA, CONTRATO N° 015-2021-HSRA-UL</t>
  </si>
  <si>
    <t>17-SERVICIO DE AGUA POTABLE PARA TODO EL HOSPITAL SUB REGIONAL DE ANDAHUAYLAS, PAGO CORRESPONDIENTE AL MES DE MAYO 2022</t>
  </si>
  <si>
    <t>17/06/2022 00:00:00</t>
  </si>
  <si>
    <t>18-SERVICIO DE ENERGIA ELECTRICA DEL HOSPITAL SUB REGIONAL  DE ANDAHUAYLAS, SUMINISTRO N° 101-0011251, PAGO CORRESPONDIENTE AL MES DE MAYO 2022, CERT N° 526-2022</t>
  </si>
  <si>
    <t>19-PAGO DE PERSONAL MEDICO CIRUJANO POR SERVICIOS DIVERSOS QUIEN PRESTA SERVICIOS ESPECIFIOS EN EL SERVICIO DE ESTRATEGIA SANITARIA, DURANTE EL PERIODO DE: MAYO-JUNIO-JULIO Y AGOSTO DEL 2022</t>
  </si>
  <si>
    <t>10421832787-CAVANI ROJAS ROXANA RITA</t>
  </si>
  <si>
    <t>08/07/2022 00:00:00</t>
  </si>
  <si>
    <t>20-SERVICIO DE ENERGIA ELECTRICA DEL HOSPITAL SUB REGIONAL DE ANDAHUAYLAS, CORRESPONDIENTE AL MES DE JUINIO 2022, SUMINISTRO N° 101-0011251</t>
  </si>
  <si>
    <t>13/07/2022 00:00:00</t>
  </si>
  <si>
    <t>21-SERVICIO DE MANTENIMIENTO DE ANATESIA</t>
  </si>
  <si>
    <t>18/07/2022 00:00:00</t>
  </si>
  <si>
    <t>22-SERVICIO DE ENERGIA ELECTRICA DEL HOSPITAL SUB REGIONAL DE ANDAHUAYLAS, PAGO CORRESPONDIENTE AL MES DE JULIO 2022, SUMINISTRO N° 101-0011251</t>
  </si>
  <si>
    <t>09/08/2022 00:00:00</t>
  </si>
  <si>
    <t>23-CONTRATO DE MEDICO CIRUJANO POR SERVICIOS DIVERSOS, QUIEN PRESTA SERVICIOS ESPECIFICOS EN EL SERVICIO DE ESTRATEGIA SANITARIA, CORRESPONDIENTE A LOS MESES DE: SEPTIEMBRE-OCTUBRE-NOVIEMBRE-DICIEMBRE 2022</t>
  </si>
  <si>
    <t>24-SERVICIO DE AMBULANCIA  AEREA PARA PACIENTE: JUNCO HERRERA EDWIN</t>
  </si>
  <si>
    <t>20494626978-AIR MAJORO SOCIEDAD ANONIMA</t>
  </si>
  <si>
    <t>01/09/2022 00:00:00</t>
  </si>
  <si>
    <t>25-SERVICIO DE AGUA POTABLE DEL HOSPITAL SUB REGIONAL DE ANDAHUAYLAS, CORRESPONDIENTE AL MES DE AGOSTO 2022, SUMINISTRO N° 00001597</t>
  </si>
  <si>
    <t>13/09/2022 00:00:00</t>
  </si>
  <si>
    <t>26-SERVICIO DE ENERGIA ELECTRICA DEL HOSPITAL SUB REGIONAL DE ANDAHUAYLAS , CORRESPONDIENTE AL MES DE AGOSTO 2022, SUMINISTRO N° 101-0011251</t>
  </si>
  <si>
    <t>27-SERVICIO DE MEDICO ESPECIALISTA EN PEDIATRIA CON COMPETENCIAS EN LA ATENCION A PACIENTES EN NEONATOLOGIA CORRESPONDIENTE AL MES DE JULIO, AGOSTO, SETIEMBRE 2022</t>
  </si>
  <si>
    <t>10401105056-RAMOS LOAYZA JUAN JOSE</t>
  </si>
  <si>
    <t>28-ADQUISICIÓN DE PAPEL BOND PARA AREAS ADMINISTRATIVAS</t>
  </si>
  <si>
    <t>20602414443-COMERCIAL CYAM S.R.L.</t>
  </si>
  <si>
    <t>04/03/2022 00:00:00</t>
  </si>
  <si>
    <t xml:space="preserve"> COMPRA POR PERU COMPRAS(ACUERDO MARCO)</t>
  </si>
  <si>
    <t>29- COMPRA DE CARNE</t>
  </si>
  <si>
    <t>10205705347-UTANI HUASCO EPIFANIO</t>
  </si>
  <si>
    <t>09/03/2022 00:00:00</t>
  </si>
  <si>
    <t xml:space="preserve">30-COMPRA DE MEDICAMENTO PARA EL SERVICIO DE FARMACIA DEL HSRA. </t>
  </si>
  <si>
    <t>31- COMPRA DE REACTIVOS DE BIOQUIMICA</t>
  </si>
  <si>
    <t>15/03/2022 00:00:00</t>
  </si>
  <si>
    <t>CONTRATO N° 08-2021-HSRA-UL, AS N° 006-2021-HSRA</t>
  </si>
  <si>
    <t>32-COMPRA DE INSUMOS (CARTUCHO)</t>
  </si>
  <si>
    <t>CONTRATO N° 014-2021-HSRA-UL, AS N° 01-2021-HSRA-2</t>
  </si>
  <si>
    <t>33-COMPRA DE REACTIVOS DE HEMOGRAMA  AUTOMATIZADO</t>
  </si>
  <si>
    <t>CONTRATO N° 012-2021-HSRA-UL, AS N° 008-2021-HSRA-1</t>
  </si>
  <si>
    <t>34- COMPRA DE INSUMOS MEDICOS</t>
  </si>
  <si>
    <t>17/03/2022 00:00:00</t>
  </si>
  <si>
    <t>35- COMPRA DE POLLO POR PROCESO</t>
  </si>
  <si>
    <t>CONTRATO N° 17-2021-HSRA-UL, AS N° 012-2021-HSRA-1</t>
  </si>
  <si>
    <t>36- COMPRA DE BOLSAS DE POLIETILENO PARA EL SERVICIO DE LIMPIEZA.</t>
  </si>
  <si>
    <t>37-COMPRA DE FRUTAS</t>
  </si>
  <si>
    <t>38- COMPRA DE VERDURAS</t>
  </si>
  <si>
    <t>39-COMPRA DE INSTRUMETAL MEDICO</t>
  </si>
  <si>
    <t>20607615137-TECHMEDIC IMPORT EIRL</t>
  </si>
  <si>
    <t>40- ADQUISICIÓN DE PESCADO, CORRESPONDIENTE AL AÑO 2022</t>
  </si>
  <si>
    <t>31/03/2022 00:00:00</t>
  </si>
  <si>
    <t>41-SIS, FARMACIA, P/C 963, ADQUISICIÓN DE INSUMOS MEDICOS PARA SERV. FARMACIA. CERT N° 240, SEGUN CUADRO COMPARATIVO N° 150-2022.</t>
  </si>
  <si>
    <t>11/04/2022 00:00:00</t>
  </si>
  <si>
    <t xml:space="preserve">42-COMPRA DE POLLO </t>
  </si>
  <si>
    <t>18/04/2022 00:00:00</t>
  </si>
  <si>
    <t>SEGUN CONTRATO N° 017-2021-HSRA-UL, AS N° 012-2021-HSRA</t>
  </si>
  <si>
    <t>43-COMPRA DE MEDICAMENTOS</t>
  </si>
  <si>
    <t>20602491707-M &amp; S MEDICAL IMPORTACIONES S.A.C.</t>
  </si>
  <si>
    <t>21/04/2022 00:00:00</t>
  </si>
  <si>
    <t xml:space="preserve">44-COMPRA DE MEDICAMENTO </t>
  </si>
  <si>
    <t>20100085225-QUIMICA SUIZA S.A.C.</t>
  </si>
  <si>
    <t>22/04/2022 00:00:00</t>
  </si>
  <si>
    <t>45- COMPRA DE MEDICAMENTOS</t>
  </si>
  <si>
    <t>46- COMPRA DE ALIMENTOS</t>
  </si>
  <si>
    <t>10/05/2022 00:00:00</t>
  </si>
  <si>
    <t xml:space="preserve">47- COMPRA DE POLLO </t>
  </si>
  <si>
    <t>11/05/2022 00:00:00</t>
  </si>
  <si>
    <t>CONTRATO N° 17-2021-HSRA, AS N° 012-2021-HSRA, CORRESPONDIENTE AL MES DE ABRIL-2022</t>
  </si>
  <si>
    <t>48- COMPRA DE INSUMOS MEDICOS</t>
  </si>
  <si>
    <t>13/05/2022 00:00:00</t>
  </si>
  <si>
    <t xml:space="preserve">49-COMPRA DE INSUMOS MEDICOS </t>
  </si>
  <si>
    <t>20522908054-G &amp; L IMPORTACIONES MEDICAS S.A.C.</t>
  </si>
  <si>
    <t>50-COMPRA DE REACTIVOS</t>
  </si>
  <si>
    <t>18/05/2022 00:00:00</t>
  </si>
  <si>
    <t xml:space="preserve">51-COMPRA DE COMPRESA DE GASA </t>
  </si>
  <si>
    <t>20605701435-LINAMES S.A.C.</t>
  </si>
  <si>
    <t>CONTRATO N° 003-2022-HSRA-UL, AS N° 01-2022-HSRA-OEC</t>
  </si>
  <si>
    <t xml:space="preserve">52-COMPRA DE AZUCAR RUBIA </t>
  </si>
  <si>
    <t>10426733761-HUARANCCA HANCCO YENI ESTHER</t>
  </si>
  <si>
    <t>53-ESTADISTICA,P/C 1936, COMPRA DE SERVIDOR</t>
  </si>
  <si>
    <t>20608647962-COMTEC &amp; NET S.A.C.</t>
  </si>
  <si>
    <t xml:space="preserve">54-COMPRA DE REACTIVOS </t>
  </si>
  <si>
    <t>23/05/2022 00:00:00</t>
  </si>
  <si>
    <t>SEGUN CONTRATO N° 08-2021-HSRA-UL, AS N° 06-2021-HSRA, CORRESPONDIENTE A LA CUARTA ENTREGA</t>
  </si>
  <si>
    <t>55- COMPRA DE INSUMOS (CARTUCHO)</t>
  </si>
  <si>
    <t>24/05/2022 00:00:00</t>
  </si>
  <si>
    <t>SEGUN AS N° 01-2021-HSRA, CONTRATO N° 014-2021-HSRA-UL</t>
  </si>
  <si>
    <t xml:space="preserve">56-COMPRA DE REACTIVOS DE HEMOGRAMA </t>
  </si>
  <si>
    <t>SEGUN AS N° 08-2021-HSRA, CONTRATO N° 012-2021-HSRA-UL</t>
  </si>
  <si>
    <t>57- COMPRA DE INSUMO MEDICO (GUANTES DESCARTABLE)</t>
  </si>
  <si>
    <t>20504905137-MEDICAL FULL IMPORT S.A.</t>
  </si>
  <si>
    <t>30/05/2022 00:00:00</t>
  </si>
  <si>
    <t>COMPRA POR PERU COMPRAS</t>
  </si>
  <si>
    <t>58- COMPRA DE GUANTES DESCARTABLE</t>
  </si>
  <si>
    <t>20453886892- CORPORACION CASTILLO SOCIEDAD ANONIMA-CORPCAS</t>
  </si>
  <si>
    <t>03/06/2022 00:00:00</t>
  </si>
  <si>
    <t>SUBASTA INVERSA ELECTRONICA N° 005-2022-HSRA-1</t>
  </si>
  <si>
    <t>59-COMPRA DE POLLO POR PROCESO</t>
  </si>
  <si>
    <t>06/06/2022 00:00:00</t>
  </si>
  <si>
    <t xml:space="preserve">60-COMPRA DE GASA QUIRURGICA </t>
  </si>
  <si>
    <t>07/06/2022 00:00:00</t>
  </si>
  <si>
    <t>CONTRATO N° 005-2022-HSRA-UL, SIE N°004-2022-HSRA-1</t>
  </si>
  <si>
    <t xml:space="preserve">61- COMPRA DE PAPEL TOALLA EN ROLLO </t>
  </si>
  <si>
    <t>14/06/2022 00:00:00</t>
  </si>
  <si>
    <t>62- COMPRA DE MEDICAMENTOS</t>
  </si>
  <si>
    <t>16/06/2022 00:00:00</t>
  </si>
  <si>
    <t>63- COMPRA DE INSUMOS MEDICOS</t>
  </si>
  <si>
    <t>64-COMPRA DE INSUMO MEDICO</t>
  </si>
  <si>
    <t>20606267241-IGAN PERUANA SOCIEDAD ANONIMA</t>
  </si>
  <si>
    <t>65-COMPRA DE ARROZ PARA ATENCION DE PACIENTES SIS</t>
  </si>
  <si>
    <t>20607355372-B &amp; M HOME S.R.L.</t>
  </si>
  <si>
    <t>28/06/2022 00:00:00</t>
  </si>
  <si>
    <t>COMPRA POR ACUERDO MARCO(PERU COMPRAS</t>
  </si>
  <si>
    <t>66-COMPRA DE INSUMOS MEDICOS POR COMPRA INSTITUCIONAL</t>
  </si>
  <si>
    <t>01/07/2022 00:00:00</t>
  </si>
  <si>
    <t>67-COMPRA DE POLLO POR PROCESO</t>
  </si>
  <si>
    <t>04/07/2022 00:00:00</t>
  </si>
  <si>
    <t>CONTRATO N° 017-2021-HSRA-UL, AS N° 012-2021-HSRA</t>
  </si>
  <si>
    <t>68-COMPRA DE COMBUSTIBLE</t>
  </si>
  <si>
    <t>10311660140-ESTACION DE SERVICIOS SERVI CAR DE: ANTONIO ARCE ALEGRIA</t>
  </si>
  <si>
    <t>69-COMPRA DE BOLSAS DE POLIETILENO PARA EL SERVICIO DE LIMPIEZA</t>
  </si>
  <si>
    <t>20344377180-R &amp; H PLASTICOS S.A.C.</t>
  </si>
  <si>
    <t>19/07/2022 00:00:00</t>
  </si>
  <si>
    <t>SEGUN CONTRATO N° 007-2022-HSRA-UL, AS N° 003-2022-HSRA-1</t>
  </si>
  <si>
    <t>70-COMPRA DE INSUMOS Y REACTIVOS PARA LA ATENCION DE PACIENTES SIS</t>
  </si>
  <si>
    <t>26/07/2022 00:00:00</t>
  </si>
  <si>
    <t>CONTRATO N° 019-2021-HSRA-UL, AS N° 010-2021-HSRA</t>
  </si>
  <si>
    <t>71-COMPRA DE KIT COMPLETO DE TUBOS CORRUGADOS</t>
  </si>
  <si>
    <t>20604537372-NOVAMED PERU S.A.C.</t>
  </si>
  <si>
    <t>72- COMPRA DE POLLO POR PROCESO</t>
  </si>
  <si>
    <t>02/08/2022 00:00:00</t>
  </si>
  <si>
    <t>AS N° 012-2021-HSRA, CONTRATO N° 017-2021-HSRA-UL</t>
  </si>
  <si>
    <t>73-COMPRA DE INSUMOS Y REACTIVOS DE QUIMIOLUMINISCENCIA</t>
  </si>
  <si>
    <t>CONTRATO N° 016-2021-HSRA-UL, AS N° 11-2021-HSRA-1</t>
  </si>
  <si>
    <t>74- COMPRA  ANUAL DE TROCAR PARA CIRUGIA.</t>
  </si>
  <si>
    <t>20503662869-TAGUMEDICA S.A.</t>
  </si>
  <si>
    <t>15/08/2022 00:00:00</t>
  </si>
  <si>
    <t>SEGUN CONTRATO N° 011-2022-HSRA-UL, AS N° 006-2022-HSRA-1</t>
  </si>
  <si>
    <t>75-COMPRA DE COMBUSTIBLE, PARA LA CALDERA DE 50 BHP DE CASA FUERZA Y FLOTA VEHICULAR DEL HSRA</t>
  </si>
  <si>
    <t>16/08/2022 00:00:00</t>
  </si>
  <si>
    <t>76-COMPRA DE INSUMO DE PATOLOGIA</t>
  </si>
  <si>
    <t>20559797317-DISTRIBUIDORA GALUMA S.A.C.</t>
  </si>
  <si>
    <t>17/08/2022 00:00:00</t>
  </si>
  <si>
    <t>77-COMPRA DE KIT DE ROPA DE DESCARTABLE DE 17 PIEZAS.</t>
  </si>
  <si>
    <t>20502143973-CORPORACION  VALTAKS S.C.R.L.</t>
  </si>
  <si>
    <t>SEGUN CONTRATO N° 013-2022-HSRA-UL,AS N° 004-2022-HSRA-1</t>
  </si>
  <si>
    <t>78-COMPRA DE MANDIL DESCARTABLE</t>
  </si>
  <si>
    <t>02/09/2022 00:00:00</t>
  </si>
  <si>
    <t>79-COMPRA DE REACTIVOS DE HEMOGRAMA POR PROCESO</t>
  </si>
  <si>
    <t>05/09/2022 00:00:00</t>
  </si>
  <si>
    <t>SEGUN AS N° 08-2021-HSRA, CONTRATO N°012-2021-HSRA-UL</t>
  </si>
  <si>
    <t xml:space="preserve">80-COMPRA DE INSUMOS (CARTUCHO)POR PROCESO, </t>
  </si>
  <si>
    <t>SEGUN CONTRATO N° 014-2021-HSRA-UL, AS N° 01-2021-HSRA</t>
  </si>
  <si>
    <t>81-COMPRA DE INSUMO MEDICO , PARA LA ATENCION DE PACIENTE SIS CASOS SOSPECHOSOS Y CONFIRMADOS DE COVID-19</t>
  </si>
  <si>
    <t>20601439795-MATPHARMA S.A.C.</t>
  </si>
  <si>
    <t>07/09/2022 00:00:00</t>
  </si>
  <si>
    <t>82-COMPRA DE PAPEL TOALLA EN ROLLO  PARA LA UNIDAD DE EPIDEMIOLOGIA</t>
  </si>
  <si>
    <t>09/09/2022 00:00:00</t>
  </si>
  <si>
    <t>COMPRA POR ACUERDO MARCO(PERU COMPRAS)</t>
  </si>
  <si>
    <t>83-COMPRA DE POLLO POR PROCESO</t>
  </si>
  <si>
    <t>12/09/2022 00:00:00</t>
  </si>
  <si>
    <t>CONTRATO N° 017-2021-HSRA-UL, AS N° 0012-2021-HSRA</t>
  </si>
  <si>
    <t>84-COMPRA DE REATIVOS PARA LABORATORIO POR PROCESO</t>
  </si>
  <si>
    <t>14/09/2022 00:00:00</t>
  </si>
  <si>
    <t>SEGUN CONTRATO N° 014-2022-HSRA-UL, AS N° 007-2022-HSRA-1</t>
  </si>
  <si>
    <t>01.- SERVICIO SUMINISTRO ENERGIA ELECTRICA IIEE</t>
  </si>
  <si>
    <t>02.- SERVICIO SUMINISTRO ENERGIA ELECTRICA IIEE</t>
  </si>
  <si>
    <t>03.- SERVICIO DE INTERNET SATELITAL SEDE ADMINISTRATIVA</t>
  </si>
  <si>
    <t>10473228764-WILNER CHIRINOS GUZMAN</t>
  </si>
  <si>
    <t>04.- ADQUSICION DE MASCARILLAS FACIAL TEXTIL IIEE</t>
  </si>
  <si>
    <t>05.- ADQUISICION DE MASCARILLAS DESCARTABLES IIEE</t>
  </si>
  <si>
    <t>10703767694-QUISPE MACEDO MOISES ANTONY</t>
  </si>
  <si>
    <t>06.- ADQUISICION DE MASCARILLAS KN95 IIEE</t>
  </si>
  <si>
    <t>10731395760-VIVANCO BARRETO DIEGO IRVIN</t>
  </si>
  <si>
    <t>07 SERVICIO DE SUMINISTRO ENERGIA ELECTRICA IIEE</t>
  </si>
  <si>
    <t>08.- SERVICIO DE SUMINISTRO ENERGIA ELECTRICA IIEE</t>
  </si>
  <si>
    <t>09.- SERVICIO DE SUMINISTRO ENERGIA ELECTRICA IIEE</t>
  </si>
  <si>
    <t>10.- SERVICIO DE SUMINISTRO ENERGIA ELECTRICA IIEE</t>
  </si>
  <si>
    <t>11.- SERVICIO DE SUMINISTRO ENERGIA ELECTRICA IIEE</t>
  </si>
  <si>
    <t>ADQUISICION DE TRIPLAY FENOLICO PARA EL PROYECTO: "MEJORAMIENTO DEL SERVICIO EDUCATIVO EN LA IN</t>
  </si>
  <si>
    <t>PAREJA CHICLLA CIELO ANTHUANET10745275449</t>
  </si>
  <si>
    <t>ADQUISICION DE MATERIAL GRANULAR PARA BASE PARA EL PROYECTO: "MEJORAMIENTO DEL SERVICIO EN LA I</t>
  </si>
  <si>
    <t>MENA AGUIRRE NILO10757108998</t>
  </si>
  <si>
    <t>ADQUICION DE COMBUSTIBLE GASOHOL DE 90 Y DIESEL B5 , PARA LA ACTIVIDAD DE MONITOEO EN CAMPO DE</t>
  </si>
  <si>
    <t>ESTACION DE SERVICIOS GRUPO A &amp; T PERU SOCIEDAD ANONIMA CERRADA20450700771</t>
  </si>
  <si>
    <t>ADQUISICION DE COMBUSTIBLE PARA EL PROYECTO: "MEJORAMIENTO DEL SERVICIO EDUCATIVO EN LA INSTITU</t>
  </si>
  <si>
    <t>REPRESENTACIONES S&amp; S S.R.L20490289110</t>
  </si>
  <si>
    <t>ADQUISICION DE POSTES DE ACERO GALBANIZADO PROYECTO: “MEJORAMIENTO DEL COMPLEJO DEPORTIVO EL OL</t>
  </si>
  <si>
    <t>INVERSIONES PERCLAZA S.R.L.20490579380</t>
  </si>
  <si>
    <t>ADQUISICIÓN DE LUMINARIA LED PARA INTERIOR PARA LA OBRA EN EJECUCIÓN MEJORAMIENTO DEL SERVICIO</t>
  </si>
  <si>
    <t>IMPORT SUMIN PERU S.A.C.20602063888</t>
  </si>
  <si>
    <t>ADQUISICIÓN DE CIELO RASO Y BALDOSAS PARA LA OBRA EN EJECUCIÓN MEJORAMIENTO DEL SERVICIO EDUCAT</t>
  </si>
  <si>
    <t>GRUPO ARGAP S.R.L.20602535186</t>
  </si>
  <si>
    <t>ADQUISICIÓN - PISO VINÍLICO Y ZOCALO PARA PISO VINILICO. PARA EL PROYECTO "MEJORAMIENTO DEL SER</t>
  </si>
  <si>
    <t>J&amp;M GLASS EIRL20603234422</t>
  </si>
  <si>
    <t>ADQUISICIÓN DE LUMINARIA LED PARA EXTERIOR PARA LA OBRA EN EJECUCIÓN MEJORAMIENTO DEL SERVICIO EDUCA</t>
  </si>
  <si>
    <t>INNOVACION IMPACTO ISAQ E.I.R.L.20608261215</t>
  </si>
  <si>
    <t>ADQUISICIÓN DE PATCH CORD,PARA EL PROYECTO "MEJORAMIENTO DEL SERVICIO EDUCATIVO EN LA I.E.P.  N</t>
  </si>
  <si>
    <t>A &amp; D CONSORCIO MERCANTIL S.A.C.20608721739</t>
  </si>
  <si>
    <t>POR LA ADQUISICION DE IMPLEMENTOS DE SEGURIDAD PARA LA OBRA: MEJORAMIENTO DEL SERVICIO EDUCATIV</t>
  </si>
  <si>
    <t>PEÑA BOZA GREGORIA GLORIA10079591586</t>
  </si>
  <si>
    <t>POR LA ADQUISICION DE HORMIGON PARA LA OBRA: MEJORAMIENTO DEL SERVICIO EDUCATIVO DEL INSTITUTO</t>
  </si>
  <si>
    <t>ADQUISICIÓN MATERIALES ELECTRICOS - REFLECTORES, PARA EL PROYECTO "MEJORAMIENTO DEL SERVICIO ED</t>
  </si>
  <si>
    <t>ALBERCA RIOS ALFONZO MAXIMO10081778383</t>
  </si>
  <si>
    <t>ADQUISICIÓN DE ACCESORIOS Y CABLES ELÉCTRICOS. PARA LA OBRA EN EJECUCIÓN MEJORAMIENTO DEL SERVI</t>
  </si>
  <si>
    <t>ABARCA GOMEZ NILDA10310402821</t>
  </si>
  <si>
    <t>ADQUISICIÓN DE MATERIALES PARA INSTALACIONES ESPECIALES PARA LA OBRA EN EJECUCIÓN MEJORAMIENTO</t>
  </si>
  <si>
    <t>ADQUISICION DDE PLANTONES DE QUEÑUA  PARA EL PROYECTO:"MEJORAMIENTO DE LA GESTION INTEGRADA DE</t>
  </si>
  <si>
    <t>MEDINA CACERES LIDIA10311661936</t>
  </si>
  <si>
    <t>ADQUISICION DE MATERIALES ELECTRICOS PARA EL ESTADIO OBRA: MEJORAMIENTO DEL COMPLEJO DEPORTIVO</t>
  </si>
  <si>
    <t>MAUCAYLLA OSCCO MOISES10405012273</t>
  </si>
  <si>
    <t>CONTRATACIÓN DE CONDUCTORES Y EQUIPAMIENTO PARA EL CENTRAL DE ALARMA CONTRA INCENDIO PARA TODA</t>
  </si>
  <si>
    <t>ADQUISICIÓN DE SERVIDOR, PARA EL PROYECTO "MEJORAMIENTO DEL SERVICIO EDUCATIVO EN LA I.E.P.  N°</t>
  </si>
  <si>
    <t>PASTOR SOTO JOEL JHONATAN10406753951</t>
  </si>
  <si>
    <t>ADQUISICIÓN DE TELÉFONOS IP, PARA EL PROYECTO "MEJORAMIENTO DEL SERVICIO EDUCATIVO EN LA I.E.P.</t>
  </si>
  <si>
    <t>ADQUISICION DE SERVIDOR</t>
  </si>
  <si>
    <t>TELLO PANIURA WILVER10419900759</t>
  </si>
  <si>
    <t>ADQUISICION DE IMPLEMENTOS DE SEGURIDAD PARA LA OBRA "MEJORAMIENTO DEL SERVICIO EDUCATIVO DE ED</t>
  </si>
  <si>
    <t>ALVAREZ NUÑEZ CATHERINE FLOR DE MARIA10420349331</t>
  </si>
  <si>
    <t>ADQUISICIÓN DE TIERRA NEGRA, PROYECTO, MEJORAMIENTO DEL COMPLEJO DEPORTIVO EL OLIVO PARA EL DES</t>
  </si>
  <si>
    <t>ROJAS QUISPE JENOVEVA MAXIMILIANA10447424440</t>
  </si>
  <si>
    <t>ADQUISICION DE ARENA FINA Y TIERRA NEGRA PARA PREPAIRACION DE SUSTRATO Y PRODUCCION DE PLANTAS</t>
  </si>
  <si>
    <t>POR LA ADQUISICION DE ZAPATOS PARA EL PERSONAL OBRERO, OBRA: MEJORAMIENTO DEL SERVICIO EDUCATIV</t>
  </si>
  <si>
    <t>QUISPE CCAHUANA ERIKA10447478841</t>
  </si>
  <si>
    <t>ADQUISICION DE SEMILLAS PARA  INSTALACION DE PARCELAS DEMOSTRATIVAS (COMP. 2) DEL PROYECTO "MEJ</t>
  </si>
  <si>
    <t>BARRIENTOS TALAVERANO GROBERT10473034196</t>
  </si>
  <si>
    <t>ADQUISICION DE VALVULAS  PARA EL PROYECTO MEJORAMIENTO DEL SERVICIO DE AGUA DEL SISTEMA DE RIEG</t>
  </si>
  <si>
    <t>SORIA SALINAS BELIZARIO10479507401</t>
  </si>
  <si>
    <t>ADQUISICION DE MAQUINARIAS Y EQUIPOS PARA LA OBRA " MEJORAMIENTO DEL SERVICIO EDUCATIVO DE EDUC</t>
  </si>
  <si>
    <t>ADQUISICION DE MATERIALES DE COOBERTURA DE TEJA ANDINA PARA EL PROYECTO: “MEJORAMIENTO DEL SERV</t>
  </si>
  <si>
    <t>Adquisición de TUBERIAS ELECTRICAS Y OTROS para el proyecto "MEJORAMIENTO DEL SERVICIO EDUCATIV</t>
  </si>
  <si>
    <t>MAVERI MANUFACTURAS-VENTAS S.R.L20297990757</t>
  </si>
  <si>
    <t>ADQUISICIÓN DE TUBOS, CODOS, REDUCCIONES Y ACCESORIOS PARA INSTALACIONES SANITARIAS, PARA EL PR</t>
  </si>
  <si>
    <t>ADQUISICIÓN DE CÁMARA FOTOGRÁFICA PARA EL PROYECTO "MEJORAMIENTO DEL SERVICIO EDUCATIVO EN LA I</t>
  </si>
  <si>
    <t>CORPORACION CAMUFA SOCIEDAD COMERCIAL DE RESPONSABILIDAD LIMITADA20447839327</t>
  </si>
  <si>
    <t>ADQUISICIÓN DE CÁMARA FILMADORA, PARA EL PROYECTO "MEJORAMIENTO DEL SERVICIO EDUCATIVO EN LA I.</t>
  </si>
  <si>
    <t>REQUERIMIENTO DE COMPRA DE COMBUSTIBLE PARA LA DIRECCIÓN REGIONAL DE DEFENSA NACIONAL Y DEFENSA</t>
  </si>
  <si>
    <t>ADQUISICION DE  ACOMBUSTIBLE  PARA DIRECCION REGIONAL DE  ADMINISTRACION DEL  GOBIERNO  REGIONA</t>
  </si>
  <si>
    <t xml:space="preserve"> ADQUISICION DE COMBUSTIBLE DIESEL B5 PARA EL PROYECTO _x001C_MEJORAMIENTO DE LOS SERVICIOS DE APOYO</t>
  </si>
  <si>
    <t>ADQUISICIÓN DE TUBO DE ACERO  PARA LA OBRA EN EJECUCIÓN MEJORAMIENTO DEL SERVICIO EDUCATIVO DE</t>
  </si>
  <si>
    <t>CODIMAC JS E.I.R.L20490127217</t>
  </si>
  <si>
    <t>Adquisición de MATERIALES DE FERRETERIA, para la obra: "MEJORAMIENTO DE LA PRESTACION DE SERVIC</t>
  </si>
  <si>
    <t>REQUERIMIENTO DE COMPRA DE BIENES DE AYUDA HUMANITARIA, QUE PERMITA BRINDAR ASISTENCIA HUMANITA</t>
  </si>
  <si>
    <t>COMERCIAL FERRETERIA A.R.G. E.I.R.L.20490297643</t>
  </si>
  <si>
    <t>ADQUISICION DE AGREGADOS PARA LA OBRA "MEJORAMIENTO DE LA PRESTACION DE SERVICIO DE LA DIRECCIO</t>
  </si>
  <si>
    <t>COMPAÑÍA MINERA EXTRACTORA DE AGREGADOS SOCIEDAD COMERCIAL DE RESPONSABILIDAD LIMITADA20491097338</t>
  </si>
  <si>
    <t>Adquisición de PIEDRA MEDIA DE 8" PARA CONCRETO CICLÓPEO DEL PROYECTO:" MEJORAMIENTO DEL SERVIC</t>
  </si>
  <si>
    <t>ADQUISICIÓN MATERIALES DE CONSTRUCCIÓN PARA ACABADOS PARTE ARQUITECTURA - PINTURA MATE CON RESI</t>
  </si>
  <si>
    <t>SOLUCIONES Y NEGOCIOS MAGDISABEL EMPRESA INDIVIDUAL DE RESPONSABILIDAD LIMITADA20527693960</t>
  </si>
  <si>
    <t>ADQUISICIÓN MATERIALES DE CONSTRUCCIÓN PARA ACABADOS PARTE ARQUITECTURA - PINTURA SATINADA CON</t>
  </si>
  <si>
    <t>THOUSAND JOBS S.A.C. MIL OFICIOS20552005211</t>
  </si>
  <si>
    <t>POR LA ADQUSICICION DE MICRO-ASPERSORES  AUTO COMPENSADO.</t>
  </si>
  <si>
    <t>GRUPO RICCI L &amp; U E.I.R.L.20555240849</t>
  </si>
  <si>
    <t>POR LA ADQUSICION DE MATERIALES DE RIEGO.</t>
  </si>
  <si>
    <t>GRUPO EMPRESARIAL JCA S.A.C.20568646879</t>
  </si>
  <si>
    <t>ADQUISICIÓN DE EQUIPAMIENTO DEPORTIVO, PARA EL PROYECTO "MEJORAMIENTO DEL SERVICIO EDUCATIVO EN</t>
  </si>
  <si>
    <t>CORPORACION KAPEM S.A.C.20600108931</t>
  </si>
  <si>
    <t>CONSTRUCTORA Y CONSULTORA JCN S.A.C.20600123158</t>
  </si>
  <si>
    <t>ADQUISICION DE ALAMBRES PARA EL PROYECTO : "MEJORAMIENTO DEL SERVICIO EDUCATIVO EN LA INSTITUCI</t>
  </si>
  <si>
    <t>Adquisición de HERRAMIENTAS MANUALES para el proyecto "MEJORAMIENTO DEL SERVICIO EDUCATIVO DE E</t>
  </si>
  <si>
    <t>REQUERIMIENTO DE COMPRA DE BIENES DE AYUDA HUMANITARIA, QUE PERMITA BRINDAR ASISTENCIA HUMANITARIA A</t>
  </si>
  <si>
    <t>YURAQ E.I.R.L.20600422597</t>
  </si>
  <si>
    <t>ADQUISIICON DE LUMINARIAS</t>
  </si>
  <si>
    <t>IMPORTACIONES Y &amp; D SERVICIOS GENERALES S.A.C.20600759478</t>
  </si>
  <si>
    <t>ADQUISICION E INSTALACION DE SILLON ESPECIAL PARA HEMODONACION PARA LA UNIDAD DE HEMODIALISIS</t>
  </si>
  <si>
    <t>CORP PLAZA SUR S.R.L.20600895681</t>
  </si>
  <si>
    <t>ADQUISICIÓN DE MATERIALES DE FERRETERÍA (DISCOS, BROCAS, TECNOPORT, CARRETILLA.), PARA EL PROYE</t>
  </si>
  <si>
    <t>INVERSIONES E INGENIEROS SANTA ANA SOCIEDAD COMERCIAL DE RESPONSABILIDAD LIMITADA - IISA S.R.L.20601006562</t>
  </si>
  <si>
    <t>ADUQUISICION DE ALAMBRES  PARA LA OBRA ''MEJORAMIENTO DEL SERVICIO EDUCATIVO DE EDUCACIÓN BÁSIC</t>
  </si>
  <si>
    <t>INDUSTRIAS TECNODURA S.A.C.20601862698</t>
  </si>
  <si>
    <t>ADQUISICION DE CLAVO Y ALAMBRE PARA LA OBRA "MEJORAMIENTO DE LA PRESTACION DE SERVICIOS DE LA D</t>
  </si>
  <si>
    <t>POR LA ADQUISICION DE ALAMBRES PARA LA OBRA: MEJORAMIENTO DEL SERVICIO EDUCATIVO DEL INSTITUTO</t>
  </si>
  <si>
    <t>ADQUISICION DE EQUIPOS BIOMEDICOS. CORRESPONDIENTE AL PROYECTO MEJORAMIENTO DEL ACCESO A LOS SE</t>
  </si>
  <si>
    <t>ADQUISICIÓN DE APARATOS SANITARIOS, PARA EL PROYECTO "MEJORAMIENTO DEL SERVICIO EDUCATIVO EN LA</t>
  </si>
  <si>
    <t>R &amp; T QUINTANAS EIRL20603211317</t>
  </si>
  <si>
    <t>CONSTRUCTORA APACHETA EIRL20604113084</t>
  </si>
  <si>
    <t>ADQUISICIÓN DE MICROSCOPIOS PARA EL PROYECTO "MEJORAMIENTO DEL SERVICIO EDUCATIVO EN LA I.E.P.</t>
  </si>
  <si>
    <t>BIODEGRADABLE PERU S.A.C.20604174989</t>
  </si>
  <si>
    <t>ADQUISICION DE TAPAS METALICAS PARA EL PROYECTO MEJORAMIENTO DEL SERVICIO DE AGUA DEL SISTEMA D</t>
  </si>
  <si>
    <t>ROMAF DISTRIBUCIONES EMPRESA INDIVIDUAL DE RESPONSABILIDAD LIMITADA - ROMAF DISTRIBUCIONES E.I.R.L.20604978131</t>
  </si>
  <si>
    <t>POR LA ADQUISICION DE MASCARILLAS Y PAPEL TOALLA PARA LA OBRA COMPONENTE - PLAN COVID</t>
  </si>
  <si>
    <t>BOL INGENIERIA Y CONSTRUCCION E.I.R.L20606927712</t>
  </si>
  <si>
    <t>ADQUISICION DE TAPAJUNTAS PARA LA OBRA "MEJORAMIENTO DEL SERVICIO EDUCATIVO DE EDUCACIÓN BÁSICA</t>
  </si>
  <si>
    <t>DYNAMIA PERU SOCIEDAD ANONIMA CERRADA20608256700</t>
  </si>
  <si>
    <t>POR LA ADQUISICION DE UNIFORMES PARA ELPERSONAL DE LA OBRA: MEJORAMIENTO DEL SERVICIO EDUCATIVO</t>
  </si>
  <si>
    <t>INVERSIONES CAMITEX S.A.C.20608483846</t>
  </si>
  <si>
    <t>ADQUISICIÓN DE EPPS PARA LA OBRA DE MEJORAMIENTO Y AMPLIACIÓN DEL SERVICIO DE PROTECCIÓN CONTRA</t>
  </si>
  <si>
    <t>POR LA ADQUISICION DE MATERIALES DE RIEGO.</t>
  </si>
  <si>
    <t>POR LA ADQUISICION DE MATERIAL LASTRE PARA LA OBRA: MEJORAMIENTO DEL SERVICIO EDUCATIVO DEL INS</t>
  </si>
  <si>
    <t>ADQUISICION DE MAQUINARIAS MENORES PARA EL PROYECTO:: _x001C_MEJORAMIENTO DEL SERVICIO EDUCATIVO DEL</t>
  </si>
  <si>
    <t>TRUJILLO MARQUEZ RICARDO ELMER10107192544</t>
  </si>
  <si>
    <t>ADQUISICIÓN DE APOYOS DE CAUCHO NEOPRENO, PROYECTO MEJORAMIENTO DEL COMPLEJO DEPORTIVO EL OLIVO</t>
  </si>
  <si>
    <t>PIMENTEL FLORES ROSARIO10239337436</t>
  </si>
  <si>
    <t>ADQUISICION DE CLAVOS DE ACERO PARA LA OBRA:MEJORAMIENTO DEL SERVICIO EDUCATIVO DEL INSTITUTO D</t>
  </si>
  <si>
    <t>TEOFILA CHIPAYO BERMUDEZ10310201389</t>
  </si>
  <si>
    <t>ADQUISICION DE ALAMBRES  PARA LA OBRA:MEJORAMIENTO DEL SERVICIO EDUCATIVO DEL INSTITUTO DE EDUC</t>
  </si>
  <si>
    <t>ADQUISICIÓN DE SILLAS PARA LABORATORIOS DE LA OBRA : MEJORAMIENTO DEL SERVICIO EDUCATIVO DE LA</t>
  </si>
  <si>
    <t>CAÑARI OTERO GUILLERMO10310312407</t>
  </si>
  <si>
    <t>POR LA ADQUISICION DE PARLANTE AMPLIFICADOR PARA EL PROYECTO "MEJORAMIENTO DE LOS SERVICIOS DE</t>
  </si>
  <si>
    <t>SALINAS TUMBA GUILLERMO HERMETANIO10310316933</t>
  </si>
  <si>
    <t>ADQUISICIÓN DE LETRAS CORPORATIVAS DE ACERO INOXIDABLE ANCLADO  PARA LA OBRA MEJORAMIENTO DEL S</t>
  </si>
  <si>
    <t>ROMAN TELLO EDGAR10310343264</t>
  </si>
  <si>
    <t>ADQUISICION DE TUBOS LAC Y ANGULARES PARA EL PROYECTO" MEJORAMIENTO DE LA PRESTACIÓN DE SERVICI</t>
  </si>
  <si>
    <t>ESPINOZA MONTALVO RODOLFO10311436941</t>
  </si>
  <si>
    <t>ADQUISICION DE PLANCHAS METALICAS PARA  APOYOS MINICOLICEO PROYECTO: MEJORAMIENTO DEL COMPLEJO</t>
  </si>
  <si>
    <t>ADQUISICIÓN DE POSTE DE ACERO GALVANIZADO PARA ALUMBRADO PEATONAL, PROYECTO: MEJORAMIENTO DEL C</t>
  </si>
  <si>
    <t>ADQUISICIÓN DE INSTRUMENTOS MUSICALES, PARA EL PROYECTO "MEJORAMIENTO DEL SERVICIO EDUCATIVO EN</t>
  </si>
  <si>
    <t>TORRES CORRALES MARIELA ESTHER10405707701</t>
  </si>
  <si>
    <t>ADQUISICIÓN DE MUEBLES DE MADERA PARA LOS TRABAJOS DE ARQUITECTURA DEL PROYECTO "MEJORAMIENTO   DE L</t>
  </si>
  <si>
    <t>PARA LA ADQUISICIÓN DE SISTEMAS DE DATA SERVIDOR Y EQUIPOS DE INSTALACIONES ESPECIALES PARA LAS</t>
  </si>
  <si>
    <t>ADQUISICION DE EPPS DE SEGURIDAD PARA EL PROYECTO: "MEJORAMIENTO DEL SERVICIO EDUCATIVO DE LOS</t>
  </si>
  <si>
    <t>ADQUISICION DE GUANO DE CORRAL PARA LA ACTIVIDAD DE ABONAMIENTO EN PRADERAS NATURALES  (COMPONE</t>
  </si>
  <si>
    <t>OSCCO EVARVEN FREDDY RONAL10424822090</t>
  </si>
  <si>
    <t>ADQUISICION DE MALLA GANADERA  PARA LA  ACTIVIDAD DE COMPONENTE 2, REFACCION  DE CERCO DE LAS P</t>
  </si>
  <si>
    <t>VELASQUE SALAZAR JONATHAN10456399199</t>
  </si>
  <si>
    <t>CONTRATACION DE MATERIAL AGREGADO ("PIEDRA CHANCADA DE ¾" Y ARENA GRUESA") PARA COMPONENTE OBRA</t>
  </si>
  <si>
    <t>POCCO OQUENDO TANIA10456566818</t>
  </si>
  <si>
    <t>ADQUISICION DE PIEDRAS PARA EL PROYECTO: MEJORAMIENTO DEL SERVICIO EDUCATIVO DEL INSTITUTO DE E</t>
  </si>
  <si>
    <t>ADQUISICIÓN DE MATERIALES DE CONSTRUCCIÓN DE PLANCHAS METÁLICAS, PARA EL PROYECTO "MEJORAMIENTO</t>
  </si>
  <si>
    <t>ESPINOZA MUÑOZ GROVEER10462691063</t>
  </si>
  <si>
    <t>ADQUISICION DE CARNE ROJA, PARA LA ALIMENTACION DE LOS NIÑOS, NIÑAS YA DOESCENTES DE LA ALDEA I</t>
  </si>
  <si>
    <t>PANUERA PEREZ ROSALIA10467357323</t>
  </si>
  <si>
    <t>ADQUISICION DE PESCADOS Y DERIVADOS, PARA LA ALIMENTACION DE LOS NIÑOS, NIÑAS YA DOESCENTES DE</t>
  </si>
  <si>
    <t>ADQUISICION DE CONFECCION TEXITIL PARA EL PROYECTO:"MEJORAMIENTO DEL SERVICIO EDUCATIVO DEL INS</t>
  </si>
  <si>
    <t>VILLARRUEL ACHULLI RAY KONIFF10469018356</t>
  </si>
  <si>
    <t xml:space="preserve"> ADQUISICION DE JABAS DE PLASTICO    MATERIAL VIRGEN 100% PARA LA PREMIACION DE HONGOS EN LOS D</t>
  </si>
  <si>
    <t>ADQUISICIÓN DE CANALETAS DE ESTRUCTURAS METÁLICAS PARA EL PROYECTO: "MEJORAMIENTO DEL SERVICIO</t>
  </si>
  <si>
    <t>ALAMA  ASTOCAHUANA JHONNYR10707839185</t>
  </si>
  <si>
    <t>ADQUISICION DE CARNE BLANCA , PARA LA ALIMENTACION DE LOS NIÑOS, NIÑAS Y ADOLESCENTES DE LA ALD</t>
  </si>
  <si>
    <t>VALER SANCHEZ ANALY HERMELINDA10730672786</t>
  </si>
  <si>
    <t>ADQUISICION DE PLANCHAS DE TRIPLAY PARA EL PROYECTO: PROYECTO:  "MEJORAMIENTO DEL SERVICIO EDUC</t>
  </si>
  <si>
    <t>SALINAS NATIVIDAD MELANY GLENCY10731890272</t>
  </si>
  <si>
    <t>MARCA URPE, JAIME10801497051</t>
  </si>
  <si>
    <t>ADQUISICIÓN DE TUBERIAS DE ACERO INOXIDABLE, PROYECTO: MEJORAMIENTO DEL COMPLEJO DEPORTIVO EL O</t>
  </si>
  <si>
    <t>INVERSIONES NUEVO MUNDO E.I.R.L.20251084778</t>
  </si>
  <si>
    <t>ADQUISICION DE TANQUE TRANSPORTADOR DE PECES PARA EL IOARR: "ADQUISICIÓN DE LABORATORIO / TALLE</t>
  </si>
  <si>
    <t>INTERNATIONAL LOGISTIC GROUP PERU S.A.C.20448822304</t>
  </si>
  <si>
    <t>ADQUISICION DE COMBUSTIBLE GASOHOL 90 PLUS PARA EL PROYECTO _x001C_MEJORAMIENTO DE LOS SERVICIOS DE A</t>
  </si>
  <si>
    <t>POR LA ADQUISICION DE COMBUSTIBLE DIESEL B5 PARA LA OBRA: MEJORAMIENTO DEL SERVICIO EDUCATIVO D</t>
  </si>
  <si>
    <t>ADQUISICION DE COMBUSTIBLE PARA EL PROYECTO: MEJORAMIENTO DEL SERVICIO EDUCATIVO DEL INSTITUTO</t>
  </si>
  <si>
    <t>SERVICENTRO SAN JOSE E.I.R.LTDA.20485584880</t>
  </si>
  <si>
    <t>POR LA ADQUISICION DE REQUERIMIENTO DE TALLER N° 16 CARGADOR FRONTAL</t>
  </si>
  <si>
    <t>AUTOMOTORES APURIMAC EMPRESA INDIVIDUAL DE RESPONSABILIDAD LIMITADA - AUTO APURIMAC EIRL20490025058</t>
  </si>
  <si>
    <t>ADQUISICION DE ROCA FOSFORICA  PARA LA  ACTIVIDAD DE ABONAMIENTO EN PRADERAS NATURALES,COMPONEN</t>
  </si>
  <si>
    <t>AGRICOLA ILLARY S.R.L.20490236008</t>
  </si>
  <si>
    <t>ADQUISICION DE HERRAMIENTAS MANUALES PARA EL PROYECTO: "MEJORAMIENTO DEL SERVICIO EDUCATIVO DE</t>
  </si>
  <si>
    <t>ADQUISICIÓN DE MATERIALES DE FERRETERIA EN GENERAL PARA LA OBRA:MEJORAMIENTO DEL SERVICIO EDUCA</t>
  </si>
  <si>
    <t>ADQUISICION DE EQUIPOS LIVIANOS DE LA OBRA DE MEJORAMIENTO Y AMPLIACIÓN DEL SERVICIO DE PROTECC</t>
  </si>
  <si>
    <t xml:space="preserve"> ADQUISICION DE SEMILLAS (COMP.II PARA EL PROYECTO:"RECUPERACIÓN Y MEJORAMIENTO DE LA COBERTURA</t>
  </si>
  <si>
    <t>KALLPA ANDINA SRLTDA20526973527</t>
  </si>
  <si>
    <t>ADQUISICION DE HIGROGEL AGRICOLA (COMP. 2), PARA PRODUCCION DE PLANTAS DE QUEÑUA, DEL PROYECTO</t>
  </si>
  <si>
    <t>POR LA ADQUISICION DE MATERIALES  - PLAN DE CONTINGENCIA</t>
  </si>
  <si>
    <t>DISTRIBUIDORA DE MADERA Y FUNERARIA SANTA ANA EIRL.20527159114</t>
  </si>
  <si>
    <t>ADQUISICIÓN DE MADERAMEN PARA LA OBRA DE MEJORAMIENTO Y AMPLIACION DEL SERVICIO DE PROTECCION C</t>
  </si>
  <si>
    <t>ADQUISICION MESAS TABLEROS DE MELAMINE</t>
  </si>
  <si>
    <t>INGENIEROS TICA SAC20527909059</t>
  </si>
  <si>
    <t>ADQUISICIÓN DE MOBILIARIOS - SILLAS PARA AUDITORIO ESCOLAR PARA LA OBRA EN EJECUCIÓN MEJORAMIEN</t>
  </si>
  <si>
    <t>REQUERIMIENTO DE COMPRA DE BIENES DE AYUDA HUMANITARIA (ALIMENTOS) QUE PERMITA BRINDAR ASISTENC</t>
  </si>
  <si>
    <t>AGROINDUSTRIAL EL TAMBO S.A.20527998302</t>
  </si>
  <si>
    <t>POR LA ADQUISICION DE POLICARBONATO PARA EL PROYECTO _x001C_MEJORAMIENTO DEL SERVICIO EDUCATIVO DE LA</t>
  </si>
  <si>
    <t>POR ADQUISICION DE HERRAMIENTAS Y EQUIPOS, para la actividad de premios de concurso gestión efi</t>
  </si>
  <si>
    <t>CORPORACION DAYLUM SOCIEDAD ANONIMA CERRADA20557942271</t>
  </si>
  <si>
    <t>ADQUISICION DE  CLADODIOS DE TUNA MEJORADA PARA EL PROYECTO : "RECUPERACIÓN Y MEJORAMIENTO DE L</t>
  </si>
  <si>
    <t xml:space="preserve"> ECOLSPERU EMPRESA INDIVIDUAL DE RESPONSABILIDAD LIMITADA - ECOLSPERU E.I.R.L20564215644</t>
  </si>
  <si>
    <t>Adquisición de PUNTALES METALICOS para el proyecto "MEJORAMIENTO DEL SERVICIO EDUCATIVO EN LA I</t>
  </si>
  <si>
    <t>INVERSIONES TITAN J &amp; P EMPRESA INDIVIDUAL DE RESPONSABILIDAD LIMITADA - TITAN J &amp; P E.I.R.L.20564284379</t>
  </si>
  <si>
    <t>ADQUISICIÓN DE JABAS DE PVC PARA TRANSPORTAR CUY, PARA EL PROYECTO MEJORAMIENTO Y AMPLIACIÓN DE</t>
  </si>
  <si>
    <t>TIUTI PERU S.A.C20564395448</t>
  </si>
  <si>
    <t>POR LA ADQUISICION DE HERRAMIENTAS PARA CONTROL DE INCENDIOS FORESTALES  EN EL MARCO DE LA EJEC</t>
  </si>
  <si>
    <t>PROMACEM SOCIEDAD ANONIMA - PROMACEM S.A.20600068530</t>
  </si>
  <si>
    <t>ADQUISICION DE MATERIALES VARIOS</t>
  </si>
  <si>
    <t>INVERSIONES Y DISTRIBUIDORA A Y B S.R.L.20600154291</t>
  </si>
  <si>
    <t>ADQUISICION E INSTALACION DE ANALIZADOR DE ELECTROLITICOS Y GASES DE SANGRE PORTATIL</t>
  </si>
  <si>
    <t>CIA MEGA MEDIC S.A.C.20600340779</t>
  </si>
  <si>
    <t>ADQUISICION DE HERAMIENTAS MANUALES PARA EL PROYECTO: "MEJORAMIENTO DEL SERVICIO EDUCATIVO DEL</t>
  </si>
  <si>
    <t>ANTARUMI COMPANY S.A.C.20601574251</t>
  </si>
  <si>
    <t>ADQUISICIÓN DE MATERIALES PARA  INSTALACIONES ESPECIALES PARA LA OBRA  "MEJORAMIENTO DEL SERVIC</t>
  </si>
  <si>
    <t>SYSNET TECHNOLOGIES E.I.R.L20601923948</t>
  </si>
  <si>
    <t>POR LA ADQUISICION DE HERRAMIENTAS PARA CONTROL DE INCENDIOS FORESTALES PARA EL PROYECTO: "RECU</t>
  </si>
  <si>
    <t>APU INFER S.A.C.20601984149</t>
  </si>
  <si>
    <t>POR LA ADQUISICON DE MALLA GANADERA PARA LA PREMIACION DE HONGOS EN LOS DISTRITOS Y PROVINCIAS</t>
  </si>
  <si>
    <t>ADQUISICION DE HERRAMIENTAS PARA EL PROYECTO "RECUPERACIÓN Y MEJORAMIENTO DE LA COBERTURA FORES</t>
  </si>
  <si>
    <t>ADQUISICION DE HERRAMIENTAS PARA CONTROL DE INCENDIOS FORESTALES PARA EL PROYECTO "RECUPERACION</t>
  </si>
  <si>
    <t>POR LA ADQUISICON DE BATEFUEGO FORESTAL PARA EL PROYECTO: "RECUPERACION Y MEJORAMIENTO DE LA CO</t>
  </si>
  <si>
    <t>ADQUISICION DE EQUIPOS CORRESPONDIENTE AL PROYECTO"MEJORAMIENTO DEL ACCESO A LOS SERVICIOS DE S</t>
  </si>
  <si>
    <t>INVERSIONES PRODEM S.A.C.20602390633</t>
  </si>
  <si>
    <t>ADQUISICION DE GUANO DE ISLA PARA ACTIVIDAD DE ABONAMIENTO EN PRADERAS NATURALES,COMPONENTE II,</t>
  </si>
  <si>
    <t>AGRONEGOCIOS EL BUEN CRIADOR EIRL20603150768</t>
  </si>
  <si>
    <t>ADQUSICION DE EQUIPOS DE PROTECCION PERSONAL Y MATERIALES DE SEGURIDAD PARA EL PROYECTO: "MEJOR</t>
  </si>
  <si>
    <t>INGENIERIA MONCAT EIRL20603261608</t>
  </si>
  <si>
    <t>ADQUISICION DE EQUIPOS MENORES PARA EL PROYECTO: _x001C_MEJORAMIENTO DEL SERVICIO EDUCATIVO DE LOS IN</t>
  </si>
  <si>
    <t>SERVICIOS DE INGENIERIA Y SUMINISTROS SOCIEDAD ANONIMA20603300671</t>
  </si>
  <si>
    <t>ADQUISICION DE PLANCHAS DE  FENOLICO PARA EL PROYECTO: PROYECTO:  "MEJORAMIENTO DEL SERVICIO ED</t>
  </si>
  <si>
    <t>SEGA INGENIERIA Y CONSTRUCCION SOCIEDAD COMERCIAL DE RESPONSABILIDAD LIMITADA - SEGAINCO S.R.L.20603389001</t>
  </si>
  <si>
    <t>ADQUISICION DE EQUIPOS BIOMEDICOS CORRESPONDIENTE AL PROYECTO"	MEJORAMIENTO DEL ACCESO A LOS SE</t>
  </si>
  <si>
    <t>CORPORACION INTERNACIONAL D &amp; G S.A.C20603540949</t>
  </si>
  <si>
    <t>POR LA ADQUISICION DE PLASTICO AGROFILM PARA LA PREMIACION DE HONGOS EN LOS DISTRITOS Y PROVINC</t>
  </si>
  <si>
    <t>LA HACIENDA SERVICIOS GENERALES SAC20603927797</t>
  </si>
  <si>
    <t>ADQUISICION DE ARENA FINA Y TIERRA NEGRA PARA EL PROYECTO: : "MEJORAMIENTO DEL SERVICIO EDUCATI</t>
  </si>
  <si>
    <t>POR LA ADQUISICION DE OVAS EMBRIONMARIAS PARA LA DIRECCION REGIONAL DE LA PRODUCCION APURIMAC</t>
  </si>
  <si>
    <t>ACUICOLA WIRACOCHA S.A.C.20604197601</t>
  </si>
  <si>
    <t>ADQUISICIÓN DE CÁMARAS Y EQUIPOS DE TELECOMUNICACIÓN  PARA LA OBRA : MEJORAMIENTO DEL SERVICIO</t>
  </si>
  <si>
    <t>NEXO LIDER TECNOLOGICO SAC20604943796</t>
  </si>
  <si>
    <t>POR LA ADQUISICION DE ALEVINOS.</t>
  </si>
  <si>
    <t>AQUA INNOVA DSR S.R.L20605973851</t>
  </si>
  <si>
    <t>ADQUISICIÓN DE PROYETORES MULTIMEDIA PARA LA OBRA EN EJECUCIÓN MEJORAMIENTO DEL SERVICIO EDUCAT</t>
  </si>
  <si>
    <t>TECHCORP CUSCO EMPRESA INDIVIDUAL DE RESPONSABILIAD LIMITADA20606211687</t>
  </si>
  <si>
    <t>ADQUISICION DE EQUIPOS BIOMEDICOS, CORRESPONDIENTE AL PROYECTO"MEJORAMIENTO DEL ACCESO A LOS SE</t>
  </si>
  <si>
    <t>RG TECNOLOGIA MEDICA E.I.R.L.20606768223</t>
  </si>
  <si>
    <t>ADQUISICION DE UNIFORMES PARA EL PERSONAL OBRERO DEL PROYECTO: MEJORAMIENTO DEL SERVICIO EDUCAT</t>
  </si>
  <si>
    <t>ADQUISICIÓN DE PIZARRAS DE ACERO VITRIFICADAS Y ACRÍLICA DEL PROYECTO:"MEJORAMIENTO DEL SERVICI</t>
  </si>
  <si>
    <t>“SERVICIOS GENERALES JH EMPRESA INDIVIDUAL DE RESPONSABILIDAD LIMITADA”20606943050</t>
  </si>
  <si>
    <t>POR LA ADQUISICION DE TANQUE DE ENFRIAMIENTO.</t>
  </si>
  <si>
    <t>BE REPCO EMPRESA INDIVIDUAL DE RESPONSABILIDAD LIMITADA20607398314</t>
  </si>
  <si>
    <t>ADQUISICION DE EPP´S PARA EL EQUIPO TECNICO ADMINISTRATIVO DEL PROYECTO "MEJORAMIENTO DE LOS SE</t>
  </si>
  <si>
    <t>INVERSIONES MADESUR EMPRESA INDIVIDUAL DE RESPONSABILIDAD LIMITADA20607611140</t>
  </si>
  <si>
    <t>ADQUISICION DE MUEBLES DE REPOSTERIA INCLUYE INSTALACION PARA LA OBRA MEJORAMIENTO DEL SERVICIO</t>
  </si>
  <si>
    <t>INGENIEROS Y CONTRUCCIONES SANTA ANA E.I.R.L.20607678414</t>
  </si>
  <si>
    <t>CONSORCIO KHREBVSET &amp; CIA SOCIEDAD ANONIMA CERRADA20608108026</t>
  </si>
  <si>
    <t>ADQUISICIÓN DE TAPAJUNTAS METÁLICAS PARA EL PROYECTO "MEJORAMIENTO DE LOS SERVICIOS EDUCATIVOS</t>
  </si>
  <si>
    <t>ADQUISICON DE ROLLIZOS PARA EL PROYECTO: "RECUPERACION Y MEJORAMIENTO DE LA COBERTURA FORESTAL</t>
  </si>
  <si>
    <t>INVERSIONES &amp; CONSTRUCTORA ZAHEL S.R.L.20608571508</t>
  </si>
  <si>
    <t>ADQUISICION DE CUARTONES DE MADERA PARA EL PROYECTO: "MEJORAMIENTO DEL SERVICIO EDUCATIVO EN LA</t>
  </si>
  <si>
    <t>ADQUISICION DE ROLLIZOS DE EUCALIPTO PARA EL PROYECTO:" MEJORAMIENTO DEL SERVICIO EDUCATIVO DE</t>
  </si>
  <si>
    <t>ADQUISICIÓN DE ROLLIZOS DE EUCALIPTO PARA EL PROYECTO. MEJORAMIENTO DEL SERVICIO EDUCATIVO DEL</t>
  </si>
  <si>
    <t>POR EL REQUERIMIENTO DE TALLER N° 18 VOLQUETE EAA-978</t>
  </si>
  <si>
    <t>GRUPO STEFFEN VON E.I.R.L20608970801</t>
  </si>
  <si>
    <t>CHALLCO FIGUEROA WILBER10075202780</t>
  </si>
  <si>
    <t>Adquisición de ACCESORIOS SANITARIOS para el proyecto" MEJORAMIENTO DEL SERVICIO EDUCATIVO DE E</t>
  </si>
  <si>
    <t>CASTILLO LY CESAR AUGUSTO10081286995</t>
  </si>
  <si>
    <t>Adquisición de EQUIPOS MENORES para el proyecto "MEJORAMIENTO DEL SERVICIO EDUCATIVO DE EDUCACI</t>
  </si>
  <si>
    <t>ADQUISICIÓN DE EQUIPO MAQUINARIAS PARA EQUIPAMIENTO PARA LA PREMIACIÓN DE PLANES DE NEGOCIO  PA</t>
  </si>
  <si>
    <t xml:space="preserve"> ADQUISICIÓN DE EQUIPOS LIVIANOS PARA PROYECTO: MEJORAMIENTO DEL SERVICIO EDUCATIVO DE LA IEI 2</t>
  </si>
  <si>
    <t>POR LA ADQUISICION DE MADERAS PARA LA OBRA: MEJORAMIENTO DEL SERVICIO EDUCATIVO DEL INSTITUTO D</t>
  </si>
  <si>
    <t>VALER UGARTE FREDY10310135564</t>
  </si>
  <si>
    <t>BATALLANOS VARGAS ALFREDO10310339283</t>
  </si>
  <si>
    <t>ADQUISICION DE MATERIAL DE TERRENO PARA EL PROYECTO:"MEJORAMIENTO DEL SERVICIO EDUCATIVO DEL IN</t>
  </si>
  <si>
    <t>ASCARZA ALARCON HUMBERTO10310412525</t>
  </si>
  <si>
    <t>ADQUISICION DE ROLLIZOS PARA EL PROYECTO "RECUPERACIÓN Y MEJORAMIENTO DE LA COBERTURA FORESTAL</t>
  </si>
  <si>
    <t>ADQUISICION DE PROYECTOR MULTIMEDIA  PARA LA OBRA  MEJORAMIENTO DEL SERVICIO EDUCATIVO EN LA  I</t>
  </si>
  <si>
    <t>ADQUISICION DE PIEDRA SELECCIONADA TIPO LAJA P/ENCHAPADO PARA EL PROYECTO: "MEJORAMIENTO DEL SE</t>
  </si>
  <si>
    <t>GAMEZ CHUQUIPAY RUCIMAN10419861222</t>
  </si>
  <si>
    <t>ADQUISICION DE PUNTALES METALICOS PARA EL PROYECTO: "MEJORAMIENTO DEL SERVICIO EDUCATIVO DE LOS INST</t>
  </si>
  <si>
    <t>CHAPARRO CAJIGAS RUBNER MIJAEL10444130470</t>
  </si>
  <si>
    <t>ADQUISICIÓN DE DISCOS PARA EL PROYECTO: MEJORAMIENTO DEL SERVICIO EDUCATIVO DEL INSTITUTO DE ED</t>
  </si>
  <si>
    <t>ADQUISICIÓN DE CEMENTO PORTLAND TIPO 1 X 42.5KG PARA EL PROYECTO: "MEJORAMIENTO DEL SERVICIO ED</t>
  </si>
  <si>
    <t>ALFARO PANIURA JHON ULISES10460694936</t>
  </si>
  <si>
    <t>Adquisición de APARATOS SANITARIOS para el proyecto" MEJORAMIENTO DEL SERVICIO EDUCATIVO DE EDU</t>
  </si>
  <si>
    <t>VALDEZ BETANCURT ROGER10467251428</t>
  </si>
  <si>
    <t>ADQUISICION DE ACCESORIOS, TUBERIA PARA EL PROYECTO "MEJORAMIENTO DE LA GESTION INTEGRAL DE RECURSOS</t>
  </si>
  <si>
    <t>MALLQUI HUAMANI RAQUEL10474140496</t>
  </si>
  <si>
    <t>MIRANDA JUAREZ JEYSON GROVER10701378381</t>
  </si>
  <si>
    <t>REQUERIMIENTO DE BIENES PARA LA IMPLEMENTACIÓN DEL AUDITORIO MICAELA  BASTIDAS DEL GOBIERNO REG</t>
  </si>
  <si>
    <t>ARROYO VILCA FLOR MARINA10713871651</t>
  </si>
  <si>
    <t>ADQUISICION DE PRODUCTOS LACTEOS Y DERIVADOS, PARA LA ALIMENTACION DE LOS NIÑOS, NIÑAS Y ADOLES</t>
  </si>
  <si>
    <t>ADQUISICIÓN DE MATERIAL BASE GRANULAR SELECCIONADO,  PROYECTO, MEJORAMIENTO DEL COMPLEJO DEPORT</t>
  </si>
  <si>
    <t>ADQUISICION DE INSTRUMENTOS MUSICALES</t>
  </si>
  <si>
    <t>ROJAS MALASQUEZ MAYUMI ZAYDA10770920821</t>
  </si>
  <si>
    <t>POR LA ADQUISICION DE "DESTILADOR DUAL  DE 20 LITROS A GAS PARA ACEITES ESENCIALES   PARA LA PR</t>
  </si>
  <si>
    <t>ADQUISICIÓN DE SILLAS TAPIZADAS DE COLOR NEGRO PARA LAS ÁREAS PEDAGÓGICAS DEL COMPONENTE EQUIPA</t>
  </si>
  <si>
    <t>CONTRERAS BALLON HENRY10800443623</t>
  </si>
  <si>
    <t>ADQUISICION DE RODILLO COMPACTADR DE DOBLE ROLA PARA EL PROYECTO: " MEJORAMIENTO DEL SERVICIO E</t>
  </si>
  <si>
    <t>JURO HUAÑAC LUCILA10803652622</t>
  </si>
  <si>
    <t>POR LA ADQUISICION DE PERFORADORA NEUMATICA (MARTILLO NEUMATICO)</t>
  </si>
  <si>
    <t>POWER EIRL20120858425</t>
  </si>
  <si>
    <t>ADQUISICION DE TUBERIA PVC PARA EL PROYECTO: MEJORAMIENTO DEL SERVICIO EDUCATIVO DEL INSTITUTO</t>
  </si>
  <si>
    <t>ADQUISICION DE SISTEMA PREAMPLIFICADOR, PARA EL PROYECTO " MEJORAMIENTO DEL SERVICIO EDUCATIVO</t>
  </si>
  <si>
    <t>POR LA ADQUISICION DE COMBUSTIBLE GASOLINA PARA LA OBRA: MEJORAMIENTO DEL SERVICIO EDUCATIVO DE</t>
  </si>
  <si>
    <t>ADQUISICIÓN DE CLAVOS DE ACERO CON CABEZA PARA LA OBRA: MEJORAMIENTO DEL SERVICIO EDUCATIVO DEL</t>
  </si>
  <si>
    <t>INVERSIONES KEPAL E.I.R.L.20490098799</t>
  </si>
  <si>
    <t>ADQUISICION DE TUBERIAS  ELECTRICAS Y CAJAS OCTAGONALES PARA EL PROYECTO:"MEJORAMIENTO DEL SERV</t>
  </si>
  <si>
    <t>CORPORACION ANITA EMPRESA INDIVIDUAL DE RESPONSABILIDAD LIMITADA CORPORACIONANITAEIRL20490186906</t>
  </si>
  <si>
    <t>ADQUISICIÓN DE INDUMENTARIA CON LOGO CHALECOS, GORRAS, POLOS MANGA LARGA. PARA  EL  PROYECTO: "</t>
  </si>
  <si>
    <t>ADQUISICION DE EQUIPOS ELECTRICOS PARA EL PROYECTO:"MEJORAMIENTO Y AMPLIACION DEL SERVICIO DE A</t>
  </si>
  <si>
    <t>ADQUISICIÓN DE MESA DE TRABAJO DE ACERO INOXIDABLE PARA EL PROYECTO MEJORAMIENTO Y AMPLIACIÓN D</t>
  </si>
  <si>
    <t>SERVICE A&amp;D GUILLEN'S EIRL20490443640</t>
  </si>
  <si>
    <t>POR LA ADQUISICION DE 50 LICENCIAS DE ACCESO CLIENTE CAL POR USUARIO (LICENCIA DE MICROSOFT EXC</t>
  </si>
  <si>
    <t>GRUPO X MAYOR SOCIEDAD ANONIMA CERRADA20512880763</t>
  </si>
  <si>
    <t>ADQUISICION DE CONCRETO PREMEZCLADO 210 KG/CM2 PARA LA OBRA "MEJORAMIENTO DE LA PRESTACION DE SERVIC</t>
  </si>
  <si>
    <t>GRUPO MURILLO E.I.R.LTDA.20526944934</t>
  </si>
  <si>
    <t>POR LA ADQUISICION DE ALIMENTOS E INSUMOS PARA LA PRODUCCION  DE TRUCHA.</t>
  </si>
  <si>
    <t>ADQUISICIÓN DE COMBUSTIBLES PARA LA OBRA: MEJORAMIENTO DEL SERVICIO EDUCATIVO DEL CETPRO DE CHI</t>
  </si>
  <si>
    <t>SERVICENTRO SAN PEDRO E.I.R.L.20527768641</t>
  </si>
  <si>
    <t>ADQUISICION DE MOBILIARIOS PARA EL PROYECTO: MEJORAMIENTO DE LOS SERVICIOS EDUCATIVOS EN LA I.E</t>
  </si>
  <si>
    <t>ADQUISICION DE PORCELANATO CERAMICOS PARA LA OBRA "MEJORAMIENTO DE LA PRESTACION DE SERVICIOS D</t>
  </si>
  <si>
    <t>GRUPO CORPORATIVO UNIMAC S.A.C20544074165</t>
  </si>
  <si>
    <t>POR LA ADQUISICION DE ALANBRE.OBRA MEJORAMIENTO DEL SERVICIO EDUCATIVO DEL INSTITUTO DE EDUCAC</t>
  </si>
  <si>
    <t>ADQUISICIÓN DE HERRAMIENTAS Y FERRETERIA  PARA PREMIACIÓN DE LAS 23 FERIAS DISTRITALES A NIVEL</t>
  </si>
  <si>
    <t>ADQUISICION DE EQUIPOS DE POSICIONAMIENTO PARA EL PROYECTO:"MEJORAMIENTO Y AMPLIACION DEL SERVI</t>
  </si>
  <si>
    <t>GEODESIA INGENIERIA Y PRECISION SOCIEDAD ANONIMA CERRADA - GEOING S.A.C20564204014</t>
  </si>
  <si>
    <t>ADQUISICION DE GRAPA GALVANIADA Y ALAMBRE DE PUAS PARA EL PROYECTO "RECUPERACION Y MEJORAMIENTO</t>
  </si>
  <si>
    <t>ADQUSICION DE ANDAMIOS METALICOS PARA EL PROYECTO:MEJORAMIENTO DEL SERVICIO EDUCATIVO DEL INSTI</t>
  </si>
  <si>
    <t>CONSTRUCTORA M&amp;L E.I.R.L.20564460100</t>
  </si>
  <si>
    <t>ADQUISICION DE ANDAMIOS METALICOS PARA EL PROYECTO: " MEJORAMIENTO DEL SERVICIO EDUCATIVO DE LO</t>
  </si>
  <si>
    <t>POR ADQUISICION DE CANDADO DE BRONCE DE 40 MM, TRIPODE FLEXIBLE DE METAL,PEGAMENTO PARA PVC, CI</t>
  </si>
  <si>
    <t>ADQUISICION DE GENERADORES ELECTRICOS PARA EL PROYECTO:"MEJORAMIENTO Y AMPLIACION DEL SERVICIO</t>
  </si>
  <si>
    <t>JADOVICH CONTRATISTAS E.I.R.L.20600455151</t>
  </si>
  <si>
    <t>ADQUISICION DE ACERO CORRUGADO PARA EL PROYECTO: " MEJORAMIENTO DEL SERVICIO EDUCATIVO EN LA I.</t>
  </si>
  <si>
    <t>ADQUISICION DE CEMENTO PORTLANT TIPO I (42.5 kg),  PARA  EL CONCURSO DE BUENAS PRACTICAS DEL PO</t>
  </si>
  <si>
    <t>ADQUISICIÓN DE VARILLAS DE FIERRO CORRUGADO PARA COMPONENTE MINICOLISEO Y OBRAS COMPLEMENTARIAS</t>
  </si>
  <si>
    <t>POR LA ADQUISICION DE HERRAMIENTAS PARA CONTROL DE INCENDIOS FORESTALES PARA EL PROYECTO:"RECUP</t>
  </si>
  <si>
    <t>POR LA ADQUISICION DE BATEFUEGO FORESTAL PARA EL PROYECTO:"RECUPERACIÓN Y MEJORAMIENTO DE LA CO</t>
  </si>
  <si>
    <t>ADQUISICION DE  HERRAMIENTAS</t>
  </si>
  <si>
    <t>POR LA ADQUISICION DE PERFORADORA NEUMATICA ( MARTILLO NEUMATICO)</t>
  </si>
  <si>
    <t>CORPORACION ZEUS INVERSIONES SAC20602388400</t>
  </si>
  <si>
    <t>POTREROO SAC20602777279</t>
  </si>
  <si>
    <t>CONTRATACION DE ACCESORIOS PARA GIMNASIO, PROYECTO,  MEJORAMIENTO DEL COMPLEJO DEPORTIVO EL OLI</t>
  </si>
  <si>
    <t>INNSAEI IMPEX SAC20602817734</t>
  </si>
  <si>
    <t>ADQUISIICION DE PRODUCTOR VETERINARIOS PARA LA CAMPAÑA DE DESPARACITACION Y SUPLEMENTACION DE G</t>
  </si>
  <si>
    <t>ADQUISICIÓN DE COBERTURAS Y ACCESORIOS PARA EL PROYECTO MEJORAMIENTO DEL SERVICIO EDUCATIVO EN</t>
  </si>
  <si>
    <t>ADQUISICIÓN DE MATERIALES VARIOS, PROYECTO, MEJORAMIENTO DEL COMPLEJO DEPORTIVO EL OLIVO PARA E</t>
  </si>
  <si>
    <t>GUIMESA E.I.R.L.20603253141</t>
  </si>
  <si>
    <t>ADQUISICION DE MANGUERA, MANGUERA DE POLIETILENO, HDPE 25 MM PN 6, D=3/4" (ROLLOX100M), PARA EL</t>
  </si>
  <si>
    <t>INVERSIONES GENERALES HERRERA EIRL20604869677</t>
  </si>
  <si>
    <t>AMEDITOR S.A.C.20605390341</t>
  </si>
  <si>
    <t>ADQUISICIÓN DE MADERA PARA ENCOFRADOS PARA EL COMPONENTE MINICOLISEO Y OBRAS COMPLEMENTARIAS, P</t>
  </si>
  <si>
    <t>INVERSIONES Y SERVICIOS GENERALES RUCEJU Y JR SOCIEDAD COMERCIAL DE RESPONSABILIDAD LIMITADA20605477365</t>
  </si>
  <si>
    <t>ADQUIISICION DE PIEDRA</t>
  </si>
  <si>
    <t>ROHECG E.I.R.L.20605671005</t>
  </si>
  <si>
    <t>POR LA ADQUISICION DE MATERIALES DE RIEGO</t>
  </si>
  <si>
    <t>CORPORACION HUARIS S.A.C20606273275</t>
  </si>
  <si>
    <t>ADQUISICION DE HORMIGON PARA EL PROYECTO:  " MEJORAMIENTO DEL SERVICIO EDUCATIVO DE LOS INSTITU</t>
  </si>
  <si>
    <t>CORPORACION EMPRESARIAL A &amp; S SOCIEDAD COMERCIAL DE RESPONSABILIDAD LIMITADA - CORP EMP A &amp; S S.R.L.20606563508</t>
  </si>
  <si>
    <t>ADQUISICION DE ZAPATOS PARA EL PERSONAL OBRERO DEL PROYECTO: "MEJORAMIENTO DEL SERVICIO EDUCATI</t>
  </si>
  <si>
    <t>CONSTRUSOL J &amp; M S.A.C20606619341</t>
  </si>
  <si>
    <t>ADQUISICION DE PISTOLA PARA BIOPSIA Y AGUJAS</t>
  </si>
  <si>
    <t>LAMB LIONS EMPRESA INDIVIDUAL DE RESPONSABILIDAD LIMITADA - LAMB LIONS E.I.R.L.20607062189</t>
  </si>
  <si>
    <t>ADQUISICION DE EQUIPOS DE PROTECCION PARA EL PERSONAL TÉCNICO DEL PROYECTO"MEJORAMIENTO Y AMPLI</t>
  </si>
  <si>
    <t>ADQUISICIÓN DE EQUIPOS DE FILTRADO, PROYECTO MEJORAMIENTO DEL COMPLEJO DEPORTIVO EL OLIVO PARA</t>
  </si>
  <si>
    <t>APUMAC E.I.R.L20609073021</t>
  </si>
  <si>
    <t>ADQUISICIÓN DE KITS PARA LABORATORIO DE QUÍMICA PARA LA OBRA MEJORAMIENTO DEL SERVICIO EDUCATIV</t>
  </si>
  <si>
    <t>CASTAÑEDA SANCHEZ LUCY ESPERANZA10215428309</t>
  </si>
  <si>
    <t>ADQUISICION DE EQUIPAMIENTO PARA EL PROYECTO: MEJORAMIENTO DE LOS SERVICIOS EDUCATIVOS EN LA I.</t>
  </si>
  <si>
    <t>HERRERA HUACACHINO MICHEL10416509897</t>
  </si>
  <si>
    <t>ADQUISICIÓN DE VARILLAS DE ACERO GRADO 60 PARA EL SUB PROYECTO: "MEJORAMIENTO Y AMPLIACIÓN DEL</t>
  </si>
  <si>
    <t>HUARACA APARCO GRACIELA10418409342</t>
  </si>
  <si>
    <t>Adquisición de PIEDRA SELECCIONADA TIPO LAJA(FACHALETA) para el proyecto "MEJORAMIENTO DEL SERV</t>
  </si>
  <si>
    <t>ADQUISICION DE APARATOS SANITARIOS PARA EL PROYECTO "MEJORAMIENTO DEL SERVICIO EDUCATIVO EN LA</t>
  </si>
  <si>
    <t>ADQUISICION DE ENCOFRADO METALICO PARA EL PROYECTO: PROYECTO: " MEJORAMIENTO DEL SERVICIO EDUCA</t>
  </si>
  <si>
    <t>LOPEZ SANCHEZ MARIO10424261063</t>
  </si>
  <si>
    <t>ASCARZA CASTILLO JUAN CARLOS10441136442</t>
  </si>
  <si>
    <t>ADQUISICION DE EQUIPAMIENTO Y MOBILIARIO (MELAMINE)</t>
  </si>
  <si>
    <t>CHIPANA ROJAS ROGER10461952742</t>
  </si>
  <si>
    <t>ADQUISICION DE CORTINAS PARA LA OBRA: "MEJORAMIENTO DEL SERVICIO EDUCATIVO DE LA I.E. INTEGRADO</t>
  </si>
  <si>
    <t>MIRANDA JUAREZ WENDY CARMEN10702207857</t>
  </si>
  <si>
    <t>ADQUISICIÓN DE MATERIALES DE LIMPIEZA PARA EL COMPONENTE DE  EQUIPAMIENTO DEL PROYECTO "MEJORAM</t>
  </si>
  <si>
    <t>QUISPE LAPA OSCAR ALFREDO10724401258</t>
  </si>
  <si>
    <t>ADQUISICIÓN DE MATERIAL GRANULAR PARA BASE TIPO A PARA EL PROYECTO: _x001C_MEJORAMIENTO DEL SERVICIO</t>
  </si>
  <si>
    <t>CAMACHO HUAMAN RAFAEL10800037005</t>
  </si>
  <si>
    <t>ADQUISICION DE INSUMOS PARA LA ELABORACION DE PANES, TORTAS, PARA EL AREA DE PANADERIA DE LA AL</t>
  </si>
  <si>
    <t>ADQUISICION DE TONER PARA IMPRESORA HP LASER JET PRO MFP M479FDW PARA IMPRESORA  HP PARA EL PRO</t>
  </si>
  <si>
    <t>TRADING SERVICE M&amp;A SRLTDA20107903951</t>
  </si>
  <si>
    <t>COMPRA COMBUSTIBLE</t>
  </si>
  <si>
    <t>ADQUISICIÓN DE REPUESTOS PARA MAQUINARIA PESADA ASIGNADO A LA OBRA : MEJORAMIENTO DEL SERVICIO</t>
  </si>
  <si>
    <t>ADQUISCION DE MOBILIARIO DE MELAMINE PARA EL PROYECTO: "MEJORAMIENTO DEL SERVICIO EDUCATIVO EN</t>
  </si>
  <si>
    <t>ADQUISICIÓN DE MATERIALES, HERRAMIENTAS Y OTROS PARA LA OBRA: MEJORAMIENTO DEL SERVICIO EDUCATI</t>
  </si>
  <si>
    <t>ADQUISICION DE MOBILIARIOS DE MELAMINA PARA  EQUIPAMIENTO DE LA  OBRA  "MEJORAMIENTO DEL SERVIC</t>
  </si>
  <si>
    <t>ADQUISICIÓN DE BIEN (IMPRESORA  MULTIFUNCIONAL) PARA LA DIRECCIÓN REGIONAL DE TRABAJO Y PROMOCI</t>
  </si>
  <si>
    <t>NUEVO MUNDO ALTERNATIVO E.I.R.L.20518799453</t>
  </si>
  <si>
    <t>AGROINDUSTRIAS VITAGEN EIRL20528037055</t>
  </si>
  <si>
    <t>ADQUISICION DE EQUIPOS DE PROTECCION PERSONAL OBRERO</t>
  </si>
  <si>
    <t>GRUPO HV CONSTRUCTOR SAC20534766352</t>
  </si>
  <si>
    <t>ADQUISICIÓN DE KIT DE INSTRUMENTOS MUSICALES, PARA EL PROYECTO: "MEJORAMIENTO DEL SERVICIO EDUCATIVO</t>
  </si>
  <si>
    <t>GRUPO N Y R TRADING EXPRESS EMPRESA INDIVIDUAL DE RESPONSABILIDAD LIMITADA20573182104</t>
  </si>
  <si>
    <t>ADQUISICIÓN DE JUEGO DE PVC PARA AUDITORIO ESCOLAR PARA LA OBRA EN EJECUCIÓN MEJORAMIENTO DEL S</t>
  </si>
  <si>
    <t>INDUSTRIA DE JUEGOS INFANTILES SS.GG. S.A.C.20600206011</t>
  </si>
  <si>
    <t>CONIDEP S.A.C.20600360486</t>
  </si>
  <si>
    <t>POR LA ADQUISICION DE ESTANQUES CIRCULARES DE FIBRA DE VIDRIO PARA ALEVINOS DE TRUCHA CON SISTE</t>
  </si>
  <si>
    <t>DEL CORRAL S.R.L.20600399781</t>
  </si>
  <si>
    <t>ADQUISICION DE MADERA CORRIENTE COMO ADICIONAL COMPLEMENTARIO PARA EL PROYECTO: MEJORAMIENTO DE</t>
  </si>
  <si>
    <t>ORLANDO´S E.I.R.L.20600847300</t>
  </si>
  <si>
    <t>ADQUISICION DE SISTEMA DE RADIO COMUNICACIONES Y RADIOS PORTATILES PARA EL PROYECTO IOARR: "ADQ</t>
  </si>
  <si>
    <t>RADIO COMUNICACIONES DIGITALES Y SEGURIDAD ELECTRONICA S.A.C20601001561</t>
  </si>
  <si>
    <t>ADQUISICION DE TUBOS DE ALCANTARILLADO PARA EL PROYECTO: "MEJORAMIENTO DEL SERVICIO EDUCATIVO E</t>
  </si>
  <si>
    <t>TAYTA INVERSIONES EMPRESA INDIVIDUAL DE RESPONSABILIDAD LIMITADA - TAYTAIN E.I.R.L.20601237122</t>
  </si>
  <si>
    <t>ADQUISICIÓN DE ACCESORIOS PARA CENTRO DE DATOS Y COMUNICACIONES PARA LA OBRA : MEJORAMIENTO DEL</t>
  </si>
  <si>
    <t>ADQUISICION DE EQUIPOS LIVIANOS</t>
  </si>
  <si>
    <t>LUSEGUR E.I.R.L.20602342540</t>
  </si>
  <si>
    <t>ADQUISICION DE PIZARRAS .OBRA: MEJORAMIENTO DEL SERVICIO EDUCATIVO DEL INSTITUTO DE EDUCACIÓN</t>
  </si>
  <si>
    <t>ADQUISICION E INSTALACION DE MUEBLES DE MELAMINA A TODO COSTO PARA EL PROYECTO : "MEJORAMIENTO DEL S</t>
  </si>
  <si>
    <t>CONTRATISTAS GENERALES ALVA RA SAC20602765050</t>
  </si>
  <si>
    <t>ADQUISICION DE IMPRESORA MULTIFUNCIONAL  LASER COLOR FORMATO A4, A3 PARA EL PROYECTO MEJORAMIEN</t>
  </si>
  <si>
    <t>GRUPO PARCOMP S.A.C.20602890857</t>
  </si>
  <si>
    <t>SELECTA GENETICA Y BIOTECNOLOGIA SOCIEDAD ANONIMA CERRADA - SELECTA GB S.A.C.20602922660</t>
  </si>
  <si>
    <t>ADQUISICIÓN DE IMPLEMENTOS DE SEGURIDAD PARA LA OBRA: MEJORAMIENTO DEL SERVICIO EDUCATIVO DEL C</t>
  </si>
  <si>
    <t>ADQUISICIÓN DE COMBUSTIBLE PARA EL SUB PROYECTO, "MEJORAMIENTO Y AMPLIACIÓN DEL SERVICIO DE AGUA DE</t>
  </si>
  <si>
    <t>ESTACION DE SERVICIOS CHAMPACCOCHA E.I.R.L.20603772505</t>
  </si>
  <si>
    <t>ADQUISICIÓN DE UNIFORMES PARA LA OBRA: MEJORAMIENTO DEL SERVICIO EDUCATIVO DEL CETPRO DE CHINCH</t>
  </si>
  <si>
    <t>ALILAQMAN PERU SOCIEDAD ANONIMA CERRADA20609051125</t>
  </si>
  <si>
    <t>ADQUISICIÓN DE BOQUILLAS, PROYECTO: MEJORAMIENTO DEL COMPLEJO DEPORTIVO EL OLIVO PARA EL DESARR</t>
  </si>
  <si>
    <t>CONTRATACION DE APARATOS SANITARIOS, PROYECTO, MEJORAMIENTO DEL COMPLEJO DEPORTIVO EL OLIVO PAR</t>
  </si>
  <si>
    <t>INGUIZAP E.I.R.L20609289636</t>
  </si>
  <si>
    <t>ADQUISICIÓN DE INTERRUPTORES Y TOMACORRIENTES PARA LAS INSTALACIONES ELÉCTRICAS DEL PROYECTO  "</t>
  </si>
  <si>
    <t>ADQUISICION DE CERAMICO PARA EL PROYECTO: "MEJORAMIENTO DEL SERVICIO EDUCATIVO EN LA INSTITUCIO</t>
  </si>
  <si>
    <t>ADQUISICIÓN DE TUBO DE ACERO GALVANIZADO PARA EL PROYECTO: MEJORAMIENTO DEL SERVICIO EDUCATIVO</t>
  </si>
  <si>
    <t>ADQUISICIÓN DE MANGUERA DE POLIETILENO HDPE PARA LA OBRA DE "MEJORAMIENTO Y AMPLIACIÓN DEL SERV</t>
  </si>
  <si>
    <t>ISIDRO NAIVARES CHIPANA10310073232</t>
  </si>
  <si>
    <t>ADQUISICION DE ALAMBRE PARA LA OBRA: "MEJORAMIENTO Y AMPLIACIÓN DEL SERVICIO DE AGUA DE RIEGO -</t>
  </si>
  <si>
    <t>ADQUISICION DE PLÁSTICO AGROFIL TRANSPARENTE, "	MALLA RASCHEL AL 80%  4.2 m X 100 m COLOR VERDE</t>
  </si>
  <si>
    <t>WARTHON SOTOMAYOR RUBEN10315457764</t>
  </si>
  <si>
    <t>ADQUISICIÓN DE IMPRIMANTE PARA LOS COMPONENTES DE CEAR Y OBRAS COMPLEMENTARIAS,  PROYECTO  MEJO</t>
  </si>
  <si>
    <t>ADQUISICION DE BIENES</t>
  </si>
  <si>
    <t>ADQUISICION DE LAPTOP PARA EL PROYECTO "MEJORAMIENTO Y AMPLIACION DEL SERVICIO DE AGUA DE RIEGO</t>
  </si>
  <si>
    <t>ADQUISICION DE VARILLAS DE ACERO GRADO 60 DEL PROYECTO "MEJORAMIENTO Y AMPLIACIÓN DEL SERVICIO</t>
  </si>
  <si>
    <t>ADQUISICION DE SWITCH PARA RED</t>
  </si>
  <si>
    <t>ADQUISICION DE EPPs  PARA EL PERSONAL OBRERO</t>
  </si>
  <si>
    <t>ADQUISICION DE LUSTRADORA</t>
  </si>
  <si>
    <t>QUINTANA AÑANCA MARIELA10462252183</t>
  </si>
  <si>
    <t>ADQUISICION DE EPPS DEL PERSONAL OBRERO PARA EL PROYECTO "MEJORAMIENTO Y AMPLIACION DEL SERVICI</t>
  </si>
  <si>
    <t xml:space="preserve"> BARAZORDA VELASQUEZ SARINA10477125412</t>
  </si>
  <si>
    <t>ADQUISICIÓN DE MATERIALES DE EQUIPOS MENORES para el sub proyecto: "MEJORAMIENTO Y AMPLIACIÓN D</t>
  </si>
  <si>
    <t>CHACALIAZA LEON MAX JOSSY10703067455</t>
  </si>
  <si>
    <t>Adquisición de cortinas de PVC y suministros - incluye instalación  PARA EL  MANTENIMIENTO DE L</t>
  </si>
  <si>
    <t>QUISPE CARRASCO JULEISY10733035426</t>
  </si>
  <si>
    <t>ADQUISICION DE TRIPLAY PARA LA OBRA: "MEJORAMIENTO Y AMPLIACIÓN DEL SERVICIO DE AGUA DE RIEGO -</t>
  </si>
  <si>
    <t>ALBERCA MOJALOTT FRANK RONALD10737957212</t>
  </si>
  <si>
    <t>CONTRATACION DE ANDARIVEL (LINEA FLOTANTE PARA LA DEMARCACION DE PISCINA), PROYECTO, MEJORAMIEN</t>
  </si>
  <si>
    <t>PISCINES S.A.C.20335910550</t>
  </si>
  <si>
    <t>CONTRATACION DE ESCALERAS PARA PISCINA Y ACCESORIOS, PROYECTO MEJORAMIENTO DEL COMPLEJO DEPORTI</t>
  </si>
  <si>
    <t>ADQUISICION E INSTALACION DE MONITORES DE FUNCIONES VITALES DE TRANSPORTE</t>
  </si>
  <si>
    <t>TECNI MED SYSTEM S.A.20340116055</t>
  </si>
  <si>
    <t>SE REALIZA EL PEDIDO DE ADQUISICION DE COMBUSTIBLE PARA EL PROYECTO "MEJORAMIENTO Y AMPLIACION</t>
  </si>
  <si>
    <t>ADQUISICION DE PROYECTOR CORRESPONDIENTE AL PROYECTO:"MEJORAMIENTO DEL ACCESO A LOS SERVICIOS D</t>
  </si>
  <si>
    <t>ADV INTEGRADORES E.I.R.L.20472896297</t>
  </si>
  <si>
    <t>Adquisición de maderamen para los trabajos de encofrados en las diferentes partidas durante el</t>
  </si>
  <si>
    <t>MULTISERVICIOS W&amp;C EIRL20490093304</t>
  </si>
  <si>
    <t>COMPRA DE  PINTURA PARA UNIDAD FUNCIONAL CEAR,  PROYECTO: MEJORAMIENTO DEL COMPLEJO DEPORTIVO E</t>
  </si>
  <si>
    <t>ADQUISICION DE COCHE PORTA LAPTOPS, PROYECTO:"MEJORAMIENTO DEL SERVICIO EDUCATIVO EN LA INSTITUCION</t>
  </si>
  <si>
    <t>COORPORACIÓN DEL E.I.R.L.20490376438</t>
  </si>
  <si>
    <t>ADQUISICION DE COCHE PORTA LAPTOPS, PROYECTO:"MEJORAMIENTO DEL SERVICIO EDUCATIVO EN LA INSTITU</t>
  </si>
  <si>
    <t>ADQUISICIÓN DE TUBERIA PVC UF PARA SISTEMAS DE DRENAJE Y ALCANTARILLADO PARA LA OBRA: MEJORAMIE</t>
  </si>
  <si>
    <t>REPRESENTACIONES TONY S.A.C.20490839390</t>
  </si>
  <si>
    <t>ADQUISICIÓN ESTABILIZADORES PARA LA IE VILLA GLORIA.</t>
  </si>
  <si>
    <t>MASSER PERU EMPRESA INDIVIDUAL DE RESPONSABILIDAD LIMITADA20490977946</t>
  </si>
  <si>
    <t>ADQUISICIÓN DE AGREGADOS (ARENA FINA, ARENA GRUESA Y PIEDRA CHANCADA 1/2") PARA EL PROYECTO. "_x001C_</t>
  </si>
  <si>
    <t>ADQUISICION DE COMBUSTIBLE PARA REALIZAR ACTIVIDADES PROGRAMADAS DEL PROYECTO:MEJORAMIENTO Y AM</t>
  </si>
  <si>
    <t>WARI SERVICE S.A.C20502445805</t>
  </si>
  <si>
    <t>ADVANTAGE MEDICAL SOCIEDAD ANONIMA CERRADA20506475954</t>
  </si>
  <si>
    <t>PROYECTOS MULTIMEDIA S.A.C.20507498192</t>
  </si>
  <si>
    <t>ADQUISICIÓN DE CEMENTO PORTLAND TIPO I x 42.5 KG, PARA EL PROYECTO: "MEJORAMIENTO DE LOS SERVIC</t>
  </si>
  <si>
    <t>ADQUISICIÓN DE CEMENTO PORTLAND TIPO IP x 42.5 kg</t>
  </si>
  <si>
    <t>ADQUISICIÓN DE MAQUINARIAS PARA TALLER DE MECANICA TORNOS Y TALADROS   PARA LA OBRA MEJORAMIENT</t>
  </si>
  <si>
    <t>GLOBAL GROUP INVERSIONES E.I.R.L.20551005438</t>
  </si>
  <si>
    <t>CONTRATACION DE PARTIDORES (PLATAFORMA DE SALTO PARA PISCINA, PROYECTO, MEJORAMIENTO DEL COMPLEJO DE</t>
  </si>
  <si>
    <t>GRUPO JOALARA S.A.C.20553367761</t>
  </si>
  <si>
    <t>Adquisición de MATERIALES DE CARPINTERIA- FERRETERIA para el proyecto "MEJORAMIENTO DEL SERVICI</t>
  </si>
  <si>
    <t>ADQUISICION DE NIVEL DE INGENIERO Y ESTACION TOTAL PARA EL PROYECTO: MEJORAMIENTO Y AMPLIACION</t>
  </si>
  <si>
    <t>ADQUISICION DE ESTACION TOTAL</t>
  </si>
  <si>
    <t>SE REALIZA LA ADQUISICION DE ESTACION TOTAL EN EL PROYECTO:MEJORAMIENTO Y AMPLIACIÓN DEL SERVIC</t>
  </si>
  <si>
    <t>ADQUISICION DE EQUIPOS LIVIANOS PARA EL PROYECTO "MEJORAMIENTO Y AMPLIACIÓN DEL SERVICIO DE AGU</t>
  </si>
  <si>
    <t>ADQUISICION DE SISTEMA DE ALIMENTACIÓN ININTERRUMPIDA -UPS PARA LA OBRA: "MEJORAMIENTO DEL SERV</t>
  </si>
  <si>
    <t>GAMATEC SOLUCIONES TECNOLOGICAS S.A.C.20600200039</t>
  </si>
  <si>
    <t>ARONI DE SONQ'OLLOMA EIRL20600227808</t>
  </si>
  <si>
    <t>ADQUISICIÓN DE HUMUS DE LOMBRIZ PARA LA PRODUCCIÓN DE PLANTONES EN LOS 5 CENTROS DE TRANSFERENC</t>
  </si>
  <si>
    <t>ADQUISICION DE RODILLO DOBLE ROLA COMPACTADOR Y/O CHUPETERO COMPACTADOR PARA EL PROYECTO: "MEJO</t>
  </si>
  <si>
    <t>ADQUISICION SET DE CUCHILLOS ACERO INOXIDABLE Y MOTOGUADAÑA PARA PREMIACIÓN DE LAS FERIAS DISTR</t>
  </si>
  <si>
    <t>ADQUISICIÓN DE EQUIPOS ELECTRICOS  PARA LA OBRA MEJORAMIENTO DEL SERVICIO EDUCATIVO DE LA I.E.</t>
  </si>
  <si>
    <t>Adquisición de PINTURA ARQUITECTONICA, para la obra: "MEJORAMIENTO DEL SERVICIO EDUCATIVO DE ED</t>
  </si>
  <si>
    <t>LEAG EMPRESA INDIVIDUAL DE RESPONSABILIDAD LIMITADA - LEAG E.I.R.L.20601151121</t>
  </si>
  <si>
    <t>ADQUISICIÓN DE TRIPLAY, PARA EL SUB PROYECTO: "MEJORAMIENTO Y AMPLIACIÓN DEL SERVICIO DE AGUA D</t>
  </si>
  <si>
    <t>ADQUISICION DE PORTAMEMBRANAS DE ACERO INOXIDABLE</t>
  </si>
  <si>
    <t>GRUPO ASEGEMS EIRL20601448808</t>
  </si>
  <si>
    <t>ADQUISICION DE FLUJOMETRO DE 0 A 10 GPM, VALVULA DE AGUJA, MANGUERA DE 1/4" DE ALTA PRESION Y M</t>
  </si>
  <si>
    <t>ADQUISICION DE MEMBRANA DE ALTO FLUJO, PARA PLANTA OSMOSIS INVERSA</t>
  </si>
  <si>
    <t>ADQUISICIÓN DE GABINENTES DE TELECOMUNICACIÓN PARA LA OBRA : MEJORAMIENTO DEL SERVICIO EDUCATIV</t>
  </si>
  <si>
    <t>ADQUISICIÓN DE CAMARAS DOMO IP  PARA EL PROYECTO  "MEJORAMIENTO DEL SERVICIO EDUCATIVO DE LA I.</t>
  </si>
  <si>
    <t>ADQUISICIÓN DE SERVIDORES PARA LA OBRA:"MEJORAMIENTO DEL SERVICIO EDUCATIVO DE LA I.E. INTEGRAD</t>
  </si>
  <si>
    <t>ADQUISICION DE EQUIPOS MENORES</t>
  </si>
  <si>
    <t>APISONADOR VIBRATORIO-BAILARINA.MEZCLADOR DE CONCLETO.VIBRADOR DE CONCRETO</t>
  </si>
  <si>
    <t>ADQUISICIÓN DE EQUIPOS LIVIANOS PARA PROYECTO: MEJORAMIENTO DEL SERVICIO EDUCATIVO DE LA IEI 67</t>
  </si>
  <si>
    <t>ADQUISICION DE MOBILIARIO PARA LA SUPERVISION DEL PROYECTO: "MEJORAMIENTO Y AMPLIACION DEL SERV</t>
  </si>
  <si>
    <t>COMPRA DE  PINTURA PARA UNIDAD FUNCIONAL CEAR,  PROYECTO, MEJORAMIENTO DEL COMPLEJO DEPORTIVO E</t>
  </si>
  <si>
    <t>GRUPO WIGAN E.I.R.L.20603066384</t>
  </si>
  <si>
    <t>ADQUISICION DE EQUIPOS BIOMEDICOS , CORRESPONDIENTE AL PROYECTO "	MEJORAMIENTO DEL ACCESO A LOS</t>
  </si>
  <si>
    <t>ORTOMEDIC A &amp; R S.R.L.20603676808</t>
  </si>
  <si>
    <t>ADQUISICION DE COMBUSTIBLE PARA EL PROYECTO "MEJORAMIENTO Y AMPLIACION DEL SERVICIO DE AGUA DE</t>
  </si>
  <si>
    <t>ADQUISICION DE COMBUSTIBLE PARA LA OBRA "MEJORAMIENTO Y AMPLIACIÓN DEL SERVICIO DE AGUA DE RIEG</t>
  </si>
  <si>
    <t>POR LA ADQUISICION DE OVAS EMBRIONADAS PARA LA DIRECCION REGIONAL DE LA PRODUCCION APURIMAC.</t>
  </si>
  <si>
    <t>GRUPO ESQUIVIAS ARQUITECTOS INGENIEROS CONSULTORES SOCIEDAD ANONIMA CERRADA- GESARCO S.A.C.20604256705</t>
  </si>
  <si>
    <t>ADQUISICIÓN DE CASILLEROS METÁLICOS DEL PROYECTO: "MEJORAMIENTO DEL SERVICIO EDUCATIVO EN LA IN</t>
  </si>
  <si>
    <t>INCOSEG CONSULTORES &amp; CONTRATISTAS EMPRESA INDIVIDUAL DE RESPONSABILIDAD LIMITADA20604411590</t>
  </si>
  <si>
    <t>ADQUISICION DE MOBILIARIO DE METAL Y POLIPROPILENO PARA LA OBRA " MEJORAMIENTO DEL SERVICIO EDU</t>
  </si>
  <si>
    <t>ADQUISICION DE FOTOCOPIADORA, PARA LA SUPERVISION DEL PROYECTO:"MEJORAMIENTO Y AMPLIACION DEL S</t>
  </si>
  <si>
    <t>E&amp;M GLOBAL BUSINESS SOCIEDAD COMERCIAL DE RESPONSABILIDAD LIMITADA20604574677</t>
  </si>
  <si>
    <t>ADQUISICION DE EQUIPO DE COMPUTO PARA LA SUPERVISION DEL PROYECTO:"MEJORAMIENTO Y AMPLIACION DE</t>
  </si>
  <si>
    <t>ADQUISICION DE UTILES DE ESCRITORIO PARA LA OBRA "MEJORAMIENTO DEL SERVICIO EDUCATIVO DE EDUCACIÓN B</t>
  </si>
  <si>
    <t>ADQUISICION DE COMPUTDORA PORTATIL PARA EL PROYECTO: "MEJORAMIENTO DEL SERVICIO EDUCATIVO DE LO</t>
  </si>
  <si>
    <t>ECOSYP SAC20605009094</t>
  </si>
  <si>
    <t>ADQUISICION DE HERRAMIENTAS MANUALES DEL PROYECTO "MEJORAMIENTO Y AMPLIACION DEL SERVICIO DE AG</t>
  </si>
  <si>
    <t>QOSOFT SOCIEDAD COMERCIAL DE RESPONSABILIDAD LIMITADA - QOSOFT S.R.L.20605334751</t>
  </si>
  <si>
    <t>Adquisición de IMPRIMANTE Y PASTA FINA para el proyecto" MEJORAMIENTO DEL SERVICIO EDUCATIVO DE</t>
  </si>
  <si>
    <t>SELVALEVA S.R.L.20605341749</t>
  </si>
  <si>
    <t>R&amp;D CAMPOS EIRL20605530673</t>
  </si>
  <si>
    <t>ADQUISICION DE AGREGADOS  PARA EL PROYECTO: "MEJORAMIENTO DEL SERVICIO EDUCATIVO DEL INSTITUTO  DE E</t>
  </si>
  <si>
    <t>GRUPO GREMCO S.A.C.20606137240</t>
  </si>
  <si>
    <t>CONTRATACION DE MATERIALES DE FERRETERIA, OBRA, MEJORAMIENTO DEL COMPLEJO DEPORTIVO EL OLIVO PA</t>
  </si>
  <si>
    <t>DAKAMA IMPORT SOCIEDAD ANONIMA CERRADA - DAKAMA IMPORT S.A.C.20606816970</t>
  </si>
  <si>
    <t>ADQUISICION DE CALAMINAS PARA LA OBRA MEJORAMIENTO DEL SERVICIO DE PROTECCIÓN Y GESTIÓN DE RIES</t>
  </si>
  <si>
    <t>ALFA CENTER BUSINESS E.I.R.L.20607370754</t>
  </si>
  <si>
    <t>SE REALIZA LA ADQUISICION DE LAPTOP PORTATIL PARA EL PROYECTO:"MEJORAMIENTO Y AMPLIACION DEL SE</t>
  </si>
  <si>
    <t>SYSTEC CORP PERU S.A.C.20608004590</t>
  </si>
  <si>
    <t>ADQUISICIÓN DE UNIFORMES PARA EL SUB PROYECTO: "MEJORAMIENTO Y AMPLIACIÓN DEL SERVICIO DE AGUA</t>
  </si>
  <si>
    <t>POR ADQUISICION DE INDUMENTARIA (POLOS, GORRAS,MOCHILAS,Y SOMBREROS DE TELA CON DISEÑO), PARA E</t>
  </si>
  <si>
    <t>CORPORACIÒN ACOMASA S.R.L.20608817604</t>
  </si>
  <si>
    <t xml:space="preserve"> ADQUISICION DE REPUESTOS ORIGINALES PARA LA CAMIONETA ASIGNADA PARA EL PROYECTO:"MEJORAMIENTO Y AMP</t>
  </si>
  <si>
    <t>GRUPO CORPORATIVO WARI S.A.C.20609055601</t>
  </si>
  <si>
    <t>CONTRATACION DE AISLAMIENTO TERMICO PARA TUBERIAS Y ACCESORIOS, PROYECTO, MEJORAMIENTO DEL COMP</t>
  </si>
  <si>
    <t>ADQUISICIÓN DE MADERA PARA LA OBRA: "MEJORAMIENTO Y AMPLIACIÓN DEL SERVICIO DE AGUA DE RIEGO -</t>
  </si>
  <si>
    <t>MADERERA MUEBLERIA CHIPA S.R.L.20609524368</t>
  </si>
  <si>
    <t>ADQUISICIÓN DE AGREGADOS (ARENA FINA, ARENA GRUESA Y PIEDRA CHANCADA DE 1/2") PARA EL PROYECTO:</t>
  </si>
  <si>
    <t>CARPIO BALLON CESAR10240038701</t>
  </si>
  <si>
    <t>ADQUISICIÓN DE AGREGADOS PARA PROYECTO: MEJORAMIENTO DEL SERVICIO EDUCATIVO DE LA IEI 207 MOLLE</t>
  </si>
  <si>
    <t>BALLON RAMOS HILARIO10310034580</t>
  </si>
  <si>
    <t>ARCE ACOSTUPA YESSICA ROSANALE10310436521</t>
  </si>
  <si>
    <t>ADQUISICION DE MADERA PAAR EL PROYECTO "MEJORAMIENTO Y AMPLIACIÓN DEL SERVICIO DE AGUA DE RIEGO - SI</t>
  </si>
  <si>
    <t>ADQUISICIÓN DE JABAS COSECHADORAS PARA LA PREMIACION DE PRODUCTORES PARTICIPANTES EN LAS DIVERS</t>
  </si>
  <si>
    <t>ROMERO SANTA ROSA ALEJANDRINA10311809321</t>
  </si>
  <si>
    <t>ADQUISICIÓN DE MATERIALES DE FERRETERIA PARA LA CONSTRUCCIÓN DE OBRAS DE INFRAESTRUCTURA DEL PO</t>
  </si>
  <si>
    <t>ADQUISICION DE TUBERIAS Y ACCESORIOS CONDUIT EMT</t>
  </si>
  <si>
    <t>ADQUISICION DE MATERIALES ELECTRICOS (CABLES Y TUBERIAS) PARA EL PROYECTO: "MEJORAMIENTO DEL SE</t>
  </si>
  <si>
    <t>ADQUISICION DE MATERIALES.OBRA: MEJORAMIENTO DEL SERVICIO EDUCATIVO DEL INSTITUTO DE EDUCACIÓN</t>
  </si>
  <si>
    <t>POR LA ADQUISICION DE COMPUTADORA PORTATIL PARA EL EQUIPO TECNICO Y ADMINISTRATIVO DEL PROYECTO</t>
  </si>
  <si>
    <t>ADQUISICION  COMPUTADORA PORTATIL PERSONAL CORE I7: "MEJORAMIENTO Y AMPLIACIÓN DEL SERVICIO DE</t>
  </si>
  <si>
    <t>ADQUISICION DE COMPUTADORA PERSONAL PORTATIL, PARA EL PROYECTO " MEJORAMIENTO DE LA PRESTACION</t>
  </si>
  <si>
    <t>ADQUISICION DE COMPUTADORA E IMPRESORA PARA LA OBRA: MEJORAMIENTO Y AMPLIACION DEL SERVICIO DE</t>
  </si>
  <si>
    <t>ADQUISICION DE REPUESTOS PARA  LA MAQUINA CARGADOR FRONTAL DE PROPIEDAD DEL GOBIERNO REGIONAL D</t>
  </si>
  <si>
    <t>CALLE LLACTAHUAMANI DENIZ BANEZA10419760477</t>
  </si>
  <si>
    <t>ADQUISIICON DE  EQUIPOS DE COMPUTO PARA LA ORFEI</t>
  </si>
  <si>
    <t>ADQUISICION DE LADRILLOS DE TECHO PARA LA OBRA " "MEJORAMIENTO DEL SERVIVIO EDUCATIVO EN LOS TR</t>
  </si>
  <si>
    <t>ADQUISICION DE IMPLEMENTOS DE SEGURIDAD PARA EL PERSONAL OBRERO DEL PROYECTO: "MEJORAMIENTO DEL</t>
  </si>
  <si>
    <t>EPPs para la obra MEJORAMIENTO Y AMPLIACIÓN DEL SERVICIO DE AGUA DEL SISTEMA DE RIEGO EN LA COMUNIDA</t>
  </si>
  <si>
    <t>POR LA ADQUISICION DE EQUIPOS MENORES PARA LA OBRA: "MEJORAMIENTO DEL SERVICIO DEPORTIVO DE COM</t>
  </si>
  <si>
    <t>HURTADO PEREZ RONMEL10433126811</t>
  </si>
  <si>
    <t>POR LA ADQUISICION DE MATERIALES DE CONSTRUCCION.</t>
  </si>
  <si>
    <t>ARONI MOREANO VICENTE10445037538</t>
  </si>
  <si>
    <t>POR LA ADQUISICION DE EQUIPOS MENORES PARA LA OBRA: MEJORAMIENTO Y AMPLIACIÓN DEL SERVICIO DE A</t>
  </si>
  <si>
    <t>PALOMINO PACHECO JORGE PAUL10456666171</t>
  </si>
  <si>
    <t>ACHULLI SILVA YANET VANESSA10461886171</t>
  </si>
  <si>
    <t>Adquisición de MADERAMEN CORRIENTE MISA para la Obra: "MEJORAMIENTO Y AMPLIACIÓN DEL SERVICIO D</t>
  </si>
  <si>
    <t>ADQUISICION DE AGREGADOS PARA LA OBRA: "MEJORAMIENTO  Y  AMPLIACIÓN DEL SERVICIO DE AGUA DE RIE</t>
  </si>
  <si>
    <t>ALARCON CARRASCO GABRIELA10707904912</t>
  </si>
  <si>
    <t>ADQUISICIÓN DE AGREGADO PARA PROYECTO: MEJORAMIENTO DEL SERVICIO EDUCATIVO DE LA IEI 670 RATCAY</t>
  </si>
  <si>
    <t>LEO CARBAJAL NILTHON BRAND10726471385</t>
  </si>
  <si>
    <t>ADQUISICION DE CALAMINAS PARA PROYECTO CHOCCECANCHA</t>
  </si>
  <si>
    <t>EULOGIO CASTILLO MIGUEL ANGEL10765998005</t>
  </si>
  <si>
    <t>ADQUISICION DE IMPRESORA MULTIFUNCIONAL Y PANTALLA INTERACTIVA PARA EL PROYECTO"MEJORAMIENTO Y</t>
  </si>
  <si>
    <t>MAQUINARIAS JAAM S.A.20193696920</t>
  </si>
  <si>
    <t>ADQUISICION DE TUBERIAS Y ACCESORIOS PVC SAP PARA DESAGUE</t>
  </si>
  <si>
    <t>ADQUISICION DE COMBUSTIBLE PARA REALIZAR ACTIVIDADES PROGRAMADAS DEL PROYECTO: "MEJORAMIENTO Y AMPLI</t>
  </si>
  <si>
    <t>INVERSIONES FAMEVA SAC20450636747</t>
  </si>
  <si>
    <t>ADQUISICION DE GASOHOL DE 90 PLUS Y DIESEL B5</t>
  </si>
  <si>
    <t>POR LA ADQUISICION DE FOTOCOPIADORA MULTIFUNCIONAL PARA EL PROYECTO: "MEJORAMIENTO Y AMPLIACIÓN</t>
  </si>
  <si>
    <t>GRUPO OPC S.R.L.20454612389</t>
  </si>
  <si>
    <t>ADQUISICION DE BANDEJA PARA CABLEADO Y ACCESORIOS PARA LA OBRA "MEJORAMIENTO DE LA PRESTACIÓN D</t>
  </si>
  <si>
    <t>CONSORCIO PEGASSO SAC20478077948</t>
  </si>
  <si>
    <t>ADQUISICIÓN DE COMBUSTIBLE PARA PROYECTO: MEJORAMIENTO DEL SERVICIO EDUCATIVO DE LA IEI 207 MOL</t>
  </si>
  <si>
    <t>ADQUISCIION DE TORNO PARALELO</t>
  </si>
  <si>
    <t>ADQUISICION DE LUBRICANTES Y REPUESTOS PARA MOTONIVELADORA OBRA  "MEJORAMIENTO Y AMPLIACIÓN DEL</t>
  </si>
  <si>
    <t>GRUPO STEFFEN EMPRESA INDIVIDUAL DE RESPONSABILIDAD LIMITADA20490892878</t>
  </si>
  <si>
    <t>ADQUISIICION DE EQUIPOS DE PROTECCION PERSONAL PARA EL PERSONAL OBRERO</t>
  </si>
  <si>
    <t>GIGA PROYECTOS EMPRESA INDIVIDUAL DE RESPONSABILIDAD LIMITADA20491040140</t>
  </si>
  <si>
    <t>ADQUISICION DE AGREGADOS (ARENA GRUESA  PARA  CONCRETO Y PIEDRA CHANCADA DE 3/4") PARA LA OBRA</t>
  </si>
  <si>
    <t>ADQUISICION DE ARENA GRUESA .OBRA: MEJORAMIENTO DEL SERVICIO EDUCATIVO DEL INSTITUTO DE EDUCAC</t>
  </si>
  <si>
    <t>ADQUISICION DE IMPRESORA MULTIFUNCIONAL LASER A COLOR - FORMATO A3, PARA LA SUPERVISION DEL PRO</t>
  </si>
  <si>
    <t>POR LA ADQUISICION DE FERTILIZANTES.</t>
  </si>
  <si>
    <t>ADQUISICIÓN DE ACCESORIOS PARA INSTALACIONES DE SS HH. PARA LA OBRA: MEJORAMIENTO DEL SERVICIO</t>
  </si>
  <si>
    <t>POR LA  ADQUISICION DE EQUIPOS DE PROTECCION PARA EL PERSONAL TECNICO DE LA OBRA: "MEJORAMIENTO</t>
  </si>
  <si>
    <t>ADQUISICION DE EQUIPOS MENORES PARA LA OBRA: "MEJORAMIENTO Y AMPLIACIÓN DEL SERVICIO DE AGUA DE</t>
  </si>
  <si>
    <t>ADQUISICIÓN DE MAQUINARIAS PARA TALLER DE  CARPINTERIA  PARA LA OBRA MEJORAMIENTO DEL SERVICIO</t>
  </si>
  <si>
    <t>POR LA ADQUISICION DE 02 MONITORES INTERACTIVO,PARA EL PROYECTO."MEJORAMIENTO DE LA APLICACION</t>
  </si>
  <si>
    <t>PROYECTEC E.I.R.L.20600257286</t>
  </si>
  <si>
    <t>ADQUISICION DE MATERIALES DE FERRETERIA PARA LA OBRA "MEJORAMIENTO Y AMPLIACIÓN DEL SERVICIO DE</t>
  </si>
  <si>
    <t>ZORAIDA M &amp; L INVERSIONES E.I.R.L.20600468163</t>
  </si>
  <si>
    <t>ADQUISICIÓN DE CEMENTO PORTLAND TIPO IP x 42.5 KG, PARA EL PROYECTO: "MEJORAMIENTO DE LOS SERVI</t>
  </si>
  <si>
    <t>POR ADQUISICION DE CEMENTOPORTLEND TIPO I</t>
  </si>
  <si>
    <t>ADQUISICION DE TRIPLAY PARA  EL PROYECTO "MEJORAMIENTO Y AMPLIACIÓN DEL SERVICIO DE AGUA DE RIE</t>
  </si>
  <si>
    <t>ADQUISICION DE HERRAMIENTAS MANUALES PARA LA OBRA " MEJORAMIENTO Y AMPLIACIÓN DEL SERVICIO DE A</t>
  </si>
  <si>
    <t>FERRETRANS LAS BAMBAS S.R.L.20601607396</t>
  </si>
  <si>
    <t>ANDAMIOS METALICOS ACROW</t>
  </si>
  <si>
    <t>ADQUISICION DE CLAVOS  PARA LA OBRA   " MEJORAMIENTO DEL SERVICIO EDUCATIVO EN LOS TRES NIVELES</t>
  </si>
  <si>
    <t>ADQUISICIÓN DE LUMINARIAS PARA LOS COMPONENTES DE MINICOLISEO, CEAR Y PISCINA, PROYECTO, MEJORA</t>
  </si>
  <si>
    <t>ADQUISICION DE EQUIPOS LIVIANOS PARA CONSTRUCCION</t>
  </si>
  <si>
    <t>ADQUISICION DE EQUIPOS MENORES PARA LA OBRA "MEJORAMIENTO Y AMPLIACIÓN DEL SERVICIO DE AGUA DE</t>
  </si>
  <si>
    <t>IMPORTACION &amp; DISTRIBUCION PACIFICO PERU EMPRESA INDIVIDUAL DE RESPONSABILIDAD LIMITADA20602898521</t>
  </si>
  <si>
    <t>ADQUISICION DE COMBUSTIBLE PARA LA OBRA: MEJORAMIENTO Y AMPLIACION DEL SERVICIO DE AGUA DE RIEG</t>
  </si>
  <si>
    <t>ADQUISICION DE COMBUSTIBLE PARA USO  DEL PROYECTO "MEJORAMIENTO</t>
  </si>
  <si>
    <t>ADQUISICION DE COMBUSTIBLE</t>
  </si>
  <si>
    <t>ADQUISICION DE BARRAS DE ACERO PARA EL PROYECTO: "MEJORAMIENTO DEL SERVICIO EDUCATIVO DEL INSTI</t>
  </si>
  <si>
    <t>Adquisición de EQUIPO DE PROTECCIÓN PERSONAL EPP para el proyecto "MEJORAMIENTO DEL SERVICIO ED</t>
  </si>
  <si>
    <t>SEGURIDAD INDUSTRIAL DEL SUR EPPS Y TEXTILES EIRL20606584327</t>
  </si>
  <si>
    <t>POR LA ADQUISICION DE MUBLES Y ENSERES PARA EL MEJORAMIENTO DEL SERVICIO DE HOSPEDAJE RURAL.</t>
  </si>
  <si>
    <t>ADQUISICION DE GAVIONES DE LA OBRA "MEJORAMIENTO Y AMPLIACION DEL SERVICIO DE AGUA DE RIIEGO-SI</t>
  </si>
  <si>
    <t>NERV-GEOSINTETICOS Y DEFENSA RIBEREÑA S.A.C.20607795984</t>
  </si>
  <si>
    <t>ADQUISICIÓN DE GAVIONES TIPO CAJA Y COLCHON PARA LA OBRA: "MEJORAMIENTO Y AMPLIACIÓN DEL SERVIC</t>
  </si>
  <si>
    <t>ADQUISICION DE IMPLEMENTOS DE SEGUERIDAD  PARA EL PROYECTO: "MEJORAMIENTO DEL SERVICIO EDUCATIV</t>
  </si>
  <si>
    <t>ADQUISICION DE MATERIALES DE ESTRUCTURAS METALICAS PARA EL PROYECTO: "MEJORAMIENTO DEL SERVICIO</t>
  </si>
  <si>
    <t>FORCAR E.I.R.L20608597183</t>
  </si>
  <si>
    <t>CORPORACION MINEY EIRL20609646277</t>
  </si>
  <si>
    <t>ADQUISICION DE INDUMENTARIA PARA EL PROYECTO "MEJORAMIENTO DE LOS SERVICIOS DE APOYO AL DESARRO</t>
  </si>
  <si>
    <t>ADQUISICION DE MALLA RASCHELL PARA EL PROYECTO "MEJORAMIENTO DE LOS SERVICIOS DE APOYO AL DESAR</t>
  </si>
  <si>
    <t>ADQUISICIÓN DE ADITIVOS IMPERMEABILIZANTE Y OTROS EN LÍQUIDO PARA LA OBRA: MEJORAMIENTO DEL SER</t>
  </si>
  <si>
    <t>HOLGUIN CHAPARRO WILDE10239427397</t>
  </si>
  <si>
    <t>ADQUISICION DE MOBILIARIO DE MESAS Y SILLAS PARA EL PROYECTO:"MEJORAMIENTO DEL SERVICIO EDUCATI</t>
  </si>
  <si>
    <t>TTITO PARI JULIAN10251274571</t>
  </si>
  <si>
    <t>POR LA ADQUISCION DE MANGUERA PARA INSTALACION DE SISTEA DE RIEGO LOCALIZADO.</t>
  </si>
  <si>
    <t>ALAMBRE  PARA EL PROYECTO MEJORAMIENTO Y AMPLIACIÓN DEL SERVICIO DE AGUA DEL SISTEMA DE RIEGO E</t>
  </si>
  <si>
    <t>CONTRERAS ANAMPA YONY10310247508</t>
  </si>
  <si>
    <t>ADQUISICION DE MADERAS PARA PUERTAS</t>
  </si>
  <si>
    <t>ADQUISICION DE MADERA CORRIENTE Y MADERA TORNILLO CON EL ADICIONAL APROBADO N° 01 PARA EL PROYE</t>
  </si>
  <si>
    <t>POR LA ADQUISICION DE PALOS DE EUCALIPTO PARA LA OBRA: : "MEJORAMIENTO Y AMPLIACIÓN DEL SERVICI</t>
  </si>
  <si>
    <t>ADQUISICION DE COMBUSTIBLE, PAR EL PROYECTO DE  MEJORAMIENTO Y AMPLIACIÓN DEL SERVICIO DE AGUA</t>
  </si>
  <si>
    <t>ARCE ALEGRIA ANTONIO10311660140</t>
  </si>
  <si>
    <t>SE REALIZA LA ADQUISIÓN DE COMBUSTIBLE PARA EL PROYECTO  "MEJORAMIENTO Y AMPLIACIÓN DEL SERVICI</t>
  </si>
  <si>
    <t>ADQUISICION DE COMBUSTIBLE PARA EL PROYECTO: MEJORAMIENTO Y AMPLIACIÓN DEL SERVICIO DE AGUA DEL</t>
  </si>
  <si>
    <t>ADQUISICION DE MADERA PARA LA OBRA "MEJORAMIENTO Y AMPLIACIÓN DEL SERVICIO DE AGUA DE RIEGO - P</t>
  </si>
  <si>
    <t>CENTENO PASTOR CESARIO10311672024</t>
  </si>
  <si>
    <t>ADQUISICIÓN DE PIEDRA MEDIANA Y GRANDE, PARA LA OBRA" MEJORAMIENTO Y AMPLIACIÓN DEL SERVICIO DE</t>
  </si>
  <si>
    <t>ALTAMIRANO ZUÑIGA CARLOS RAFAEL10311861561</t>
  </si>
  <si>
    <t>ADQUISICION DE AGREGADOS, PARA EL PROYECTO MEJORAMIENTO Y AMPLIACIÓN DEL SERVICIO DE AGUA DEL S</t>
  </si>
  <si>
    <t>OLIVARES ALCARRAZ JOAQUIN10311916314</t>
  </si>
  <si>
    <t>ADQUISICIÓN DE MATERIALES DE FERRETERIA  PARA PROYECTO: MEJORAMIENTO DEL SERVICIO EDUCATIVO DE</t>
  </si>
  <si>
    <t>ADQUISICIÓN DE MATERIALES DE CONSTRUCCIÓN (CLAVOS) PARA LA OBRA: "MEJORAMIENTO Y AMPLIACIÓN DEL</t>
  </si>
  <si>
    <t>ADQUISICION DE MATERIALES DE FERRETERIA PARA LA CONSTRUCCION DE INFRAESTRUCTURA PARA PAMPATAMA-</t>
  </si>
  <si>
    <t>ADQUISICION DE LAVADEROS DE ACERO INOXIDABLE</t>
  </si>
  <si>
    <t>ADQUISICIÓN DE MATERIALES VARIOS PARA MINICOLISEO, PROYECTO, MEJORAMIENTO DEL COMPLEJO DEPORTIV</t>
  </si>
  <si>
    <t>ADQUISICION DE MATERIALES DE FERRETERIA PARA LA CONSTRUCCION DE INFRAESTRUCTURA PARA TAMBOBAMBA</t>
  </si>
  <si>
    <t>POR ADQUISICION DE EQUIPOS DE COMPUTO(COMPUTADORA PORTATIL  NOTEBOOK-TABLET 10") PARA EL PROYEC</t>
  </si>
  <si>
    <t>Adquisición de EQUIPOS DE PROTECCION PERSONAL EPPs para el proyecto "MEJORAMIENTO DEL SERVICIO EDUCA</t>
  </si>
  <si>
    <t>POR LA ADQUSICION DE TIERRA NEGRA PREPARADA PARA EL PROYECTO _x001C_MEJORAMIENTO DEL SERVICIO EDUCATI</t>
  </si>
  <si>
    <t>HUAMAN CATALAN HERDDY10422022304</t>
  </si>
  <si>
    <t>ADQUISICION DE BANDEJAS ELECTRICAS Y ACCESORIOS</t>
  </si>
  <si>
    <t>VARGAS CUELLAR ROGER10439183891</t>
  </si>
  <si>
    <t>ADQUISICION DE CEMENTO PARA LA OBRA: "MEJORAMIENTO Y AMPLIACIÓN DEL SERVICIO DE AGUA DE RIEGO -</t>
  </si>
  <si>
    <t>TRUYENQUE MALPARTIDA CESAR10444256279</t>
  </si>
  <si>
    <t>HUAMANI LOPEZ HEBEN BILLY10450015968</t>
  </si>
  <si>
    <t>ADQUISICION DE CALAMINAS PARA EJECUCION DE PROYECTO</t>
  </si>
  <si>
    <t>ALFARO CORONEL SOCRATES
10473242716</t>
  </si>
  <si>
    <t>ADQUISICION DE IMPLEMENTOS DE SEGURIDAD PARA PERSONAL OBRERO PARA LA OBRA   "MEJORAMIENTO DEL S</t>
  </si>
  <si>
    <t>GUTIERREZ QUISPE MIRIAM ROSA10730200884</t>
  </si>
  <si>
    <t>ADQUISICIÓN DE IMPLEMENTOS DE EQUIPOS DE PROTECCIÓN PERSONAL PARA LA OBRA: MEJORAMIENTO DEL SER</t>
  </si>
  <si>
    <t>ADQUISICION DE TRIPLAY PARA EJECUCION DE PROYECTO</t>
  </si>
  <si>
    <t>PACHECO AGUILAR EZEQUIEL10802018113</t>
  </si>
  <si>
    <t>ADQUISICIÓN DE TABLEROS PARA EL SISTEMA DE BOMBAS, PROYECTOS, MEJORAMIENTO DEL COMPLEJO DEPORTI</t>
  </si>
  <si>
    <t>ADQUISICIÓN DE COMBUSTIBLE DIESEL PARA LA DREM APURÍMAC.</t>
  </si>
  <si>
    <t>ADQUISICION DE MOBILIARIO, PROYECTOR MULTIMEDIA INTERACTIVO DE 3500 LUMENES PARA EL PROYECTO: "</t>
  </si>
  <si>
    <t>PERUANA DE INFORMATICA SOCIEDAD ANONIMA CERRADA20454836066</t>
  </si>
  <si>
    <t>ADQUISICION DE MATERIALES DE FERRETERIA.OBRA: MEJORAMIENTO DEL SERVICIO EDUCATIVO DEL INSTITUT</t>
  </si>
  <si>
    <t>ADQUISICION DE MATERIALES PARA FABRICACION DE PUERTAS.</t>
  </si>
  <si>
    <t>ADQUISICIÓN DE ESTANTE METALICO DE ANGULOS RANURADOS PARA EL PROYECTO _x001C_MEJORAMIENTO DE LOS SERV</t>
  </si>
  <si>
    <t>ADQUISICION DE MADERA PARA PUERTAS para el proyecto:" MEJORAMIENTO DEL SERVICIO EDUCATIVO DE ED</t>
  </si>
  <si>
    <t>ADQUISICIÓN DE KIT DE MATERIALES PARA LABORATORIO DE FISICA QUIMICA Y BIOLOGIA PARA .E VILLA GL</t>
  </si>
  <si>
    <t>ALPAMAYO EQUIPAMIENTO INTEGRAL S.A.C.20524509858</t>
  </si>
  <si>
    <t>ADQUISICIÓN DE BIENES PARA EL PROYECTO MEJORAMIENTO Y AMPLIACIÓN DEL SERVICIO DE APOYO A LA CAD</t>
  </si>
  <si>
    <t>ADQUISICION DE  MADERA CORRIENTE ( TABLAS Y LISTONES) PARA LA OBRA  "MEJORAMIENTO DEL SERVICIO</t>
  </si>
  <si>
    <t>ADQUISICIÓN DE PROYECTOR ULTRA TIRO CORTO LASER PARA EL PROYECTO: "MEJORAMIENTO DEL SERVICIO EDUCATI</t>
  </si>
  <si>
    <t>CHANINTEC SOCIEDAD ANONIMA CERRADA20527655952</t>
  </si>
  <si>
    <t>POR LA ADQUISICION DE EQUIPO DE GEOPOSICIONAMIENTO - GPS DIFERENCIAL PARA EL PROYECTO "MEJORAMI</t>
  </si>
  <si>
    <t>GECOINSA INGENIEROS S.A.C.20550596751</t>
  </si>
  <si>
    <t>ADQUISICIÓN DE MALLA OLIMPICA VARILLA DE ACERO GALVANIZADO PARA LA OBRA: MEJORAMIENTO DEL SERVI</t>
  </si>
  <si>
    <t>ADQUISICIÓN CONDUCTORES ELECTRICOS "MEJORAMIENTO DEL SERVICIO EDUCATIVO EN LA I.E.P.  N° 54002</t>
  </si>
  <si>
    <t>REPRESENTACIONES HURTADO SAC20564070816</t>
  </si>
  <si>
    <t>EQUIPOS TOPOGRAFICOS PARA LA OBRA MEJORAMIENTO Y AMPLIACIÓN DEL SERVICIO DE AGUA DEL SISTEMA DE</t>
  </si>
  <si>
    <t>CONTRATACION DE MAQUINA DE SOLDAR INVERSORA Y ALAMBRE TUBULAR AUTOPROTEGIDO, PROYECTO, MEJORAMI</t>
  </si>
  <si>
    <t>ADQUISICION APARATO P/ ESTUDIO DE MOVIMIENTO UNIFORME 4 PIEZAS PARA EN LA INSTITUCIÓN EDUCATIVA</t>
  </si>
  <si>
    <t>ADQUISICION APARATO P/ ESTUDIO DE PROYECTILES INSTITUCIÓN EDUCATIVA INTEGRADA VILLAGLORIA</t>
  </si>
  <si>
    <t>ADQUISICIÓN DE MAQUINARIAS PARA TALLER DE MECANICA TORNOS Y TALADROS   PARA LA OBRA MEJORAMIENTO DEL</t>
  </si>
  <si>
    <t>ADQUISICION DE TRIPLAY FENOLICO PARA EJECUCION DE PROYECTO</t>
  </si>
  <si>
    <t>JJB CORPORACION AMERICAN SOCIEDAD ANONIMA CERRADA-JJB CORPORACION AMERICAN S.A.C.20600690257</t>
  </si>
  <si>
    <t>POR LA ADQUISICION DE TRIPLAY PAR LA OBRA: "MEJORAMIENTO Y AMPLIACIÓN DEL SERVICIO DE AGUA DEL</t>
  </si>
  <si>
    <t>ADQUISICIÓN DE MADERAS PARA EL ENCOFRADO  PARA PROYECTO: MEJORAMIENTO DEL SERVICIO EDUCATIVO DE</t>
  </si>
  <si>
    <t>ADQUISICIÓN DE TRIPLAY FENÓLICO,MADERAS Y LISTONES PARA PROYECTO: MEJORAMIENTO DEL SERVICIO EDU</t>
  </si>
  <si>
    <t>ADQUISICION DE EQUIPOS DE PROTECCION Y IDENTIFICACION PARA PERSONAL TECNICO, PERSPONAL DE OBRA,</t>
  </si>
  <si>
    <t>CHAVELIS CONFECCIONES S.R.L.20600988523</t>
  </si>
  <si>
    <t>ADQUISICIÓN DE CEMENTO PORTLAND TIPO I x 42.5 KG, PARA CTT SOTCCOMAYO: "MEJORAMIENTO DE LOS SER</t>
  </si>
  <si>
    <t>ADQUISICION DE TRIPLAY FENOLICAS PARA EJECUCION DE PROYECTO.</t>
  </si>
  <si>
    <t>ADQUISICION DE TRIPLAY FENOLICO</t>
  </si>
  <si>
    <t>ADQUISICIÓN DE MATERIALES FERRETEROS PARA LA OBRA: MEJORAMIENTO DEL SERVICIO EDUCATIVO DEL CETP</t>
  </si>
  <si>
    <t>SE REALIZA LA ADQUISICION DE EQUIPOS INFORMATICOS ESTACIONARIOS PARA EL PROYECTO:"MEJORAMIENTO</t>
  </si>
  <si>
    <t>CALEB ASOCIADOS SAC20601964598</t>
  </si>
  <si>
    <t>ADQUISICIÓN DE HERRAMIENTAS Y EQUIPOS PARA LA OBRA: MEJORAMIENTO DEL SERVICIO EDUCATIVO DEL CET</t>
  </si>
  <si>
    <t>ADQUISICION DE COMPUTADORAS PORTATILES</t>
  </si>
  <si>
    <t>AS INFORMATIC E.I.R.L20602517684</t>
  </si>
  <si>
    <t>ADQUISICION DE INSECTICIDAS PARA EL CONTROL DE INSECTOS EN PRODUCCION DE PLANTONES EN LOS CTTs</t>
  </si>
  <si>
    <t>POR LA ADQUISICION DE EQUIPO DE ORDEÑO MOVIL</t>
  </si>
  <si>
    <t>CONTRATACION DE DIVISORES Y PUERTAS DE PLANCHA DE ALUMINIO COMPUESTO DE 4MM  INCLUYE INSTALACIÓ</t>
  </si>
  <si>
    <t>ADQUISICIÓN DE CASILLEROS METÁLICOS DEL PROYECTO: "MEJORAMIENTO DEL SERVICIO EDUCATIVO EN LA INSTITU</t>
  </si>
  <si>
    <t>INDUSTRIAL KAOBA SAC20603333242</t>
  </si>
  <si>
    <t>ADQUISICION DE  EQUIPAMIENTO DE PRIMEROS AUXILOS</t>
  </si>
  <si>
    <t>POR LA ADQUISICION DE COMBUSTIBLE PARA EL PROYECTO : "MEJORAMIENTO Y AMPLIACION DEL SERVICIO DE</t>
  </si>
  <si>
    <t>ADQUISICION DE GASOHOL PARA LA OBRA "MEJORAMIENTO Y AMPLIACIÓN DEL SERVICIO DE AGUA DE RIEGO -</t>
  </si>
  <si>
    <t>EQUIPOS DE COMPUTO.</t>
  </si>
  <si>
    <t>ADQUISICION DE PINTURA PARA LA OBRA "MEJORAMIENTO DE LA PRESTACION DE SERVICIOS DE LA DIRECCION</t>
  </si>
  <si>
    <t>CONSTRUCTORA Y CONSULTORIA LB SCRL20606030062</t>
  </si>
  <si>
    <t>POR LA ADQUISCION DE FILTROS PARA SISTEMA DE RIEGO.</t>
  </si>
  <si>
    <t>POR LA ADQUISICION DE MATERIALES PARA LA INSTALACION DE SISTEMA DE RIEGO LOCALIZADO..</t>
  </si>
  <si>
    <t>ADQUISICIÓN DE GEOMEMBRANA HDP DE 1.5 MM Y GEOTEXTIL NO TEJIDO NT 200 GR/M2 PARA LA OBRA: MEJOR</t>
  </si>
  <si>
    <t>ADQUISICION DE MATERIALES DE FERRETERIA PARA LA OBRA  "MEJORAMIENTO DEL SERVIVIO EDUCATIVO EN L</t>
  </si>
  <si>
    <t>ADQUISICION DE MATERIALES PARA PINTURA Y ANCLAJE ESTRUCTURALES METALICAS</t>
  </si>
  <si>
    <t>ADQUISICION DE CALAMINAS PARA EJECUCION DEL PROYECTO</t>
  </si>
  <si>
    <t>POR LA ADQUISICION DE FIERRO PARA OBRA DEL PROYECTO: "MEJORAMIENTO Y AMPLIACIÓN DEL SERVICIO DE</t>
  </si>
  <si>
    <t>CORPORACION ALVA NEGOCIOS S.R.L.20607425516</t>
  </si>
  <si>
    <t>ADQUISICION DE ELECTRODOMESTICOS PARA LA ALDEA INFANTIL VIRGEN DEL ROSARIO DE ABANCAY.</t>
  </si>
  <si>
    <t>M &amp; LOPEZ DISTRIBUCIONES E.I.R.L.20608640640</t>
  </si>
  <si>
    <t>POR LA ADQUISICION DE ASPERSOR AGRICOLA SECTORIAL, PARA EL COMPONENTE 5 (EFICIENTE OPERACION Y</t>
  </si>
  <si>
    <t>POR LA ADQUISICION DE ACCESORIOS PARA RIEGO LA INSTALACION DE SISTEMA DE RIEGO.</t>
  </si>
  <si>
    <t>ADQUISICION DE GEOTEXTILES NO TEJIDO PARA LA OBRA MEJORAMIENTO DEL SERVICIO DE PROTECCIÓN Y GES</t>
  </si>
  <si>
    <t>ADQUISICIÓN DE MATERIALES DE FERRETERÍA PARA PROYECTO: MEJORAMIENTO DEL SERVICIO EDUCATIVO DE L</t>
  </si>
  <si>
    <t>ADQUISICIÓN DE CORRIENTES ELECTRICOS  PARA PROYECTO: MEJORAMIENTO DEL SERVICIO EDUCATIVO DE LA</t>
  </si>
  <si>
    <t>MULTISERVICIOS ADELINE E.I.R.L20609314797</t>
  </si>
  <si>
    <t>ADQUISICION DE PINTURAS PARA EXTERIORES Y INTERIORES PARA EL PROYECTO: "MEJORAMIENTO DEL SERVIC</t>
  </si>
  <si>
    <t>FERNANDEZ MONTESINOS RENZO GLENN10067969141</t>
  </si>
  <si>
    <t>ADQUISICION E INSTALACION DE PUERTAS DE MADERA ÁGUANO PARA EL PROYECTO MEJORAMIENTO DE LOS SERV</t>
  </si>
  <si>
    <t>CONTRERAS VALDARRAGO RAUL10310132280</t>
  </si>
  <si>
    <t>Adquisición de HERRAMIENTAS DE FERRETERIA, para   el   proyecto: "MEJORAMIENTO DEL SERVICIO EDU</t>
  </si>
  <si>
    <t>LA CONTRATACIÓN DE CONCRETO PREMEZCLADO F'C=100 KG/CM2 PARA LA OBRA MEJORAMIENTO Y AMPLIACIÓN D</t>
  </si>
  <si>
    <t>ADQUISICIÓN DE BIENES PARA LA DIRECCIÓN REGIONAL DE TRABAJO Y PROMOCIÓN DEL EMPLEO DE APURÍMAC</t>
  </si>
  <si>
    <t>CARLOS ALBERTO SANTOS BARRIENTOS AYALA10310446390</t>
  </si>
  <si>
    <t>POR LA ADQUISICION DE CEMENTO.</t>
  </si>
  <si>
    <t>ORTIZ ESPINOZA LORENZO10310446888</t>
  </si>
  <si>
    <t>ROMAN ROSALES MARINA10311659176</t>
  </si>
  <si>
    <t>ADQUICISION DE MATRIALES DE FERRETRIA</t>
  </si>
  <si>
    <t>ADQUISICION DE CARPAS PARA LA DIRECCION REGIONAL DE LA PRODUCCION DE APURIMAC.</t>
  </si>
  <si>
    <t>CHIPA AYBAR ELIANA10406101261</t>
  </si>
  <si>
    <t>SE REQUIERE ADQUIRIR REPUESTOS DE MOTONIVELADORA PARA QUE REALICE TRABAJOS EN LA OBRA: "MEJORAM</t>
  </si>
  <si>
    <t>Adquisición de EPPS PARA EL PERSONAL OBRERO, para   el   proyecto: "MEJORAMIENTO DEL SERVICIO E</t>
  </si>
  <si>
    <t>Adquisición de MATERIALES PARA LA LINEA DE MEDIA TENSION PARA EL PROYECTO:" MEJORAMIENTO DEL SE</t>
  </si>
  <si>
    <t>CERVANTES RIVAS NAZARIO10426328637</t>
  </si>
  <si>
    <t>ADQUISICION DE MATERIALES DE FERRETERIA PARA LA OBRA "MEJORAMIENTO DE LA PRESTACIÓN DE SERVICIO</t>
  </si>
  <si>
    <t>GUTIERREZ ANDIA EDWIN PERCY10430692408</t>
  </si>
  <si>
    <t>ADQUISICION DE EQUIPOS MENORES PARA LA OBRA "MEJORAMIENTO Y AMPLIACIÓN DEL SERVICIO DE AGUA DEL SIST</t>
  </si>
  <si>
    <t>EQUIPOS MENORES PARA LA OBRA MEJORAMIENTO Y AMPLIACIÓN DEL SERVICIO DE AGUA DEL SISTEMA DE RIEG</t>
  </si>
  <si>
    <t>ACCESORIOS DE TUBERIA PARA LA OBRA "MEJORAMIENTO Y AMPLIACIÓN DEL SERVICIO DE AGUA DEL SISTEMA</t>
  </si>
  <si>
    <t>ADQUISICIÓN DE TRIPLAY FENOLICO PARA LA OBRA DE MEJORAMIENTO Y AMPLIACION DEL SERVICIO DE PROTE</t>
  </si>
  <si>
    <t>EMPRESA MULTISERVICIOS HNOS. ALVAREZ SOCIEDAD COMERCIAL DE RESPONSABILIDAD LIMITADA20450534405</t>
  </si>
  <si>
    <t>ADQUISICIÓN DE TRIPLAY FENÓLICO.</t>
  </si>
  <si>
    <t>ADQUISICION DE CMBUSTIBLE CON EL ADICIONAL N°01 PARA EL PROYECTO: "MEJORAMIENTO DEL SERVICIO ED</t>
  </si>
  <si>
    <t>SUMINISTRO E INSTALACION DE ALMACENAMIENTO DE ENERGIA UPS PARA LA OBRA "MEJORAMIENTO DE LA PRES</t>
  </si>
  <si>
    <t>ADQUISICION DE MADERA CORRIENTE PARA LA OBRA "MEJORAMIENTO Y AMPLIACIÓN DEL SERVICIO DE AGUA DE</t>
  </si>
  <si>
    <t>ADQUISICION DE PUERTAS MDF. OBRA: MEJORAMIENTO DEL SERVICIO EDUCATIVO DEL INSTITUTO DE EDUCACI</t>
  </si>
  <si>
    <t>CONSTRUCTORA Y CONSULTORA JUAL HUASCARAN E.I.R.L20491085755</t>
  </si>
  <si>
    <t>ADQUISICION DE TABLEROS PARA INSTALACIONES ELECTRICAS</t>
  </si>
  <si>
    <t>EDJO PERU GROUP S.A.20535885495</t>
  </si>
  <si>
    <t>ADQUISICION DE EQUIPOS TOPOGRAFICO, PARA EL PROYECTO: MEJORAMIENTO Y AMPLIACIÓN DEL SERVICIO DE</t>
  </si>
  <si>
    <t>ADQUISICIÓN DE INSTRUMENTOS MUSICALES PARA EL PROYECTO MEJORAMIENTO DEL SERVICIO EDUCATIVO EN L</t>
  </si>
  <si>
    <t>ADQUISICIÓN DE MATERIALES DEPORTIVOS PARA VOLEY, PROYECTO:"MEJORAMIENTO DEL SERVICIO EDUCATIVO EN LA</t>
  </si>
  <si>
    <t>MOBEL SPORT'S SOCIEDAD ANONIMA CERRADA -MOBEL SPORT'S S.A.C.20601322642</t>
  </si>
  <si>
    <t>ADQUISICIÓN DE EQUIPOS LIVIANOS PARA TRABAJOS EN CONSTRUCCION   OBRA: "MEJORAMIENTO Y AMPLIACIÓ</t>
  </si>
  <si>
    <t>ADQUISICION DE ASPIRADOR DE SECRESIONES RODABLE  AL PROYECTO "MEJORAMIENTO DEL ACCESO A LOS SER</t>
  </si>
  <si>
    <t>PALHER ASOCIADOS MEDICOS SAC20605017798</t>
  </si>
  <si>
    <t>ADQUISICION DE MADERA MACHIHEMBRADA Y  DURMIENTES DE  MADERA AGUANO PARA EL SUB PROYECTO _x001C_MEJOR</t>
  </si>
  <si>
    <t>V &amp; C SERVICIOS Y CONSULTORIAS EMPRESA INDIVIDUAL DE RESPONSABILIDAD LIMITADA20605139401</t>
  </si>
  <si>
    <t>ADQUISICION DE HERRAMIENTAS MANUALES, PARA EL PROYECTO MEJORAMIENTO Y AMPLIACIÓN DEL SERVICIO D</t>
  </si>
  <si>
    <t>ADQUISICIÓN DE TUBO DE ACERO LAC.</t>
  </si>
  <si>
    <t>CONSORCIO MINKA S.A.C.20607782467</t>
  </si>
  <si>
    <t>ADQUISICION DE REPUESTOS PARA TRACTOR ORUGA AFECTO A LA OBRA: ""MEJORAMIENTO Y AMPLIACIÓN DEL S</t>
  </si>
  <si>
    <t>CONTRATACION DE CBERTOR TERMICO INCLUYE ENROLLADORES, PROYECTO, MEJORAMIENTO DEL COMPLEJO DEPOR</t>
  </si>
  <si>
    <t>ADQUISICIÓN DE TUBERIAS PARA LA OBRA MEJORAMIENTO Y AMPLIACION DEL SERVICIO DE PROTECCION CONTR</t>
  </si>
  <si>
    <t>FERRETERIA DISTRIBUCION &amp; COLOR" S.A.C20609239671</t>
  </si>
  <si>
    <t>SERVICIO DE ALQUILER DE CAMIONETA PARA EL PROYECTO: "MEJORAMIENTO DEL SERVICIO EDUCATIVO EN LA</t>
  </si>
  <si>
    <t>BORDA AROSTEGUI LUZ MARINA10437721144</t>
  </si>
  <si>
    <t>SERVICIO DE ALQUILER DE EXCAVADORA SOBRE ORUGAS PARA EL PROYECTO: "MEJORAMIENTO DEL SERVICIO ED</t>
  </si>
  <si>
    <t>SALAS ARAUJO ERIKA TANIA10457402029</t>
  </si>
  <si>
    <t>SERVICIO DE ALQUILER DE CAMION VOLQUETE PARA EL PROYECTO: "MEJORAMIENTO DEL SERVICIO EDUCATIVO</t>
  </si>
  <si>
    <t>MENA AGUIRRE MARIO10475894923</t>
  </si>
  <si>
    <t>CONTRATACION DE UN PROFESIONAL ESPECIALISTA ING. SANITARIO Y/O ING. CIVIL  PARA VERIFICACION Y</t>
  </si>
  <si>
    <t>QUINTANA JIMENEZ EDWIN EDGAR10086056939</t>
  </si>
  <si>
    <t>CONTRATACION POR EL SERVICIO DE ALQUILER DE LOCAL INSTITUCIONAL PARA LA OFICINA ENLACE LIMA DEL</t>
  </si>
  <si>
    <t>DANLEES ALVARADO KLEDY PILAR10098486611</t>
  </si>
  <si>
    <t>POR EL SERVICIO DE ALQUILER DE LOCAL, CORRESPONDIENTE AL PROYECTO "MEJORAMIENTO DE LOS SERVICIO</t>
  </si>
  <si>
    <t>MICAELA IRIS CARNERO BUSTINZA10220914866</t>
  </si>
  <si>
    <t>Servicios de ALQUILER DE EXCAVADORA HIDRAULICA SOBRE ORUGA para el proyecto:" MEJORAMIENTO DEL</t>
  </si>
  <si>
    <t>SERVICIO DE ALQUILER DE CAMIONETA 4 X4 , PARA TRANSPORTAR AL EQUIPO TECNICO DE CAPACITACIONES (</t>
  </si>
  <si>
    <t>CRUZ BORDA UBALDINO10310395671</t>
  </si>
  <si>
    <t>SERVICIO DE MANTENIMIENTO CORRECTIVO CAMIONETA INSTITUCIONAL CON PLACA DE RODAJE EGJ-662 - DREM</t>
  </si>
  <si>
    <t>STEFFEN AGUIRRE FREDDY10310450591</t>
  </si>
  <si>
    <t>CONTRATACION DE SERVICIO PARA LA GENERACIÓN DE LA INFORMACIÓN CARTOGRÁFICA DE GEOLOGÍA Y FISIOGRAFIA, INCLUYE TRABAJO DE VALIDACIÓN DE CAMPO Y EXACTITUD TEMÁTICA, CORRESPONDIENTE AL PROYECTO "MEJORAMIENTO DE LOS SERVICIOS DE INFORMACION Y R</t>
  </si>
  <si>
    <t>ARANDO TORRES IGOR ALDRIN10423180311</t>
  </si>
  <si>
    <t>CONTRATACION DE SERVICIO PARA LA ADECUACIÓN DE LA INFORMACIÓN CARTOGRÁFICA DE CLIMA Y ZONAS DE VIDA, INCLUYE TRABAJO DE VALIDACIÓN DE CAMPO Y EXACTITUD TEMÁTICA, CORRESPONDIENTE AL PROYECTO "MEJORAMIENTO DE LOS SERVICIOS DE INFORMACION Y RE</t>
  </si>
  <si>
    <t>CACÑAHUARAY HUARACA JIMMY CHRISTIAN10443199123</t>
  </si>
  <si>
    <t>CONTRATACION DE SERVICIO PARA LA GENERACIÓN DEL ESTUDIO E INFORMACIÓN TEMATICA  DE SOCIO ECONOMICO CULTURAL Y TURISMO, INCLUYE TRABAJO DE VALIDACIÓN DE CAMPO Y EXACTITUD TEMÁTICA, CORRESPONDIENTE AL PROYECTO "MEJORAMIENTO DE LOS SERVICIOS D</t>
  </si>
  <si>
    <t>RIVAS PEÑA EVELYN10476028189</t>
  </si>
  <si>
    <t>SERVICIO DE CAMIONETA, PARA MONITOREO Y SUPERVISION DEL PROYECTO:"MEJORAMIENTO DEL SERVICIO EDU</t>
  </si>
  <si>
    <t>SAAVEDRA CRUZ ERIKA XIOMARA10716057106</t>
  </si>
  <si>
    <t>POR EL SERVICIO DE ALQUILER DE RETROEXCAVADORA COMO CONTRATO COMPLEMENTARIO AS-SM-61-2021-GRAP-</t>
  </si>
  <si>
    <t>DKM E.I.R.L.20527479704</t>
  </si>
  <si>
    <t>POR EL SERVICIO DE EXAMEN MEDICO OCUPACIONAL PARA LA OBRA: MEJORAMIENTO DEL SERVICIO EDUCATIVO</t>
  </si>
  <si>
    <t>SOL SALUD APURIMAC S.A.20564292711</t>
  </si>
  <si>
    <t>POR LA RENOVACIÓN DE LICENCIA DEL SOFTWARE GENERADOR DE REPORTES MELISSA V3 Y CLARISSA V3</t>
  </si>
  <si>
    <t>SOFTWARE Y SISTEMAS DEL PERU S.A.C.20567230300</t>
  </si>
  <si>
    <t>CONTRATACION DEL SERVICIO DE MANO DE OBRA ESPECIALIZADA  PARA EL PROYECTO "RENOVACIÓN DE TECHAD</t>
  </si>
  <si>
    <t>ZV CONTRATISTAS EIRL20602693491</t>
  </si>
  <si>
    <t>POR EL SERVICIO DE ALQUILER DE EXCAVADORA CONTRATO COMPLEMENTARIOS DE AS-SM-71-2021-GRAP-1</t>
  </si>
  <si>
    <t>CORPORACION EMPRESARIAL MENAGUIRRE E.I.R.L.20604046514</t>
  </si>
  <si>
    <t>CONTRATACION DE SERVICIO DE UN PROFESIONAL ESPECIALISTA PARA ELABORACIÓN DEL ESTUDIO DEFINITIVO PARA EL PROYECTO: "MEJORAMIENTO DEL SISTEMA DE REFERENCIA Y CONTRAREFERENCIA DEL AMBITO DE LA DIRECCION REGIONAL DE SALUD DE APURIMAC"</t>
  </si>
  <si>
    <t>MENDEZ LA TORRE LUIS NICOLAS FERNANDO10076659988</t>
  </si>
  <si>
    <t>POR EL SERVICIO DE ELIMINACION DE DESMONTE EN LA OBRA: MEJORAMIENTO DEL SERVICIO EDUCATIVO DEL</t>
  </si>
  <si>
    <t>SERVICIO DE CORTE DE TERRENO Y ELIMINACION DE MATERIAL EXCEDENTE A TODO COSTO PARA LA OBRA "MEJ</t>
  </si>
  <si>
    <t>SERVICIO  DE DEMOLICIÓN EXCAVACIÓN Y ELIMINACIÓN PARA EL PROYECTO: :" MEJORAMIENTO DEL SERVICIO</t>
  </si>
  <si>
    <t>CONTRATACION DE SERVICIO DE MOVIMIENTO DE TIERRAS, CORTE, ELIMINACION Y DISPOSICION FINAL DE MA</t>
  </si>
  <si>
    <t>SERVICIO DE DEMOLICIÓN EXCAVACIÓN Y ELIMINACIÓN PARA EL PROYECTO: :" MEJORAMIENTO DEL SERVICIO</t>
  </si>
  <si>
    <t>PAGO POR EL SERVICIO DE ALQUILER DE LOCAL INSTITUCIONAL PARA LA DIRECCIÓN REGIONAL DE TRABAJO Y</t>
  </si>
  <si>
    <t>AYALA BALLON HERMELINDA10310237014</t>
  </si>
  <si>
    <t>ALQUILER DE CAMIONETA 4 x 4 TRACCION DOBLE, DOBLE CABINA, MAQUINA SECA PARA EL PROYECTO RECUPER</t>
  </si>
  <si>
    <t>CALLE DONAIRES JUAN JOSE10437192851</t>
  </si>
  <si>
    <t>SERVICIO DE ALIMENTACION PARA LAS CAPACITACIONES EN CAMPO, CORRESPONDIENTE AL COMPONENTE II, DE</t>
  </si>
  <si>
    <t>GALARZA PERALTA TANIA DIANOVA10450220502</t>
  </si>
  <si>
    <t>CONTRATACION DE SERVICIO DE UN PROFESIONAL PARA LA  SISTEMATIZACION Y CONSOLIDACION PARA EL PROYECTO: "RECUPERACIÓN Y MEJORAMIENTO DE LA COBERTURA FORESTAL PARA AMPLIAR SERVICIOS AMBIENTALES EN LA MICROCUENCA CHINCHEROS, DE LA PROVINCIA CHI</t>
  </si>
  <si>
    <t>VALDIVIEZO CHIPAYO JUAN CARLOS10456181916</t>
  </si>
  <si>
    <t>Servicios de ALQUILER DE VOLQUETE para el proyecto:" MEJORAMIENTO DEL SERVICIO EDUCATIVO DE EDU</t>
  </si>
  <si>
    <t>VARGAS VERA YSMENIA10722406147</t>
  </si>
  <si>
    <t>SERVICIO DE ALQUILER DE CAMIONETA 4X4 PARA EL PROYECTO: MEJORAMIENTO DEL SERVICIO EN LA INSTITU</t>
  </si>
  <si>
    <t>SERVICIO DE ALQUILER DE LOCAL INMUEBLE PARA LA SUB GERENCIA DE SANEAMIENTO FISICO LEGAL DE LA P</t>
  </si>
  <si>
    <t>AYALA MANDUJANO ROSA17114692484</t>
  </si>
  <si>
    <t>SERVICIO DE REUBICACION DE SUBESTACION ELECTRICA DEBIDO A TRABAJOS CIVILES, PARA EL PROYECTO "M</t>
  </si>
  <si>
    <t>ELECTRO SUR ESTE S.A.A.20116544289</t>
  </si>
  <si>
    <t>SERVICIO DE ALQUILER DE LOCAL INSTITUCIONAL PARA FUNCIONAMIENTO DE LA DREM APURÍMAC</t>
  </si>
  <si>
    <t>CENTRO DE INVESTIGACION Y CAPACITACION CAMPESINA20168227362</t>
  </si>
  <si>
    <t>POR EL SRVICIO DE CONSULTORIA PARA ELABORACION DE EVALUACION AMBIENTAL PRELIMINAR Y CERIFICACIO</t>
  </si>
  <si>
    <t>ECO KUNTUR CONSULTORIA AMBIENTAL EMPRESA INIDIVIDUAL DE RESPONSABILIDAD LIMITADA20489991153</t>
  </si>
  <si>
    <t>SERVICIO DE ALQUILER DE CAMION  DOBLE CABINA PARA LA OBRA DE MEJORAMIENTO Y AMPLIACIÓN DEL SERV</t>
  </si>
  <si>
    <t>POR EL SERVICIO DE CORTE, CARGUÍO Y EXPLANACIÓN DE TERRENO CON MAQUINARIA A TODO COSTO</t>
  </si>
  <si>
    <t>FRATELLI CONSULTORA Y CONSTRUCTORA E.I.R.L.20600433131</t>
  </si>
  <si>
    <t>POR EL SERVICIO DE ALQUILER DE EXCAVADORA PARA LA OBRA: MEJORAMIENTO DEL SERVICIO EDUCATIVO DEL</t>
  </si>
  <si>
    <t>POR EL SERVICIO DE COLOCADO Y EXTENDIDO  DE MATERIAL PARA LA OBRA MEJORAMIENTO DEL SERVICIO EDU</t>
  </si>
  <si>
    <t>SERVICIO DE ELABORACIÓN E INSTALACIÓN DE CANALETAS METÁLICAS DE PLANCHA GALVANIZADA INCLUYE (AC</t>
  </si>
  <si>
    <t>CONTRATACIÓN DE SERVICIO DE MAESTRO DE OBRA PARA LAS ACTIVIDADES DE MANTENIMIENTO DE PLANTA DE</t>
  </si>
  <si>
    <t>ALZAMORA AYALA PABLO10092524944</t>
  </si>
  <si>
    <t xml:space="preserve"> SERVICIO DE ALQUILER  DE LOCAL COMO PARTE DEL PLAN DE CONTINGENCIA DEL PROYECTO EN EJECUCIÓN "</t>
  </si>
  <si>
    <t>NUÑEZ ROMAN JAIME10223042100</t>
  </si>
  <si>
    <t>SERVCIO DE ALQUILER DE CAMIONETA PARA EL PROYECTO:MEJORAMIENTO DEL SERVICIO EDUCATIVO DEL INSTI</t>
  </si>
  <si>
    <t>FUENTES ROBLES CERILIN10310382766</t>
  </si>
  <si>
    <t>SERVICIO DE ABOGADO  PARA PROCURADURIA DEL GOBIERNO REGIONAL DE APURIMAC.</t>
  </si>
  <si>
    <t>CHIPANA VENTURA RENEE JUANA10310410417</t>
  </si>
  <si>
    <t>SERVICIO ALQUILER DE LOCAL</t>
  </si>
  <si>
    <t>LEON CARRION WILBERT ALEJANDRO10400160487</t>
  </si>
  <si>
    <t>CONTRATACION DE SERVICIO ESPECIALIZADO EN PROYECTOS DE INVERSION PÚBLICA (PROFESIONAL ESPECIALIZADO CON EXPERIENCIA EN FORMULACION Y EJECUCION DE PROYECTOS DE INVERSION PÚBLICA) PARA EL PROYECTO  RECUPERACION DE LOS ECOSISTEMAS DE PAJONAL D</t>
  </si>
  <si>
    <t>ARRIAGA VALDIGLESIAS GLENY10401538076</t>
  </si>
  <si>
    <t>SERVICIO DE LA CONTRATACION DE CONSULTOR PARA LA ELABORACIÓN DE LINEA DE BASE INICIO PARA EL PR</t>
  </si>
  <si>
    <t>TOMATEO RIOS GILBER RUSIK10412660311</t>
  </si>
  <si>
    <t>POR EL SERVICIO DE DISEÑO DE PLANOS Y DETALLES ARQUITECTONICOS (ACTUALIZACIÓN Y ELABORACIÓN DEL</t>
  </si>
  <si>
    <t>OROPEZA MORA SANDRA MABEL10415816061</t>
  </si>
  <si>
    <t>SERVICIO DE UN ABOGADO PARA DIRECCION DE ASESORIA JURIDICA DEL GOBIERNO REGIONAL DE APURIMAC.</t>
  </si>
  <si>
    <t>BENITES VARGAS ANNDY YURI10422185076</t>
  </si>
  <si>
    <t>SERVICIO DE ASESOR ECONOMICO.</t>
  </si>
  <si>
    <t>OCAMPO DELGADO WASHINGTON10422964385</t>
  </si>
  <si>
    <t>POR EL SERVICIO EN EVALUACION, GESTION Y CONSERVACION DE FLORA Y FAUNA PARA EL ESTUDIO DE BIODI</t>
  </si>
  <si>
    <t>IRURI ROBLES XIOMARA   	10427483342</t>
  </si>
  <si>
    <t>CONTRATACION DE PERSONAL ESPECIALIZADO EN RECUPERACION DE LA ESTRUCTURA DE SUELO PARA EL PROYECTO: "RECUPERACION DE LOS ECOSISTEMAS DE PAJONAL DE PUNA HUMEDA, BOFEDAL, BOSQUE RELICTO MESOANDINA Y ALTO ANDINA DE LAS HIDROGRAFICAS DE LOS RIOS</t>
  </si>
  <si>
    <t>LLAMCCAYA HUAMANI EMERSON10434660837</t>
  </si>
  <si>
    <t>CONTRATACION DE SERVICIO CARGUIO Y ELIMINACION DE DESMONTE CON MAQUINARIA  PARA EL PROYECTO: "M</t>
  </si>
  <si>
    <t>CONTRATCION DE PERSONAL COMO ESPECIALISTA EN RECURSOS HIDRICOS PARA EL PROYECTO: "RECUPERACION DE LOS ECOSISTEMAS DE PAJONAL DE PUNA HUMEDA, BOFEDAL, BOSQUE RELICTO MESOANDINA Y ALTO ANDINA DE LAS HIDROGRAFICAS DE LOS RIOS CHALHUANCA Y OCOÑ</t>
  </si>
  <si>
    <t>VEGA LOAYZA WILMAR NILO10457678440</t>
  </si>
  <si>
    <t>CONTRATACION DE SERVICIO DE UN FORMULADOR DE PROYECTOS PARA LOS PROYECTOS EN FORMULACION DE LAS FUNCIONES (RIEGOS Y PRODUCCION) ELABORADOS POR LA OFICINA REGIONAL DE FORMULACION Y EVALUACION DE INVERSIONES-ORFEI.</t>
  </si>
  <si>
    <t>TORRES MOREANO NAYRUTH10480020087</t>
  </si>
  <si>
    <t>POR LA RENOVACIÓN DE LICENCIAS CAL DE RDS POR USUARIO DE FORMA PERPETUA PARA EL SERVIDOR DEL SI</t>
  </si>
  <si>
    <t>SERVICIO DE FABRICACION E INSTALACION DE ESTRUCTURA METÁLICA PORTÓN, REJAS EN ESTACIONAMIENTO Y</t>
  </si>
  <si>
    <t>SERVIICO DE INSTALACIONES ELECTRICAS</t>
  </si>
  <si>
    <t>SAABTECH SRL20564481522</t>
  </si>
  <si>
    <t>CONTRATACION DE SERVICIO DE ALQUILER DE EXCAVADORA SOBRE ORUGAS A TODO COSTO PARA EL PROYECTO "</t>
  </si>
  <si>
    <t>SERVICIO DE ALQUILER DE CAMIONETA, PARA EL DESPLAZAMIENTO DEL SUPERVISOR A LA OBRA: "MEJORAMIEN</t>
  </si>
  <si>
    <t>W&amp;L CONSULTORES E INGENIEROS WILLIAMS SRL20605736247</t>
  </si>
  <si>
    <t>SERVICIO DE SEGUIMIENTO Y MONITOREO DE ACTIVIDADES DEL COMITE ESPECIAL DE OBRAS POR IMPUESTO PA</t>
  </si>
  <si>
    <t>ECHEGARAY PEÑA NORA GLADYS10061805970</t>
  </si>
  <si>
    <t>POR EL SERVICIO DE UN FORMULADOR DE PROYECTOS (ING. DE SISTEMAS) PARA EL PI: "MEJORAMIENTO DE L</t>
  </si>
  <si>
    <t>CHACON ALEGRIA JULIO10239806509</t>
  </si>
  <si>
    <t>SERVICIO DE SUMINISTRO E INSTALACIÓN DE MUEBLES EN LAVADERO Y SIMILARES CON MELAMINE A TODO COS</t>
  </si>
  <si>
    <t>POR EL SERVICIO DE DISEÑO DE PLANOS Y DETALLES ARQUITECTONICOS (ELABORACION DEL PROGRAMA ARQUIT</t>
  </si>
  <si>
    <t>SERVICIO DE ELIMINACIÓN DE MATERIAL PROVENIENTE DEL CORTE DE TERRENO PARA EL PROYETO: MEJORAMIE</t>
  </si>
  <si>
    <t>CCAHUANA PECEROS JESSE ANTONIO10416450175</t>
  </si>
  <si>
    <t>POR EL SERVICIO  DE INSTALACIONES ELECTRICAS</t>
  </si>
  <si>
    <t>ADQUISICION DE MUEBLES DE MADERA PARA  LA OBRA " MEJORAMIENTO DEL SERVICIO EDUCATIVO DE EDUCACI</t>
  </si>
  <si>
    <t>LAIZA OTINIANO JORGE LUIS EMANUEL10433765945</t>
  </si>
  <si>
    <t>POR EL SERVICIO DE UN FORMULADOR DE PROYECTOS (ARQUITECTO) PARA EL PI: "MEJORAMIENTO DE LOS PRO</t>
  </si>
  <si>
    <t>ENCISO ALLENDE YESENIA10437531728</t>
  </si>
  <si>
    <t>ALQUILER DE CAMIONETA 4 X 4 TRACCIÓN DOBLE, DOBLE CABINA, MAQUINA SECA (INCLUYE OPERADOR) PARA</t>
  </si>
  <si>
    <t>GOMEZ UTANI LUCIO10438604664</t>
  </si>
  <si>
    <t>SERVICIO DE ALQUILER DE RETROEXCABADORA PARA EL PROYECTO MEJORAMIENTO DEL SERVICIO EDUCATIVO DE</t>
  </si>
  <si>
    <t>MENA AGUIRRE SARA10462741214</t>
  </si>
  <si>
    <t>SERVICIO DE ELABORACIÓN Y EJECUCIÓN DEL PLAN DE MONITOREO ARQUEOLOGICO PARA EL PROYETO: MEJORAM</t>
  </si>
  <si>
    <t>VALVERDE OCHOA  ADA10467378029</t>
  </si>
  <si>
    <t>QUISPE RUIZ WILFREDO10468745572</t>
  </si>
  <si>
    <t>CONTRATACION DE SERVICIO DE EXAMEN DE MEDICO OCUPACIONAL PARA EL PERSONAL OBRERO DEL PROYECTO:</t>
  </si>
  <si>
    <t>MEDIC HP SOCIEDAD ANONIMA CERRADA - MEDIC HP S.A.C.20490924150</t>
  </si>
  <si>
    <t>SERVICIO DE MANTENIMIENTO E INSTALACIÓN DE PUERTAS A TODO COSTO DEL MANTENIMIENTO DE LA INFRAESTRUCT</t>
  </si>
  <si>
    <t>SERVICIO DE ALQUILER DE MAQUINARIA EXCAVADORA PARA EL PROYETO: MEJORAMIENTO DEL SERVICIO EDUCAT</t>
  </si>
  <si>
    <t>EMPRESA BOHORQUEZ S.A.C.20600761057</t>
  </si>
  <si>
    <t>CONTRATACION DE CONSULTORIA PARA EL SERVICIO ESPECIALIZADO EN DISEÑO DE PROGRAMACION ELABORACIO</t>
  </si>
  <si>
    <t>ERZAGI CONSULTORES SOCIEDAD ANONIMA CERRADA - ERZAGI CONSULTORES S.A.C.20601308402</t>
  </si>
  <si>
    <t>SERVICIO DE ALQUILER DE CAMION VOLQUETE PARA EL PROYECTO: MEJORAMIENTO DEL SERVICIO EDUCATIVO D</t>
  </si>
  <si>
    <t>CAMESH CONTRATISTAS SAC20604426929</t>
  </si>
  <si>
    <t>POR LA CONTRATACION DEL SERVICIO EN TRABAJOS DE CONCRETO SIMPLE Y TARRAJEO DE MUROS PARA EL MAN</t>
  </si>
  <si>
    <t>IPENZA DISEÑO Y CONSTRUCCION SAC20606645601</t>
  </si>
  <si>
    <t>POR LA CONTRATACIÓN DE SERVICIO DE VACIADO DE CONCRETO E INSTALACIÓN DE CERÁMICO PARA EL IOARR:</t>
  </si>
  <si>
    <t>SERVICIO DE CONSTRUCCION DE OBRAS DE CONCRETO A TODO COSTO DEL MANTENIMIENTO DE LA INFRAESTRUCTURA D</t>
  </si>
  <si>
    <t>SERVICIO DE TARRAJEO DE MUROS Y CIELO RASO A TODO COSTO DEL MANTENIMIENTO DE LA INFRAESTRUCTURA DEL</t>
  </si>
  <si>
    <t>ADQUISICION DEL ALQUILER DE LOCAL PARA OFICINAS Y ALMACEN EN EL PROYECTO: "MEJORAMIENTO DEL SER</t>
  </si>
  <si>
    <t>GAMAVER INGENIERIA S.R.L20607728837</t>
  </si>
  <si>
    <t>CONTRATACION DE SERVICIOS DE NOTARIO PARA CONTRATACION PARA RECEPCION DE OBRA</t>
  </si>
  <si>
    <t>VILLALVA ALMONACID GUIDO DAVID10201056191</t>
  </si>
  <si>
    <t>SERVICIO DE DEMOLICION DE ESTRUCTURAS DE CONCRETO, FALSO PISOS, MUROS DE ALBAÑILERIA Y ELIMINAC</t>
  </si>
  <si>
    <t>SERVICIO DE ALQUILER DE CAMIONETA AL PROYECTO "MEJORAMIENTO Y AMPLIACIÓN DEL SERVICIO DE AGUA D</t>
  </si>
  <si>
    <t>URBANO TORRES NORMA YUDY10311828873</t>
  </si>
  <si>
    <t>SERVICIO DE ALQUILER DE LOCAL PARA OFICINA PARA EL PROYECTO"MEJORAMIENTO Y AMPLIACION DEL SERVI</t>
  </si>
  <si>
    <t>MEZA RIVAS HILDA10311848076</t>
  </si>
  <si>
    <t>SERVICIO DE INSTALACION DEL SISTEMA DE VIDEO VIGILANCIA A TODO COSTO PARA LA OBRA " MEJORAMIENT</t>
  </si>
  <si>
    <t>CHECA MENACHO FERNANDO ALEXSANDER10418695078</t>
  </si>
  <si>
    <t>SERVICIO DE CONSULTORIA PARA LA ELABORACION DE ESTUDIO DE PRE-INVERSION A NIVEL DE FICHA TECNIC</t>
  </si>
  <si>
    <t>PILLACA ANCCO KEOMA ROSSEL10421236653</t>
  </si>
  <si>
    <t>CONTRATACION DE SERVICIO DE RETROEXCAVADORA PARA EL PROYECTO: "MEJORAMIENTO DEL SERVICIO EDUCAT</t>
  </si>
  <si>
    <t>SERVICIO DE ASESOR ECONOMICO, PARA LA  GERENCIA GENERAL REGIONAL.</t>
  </si>
  <si>
    <t>HUAMANI HUAMAN ALFREDO10426255192</t>
  </si>
  <si>
    <t>SERVICIO DE ALQUILER DE CAMIONETA PARA MONITOREO Y SUPERVISION DEL PROYECTO: "	MEJORAMIENTO DEL</t>
  </si>
  <si>
    <t>SERVICIO DE PUESTA  EN FUNCIONAMIENTO DEL SISTEMA DE UTILIZACION DE USO EXCLUSIVO DE LA I.E.S J</t>
  </si>
  <si>
    <t>POR LA CONTRATACION DE PERSONAL PARA EL PROYECTO..META 0186-2022</t>
  </si>
  <si>
    <t>SOTELO CRUZ YASMANY10430154058</t>
  </si>
  <si>
    <t>SERVICIOS PARA EL PROYECTO: MEJORAMIENTO DE LOS SERVICIOS EDUCATIVOS EN LA I.E.S.M. RICARDO PAL</t>
  </si>
  <si>
    <t>PEREYRA VILLAFUERTE WILLIAM YASSU10432667958</t>
  </si>
  <si>
    <t>POR LA CONTRATACION DEL SERVICIO DE CAMIONETA PARA EL TRASLADO DEL EQUIPO TECNICO DEL PROYECTO:</t>
  </si>
  <si>
    <t>LLANOS CARRASCO PATRICIA VERONICA10439716393</t>
  </si>
  <si>
    <t>ATAO MALLQUI JESÚS10703963221</t>
  </si>
  <si>
    <t>POR LA CONTRATACION DE PERSONAL PARA EL PROYECTO ..META 0186-2022</t>
  </si>
  <si>
    <t>OCHOA ALTAMIRANO ALEXIS RAUL10723868250</t>
  </si>
  <si>
    <t>Servicio de ALQUILER DE ESTANDN PARA LA EXPOALIMENTARIA 2022 para el proyecto: "MEJORAMIENTO DE</t>
  </si>
  <si>
    <t>ASOCIACION DE EXPORTADORES20100365341</t>
  </si>
  <si>
    <t>POR CONTRATACION DE SUMINISTRO  DE ENERGIA ELECTRICA, PARA EL GOBIERNO REGIONAL DE APURIMAC Y E</t>
  </si>
  <si>
    <t>POR LA CONTRATACION DEL SERVICIO DE PINTADO DE MUROS, DESARMADO DE CIELO RASO Y SELLADO DE TECH</t>
  </si>
  <si>
    <t>POR LA CONTRATACION DEL SERVICIO DE FABRICACIÓN, INSTALACIÓN Y MONTAJE DE ESTRUCTURAS METÁLICAS</t>
  </si>
  <si>
    <t>SERVICIOS  GENERALES SANTOS MODESTO E.I.R.L.20602079458</t>
  </si>
  <si>
    <t>SERVICIO DE VOLADURA DE ROCAS, CON MATERIAL EXPLOSIVO PARA VOLADURA CONTROLADA PARA LA OBRA. "M</t>
  </si>
  <si>
    <t>INVERSIONES JM NAVARRO EIRL20602249833</t>
  </si>
  <si>
    <t>POR LA CONTRATACIÓN DE SERVICIOS DE INSTALACIÓN DE RAMPA DE CONCRETO ARMADO Y MURO CONTENCIÓN (</t>
  </si>
  <si>
    <t>.OR LA CONTRATACIÓN DE SERVICIO DE FABRICACIÓN E INSTALACIÓN DE ESTRUCTURA METÁLICA Y COBERTUR</t>
  </si>
  <si>
    <t>POR LA CONTRATACION DEL SERVICIO DE INSTALACIONES ELECTRICAS  E INSTALACIÓN DE POZO A TIERRA  A</t>
  </si>
  <si>
    <t>SERVICIO DE MANO DE OBRA CALIFICADA</t>
  </si>
  <si>
    <t>CONSTRUCTORA CONSULTORA E INVERSIONES MAGRANS SOCIEDAD COMERCIAL DE RESPONSABILIDAD LIMITADA20607677922</t>
  </si>
  <si>
    <t>CONTRATACIÓN DE UN COORDINADOR DE CAPACITACIÓN PARA LA EJECUCIÓN Y CUMPLIMIENTO DE METAS DEL CO</t>
  </si>
  <si>
    <t>PEDRAZA HURTADO HUGO10310154071</t>
  </si>
  <si>
    <t>SERVICIO DE ALQUILER DE CAMIONETA PARA TRABAJOS EN CAMPO AFECTO AL PROYECTO "MEJORAMIENTO DE LA</t>
  </si>
  <si>
    <t>SOLIS CRUZ NANCY ETELVINA10310368313</t>
  </si>
  <si>
    <t>POR EL SERVICIO ESPECIALIZADO EN EQUIPAMIENTO HOSPITALARIA A NIVEL DE PRE INVERSIÓN PARA EL PRO</t>
  </si>
  <si>
    <t>PALOMINO ARANDO NANCY10407062260</t>
  </si>
  <si>
    <t>POR EL SERVICIO DE DISEÑO DE PLANOS Y DETALLES ARQUITECTONICOS (ELABORACION DEL ANTEPROYECTO PR</t>
  </si>
  <si>
    <t>ALQUILER DE CAMIONETA</t>
  </si>
  <si>
    <t>VASQUEZ YANAHUILLCA HERNAN10418192572</t>
  </si>
  <si>
    <t>ADQUISICION DE COMBUSTIBLE PARA REALIZAR ACTIVIDADES PROGRAMADAS DEL PROYECTO: "MEJORAMIENTO Y</t>
  </si>
  <si>
    <t>CASTILLO PINTO CELIA10435905086</t>
  </si>
  <si>
    <t>CISNEROS INCA DEYSI10436674088</t>
  </si>
  <si>
    <t>SERVICIO DE  FABRICACIÓN Y MONTAJE DE COLUMNAS METALICAS, A TODO COSTO PARA LA OBRA  "MEJORAMIE</t>
  </si>
  <si>
    <t>ANAMPA CONTRERAS HAMILTON10437046307</t>
  </si>
  <si>
    <t>ALQUILER DE CAMIONETA 4X4 TRACCIÓN DOBLE,DOBLE CABINA,MAQUINA SECA (INCLUYE OPERADOR) PARA LA O</t>
  </si>
  <si>
    <t>ALQUILER DE CAMIONETA 4 X 4, TURBO INTERCULER - MAQUINA SECA (INCLUYE CONDUCTOR) PARA LA OBRA:</t>
  </si>
  <si>
    <t>HUAMAN QUISPE HEMMERDE10715720375</t>
  </si>
  <si>
    <t>SERVICIO DE TRANSPORTE DE CEMENTO PARA SUB PROYECTO: MEJORAMIENTO DEL SERVICIO EDUCATIVO DE LA</t>
  </si>
  <si>
    <t>JUAREZ SOEL ERWIN10800445766</t>
  </si>
  <si>
    <t>POR EL SERVICIO DE  VOLADURA DE ROCA PARA LA OBRA "MEJORAMIENTO Y AMPLIACIÓN DEL SERVICIO DE AG</t>
  </si>
  <si>
    <t>MINCORT INGS. S.R.L.20600200853</t>
  </si>
  <si>
    <t>SERVICIO DE EXCAVACION EN ROCA SUELTA Y FIJA(CALICHE) Y ELIMINACIÓN A TODO COSTO  PARA EL PROYE</t>
  </si>
  <si>
    <t>SERVICIO DE INSTALACION DE COBERTURA METALICA DEL MANTENIMIENTO DE LA INFRAESTRUCTURA DEL LOCAL</t>
  </si>
  <si>
    <t>POR EL SERVICIO DE ALQUILER DE RETROEXCAVADORA  PARA  LA OBRA "MEJORAMIENTO Y AMPLIACIÓN DEL SE</t>
  </si>
  <si>
    <t>SERVICIO DE ROLADO DE TUBO LAC ASTM A500  DIAMETRO DE 4" ESPESOR DE PARED 4MM FLECHA POR CADA T</t>
  </si>
  <si>
    <t>RG PUNTO 18 SRL20603361254</t>
  </si>
  <si>
    <t>POR POR LA CONTRATACIÓN DE SERVICIO DE ACONDICIONAMIENTO DE UN AMBIENTE DE SERVICIO.HIGIENICOS</t>
  </si>
  <si>
    <t>SERVICIO MANO DE OBRA PARA LA FABRICACIÓN E INSTALACIÓN DE ESTRUCTURA METÁLICA PARA TECHO.OBRA</t>
  </si>
  <si>
    <t>POR EL SERVICIO DE UN FORMULADOR DE PROYECTOS (PROFESIONAL EN CIENCIAS DE LA SALUD) PARA EL PI</t>
  </si>
  <si>
    <t>QUISPE CRISTOBAL ROLANDO ESTEBAN10106040775</t>
  </si>
  <si>
    <t>SERVICIOS DE ALQUILER DE LOCAL PARA EL TRASLADO TEMPORAL DE LA INSTITUCIÓN EDUCATIVA 54002 SANTA ROS</t>
  </si>
  <si>
    <t>SERVICIO DE CARGA Y TRANSPORTE DE MATERIAL DE CANTERA (MATERIAL DE BASE) LASTRADO PARA LA OBRA:</t>
  </si>
  <si>
    <t>SERVICIO DE ALQUILER DE CAMION CISTERNA PARA LA OBRA: "MEJORAMIENTO Y AMPLIACIÓN DEL SERVICIO D</t>
  </si>
  <si>
    <t>Servicios de ALQUILER DE RETROEXCAVADORA SOBRE LLANTAS DE 92 HP A MAS, MAQUINA SERVIDA OPERADA</t>
  </si>
  <si>
    <t>POR LA CONSULTORIA EN INSTALACIONES ELECTRICAS PARA EL PROYECTO EN ACTUALIZACION: "MEJORAMIENTO</t>
  </si>
  <si>
    <t>MODESTO MASIAS FRANKLIN HECTOR10258447595</t>
  </si>
  <si>
    <t>SERVICIO DE ALQUILER DE CAMIONETA 4 X 4 TRACCIÓN DOBLE PARA EL PROYETO: MEJORAMIENTO DEL SERVIC</t>
  </si>
  <si>
    <t>AYMARA SANCHEZ SATURNINA10310404786</t>
  </si>
  <si>
    <t>SERVICIO DE IMPLEMENTACION Y VALIDACION DE SISTEMA HACCP.</t>
  </si>
  <si>
    <t>GUTIERREZ MENDOZA RAMIRO10310419422</t>
  </si>
  <si>
    <t>SERVICIO DE ALQUILER DE CAMION VOLQUETE A TODO COSTO (MAQUINA SERVIDA), PARA LA OBRA: "MEJORAMI</t>
  </si>
  <si>
    <t>SERVICIO DE TRANPORTE DE MATERIALES DE CONSTRUCCION Y OTROS BIENES PARA LA OBRA "MEJORAMIENTO Y</t>
  </si>
  <si>
    <t>MATUTTI SOTO HUGO10407985325</t>
  </si>
  <si>
    <t>POR SERVICIO DE ALQUILER DE CAMIONETA 4X4  MAQUINA SECA (INCLUYE CHOFER), PARA LA PARTIDA 02.03</t>
  </si>
  <si>
    <t>HERBAS ALHUAY LUZMILA10411190205</t>
  </si>
  <si>
    <t>POR LA CONSULTORIA EN ESTALACIONES SANITARIAS PARA EL PROYECTO EN ACTUALIZACION: "MEJORAMIENTO</t>
  </si>
  <si>
    <t>ASCARZA MENDOZA ALVARO PAVEL10412833568</t>
  </si>
  <si>
    <t>POR EL SERVICIO DE UN FORMULADOR DE PROYECTOS (ECONOMISTA) PARA LOS PROYECTOS EN FORMULACION EL</t>
  </si>
  <si>
    <t>GUERRERO CRUZ RICHARD10415967654</t>
  </si>
  <si>
    <t>POR EL SERVICIO ESPECIALIZADO EN ING. MECANICA PARA EL PROYECTO EN ACTUALIZACION: "MEJORAMIENTO</t>
  </si>
  <si>
    <t>CENIZARIO GIRON JHORMY10416769805</t>
  </si>
  <si>
    <t>Servicio de Alquiler de Camión Volquete de 3 M3 de Capacidad - Maquina Servida incluye (Combust</t>
  </si>
  <si>
    <t>SERVICIO ALQUILER DE CAMIÓN DOBLE CABINA "MEJORAMIENTO Y AMPLIACION DEL SERVICIO DE PROTECCION</t>
  </si>
  <si>
    <t>CONTRATACIÓN DE UN PROFESIONAL, INGENIERO CIVIL HABILITADO, PARA SANEAMIENTO PREDIAL Y ACTOS AD</t>
  </si>
  <si>
    <t>VILLARROEL CRUZ GENRRY ANGEL10450480059</t>
  </si>
  <si>
    <t>CONTRATACION  DE UN COORDINADOR   PARA LA ELABORACION DEL  EXPEDIENTE TECNICO DEL IOARR  CONSTR</t>
  </si>
  <si>
    <t>GRAJEDA ROCA LUIS ENRIQUE10720989498</t>
  </si>
  <si>
    <t>SERVICIO DE ALQUILER DE EXCAVADORA SOBRE ORUGA PARA LA OBRA "MEJORAMIENTO Y AMPLIACIÓN DEL SERV</t>
  </si>
  <si>
    <t>PRADA HUAMANI SOLEDAD10760325126</t>
  </si>
  <si>
    <t>SERVICIO DE ALQUILER DE LOCAL INSTITUCIONAL, PARA EL FUNCIONAMIENTO DE LA DREM-APURIMAC.</t>
  </si>
  <si>
    <t>SERVICIO DE CAMIONETA PARA EL PROYECTO MEJORAMIENTO Y AMPLIACIÓN DEL SERVICIO DE AGUA DEL SISTE</t>
  </si>
  <si>
    <t>AUTOKARR RENTAL CAR S.A.C.20563839482</t>
  </si>
  <si>
    <t>SERVICIO DE PERFORACION, VOLADURA Y DESQUINCHE A TODO COSTO DE ROCA FIJA,  PARA LA OBRA: "MEJOR</t>
  </si>
  <si>
    <t>EMPRESA CONSTRUCTORA J Y CAFRANLO S.A.C20564155480</t>
  </si>
  <si>
    <t>Servicio de ALQUILER DE ESTANDN PARA LA FERIA EXPOANDES 2022 para el proyecto: "MEJORAMIENTO DE</t>
  </si>
  <si>
    <t>ULTRAMODULAR E.I.R.L.20601003555</t>
  </si>
  <si>
    <t>SERVICIO DE ALQUILER DE VOLQUETE PARA LA OBRA "MEJORAMIENTO Y AMPLIACIÓN DEL SERVICIO DE AGUA D</t>
  </si>
  <si>
    <t>S.G. CORALTA S.A.C20601113300</t>
  </si>
  <si>
    <t>SERVICIO DE EXTRACCIÓN, SELECCIÓN, CARGUÍO Y TRANSPORTE DE MATERIAL DE AFIRMADO A TODO COSTO (M</t>
  </si>
  <si>
    <t>EMPRESA CONSTRUCTORA G DERR SAN PERU E.I.R.L20601175836</t>
  </si>
  <si>
    <t>SERVICIO DE ALQUILER DE RETROEXCAVADORA(MAQUINA SECA) PARA LA OBRA : "MEJORAMIENTO Y AMPLIACIÓN</t>
  </si>
  <si>
    <t>POR EL SERVICIO DE ESTUDIO DE MECANICA DE SUELOS DEL PROYECTO EN FORMULACION: "MEJORAMIENTO DE</t>
  </si>
  <si>
    <t>CONCHIPA EIRL20601715431</t>
  </si>
  <si>
    <t>ALQUILER DE RETROEXCAVADORA PARA LA OBRA "MEJORAMIENTO Y AMPLIACIÓN DEL SERVICIO DE AGUA DEL SI</t>
  </si>
  <si>
    <t>POR EL SERVICIO DE MANO DE OBRA ESPECIALIDAD ESTRUCTURAS DE OBRA.</t>
  </si>
  <si>
    <t>G &amp; G CONSULTORES Y CONTRATISTAS INGENIEROS EIRL20603007566</t>
  </si>
  <si>
    <t>POR EL SERVICIO DE MANO DE OBRA ESPECIALIDAD ARQUITECTURA DE OBRA.</t>
  </si>
  <si>
    <t>SERVICIO DE SUMINISTRO E INSTALACION DEL SISTEMA ELECTRICO ,PARA EL PROYECTO MEJORAMIENTO DE ES</t>
  </si>
  <si>
    <t>HGD INGENIEROS CONTRATISTAS Y EJECUTORES SCRL20604272328</t>
  </si>
  <si>
    <t>Alquiler de camioneta 4 x 4  para la obra: "MEJORAMIENTO Y AMPLIACION DEL SERVICIO DE AGUA DE R</t>
  </si>
  <si>
    <t>DIKARR INGENIERIA S.A.C.20606346795</t>
  </si>
  <si>
    <t>SERVICIO DE INSTALACION DEL SISTEMA DE DETECCION  Y ALARMA CONTRA INCENDIOS A TODO COSTO PARA L</t>
  </si>
  <si>
    <t>PERICORP S.A.C.20608033506</t>
  </si>
  <si>
    <t>SERVICIO DE ALQUILER DE CAMIONETA 4X4 PARA LA OBRA DE MEJORAMIENTO Y AMPLIACION DEL SERVICIO DE</t>
  </si>
  <si>
    <t>ECX - INGENIEROS E.I.R.L.20609203570</t>
  </si>
  <si>
    <t>POR EL SERVICIO ESPECIALIZADO DE INGENIERA EN ESTRUCTURAS A NIVEL DE PRE INVERSIÓN PARA EL PROY</t>
  </si>
  <si>
    <t>ESPINOLA CARRANZA LUIS ENRIQUE10062501109</t>
  </si>
  <si>
    <t>CONTRATACION  DE UN  ADMINISTRADOR DE  CONTRATOS  PARA  ADMINISTRAR Y MONITOREAR  LOS CONTRATOS</t>
  </si>
  <si>
    <t>MOSCOSO MUNOZ MILNER10239392658</t>
  </si>
  <si>
    <t>SERVICIO DE EXCAVACION, ACARREO Y ELIMINACION DE MATERIAL EXCEDENTE  A TODO COSTO, PARA LA OBRA</t>
  </si>
  <si>
    <t>RETROEXCAVADORA MAQUINA SERVIDA CON OPERADOR PARA LA OBRA DE MEJORAMIENTO Y AMPLIACIÓN DEL SERV</t>
  </si>
  <si>
    <t>POR EL SERVICIO DE ELABORACION DE LA PROPUESTA ARQUITECTONICA A NIVEL DE ESTUDIO DE PRE INVERSI</t>
  </si>
  <si>
    <t>SERVICIO DE ASESOR ECONOMICO EN INVERSION PUBLICA.</t>
  </si>
  <si>
    <t>Servicio de alquiler de EXCAVADORA SOBRE ORUGAS a todo costo (maquina servida), para   el   pro</t>
  </si>
  <si>
    <t>SERVICIO DE FABRICACIÓN E INSTALACIÓN DE CERCO METÁLICO DE TUBO GALVANIZADO A TODO COSTO (INCLU</t>
  </si>
  <si>
    <t>POR EL SERVICIO REAPARACION DE MOTOR DE CAMIONETA PIK UP , PLACA EGD-233, PROPIEDAD DEL GOBIERN</t>
  </si>
  <si>
    <t>SERVICIO DE INSTALACION DEL SISTEMA DE DETECCION Y ALARMA DE INCENDIO A TODO COSTO PARA EL PROY</t>
  </si>
  <si>
    <t>SERVICIO DE ALQUILER DE MAQUINA EXCAVADORA SOBRE ORUGA, MÁQUINA SECA, PARA LA OBRA : "MEJORAMIE</t>
  </si>
  <si>
    <t>PAO SERVICIOS EMPRESA INDIVIDUAL DE RESPONSABILIDAD LIMITADA - P &amp; S E.I.R.L.20600828771</t>
  </si>
  <si>
    <t>SERVICIO DE INSTALACION DE POSTES DE CONCRETO ARMADOS A TODO COSTO PARA EL PROYECTO:" MEJORAMIE</t>
  </si>
  <si>
    <t>IMCOMER EIRL20601941873</t>
  </si>
  <si>
    <t>SERVICIO DE EXCAVACION DE TERRENO, PERFILADO, ACOPIO y ELIMINACION DE MATERIAL EXCEDENTE PARA L</t>
  </si>
  <si>
    <t>Servicio de alquiler de CAMIONETA 4X4 (maquina seca con operador), para   el   proyecto: "MEJOR</t>
  </si>
  <si>
    <t>SERVICIOS Y PROYECTOS GENERALES JOTACON EIRL20606219521</t>
  </si>
  <si>
    <t>ADQUISICIÓN DE MUEBLES DE MELANINA PARA LA IMPLEMENTACIÓN DEL PROYECTO: ¿MEJORAMIENTO DE LA PRESTACIÓN DE SERVICIO DE LA  DIRECCIÓN REGIONAL DE TRABAJO Y PROMOCIÓN DEL EMPLEO EN LAS 7 PROVINCIAS DEL DEPARTAMENTO DE APURIMAC"</t>
  </si>
  <si>
    <t>AS-SM-203-2022-GRAP-1</t>
  </si>
  <si>
    <t>203</t>
  </si>
  <si>
    <t>---</t>
  </si>
  <si>
    <t>convocado</t>
  </si>
  <si>
    <t>15/09/2022 22:08</t>
  </si>
  <si>
    <t>ADQUISICIÓN DE CONCRETO PREMEZCLADO FC=210 kg/cm2 PARA EL PROYECTO: "MEJORAMIENTO DEL SERVICIO EDUCATIVO EN LA IEP N 54002 SANTA ROSA E IES SANTA ROSA DEL DISTRITO DE ABANCAY, PROVINCIA DE ABANCAY - REGIÓN APURÍMAC"</t>
  </si>
  <si>
    <t>SIE-SIE-102-2022-GRAP-1</t>
  </si>
  <si>
    <t>15/09/2022 21:26</t>
  </si>
  <si>
    <t>SUMINISTRO DE EQUIPOS Y ACCESORIOS PARA EL SISTEMA DE MEGAFONIA DEL ESTADIO EL OLIVO PARA EL PROYECTO: MEJORAMIENTO DEL COMPLEJO DEPORTIVO EL OLIVO PARA EL DESARROLLO DE LAS ACTIVIDADES DEPORTIVAS EN EL DISTRITO ABANCAY, PROVINCIA DE ABANCAY, REGION APURIMAC</t>
  </si>
  <si>
    <t>AS-SM-95-2022-GRAP-2</t>
  </si>
  <si>
    <t>15/09/2022 19:32</t>
  </si>
  <si>
    <t>ADQUISICION DE  MADERA MISA (TABLAS, LISTONES), PARA EL PROYECTO:"MEJORAMIENTO DEL SERVICIO EDUCATIVO DE LAS I.E.S DAVID SAMANEZ OCAMPO DEL DISTRITO DE TINTAY Y LAS I.E.S. SEÑOR DE ANIMAS DEL DISTRITO DE JUSTO APU SAHUARAURA - AYMARAES - APURIMAC".</t>
  </si>
  <si>
    <t>AS-SM-200-2022-GRAP-1</t>
  </si>
  <si>
    <t>15/09/2022 17:25</t>
  </si>
  <si>
    <t>ADQUISICIÓN Y MONTAJE DE VENTANAS CON VIDRIO LAMINADO, CON SISTEMA VITROVEN, SISTEMA CORREDIZO, FIJO Y COMPONENTES: "REMODELACIÓN DE AMBIENTE DE DISPENSACIÓN Y EXPENDIO, COBERTURA Y CIRCULACIÓN VEHICULAR Y/O ESTACIONAMIENTO; ADQUISICIÓN DE ASCENSOR; ADEMÁS DE OTROS ACTIVOS EN EL (LA) MERCADO CENTRAL</t>
  </si>
  <si>
    <t>AS-SM-194-2022-GRAP-1</t>
  </si>
  <si>
    <t>14/09/2022 22:34</t>
  </si>
  <si>
    <t>SERVICIO DE FABRICACIÓN DE INSTALACIÓN DE ESTRUCTURA METÁLICA CON TUBO LAC PARA PÉRGOLA DEL PATIO CENTRAL A TODO  COSTO (INCLUYE MANO DE OBRA, EQUIPOS, MATERIALES, ACCESORIOS Y TRANSPORTE), PARA EL PROYECTO: ¿MEJORAMIENTO DEL SERVICIO EDUCATIVO EN LA IEP N° 54002 SANTA ROSA E IES SANTA ROSA DEL  DIS</t>
  </si>
  <si>
    <t>AS-SM-202-2022-GRAP-1</t>
  </si>
  <si>
    <t>14/09/2022 22:30</t>
  </si>
  <si>
    <t>ADQUISICION DE CEMENTO PORTLAND TIPO I PARA EL PROYECTO: MEJORAMIENTO DEL SERVICIO EDUCATIVO DE LAS IEI 670 RATCAY, IEI 207 MOLLEPIÑA, IEI 024 CURPAHUASI, IEI 196 CCOTRO, IEI 112 CHAPIMARCA, IEI 201 MARQUECCA, DE LOS DISTRITOS DE CURPAHUASI Y CHUQUIBAMBILLA, PROVINCIA DE GRAU, REGION APURIMAC</t>
  </si>
  <si>
    <t>SIE-SIE-104-2022-GRAP-1</t>
  </si>
  <si>
    <t>14/09/2022 22:27</t>
  </si>
  <si>
    <t>CONTRATACIÓN DE SERVICIO DE PERFORACIÓN Y VOLADURA DE ROCAS FIJA A TODO COSTO, PARA LA OBRA MEJORAMIENTO Y AMPLIACIÓN DEL SERVICIO DE AGUA DE RIEGO  PRESA PARCCO, DISTRITO DE SAN JERONIMO  ANDAHUAYLAS  APURIMAC</t>
  </si>
  <si>
    <t>CP-SM-6-2022-GRAP/CS-1</t>
  </si>
  <si>
    <t>14/09/2022 22:03</t>
  </si>
  <si>
    <t>ADQUISICIÓN DE MAQUINARIAS Y EQUIPOS: (COLECTORA DE ACEITE CON FILTRO DE PLACAS INCORPORADO; DECANTER; MAQUINA DESPULPADORA DE PALTA; MESA DE ACERO INOXIDABLE; TANQUE DE GUARDA ACEITE DE PALTA; TERMO BATIDORAS ENCHAQUETADAS) PARA LA IMPLEMENTACION DE LA PROPUESTA PRODUCTIVA DENOMINADA "MEJORAMIENTO</t>
  </si>
  <si>
    <t>AS-SM-198-2022-GRAP-1</t>
  </si>
  <si>
    <t>14/09/2022 21:56</t>
  </si>
  <si>
    <t>ADQUISICIÓN, INSTALACIÓN Y PUESTA EN FUNCIONAMIENTO DE SISTEMA DE CÁMARA DE CONSERVACIÓN DE FRESCOS (INCLUYE UNIDAD CONDENSADORA, UNIDAD EVAPORADORA, TABLERO DE MANDO) PARA LA IOARR: "REMODELACIÓN DE AMBIENTE DE DISPENSACIÓN Y EXPENDIO, COBERTURA Y CIRCULACIÓN VEHICULAR Y/O ESTACIONAMIENTO; MERCADO</t>
  </si>
  <si>
    <t>AS-SM-160-2022-GRAP-2</t>
  </si>
  <si>
    <t>14/09/2022 20:39</t>
  </si>
  <si>
    <t>CONTRATACIÓN DE SERVICIO DE EXCAVACIÓN EN MATERIAL SUELTO, ROCA SUELTA, ROCA FIJA Y ELIMINACIÓN A TODO COSTO CON MAQUINARIA PARA LA OBRA MEJORAMIENTO Y AMPLIACIÓN DEL SERVICIO DE AGUA DEL SISTEMA DE RIEGO EN LA COMUNIDAD DE CHOCCECANCHA, DISTRITO DE SAN JERONIMO - ANDAHUAYLAS - APURIMAC</t>
  </si>
  <si>
    <t>AS-SM-168-2022-GRAP-2</t>
  </si>
  <si>
    <t>14/09/2022 20:27</t>
  </si>
  <si>
    <t>SERVICIO DE ALQUILER DE CARGADOR SOBRE LLANTAS DE 125 HP 3 YD3 A MAS, MAQUINA SECA INCLUIDO OPERADOR PARA EL PROYECTO "MEJORAMIENTO DEL SERVICIO DE PROTECCIÓN Y GESTIÓN DE RIESGO CONTRA INUNDACIONES EN 3.240 KM DEL CAUCE DEL RIO CHALHUANCA, DISTRITO DE CHALHUANCA, PROVINCIA DE AYMARAES DE LA REGIÓN</t>
  </si>
  <si>
    <t>AS-SM-120-2022-GRAP-4</t>
  </si>
  <si>
    <t>14/09/2022 20:10</t>
  </si>
  <si>
    <t>ADQUISICION DE AGREGADOS PARA LA OBRA MEJORAMIENTO Y AMPLIACIÓN DEL SERVICIO DE AGUA DE RIEGO - SISTEMA DE CONDUCCIÓN - SECTOR 03 EN LA COMUNIDAD DE CHOCCECANCHA, DISTRITO DE SAN JERONIMO - ANDAHUAYLAS - APURIMAC</t>
  </si>
  <si>
    <t>AS-SM-197-2022-GRAP-1</t>
  </si>
  <si>
    <t>14/09/2022 20:08</t>
  </si>
  <si>
    <t>ADQUISICION DE AGREGADOS PARA LA OBRA MEJORAMIENTO Y AMPLIACIÓN DEL SERVICIO DE AGUA DEL SISTEMA DE RIEGO EN LA COMUNIDAD DE ARGAMA ALTA, DISTRITO DE PACUCHA - ANDAHUAYLAS - APURIMAC</t>
  </si>
  <si>
    <t>AS-SM-196-2022-GRAP-1</t>
  </si>
  <si>
    <t>14/09/2022 19:46</t>
  </si>
  <si>
    <t>ADQUISICIÒN DE COMPRESORA TRANSPORTABLE DIÈSEL PARA EL PROYECTO "MEJORAMIENTO DE LA PRODUCCION DE MINERALES METALICOS NO FERROSOS DE LA ASOCIACION DE MINEROS ARTESANOS DE AYAHUAY EL ORO SAN SALVADOR, DISTRITO DE ORO, PROVINCIA DE ANTABAMBA, REGION APURIMAC".</t>
  </si>
  <si>
    <t>AS-SM-145-2022-GRAP-2</t>
  </si>
  <si>
    <t>14/09/2022 19:39</t>
  </si>
  <si>
    <t>CONTRATACIÓN DEL SERVICIO DE CONSULTORÍA DE OBRA PARA LA SUPERVISIÓN DE LA EJECUCIÓN DE LA INVERSIÓN: "MEJORAMIENTO DE LOS SERVICIOS DE EDUCACIÓN SECUNDARIA DE LA INSTITUCIÓN EDUCATIVA ¿MANUEL EUFRACIO ÁLVAREZ DURAN - DISTRITO DE COTABAMBAS - PROVINCIA DE COTABAMBAS, REGIÓN APURÍMAC".</t>
  </si>
  <si>
    <t>AS-SM-182-2022-GRAP/CS-1</t>
  </si>
  <si>
    <t>14/09/2022 19:08</t>
  </si>
  <si>
    <t>ADQUISICIÓN DE CAMIONETA PICK UP 4X4 DOBLE CABINA CON TURBO INTERCOOLER PARA EL PROYECTO: "MEJORAMIENTO DE LOS SERVICIOS DE INFORMACIÓN Y REGULACIÓN PARA EL ORDENAMIENTO TERRITORIAL DE LAS 7 PROVINCIAS DEL DEPARTAMENTO DE APURÍMAC".</t>
  </si>
  <si>
    <t>AS-SM-119-2022-GRAP-2</t>
  </si>
  <si>
    <t>13/09/2022 18:53</t>
  </si>
  <si>
    <t>CONTRATACIÓN DE COMBUSTIBLES, PARA EL PROYECTO: ¿MEJORAMIENTO DEL SERVICIO EDUCATIVO DE LAS I.E.S DAVID SAMANEZ OCAMPO DEL DISTRITO DE TINTAY Y LA I.E.S. SEÑOR DE ANIMAS DEL DISTRITO DE JUSTO APU SAHUARAURA - AYMARAES - APURÍMAC".</t>
  </si>
  <si>
    <t>SIE-SIE-96-2022-GRAP-2</t>
  </si>
  <si>
    <t>13/09/2022 18:34</t>
  </si>
  <si>
    <t>SERVICIO DE EXCAVACIÓN, EXTRACCIÓN Y APILAMIENTO DE MATERIAL GRANULAR EN CANTERA PARA EL PROYECTO MEJORAMIENTO Y AMPLIACIÓN DEL SERVICIO DE AGUA DE RIEGO  PRESA CHINQUILLAY, DISTRITO DE SAN JERONIMO  ANDAHUAYLAS  APURIMAC</t>
  </si>
  <si>
    <t>AS-SM-193-2022-GRAP-1</t>
  </si>
  <si>
    <t>13/09/2022 12:43</t>
  </si>
  <si>
    <t>ADQUISICIÓN DE TUBOS LAC ASTM A500, PARA EL PROYECTO: ¿MEJORAMIENTO DEL SERVICIO EDUCATIVO DEL INSTITUTO DE EDUCACIÓN SUPERIOR PEDAGÓGICO GREGORIO MENDEL DE CHUQUIBAMBILLA,  PROVINCIA DE GRAU APURIMAC".</t>
  </si>
  <si>
    <t>AS-SM-195-2022-GRAP-1</t>
  </si>
  <si>
    <t>13/09/2022 12:37</t>
  </si>
  <si>
    <t>CONTRATACIÓN DE CONCRETO PREMEZCLADO, (CONCRETO DE RESISTENCIA  ESPECIFICA FC 210 KG/CM2  Y CONCRETO DE RESISTENCIA ESPECIFICA FC 280 KG/CM 2) PARA EL PROYECTO: "MEJORAMIENTO Y AMPLIACIÓN DEL SERVICIO DE PROTECCIÓN CONTRA INUNDACIONES DE LOS  RIACHUELOS DE SAN LUIS Y  JOSÉ MARÍA  ARGUEDAS DEL C.P LA</t>
  </si>
  <si>
    <t>SIE-SIE-103-2022-GRAP-1</t>
  </si>
  <si>
    <t>12/09/2022 20:54</t>
  </si>
  <si>
    <t>CONTRATACIÓN A TODO COSTO DEL SERVICIO DE ELABORACIÓN DE LA MARCA APURÍMAC ¿ PALTA PARA EL PROYECTO: "MEJORAMIENTO DE LOS SERVICIOS DE APOYO AL DESARROLLO DE LA CADENA PRODUCTIVA DE LA PALTA EN 85 LOCALIDADES DE 30 DISTRITOS, EN LAS PROVINCIAS DE ABANCAY, ANDAHUAYLAS, AYMARAES Y CHINCHEROS DE LA REG</t>
  </si>
  <si>
    <t>AS-SM-176-2022-GRAP-2</t>
  </si>
  <si>
    <t>12/09/2022 20:12</t>
  </si>
  <si>
    <t>ADQUISICIÓN DE PIEDRA MEDIA DE 6", PIEDRA GRANDE DE 8" PARA EL PROYECTO: ¿MEJORAMIENTO DEL SERVICIO EDUCATIVO DEL CETPRO DE CHINCHEROS, DISTRITO DE CHINCHEROS - PROVINCIA DE CHINCHEROS - REGIÓN APURÍMAC".</t>
  </si>
  <si>
    <t>AS-SM-191-2022-GRAP-1</t>
  </si>
  <si>
    <t>12/09/2022 12:23</t>
  </si>
  <si>
    <t>ADQUISICION DE ACCESORIOS HIERRO DUCTIL PARA LA META 258 MEJORAMIENTO Y AMPLIACIÓN DEL SERVICIO DE AGUA DE RIEGO - SISTEMA DE CONDUCCIÓN - SECTOR 03 EN LA COMUNIDAD DE CHOCCECANCHA, DISTRITO DE SAN JERONIMO - ANDAHUAYLAS - APURIMAC</t>
  </si>
  <si>
    <t>AS-SM-189-2022-GRAP-1</t>
  </si>
  <si>
    <t>07/09/2022 22:42</t>
  </si>
  <si>
    <t>ADQUISICION DE ACCESORIOS PARA TUBERIA, PARA LA OBRA MEJORAMIENTO Y AMPLIACIÓN DEL SERVICIO DE AGUA DEL SISTEMA DE RIEGO EN LA COMUNIDAD DE ARGAMA ALTA, DISTRITO DE PACUCHA - ANDAHUAYLAS - APURIMAC</t>
  </si>
  <si>
    <t>AS-SM-190-2022-GRAP-1</t>
  </si>
  <si>
    <t>07/09/2022 22:03</t>
  </si>
  <si>
    <t>CONTRATACION DE SERVICIO DE FABRICACION E INSTALACION DE BARANDAS METALICAS A TODO COSTO PARA LA OBRA: MEJORAMIENTO Y AMPLIACION DEL SERVICIO DE PROTECCION CONTRA INUNDACIONES DE LOS RIACHUELOS DE SAN LUIS Y JOSE MARIA ARGUEDAS DEL CENTRO POBLADO LAS AMERICAS - ABANCAY - ABANCAY - APURIMAC</t>
  </si>
  <si>
    <t>AS-SM-184-2022-GRAP-1</t>
  </si>
  <si>
    <t>07/09/2022 20:32</t>
  </si>
  <si>
    <t>ADQUISICIÓN DE FUNGICIDAS AGRÍCOLAS, INSECTICIDAS Y FERTILIXZANTES PARA EL PROYECTO: MEJORAMIENTO DE LOS SERVICIOS DE APOYO AL DESARROLLO DE LA CADENA PRODUCTIVA DE LA PALTA EN 85 LOCALIDADES DE 30 DISTRITOS EN LAS PROVINCIAS DE ABANCAY, ANDAHUAYLAS, AYMARAES Y CHINCHEROS DE LA REGION APURIMAC</t>
  </si>
  <si>
    <t>AS-SM-188-2022-GRAP-1</t>
  </si>
  <si>
    <t>07/09/2022 19:48</t>
  </si>
  <si>
    <t>ADQUISICION DE CABLES ELÉCTRICOS PARA EL  PROYECTO: MEJORAMIENTO DE LA PRESTACIÓN DE SERVICIOS DE LA DIRECCIÓN REGIONAL DE TRABAJO Y PROMOCIÓN DEL EMPLEO EN LAS 7 PROVINCIAS DEL DEPARTAMENTO DE APURIMAC.</t>
  </si>
  <si>
    <t>AS-SM-158-2022-GRAP-1</t>
  </si>
  <si>
    <t>07/09/2022 17:52</t>
  </si>
  <si>
    <t>ADQUISICIÓN DE TERRENO DE 1,149.12 M2 PARA LA EJECUCIÓN DE IOARR:  ADQUISICION DE TERRENO, CONSTRUCCION DE CERCO PERIMETRICO, EN EL(LA) IE 1109 - ABANCAY DISTRITO DE ABANCAY, PROVINCIA ABANCAY, DEPARTAMENTO APURIMAC</t>
  </si>
  <si>
    <t>DIRECTA-PROC-2-2022-GRAP-1</t>
  </si>
  <si>
    <t>888,154.85</t>
  </si>
  <si>
    <t>10238310658 - MOSCOSO DE VEGA EMPERATRIZ</t>
  </si>
  <si>
    <t>adjudicado</t>
  </si>
  <si>
    <t>07/09/2022 09:38</t>
  </si>
  <si>
    <t>SERVICIO DE ALQUILER DE EXCAVADORA PARA EL PROYECTO MEJORAMIENTO Y AMPLIACIÓN DEL SERVICIO DE AGUA DEL SISTEMA DE RIEGO EN LA COMUNIDAD DE ANCATIRA, DISTRITO DE SAN JERONIMO - ANDAHUAYLAS - APURIMAC</t>
  </si>
  <si>
    <t>AS-SM-164-2022-GRAP-2</t>
  </si>
  <si>
    <t>72,000.00</t>
  </si>
  <si>
    <t>desierto</t>
  </si>
  <si>
    <t>06/09/2022 21:48</t>
  </si>
  <si>
    <t>ADQUISICION DE MADERAMEN PARA LA META 266 MEJORAMIENTO Y AMPLIACIÓN DEL SERVICIO DE AGUA DEL SISTEMA DE RIEGO EN LA COMUNIDAD DE ARGAMA ALTA, DISTRITO DE PACUCHA - ANDAHUAYLAS - APURIMAC ANDAHUAYLAS  APURIMAC</t>
  </si>
  <si>
    <t>AS-SM-150-2022-GRAP-2</t>
  </si>
  <si>
    <t>06/09/2022 19:46</t>
  </si>
  <si>
    <t>ADQUISICIÓN E INSTALACIÓN DE UNA CAMARA DE FRIO PARA LA PLANTA DE PROCESASAMIENTO DE DERIVADSOA LACTEOS: MEJORAMIENTO DE LA PRODUCCION Y COMERCIALIZACION DE DERIVADOS LACTEOS DE LA ASOCIACION DE GANADEROS KUSKALLA DE RANRACANCHA, DISTRITO RANRACANCHA, PROVINCIA CHINCHEROS, REGION APURI</t>
  </si>
  <si>
    <t>AS-SM-185-2022-GRAP-1</t>
  </si>
  <si>
    <t>05/09/2022 23:26</t>
  </si>
  <si>
    <t>CONTRATACION DE CONCRETO PREMEZCLADO PARA EL PROYECTO: MEJORAMIENTO DEL SERVICIO EDUCATIVO DE EDUCACION BASICA ESPECIAL CEBE-11 LA SALLE DEL DISTRITO DE ABANCAY, PROVINCIA DE  ABANCAY, REGION APURIMAC".</t>
  </si>
  <si>
    <t>SIE-SIE-92-2022-GRAP-1</t>
  </si>
  <si>
    <t>240,800.00</t>
  </si>
  <si>
    <t>05/09/2022 20:26</t>
  </si>
  <si>
    <t>CEMENTO PORTLAND TIPO I X 42.50 kg PARA EL PROYECTO MEJORAMIENTO Y AMPLIACIÓN DEL SERVICIO DE AGUA DE RIEGO PRESA PARCCO, DISTRITO DE SAN JERONIMO  ANDAHUAYLAS  APURIMAC</t>
  </si>
  <si>
    <t>SIE-SIE-99-2022-GRAP-1</t>
  </si>
  <si>
    <t>471,466.67</t>
  </si>
  <si>
    <t>20602863124 - CONSULTORES Y CONSTRUCTORES FAEDU S.A.C.</t>
  </si>
  <si>
    <t>05/09/2022 19:39</t>
  </si>
  <si>
    <t>ADQUISICIÓN DE BARRAS PARA CONSTRUCCIÓN DE ACERO CORRUGADO: (BARRA DE CONSTRUCCIÓN 6MM-GRADO 60, BARRA DE CONSTRUCCIÓN 3/8¿ GRADO 60, BARRA DE CONSTRUCCIÓN 1/2¿ GRADO 60, BARRA DE CONSTRUCCIÓN 5/8¿ GRADO 60 Y BARRA DE CONSTRUCCIÓN 3/4¿ GRADO 60) PARA EL PROYECTO ¿MEJORAMIENTO DEL SERVICIO EDUACTIVO</t>
  </si>
  <si>
    <t>SIE-SIE-101-2022-GRAP-1</t>
  </si>
  <si>
    <t>02/09/2022 23:32</t>
  </si>
  <si>
    <t>ADQUISCION DE AGREGADOS PARA EL PROYECTO: MEJORAMIENTO DEL SERVICIO EDUCATIVO DE LAS IEI 670 RATCAY, IEI 207 MOLLEPIÑA, IEI 024 CURPAHUASI, IEI 196 CCOTRO, IEI 112 CHAPIMARCA, IEI 201 MARQUECCA, DE LOS DISTRITOS DE CURPAHUASI Y CHUQUIBAMBILLA, PROVINCIA DE GRAU, REGION APURIMAC</t>
  </si>
  <si>
    <t>SIE-SIE-100-2022-GRAP-1</t>
  </si>
  <si>
    <t>116,500.00</t>
  </si>
  <si>
    <t>10310034580 - BALLON RAMOS HILARIO</t>
  </si>
  <si>
    <t>02/09/2022 23:31</t>
  </si>
  <si>
    <t>EQUIPOS DE PROTECCION DE RESPIRACION AUTONOMA EPRA PARA EL PROYECTO: ADQUISICION DE CAMION CISTERNA, VEHICULO, VEHICULO Y CENTRAL DE COMUNICACIONES, ADEMÁS DE OTROS ACTIVOS EN EL(LA) COMPAÑIA DE BOMBEROS Nro. 153 ANDAHUAYLAS EN LA LOCALIDAD ANDAHUAYLAS, DISTRITO DE ANDAHUAYLAS, PROVINCIA ANDAHUAYLAS, DEPARTAMENTO APURIMAC</t>
  </si>
  <si>
    <t>AS-SM-186-2022-GRAP-1</t>
  </si>
  <si>
    <t>02/09/2022 20:39</t>
  </si>
  <si>
    <t>EQUIPOS DE PROTECCION DE RESPIRACION AUTONOMA EPRA PARA EL PROYECTO: ADQUISICION DE VEHICULO, VEHICULO, CENTRAL DE COMUNICACIONES Y EQUIPO DE SOPORTE, ADEMÁS DE OTROS ACTIVOS EN EL(LA) COMPAÑIA DE BOMBEROS Nro. 68 ABANCAY EN LA LOCALIDAD ABANCAY, DISTRITO DE ABANCAY, PROVINCIA ABANCAY, DEPARTAMENTO APURIMAC</t>
  </si>
  <si>
    <t>AS-SM-187-2022-GRAP-1</t>
  </si>
  <si>
    <t>02/09/2022 20:38</t>
  </si>
  <si>
    <t>ADQUISICION DE AGREGADOS PARA LA OBRA MEJORAMIENTO Y AMPLIACIÓN DEL SERVICIO DE AGUA DEL SISTEMA DE RIEGO EN LA COMUNIDAD DE CUPISA, DISTRITO DE SAN JERONIMO - ANDAHUAYLAS - APURIMAC</t>
  </si>
  <si>
    <t>SIE-SIE-89-2022-GRAP-2</t>
  </si>
  <si>
    <t>103,641.67</t>
  </si>
  <si>
    <t>01/09/2022 22:03</t>
  </si>
  <si>
    <t>ADQUISICIÓN DE BARRAS DE ACERO CORRUGADO PARA CONSTRUCCIÓN DE GRADO 60 PARA EL PROYECTO: MEJORAMIENTO DEL SERVICIO EDUCATIVO DE LAS I.E.S DAVID SAMANEZ OCAMPO DEL DISTRITO DE TINTAY Y LA I.E.S SEÑOR DE ANIMAS DEL DISTRITO DE JUSTO APU SAHUARAURA - AYMARAES - APURÍMAC</t>
  </si>
  <si>
    <t>SIE-SIE-98-2022-GRAP-1</t>
  </si>
  <si>
    <t>385,081.25</t>
  </si>
  <si>
    <t>20601006562 - INVERSIONES E INGENIEROS SANTA ANA SOCIEDAD COMERCIAL DE RESPONSABILIDAD LIMITADA - IISA S.R.L.</t>
  </si>
  <si>
    <t>01/09/2022 21:42</t>
  </si>
  <si>
    <t>ADQUISICION DE AGREGADOS PARA LA OBRA MEJORAMIENTO Y AMPLIACIÓN DEL SERVICIO DE AGUA DEL SISTEMA DE RIEGO EN LA COMUNIDAD DE CHOCCECANCHA, DISTRITO DE SAN JERONIMO - ANDAHUAYLAS - APURIMAC</t>
  </si>
  <si>
    <t>SIE-SIE-84-2022-GRAP-2</t>
  </si>
  <si>
    <t>94,200.00</t>
  </si>
  <si>
    <t>01/09/2022 21:31</t>
  </si>
  <si>
    <t>SIE-SIE-82-2022-GRAP-2</t>
  </si>
  <si>
    <t>363,000.00</t>
  </si>
  <si>
    <t>01/09/2022 21:17</t>
  </si>
  <si>
    <t>ADQUISICION DE CONCRETO PREMEZCLADO DE RESISTENCIA ESPECIFICA PARA LA OBRA MEJORAMIENTO Y AMPLIACIÓN DEL SERVICIO DE AGUA DEL SISTEMA DE RIEGO EN LA COMUNIDAD DE CHULLCUISA, DISTRITO DE SAN JERONIMO - ANDAHUAYLAS - APURIMAC</t>
  </si>
  <si>
    <t>SIE-SIE-79-2022-GRAP-2</t>
  </si>
  <si>
    <t>01/09/2022 21:02</t>
  </si>
  <si>
    <t>MOTOCICLETA DE 200 cm3 PARA EL PROYECTO: MEJORAMIENTO DE LOS SERVICIOS DE APOYO AL DESARROLLO DE LA CADENA PRODUCTIVA DE LA PALTA EN 85 LOCALIDADES DE 30 DISTRITOS EN LAS PROVINCIAS DE ABANCAY, ANDAHUAYLAS, AYMARAES Y CHINCHEROS DE LA REGION APURIMAC</t>
  </si>
  <si>
    <t>AS-SM-183-2022-GRAP-1</t>
  </si>
  <si>
    <t>ADQUISICIÓN DE KITS DE REBOTICA EDUCATIVA PARA LAS INSTITUCIONES EDUCATIVAS DE JOSÉ ABELARDO QUIÑONES, DANIEL ALCIDES CARRIÓN Y TUPAC AMARU II DE ANDAHUAYLAS BENEFICIARIOS DEL PROYECTO: "MEJORAMIENTO DE LA APLICACIÓN LAS TIC PARA EL ADECUADO DESARROLLO DE LAS COMPETENCIAS DE ESTUDIANTES Y DOCENTES E</t>
  </si>
  <si>
    <t>AS-SM-167-2022-GRAP-2</t>
  </si>
  <si>
    <t>118,950.00</t>
  </si>
  <si>
    <t>01/09/2022 20:58</t>
  </si>
  <si>
    <t>CONTRATACIÓN DE COMBUSTIBLE, PARA EL PROYECTO: ¿MEJORAMIENTO DEL SERVICIO EDUCATIVO DE LAS I.E.S DAVID SAMANEZ OCAMPO DEL DISTRITO DE TINTAY Y LA I.E.S. SEÑOR DE ANIMAS DEL DISTRITO DE JUSTO APU SAHUARAURA - AYMARAES - APURÍMAC".</t>
  </si>
  <si>
    <t>SIE-SIE-96-2022-GRAP-1</t>
  </si>
  <si>
    <t>59,000.00</t>
  </si>
  <si>
    <t>01/09/2022 20:36</t>
  </si>
  <si>
    <t>CONTRATACIÓN DE SERVICIO DE CONSULTORÍA DEL ESTUDIO DE GEOTECNICA Y ESTUDIO DE CANTERAS, PARA LA OBRA "MEJORAMIENTO Y AMPLIACIÓN DEL SERVICIO DE AGUA DE RIEGO, PRESA CHINQUILLAY, DISTRITO DE SAN JERONIMO - ANDAHUAYLAS - APURIMAC"</t>
  </si>
  <si>
    <t>AS-SM-180-2022-GRAP-1</t>
  </si>
  <si>
    <t>01/09/2022 19:56</t>
  </si>
  <si>
    <t>ADQUISICION DE AGREGADOS (ARENA GRUESA 1/2 in PARA CONCRETO, AGREGADO GRUESO 3/4 In PARA CONCRETO Y ARENA GRUESA) PARA EL PROYECTO: "MEJORAMIENTO DEL SERVICIO EDUCATIVO DE LAS I.E. DAVID SAMANEZ OCAMPO DEL DISTRITO DE TINTAY Y LA I.E. SEÑOR DE ANIMAS DEL DISTRITO DE JUSTO APU SAHUARAURA-AYMARAES-APURIMAC", CORRELATIVO DE META 0298-2022.</t>
  </si>
  <si>
    <t>SIE-SIE-97-2022-GRAP-1</t>
  </si>
  <si>
    <t>393,520.00</t>
  </si>
  <si>
    <t>01/09/2022 19:55</t>
  </si>
  <si>
    <t>ADQUISICION DE COMBUSTIBLE, PARA LA OBRA MEJORAMIENTO Y AMPLIACIÓN DEL SERVICIO DE AGUA DE RIEGO  PRESA PARCCO, DISTRITO DE SAN JERONIMO  ANDAHUAYLAS  APURIMAC</t>
  </si>
  <si>
    <t>SIE-SIE-94-2022-GRAP-1</t>
  </si>
  <si>
    <t>129,300.00</t>
  </si>
  <si>
    <t>01/09/2022 19:50</t>
  </si>
  <si>
    <t>ADQUISICIÓN DE CEMENTO PORTLAND TIPO I, PARA EL PROYECTO: "MEJORAMIENTO DEL SERVICIO EDUCATIVO  DE LAS I.E.S DAVID SAMANEZ OCAMPO DEL DISTRITO DE TINTAY Y LA I.E.S. SEÑOR DE ANIMAS DEL DISTRITO DE JUSTO APU SAHUARAURA - AYMARAES - APURIMAC.</t>
  </si>
  <si>
    <t>SIE-SIE-95-2022-GRAP-1</t>
  </si>
  <si>
    <t>328,333.33</t>
  </si>
  <si>
    <t>01/09/2022 19:41</t>
  </si>
  <si>
    <t>SIE-SIE-75-2022-GRAP-2</t>
  </si>
  <si>
    <t>109,050.00</t>
  </si>
  <si>
    <t>01/09/2022 18:39</t>
  </si>
  <si>
    <t>ADQUISICIÓN E INSTALACIÓN DE GRUPOS ELECTRÓGENOS, PARA LA EJECUCION DEL PROYECTO: "MEJORAMIENTO DEL ACCESO A LOS SERVICIOS DE SALUD EN LOS PS I-I CURANCO, MUTKANI, LLANACCOLLPA, SANTA ROSA, HUACULLO, HUANCARAY Y PALCCAYÑO; PS I-2 CHUÑOHUACHO DE LA MICRORED ANTABAMBA, PROVINCIA DE ANTABAMBA, DEPARTAM</t>
  </si>
  <si>
    <t>LP-SM-13-2022-GRAP/CS-1</t>
  </si>
  <si>
    <t>01/09/2022 18:08</t>
  </si>
  <si>
    <t>BARRA PARA CONSTRUCCION DE GRADO 60  PARA EL PROYECTO MEJORAMIENTO Y AMPLIACIÓN DEL SERVICIO DE AGUA DEL SISTEMA DE RIEGO EN LA COMUNIDAD DE CUPISA, DISTRITO DE SAN JERONIMO - ANDAHUAYLAS - APURIMAC</t>
  </si>
  <si>
    <t>SIE-SIE-93-2022-GRAP-1</t>
  </si>
  <si>
    <t>165,531.50</t>
  </si>
  <si>
    <t>20401900587 - CEMENTO Y MATERIALES DE CONSTRUCCION SRL</t>
  </si>
  <si>
    <t>31/08/2022 21:50</t>
  </si>
  <si>
    <t>ADQUISICIÓN E INSTALACIÓN DE BOMBAS DE INFUSION DE 2 CANALES, PARA EL PROYECTO: ADQUISICION DE KITS DE TRAUMA PARA SERVICIOS MÉDICOS DE EMERGENCIA Y KITS DE TRAUMA PARA SERVICIOS MÉDICOS DE EMERGENCIA; EN EL(LA) EESS HOSPITAL REGIONAL GUILLERMO DIAZ DE LA VEGA - ABANCAY EN LA LOCALIDAD ABANCAY, DIST</t>
  </si>
  <si>
    <t>AS-SM-37-2022-GRAP-4</t>
  </si>
  <si>
    <t>31/08/2022 18:40</t>
  </si>
  <si>
    <t>SERVICIO DE ALQUILER DE CAMION VOLQUETE  PARA EL PROYECTO  MEJORAMIENTO Y AMPLIACIÓN DEL SERVICIO DE AGUA DEL SISTEMA DE RIEGO EN LA COMUNIDAD DE CHAMPACCOCHA, DISTRITO DE SAN JERONIMO - ANDAHUAYLAS - APURIMAC</t>
  </si>
  <si>
    <t>AS-SM-181-2022-GRAP-1</t>
  </si>
  <si>
    <t>26/08/2022 10:52</t>
  </si>
  <si>
    <t>ADQUISICIÓN DE ALAMBRE NEGRO RECOCIDO, PARA EL PROYECTO: ¿MEJORAMIENTO DEL SERVICIO EDUCATIVO DE EDUCACIÓN BÁSICA ESPECIAL CEBE-11 LA SALLE DEL DISTRITO DE ABANCAY, PROVINCIA DE ABANCAY, REGIÓN APURÍMAC".</t>
  </si>
  <si>
    <t>SIE-SIE-91-2022-GRAP-1</t>
  </si>
  <si>
    <t>56,782.00</t>
  </si>
  <si>
    <t>25/08/2022 20:17</t>
  </si>
  <si>
    <t>ADQUISICIÓN DE PERFILES METALICOS ESTRUCTURALES LACS, PARA EL PROYECTO IOARR: "REMODELACION DE AMBIENTE DE DISPENSACION Y EXPENDIO, COBERTURA Y CIRCULACION VEHICULAR Y/O ESTACIONAMIENTO; ADQUISICION DE ASCENSOR; ADEMÁS DE OTROS ACTIVOS EN EL(LA) MERCADO CENTRAL DE ABANCAY DISTRITO DE ABANCAY, PROVIN</t>
  </si>
  <si>
    <t>AS-SM-179-2022-GRAP-1</t>
  </si>
  <si>
    <t>117,925.00</t>
  </si>
  <si>
    <t>20490127217 - GRUPO CODIMAC SOCIEDAD ANONIMA CERRADA - GRUPO CODIMAC S.A.C.</t>
  </si>
  <si>
    <t>24/08/2022 19:58</t>
  </si>
  <si>
    <t>ADQUISICIÓN DE PANEL TERMOACUSTICO/POLIURETANO E MIN=(PL AZ150), PARA EL PROYECTO IOARR: "REMODELACIÓN DE AMBIENTE DE DISPENSACIÓN Y EXPENDIO, COBERTURA Y CIRCULACIÓN VEHICULAR Y/O ESTACIONAMIENTO; ADQUISICIÓN DE ASCENSOR; ADEMÁS DE OTROS ACTIVOS EN EL(LA) MERCADO CENTRAL DE ABANCAY DISTRITO DE ABAN</t>
  </si>
  <si>
    <t>AS-SM-178-2022-GRAP-1</t>
  </si>
  <si>
    <t>23/08/2022 21:01</t>
  </si>
  <si>
    <t>SUMINISTRO DE PETROLEO DIÉSEL B5 S-50, PARA LA EJECUCIÓN DE LA OBRA: "MEJORAMIENTO DEL SERVICIO DE PROTECCIÓN Y GESTIÓN DE RIESGO CONTRA INUNDACIONES EN  3.240 KM DEL CAUCE DEL  RIÓ CHALHUANCA, DISTRITO DE CHALHUANCA, PROVINCIA DE AYMARES DE LA REGIÓN APURIMAC</t>
  </si>
  <si>
    <t>AS-SM-177-2022-GRAP-1</t>
  </si>
  <si>
    <t>236,470.00</t>
  </si>
  <si>
    <t>20502445805 - WARI SERVICE SOCIEDAD ANONIMA CERRADA-WARI SERVICE S.A.C</t>
  </si>
  <si>
    <t>22/08/2022 23:31</t>
  </si>
  <si>
    <t>CONTRATACION DE SERVICIO DE ALQUILER DE EXCAVADORA SOBRE ORUGA PA TODO COSTO (MAQUINA SERVIDA) PARA LA OBRA MEJORAMIENTO Y AMPLIACIÓN DEL SERVICIO DE AGUA DEL SISTEMA DE RIEGO EN LA COMUNIDAD DE ARGAMA ALTA, DISTRITO DE PACUCHA - ANDAHUAYLAS - APURIMAC</t>
  </si>
  <si>
    <t>AS-SM-173-2022-GRAP-1</t>
  </si>
  <si>
    <t>221,160.00</t>
  </si>
  <si>
    <t>10423323651 - QUISPE QUISPE CARMEN ROCIO</t>
  </si>
  <si>
    <t>22/08/2022 22:38</t>
  </si>
  <si>
    <t>ADQUISICIÓN DE CEMENTO PORTLAND TIPO I X 42.50 kg PARA LA OBRA, MEJORAMIENTO Y AMPLIACIÓN DEL SERVICIO DE AGUA DE RIEGO - SISTEMA DE CONDUCCIÓN - SECTOR 03 EN LA COMUNIDAD DE CHOCCECANCHA, DISTRITO DE SAN JERONIMO - ANDAHUAYLAS - APURIMAC</t>
  </si>
  <si>
    <t>SIE-SIE-90-2022-GRAP-1</t>
  </si>
  <si>
    <t>457,500.00</t>
  </si>
  <si>
    <t>22/08/2022 22:27</t>
  </si>
  <si>
    <t>CONTRATACION DE SERVICIO DE ALQUILER DE CAMION VOLQUETE PARA LA OBRA MEJORAMIENTO Y AMPLIACIÓN DEL SERVICIO DE AGUA DEL SISTEMA DE RIEGO EN LA COMUNIDAD DE ARGAMA ALTA, DISTRITO DE PACUCHA - ANDAHUAYLAS - APURIMAC</t>
  </si>
  <si>
    <t>AS-SM-174-2022-GRAP-1</t>
  </si>
  <si>
    <t>49,612.50</t>
  </si>
  <si>
    <t>20604487090 - GRUPO VIRGO S.A.C</t>
  </si>
  <si>
    <t>22/08/2022 21:59</t>
  </si>
  <si>
    <t>ADQUISICION E INSTALACION DE CALDERAS PARA EL PROYECTO: MEJORAMIENTO DEL COMPLEJO DEPORTIVO EL OLIVO PARA EL DESARROLLO DE LAS ACTIVIDADES DEPORTIVAS EN EL DISTRITO ABANCAY, PROVINCIA DE ABANCAY, REGION APURIMAC</t>
  </si>
  <si>
    <t>AS-SM-110-2022-GRAP-2</t>
  </si>
  <si>
    <t>19/08/2022 18:59</t>
  </si>
  <si>
    <t>AS-SM-176-2022-GRAP-1</t>
  </si>
  <si>
    <t>147,113.33</t>
  </si>
  <si>
    <t>19/08/2022 18:32</t>
  </si>
  <si>
    <t>CAMIONETA PICK UP CABINA DOBLE 4 X 4 PARA EL PROYECTO: MEJORAMIENTO DE LOS SERVICIOS DE APOYO AL DESARROLLO DE LA CADENA PRODUCTIVA DE LA PALTA EN 85 LOCALIDADES DE 30 DISTRITOS EN LAS PROVINCIAS DE ABANCAY, ANDAHUAYLAS, AYMARAES Y CHINCHEROS DE LA REGION APURIMAC</t>
  </si>
  <si>
    <t>AS-SM-175-2022-GRAP-1</t>
  </si>
  <si>
    <t>399,000.00</t>
  </si>
  <si>
    <t>20450773221 - CORPORACION DELTA SOCIEDAD ANONIMA CERRADA - DELTA S.A.C.</t>
  </si>
  <si>
    <t>19/08/2022 18:30</t>
  </si>
  <si>
    <t>ADQUISICIÓN DE ARTEFACTOS  ELECTRODOMESTICOS MULTIMEDIA PARA LA OBRA: "MEJORAMIENTO DE ACCESO A LOS SERVICIOS DE SALUD EN LOS P.S I-I: CURANCO. MUTKANI, LLANACOLLPA, SANTA ROSA, HUACULLO, HUANCARAY Y PALCCAYÑO; PS I-2: CHUÑOHUACHO; DE LA MICRORED ANTABAMBA, PROVINCIA DE ANTABAMBA, DEPARTAMENTO DE AP</t>
  </si>
  <si>
    <t>AS-SM-115-2022-GRAP-2</t>
  </si>
  <si>
    <t>18/08/2022 23:03</t>
  </si>
  <si>
    <t>SERVICIO DE FABRICACION DE TECHO DE ESTRUCTURA METALICA PARA EL PROYECTO: MEJORAMIENTO DEL SERVICIO EDUCATIVO DEL INSTITUTO DE EDUCACIÓN SUPERIOR PEDAGÓGICO GREGORIO MENDEL DE CHUQUIBAMBILLA, PROVINCIA DE GRAU - APURÍMAC</t>
  </si>
  <si>
    <t>AS-SM-172-2022-GRAP-1</t>
  </si>
  <si>
    <t>18/08/2022 22:35</t>
  </si>
  <si>
    <t>AS-SM-167-2022-GRAP-1</t>
  </si>
  <si>
    <t>18/08/2022 18:24</t>
  </si>
  <si>
    <t>CONTRATACIÓN DEL SERVICIO DE CAPACITACIÓN SEGUIMIENTO  Y MONITOREO DE LA PRESTACIÓN DE SERVICIOS DE SANEAMIENTO, DIRIGIDO AL AREA TECNICA MUNICIPAL Y PRESTADORES DE LOS GOBIERNOS LOCALES DE LA REGION APURIMAC</t>
  </si>
  <si>
    <t>CP-SM-5-2022-GRAP/CS-1</t>
  </si>
  <si>
    <t>17/08/2022 17:34</t>
  </si>
  <si>
    <t>SERVICIO DE CONSULTORIA DEL ESTUDIO DE GEOTECNICA Y ESTUDIO DE CANTERAS, PARA LA OBRA MEJORAMIENTO Y AMPLIACIÓN DEL SERVICIO DE AGUA DE RIEGO PRESA PERUANITA, DISTRITO DE SAN JERONIMO  ANDAHUAYLAS  APURIMAC</t>
  </si>
  <si>
    <t>AS-SM-170-2022-GRAP-1</t>
  </si>
  <si>
    <t>80,375.00</t>
  </si>
  <si>
    <t>20521694450 - INGENIERIA SONDEOS Y EXPLORACIONES DEL PERU S.A.C. - INGESONDEX PERU S.A.C.</t>
  </si>
  <si>
    <t>16/08/2022 23:17</t>
  </si>
  <si>
    <t>ADQUISICION DE MADERAMEN PARA LA OBRA MEJORAMIENTO Y AMPLIACIÓN DEL SERVICIO DE AGUA DEL SISTEMA DE RIEGO EN LA COMUNIDAD DE CHAMPACCOCHA, DISTRITO DE SAN JERONIMO - ANDAHUAYLAS - APURIMAC</t>
  </si>
  <si>
    <t>AS-SM-171-2022-GRAP-1</t>
  </si>
  <si>
    <t>390,945.00</t>
  </si>
  <si>
    <t>10402827357 - PAUCCAR ALHUAY MARLENY</t>
  </si>
  <si>
    <t>16/08/2022 22:42</t>
  </si>
  <si>
    <t>AS-SM-168-2022-GRAP-1</t>
  </si>
  <si>
    <t>102,460.84</t>
  </si>
  <si>
    <t>16/08/2022 22:40</t>
  </si>
  <si>
    <t>SERVICIO DE INSTALACION DE CAMPAMENTOS PARA LA META 276 MEJORAMIENTO Y AMPLIACIÓN DEL SERVICIO DE AGUA DE RIEGO  PRESA PARCCO, DISTRITO DE SAN JERONIMO  ANDAHUAYLAS  APURIMAC</t>
  </si>
  <si>
    <t>AS-SM-169-2022-GRAP-1</t>
  </si>
  <si>
    <t>67,550.00</t>
  </si>
  <si>
    <t>16/08/2022 22:29</t>
  </si>
  <si>
    <t>CONTRATACIÓN DE SERVICIO DE INSTALACIÓN DE COBERTURA CON LAMINA TERMOACÚSTICA PARA LOSA MULTIUSO A TODO COSTO, PARA EL PROYECTO: CONSTRUCCIÓN DE CERCO DE LADRILLO/CONCRETO, SALAS DE REUNIONES O USOS MULTIPLES, AMBIENTE PARA COMEDOR, TANQUES DE ALMACENAMIENTO DE AGUA, SISTEMAS DE SEGURIDAD O DE CONTR</t>
  </si>
  <si>
    <t>AS-SM-155-2022-GRAP-1</t>
  </si>
  <si>
    <t>100,650.00</t>
  </si>
  <si>
    <t>10402514286 - LLANCCE HUAMANTUMBA NICANOR</t>
  </si>
  <si>
    <t>16/08/2022 21:30</t>
  </si>
  <si>
    <t>ADQUISICION DE AGREGADOS PARA LA META 262 MEJORAMIENTO Y AMPLIACIÓN DEL SERVICIO DE AGUA DEL SISTEMA DE RIEGO EN LA COMUNIDAD DE CUPISA, DISTRITO DE SAN JERONIMO - ANDAHUAYLAS - APURIMAC</t>
  </si>
  <si>
    <t>SIE-SIE-89-2022-GRAP-1</t>
  </si>
  <si>
    <t>16/08/2022 21:27</t>
  </si>
  <si>
    <t>ADQUISICIÓN DE JAULAS FLOTANTES PARA EL PLAN DE NEGOCIO DENOMINADO: MEJORAMIENTO DE LA PRODUCCION DE TRUCHA EN LA ASOCIACION ACUICOLA AGROPECUARIA ARTESANAL DE HUANCABAMBA, DISTRITO DE JOSE MARIA ARGUEDAS, PROVINCIA DE ANDAHUAYLAS, REGION APURIMAC</t>
  </si>
  <si>
    <t>AS-SM-166-2022-GRAP-1</t>
  </si>
  <si>
    <t>143,500.00</t>
  </si>
  <si>
    <t>20606863510 - INVERSIONES LICOTSA PERU EIRL</t>
  </si>
  <si>
    <t>16/08/2022 21:04</t>
  </si>
  <si>
    <t>CEMENTO PORTLAND TIPO I X 42.50 kg  PARA LA META 262 MEJORAMIENTO Y AMPLIACIÓN DEL SERVICIO DE AGUA DEL SISTEMA DE RIEGO EN LA COMUNIDAD DE CUPISA, DISTRITO DE SAN JERONIMO - ANDAHUAYLAS - APURIMAC</t>
  </si>
  <si>
    <t>SIE-SIE-87-2022-GRAP-1</t>
  </si>
  <si>
    <t>150,016.50</t>
  </si>
  <si>
    <t>16/08/2022 21:03</t>
  </si>
  <si>
    <t>CEMENTO PORTLAND TIPO I X 42.50 kg PARA LA META 275 MEJORAMIENTO Y AMPLIACIÓN DEL SERVICIO DE AGUA DE RIEGO  PRESA CHINQUILLAY, DISTRITO DE SAN JERONIMO  ANDAHUAYLAS  APURIMAC</t>
  </si>
  <si>
    <t>SIE-SIE-81-2022-GRAP-1</t>
  </si>
  <si>
    <t>82,362.00</t>
  </si>
  <si>
    <t>16/08/2022 20:54</t>
  </si>
  <si>
    <t>SERVICIO DE ALQUILER DE MAQUINARIA PESADA (POR RELACIÓN DE ITEMS) PARA LA META 261 MEJORAMIENTO Y AMPLIACIÓN DEL SERVICIO DE AGUA DEL SISTEMA DE RIEGO EN LA COMUNIDAD DE SANTA ROSA, DISTRITO DE SAN JERONIMO - ANDAHUAYLAS - APURIMAC</t>
  </si>
  <si>
    <t>AS-SM-134-2022-GRAP-2</t>
  </si>
  <si>
    <t>16/08/2022 20:46</t>
  </si>
  <si>
    <t>CEMENTO PORTLAND TIPO I X 42.50 kg PARA LA META 263 MEJORAMIENTO Y AMPLIACIÓN DEL SERVICIO DE AGUA DEL SISTEMA DE RIEGO EN LA COMUNIDAD DE CHOQUECANCHA, DISTRITO DE SAN JERONIMO - ANDAHUAYLAS - APURIMAC</t>
  </si>
  <si>
    <t>SIE-SIE-88-2022-GRAP-1</t>
  </si>
  <si>
    <t>158,841.00</t>
  </si>
  <si>
    <t>16/08/2022 20:42</t>
  </si>
  <si>
    <t>SERVICIO DE ALQUILER DE TRACTOR SOBRE ORUGA A TODO COSTO (MAQUINA SERVIDA) PARA LA OBRA MEJORAMIENTO Y AMPLIACIÓN DEL SERVICIO DE AGUA DEL SISTEMA DE RIEGO EN LA COMUNIDAD DE SANTA ROSA, DISTRITO DE SAN JERONIMO - ANDAHUAYLAS - APURIMAC</t>
  </si>
  <si>
    <t>AS-SM-132-2022-GRAP-2</t>
  </si>
  <si>
    <t>117,325.00</t>
  </si>
  <si>
    <t>16/08/2022 19:57</t>
  </si>
  <si>
    <t>AS-SM-120-2022-GRAP-3</t>
  </si>
  <si>
    <t>100,893.33</t>
  </si>
  <si>
    <t>15/08/2022 21:51</t>
  </si>
  <si>
    <t>CONTRATACIÓN DE SERVICIO DE FABRICACIÓN, SUMINISTRO, MONTAJE E INSTALACIÓN DE CERCO PERIMÉTRICO METÁLICO A TODO COSTO, PARA EL PROYECTO: "MEJORAMIENTO DEL SERVICIO EDUCATIVO DEL INSTITUTO DE EDUCACIÓN SUPERIOR PEDAGÓGICO GREGORIO MENDEL DE CHUQUIBAMBILLA, PROVINCIA DE GRAU, REGIÓN APURÍMAC".</t>
  </si>
  <si>
    <t>AS-SM-163-2022-GRAP-1</t>
  </si>
  <si>
    <t>15/08/2022 21:32</t>
  </si>
  <si>
    <t>AS-SM-164-2022-GRAP-1</t>
  </si>
  <si>
    <t>15/08/2022 19:02</t>
  </si>
  <si>
    <t>CONTRATACION DE SERVICIO DE ALQUILER DE CAMION VOLQUETE 15 M3 PARA LAOBRA MEJORAMIENTO Y AMPLIACIÓN DEL SERVICIO DE AGUA DEL SISTEMA DE RIEGO EN LA COMUNIDAD DE ANCATIRA, DISTRITO DE SAN JERONIMO - ANDAHUAYLAS - APURIMAC</t>
  </si>
  <si>
    <t>AS-SM-165-2022-GRAP-1</t>
  </si>
  <si>
    <t>123,200.00</t>
  </si>
  <si>
    <t>12/08/2022 21:04</t>
  </si>
  <si>
    <t>ADQUISICIÓN DE BARRA PARA CONSTRUCCION DE GRADO 60 PARA LA OBRA MEJORAMIENTO Y AMPLIACIÓN DEL SERVICIO DE AGUA DEL SISTEMA DE RIEGO EN LA COMUNIDAD DE ANCATIRA, DISTRITO DE SAN JERONIMO - ANDAHUAYLAS - APURIMAC</t>
  </si>
  <si>
    <t>SIE-SIE-85-2022-GRAP.-1</t>
  </si>
  <si>
    <t>668,055.00</t>
  </si>
  <si>
    <t>10282243178 - PERALTA DE PIZARRO JUANA FAUSTA</t>
  </si>
  <si>
    <t>12/08/2022 20:20</t>
  </si>
  <si>
    <t>ADQUISICION DE BARRA PARA CONSTRUCCION DE GRADO 60  PARA LA OBRA MEJORAMIENTO Y AMPLIACIÓN DEL SERVICIO DE AGUA DEL SISTEMA DE RIEGO EN LA COMUNIDAD DE CHAMPACCOCHA, DISTRITO DE SAN JERONIMO - ANDAHUAYLAS - APURIMAC</t>
  </si>
  <si>
    <t>SIE-SIE-86-2022-GRAP-1</t>
  </si>
  <si>
    <t>595,100.00</t>
  </si>
  <si>
    <t>12/08/2022 19:48</t>
  </si>
  <si>
    <t>ADQUISICIÓN DE MATERIALES PARA INSTALACIONES ELÉCTRICAS Y PROVISIONALES, PARA EL PROYECTO: " MEJORAMIENTO DEL SERVICIO EDUCATIVO DEL INSTITUTO DE EDUCACIÓN SUPERIOR TECNOLÓGICO PÚBLICO DE CURAHUASI, DEL DISTRITO DE CURAHUASI, PROVINCIA DE ABANCAY - APURÍMAC"</t>
  </si>
  <si>
    <t>COMPRE-SM-8-2022-GRAP-1</t>
  </si>
  <si>
    <t>45,314.01</t>
  </si>
  <si>
    <t>20478077948 - CONSORCIO PEGASSO S.A.C.</t>
  </si>
  <si>
    <t>12/08/2022 19:08</t>
  </si>
  <si>
    <t>SIE-SIE-82-2022-GRAP-1</t>
  </si>
  <si>
    <t>11/08/2022 20:44</t>
  </si>
  <si>
    <t>SIE-SIE-84-2022-GRAP-1</t>
  </si>
  <si>
    <t>11/08/2022 18:45</t>
  </si>
  <si>
    <t>ADQUISICION DE CONCRETO PREMEZCLADO DE RESISTENCIA ESPECIFICA PARA LA OBRA MEJORAMIENTO Y AMPLIACIÓN DEL SERVICIO DE AGUA DEL SISTEMA DE RIEGO EN LA COMUNIDAD DE SANTA ROSA, DISTRITO DE SAN JERONIMO - ANDAHUAYLAS - APURIMAC</t>
  </si>
  <si>
    <t>SIE-SIE-83-2022-GRAP-1</t>
  </si>
  <si>
    <t>556,750.00</t>
  </si>
  <si>
    <t>10/08/2022 20:32</t>
  </si>
  <si>
    <t>ADQUISICION DE MADERAMEN PARA LA META 263 MEJORAMIENTO Y AMPLIACIÓN DEL SERVICIO DE AGUA DEL SISTEMA DE RIEGO EN LA COMUNIDAD DE CHOQUECANCHA, DISTRITO DE SAN JERONIMO - ANDAHUAYLAS - APURIMAC</t>
  </si>
  <si>
    <t>AS-SM-162-2022-GRAP-1</t>
  </si>
  <si>
    <t>90,665.00</t>
  </si>
  <si>
    <t>10311672024 - CENTENO PASTOR CESARIO</t>
  </si>
  <si>
    <t>09/08/2022 19:39</t>
  </si>
  <si>
    <t>ADQUISICIÓN DE MATERIALES PARA COBERTURA METÁLICA PARA EL TECHO DE MINICOLISEO DEL PROYECTO: MEJORAMIENTO DEL COMPLEJO DEPORTIVO EL OLIVO PARA EL DESARROLLO DE LAS ACTIVIDADES DEPORTIVAS EN EL DISTRITO ABANCAY, PROVINCIA DE ABANCAY, REGION APURIMAC</t>
  </si>
  <si>
    <t>AS-SM-111-2022-GRAP-2</t>
  </si>
  <si>
    <t>324,790.71</t>
  </si>
  <si>
    <t>09/08/2022 19:35</t>
  </si>
  <si>
    <t>SERVICIO DE ALQUILER DE EXCAVADORA SOBRE ORUGA A TODO COSTO (MAQUINA SERVIDA) PARA LA OBRA MEJORAMIENTO Y AMPLIACIÓN DEL SERVICIO DE AGUA DEL SISTEMA DE RIEGO EN LA COMUNIDAD DE CHULLCUISA, DISTRITO DE SAN JERONIMO - ANDAHUAYLAS - APURIMAC</t>
  </si>
  <si>
    <t>AS-SM-129-2022-GRAP-2</t>
  </si>
  <si>
    <t>123,933.33</t>
  </si>
  <si>
    <t>20490528556 - ZAPATA INGENIEROS SOCIEDAD COMERCIAL DE RESPONSABILIDAD LIMITADA-"ZAPATA INGENIEROS S.R.L."</t>
  </si>
  <si>
    <t>08/08/2022 22:03</t>
  </si>
  <si>
    <t>SERVICIO DE ALQUILER DE CARGADOR FRONTAL SOBRE LLANTAS A TODO COSTO (MAQUINA SERVIDA) PARA LA OBRA MEJORAMIENTO Y AMPLIACIÓN DEL SERVICIO DE AGUA DEL SISTEMA DE RIEGO EN LA COMUNIDAD DE CHULLCUISA, DISTRITO DE SAN JERONIMO - ANDAHUAYLAS - APURIMAC</t>
  </si>
  <si>
    <t>AS-SM-130-2022-GRAP-2</t>
  </si>
  <si>
    <t>171,550.00</t>
  </si>
  <si>
    <t>08/08/2022 21:50</t>
  </si>
  <si>
    <t>BARRA PARA CONSTRUCCION DE GRADO 60 PARA LA META 263 MEJORAMIENTO Y AMPLIACIÓN DEL SERVICIO DE AGUA DEL SISTEMA DE RIEGO EN LA COMUNIDAD DE CHOQUECANCHA, DISTRITO DE SAN JERONIMO - ANDAHUAYLAS - APURIMAC</t>
  </si>
  <si>
    <t>SIE-SIE-80-2022-GRAP-1</t>
  </si>
  <si>
    <t>148,502.50</t>
  </si>
  <si>
    <t>08/08/2022 21:44</t>
  </si>
  <si>
    <t>CONTRATACIÓN DE SERVICIO DE ALQUILER DE TRACTOR ORUGA A TODO COSTO (MAQUINA SERVIDA), PARA EL PROYECTO MEJORAMIENTO Y AMPLIACIÓN DEL SERVICIO DE AGUA DE RIEGO SISTEMA DE RIEGO EN LA COMUNIDAD DE CHULLCUISA, DISTRITO DE SAN JERONIMO PROVINCIA DE ANDAHUAYLAS - APURIMAC</t>
  </si>
  <si>
    <t>AS-SM-123-2022-GRAP-2</t>
  </si>
  <si>
    <t>204,400.00</t>
  </si>
  <si>
    <t>20601350506 - MRS CONSTRUCTORA CONTRATISTAS E INVERSIONES GENERALES E.I.R.L.</t>
  </si>
  <si>
    <t>08/08/2022 21:35</t>
  </si>
  <si>
    <t>ADQUISICION DE CONCRETO PREMEZCLADO DE RESISTENCIA ESPECIFICA PARA LA META 260 MEJORAMIENTO Y AMPLIACIÓN DEL SERVICIO DE AGUA DEL SISTEMA DE RIEGO EN LA COMUNIDAD DE CHULLCUISA, DISTRITO DE SAN JERONIMO - ANDAHUAYLAS - APURIMAC</t>
  </si>
  <si>
    <t>SIE-SIE-79-2022-GRAP-1</t>
  </si>
  <si>
    <t>526,620.00</t>
  </si>
  <si>
    <t>08/08/2022 21:28</t>
  </si>
  <si>
    <t>ADQUISICION E INSTALACION DE VENTILADOR DE TRANSPORTE  PARA EL IOARR:  ADQUISICION DE KITS DE TRAUMA PARA SERVICIOS MÉDICOS DE EMERGENCIA Y KITS DE TRAUMA PARA SERVICIOS MÉDICOS DE EMERGENCIA, EN EL(LA) EESS HOSPITAL REGIONAL GUILLERMO DIAZ DE LA VEGA - ABANCAY EN LA LOCALIDAD ABANCAY, DISTRITO DE ABANCAY, PROVINCIA ABANCAY, DEPARTAMENTO APURIMAC</t>
  </si>
  <si>
    <t>AS-SM-75-2022-GRAP-1</t>
  </si>
  <si>
    <t>168,866.66</t>
  </si>
  <si>
    <t xml:space="preserve">CONSORCIO - 20545804795 - GOLDEN MEDICAL TECH S.A.C	</t>
  </si>
  <si>
    <t>08/08/2022 20:29</t>
  </si>
  <si>
    <t>ADQUISICIÓN E INSTALACIÓN DE VENTANAS, MURO CORTINA Y PUERTA DE VIDRIO, INCLUIDO ACCESORIOS A TODO COSTO PARA EL PROYECTO: ¿MEJORAMIENTO DEL SERVICIO EDUCATIVO DEL INSTITUTO DE EDUCACIÓN SUPERIOR ¿ PEDAGÓGICO GREGORIO MENDEL DE CHUQUIBAMBILLA, PROVINCIA DE GRAU, DEPARTAMENTO DE APURÍMAC"</t>
  </si>
  <si>
    <t>LP-SM-12-2022-GRAP/CS-1</t>
  </si>
  <si>
    <t>08/08/2022 17:53</t>
  </si>
  <si>
    <t>ADQUISICIÓN E INSTALACIÓN DE CELOSIA DE ALUMINIO LACADO Y TEXTURADO TIPO MADERA A TODO COSTO (INCLUYE MANO DE OBRA, EQUIPOS, MATERIALES, ACCESORIOS Y TRANSPORTE) PARA EL PROYECTO: MEJORAMIENTO DEL SERVICIO EDUCATIVO EN LA IEP N 54002 SANTA ROSA E IES SANTA ROSA DEL DISTRITO DE ABANCAY, PROVINCIA DE</t>
  </si>
  <si>
    <t>AS-SM-161-2022-GRAP-1</t>
  </si>
  <si>
    <t>98,663.35</t>
  </si>
  <si>
    <t>05/08/2022 21:47</t>
  </si>
  <si>
    <t>ADQUISICION DE GABINETE DE CARGA DE PORTATILES DE ACUERDO A DISEÑO, PARA LAS INSTITUCIONES EDUCATIVAS QUE SON INTERVENIDOS  EN LA PROVINCIA DE ANDAHUAYLAS DEL PROYECTO: MEJORAMIENTO DE LA APLICACIÓN DE LAS TIC PARA EL ADECUADO DESARROLLO DE LAS COMPETENCIAS DE ESTUDIANTES Y DOCENTES EN LA II.EE. DE</t>
  </si>
  <si>
    <t>AS-SM-106-2022-GRAP-2</t>
  </si>
  <si>
    <t>74,295.00</t>
  </si>
  <si>
    <t>05/08/2022 21:28</t>
  </si>
  <si>
    <t>AS-SM-160-2022-GRAP-1</t>
  </si>
  <si>
    <t>64,375.00</t>
  </si>
  <si>
    <t>05/08/2022 20:54</t>
  </si>
  <si>
    <t>SERVICIO DE ALQUILER DE CAMIONETA PARA EL TRASLADO DE SUPERVISOR DE OBRA Y EQUIPO TECNICO DEL PROYECTO MEJORAMIENTO Y AMPLIACION DEL SERVICIO DE AGUA DE RIEGO EN LAS COMUNIDADES DE CHULLCUISA, SANTA ROSA, CUPISA, CHAMPACCOCHA, ANCATIRA, CHOCCECANCHA Y ARGAMA ALTA, DISTRITOS DE SAN JERONIMO Y PACUCHA, PROVINCIA DE ANDAHUAYLAS - APURIMAC</t>
  </si>
  <si>
    <t>AS-SM-82-2022-GRAP-3</t>
  </si>
  <si>
    <t>89,320.00</t>
  </si>
  <si>
    <t>05/08/2022 17:14</t>
  </si>
  <si>
    <t>ADQUISICIÓN DE KIT DE LABORATORIO PARA EL PROYECTO: ¿MEJORAMIENTO DEL SERVICIO EDUCATIVO EN LA INSTITUCIÓN EDUCATIVA INTEGRADA VILLA GLORIA DEL NIVEL PRIMARIO N° 54009 Y NIVEL SECUNDARIO VILLA GLORIA DEL  DISTRITO DE ABANCAY, PROVINCIA DE ABANCAY, REGIÓN APURÍMAC".</t>
  </si>
  <si>
    <t>AS-SM-159-2022-GRAP-1</t>
  </si>
  <si>
    <t>76,182.00</t>
  </si>
  <si>
    <t>04/08/2022 21:39</t>
  </si>
  <si>
    <t>BARRA PARA CONSTRUCCIÓN PARA EL PROYECTO: MEJORAMIENTO DEL SERVICIO EDUCATIVO EN LOS TRES NIVELES INICIAL 101 EL CARMELO, PRIMARIA 54045 EL CARMELO Y SECUNDARIA EL CARMELO DE LA LOCALIDAD MOLINOPATA, DISTRITO Y PROVINCIA DE ABANCAY - REGIÓN APURÍMAC</t>
  </si>
  <si>
    <t>SIE-SIE-78-2022-GRAP-1</t>
  </si>
  <si>
    <t>384,900.00</t>
  </si>
  <si>
    <t>04/08/2022 19:29</t>
  </si>
  <si>
    <t>CP-SM-3-2022-GRAP/CS-1</t>
  </si>
  <si>
    <t>04/08/2022 18:08</t>
  </si>
  <si>
    <t>ADQUISICIÓN E INSTALACIÓN DE ESTERILIZADOR DE CALOR Y AUTOCLAVE A VAPOR, PARA EL PROYECTO: "MEJORAMIENTO DE LA CAPACIDAD RESOLUTIVA DE ATENCION DEL CENTRO DE SALUD YANACA, DISTRITO DE YANACA, PROVINCIA DE AYMARAES REGION APURIMAC".</t>
  </si>
  <si>
    <t>AS-SM-156-2022-GRAP-1</t>
  </si>
  <si>
    <t>03/08/2022 18:57</t>
  </si>
  <si>
    <t>ADQUISICIÓN DE PETROLEO DIÉSEL B5 S-50, PARA LA EJECUCIÓN DE LA OBRA: "MEJORAMIENTO DEL SERVICIO DE PROTECCIÓN Y GESTIÓN DE RIESGO CONTRA INUNDACIONES EN  3.240 KM DEL CAUCE DEL  RIÓ CHALHUANCA, DISTRITO DE CHALHUANCA, PROVINCIA DE AYMARES DE LA REGIÓN APURIMAC</t>
  </si>
  <si>
    <t>SIE-SIE-68-2022-GRAP-2</t>
  </si>
  <si>
    <t>03/08/2022 08:57</t>
  </si>
  <si>
    <t>CONTRATACION DE SERVICIO DE CORTE, EXCAVACIÓN DE MATERIAL SUELTO Y ELIMINACIÓN DE MATERIAL EXCEDENTE A TODO COSTO (MAQUINA SERVIDA) PARA LA OBRA MEJORAMIENTO Y AMPLIACIÓN DEL SERVICIO DE AGUA DE RIEGO  PRESA CHINQUILLAY, DISTRITO DE SAN JERONIMO  ANDAHUAYLAS  APURIMAC</t>
  </si>
  <si>
    <t>AS-SM-157-2022-GRAP-1</t>
  </si>
  <si>
    <t>399,725.00</t>
  </si>
  <si>
    <t>20489981603 - CORSARIO S.A.C.</t>
  </si>
  <si>
    <t>02/08/2022 22:25</t>
  </si>
  <si>
    <t>ADQUISICION DE INDUMENTARIA PARA EL PERSONAL OBRERO Y TECNICO DEL PROYECTO MEJORAMIENTO Y AMPLIACIÓN DEL SERVICIO DE AGUA DEL SISTEMA DE RIEGO EN LA COMUNIDAD DE SANTA ROSA, DISTRITO DE SAN JERONIMO - ANDAHUAYLAS - APURIMAC</t>
  </si>
  <si>
    <t>AS-SM-151-2022-GRAP-1</t>
  </si>
  <si>
    <t>55,599.12</t>
  </si>
  <si>
    <t>20603261608 - INGENIERIA MONCAT E.I.R.L.</t>
  </si>
  <si>
    <t>02/08/2022 21:19</t>
  </si>
  <si>
    <t>AS-SM-120-2022-GRAP-2</t>
  </si>
  <si>
    <t>02/08/2022 18:46</t>
  </si>
  <si>
    <t>CONTRATACION DE SERVICIO DE ALQUILER DE MAQUINARIA PESADA (POR RELACION DE ITEM) PARA EL PROYECTO MEJORAMIENTO Y AMPLIACIÓN DE SERVICIO DE AGUA DE RIEGO PRESA CHINQUILLAY, DISTRITO DE SAN JERONIMO, PRVINCIA DE ANDAHUAYLAS APURIMAC</t>
  </si>
  <si>
    <t>CP-SM-4-2022-GRAP/CS-1</t>
  </si>
  <si>
    <t>02/08/2022 08:01</t>
  </si>
  <si>
    <t>ADQUISICION DE MADERAMEN PARA LA META 260 MEJORAMIENTO Y AMPLIACIÓN DEL SERVICIO DE AGUA DEL SISTEMA DE RIEGO EN LA COMUNIDAD DE CHULLCUISA, DISTRITO DE SAN JERONIMO - ANDAHUAYLAS - APURIMAC</t>
  </si>
  <si>
    <t>AS-SM-154-2022-GRAP-1</t>
  </si>
  <si>
    <t>117,532.50</t>
  </si>
  <si>
    <t>10475492132 - GUIZADO HUAMAN BELCA</t>
  </si>
  <si>
    <t>27/07/2022 23:45</t>
  </si>
  <si>
    <t>CONTRATACION DE SERVICIO DE PERFORACION, VOLADURA Y DESQUINCHE A TODO COST DE ROCA FIJA PARA LA OBRA MEJORAMIENTO Y AMPLIACIÓN DEL SERVICIO DE AGUA DE RIEGO - SISTEMA DE CONDUCCIÓN - SECTOR 04 EN LAS COMUNIDADES DE CHULLCUISA Y SANTA ROSA, DISTRITO DE SAN JERONIMO - ANDAHUAYLAS - APURIMAC</t>
  </si>
  <si>
    <t>AS-SM-153-2022-GRAP-1</t>
  </si>
  <si>
    <t>95,000.00</t>
  </si>
  <si>
    <t>20600200853 - MINCORT INGS. S.R.L.</t>
  </si>
  <si>
    <t>27/07/2022 23:42</t>
  </si>
  <si>
    <t>ADQUISICION DE AGREGADOS PARA LA META 266 MEJORAMIENTO Y AMPLIACIÓN DEL SERVICIO DE AGUA DEL SISTEMA DE RIEGO EN LA COMUNIDAD DE ARGAMA ALTA, DISTRITO DE PACUCHA - ANDAHUAYLAS - APURIMAC</t>
  </si>
  <si>
    <t>SIE-SIE-75-2022-GRAP-1</t>
  </si>
  <si>
    <t>27/07/2022 23:36</t>
  </si>
  <si>
    <t>ADQUISICION DE BARRA PARA COSNTRUCCION GRADO 60 PARA LA OBRA MEJORAMIENTO Y AMPLIACIÓN DEL SERVICIO DE AGUA DEL SISTEMA DE RIEGO EN LA COMUNIDAD DE SANTA ROSA, DISTRITO DE SAN JERONIMO - ANDAHUAYLAS - APURIMAC</t>
  </si>
  <si>
    <t>SIE-SIE-74-2022-GRAP-1</t>
  </si>
  <si>
    <t>338,781.00</t>
  </si>
  <si>
    <t>27/07/2022 23:19</t>
  </si>
  <si>
    <t>AS-SM-150-2022-GRAP-1</t>
  </si>
  <si>
    <t>111,274.00</t>
  </si>
  <si>
    <t>27/07/2022 23:08</t>
  </si>
  <si>
    <t>CEMENTO PORTLAND TIPO I X 42.50 kg</t>
  </si>
  <si>
    <t>SIE-SIE-77-2022-GRAP-1</t>
  </si>
  <si>
    <t>87,000.00</t>
  </si>
  <si>
    <t>27/07/2022 22:54</t>
  </si>
  <si>
    <t>ADQUISICION DE BARRA PARA COSNTRUCCION GRADO 60 PARA LA OBRA MEJORAMIENTO Y AMPLIACIÓN DEL SERVICIO DE AGUA DEL SISTEMA DE RIEGO EN LA COMUNIDAD DE CHULLCUISA, DISTRITO DE SAN JERONIMO - ANDAHUAYLAS - APURIMAC</t>
  </si>
  <si>
    <t>SIE-SIE-76-2022-GRAP-1</t>
  </si>
  <si>
    <t>302,503.00</t>
  </si>
  <si>
    <t>27/07/2022 22:50</t>
  </si>
  <si>
    <t>ADQUISICIÓN E INSTALACIÓN DE MAQUINARIAS Y EQUIPOS DIVERSOS PARA LA PLANTA DE PROCESAMIENTO DE FIBRA DE ALPACA PARA EL PLAN DE NEGOCIO "MEJORAMIENTO DE LA PRODUCCION Y COMERCIALIZACION DE DERIVADOS DE FIBRA DE ALPACA DE LA ASOCIACIÓN DE CRIADORES ALPAQUEROS DE ISCAHUACA, DISTRITO COTARUSE, PROVINCIA</t>
  </si>
  <si>
    <t>AS-SM-149-2022-GRAP-1</t>
  </si>
  <si>
    <t>158,890.00</t>
  </si>
  <si>
    <t>20542625741 - SUDAMERICANA LOGISTICA HISUKI SOCIEDAD ANONIMA CERRADA</t>
  </si>
  <si>
    <t>ADQUISICIÓN DE CABLES, PARA INSTALACIONES ELÉCTRICAS, PARA EL PROYECTO: "MEJORAMIENTO DEL SERVICIO EDUCATIVO DE EDUCACIÓN BÁSICA ESPECIAL CEBE -11 LA SALLE, DISTRITO DE ABANCAY - ABANCAY - APURIMAC".</t>
  </si>
  <si>
    <t>AS-SM-147-2022-GRAP-1</t>
  </si>
  <si>
    <t>85,682.00</t>
  </si>
  <si>
    <t>20609375958 - K-ALINDO PERU SAC - INVERSIONES &amp; PROYECTOS GENERALES</t>
  </si>
  <si>
    <t>27/07/2022 21:13</t>
  </si>
  <si>
    <t>SUMINISTRO, MONTAJE Y PUESTA EM FUNCIONAMIENTO DE ASCENSOR ELECTRICO DE SEIS PARADAS, 900 KG, PARA LA OBRA: MEJORAMIENTO DE LA PRESTACIÓN DE SERVICIOS DE LA DIRECCIÓN REGIONAL DE TRABAJO Y PROMOCION DEL EMPLEO EN LAS 7 PROVINCIAS DEL DEPARTAMENTO DE APURIMAC"</t>
  </si>
  <si>
    <t>AS-SM-146-2022-GRAP-1</t>
  </si>
  <si>
    <t>248,000.00</t>
  </si>
  <si>
    <t>20603190751 - LEIVAN ELEVADORES S.R.L</t>
  </si>
  <si>
    <t>27/07/2022 21:12</t>
  </si>
  <si>
    <t>ADQUISICIÓN DE BARRA PARA CONSTRUCCION DE GRADO 60 PARA LA OBRA MEJORAMIENTO Y AMPLIACIÓN DEL SERVICIO DE AGUA DEL SISTEMA DE AGUA DE RIEGO EN LA COMUNIDAD DE ARGAMA ALTA, DISTRITO DE SAN JERONIMO - ANDAHUAYLAS - APURIMAC</t>
  </si>
  <si>
    <t>SIE-SIE-72-2022-GRAP-1</t>
  </si>
  <si>
    <t>275,780.50</t>
  </si>
  <si>
    <t>27/07/2022 20:58</t>
  </si>
  <si>
    <t>ADQUISICIÓN DE CEMENTO PORTLAND TIPO I (42.5 KG) PARA EL PROYECTO: "MEJORAMIENTO DEL SERVICIO EDUCATIVO EN LOS TRES NIVELES INICIAL 101 EL CARMELO, PRIMARIA 54045 EL CARMELO Y SECUNDARIA EL CARMELO DE LA LOCALIDAD MOLINOPATA, DISTRITO Y PROVINCIA DE ABANCAY - REGIÓN APURÍMAC".</t>
  </si>
  <si>
    <t>SIE-SIE-73-2022-GRAP-1</t>
  </si>
  <si>
    <t>122,000.00</t>
  </si>
  <si>
    <t>ADQUISICIÓN DE MADERAMEN PARA EL PROYECTO: "MEJORAMIENTO DEL SERVICIO EDUCATIVO DE EDUCACIÓN BÁSICA ESPECIAL 11 LA SALLE DEL DISTRITO DE ABANCAY, PROVINCIA DE ABANCAY, REGIÓN APURÍMAC"</t>
  </si>
  <si>
    <t>AS-SM-152-2022-GRAP-1</t>
  </si>
  <si>
    <t>77,400.00</t>
  </si>
  <si>
    <t>20608795066 - CORPORACION SILL BIENES Y SERVICIOS E.I.R.L</t>
  </si>
  <si>
    <t>27/07/2022 19:59</t>
  </si>
  <si>
    <t>AS-SM-37-2022-GRAP-3</t>
  </si>
  <si>
    <t>195,819.00</t>
  </si>
  <si>
    <t>27/07/2022 19:10</t>
  </si>
  <si>
    <t>AS-SM-119-2022-GRAP-1</t>
  </si>
  <si>
    <t>185,512.33</t>
  </si>
  <si>
    <t>27/07/2022 16:38</t>
  </si>
  <si>
    <t>ADQUISICION DE COMBUSTIBLE PARA LOS SUB PROYECTOS MEJORAMIENTO Y AMPLIACIÓN DEL SERVICIO DE AGUA DE RIEGO - SISTEMA DE CONDUCCIÓN - SECTOR 03 EN LA COMUNIDAD DE CHOCCECANCHA, DISTRITO DE SAN JERONIMO - ANDAHUAYLAS - APURIMAC  y MEJORAMIENTO Y AMPLIACIÓN DEL SERVICIO DE AGUA DE RIEGO PRESA CHINQUILLAY DISTRITO DE SAN JERONIMO ANDAHUAYLAS APURIMAC</t>
  </si>
  <si>
    <t>AS-SM-148-2022-GRAP-1</t>
  </si>
  <si>
    <t>363,550.00</t>
  </si>
  <si>
    <t>20603772505 - ESTACION DE SERVICIOS CHAMPACCOCHA E.I.R.L.</t>
  </si>
  <si>
    <t>26/07/2022 20:45</t>
  </si>
  <si>
    <t>ADQUISICIÓN DE TUBOS METÁLICOS ESTRUCTURALES LACS PARA LA IOARR: "REMODELACIÓN DE AMBIENTE DE DISPENSACIÓN Y EXPENDIO, COBERTURA Y CIRCULACIÓN VEHICULAR Y/O ESTACIONAMIENTO; ADQUISICIÓN DE ASCENSOR; ADEMÁS DE OTROS ACTIVOS EN EL(LA) MERCADO CENTRAL DE ABANCAY DISTRITO DE ABANCAY, PROVINCIA ABANCAY,</t>
  </si>
  <si>
    <t>AS-SM-142-2022-GRAP-1</t>
  </si>
  <si>
    <t>219,293.30</t>
  </si>
  <si>
    <t>10427105895 - ACUÑA ACCOSTUPA NATALY ZOILA</t>
  </si>
  <si>
    <t>26/07/2022 20:25</t>
  </si>
  <si>
    <t>ADQUISICION DE MAQUINAS Y EQUIPOS PARA EL PLAN DE NEGOCIO: MEJORAMIENTO DE LA PRODUCCION DE LA PRODUCCIÓN DE MINERALES METÁLICOS NO FERROSOS DE LA ASOCIACIÓN DE MINEROS ARTESANOS DE AYAHUAY EL ORO, PROVINCIA AYMARAES, REGIÓN APURÍMAC</t>
  </si>
  <si>
    <t>AS-SM-145-2022-GRAP-1</t>
  </si>
  <si>
    <t>125,294.00</t>
  </si>
  <si>
    <t>26/07/2022 18:15</t>
  </si>
  <si>
    <t>SERVICO DE ALQUILER DE EXCAVADORA SOBRE ORUGA PARA EL PROYECTO: MEJORAMIENTO DEL SERVICIO DE PROTECCIÓN Y GESTIÓN DE RIESGO CONTRA INUNDACIONES EN 3.240 KM DEL CAUCE DEL RIO CHALHUANCA, DISTRITO DE CHALHUANCA, PROVINCIA DE AYMARAES DE LA REGIÓN APURÍMAC</t>
  </si>
  <si>
    <t>AS-SM-144-2022-GRAP-1</t>
  </si>
  <si>
    <t>208,331.20</t>
  </si>
  <si>
    <t>20600433131 - FRATELLI CONSULTORA Y CONSTRUCTORA E.I.R.L.</t>
  </si>
  <si>
    <t>25/07/2022 21:17</t>
  </si>
  <si>
    <t>ADQUISICIÓN DE TRANSFORMADORES DE DISTRIBUCIÓN PARA EL CENTRO DE SALUD DE VILCABAMBA, PARA EL PROYECTO "SISTEMA DE UTILIZACIÓN EN MEDIA TENSIÓN 22.9 KV. TRIFÁSICO CENTRO DE SALUD VILCABAMBA, PROVINCIA DE GRAU - REGIÓN APURÍMAC".</t>
  </si>
  <si>
    <t>AS-SM-94-2022-GRAP-2</t>
  </si>
  <si>
    <t>66,675.25</t>
  </si>
  <si>
    <t>20100084172 - PROMOTORES ELECTRICOS S A</t>
  </si>
  <si>
    <t>25/07/2022 17:21</t>
  </si>
  <si>
    <t>ADQUISICIÓN DE CABLES PARA INSTALACIONES ELÉCTRICAS PARA LA IOARR: "REMODELACIÓN DE AMBIENTE DE DISPENSACIÓN Y EXPENDIO, COBERTURA Y CIRCULACIÓN VEHICULAR Y/O ESTACIONAMIENTO; ADQUISICION DE ASCENSOR; ADEMÁS DE OTROS ACTIVOS EN EL(LA) MERCADO CENTRAL DE ABANCAY DISTRITO DE ABANCAY, PROVINCIA ABANCAY</t>
  </si>
  <si>
    <t>AS-SM-143-2022-GRAP-1</t>
  </si>
  <si>
    <t>97,124.33</t>
  </si>
  <si>
    <t>20108655225 - ELEKTRO INDUSTRIAL S.R.L</t>
  </si>
  <si>
    <t>25/07/2022 16:20</t>
  </si>
  <si>
    <t>ADQUISICION DE TABIQUERIA DRYWALL Y CIELO RASO DE FIBROCEMENTO CON TRATAMIENTO ACUSTICO A TODO COSTO, PARA EL PROYECTO: "MEJORAMIENTO DE LA PRESTACION DE SERVICIOS DE LA DIRECCION REGIONAL DE TRABAJO Y PROMOCION DEL EMPLEO EN LAS 7 PROVINCIAS DEL DEPARTAMENTO DE APURIMAC".</t>
  </si>
  <si>
    <t>AS-SM-140-2022-GRAP-1</t>
  </si>
  <si>
    <t>52,703.00</t>
  </si>
  <si>
    <t>22/07/2022 20:54</t>
  </si>
  <si>
    <t>ADQUISICIÓN DE CAMIONETA PICK UP 4X4  DE DOBLE  CABINA para la IOARR: ADQUISICION DE LABORATORIO - TALLER CREATIVO Y UNIDAD MOVIL, EN EL CENTRO PISCICOLA DE PRODUCCIÓN DE ALEVINOS DE TRUCHA DE ATUMPATA, EN LA LOCALIDAD CHACABAMBA, DISTRITO DE ABANCAY, PROVINCIA ABANCAY, DEPARTAMENTO APURIMAC.</t>
  </si>
  <si>
    <t>AS-SM-139-2022-GRAP-1</t>
  </si>
  <si>
    <t>204,333.33</t>
  </si>
  <si>
    <t>22/07/2022 20:52</t>
  </si>
  <si>
    <t>ADQUISICIÓN DE DE MUEBLES DE MADERA, PARA LA IMPLEMENTACION DEL PROYECTO: MEJORAMIENTO DEL SERVICIO EDUCATIVO DE EDUCACIÓN BÁSICA ESPECIAL 01 PIERRE FRANCOIS JAMET, 12 MOLINOPATA, CEBE -11 LA SALLE DEL DISTRITO DE ABANCAY, 07 CURAHUASI DEL DISTRITO DE CURAHUASI, PROVINCIA DE ABANCAY, REGIÓN APURÍMAC</t>
  </si>
  <si>
    <t>AS-SM-141-2022-GRAP-1</t>
  </si>
  <si>
    <t>172,787.13</t>
  </si>
  <si>
    <t>10283079258 - LUQUE FERNANDEZ MARLENE</t>
  </si>
  <si>
    <t>22/07/2022 20:43</t>
  </si>
  <si>
    <t>ADQUISICIÓN DE INDUMENTARIA PARA EL PERSONAL OBRERO Y TECNICO DEL PROYECTO MEJORAMIENTO Y AMPLIACIÓN DEL SERVICIO DE AGUA DE RIEGO SISTEMA DE RIEGO EN LA COMUNIDAD DE CHULLCUISA DISTRITO DE SAN JERONIMO PROVINCIA DE ANDAHUAYLAS APURIMAC</t>
  </si>
  <si>
    <t>COMPRE-SM-6-2022-GRAP-1</t>
  </si>
  <si>
    <t>50,460.00</t>
  </si>
  <si>
    <t>20606205571 - CORPORACION SOROYA S.A.C.</t>
  </si>
  <si>
    <t>22/07/2022 19:43</t>
  </si>
  <si>
    <t>ADQUISICIÓN DE EQUIPOS DE PROTECCIÓN PERSONAL OBRERO PARA EL PROYECTO: "MEJORAMIENTO Y AMPLIACIÓN DEL SERVICIO DE AGUA DE RIEGO SISTEMA DE RIEGO EN LA COMUNIDAD DE CHOCCECANCHA, DISTRITO DE SAN JERÓNIMO - ANDAHUAYLAS - APURÍMAC".</t>
  </si>
  <si>
    <t>AS-SM-138-2022-GRAP-1</t>
  </si>
  <si>
    <t>57,243.00</t>
  </si>
  <si>
    <t>20600514378 - HYMER SOCIEDAD ANONIMA CERRADA - HYMER S.A.C.</t>
  </si>
  <si>
    <t>21/07/2022 21:53</t>
  </si>
  <si>
    <t>EQUIPOS DE PROTECCION PERSONAL EPP (CONTRA INCENDIOS FORESTALES) PARA EL PROYECTO: ADQUISICION DE CAMION CISTERNA, VEHICULO, VEHICULO Y CENTRAL DE COMUNICACIONES, ADEMÁS DE OTROS ACTIVOS EN EL(LA) COMPAÑIA DE BOMBEROS Nro. 153 ANDAHUAYLAS EN LA LOCALIDAD ANDAHUAYLAS, DISTRITO DE ANDAHUAYLAS, PROVINCIA ANDAHUAYLAS, DEPARTAMENTO APURIMAC</t>
  </si>
  <si>
    <t>LP-SM-10-2022-GRAP-1</t>
  </si>
  <si>
    <t>427,528.08</t>
  </si>
  <si>
    <t>20543038076 - ALTURAS SEGURIDAD INDUSTRIAL S.A.C.</t>
  </si>
  <si>
    <t>21/07/2022 21:18</t>
  </si>
  <si>
    <t>EQUIPOS DE PROTECCION PERSONAL EPP (CONTRA INCENDIOS FORESTALES) PARA EL PROYECTO: ADQUISICION DE VEHICULO, VEHICULO, CENTRAL DE COMUNICACIONES Y EQUIPO DE SOPORTE, ADEMÁS DE OTROS ACTIVOS EN EL(LA) COMPAÑIA DE BOMBEROS Nro. 68 ABANCAY EN LA LOCALIDAD ABANCAY, DISTRITO DE ABANCAY, PROVINCIA ABANCAY, DEPARTAMENTO APURIMAC</t>
  </si>
  <si>
    <t>LP-SM-11-2022-GRAP-1</t>
  </si>
  <si>
    <t>21/07/2022 21:16</t>
  </si>
  <si>
    <t>ADQUISICIÓN DE EQUIPO CALENTADOR DE FLUIDOS, PARA LA OBRA: "ADQUISICIÓN KITS DE TRAUMA PARA SERVICIOS MÉDICOS DE EMERGENCIA; EN EL (LA) EE.SS HOSPITAL REGIONAL GUILLERMO DIAZ DE LA VEGA ABANCAY Y EN LA LOCALIDAD ABANCAY, DISTRITO DE ABANCAY, PROV. DE ABANCAY REGIÓN APURÍMAC".</t>
  </si>
  <si>
    <t>AS-SM-136-2022-GRAP-1</t>
  </si>
  <si>
    <t>74,525.00</t>
  </si>
  <si>
    <t>20490599224 - INVERSIONES S`LO STOP SOCIEDAD ANONIMA CERRADA</t>
  </si>
  <si>
    <t>21/07/2022 19:57</t>
  </si>
  <si>
    <t>ADQUISICIÓN DE CEMENTO PORTLAND TIPO I (42.5 KG) PARA EL PROYECTO: "MEJORAMIENTO DEL SERVICIO DE PROTECCION Y GESTION DE RIESGO CONTRA INUNDACIONES EN 3.240 KM DEL CAUCE DEL RIO CHALHUANCA, DISTRITO DE CHALHUANCA, PROVINCIA DE AYMARAES DE LA REGION APURIMAC¿</t>
  </si>
  <si>
    <t>SIE-SIE-71-2022-GRAP-1</t>
  </si>
  <si>
    <t>418,050.00</t>
  </si>
  <si>
    <t>cancelado</t>
  </si>
  <si>
    <t>21/07/2022 13:02</t>
  </si>
  <si>
    <t>ADQUISICIÓN DE HERRAMIENTAS MANUALES (POR RELACIÓN DE ITEM) PARA EL PROYECTO "MEJORAMIENTO Y AMPLIACIÓN DEL SERVICIO DE AGUA DE RIEGO SISTEMA DE RIEGO EN LA COMUNIDAD DE CHULLCUISA y SANTA ROSA, DISTRITO DE SAN JERONIMO - ANDAHUAYLAS - APURIMAC".</t>
  </si>
  <si>
    <t>AS-SM-137-2022-GRAP-1</t>
  </si>
  <si>
    <t>94,746.65</t>
  </si>
  <si>
    <t>20601607396 - FERRETRANS LAS BAMBAS S.R.L.</t>
  </si>
  <si>
    <t>20/07/2022 22:15</t>
  </si>
  <si>
    <t>ADQUISICION DE BARRA DE CONSTRUCCION  GRADO 60 PARA LA OBRA MEJORAMIENTO Y AMPLIACIÓN DEL SERVICIO DE AGUA DE RIEGO  PRESA CHINQUILLAY, DISTRITO DE SAN JERONIMO  ANDAHUAYLAS  APURIMAC</t>
  </si>
  <si>
    <t>SIE-SIE-70-2022-GRAP-1</t>
  </si>
  <si>
    <t>166,260.00</t>
  </si>
  <si>
    <t>19/07/2022 23:52</t>
  </si>
  <si>
    <t>SERVICIO DE ALQUILER DE CAMION VOLQUETE PARA LA META 261 MEJORAMIENTO Y AMPLIACIÓN DEL SERVICIO DE AGUA DEL SISTEMA DE RIEGO EN LA COMUNIDAD DE SANTA ROSA, DISTRITO DE SAN JERONIMO - ANDAHUAYLAS - APURIMAC</t>
  </si>
  <si>
    <t>AS-SM-135-2022-GRAP-1</t>
  </si>
  <si>
    <t>304,800.00</t>
  </si>
  <si>
    <t>19/07/2022 23:48</t>
  </si>
  <si>
    <t>AS-SM-134-2022-GRAP-1</t>
  </si>
  <si>
    <t>156,309.67</t>
  </si>
  <si>
    <t>19/07/2022 23:34</t>
  </si>
  <si>
    <t>CEMENTO PORTLAND TIPO I X 42.50 kg PARA LA META 266 MEJORAMIENTO Y AMPLIACIÓN DEL SERVICIO DE AGUA DEL SISTEMA DE RIEGO EN LA COMUNIDAD DE ARGAMA ALTA, DISTRITO DE PACUCHA - ANDAHUAYLAS - APURIMAC</t>
  </si>
  <si>
    <t>SIE-SIE-69-2022-GRAP-1</t>
  </si>
  <si>
    <t>401,280.00</t>
  </si>
  <si>
    <t>20608587145 - INTIGOLD MAX S.A.</t>
  </si>
  <si>
    <t>19/07/2022 23:29</t>
  </si>
  <si>
    <t>AS-SM-120-2022-GRAP-1</t>
  </si>
  <si>
    <t>19/07/2022 23:15</t>
  </si>
  <si>
    <t>ADQUISICION DE MADERA PARA LA OBRA MEJORAMIENTO Y AMPLIACIÓN DEL SERVICIO DE AGUA DEL SISTEMA DE RIEGO EN LA COMUNIDAD DE SANTA ROSA, DISTRITO DE SAN JERONIMO - ANDAHUAYLAS - APURIMAC</t>
  </si>
  <si>
    <t>AS-SM-131-2022-GRAP-1</t>
  </si>
  <si>
    <t>114,950.00</t>
  </si>
  <si>
    <t>19/07/2022 23:11</t>
  </si>
  <si>
    <t>AS-SM-132-2022-GRAP-1</t>
  </si>
  <si>
    <t>19/07/2022 22:50</t>
  </si>
  <si>
    <t>ADQUISICIÓN DE BARRAS PARA CONSTRUCCION DE ACERO CORRUGADO: (BARRA DE CONSTRUCCIÓN 3/8¿ GRADO 60 Y BARRA DE CONSTRUCCIÓN 6MM-GRADO 60) PARA EL PROYECTO ¿REMODELACION DE AMBIENTE DE DISPENSACIÓN Y EXPENDIO, COBERTURA Y CIRCULACION VEHICULAR Y/O ESTACIONAMIENTO; ADQUISICIÓN DE ASCENSOR, ADEMAS DE OTROS ACTIVOS EN EL MERCADO CENTRAL DE ABANCAY, DISTRITO DE ABANCAY, PROVINCIA DE ABANCAY, DEPARTAMENTO DE APURIMAC.</t>
  </si>
  <si>
    <t>SIE-SIE-67-2022-GRAP-1</t>
  </si>
  <si>
    <t>68,387.00</t>
  </si>
  <si>
    <t>20518498682 - GATT PERU S.R.L.</t>
  </si>
  <si>
    <t>19/07/2022 22:45</t>
  </si>
  <si>
    <t>AS-SM-130-2022-GRAP-1</t>
  </si>
  <si>
    <t>19/07/2022 22:29</t>
  </si>
  <si>
    <t>SIE-SIE-68-2022-GRAP-1</t>
  </si>
  <si>
    <t>19/07/2022 22:17</t>
  </si>
  <si>
    <t>ADQUISICION DE EQUIPAMIENTO - SILLAS FIJAS Y GIRATORIA PARA EL PROYECTO: "MEJORAMIENTO DEL SERVICIO EDUCATIVO DEL INSTITUTO DE EDUCACION SUPERIOR PEGAGOGICO GREGORIO MENDEL DE CHUQUIBAMBILLA, PROVINCIA DE GRAU - APURIMAC.</t>
  </si>
  <si>
    <t>AS-SM-133-2022-GRAP-1</t>
  </si>
  <si>
    <t>52,361.53</t>
  </si>
  <si>
    <t>19/07/2022 22:16</t>
  </si>
  <si>
    <t>ADQUISICION DE KIT DE ROBÓTICA EDUCATIVO PARA EL PROYECTO: "MEJORAMIENTO DE LA APLICACIÓN DE LAS TIC PARA EL ADECUADO DESARROLLO DE LAS COMPETENCIAS DE ESTUDIANTES Y DOCENTES EN 16 IIEE DE NIVEL SECUNDARIA DE LA UGEL ANDAHUAYLAS, REGIÓN APURÍMAC"</t>
  </si>
  <si>
    <t>AS-SM-122-2022-GRAP-1</t>
  </si>
  <si>
    <t>230,821.26</t>
  </si>
  <si>
    <t>19/07/2022 22:02</t>
  </si>
  <si>
    <t>ADQUISICIÓN DE CONSERVADORAS, REFRIGERADORAS Y CONGELADORA, PARA EJECUCIÓN DEL PROYECTO: "MEJORAMIENTO DEL ACCESO A LOS SERVICIOS DE SALUD EN LOS PS I-1: CURANCO, MUTKANI, LLANACCOLLPA, SANTA ROSA, HUACULLO, HUANCARAY Y PALCCAYÑO; PS I-2: CHUÑOHUACHO; DE LA MICRORRED ANTABAMBA, PROVINCIA DE ANTABAMB</t>
  </si>
  <si>
    <t>AS-SM-118-2022-GRAP-1</t>
  </si>
  <si>
    <t>398,092.00</t>
  </si>
  <si>
    <t>19/07/2022 21:03</t>
  </si>
  <si>
    <t>ADQUISICION DE MADERA PARA EL PROYECTO MEJORAMIENTO Y AMPLIACIÓN DEL SERVICIO DE AGUA DE RIEGO - SISTEMA DE CONDUCCIÓN - SECTOR 04 EN LAS COMUNIDADES DE CHULLCUISA Y SANTA ROSA, DISTRITO DE SAN JERONIMO - ANDAHUAYLAS - APURIMAC</t>
  </si>
  <si>
    <t>AS-SM-128-2022-GRAP-1</t>
  </si>
  <si>
    <t>57,975.00</t>
  </si>
  <si>
    <t>17206830158 - CASAVERDE ANCCO FORTUNATO</t>
  </si>
  <si>
    <t>19/07/2022 20:15</t>
  </si>
  <si>
    <t>ADQUISICION DE CEMENTO PORTLAND TIPO I , PARA EL PROYECTO "MEJORAMIENTO DEL  SERVICIO EDUCATIVO EN LA INSTITUCION EDUCATIVA DEL NIVEL PRIMARIO N° 54385 PATAPATA, DISTRITO DE CHUQUIBAMBILLA, PROVINCIA DE GRAU - REGION APURIMAC".</t>
  </si>
  <si>
    <t>SIE-SIE-58-2022-GRAP-1</t>
  </si>
  <si>
    <t>146,300.00</t>
  </si>
  <si>
    <t>19/07/2022 19:49</t>
  </si>
  <si>
    <t>AS-SM-129-2022-GRAP-1</t>
  </si>
  <si>
    <t>19/07/2022 19:45</t>
  </si>
  <si>
    <t>ADQUISICIÓN DE MATERIAL AGREGADO PARA EL PROYECTO: MEJORAMIENTO DEL SERVICIO EDUCTATIVO DEL NIVEL PRIMARIO Nro. 54389 PATAPATA, DISTRITO DE CHUQUIBAMBILLA,PROVINCIA DE GRAU,REGION APURIMAC.</t>
  </si>
  <si>
    <t>SIE-SIE-66-2022-GRAP-1</t>
  </si>
  <si>
    <t>169,650.00</t>
  </si>
  <si>
    <t>18/07/2022 23:00</t>
  </si>
  <si>
    <t>ADQUISICIÓN DE AGREGADOS, PARA LA EJECUCIÓN DE OBRA:MEJORAMIENTO DEL SERVICIO DE PROTECCION Y GESTION DE RIESGO CONTRA INUNDACIONES EN 3.240 KM DEL CAUCE DEL RIO CHALHUANCA, DISTRITO DE CHALHUANCA, PROVINCIA DE AYMARAES DE LA REGION APURIMAC</t>
  </si>
  <si>
    <t>SIE-SIE-65-2022-GRAP-1</t>
  </si>
  <si>
    <t>244,450.00</t>
  </si>
  <si>
    <t>18/07/2022 22:59</t>
  </si>
  <si>
    <t>ADQUISICION DE EQUIPAMIENTO - CARPETAS UNIPERSONALES PARA EL PROYECTO: "MEJORAMIENTO DEL SERVICIO EDUCATIVO DEL INSTITUTO DE EDUCACION SUPERIOR PEGAGOGICO GREGORIO MENDEL DE CHUQUIBAMBILLA, PROVINCIA DE GRAU -APURIMAC.</t>
  </si>
  <si>
    <t>AS-SM-127-2022-GRAP-1</t>
  </si>
  <si>
    <t>91,405.50</t>
  </si>
  <si>
    <t>10432143703 - PAREDES GUTIERREZ JOSE LUIS</t>
  </si>
  <si>
    <t>18/07/2022 22:58</t>
  </si>
  <si>
    <t>SERVICIO DE ALQUILER DE EXCAVADORA HIDRAULICA SOBRE ORUGA PARA LA META 255 MEJORAMIENTO Y AMPLIACIÓN DEL SERVICIO DE AGUA DE RIEGO PRESA PERUANITA, DISTRITO DE SAN JERONIMO  ANDAHUAYLAS  APURIMAC</t>
  </si>
  <si>
    <t>AS-SM-126-2022-GRAP-1</t>
  </si>
  <si>
    <t>397,250.00</t>
  </si>
  <si>
    <t>18/07/2022 22:52</t>
  </si>
  <si>
    <t>SERVICIO DE CORTE, EXCAVACIÓN DE MATERIAL SUELTO, ELIMINACIÓN Y TRANSPORTE DE MATERIAL EXCEDENTE A TODO COSTO (MAQUINARIA SERVIDA) A TODO COSTO PARA LA OBRA MEJORAMIENTO Y AMPLIACIÓN DEL SERVICIO DE AGUA DE RIEGO - PRESA PERUANITA, DISTRITO DE SAN JERÓNIMO, ANDAHUAYLAS - APURIMAC</t>
  </si>
  <si>
    <t>AS-SM-125-2022-GRAP-1</t>
  </si>
  <si>
    <t>397,400.00</t>
  </si>
  <si>
    <t>18/07/2022 22:45</t>
  </si>
  <si>
    <t>SERVICIO DE ALQUILER DE CAMION VOLQUIETE A TODO COSTO (MAQUINA SECA) PARA EL PROYECTO MEJORAMIENTO Y AMPLIACIÓN DEL SERVICIO DE AGUA DEL SISTEMA DE RIEGO EN LA COMUNIDAD DE CHULLCUISA, DISTRITO DE SAN JERONIMO - ANDAHUAYLAS - APURIMAC</t>
  </si>
  <si>
    <t>AS-SM-124-2022-GRAP-1</t>
  </si>
  <si>
    <t>357,390.00</t>
  </si>
  <si>
    <t>18/07/2022 22:41</t>
  </si>
  <si>
    <t>AS-SM-123-2022-GRAP-1</t>
  </si>
  <si>
    <t>18/07/2022 22:13</t>
  </si>
  <si>
    <t>CONTRATACIÓN DE BIENES, PARA LA ADQUISICIÓN E INSTALACIÓN DE 50 EQUIPOS DE CLORACIÓN A TODO COSTO (SISTEMAS DE CLORACIÓN DE AGUA); PARA LOS CENTROS POBLADOS DE LAS PROVINCIAS DE ABANCAY, ANTABAMBA, COTABAMBAS Y GRAU DE LA REGIÓN APURÍMAC</t>
  </si>
  <si>
    <t>LP-SM-9-2022-GRAP/CS-1</t>
  </si>
  <si>
    <t>450,844.50</t>
  </si>
  <si>
    <t>20603253141 - GUIMESA E.I.R.L.</t>
  </si>
  <si>
    <t>18/07/2022 21:31</t>
  </si>
  <si>
    <t>CONTRATACIÓN DE BIENES, PARA LA ADQUISICIÓN E INSTALACIÓN DE 70 EQUIPOS DE CLORACIÓN (SISTEMAS DE CLORACIÓN DE AGUA) A TODO COSTO; PARA 70 CENTROS POBLADOS PRIORIZADOS DE LA REGIÓN APURÍMAC.</t>
  </si>
  <si>
    <t>LP-SM-8-2022-GRAP/CS-1</t>
  </si>
  <si>
    <t>622,574.80</t>
  </si>
  <si>
    <t xml:space="preserve">CONSORCIO - 20490125435 - CABCODI S.A.C.	</t>
  </si>
  <si>
    <t>apelado</t>
  </si>
  <si>
    <t>18/07/2022 20:39</t>
  </si>
  <si>
    <t>ADQUISICION DE BARRAS PARA CONSTRUCCION DE ACERO CORRUGADO PARA LA EJECUCION DE LA OBRA " MEJORAMIENTO DEL SERVICIO EDUCATIVO DE LA I.E.I 207 MOLLEPIÑA, DISTRITO DE CURPAHUASI, PROVINCIA DE GRAU, REGION APURIMAC"</t>
  </si>
  <si>
    <t>SIE-SIE-64-2022-GRAP-1</t>
  </si>
  <si>
    <t>205,773.33</t>
  </si>
  <si>
    <t>15/07/2022 21:14</t>
  </si>
  <si>
    <t>SIE-SIE-61-2022-GRAP-2</t>
  </si>
  <si>
    <t>15/07/2022 19:58</t>
  </si>
  <si>
    <t>ADQUISICIÓN DE MATERIALES DE CONSTRUCCIÓN ARENA FINA PARA EL PROYECTO: MEJORAMIENTO DEL SERVICIO EDUCATIVO DE LOS INSTITUTOS DE EDUCACION SUPERIOR TECNOLOGICA PUBLICA DE PROGRESO Y VILCABAMBA DE LOS DISTRITOS PROGRESO Y VILCABAMBA, DE LA PROVINCIA GRAU - APURIMAC</t>
  </si>
  <si>
    <t>AS-SM-121-2022-GRAP-1</t>
  </si>
  <si>
    <t>104,000.00</t>
  </si>
  <si>
    <t>suspendido</t>
  </si>
  <si>
    <t>15/07/2022 19:27</t>
  </si>
  <si>
    <t>ADQUISICIÓN DE MATERIALES DE CONSTRUCCIÓN AGREGADOS PARA LA EJECUCIÓN DE LA OBRA: MEJORAMIENTO DEL SERVICIO EDUCATIVO DE LAS IEI 670 RATCAY, DEL DISTRITO DE CURPAHUASI, PROVINCIA DE GRAU, REGION APURIMAC</t>
  </si>
  <si>
    <t>AS-SM-117-2022-GRAP-1</t>
  </si>
  <si>
    <t>130,300.00</t>
  </si>
  <si>
    <t>14/07/2022 22:44</t>
  </si>
  <si>
    <t>ADQUISICIÓN DE TERRENO URBANO DE 19,679.11 M2 PARA LA EJECUCIÓN DE IOARR: ADQUISICION DE TERRENO; EN EL(LA) IE LA SALLE - ABANCAY EN LA LOCALIDAD ABANCAY, DISTRITO DE ABANCAY, PROVINCIA ABANCAY, DEPARTAMENTO APURIMAC</t>
  </si>
  <si>
    <t>DIRECTA-PROC-1-2022-GRAP-1</t>
  </si>
  <si>
    <t>5,844,692.70</t>
  </si>
  <si>
    <t>14/07/2022 22:42</t>
  </si>
  <si>
    <t>ADQUISICIÓN DE CEMENTO PORTLAND TIPO I PARA EL PROYECTO MEJORAMIENTO Y AMPLIACIÓN DEL SERVICIO DE AGUA DE RIEGO PRESA PERUANITA, DISTRITO DE SAN JERONIMO  ANDAHUAYLAS  APURIMAC</t>
  </si>
  <si>
    <t>SIE-SIE-63-2022-GRAP-1</t>
  </si>
  <si>
    <t>14/07/2022 18:05</t>
  </si>
  <si>
    <t>SERVICIO DE FABRICACION Y MONTAJE DE TECHO DE ESTRUCTURA METALICA CON COBERTURA DE POLICARBONATO Y COLOCACION DE ALUZIN TRAPEZOIDAL DE A TODO COSTO SEGÚN DETALLES DE FABRICACION Y COLOCACION DE CANALETA METALICAS DE EVALUACION DE AGUAS PLUVIALES PARA EL PROYECTO: MEJORAMIENTO DEL SERVICIO EDUCATIVO</t>
  </si>
  <si>
    <t>AS-SM-116-2022-GRAP-1</t>
  </si>
  <si>
    <t>180,000.00</t>
  </si>
  <si>
    <t>20601954959 - INGEMERSON E.I.R.L.</t>
  </si>
  <si>
    <t>13/07/2022 22:31</t>
  </si>
  <si>
    <t>AS-SM-115-2022-GRAP-1</t>
  </si>
  <si>
    <t>90,722.00</t>
  </si>
  <si>
    <t>13/07/2022 22:30</t>
  </si>
  <si>
    <t>SERVICIO DE ALQUILER DE CAMION VOLQUETE DE 15M3 A MAS, MAQUINA SECA INCLUIDO OPERADOR, PARA EL PROYECTO MEJORAMIENTO DEL SERVICIO DE PROTECCIÓN Y GESTIÓN DE RIESGO CONTRA INUNDACIONES EN 3.240 KM DEL CAUCE DEL RIO CHALHUANCA, DISTRITO DE CHALHUANCA, PROVINCIA DE AYMARAES DE LA REGIÓN APURÍMAC</t>
  </si>
  <si>
    <t>AS-SM-113-2022-GRAP-1</t>
  </si>
  <si>
    <t>105,000.00</t>
  </si>
  <si>
    <t>10475894923 - MENA AGUIRRE MARIO</t>
  </si>
  <si>
    <t>12/07/2022 22:31</t>
  </si>
  <si>
    <t>ADQUISIICÓN DE CEMENTO PORTLAND TIPO I  PARA EL SUB PROYECTO MEJORAMIENTO Y AMPLIACIÓN DEL SERVICIO DE AGUA DE RIEGO - SISTEMA DE CONDUCCIÓN - SECTOR 04 EN LAS COMUNIDADES DE CHULLCUISA Y SANTA ROSA, DISTRITO DE SAN JERONIMO - ANDAHUAYLAS - APURIMAC</t>
  </si>
  <si>
    <t>SIE-SIE-55-2022-GRAP-2</t>
  </si>
  <si>
    <t>371,400.00</t>
  </si>
  <si>
    <t>12/07/2022 18:21</t>
  </si>
  <si>
    <t>ADQUISICIÓN DE CEMENTO PORTLAND TIPO I (42.5 KG) PARA EL PROYECTO IOARR:" REMODELACIÓN DE AMBIENTE DE DISPENSACIÓN Y EXPENDIÓ, COBERTURA Y CIRCULACIÓN VEHICULAR Y/O ESTACIONAMIENTO; ADQUISICIÓN DE ASCENSOR; ADEMÁS DE OTROS ACTIVOS EN EL (LA) MERCADO CENTRAL DE ABANCAY, DISTRITO DE ABANCAY, PROVINCIA</t>
  </si>
  <si>
    <t>SIE-SIE-62-2022-GRAP-1</t>
  </si>
  <si>
    <t>209,300.00</t>
  </si>
  <si>
    <t>11/07/2022 20:32</t>
  </si>
  <si>
    <t>ADQUISICION DE MADERAMEN, PARA LA IOARR: REMODELACION DE AMBIENTE DE DISPENSACION Y EXPENDIO, COBERTURA Y CIRCULACION VEHICULAR Y/O ESTACIONAMIENTO, ADQUISICION DE ASCENSOR, ADEMAS DE OTROS ACTIVOS EN EL MERCADO CENTRAL DE ABANCAY DISTRITO DE ABANCAY, PROVINCIA ABANCAY, DEPARTAMENTO APURIMAC</t>
  </si>
  <si>
    <t>AS-SM-114-2022-GRAP-1</t>
  </si>
  <si>
    <t>101,445.00</t>
  </si>
  <si>
    <t>10310135564 - VALER UGARTE FREDY</t>
  </si>
  <si>
    <t>11/07/2022 18:51</t>
  </si>
  <si>
    <t>ADQUISICIÓN DE UNIFORMES PARA EL PERSONAL OBRERO DEL PROYECTO MEJORAMIENTO Y AMPLIACION DEL SERVICIO DE AGUA DE RIEGO SISTEMA DE CONDUCCIÓN SECTOR 04 EN LAS COMUNIDADES DE CHULLCUISA Y SANTA ROSA DISTRITO DE SAN JERONIMO PROVINCIA DE ANDAHUAYLAS APURIMAC</t>
  </si>
  <si>
    <t>COMPRE-SM-5-2022-GRAP-1</t>
  </si>
  <si>
    <t>66,390.00</t>
  </si>
  <si>
    <t>20600468163 - ZORAIDA M &amp; L INVERSIONES E.I.R.L.</t>
  </si>
  <si>
    <t>08/07/2022 22:36</t>
  </si>
  <si>
    <t>CONTRATACION DE SERVICIO DE INSTALACIÓN DE CAMPAMENTO TEMPORAL DE OBRA A TODO COSTO PARA EL PROYECTO MEJORAMIENTO Y AMPLIACIÓN DEL SERVICIO DE AGUA DE RIEGO  PRESA CHINQUILLAY, DISTRITO DE SAN JERONIMO  ANDAHUAYLAS  APURIMAC</t>
  </si>
  <si>
    <t>AS-SM-112-2022-GRAP-1</t>
  </si>
  <si>
    <t>92,487.07</t>
  </si>
  <si>
    <t>20564100154 - CONSULTORIA CONSTRUCTORA CONTRATISTAS GENERALES APU CCARHUARASO S.A.C.</t>
  </si>
  <si>
    <t>08/07/2022 21:54</t>
  </si>
  <si>
    <t>ADQUISICIÓN DE EQUIPOS DE PROTECCIÓN PARA EL PERSONAL DEL PROYECTO MEJORAMIENTO Y AMPLIACION DEL SERVICIO DE AGUA DE RIEGO SISTEMA DE CONDUCCION SECTOR 02 EN LAS COMUNIDADES DE ANCATIRA Y ARGAMA ALTA DISTRITOS DE SAN JERONIMO Y PACUCHA ANDAHUAYLAS APURIMAC</t>
  </si>
  <si>
    <t>COMPRE-SM-4-2022-GRAP-1</t>
  </si>
  <si>
    <t>50,905.00</t>
  </si>
  <si>
    <t>08/07/2022 20:36</t>
  </si>
  <si>
    <t>ESTRUCTURA DE ACERO CON COBERTURA DE METAL PARA TECHADO DE CAMPO DEPORTIVO DEL PROYECTO: MEJORAMIENTO DEL COMPLEJO DEPORTIVO EL OLIVO PARA EL DESARROLLO DE LAS ACTIVIDADES DEPORTIVAS EN EL DISTRITO ABANCAY, PROVINCIA DE ABANCAY, REGION APURIMAC</t>
  </si>
  <si>
    <t>AS-SM-111-2022-GRAP-1</t>
  </si>
  <si>
    <t>07/07/2022 23:29</t>
  </si>
  <si>
    <t>AS-SM-110-2022-GRAP-1</t>
  </si>
  <si>
    <t>287,400.00</t>
  </si>
  <si>
    <t>07/07/2022 23:05</t>
  </si>
  <si>
    <t>ADQUISICION DE COMBUSTIBLE PARA LOS SUB PROYECTOS MEJORAMIENTO Y AMPLIACIÓN DEL SERVICIO DE AGUA DE RIEGO PRESA PERUANITA, DISTRITO DE SAN JERONIMO  ANDAHUAYLAS  APURIMAC y MEJORAMIENTO Y AMPLIACIÓN DEL SERVICIO DE AGUA DE RIEGO EN LA COMUNIDAD DE CHULLCUISA DISTRITO DE SAN JERÓNIMO PROVINCIA DE ANDAHUAYLAS APURIMAC</t>
  </si>
  <si>
    <t>SIE-SIE-60-2022-GRAP-1</t>
  </si>
  <si>
    <t>268,814.00</t>
  </si>
  <si>
    <t>10311660140 - ARCE ALEGRIA ANTONIO</t>
  </si>
  <si>
    <t>07/07/2022 13:23</t>
  </si>
  <si>
    <t>SIE-SIE-61-2022-GRAP-1</t>
  </si>
  <si>
    <t>06/07/2022 22:44</t>
  </si>
  <si>
    <t>AS-SM-82-2022-GRAP-2</t>
  </si>
  <si>
    <t>06/07/2022 22:43</t>
  </si>
  <si>
    <t>ADQUISICION DE INDUMENTARIA, EQUIPOS DE PROTECCIÓN PARA EL PERSONAL OBRERO Y TECNICO DEL PROYECTO MEJORAMIENTO Y AMPLIACIÓN DEL SERVICIO DE AGUA DE RIEGO - SISTEMA DE CONDUCCIÓN - SECTOR 03 EN LA COMUNIDAD DE CHOCCECANCHA, DISTRITO DE SAN JERONIMO - ANDAHUAYLAS - APURIMAC</t>
  </si>
  <si>
    <t>AS-SM-108-2022-GRAP-1</t>
  </si>
  <si>
    <t>113,865.00</t>
  </si>
  <si>
    <t>20600921925 - C.B.C. INVERSIONES DEL SUR SOCIEDAD ANONIMA CERRADA - CBC INVERSUR S.A.C.</t>
  </si>
  <si>
    <t>06/07/2022 22:26</t>
  </si>
  <si>
    <t>ADQUISICIÓN DE LADRILLO DE ARCILLA DE KING KONG DE 18 HUECOS DE 9CM X 12CM X 24CM, PARA EL PROYECTO: ¿REMODELACIÓN DE AMBIENTE DE DISPENSACIÓN Y EXPENDIO, COBERTURA Y CIRCULACIÓN VEHICULAR Y/O ESTACIONAMIENTO; ADQUISICIÓN DE ASCENSOR; ADEMÁS DE OTROS ACTIVOS EN EL(LA) MERCADO CENTRAL DE ABANCAY DIST</t>
  </si>
  <si>
    <t>AS-SM-107-2022-GRAP-1</t>
  </si>
  <si>
    <t>69,500.00</t>
  </si>
  <si>
    <t>06/07/2022 21:01</t>
  </si>
  <si>
    <t>ADQUISICION DE AGREGADOS PARA LA META 255 MEJORAMIENTO Y AMPLIACIÓN DEL SERVICIO DE AGUA DE RIEGO PRESA PERUANITA, DISTRITO DE SAN JERONIMO  ANDAHUAYLAS  APURIMAC</t>
  </si>
  <si>
    <t>SIE-SIE-59-2022-GRAP-1</t>
  </si>
  <si>
    <t>795,500.00</t>
  </si>
  <si>
    <t>06/07/2022 20:45</t>
  </si>
  <si>
    <t>ADQUISICION DE MADERA PARA LA META 255 MEJORAMIENTO Y AMPLIACIÓN DEL SERVICIO DE AGUA DE RIEGO PRESA PERUANITA, DISTRITO DE SAN JERONIMO  ANDAHUAYLAS  APURIMAC</t>
  </si>
  <si>
    <t>AS-SM-109-2022-GRAP-1</t>
  </si>
  <si>
    <t>129,990.00</t>
  </si>
  <si>
    <t>06/07/2022 20:18</t>
  </si>
  <si>
    <t>ADQUISICION DE AGREGADOS (ARENA FINA, ARENA GRUESA), PARA EL PROYECTO MEJORAMIENTO DEL SERVICIO EDUCATIVO DEL INSTITUTO SUPERIOR PEDAGÓGICO GREGORIO MENDEL DE CHUQUIBAMBILLA, DISTRITO DE CHUQUIBAMBILLA, PROVINCIA DE GRAU, REGION APURIMAC</t>
  </si>
  <si>
    <t>SIE-SIE-51-2022-GRAP-2</t>
  </si>
  <si>
    <t>237,500.00</t>
  </si>
  <si>
    <t>06/07/2022 20:15</t>
  </si>
  <si>
    <t>ADQUISICIÓN DE ESTANTES DE METAL PARA EL PROYECTO: MEJORAMIENTO DEL SERVICIO EDUCATIVO EN LA IEP N° 54002 SANTA ROSA E IES SANTA ROSA DEL DISTRITO DE ABANCAY, PROVINCIA DE ABANCAY, REGION APURIMAC</t>
  </si>
  <si>
    <t>AS-SM-64-2022-GRAP-2</t>
  </si>
  <si>
    <t>40,175.00</t>
  </si>
  <si>
    <t>06/07/2022 20:12</t>
  </si>
  <si>
    <t>ADQUISICIÓN DE EQUIPOS DE PROTECCIÓN PARA EL PERSONAL DEL PROYECTO MEJORAMIENTO Y AMPLIACION DEL SERVICIO DE AGUA PARA RIEGO PRESA CHINQUILLAY, DISTRITO DE SAN JERONIMO, PROVINCIA DE ANDAHUAYLAS APURIMAC</t>
  </si>
  <si>
    <t>COMPRE-SM-3-2022-GRAP-1</t>
  </si>
  <si>
    <t>50,755.00</t>
  </si>
  <si>
    <t>20534766352 - GRUPO HV CONSTRUCTOR S.A.C.</t>
  </si>
  <si>
    <t>AS-SM-106-2022-GRAP-1</t>
  </si>
  <si>
    <t>01/07/2022 18:59</t>
  </si>
  <si>
    <t>ADQUISICIÓN DE SILLAS DE METAL PARA EJECUCIÓN DEL PROYECTO: MEJORAMIENTO DEL ACCESO A LOS SERVICIOS DE SALUD EN LOS PS I-I CURANCO, MUTKANI, LLANACCOLLPA, SANTA ROSA, HUACULLO, HUANCARAY Y PALCCAYÑO; PS I-2 CHUÑOHUACHO DE LA MICRORED ANTABAMBA, ROVINCIA DE ANTABAMBA - DEPARTAMENTO DE APURIMAC</t>
  </si>
  <si>
    <t>AS-SM-105-2022-GRAP-1</t>
  </si>
  <si>
    <t>109,566.50</t>
  </si>
  <si>
    <t>01/07/2022 18:58</t>
  </si>
  <si>
    <t>ADQUISICIÓN DE ASPIRADORES DE SECRECIONES RODABLES, PARA LA EJECUCIÓN DEL PROYECTO: ¿MEJORAMIENTO DEL ACCESO A LOS SERVICIOS DE SALUD EN LOS PS I-1: CURANCO, MUTKANI, LLANACCOLLPA, SANTA ROSA, HUACULLO, HUANCARAY Y PALCCAYÑO; PS I-2: CHUÑOHUACHO; DE LA MICRORRED ANTABAMBA, PROVINCIA DE ANTABAMBA, DE</t>
  </si>
  <si>
    <t>AS-SM-104-2022-GRAP-1</t>
  </si>
  <si>
    <t>68,833.33</t>
  </si>
  <si>
    <t>20605017798 - PALHER ASOCIADOS MEDICOS S.A.C.</t>
  </si>
  <si>
    <t>30/06/2022 22:29</t>
  </si>
  <si>
    <t>ADQUISICION DE AGREGADOS (ARENA GRUESA, ARENA FINA, PIEDRA CHANCADA DE 1/2, PIEDRA CHANCADA DE 3/4, HORMIGON) PUESTO EN OBRA, PARA LA META 259 MEJORAMIENTO Y AMPLIACIÓN DEL SERVICIO DE AGUA DE RIEGO - SISTEMA DE CONDUCCIÓN - SECTOR 04 EN LAS COMUNIDADES DE CHULLCUISA Y SANTA ROSA, DISTRITO DE SAN JERONIMO - ANDAHUAYLAS - APURIMAC</t>
  </si>
  <si>
    <t>SIE-SIE-54-2022-GRAP-2</t>
  </si>
  <si>
    <t>332,575.00</t>
  </si>
  <si>
    <t>28/06/2022 19:06</t>
  </si>
  <si>
    <t>ADQUISICION DE BARRA PARA CONSTRUCCIÓN GRADO 60 PARA EL PROYECTO: MEJORAMIENTO Y AMPLIACION DEL SERVICIO DE AGUA DE RIEGO PRESA PERUANITA, DISTRITO DE SAN JERONIMO, PROVINCIA DE ANDAHUAYLAS - APURIMAC</t>
  </si>
  <si>
    <t>SIE-SIE-57-2022-GRAP-1</t>
  </si>
  <si>
    <t>714,300.00</t>
  </si>
  <si>
    <t>27/06/2022 19:50</t>
  </si>
  <si>
    <t>ADQUISICION DE  BARRAS PARA CONSTRUCCIÓN GRADO 60 PARA EL PROYECTO MEJORAMIENTO Y AMPLIACIÓN DEL SERVICIO DE AGUA DE RIEGO - SISTEMA DE CONDUCCIÓN - SECTOR 03 EN LA COMUNIDAD DE CHOCCECANCHA, DISTRITO DE SAN JERONIMO - ANDAHUAYLAS - APURIMAC</t>
  </si>
  <si>
    <t>SIE-SIE-56-2022-GRAP-1</t>
  </si>
  <si>
    <t>144,480.00</t>
  </si>
  <si>
    <t>27/06/2022 18:48</t>
  </si>
  <si>
    <t>ADQUISICIÓN DE ESTERILIZADOR CON GENERADOR ELÉCTRICO A VAPOR DE 20 LT, PARA EL PROYECTO MEJORAMIENTO DEL ACCESO A LOS SERVICIOS DE SALUD EN LOS PS I-I CURANCO, MUTKANI, LLANACCOLLPA, SANTA ROSA, HUACULLO, HUANCARAY Y PALCCAYÑO; PS I-2 CHUÑOHUACHO DE LA MICRORED ANTABAMBA, ROVINCIA DE ANTABAMBA - DEP</t>
  </si>
  <si>
    <t>AS-SM-103-2022-GRAP-1</t>
  </si>
  <si>
    <t>340,324.00</t>
  </si>
  <si>
    <t>20491926491 - NOVAMEDICAL CORPORATION S.A.C. - NOVAMEDICOR S.A.C.</t>
  </si>
  <si>
    <t>27/06/2022 06:32</t>
  </si>
  <si>
    <t>ADQUISICIÓN DE 01 COMPRESORA QUE PERMITA INCREMENTAR LA PRODUCCIÓN DE MINERALES AURÍFEROS EN LA ASOCIACIÓN DE PEQUEÑOS MINEROS ARTESANALES DE MINAS ANCASILLAY APEMAMA, DISTRITO DE LUCRE, PROVINCIA DE AYMARAES, REGIÓN APURIMAC, GANADORES DEL FONDO CONCURSABLE PROCOMPITE 2019 - I.</t>
  </si>
  <si>
    <t>AS-SM-102-2022-GRAP-1</t>
  </si>
  <si>
    <t>127,495.00</t>
  </si>
  <si>
    <t>20448571891 - JOLUCAVA IMPORT EXPORT EMPRESA INDIVIDUAL DE RESPONSABILIDAD LIMITADA</t>
  </si>
  <si>
    <t>27/06/2022 06:31</t>
  </si>
  <si>
    <t>ADQUISICION DE EQUIPOS DE PROTECCIÓN PARA EL PERSONAL DEL PROYECTO: MEJORAMIENTO Y AMPLIACION DEL SERVICIO DE AGUA DE RIEGO PRESA PERUANITA, DISTRITO DE SAN JERONIMO, PROVINCIA DE ANDAHUAYLAS - APURIMAC</t>
  </si>
  <si>
    <t>AS-SM-101-2022-GRAP-1</t>
  </si>
  <si>
    <t>83,025.47</t>
  </si>
  <si>
    <t>23/06/2022 22:19</t>
  </si>
  <si>
    <t>ADQUISICIÓN, FABRICACIÓN E INSTALACIÓN DE VENTANAS CON CARPINTERIA DE ALUMINIO DE VIDRIO TEMPLADO DE 6 MM Y MAMPARAS CON CARPINTERIA DE ALUMINIO CON VIDRIO TEMPLADO DE 10 MM PARA EL PROYECTO:  MEJORAMIENTO DEL SERVICIO EDUCATIVO EN LA IEP N 54002 SANTA ROSA E IES SANTA ROSA DEL DISTRITO DE ABANCAY,</t>
  </si>
  <si>
    <t>AS-SM-90-2022-GRAP/CS-1</t>
  </si>
  <si>
    <t>10056439621 - BARBA GARCIA MARLON</t>
  </si>
  <si>
    <t>23/06/2022 20:27</t>
  </si>
  <si>
    <t>ADQUISICION DE COMBUSTIBLE (DIESEL SB5 S 50) PARA EL COMPONENTE SUPERVISIÓN DEL PROYECTO: MEJORAMIENTO Y AMPLIACION DEL SERVICIO DE AGUA DE RIEGO EN LAS COMUNIDADES DE CHULLCUISA, SANTA ROSA, CUPISA, CHAMPACCOCHA, ANCATIRA, CHOCCECANCHA Y ARGAMA ALTA, DISTRITOS DE SAN JERONIMO Y PACUCHA, PROVINCIA DE ANDAHUAYLAS - APURIMAC</t>
  </si>
  <si>
    <t>AS-SM-100-2022-GRAP-1</t>
  </si>
  <si>
    <t>94,483.33</t>
  </si>
  <si>
    <t>23/06/2022 18:16</t>
  </si>
  <si>
    <t>ADQUISICION DE AGREGADOS PARA EL SUB PROYECTO MEJORAMIENTO Y AMPLIACIÓN DEL SERVICIO DE AGUA DE RIEGO DEL SISTEMA DE CONDUCCIÓN DEL SECTOR 01 EN LA COMUNIDAD DE CUPISA DEL DISTRITO DE SAN JERÓNIMO PROVINCIA DE ANDAHUAYLAS APURIMAC</t>
  </si>
  <si>
    <t>AS-SM-99-2022-GRAP-1</t>
  </si>
  <si>
    <t>91,225.00</t>
  </si>
  <si>
    <t>20547573286 - EXC TRADING S.A.C.</t>
  </si>
  <si>
    <t>21/06/2022 12:56</t>
  </si>
  <si>
    <t>CONTRATACIÓN DEL SERVICIO DE CONSULTORÍA PARA LA SUPERVISIÓN DEL EXPEDIENTE TÉCNICO DE OBRA Y EQUIPAMIENTO DEL PROYECTO: ¿MEJORAMIENTO DE LOS SERVICIOS DE SALUD DEL ESTABLECIMIENTO DE SALUD SAN CAMILO DE LELIS, DISTRITO DE CHUQUIBAMBILLA - PROVINCIA DE GRAU - DEPARTAMENTO DE APURÍMAC¿.</t>
  </si>
  <si>
    <t>AS-SM-80-2022-GRAP/CS-1</t>
  </si>
  <si>
    <t>118,935.00</t>
  </si>
  <si>
    <t>20/06/2022 21:02</t>
  </si>
  <si>
    <t>ADQUISICION E INSTALACION DE VENTILADOR DE ADULTO - PEDIATRICO - NEONATAL PARA EL IOARR:  ADQUISICION DE KITS DE TRAUMA PARA SERVICIOS MÉDICOS DE EMERGENCIA Y KITS DE TRAUMA PARA SERVICIOS MÉDICOS DE EMERGENCIA, EN EL(LA) EESS HOSPITAL REGIONAL GUILLERMO DIAZ DE LA VEGA - ABANCAY EN LA LOCALIDAD ABANCAY, DISTRITO DE ABANCAY, PROVINCIA ABANCAY, DEPARTAMENTO APURIMAC</t>
  </si>
  <si>
    <t>LP-SM-6-2022-GRAP/CS-1</t>
  </si>
  <si>
    <t>728,700.00</t>
  </si>
  <si>
    <t>20505097701 - IDEMED SOCIEDAD ANONIMA CERRADA</t>
  </si>
  <si>
    <t>17/06/2022 20:31</t>
  </si>
  <si>
    <t>ADQUISICION DE PANTOSCOPIO Y PANTOSCOPIO PEDIATRICOS, PARA EL PROYECTO MEJORAMIENTO DEL ACCESO A LOS SERVICIOS DE SALUD EN LOS PS I-I CURANCO, MUTKANI, LLANACCOLLPA, SANTA ROSA, HUACULLO, HUANCARAY Y PALCCAYÑO; PS I-2 CHUÑOHUACHO DE LA MICRORED ANTABAMBA, ROVINCIA DE ANTABAMBA - DEPARTAMENTO DE APUR</t>
  </si>
  <si>
    <t>AS-SM-97-2022-GRAP-1</t>
  </si>
  <si>
    <t>100,485.00</t>
  </si>
  <si>
    <t>20605774017 - GLOBAL HOSPITALARIA E.I.R.L.</t>
  </si>
  <si>
    <t>17/06/2022 20:30</t>
  </si>
  <si>
    <t>CONTRATACIÓN DEL SERVICIO DE MANTENIMIENTO DE LOS SISTEMAS DE CLORACIÓN EN LAS PROVINCIAS DE GRAU Y ANTABAMBA DE LA REGION APURIMAC.</t>
  </si>
  <si>
    <t>AS-SM-98-2022-GRAP-1</t>
  </si>
  <si>
    <t>120,750.84</t>
  </si>
  <si>
    <t>20602499040 - HT CONSUR SAC</t>
  </si>
  <si>
    <t>17/06/2022 20:29</t>
  </si>
  <si>
    <t>ADQUISICIÓN DE SILLAS DE ESTRUCTURA METÁLICA CON POLIPROPILENO Y SILLAS TAPIZADAS, PARA EL PROYECTO: MEJORAMIENTO DEL SERVICIO EDUCATIVO EN LA INSTITUCIÓN EDUCATIVA INTEGRADA VILLA GLORIA DE NIVEL PRIMARIO 54009 Y NIVEL SECUNDARIO VILLA GLORIA DEL DISTRITO DE ABANCAY, PROVINCIA DE ABANCAY, REGIÓN AP</t>
  </si>
  <si>
    <t>AS-SM-96-2022-GRAP-1</t>
  </si>
  <si>
    <t>142,976.00</t>
  </si>
  <si>
    <t>17/06/2022 18:18</t>
  </si>
  <si>
    <t>SIE-SIE-55-2022-GRAP-1</t>
  </si>
  <si>
    <t>17/06/2022 15:28</t>
  </si>
  <si>
    <t>ADQUISICION VARILLA DE FIERRO CORRUGADO   PARA EL PROYECTO: MEJORAMIENTO DEL SERVICIO EDUCATIVO DEL INSTITUTO DE EDUCACIÓN SUPERIOR PEDAGÓGICO GREGORIO MENDEL DE CHUQUIBAMBILLA, PROVINCIA DE GRAU - APURÍMAC</t>
  </si>
  <si>
    <t>SIE-SIE-53-2022-GRAP-1</t>
  </si>
  <si>
    <t>352,433.90</t>
  </si>
  <si>
    <t>16/06/2022 20:48</t>
  </si>
  <si>
    <t>ADQUISICIÓN DE CEMENTO PORTLAND TIPO I X 42.50 kg PARA EL PROYECTO: MEJORAMIENTO DEL SERVICIO EDUCATIVO DEL INSTITUTO DE EDUCACIÓN SUPERIOR PEDAGÓGICO GREGORIO MENDEL DE CHUQUIBAMBILLA, PROVINCIA DE GRAU - APURÍMAC</t>
  </si>
  <si>
    <t>SIE-SIE-52-2022-GRAP-1</t>
  </si>
  <si>
    <t>226,200.00</t>
  </si>
  <si>
    <t>16/06/2022 20:28</t>
  </si>
  <si>
    <t>SIE-SIE-54-2022-GRAP-1</t>
  </si>
  <si>
    <t>16/06/2022 19:50</t>
  </si>
  <si>
    <t>SIE-SIE-47-2022-GRAP-2</t>
  </si>
  <si>
    <t>14/06/2022 16:40</t>
  </si>
  <si>
    <t>ADQUISICION, FABRICACION E INSTALACION DE VENTANAS CON CARPINTERIA DE ALUMINIO CON VIDRIO LAMINADO E: 6 MM A TODO COSTO PARA EL PROYECTO: MEJORAMIENTO DEL SERVICIO EDUCATIVO DE EDUCACIÓN BÁSICA 11 LA SALLE, DISTRITO ABANCAY - ABANCAY- APURÍMAC.</t>
  </si>
  <si>
    <t>AS-SM-92-2022-GRAP-1</t>
  </si>
  <si>
    <t>10/06/2022 22:08</t>
  </si>
  <si>
    <t>SUMINISTRO E INSTALACIÓN DE EQUIPOS DE SONORIZACIÓN DE APLICACIÓN EXTERIOR PARA EL PROYECTO: MEJORAMIENTO DEL COMPLEJO DEPORTIVO EL OLIVO PARA EL DESARROLLO DE LAS ACTIVIDADES DEPORTIVAS EN EL DISTRITO ABANCAY, PROVINCIA DE ABANCAY, REGION APURIMAC</t>
  </si>
  <si>
    <t>AS-SM-95-2022-GRAP-1</t>
  </si>
  <si>
    <t>105,383.88</t>
  </si>
  <si>
    <t xml:space="preserve">CONSORCIO - 20546427766 - INVERSIONES MAURICIO RIOS E.I.R.L	</t>
  </si>
  <si>
    <t>10/06/2022 21:08</t>
  </si>
  <si>
    <t>AS-SM-94-2022-GRAP-1</t>
  </si>
  <si>
    <t>10/06/2022 19:44</t>
  </si>
  <si>
    <t>ADQUISICIÓN DE LUMINARIAS, PARA LOS COMPONENTES DE MINICOLISEO, CEAR Y PISCINA DEL PROYECTO MEJORAMIENTO DEL COMPLEJO DEPORTIVO EL OLIVO PARA EL DESARROLLO DE LAS ACTIVIDADES DEPORTIVAS EN EL DISTRITO ABANCAY, PROVINCIA DE ABANCAY, REGION APURIMAC</t>
  </si>
  <si>
    <t>AS-SM-93-2022-GRAP-1</t>
  </si>
  <si>
    <t>175,174.00</t>
  </si>
  <si>
    <t>20527866147 - INDELECSA EIRL</t>
  </si>
  <si>
    <t>09/06/2022 21:31</t>
  </si>
  <si>
    <t>CONTRATACIÓN DEL SERVICIO DE MANTENIMIENTO DE LOS SISTEMAS DE CLORACIÓN DE AGUA EN LAS PROVINCIAS DE COTABAMBAS DE LA REGION APURIMAC.</t>
  </si>
  <si>
    <t>AS-SM-91-2022-GRAP-1</t>
  </si>
  <si>
    <t>177,983.50</t>
  </si>
  <si>
    <t>09/06/2022 19:48</t>
  </si>
  <si>
    <t>SIE-SIE-46-2022-GRAP-2</t>
  </si>
  <si>
    <t>08/06/2022 19:43</t>
  </si>
  <si>
    <t>ADQUISICIÓN DE MOBILIARIO DE MADERA, PARA EL PROYECTO: MEJORAMIENTO DEL SERVICIO EDUCATIVO EN LA INSTITUCIÓN EDUCATIVA DEL NIVEL PRIMARIO N° 54389 PATAPATA, DISTRITO DE CHUQUIBAMBILLA, PROVINCIA DE GRAU - REGIÓN APURÍMAC.</t>
  </si>
  <si>
    <t>AS-SM-88-2022-GRAP-1</t>
  </si>
  <si>
    <t>52,868.00</t>
  </si>
  <si>
    <t>10251274571 - TTITO PARI JULIAN</t>
  </si>
  <si>
    <t>08/06/2022 19:10</t>
  </si>
  <si>
    <t>ADQUISICION DE BARRAS DE CONSTRUCCIÓN GRADO 60, PARA EL SUB PROYECTO MEJORAMIENTO Y AMPLIACIÓN DEL SERVICIO DE AGUA DE RIEGO - SISTEMA DE CONDUCCIÓN - SECTOR 02 EN LAS COMUNIDADES DE ANCATIRA Y ARGAMA ALTA, DISTRITOS DE SAN JERONIMO Y PACUCHA - ANDAHUAYLAS - APURIMAC</t>
  </si>
  <si>
    <t>SIE-SIE-50-2022-GRAP-1</t>
  </si>
  <si>
    <t>56,943.27</t>
  </si>
  <si>
    <t>20601025621 - GRUPO J &amp; R EDILMAF E.I.R.L.</t>
  </si>
  <si>
    <t>08/06/2022 18:59</t>
  </si>
  <si>
    <t>SIE-SIE-51-2022-GRAP-1</t>
  </si>
  <si>
    <t>07/06/2022 20:37</t>
  </si>
  <si>
    <t>ADQUISICIÓN DE LADRILLO DE ARCILLA PARA EL PROYECTO MEJORAMIENTO DEL SERVICIO EDUCATIVO DE LOS INSTITUTOS DE EDUCACIÓN SUPERIOR TECNOLÓGICA PUBLICA DE PROGRESO Y VILCABAMBA DE LOS DISTRITOS PROGRESO Y VILCABAMBA, DE LA PROVINCIA GRAU - APURÍMAC.</t>
  </si>
  <si>
    <t>LP-SM-7-2022-GRAP/CS-1</t>
  </si>
  <si>
    <t>538,815.00</t>
  </si>
  <si>
    <t>07/06/2022 19:59</t>
  </si>
  <si>
    <t>CONTRATACIÓN DE SERVICIO DE MANTENIMIENTO DE LOS EQUIPOS DE TRATAMIENTO DE AGUA (SISTEMAS DE CLORACIÓN DE AGUA) A TODO COSTO EN LAS PROVINCIAS DE ABANCAY Y AYMARAES.</t>
  </si>
  <si>
    <t>AS-SM-89-2022-GRAP-1</t>
  </si>
  <si>
    <t>60,576.74</t>
  </si>
  <si>
    <t>20602693491 - ZV CONTRATISTAS E.I.R.L.</t>
  </si>
  <si>
    <t>07/06/2022 18:04</t>
  </si>
  <si>
    <t>CONTRATACIÓN DEL SERVICIO DE CONSULTORÍA DE OBRA PARA LA ELABORACIÓN DEL EXPEDIENTE TÉCNICO DE OBRA Y EQUIPAMIENTO DEL PROYECTO: ¿MEJORAMIENTO DE LOS SERVICIOS DE SALUD DEL ESTABLECIMIENTO DE SALUD SAN CAMILO DE LELIS, DISTRITO DE CHUQUIBAMBILLA - PROVINCIA DE GRAU - DEPARTAMENTO DE APURÍMAC¿.</t>
  </si>
  <si>
    <t>CP-SM-2-2022-GRAP/CS-1</t>
  </si>
  <si>
    <t>950,741.00</t>
  </si>
  <si>
    <t xml:space="preserve">CONSORCIO - 20600578252 - CORPORACION PAREDES NEIRA S.A.C.	</t>
  </si>
  <si>
    <t>03/06/2022 19:02</t>
  </si>
  <si>
    <t>ADQUISICION DE AGREGADOS (ARENA GRUESA, ARENA FINA, PIEDRA CHANCADA DE 1/2) PUESTO EN OBRA, PARA LA META 257 MEJORAMIENTO Y AMPLIACIÓN DEL SERVICIO DE AGUA DE RIEGO - SISTEMA DE CONDUCCIÓN - SECTOR 02 EN LAS COMUNIDADES DE ANCATIRA Y ARGAMA ALTA, DISTRITOS DE SAN J</t>
  </si>
  <si>
    <t>SIE-SIE-49-2022-GRAP-1</t>
  </si>
  <si>
    <t>365,375.00</t>
  </si>
  <si>
    <t>ADQUISICIÓN DE AGREGADOS, PARA EL PROYECTO: MEJORAMIENTO DEL SERVICIO EDUCATIVO DE LAS IEI 207 MOLLEPIÑA,  DEL DISTRITO DE CURPAHUASI, PROVINCIA DE GRAU, REGIÓN APURÍMAC.</t>
  </si>
  <si>
    <t>AS-SM-87-2022-GRAP-1</t>
  </si>
  <si>
    <t>200,325.00</t>
  </si>
  <si>
    <t>03/06/2022 18:40</t>
  </si>
  <si>
    <t>ADQUISICIÓN DE CEMENTO PORTLAND TIPO I PARA EL SUB PROYECTO MEJORAMIENTO Y AMPLIACIÓN DEL SERVICIO DE AGUA DE RIEGO - SISTEMA DE CONDUCCIÓN - SECTOR 02 EN LAS COMUNIDADES DE ANCATIRA Y ARGAMA ALTA, DISTRITOS DE SAN JERONIMO Y PACUCHA - ANDAHUAYLAS - APURIMAC</t>
  </si>
  <si>
    <t>SIE-SIE-48-2022-GRAP-1</t>
  </si>
  <si>
    <t>418,500.00</t>
  </si>
  <si>
    <t>03/06/2022 18:05</t>
  </si>
  <si>
    <t>ADQUISICIÓN DE INCUBADORAS HORIZONTALES PARA OVAS DE TRUCHA Y DE DOBLE PROPÓSITO (OVAS Y ALEVINOS) DE TRUCHA DE FIBRA DE VIDRIO PARA EL IOARR ADQUISICIÓN DE LABORATORIO / TALLER CREATIVO Y UNIDAD MOVIL EN EL (LA) CENTRO PISCÍCOLA DE PRODUCCIÓN DE ALEVINOS DE TRUCHA DE ATUMPATA, EN  LA LOCALIDAD CHAC</t>
  </si>
  <si>
    <t>AS-SM-86-2022-GRAP-1</t>
  </si>
  <si>
    <t>87,400.00</t>
  </si>
  <si>
    <t>20448822304 - INTERNATIONAL LOGISTIC GROUP PERU S.A.C.</t>
  </si>
  <si>
    <t>02/06/2022 19:08</t>
  </si>
  <si>
    <t>ADQUISICIÓN DE TABLONES DE MADERA AGUANO PARA EL PROYECTO MEJORAMIENTO DEL SERVICIO EDUCATIVO EN LA INSTITUCIÓN EDUCATIVA DEL NIVEL PRIMARIO N° 54389 PATAPATA, DISTRITO DE CHUQUIBAMBILLA, PROVINCIA DE GRAU - APURÍMAC.</t>
  </si>
  <si>
    <t>AS-SM-85-2022-GRAP-1</t>
  </si>
  <si>
    <t>52,780.00</t>
  </si>
  <si>
    <t>02/06/2022 15:50</t>
  </si>
  <si>
    <t>ADQUISICION DE TEJA ANDINA, CUMBRERA INFERIOR Y SUPERIOR PARA TEJA ANDINA PARA EL PROYETO: MEJORAMIENTO DEL SERVICIO EDUCATIVO DEL CETPRO DE CHINCHEROS, DISTRITO DE CHINCHEROS - PROVINCIA DE CHINCHEROS - REGIÓN APURÍMAC</t>
  </si>
  <si>
    <t>AS-SM-83-2022-GRAP-1</t>
  </si>
  <si>
    <t>86,051.33</t>
  </si>
  <si>
    <t>20603104766 - CORPORACION DE NEGOCIOS MALUFER S.A.C.</t>
  </si>
  <si>
    <t>31/05/2022 21:23</t>
  </si>
  <si>
    <t>ADQUISICIÓN DE COBERTURAS Y ACCESORIOS PARA EL PROYECTO: MEJORAMIENTO DEL SERVICIO EDUCATIVO EN LA I.E.P. N° 54002 SANTA ROSA E I.E.S. SANTA ROSA, DISTRITO DE ABANCAY, PROVINCIA DE ABANCAY - REGIÓN APURÍMAC.</t>
  </si>
  <si>
    <t>AS-SM-84-2022-GRAP-1</t>
  </si>
  <si>
    <t>41,831.50</t>
  </si>
  <si>
    <t>31/05/2022 20:42</t>
  </si>
  <si>
    <t>SIE-SIE-47-2022-GRAP-1</t>
  </si>
  <si>
    <t>31/05/2022 20:28</t>
  </si>
  <si>
    <t>SIE-SIE-46-2022-GRAP-1</t>
  </si>
  <si>
    <t>31/05/2022 19:43</t>
  </si>
  <si>
    <t>AS-SM-82-2022-GRAP-1</t>
  </si>
  <si>
    <t>30/05/2022 20:17</t>
  </si>
  <si>
    <t>ADQUISICIÓN DE CEMENTO PORTLAND TIPO I X 42.50 kg  PARA PARA EL SUB PROYECTO MEJORAMIENTO Y AMPLIACIÓN DEL SERVICIO DE AGUA DE RIEGO DEL SISTEMA DE CONDUCCIÓN DEL SECTOR 01 EN LA COMUNIDAD DE CUPISA DEL DISTRITO DE SAN JERÓNIMO ANDAHUAYLAS  APURIMAC</t>
  </si>
  <si>
    <t>SIE-SIE-45-2022-GRAP-1</t>
  </si>
  <si>
    <t>96,535.00</t>
  </si>
  <si>
    <t>30/05/2022 19:33</t>
  </si>
  <si>
    <t>ADQUISICION DE GAVIONES TIPO CAJA Y COLCHON PARA LA META 256 MEJORAMIENTO Y AMPLIACIÓN DEL SERVICIO DE AGUA DE RIEGO DEL SISTEMA DE CONDUCCIÓN DEL SECTOR 01 EN LA COMUNIDAD DE CUPISA DEL DISTRITO DE SAN JERÓNIMO ANDAHUAYLAS  APURIMAC</t>
  </si>
  <si>
    <t>AS-SM-81-2022-REGIÓN APURIMAC-1</t>
  </si>
  <si>
    <t>68,931.00</t>
  </si>
  <si>
    <t>20601567335 - FERCONSS CORPORATIVO S.A</t>
  </si>
  <si>
    <t>30/05/2022 19:22</t>
  </si>
  <si>
    <t>ADQUISICIÓN DE TABLEROS ELÉCTRICOS, PARA EL PROYECTO MEJORAMIENTO DEL SERVICIO EDUCATIVO DEL INSTITUTO DE EDUCACIÓN SUPERIOR PEDAGÓGICO GREGORIO MENDEL DE CHUQUIBAMBILLA, PROVINCIA DE GRAU - REGIÓN APURÍMAC.</t>
  </si>
  <si>
    <t>AS-SM-69-2022-GRAP-1</t>
  </si>
  <si>
    <t>57,852.75</t>
  </si>
  <si>
    <t>10420349772 - ESPINOZA OTAZU JAMES MENE</t>
  </si>
  <si>
    <t>30/05/2022 19:21</t>
  </si>
  <si>
    <t>ADQUISICION DE MATERIALES DE CARPINTERÍA METÁLICA PARA EL TECHO DE MINICOLISEO, PARA EL PROYECTO: MEJORAMIENTO DEL COMPLEJO DEPORTIVO EL OLIVO PARA EL DESARROLLO DE LAS ACTIVIDADES DEPORTIVAS EN EL DISTRITO ABANCAY, PROVINCIA DE ABANCAY, REGION APURIMAC</t>
  </si>
  <si>
    <t>AS-SM-77-2022-GRAP/CS-1</t>
  </si>
  <si>
    <t>495,911.37</t>
  </si>
  <si>
    <t>20605582452 - CORPORACION SYDMA PROYECTOS Y SERVICIOS GENERALES S.A.C.</t>
  </si>
  <si>
    <t>30/05/2022 18:36</t>
  </si>
  <si>
    <t>ADQUISICION DE AGREGADOS (PIEDRA CHANCADA Y ARENA GRUESA) PARA EL PROYECTO: MEJORAMIENTO DEL SERVICIO EDUCATIVO DE LOS INSTITUTOS DE EDUCACION SUPERIOR TECNOLOGICA PUBLICA DE PROGRESO Y VILCABAMBA DE LOS DISTRITOS PROGRESO Y VILCABAMBA, DE LA PROVINCIA GRAU - APURIMAC</t>
  </si>
  <si>
    <t>AS-SM-79-2022-GRAP-1</t>
  </si>
  <si>
    <t>668,000.00</t>
  </si>
  <si>
    <t>26/05/2022 21:53</t>
  </si>
  <si>
    <t>ADQUISICION DE CABLES ELECTRICOS, PARA EL PROYECTO MEJORAMIENTO DEL SERVICIO EDUCATIVO DEL INSTITUTO DE EDUCACIÓN SUPERIOR PEDAGÓGICO GREGORIO MENDEL DE CHUQUIBAMBILLA, PROVINCIA DE GRAU - REGIÓN APURIMAC</t>
  </si>
  <si>
    <t>AS-SM-78-2022-GRAP-1</t>
  </si>
  <si>
    <t>81,493.93</t>
  </si>
  <si>
    <t>25/05/2022 18:48</t>
  </si>
  <si>
    <t>SUMINISTRO Y MONTAJE DE CONJUNTO DE CELDAS Y TRANSFORMADOR SECO DE NUCLEO ABIERTO TRIFÁSICO DE 160 KVA DEL SISTEMA DE UTLIZACIÓN EN 13.2 KV PARA EL PROYECTO:  MEJORAMIENTO DEL SERVICIO EDUCATIVO EN LA INSTITUCIÓN EDUCATIVA INTEGRADA VILLA GLORIA DE NIVEL PRIMARIO 54009 Y NIVEL SECUNDARIO VILLA GLORI</t>
  </si>
  <si>
    <t>AS-SM-16-2022-GRAP-3</t>
  </si>
  <si>
    <t>199,100.00</t>
  </si>
  <si>
    <t xml:space="preserve">CONSORCIO - 20490320301 - FAMOGA E.I.R.L	</t>
  </si>
  <si>
    <t>24/05/2022 19:32</t>
  </si>
  <si>
    <t>ADQUISICION DE TAPAJUNTAS DE ALUMINIO PARA EL PROYECTO  MEJORAMIENTO DEL SERVICIO EDUCATIVO EN LA IEP N 54002 SANTA ROSA E IES SANTA ROSA DEL DISTRITO DE ABANCAY, PROVINCIA DE ABANCAY - REGIÓN APURÍMAC.</t>
  </si>
  <si>
    <t>AS-SM-42-2022-GRAP-2</t>
  </si>
  <si>
    <t>74,243.60</t>
  </si>
  <si>
    <t>24/05/2022 09:25</t>
  </si>
  <si>
    <t>ADQUISICIÓN DE COBERTURA (TEJAS ANDINA Y ACCESORIOS) PARA LA OBRA: "MEJORAMIENTO DEL SERVICIO EDUCATIVO DEL INSTITUTO DE EDUCACIÓN SUPERIOR PEDAGÓGICO GREGORIO MENDEL DE CHUQUIBAMBILLA, PROVINCIA DE GRAU - APURÍMAC"</t>
  </si>
  <si>
    <t>AS-SM-76-2022-GRAP-1</t>
  </si>
  <si>
    <t>66,230.90</t>
  </si>
  <si>
    <t>20604670838 - INVERSIONES SMAR MOVILES E.I.R.L</t>
  </si>
  <si>
    <t>23/05/2022 22:14</t>
  </si>
  <si>
    <t>19/05/2022 21:51</t>
  </si>
  <si>
    <t>ADQUISICIÓN DE SEMILLA DE PALTA VARIEDAD ZUTANO, PARA LA PRODUCCIÓN DE PLANTONES DE PALTO EN LOS CENTROS DE TRANSFERENCIA TECNOLÓGICA (CTT) DE LAS PROVINCIAS DE: ABANCAY, AYMARAES, ANDAHUAYLAS Y CHINCHEROS DE LA REGIÓN APURÍMAC</t>
  </si>
  <si>
    <t>AS-SM-48-2022-GRAP-1</t>
  </si>
  <si>
    <t>397,600.00</t>
  </si>
  <si>
    <t>10724997398 - SERRANO HERRERA JORGE LUIS</t>
  </si>
  <si>
    <t>19/05/2022 21:49</t>
  </si>
  <si>
    <t>ADQUISICION DE ROUTER Y SWITCH, PARA EL PROYECTO MEJORAMIENTO DEL SERVICIO EDUCATIVO DE LA I.E. INTEGRADO CESAR ABRAHAM VALLEJO DEL DISTRITO DE ABANCAY, PROVINCIA DE ABANCAY, REGIÓN APURÍMAC.</t>
  </si>
  <si>
    <t>AS-SM-34-2022-GRAP-2</t>
  </si>
  <si>
    <t>211,822.57</t>
  </si>
  <si>
    <t>20600985109 - ETC SOLUCIONES TECNOLOGICOS E.I.R.L.</t>
  </si>
  <si>
    <t>19/05/2022 21:35</t>
  </si>
  <si>
    <t>ADQUISICION DE ARENA FINA PARA EL PROYECTO: MEJORAMIENTO DEL SERVICIO EDUCATIVO DE LOS INSTITUTOS DE EDUCACION SUPERIOR TECNOLOGICA PUBLICA DE PROGRESO Y VILCABAMBA DE LOS DISTRITOS PROGRESO Y VILCABAMBA, DE LA PROVINCIA GRAU - APURIMAC</t>
  </si>
  <si>
    <t>SIE-SIE-41-2022-GRAP-2</t>
  </si>
  <si>
    <t>18/05/2022 20:41</t>
  </si>
  <si>
    <t>ADQUISICIÓN DE 04 TRACTORES AGRÍCOLAS, QUE PERMITA INCREMENTAR LA PRODUCCION Y PRODUCTIVIDAD DE PAPA NATIVA DE LOS PLANES DE NEGOCIO GANADORES DEL FONDO CONCURSABLE PROCOMPITE 2019-II.</t>
  </si>
  <si>
    <t>LP-SM-5-2022-GRAP/CS-1</t>
  </si>
  <si>
    <t>866,000.00</t>
  </si>
  <si>
    <t>18/05/2022 19:29</t>
  </si>
  <si>
    <t>ADQUISICION DE MONITOR DE FUNCIONES VITALES  DE 8 PARAMETROS  PARA EL IOARR:  ADQUISICION DE KITS DE TRAUMA PARA SERVICIOS MÉDICOS DE EMERGENCIA Y KITS DE TRAUMA PARA SERVICIOS MÉDICOS DE EMERGENCIA, EN EL(LA) EESS HOSPITAL REGIONAL GUILLERMO DIAZ DE LA VEGA - ABANCAY EN LA LOCALIDAD ABANCAY, DISTRI</t>
  </si>
  <si>
    <t>AS-SM-74-2022-GRAP-1</t>
  </si>
  <si>
    <t>305,206.67</t>
  </si>
  <si>
    <t>20102032951 - A JAIME ROJAS REPRESENTACIONES GRLES S A</t>
  </si>
  <si>
    <t>18/05/2022 18:04</t>
  </si>
  <si>
    <t>ADQUISICIÓN E INSTALACIÓN DE MONITORES DE FUNCIONES VITALES DE TRANSPORTE PARA LA EJECUCIÓN DE IOARR "ADQUISICIÓN DE KITS DE TRAUMA PARA SERVICIOS MÉDICOS DE EMERGENCIA Y KITS DE TRAUMA PARA SERVICIOS MÉDICOS DE EMERGENCIA; EN EL(LA) EESS HOSPITAL REGIONAL GUILLERMO DIAZ DE LA VEGA - ABANCAY EN LA L</t>
  </si>
  <si>
    <t>AS-SM-73-2022-GRAP-1</t>
  </si>
  <si>
    <t>65,400.00</t>
  </si>
  <si>
    <t>20340116055 - TECNI - MED.SYSTEM. S.A.</t>
  </si>
  <si>
    <t>18/05/2022 14:46</t>
  </si>
  <si>
    <t>ADQUISICION DE LADRILLOS DE ARCILLA PARA EL PROYETO: MEJORAMIENTO DEL SERVICIO EDUCATIVO DEL CETPRO DE CHINCHEROS, DISTRITO DE CHINCHEROS - PROVINCIA DE CHINCHEROS - REGIÓN APURÍMAC</t>
  </si>
  <si>
    <t>AS-SM-71-2022-GRAP-1</t>
  </si>
  <si>
    <t>366,208.50</t>
  </si>
  <si>
    <t>16/05/2022 22:25</t>
  </si>
  <si>
    <t>AS-SM-37-2022-GRAP-2</t>
  </si>
  <si>
    <t>148,560.00</t>
  </si>
  <si>
    <t>16/05/2022 09:01</t>
  </si>
  <si>
    <t>ADQUISICION DE INSTRUMENTOS MUSICALES PARA EL PROYECTO: MEJORAMIENTO DEL SERVICIO EDUCATIVO DE LA I.E. INTEGRADO CESAR ABRAHAM VALLEJO DEL DISTRITO DE ABANCAY, PROVINCIA DE ABANCAY, REGIÓN APURÍMAC.</t>
  </si>
  <si>
    <t>AS-SM-72-2022-GRAP-1</t>
  </si>
  <si>
    <t>67,507.50</t>
  </si>
  <si>
    <t>10085282510 - VILLALTA NUÑEZ TELMO HUMBERTO</t>
  </si>
  <si>
    <t>13/05/2022 21:10</t>
  </si>
  <si>
    <t>ADQUISICIÓN DE CONTADOR DE PECES PARA EL PROYECTO: ADQUISICION DE LABORATORIO / TALLER CREATIVO Y UNIDAD MOVIL; EN EL(LA) CENTRO PISCICOLA DE PRODUCCIÓN DE ALEVINOS DE TRUCHA DE ATUMPATA, EN LA LOCALIDAD CHACABAMBA, DISTRITO DE ABANCAY, PROVINCIA ABANCAY, DEPARTAMENTO APURIMAC</t>
  </si>
  <si>
    <t>AS-SM-70-2022-GRAP-1</t>
  </si>
  <si>
    <t>81,300.00</t>
  </si>
  <si>
    <t>20604174989 - BIODEGRADABLE PERU S.A.C.</t>
  </si>
  <si>
    <t>13/05/2022 21:08</t>
  </si>
  <si>
    <t>ADQUISICION DE BARRAS DE CONSTRUCCION DE ACERO CORRUGADO PARA EL PROYECTO  MEJORAMIENTO DEL SERVICIO EDUCATIVO DE EDUCACIÓN BÁSICA ESPECIAL 01 PIERRE FRANCOIS JAMET, 12 MOLINOPATA, CEBE -11 LA SALLE DEL DISTRITO DE ABANCAY, 07 CURAHUASI DEL DISTRITO DE CURAHUASI, PROVINCIA DE ABANCAY, REGIÓN APURÍMA</t>
  </si>
  <si>
    <t>SIE-SIE-12-2022-GRAP-2</t>
  </si>
  <si>
    <t>625,355.00</t>
  </si>
  <si>
    <t>11/05/2022 19:13</t>
  </si>
  <si>
    <t>ADQUISICIÓN DE CONCRETO PREMEZCLADO FC=210 KG/CM2, PARA EL PROYECTO: MEJORAMIENTO DEL SERVICIO EDUCATIVO DE LOS INSTITUTOS DE EDUCACION SUPERIOR TECNOLOGICA PUBLICA DE PROGRESO Y VILCABAMBA DE LOS DISTRITOS PROGRESO Y VILCABAMBA, DE LA PROVINCIA GRAU - APURÍMAC.</t>
  </si>
  <si>
    <t>AS-SM-68-2022-GRAP-1</t>
  </si>
  <si>
    <t>1,124,016.00</t>
  </si>
  <si>
    <t>11/05/2022 15:17</t>
  </si>
  <si>
    <t>ADQUISICION DE BOTES INFLABLES PARA CANOTAJE PARA EL PLAN DE NEGOCIO AMPLIACION DEL SERVICIO DE CANOTAJE DE LA ASOCIACION DE GUIAS DE TURISMO YACA AGTY, DISTRITO CIRCA, PROVINCIA DE ABANCAY, REGION APURIMAC</t>
  </si>
  <si>
    <t>AS-SM-31-2022-GRAP-2</t>
  </si>
  <si>
    <t>135,943.96</t>
  </si>
  <si>
    <t>20605885455 - PARKER CONSULTORIAS Y PROYECTOS E.I.R.L.</t>
  </si>
  <si>
    <t>10/05/2022 21:43</t>
  </si>
  <si>
    <t>ADQUISICIÓN DE CONCRETO PRE MEZCLADO PARA EL PROYECTO: MEJORAMIENTO DEL COMPLEJO DEPORTIVO EL OLIVO PARA EL DESARROLLO DE LAS ACTIVIDADES DEPORTIVAS EN EL DISTRITO ABANCAY, PROVINCIA DE ABANCAY, REGION APURIMAC.</t>
  </si>
  <si>
    <t>SIE-SIE-44-2022-GRAP-1</t>
  </si>
  <si>
    <t>182,350.00</t>
  </si>
  <si>
    <t>10/05/2022 19:01</t>
  </si>
  <si>
    <t>ADQUISICION DE CONCRETO PREMEZCLADO FC 210 KG/CM2 PARA EL PROYECTO MEJORAMIENTO DEL SERVICIO EDUCATIVO DEL INSTITUTO DE EDUCACIÓN SUPERIOR TECNOLÓGICO PUBLICO DE CURAHUASI, DEL DISTRITO DE CURAHUASI, PROVINCIA DE ABANCAY ¿ APURÍMAC</t>
  </si>
  <si>
    <t>SIE-SIE-16-2022-GRAP-2</t>
  </si>
  <si>
    <t>560,000.00</t>
  </si>
  <si>
    <t>10/05/2022 16:26</t>
  </si>
  <si>
    <t>ADQUISICION DE  VARILLAS DE ACERO CORRUGADO PARA LA EJECUCION DE LA OBRA: " MEJORAMIENTO DEL SERVICIO EDUCATIVO DE LA I.E.I 670 RATCAY, DISTRITO DE CURPAHUASI, PROVINCIA DE GRAU, REGION APURIMAC.</t>
  </si>
  <si>
    <t>SIE-SIE-43-2022-GRAP-1</t>
  </si>
  <si>
    <t>113,773.00</t>
  </si>
  <si>
    <t>10459489261 - TAPIA NAVEROS YULITZA</t>
  </si>
  <si>
    <t>09/05/2022 20:39</t>
  </si>
  <si>
    <t>SIE-SIE-38-2022-GRAP-2</t>
  </si>
  <si>
    <t>101,500.00</t>
  </si>
  <si>
    <t>09/05/2022 19:50</t>
  </si>
  <si>
    <t>ADQUISICIÓN DE MATERIALES DE CONSTRUCCIÓN AGREGADOS PARA EL PROYECTO: MEJORAMIENTO DEL SERVICIO EDUCATIVO DEL CETPRO DE CHINCHEROS, DISTRITO DE CHINCHEROS - PROVINCIA DE CHINCHEROS - REGIÓN APURÍMAC</t>
  </si>
  <si>
    <t>SIE-SIE-34-2022-GRAP-2</t>
  </si>
  <si>
    <t>397,211.85</t>
  </si>
  <si>
    <t xml:space="preserve">CONSORCIO - 10408518666 - CARBAJAL SALCEDO MARIO	</t>
  </si>
  <si>
    <t>09/05/2022 19:49</t>
  </si>
  <si>
    <t>ADQUISICIÓN DE COMBUSTIBLE, PARA EL PROYECTO: MEJORAMIENTO DEL SERVICIO EDUCATIVO DE LOS INSTITUTOS DE EDUCACION SUPERIOR TECNOLOGICA PUBLICA DE PROGRESO Y VILCABAMBA DE LOS DISTRITOS PROGRESO Y VILCABAMBA, DE LA PROVINCIA GRAU - APURÍMAC.</t>
  </si>
  <si>
    <t>AS-SM-67-2022-GRAP-1</t>
  </si>
  <si>
    <t>98,300.00</t>
  </si>
  <si>
    <t>20490733729 - ESTACION DE SERVICIOS GRIFO ABANCAY EMPRESA INDIVIDUAL DE RESPONSABILIDAD LIMITADA - ESERGABANC E.I.</t>
  </si>
  <si>
    <t>09/05/2022 19:33</t>
  </si>
  <si>
    <t>ADQUISICIÓN DE HORMIGON, PARA EL PROYECTO: MEJORAMIENTO DEL SERVICIO EDUCATIVO DEL INSTITUTO DE EDUCACIÓN SUPERIOR TECNOLÓGICO PÚBLICO DE CURAHUASI, DEL DISTRITO DE CURAHUASI, PROVINCIA DE ABANCAY - APURÍMAC.</t>
  </si>
  <si>
    <t>SIE-SIE-40-2022-GRAP-2</t>
  </si>
  <si>
    <t>84,000.00</t>
  </si>
  <si>
    <t>06/05/2022 18:47</t>
  </si>
  <si>
    <t>ADQUISICIÓN DE ACÉMILAS, PARA EL PLAN DE NEGOCIO "MEJORAMIENTO DEL SERVICIO DE ARRIERAJE DE LA ASOCIACIÓN DE ARRIEROS CHOQUEQUIRAO TREK SAN PEDRO DE CACHORA, DISTRITO SAN PEDRO DE CACHORA, PROVINCIA DE ABANCAY REGION APURÍMAC"</t>
  </si>
  <si>
    <t>AS-SM-66-2022-GRAP-1</t>
  </si>
  <si>
    <t>10424822090 - OSCCO EVARVEN FREDDY RONAL</t>
  </si>
  <si>
    <t>06/05/2022 17:33</t>
  </si>
  <si>
    <t>SIE-SIE-36-2022-GRAP-2</t>
  </si>
  <si>
    <t>153,450.00</t>
  </si>
  <si>
    <t>03/05/2022 19:29</t>
  </si>
  <si>
    <t>SIE-SIE-41-2022-GRAP-1</t>
  </si>
  <si>
    <t>29/04/2022 23:24</t>
  </si>
  <si>
    <t>SIE-SIE-24-2022-GRAP-2</t>
  </si>
  <si>
    <t>621,000.00</t>
  </si>
  <si>
    <t>29/04/2022 19:25</t>
  </si>
  <si>
    <t>ADQUISICION DE VAQUILLONAS SERVIDAS DE RAZA BROWN SWISS, PARA LOS PLANES DE NEGOCIO GANADORES DEL FONDO CONCURSABLE PROCOMPITE 2019: para 03 AEOs DE LAS PRONVINCIAS DE ABANCAY, CHINCHEROS Y ANDAHUAYAS, RESPECTIVAMENTE REGIÓN APURÍMAC</t>
  </si>
  <si>
    <t>AS-SM-65-2022-GRAP-1</t>
  </si>
  <si>
    <t>351,000.00</t>
  </si>
  <si>
    <t xml:space="preserve">CONSORCIO  - 10425942234 - BELTRAN MOLINA DEBBY ROSA	</t>
  </si>
  <si>
    <t>28/04/2022 18:50</t>
  </si>
  <si>
    <t>AS-SM-64-2022-GRAP-1</t>
  </si>
  <si>
    <t>28/04/2022 18:49</t>
  </si>
  <si>
    <t>ADQUISICIÓN DE BARRAS DE ACERO CORRUGADO PARA CONSTRUCCIÓN DE 6mm, 3/8", 3/4", 5/8" y 1/2" GRADO 60, PARA LA EJECUCIÓN DE LA OBRA: MEJORAMIENTO DEL SERVICIO EDUCATIVO DE LAS IEI 207 MOLLEPIÑA DEL DISTRITO DE CURPAHUASI, PROVINCIA DE GRAU, REGION APURIMAC</t>
  </si>
  <si>
    <t>SIE-SIE-42-2022-GRAP-1</t>
  </si>
  <si>
    <t>163,260.00</t>
  </si>
  <si>
    <t>22/04/2022 22:23</t>
  </si>
  <si>
    <t>TUBO  DE ACEROS LAC PARA EL PROYECTO: MEJORAMIENTO DEL SERVICIO EDUCATIVO EN LA IEP N 54002 SANTA ROSA E IES SANTA ROSA DEL DISTRITO DE ABANCAY, PROVINCIA DE ABANCAY - REGIÓN APURÍMAC.</t>
  </si>
  <si>
    <t>AS-SM-61-2022-GRAP-1</t>
  </si>
  <si>
    <t>993,592.15</t>
  </si>
  <si>
    <t>22/04/2022 22:20</t>
  </si>
  <si>
    <t>ADQUISICIÓN DE MADERA CORRIENTE PARA ENCOFRADO Y EUCALIPTO (TABLAS, LISTONES Y ROLLIZOS), PARA EL PROYECTO: MEJORAMIENTO DEL SERVICIO EDUCATIVO DEL CETPRO DE CHINCHEROS, DISTRITO DE CHINCHEROS - PROVINCIA DE CHINCHEROS - REGIÓN APURÍMAC.</t>
  </si>
  <si>
    <t>AS-SM-63-2022-GRAP-1</t>
  </si>
  <si>
    <t>294,662.50</t>
  </si>
  <si>
    <t>22/04/2022 21:18</t>
  </si>
  <si>
    <t>ADQUISICIÓN DE BIENES DE AYUDA HUMANITARIA: ARROZ PILADO SUPERIOR X 1 KG; PARA LA PREPARACION Y RESPUESTA FRENTE A EMERGENCIAS Y DESASTRES EN LA REGIÓN APURIMAC.</t>
  </si>
  <si>
    <t>SIE-SIE-25-2022-GRAP-2</t>
  </si>
  <si>
    <t>91,200.00</t>
  </si>
  <si>
    <t>20486573628 - AGROINDUSTRIAL VIRGEN DEL COCHARCAS SOCIEDAD ANONIMA CERRADA</t>
  </si>
  <si>
    <t>21/04/2022 23:06</t>
  </si>
  <si>
    <t>SIE-SIE-40-2022-GRAP-1</t>
  </si>
  <si>
    <t>21/04/2022 20:41</t>
  </si>
  <si>
    <t>SIE-SIE-30-2022-GRAP-2</t>
  </si>
  <si>
    <t>21/04/2022 19:58</t>
  </si>
  <si>
    <t>ADQUISICIÓN DE MADERA PARA PUERTAS Y ENCOFRADO PARA EL PROYECTO: MEJORAMIENTO DE LA PRESTACIÓN DE SERVICIOS DE LA DIRECCIÓN REGIONAL DE TRABAJO Y PROMOCIÓN DEL EMPLEO EN LAS 7 PROVINCIAS DEL DEPARTAMENTO DE APURIMAC</t>
  </si>
  <si>
    <t>AS-SM-62-2022-GRAP-1</t>
  </si>
  <si>
    <t>149,500.00</t>
  </si>
  <si>
    <t>20/04/2022 22:27</t>
  </si>
  <si>
    <t>ADQUISICIÓN DE CEMENTO PORTLAND TIPO I PARA LA EJECUCIÓN DE LA OBRA: MEJORAMIENTO DEL SERVICIO EDUCATIVO DE LAS IEI 670 RATCAY, DEL DISTRITO DE CURPAHUASI, PROVINCIA DE GRAU, REGION APURIMAC</t>
  </si>
  <si>
    <t>SIE-SIE-39-2022-GRAP-1</t>
  </si>
  <si>
    <t>94,500.00</t>
  </si>
  <si>
    <t>20/04/2022 22:24</t>
  </si>
  <si>
    <t>SIE-SIE-38-2022-GRAP-1</t>
  </si>
  <si>
    <t>20/04/2022 22:23</t>
  </si>
  <si>
    <t>AS-SM-16-2022-GRAP-2</t>
  </si>
  <si>
    <t>19/04/2022 22:28</t>
  </si>
  <si>
    <t>ADQUISICIÓN DE MOBILIARIOS MÉDICOS, PARA EL PROYECTO: "MEJORAMIENTO DEL ACCESO A LOS SERVICIOS DE SALUD EN LOS PS I-1: CURANCO, MUTKANI, LLANACCOLLPA, SANTA ROSA, HUACULLO, HUANCARAY Y PALCCAYÑO; PS I-2: CHUÑOHUACHO; DE LA MICRORRED ANTABAMBA, PROVINCIA DE ANTABAMBA, DEPARTAMENTO DE APURÍMAC"</t>
  </si>
  <si>
    <t>AS-SM-15-2022-GRAP-2</t>
  </si>
  <si>
    <t>352,342.50</t>
  </si>
  <si>
    <t>20514325333 - MEDI MATIC S.A.C.</t>
  </si>
  <si>
    <t>19/04/2022 20:39</t>
  </si>
  <si>
    <t>SIE-SIE-29-2022-GRAP-2</t>
  </si>
  <si>
    <t>19/04/2022 19:57</t>
  </si>
  <si>
    <t>ADQUISICIÓN DE SILLAS PARA OFICINA Y USO MULTIPLE, PARA EL PROYECTO: MEJORAMIENTO DEL SERVICIO EDUCATIVO EN LA IEP N 54002 SANTA ROSA E IES SANTA ROSA DEL DISTRITO DE ABANCAY, PROVINCIA DE ABANCAY - REGIÓN APURÍMAC.</t>
  </si>
  <si>
    <t>AS-SM-57-2022-GRAP-1</t>
  </si>
  <si>
    <t>63,572.50</t>
  </si>
  <si>
    <t>20600638441 - CORPORACION PERUANA DE MOBILIARIO S.A.C.</t>
  </si>
  <si>
    <t>19/04/2022 19:03</t>
  </si>
  <si>
    <t>ADQUISICIÓN DE PLANCHAS DE ALUMINIO, TUBO DE ALUMINIO, PARA EL PROYECTO: MEJORAMIENTO DEL SERVICIO EDUCATIVO EN LA IEP N 54002 SANTA ROSA E IES SANTA ROSA DEL DISTRITO DE ABANCAY, PROVINCIA DE ABANCAY - REGIÓN APURÍMAC.</t>
  </si>
  <si>
    <t>AS-SM-56-2022-GRAP-1</t>
  </si>
  <si>
    <t>87,755.85</t>
  </si>
  <si>
    <t>18/04/2022 21:35</t>
  </si>
  <si>
    <t>ADQUISICIÓN DE PRODUCTOS DE VERDURAS PARA LA ALIMENTACION DE LOS NIÑOS, NIÑAS Y ADOLESCENTES DE LA ALDEA INFANTIL VIRGEN DEL ROSARIO ABANCAY</t>
  </si>
  <si>
    <t>AS-SM-59-2022-GRAP-1</t>
  </si>
  <si>
    <t>111,031.50</t>
  </si>
  <si>
    <t>10310247508 - CONTRERAS ANAMPA YONY</t>
  </si>
  <si>
    <t>13/04/2022 21:37</t>
  </si>
  <si>
    <t>ADQUISICION E INSTALACION DEL SISTEMA DE UTILIZACION EXCLUSIVA DE MEDIA TENSION A TODO COSTO para el Proyecto: MEJORAMIENTO DEL SERVICIO EDUCATIVO EN LA IEP Nro. 54002 SANTA ROSA E IES SANTA ROSA DEL DISTRITO DE ABANCAY, PROVINCIA DE ABANCAY, REGION APURIMAC.</t>
  </si>
  <si>
    <t>AS-SM-60-2022-GRAP-1</t>
  </si>
  <si>
    <t>242,070.50</t>
  </si>
  <si>
    <t>SIE-SIE-36-2022-GRAP-1</t>
  </si>
  <si>
    <t>13/04/2022 21:32</t>
  </si>
  <si>
    <t>ADQUISICIÓN DE CEMENTO PORTLAND TIPO I DE 42.5 KG, PARA EL PROYECTO: MEJORAMIENTO DEL SERVICIO EDUCATIVO DE LAS IEI 207 MOLLEPIÑA,  DEL DISTRITO DE CURPAHUASI, PROVINCIA DE GRAU, REGIÓN APURÍMAC.</t>
  </si>
  <si>
    <t>SIE-SIE-35-2022-GRAP-1</t>
  </si>
  <si>
    <t>133,833.50</t>
  </si>
  <si>
    <t>13/04/2022 20:22</t>
  </si>
  <si>
    <t>SIE-SIE-37-2022-GRAP-1</t>
  </si>
  <si>
    <t>174,236.30</t>
  </si>
  <si>
    <t>20259040443 - MULTIVENTAS MATERIALES DE CONSTRUCCION SAC - MUMACO</t>
  </si>
  <si>
    <t>13/04/2022 19:57</t>
  </si>
  <si>
    <t>ADQUISICION E INSTALACION DEL SISTEMA DE UTILIZACION  PARA EL PROYECTO MEJORAMIENTO DEL SERVICIO EDUCATIVO DE LA I.E. INTEGRADO CESAR ABRAHAM VALLEJO DEL DISTRITO DE ABANCAY, PROVINCIA DE ABANCAY, REGIÓN APURÍMAC</t>
  </si>
  <si>
    <t>AS-SM-58-2022-GRAP-1</t>
  </si>
  <si>
    <t>355,000.00</t>
  </si>
  <si>
    <t>13/04/2022 19:37</t>
  </si>
  <si>
    <t>ADQUISICIÓN DE COCHE DE PARO EQUIPADO, PARA EL PROYECTO: "MEJORAMIENTO DEL ACCESO A LOS SERVICIOS DE SALUD EN LOS PS I-1: CURANCO, MUTKANI, LLANACCOLLPA, SANTA ROSA, HUACULLO, HUANCARAY Y PALCCAYÑO; PS I-2: CHUÑOHUACHO; DE LA MICRORRED ANTABAMBA, PROVINCIA DE ANTABAMBA, DEPARTAMENTO DE APURÍMAC"</t>
  </si>
  <si>
    <t>AS-SM-55-2022-GRAP-1</t>
  </si>
  <si>
    <t>69,368.33</t>
  </si>
  <si>
    <t>13/04/2022 19:26</t>
  </si>
  <si>
    <t>ADQUISICION DE ALAMBRE NEGRO DE ACERO AL CARBONO RECOCIDO N° 08 Y N° 16 PARA EL PROYECTO: MEJORAMIENTO DEL SERVICIO EDUCATIVO DEL CETPRO DE CHINCHEROS, DISTRITO DE CHINCHEROS - PROVINCIA DE CHINCHEROS - REGIÓN APURÍMAC</t>
  </si>
  <si>
    <t>SIE-SIE-33-2022-GRAP-1</t>
  </si>
  <si>
    <t>85,150.00</t>
  </si>
  <si>
    <t>10406753951 - PASTOR SOTO JOEL JHONATAN</t>
  </si>
  <si>
    <t>12/04/2022 22:40</t>
  </si>
  <si>
    <t>SIE-SIE-34-2022-GRAP-1</t>
  </si>
  <si>
    <t>12/04/2022 22:39</t>
  </si>
  <si>
    <t>ADQUISICION DE CEMENTO PORTLAND TIPO I DE 42.5 KG, PARA EL PROYECTO: MEJORAMIENTO DEL SERVICIO EDUCATIVO DEL CETPRO DE CHINCHEROS, DISTRITO DE CHINCHEROS - PROVINCIA DE CHINCHEROS - REGION APURIMAC.</t>
  </si>
  <si>
    <t>SIE-SIE-32-2022-GRAP-1</t>
  </si>
  <si>
    <t>1,163,370.00</t>
  </si>
  <si>
    <t>12/04/2022 21:27</t>
  </si>
  <si>
    <t>ADQUISICIÓN DE BARRAS DE CONSTRUCCIÓN (BARRAS DE ACERO CORRUGADO Fy=4200, Kg/cm2, GRADO 60) PARA EL PROYECTO: MEJORAMIENTO DEL SERVICIO EDUCATIVO DEL CETPRO DE CHINCHEROS, DISTRITO DE CHINCHEROS - PROVINCIA DE CHINCHEROS - REGION APURIMAC.</t>
  </si>
  <si>
    <t>SIE-SIE-31-2022-GRAP-1</t>
  </si>
  <si>
    <t>985,417.30</t>
  </si>
  <si>
    <t>12/04/2022 20:50</t>
  </si>
  <si>
    <t>SERVICIO DE RELLENO Y COMPACTADO A TODO COSTO PARA EL PROYECTO:  MEJORAMIENTO Y AMPLIACIÓN DEL SERVICIO DE PROTECCIÓN CONTRA INUNDACIONES DE LOS RIACHUELOS DE SAN LUIS Y JOSÉ MARÍA ARGUEDAS DEL C.P. LAS AMÉRICAS, DISTRITO DE ABANCAY, PROVINCIA DE ABANCAY, REGIÓN APURÍMAC</t>
  </si>
  <si>
    <t>AS-SM-49-2022-GRAP-1</t>
  </si>
  <si>
    <t>200,000.00</t>
  </si>
  <si>
    <t>20600761057 - EMPRESA BOHORQUEZ S.A.C.</t>
  </si>
  <si>
    <t>11/04/2022 22:47</t>
  </si>
  <si>
    <t>SERVICIO DE ELABORACION E INSTALACION DE BARANDAS METÁLICAS A TODO COSTO PARA EL PROYECTO:  MEJORAMIENTO Y AMPLIACIÓN DEL SERVICIO DE PROTECCIÓN CONTRA INUNDACIONES DE LOS RIACHUELOS DE SAN LUIS Y JOSÉ MARÍA ARGUEDAS DEL C.P. LAS AMÉRICAS, DISTRITO DE ABANCAY, PROVINCIA DE ABANCAY, REGIÓN APURÍMAC.</t>
  </si>
  <si>
    <t>AS-SM-47-2022-GRAP-1</t>
  </si>
  <si>
    <t>245,145.00</t>
  </si>
  <si>
    <t>20490537113 - QORILAZOS INGENIEROS SOCIEDAD ANONIMA CERRADA - QORILAZOS INGENIEROS S.A.C.</t>
  </si>
  <si>
    <t>11/04/2022 22:32</t>
  </si>
  <si>
    <t>CONTRATACIÓN DEL SERVICIO DE EXCAVACIÓN DE TERRENO, PERFILADO Y ELIMINACIÓN DE MATERIAL EXCEDENTE PARA EL PROYECTO: MEJORAMIENTO Y AMPLIACIÓN DEL SERVICIO DE PROTECCIÓN CONTRA INUNDACIONES DE LOS RIACHUELOS DE SAN LUIS Y JOSÉ MARÍA ARGUEDAS DEL C.P. LAS AMÉRICAS, DISTRITO DE ABANCAY, PROVINCIA DE AB</t>
  </si>
  <si>
    <t>AS-SM-46-2022-GRAP-1</t>
  </si>
  <si>
    <t>126,000.00</t>
  </si>
  <si>
    <t>11/04/2022 20:56</t>
  </si>
  <si>
    <t>ADQUISICIÓN DE PARLANTES, SISTEMAS Y MICROFONIA DEL SISTEMA DE AUDIO, PARA EL PROYECTO: MEJORAMIENTO DEL SERVICIO EDUCATIVO DE LA I.E. INTEGRADO CESAR ABRAHAM VALLEJO DEL DISTRITO DE ABANCAY, PROVINCIA DE ABANCAY, REGIÓN APURÍMAC.</t>
  </si>
  <si>
    <t>AS-SM-45-2022-GRAP-1</t>
  </si>
  <si>
    <t>311,290.00</t>
  </si>
  <si>
    <t>11/04/2022 19:46</t>
  </si>
  <si>
    <t>ADQUISICIÓN DE PRODUCTOS DE FRUTAS PARA LA ALIMENTACION DE LOS NIÑOS, NIÑAS Y ADOLESCENTES DE LA ALDEA INFANTIL VIRGEN DEL ROSARIO ABANCAY</t>
  </si>
  <si>
    <t>AS-SM-54-2022-GRAP-1</t>
  </si>
  <si>
    <t>106,409.00</t>
  </si>
  <si>
    <t>11/04/2022 10:07</t>
  </si>
  <si>
    <t>ADQUISICION E INSTALACION DE LAMPARA QUIRURGICA DETECHO DOBLE (CIALITICA)  PARA EL IOARR:  ADQUISICION DE KITS DE TRAUMA PARA SERVICIOS MÉDICOS DE EMERGENCIA Y KITS DE TRAUMA PARA SERVICIOS MÉDICOS DE EMERGENCIA, EN EL(LA) EESS HOSPITAL REGIONAL GUILLERMO DIAZ DE LA VEGA - ABANCAY EN LA LOCALIDAD AB</t>
  </si>
  <si>
    <t>AS-SM-52-2022-GRAP-1</t>
  </si>
  <si>
    <t>248,200.00</t>
  </si>
  <si>
    <t>20506475954 - ADVANTAGE MEDICAL SOCIEDAD ANONIMA CERRADA</t>
  </si>
  <si>
    <t>07/04/2022 22:07</t>
  </si>
  <si>
    <t>ADQUISICIÓN DE TEJA ANDINA Y CUMBRERAS PARA EL PROYECTO: MEJORAMIENTO DEL SERVICIO EDUCATIVO BASICA ESPECIAL CEBE-11 LA SALLE  DEL DISTRITO DE ABANCAY, PROVINCIA DE ABANCAY, REGION APURIMAC</t>
  </si>
  <si>
    <t>AS-SM-53-2022-GRAP-1</t>
  </si>
  <si>
    <t>154,800.00</t>
  </si>
  <si>
    <t xml:space="preserve">CONSORCIO - 20527409242 - SERCAM S.R.L.	</t>
  </si>
  <si>
    <t>07/04/2022 22:06</t>
  </si>
  <si>
    <t>SIE-SIE-30-2022-GRAP-1</t>
  </si>
  <si>
    <t>07/04/2022 19:06</t>
  </si>
  <si>
    <t>SUMINISTRO DE LADRILLO DE ARCILLA PARA EL PROYECTO: MEJORAMIENTO DEL SERVICIO EDUCATIVO DEL INSTITUTO DE EDUCACIÓN SUPERIOR TECNOLÓGICO PUBLICO DE CURAHUASI, DEL DISTRITO DE CURAHUASI, PROVINCIA DE ABANCAY ¿ APURÍMAC</t>
  </si>
  <si>
    <t>AS-SM-50-2022-GRAP-1</t>
  </si>
  <si>
    <t>351,202.00</t>
  </si>
  <si>
    <t>20600108949 - FABRICA DE LADRILLOS Y CERAMICAS EL MIRADOR SOCIEDAD ANONIMA CERRADA</t>
  </si>
  <si>
    <t>07/04/2022 12:20</t>
  </si>
  <si>
    <t>ADQUISICIÓN DE PIZARRAS DE ACERO VITRIFICADO, PARA EL PROYECTO: MEJORAMIENTO DEL SERVICIO EDUCATIVO EN LA IEP N 54002 SANTA ROSA E IES SANTA ROSA DEL DISTRITO DE ABANCAY, PROVINCIA DE ABANCAY - REGIÓN APURÍMAC.</t>
  </si>
  <si>
    <t>AS-SM-44-2022-GRAP-1</t>
  </si>
  <si>
    <t>57,602.67</t>
  </si>
  <si>
    <t>20601383382 - ELMIAN S.A.C.</t>
  </si>
  <si>
    <t>06/04/2022 20:48</t>
  </si>
  <si>
    <t>ADQUISICIÓN DE TUBERIAS SCH 80 Y ACCESORIOS PARA COMPONENTE PISCINA SEMIOLIMPICA, PARA EL PROYECTO: MEJORAMIENTO DEL COMPLEJO DEPORTIVO EL OLIVO PARA EL DESARROLLO DE LAS ACTIVIDADES DEPORTIVAS EN EL DISTRITO ABANCAY, PROVINCIA DE ABANCAY, REGIÓN APURÍMAC</t>
  </si>
  <si>
    <t>AS-SM-51-2022-GRAP-1</t>
  </si>
  <si>
    <t>100,511.70</t>
  </si>
  <si>
    <t>20553367761 - GRUPO JOALARA S.A.C.</t>
  </si>
  <si>
    <t>06/04/2022 19:03</t>
  </si>
  <si>
    <t>ADQUISICIÓN DE ADOQUÍN DE CONCRETO (PEATONAL) 6 cm X 10 cm X 20 cm PARA EL PROYECTO: MEJORAMIENTO DEL SERVICIO EDUCATIVO EN LA IEP N° 54002 SANTA ROSA E IES SANTA ROSA DEL DISTRITO DE ABANCAY, PROVINCIA DE ABANCAY, REGION APURIMAC</t>
  </si>
  <si>
    <t>SIE-SIE-7-2022-GRAP-1</t>
  </si>
  <si>
    <t>05/04/2022 15:00</t>
  </si>
  <si>
    <t>ADQUISICIÓN DE FERTILIZANTES COMPUESTOS, PARA EL PROYECTO: MEJORAMIENTO DE LA PRODUCCIÓN DE PALTA HASS Y FUERTE EN LA ASOCIACIÓN DE PRODUCTORES AGROPECUARIOS WALAS DE PAMAPATAMA, DISTRITO TINTAY, PROVINCIA AYMARAES, REGION APURÍMAC.</t>
  </si>
  <si>
    <t>SIE-SIE-20-2022-GRAP-2</t>
  </si>
  <si>
    <t>52,000.00</t>
  </si>
  <si>
    <t>04/04/2022 19:31</t>
  </si>
  <si>
    <t>ADQUISICIÓN DE AGREGADOS, PARA EL PROYECTO: MEJORAMIENTO DEL SERVICIO EDUCATIVO DEL INSTITUTO DE EDUCACIÓN SUPERIOR TECNOLÓGICO PÚBLICO DE CURAHUASI, DEL DISTRITO DE CURAHUASI, PROVINCIA DE ABANCAY - APURÍMAC.</t>
  </si>
  <si>
    <t>SIE-SIE-17-2022-GRAP-2</t>
  </si>
  <si>
    <t>373,065.00</t>
  </si>
  <si>
    <t>04/04/2022 18:59</t>
  </si>
  <si>
    <t>ADQUISICION DE MADERA CORRIENTE Y AGUANO (TABLAS Y LISTONES) PARA EL PROYECTO MEJORAMIENTO DEL SERVICIO EDUCATIVO DE LOS INSTITUTOS DE EDUCACION SUPERIOR TECNOLOGICA PUBLICA DE PROGRESO Y VILCABAMBA DE LOS DISTRITOS PROGRESO Y VILCABAMBA, DE LA PROVINCIA GRAU - APURIMAC</t>
  </si>
  <si>
    <t>AS-SM-41-2022-GRAP-1</t>
  </si>
  <si>
    <t>162,090.00</t>
  </si>
  <si>
    <t>10238622536 - CHALLCO TENIENTE BENEDICTA</t>
  </si>
  <si>
    <t>31/03/2022 22:02</t>
  </si>
  <si>
    <t>AS-SM-42-2022-GRAP-1</t>
  </si>
  <si>
    <t>31/03/2022 21:15</t>
  </si>
  <si>
    <t>ADQUISICION DE PANTALLA LED PARA ESCENARIO AL AIRE LIBRE Y MARCADORES LUMINOSOS PARA EL PROYECTO MEJORAMIENTO DEL COMPLEJO DEPORTIVO EL OLIVO PARA EL DESARROLLO DE LAS ACTIVIDADES DEPORTIVAS EN EL DISTRITO ABANCAY, PROVINCIA DE ABANCAY, REGION APURIMAC</t>
  </si>
  <si>
    <t>AS-SM-43-2022-GRAP-1</t>
  </si>
  <si>
    <t>321,196.00</t>
  </si>
  <si>
    <t>20536029916 - EXCELLENT TECHNOLOGY S.A.C. - EXCTEC</t>
  </si>
  <si>
    <t>31/03/2022 18:12</t>
  </si>
  <si>
    <t>SIE-SIE-29-2022-GRAP-1</t>
  </si>
  <si>
    <t>30/03/2022 20:59</t>
  </si>
  <si>
    <t>ADQUISICIÓN DE BIENES DE AYUDA HUMANITARIA: LENTEJA CALIDAD 2 -SUPERIOR; PARA LA PREPARACION Y RESPUESTA FRENTE A EMERGENCIAS Y DESASTRES EN LA REGIÓN APURIMAC.</t>
  </si>
  <si>
    <t>SIE-SIE-28-2022-GRAP-1</t>
  </si>
  <si>
    <t>42,000.00</t>
  </si>
  <si>
    <t>20528037055 - AGROINDUSTRIAS VITAGEN EMPRESA INDIVIDUAL DE RESPONSABILIDAD LIMITADA</t>
  </si>
  <si>
    <t>25/03/2022 22:44</t>
  </si>
  <si>
    <t>ADQUISICIÓN DE MESAS, SILLAS Y ESCRITORIOS DE ESTRUCTURA METÁLICA Y TABLERO DE POLIPROPILENO, PARA EL PROYECTO: MEJORAMIENTO DEL SERVICIO EDUCATIVO EN LA INSTITUCIÓN EDUCATIVA INTEGRADA VILLA GLORIA DE NIVEL PRIMARIO 54009 Y NIVEL SECUNDARIO VILLA GLORIA DEL DISTRITO DE ABANCAY, PROVINCIA DE ABANCAY</t>
  </si>
  <si>
    <t>AS-SM-40-2022-GRAP-1</t>
  </si>
  <si>
    <t>224,483.33</t>
  </si>
  <si>
    <t>23/03/2022 21:04</t>
  </si>
  <si>
    <t>SIE-SIE-24-2022-GRAP-1</t>
  </si>
  <si>
    <t>23/03/2022 19:27</t>
  </si>
  <si>
    <t>ADQUISICIÓN DE BARRAS DE CONSTRUCCIÓN DE ACERO CORRUGADO, PARA EL PROYECTO: MEJORAMIENTO DEL SERVICIO EDUCATIVO DE LOS INSTITUTOS DE EDUCACION SUPERIOR TECNOLOGICA PUBLICA DE PROGRESO Y VILCABAMBA DE LOS DISTRITOS PROGRESO Y VILCABAMBA, DE LA PROVINCIA GRAU - APURIMAC.</t>
  </si>
  <si>
    <t>SIE-SIE-27-2022-GRAP-1</t>
  </si>
  <si>
    <t>1,226,212.50</t>
  </si>
  <si>
    <t>23/03/2022 18:52</t>
  </si>
  <si>
    <t>ADQUISICIÓN E INSTALACIÓN DE ESTACIONES DE DIAGNÓSTICO Y MONITORES DE GRADO MÉDICO, PARA LAS UNIDADES DE DIAGNOSTICO POR IMÁGENES Y TRAUMASHOCK.</t>
  </si>
  <si>
    <t>AS-SM-22-2022-GRAP-2</t>
  </si>
  <si>
    <t>85,500.00</t>
  </si>
  <si>
    <t>22/03/2022 21:39</t>
  </si>
  <si>
    <t>ADQUISICIÓN DE BIENES DE AYUDA HUMANITARIA: ANCHOVETA EN SALSA DE TOMATE X 200 g; PARA LA PREPARACION Y RESPUESTA FRENTE A EMERGENCIAS Y DESASTRES EN LA REGIÓN APURIMAC.</t>
  </si>
  <si>
    <t>SIE-SIE-26-2022-GRAP-1</t>
  </si>
  <si>
    <t>63,420.00</t>
  </si>
  <si>
    <t>21/03/2022 22:47</t>
  </si>
  <si>
    <t>SIE-SIE-25-2022-GRAP-1</t>
  </si>
  <si>
    <t>21/03/2022 22:46</t>
  </si>
  <si>
    <t>ADQUISICIÓN DE SEMILLA DE PALTA VARIEDAD TOPA TOPA, PARA LA PRODUCCIÓN DE PLANTONES DE PALTO EN LOS CENTROS DE TRANSFERENCIA TECNOLÓGICA (CTT) DE LAS PROVINCIAS DE: ABANCAY, AYMARAES, ANDAHUAYLAS Y CHINCHEROS DE LA REGIÓN APURÍMAC.</t>
  </si>
  <si>
    <t>LP-SM-4-2022-GRAP/CS-1</t>
  </si>
  <si>
    <t>924,451.60</t>
  </si>
  <si>
    <t>20490971824 - CONTRATISTAS GENERALES MAEFER SOCIEDAD COMERCIAL DE RESPONSABILIDAD LIMITADA</t>
  </si>
  <si>
    <t>21/03/2022 21:51</t>
  </si>
  <si>
    <t>ADQUISICIÓN DE CEMENTO PORTLAND TIPO I X 42.5 Kg., PARA EL PROYECTO: MEJORAMIENTO DEL SERVICIO EDUCATIVO DE LOS INSTITUTOS DE EDUCACION SUPERIOR TECNOLOGICA PUBLICA DE PROGRESO Y VILCABAMBA DE LOS DISTRITOS PROGRESO Y VILCABAMBA, DE LA PROVINCIA GRAU - APURIMAC.</t>
  </si>
  <si>
    <t>SIE-SIE-23-2022-GRAP-1</t>
  </si>
  <si>
    <t>600,511.76</t>
  </si>
  <si>
    <t>21/03/2022 21:22</t>
  </si>
  <si>
    <t>ADQUISICIÓN DE MADERA MISA Y EUCALIPTO (TABLAS, LISTONES Y ROLLIZOS), PARA EL PROYECTO: MEJORAMIENTO DEL SERVICIO EDUCATIVO DEL INSTITUTO DE EDUCACIÓN SUPERIOR TECNOLÓGICO PÚBLICO DE CURAHUASI, DEL DISTRITO DE CURAHUASI, PROVINCIA DE ABANCAY ¿ APURÍMAC.</t>
  </si>
  <si>
    <t>AS-SM-39-2022-GRAP-1</t>
  </si>
  <si>
    <t>359,602.67</t>
  </si>
  <si>
    <t>20600813367 - CORPORACION MADERERA DEL SUR SEÑOR DE HUANCA E.I.R.L.</t>
  </si>
  <si>
    <t>21/03/2022 19:00</t>
  </si>
  <si>
    <t>CONTRATACIÓN DEL SERVICIO DE IMPLEMENTACIÓN DEL SISTEMA DE ILUMINACIÓN DEL CAMPO DEPORTIVO DEL COMPLEJO DEPORTIVO EL OLIVO, INCLUYE SUMINISTRO, INSTALACIÓN Y PUESTA EN FUNCIONAMIENTO A TODO COSTO</t>
  </si>
  <si>
    <t>CP-SM-1-2022-GRAP/CS-1</t>
  </si>
  <si>
    <t>2,175,480.00</t>
  </si>
  <si>
    <t>18/03/2022 20:04</t>
  </si>
  <si>
    <t>ADQUISICIÓN DE LUMINARIAS, PARA EL PROYECTO: MEJORAMIENTO DEL SERVICIO EDUCATIVO EN LA IEP N 54002 SANTA ROSA E IES SANTA ROSA DEL DISTRITO DE ABANCAY, PROVINCIA DE ABANCAY - REGIÓN APURÍMAC.</t>
  </si>
  <si>
    <t>AS-SM-38-2022-GRAP-1</t>
  </si>
  <si>
    <t>117,755.44</t>
  </si>
  <si>
    <t>18/03/2022 18:52</t>
  </si>
  <si>
    <t>ADQUISICION DE ALAMBRE NEGRO DE ACERO AL CARBONO RECOCIDO N° 08 Y N° 16 PARA EL PROYECTO: MEJORAMIENTO DEL SERVICIO EDUCATIVO DE LOS INSTITUTOS DE EDUCACION SUPERIOR TECNOLOGICA PUBLICA DE PROGRESO Y VILCABAMBA, DE LOS DISTRITOS PROGRESO Y VILCABAMBA, DE LA PROVINCIA GRAU - APURIMAC</t>
  </si>
  <si>
    <t>SIE-SIE-22-2022-GRAP-1</t>
  </si>
  <si>
    <t>103,680.00</t>
  </si>
  <si>
    <t>17/03/2022 21:08</t>
  </si>
  <si>
    <t>ADQUISICIÓN DE MALLA GANADERA DE ALAMBRE GALVANIZADO H=1.20 M. X 100 M. PARA EL PROYECTO: MEJORAMIENTO DE LA GESTIÓN INTEGRADA DE LOS RECURSOS HÍDRICOS EN LA CUENCA DEL RÍO PAMPAS DE LAS PROVINCIAS DE ANDAHUAYLAS Y CHINCHEROS, REGIÓN APURÍMAC</t>
  </si>
  <si>
    <t>AS-SM-35-2022-GRAP-1</t>
  </si>
  <si>
    <t>386,215.20</t>
  </si>
  <si>
    <t>20454533080 - MALLAS Y ALAMBRES FABRIMAC S.A.C.</t>
  </si>
  <si>
    <t>16/03/2022 22:59</t>
  </si>
  <si>
    <t>ADQUISICION  DE LADRILLO PARA TECHO Y MURO PARA EL PROYECTO: MEJORAMIENTO DEL SERVICIO EDUCATIVO DE EDUCACION BASICA  ESPECIAL 01 PIERRE FRANCOIS JAMET,12 MOLINOPATA, CEBE-11 LA SALLE DEL DISTRITO DE ABANCAY,07 CURAHUASI DEL DISTRITO DE CURAHUASI, PROVINCIA DE ABANCAY, REGION APURIMAC</t>
  </si>
  <si>
    <t>LP-SM-3-2022-GRAP/CS-1</t>
  </si>
  <si>
    <t>418,706.38</t>
  </si>
  <si>
    <t>16/03/2022 20:42</t>
  </si>
  <si>
    <t>ADQUISICION E INSTALACION  DE BOMBA DE INFUSION 2 CANALES  PARA EL IOARR:  ADQUISICION DE KITS DE TRAUMA PARA SERVICIOS MÉDICOS DE EMERGENCIA Y KITS DE TRAUMA PARA SERVICIOS MÉDICOS DE EMERGENCIA, EN EL(LA) EESS HOSPITAL REGIONAL GUILLERMO DIAZ DE LA VEGA - ABANCAY EN LA LOCALIDAD ABANCAY, ABANCAY</t>
  </si>
  <si>
    <t>AS-SM-37-2022-GRAP-1</t>
  </si>
  <si>
    <t>16/03/2022 20:16</t>
  </si>
  <si>
    <t>ADQUISICIÓN DE LADRILLO PARA EL PROYECTO: MEJORAMIENTO DE LA PRESTACIÓN DE SERVICIOS DE LA DIRECCIÓN REGIONAL DE TRABAJO Y PROMOCIÓN DEL EMPLEO EN LAS 7 PROVINCIAS DEL DEPARTAMENTO DE APURÍMAC.</t>
  </si>
  <si>
    <t>AS-SM-36-2022-GRAP-1</t>
  </si>
  <si>
    <t>131,771.53</t>
  </si>
  <si>
    <t>16/03/2022 20:15</t>
  </si>
  <si>
    <t>ADQUISICION DE ROUTER Y SWITCH PARA EL PROYECTO MEJORAMIENTO DEL SERVICIO EDUCATIVO DE LA I.E. INTEGRADO CESAR ABRAHAM VALLEJO DEL DISTRITO DE ABANCAY, PROVINCIA DE ABANCAY, REGIÓN APURÍMAC</t>
  </si>
  <si>
    <t>AS-SM-34-2022-GRAP-1</t>
  </si>
  <si>
    <t>144,247.15</t>
  </si>
  <si>
    <t>16/03/2022 20:04</t>
  </si>
  <si>
    <t>AS-SM-31-2022-GRAP-1</t>
  </si>
  <si>
    <t>15/03/2022 19:50</t>
  </si>
  <si>
    <t>ADQUISICION DE CONCRETO PREMEZCLADO FC 175 KG/CM2, FC 210 FK/CM2 Y FC 280 KG/CM2 PARA EL PROYECTO MEJORAMIENTO Y AMPLIACIÓN DEL SERVICIO DE PROTECCIÓN CONTRA INUNDACIONES DE LOS RIACHUELOS DE SAN LUIS Y JOSÉ MARÍA ARGUEDAS DEL C.P. LAS AMÉRICAS, DISTRITO DE ABANCAY, PROVINCIA DE ABANCAY, REGIÓN APUR</t>
  </si>
  <si>
    <t>SIE-SIE-21-2022-GRAP-1</t>
  </si>
  <si>
    <t>302,240.00</t>
  </si>
  <si>
    <t>15/03/2022 19:29</t>
  </si>
  <si>
    <t>CONTRATACIÓN DE SERVICIO DE INSTALACIÓN DE COBERTURA CON LAMINA TERMO ACÚSTICA PARA LOSA MULTIUSO A TODO COSTO, PARA EL PROYECTO: CONSTRUCCIÓN DE CERCO DE LADRILLO/CONCRETO, SALAS DE REUNIONES O USOS MÚLTIPLES, AMB. PARA COMEDOR, TANQUES DE ALMACENAM. DE AGUA, SIST. DE SEGURIDAD IE 54298 -CHALHUANCA</t>
  </si>
  <si>
    <t>AS-SM-33-2022-GRAP-1</t>
  </si>
  <si>
    <t>100,537.50</t>
  </si>
  <si>
    <t>20608627643 - GROUP ENERGY Y SERVICIOS GENERALES D &amp; F S.A.C.</t>
  </si>
  <si>
    <t>14/03/2022 20:19</t>
  </si>
  <si>
    <t>ADQUISICION DE PISO LAMINADO VINILICO Y ZOCALO BOLEADO CON RODON PARA PISO VINILICO, PARA EL PROYECTO  MEJORAMIENTO DEL SERVICIO EDUCATIVO EN LA IEP N 54002 SANTA ROSA E IES SANTA ROSA DEL DISTRITO DE ABANCAY, PROVINCIA DE ABANCAY - REGIÓN APURÍMAC</t>
  </si>
  <si>
    <t>AS-SM-30-2022-GRAP-1</t>
  </si>
  <si>
    <t>59,401.40</t>
  </si>
  <si>
    <t>14/03/2022 19:20</t>
  </si>
  <si>
    <t>SERVICIO DE FABRICACIÓN E INSTALACIÓN DE COBERTURA DE POLICARBONATO SÓLIDO Y TUBO DE ACERO LAC A TODO COSTO (INCLUYE MANO DE OBRA, MATERIALES, ACCESORIOS Y TRANSPORTE), PARA EL PROYECTO: MEJORAMIENTO DEL SERVICIO EDUCATIVO EN LA IEP N 54002 SANTA ROSA E IES SANTA ROSA DEL DISTRITO DE ABANCAY, PROVIN</t>
  </si>
  <si>
    <t>AS-SM-32-2022-GRAP-1</t>
  </si>
  <si>
    <t>55,500.00</t>
  </si>
  <si>
    <t>10455446533 - INCA LOPEZ MARTIN ANTONIO</t>
  </si>
  <si>
    <t>14/03/2022 19:05</t>
  </si>
  <si>
    <t>ADQUISICIÓN DE FERTILIZANTES COMPUESTOS, PARA EL PROYECTO: MEJORAMIENTO DE LA PRODUCCIÓN DE PALTA HASS Y FUERTE EN LA ASOCIACIÓN DE PRODUCTORES AGROPECUARIOS WALAS DE PAMAPATAMA, DISTRITO TINTAY, PROVINCIA AYMARAES, REGION APURÍMAC</t>
  </si>
  <si>
    <t>SIE-SIE-20-2022-GRAP-1</t>
  </si>
  <si>
    <t>14/03/2022 16:39</t>
  </si>
  <si>
    <t>SERVICIO DE ALQUILER DE 01 RETROEXCAVADORA CON CIRCUITO HIDRÁULICO A TODO COSTO (MAQUINA SERVIDA) PARA LA OBRA: MEJORAMIENTO DEL SERVICIO EDUCATIVO DEL INSTITUTO DE EDUCACIÓN SUPERIOR PEDAGÓGICO GREGORIO MENDEL DE CHUQUIBAMBILLA, PROVINCIA DE GRAU - APURÍMAC.</t>
  </si>
  <si>
    <t>AS-SM-27-2022-GRAP-1</t>
  </si>
  <si>
    <t>161,733.33</t>
  </si>
  <si>
    <t>20491139782 - KUKYS SOCIEDAD COMERCIAL DE RESPONSABILIDAD LIMITADA</t>
  </si>
  <si>
    <t>10/03/2022 20:52</t>
  </si>
  <si>
    <t>ADQUISICIÓN DE BOLSAS DE POLIETILENO DE 8" X 15" X 3 MM (ANCHO, ALTURA Y ESPESOR) PARA EL PROYECTO: MEJORAMIENTO DE LOS SERVICIOS DE APOYO AL DESARROLLO DE LA CADENA PRODUCTIVA DE LA PALTA EN 85 LOCALIDADES DE 30 DISTRITOS EN LAS PROVINCIAS DE ABANCAY, ANDAHUAYLAS, AYMARAES Y CHINCHEROS DE LA REGIÓN</t>
  </si>
  <si>
    <t>AS-SM-23-2022-GRAP-1</t>
  </si>
  <si>
    <t>129,750.00</t>
  </si>
  <si>
    <t>20344377180 - R &amp; H PLASTICOS S.A.C.</t>
  </si>
  <si>
    <t>10/03/2022 20:51</t>
  </si>
  <si>
    <t>SERVICIO DE FABRICACIÓN E INSTALACIÓN DE BARANDAS DE ACERO INOXIDABLE Y VIDRIO TEMPLADO A TODO COSTO PARA EL PROYECTO: MEJORAMIENTO DEL SERVICIO EDUCATIVO EN LA IEP N° 54002 SANTA ROSA E IES SANTA ROSA DEL DISTRITO DE ABANCAY, PROVINCIA DE ABANCAY, REGION APURIMAC</t>
  </si>
  <si>
    <t>AS-SM-28-2022-GRAP-1</t>
  </si>
  <si>
    <t>189,196.00</t>
  </si>
  <si>
    <t>20563859084 - INVERSIONES Y DISTRIBUCIONES CONTINENTAL EMPRESA INDIVIDUAL DE RESPONSABILIDAD LIMITADA-ID CONTINENT</t>
  </si>
  <si>
    <t>retrotraido por resolucion</t>
  </si>
  <si>
    <t>10/03/2022 20:24</t>
  </si>
  <si>
    <t>SERVICIO DE DEMOLICION, EXCAVACION, CORTE Y ELIMINACION DE DESMONTE PARA EL PROYECTO MEJORAMIENTO DEL SERVICIO EDUCATIVO DEL INSTITUTO DE EDUCACION SUPERIOR TECNOLOGICO PUBLICO DE CURAHUASI, DEL DISTRTIO DE CURAHUASI, PROVINCIA DE ABANCAY - APURIMAC</t>
  </si>
  <si>
    <t>AS-SM-26-2022-GRAP-1</t>
  </si>
  <si>
    <t>307,500.00</t>
  </si>
  <si>
    <t>10/03/2022 19:46</t>
  </si>
  <si>
    <t>ADQUISICION DE MATERIALES ELECTRICOS , PARA EL PROYECTO: MEJORAMIENTO DEL COMPLEJO DEPORTIVO EL OLIVO PARA EL DESARROLLO DE LAS ACTIVIDADES DEPORTIVAS EN EL DISTRITO ABANCAY, PROVINCIA DE ABANCAY, REGION APURIMAC</t>
  </si>
  <si>
    <t>AS-SM-29-2022-GRAP-1</t>
  </si>
  <si>
    <t>54,268.50</t>
  </si>
  <si>
    <t>20514955434 - N &amp; B ELECTRICIDAD INDUSTRIAL SOCIEDAD COMERCIAL DE RESPONSABILIDAD LIMITADA</t>
  </si>
  <si>
    <t>10/03/2022 18:53</t>
  </si>
  <si>
    <t>ADQUISICION DE MADERA (LISTONES Y TABLAS) PARA EL PROYECTO MEJORAMIENTO DEL SERVICIO EDUCATIVO DE EDUCACIÓN BÁSICA ESPECIAL 01 PIERRE FRANCOIS JAMET, 12 MOLINOPATA, CEBE -11 LA SALLE DEL DISTRITO DE ABANCAY, 07 CURAHUASI DEL DISTRITO DE CURAHUASI, PROVINCIA DE ABANCAY, REGIÓN APURÍMAC</t>
  </si>
  <si>
    <t>AS-SM-20-2022-GRAP-1</t>
  </si>
  <si>
    <t>263,419.25</t>
  </si>
  <si>
    <t>09/03/2022 20:56</t>
  </si>
  <si>
    <t>ADQUISICIÓN DE BOMBAS PARA COMPONENTE PISCINA SEMIOLIMPICA, PARA EL PROYECTO: "MEJORAMIENTO DEL COMPLEJO DEPORTIVO EL OLIVO PARA EL DESARROLLO DE LAS ACTIVIDADES DEPORTIVAS EN EL DISTRITO ABANCAY, PROVINCIA DE ABANCAY, REGIÓN APURIMAC"</t>
  </si>
  <si>
    <t>AS-SM-24-2022-GRAP-1</t>
  </si>
  <si>
    <t>49,586.29</t>
  </si>
  <si>
    <t>20602040250 - WILLIAM Y M. MAQUINARIAS E.I.R.L.</t>
  </si>
  <si>
    <t>09/03/2022 20:33</t>
  </si>
  <si>
    <t>ADQUISICION DE MOBILIARIO (MESAS Y SILLAS PARA ESTUDIANTES, ESCRITORIO Y SILLA PARA DOCENTES) PARA EL PROYECTO MEJORAMIENTO DE LOS SERVICIOS EDUCATIVOS EN LA I.E.S JUAN ANTONIO TRELLES DE HUANCARAMA, DISTRITO DE HUANCARAMA, PROVINCIA DE ANDAHUAYLAS, REGION APURIMAC</t>
  </si>
  <si>
    <t>AS-SM-19-2022-GRAP-1</t>
  </si>
  <si>
    <t>122,571.33</t>
  </si>
  <si>
    <t>09/03/2022 19:52</t>
  </si>
  <si>
    <t>AS-SM-22-2022-GRAP-1</t>
  </si>
  <si>
    <t>09/03/2022 19:51</t>
  </si>
  <si>
    <t>ADQUISICION DE TUBERIA Y ACCESORIOS PPR PARA COMPONENETE PISCINA SEMIOLIMPICA, PROYECTO: PROYECTO: MEJORAMIENTO DEL COMPLEJO DEPORTIVO EL OLIVO PARA EL DESARROLLO DE LAS ACTIVIDADES DEPORTIVAS EN EL DISTRITO ABANCAY, PROVINCIA DE ABANCAY, REGION APURIMAC</t>
  </si>
  <si>
    <t>AS-SM-25-2022-GRAP-1</t>
  </si>
  <si>
    <t>86,662.14</t>
  </si>
  <si>
    <t>09/03/2022 19:44</t>
  </si>
  <si>
    <t>ADQUISICIÓN E INSTALACIÓN DE PUERTAS DE MADERA, PARA EL PROYECTO: MEJORAMIENTO DE LOS SERVICIOS EDUCATIVOS EN LA I.E.S JUAN ANTONIO TRELLES DE HUANCARAMA, DISTRITO DE HUANCARAMA, PROVINCIA DE ANDAHUAYLAS, REGIÓN APURIMAC.</t>
  </si>
  <si>
    <t>AS-SM-21-2022-GRAP-1</t>
  </si>
  <si>
    <t>161,156.55</t>
  </si>
  <si>
    <t xml:space="preserve">CONSORCIO - 20608764179 - AGASA PERU S.A.C.	</t>
  </si>
  <si>
    <t>08/03/2022 16:43</t>
  </si>
  <si>
    <t>ADQUISICIÓN DE TIERRA AGRÍCOLA, ARENA DE RIO O LAMA Y TIERRA NEGRA DE ALTURA A TODO COSTO, PARA LA PRODUCCIÓN DE PLANES DE PALTO EN LOS DIFERENTES CENTROS DE TRANSFERENCIA TECNOLÓGICA (CTT) Y VIVEROS TEMPORALES DEL PROYECTO: MEJORAMIENTO DE LOS SERVICIOS DE APOYO AL DESARROLLO DE LA CADENA PRODUCTIV</t>
  </si>
  <si>
    <t>AS-SM-18-2022-GRAP-1</t>
  </si>
  <si>
    <t>309,440.08</t>
  </si>
  <si>
    <t>20602490620 - BERCHSMAN SOCIEDAD COMERCIAL DE RESPONSABILIDAD LIMITADA - BERCHSMAN S.R.L.</t>
  </si>
  <si>
    <t>08/03/2022 12:35</t>
  </si>
  <si>
    <t>ADQUISICIÓN DE BARRAS DE ACERO CORRUGADO PARA CONSTRUCCIÓN DE 6mm, 3/8", 3/4", 5/8" y 1/2" GRADO 60, PARA EL PROYECTO:  MEJORAMIENTO DEL SERVICIO EDUCATIVO DEL INSTITUTO DE EDUCACIÓN SUPERIOR TECNOLÓGICO PUBLICO DE CURAHUASI, DEL DISTRITO DE CURAHUASI, PROVINCIA DE ABANCAY - APURÍMAC</t>
  </si>
  <si>
    <t>SIE-SIE-19-2022-GRAP-1</t>
  </si>
  <si>
    <t>1,555,127.50</t>
  </si>
  <si>
    <t>07/03/2022 19:49</t>
  </si>
  <si>
    <t>ADQUISICIÓN DE CEMENTO PORTLAND TIPO I, PARA EL PROYECTO: MEJORAMIENTO DEL SERVICIO EDUCATIVO DEL INSTITUTO DE EDUCACIÓN SUPERIOR TECNOLÓGICO PÚBLICO DE CURAHUASI, DEL DISTRITO DE CURAHUASI, PROVINCIA DE ABANCAY - APURÍMAC</t>
  </si>
  <si>
    <t>SIE-SIE-18-2022-GRAP-1</t>
  </si>
  <si>
    <t>405,000.00</t>
  </si>
  <si>
    <t>10460694936 - ALFARO PANIURA JHON ULISES</t>
  </si>
  <si>
    <t>04/03/2022 20:38</t>
  </si>
  <si>
    <t>SIE-SIE-17-2022-GRAP-1</t>
  </si>
  <si>
    <t>PISO SINTETICO PARA TENIS PARA EL PROYECTO: MEJORAMIENTO DEL COMPLEJO DEPORTIVO EL OLIVO PARA EL DESARROLLO DE LAS ACTIVIDADES DEPORTIVAS EN EL DISTRITO ABANCAY, PROVINCIA DE ABANCAY, REGION APURIMAC</t>
  </si>
  <si>
    <t>AS-SM-4-2022-GRAP-2</t>
  </si>
  <si>
    <t>105,292.50</t>
  </si>
  <si>
    <t>04/03/2022 20:22</t>
  </si>
  <si>
    <t>SIE-SIE-16-2022-GRAP-1</t>
  </si>
  <si>
    <t>540,000.00</t>
  </si>
  <si>
    <t>04/03/2022 15:39</t>
  </si>
  <si>
    <t>AS-SM-15-2022-GRAP-1</t>
  </si>
  <si>
    <t>ADQUISICION DE CONCRETO PREMEZCLADO FC=210KG/CM2 Y FC=175KG/CM2 PARA EL PROYECTO MEJORAMIENTO DE LA PRESTACIÓN DE SERVICIOS DE LA DIRECCIÓN REGIONAL DE TRABAJO Y PROMOCIÓN DEL EMPLEO EN LAS 7 PROVINCIAS DEL DEPARTAMENTO DE APURIMAC</t>
  </si>
  <si>
    <t>SIE-SIE-15-2022-GRAP-1</t>
  </si>
  <si>
    <t>278,980.00</t>
  </si>
  <si>
    <t>03/03/2022 12:23</t>
  </si>
  <si>
    <t>ADQUISICIÓN DE TUBOS LAC ASTM A500, PARA EL PROYECTO: MEJORAMIENTO DEL SERVICIO EDUCATIVO DEL INSTITUTO DE EDUCACIÓN SUPERIOR PEDAGÓGICO GREGORIO MENDEL DE CHUQUIBAMBILLA, PROVINCIA DE GRAU - APURÍMAC</t>
  </si>
  <si>
    <t>AS-SM-17-2022-GRAP-1</t>
  </si>
  <si>
    <t>240,015.00</t>
  </si>
  <si>
    <t>10427264209 - QUISPE QUILCA EDY LUZ</t>
  </si>
  <si>
    <t>02/03/2022 21:25</t>
  </si>
  <si>
    <t>ADQUISICIÓN DE BALANZAS, PARA EL PROYECTO: "MEJORAMIENTO DEL ACCESO A LOS SERVICIOS DE SALUD EN LOS PS I-1: CURANCO, MUTKANI, LLANACCOLLPA, SANTA ROSA, HUACULLO, HUANCARAY Y PALCCAYÑO; PS I-2: CHUÑOHUACHO; DE LA MICRORRED ANTABAMBA, PROVINCIA DE ANTABAMBA, DEPARTAMENTO DE APURÍMAC"</t>
  </si>
  <si>
    <t>AS-SM-14-2022-GRAP-1</t>
  </si>
  <si>
    <t>254,172.80</t>
  </si>
  <si>
    <t>20447790999 - EXPORT PERU GLOBAL SOCIEDAD ANONIMA CERRADA</t>
  </si>
  <si>
    <t>02/03/2022 19:48</t>
  </si>
  <si>
    <t>ADQUISICIÓN DE CEMENTO PORTLAND TIPO I X 42.50 kg PARA EL PROYECTO: MEJORAMIENTO DE LA PRESTACIÓN DE SERVICIOS DE LA DIRECCIÓN REGIONAL DE TRABAJO Y PROMOCIÓN DEL EMPLEO EN LAS 7 PROVINCIAS DEL DEPARTAMENTO DE APURIMAC</t>
  </si>
  <si>
    <t>SIE-SIE-14-2022-GRAP-1</t>
  </si>
  <si>
    <t>128,466.75</t>
  </si>
  <si>
    <t>02/03/2022 19:19</t>
  </si>
  <si>
    <t>SUMINISTRO Y MONTAJE DE CONJUNTO DE CELDAS DE 24KV: CELDA DE LLEGADA REMONTE, CELDA COMPACTA DE PROTECCION Y MANIOBRA, CELDA DE TRANSFORMACION Y TRANSFORMADOR SECO DE NUCLEO ABIERTO TRIFASICO DE 160 KVA. PARA EL PROYECTO: MEJORAMIENTO DEL SERVICIO EDUCATIVO EN LA INSTITUCIÓN EDUCATIVA INTEGRADA VILLA GLORIA DE NIVEL PRIMARIO 54009 Y NIVEL SECUNDARIO VILLA GLORIA DEL DISTRITO DE ABANCAY, PROVINCIA DE ABANCAY, REGIÓN APURÍMAC</t>
  </si>
  <si>
    <t>AS-SM-16-2022-GRAP-1</t>
  </si>
  <si>
    <t>02/03/2022 19:17</t>
  </si>
  <si>
    <t>ADQUISICIÓN DE ACCESORIOS SANITARIOS, PARA EL PROYECTO:  MEJORAMIENTO DEL SERVICIO EDUCATIVO EN LA IEP N 54002 SANTA ROSA E IES SANTA ROSA DEL DISTRITO DE ABANCAY, PROVINCIA DE ABANCAY - REGIÓN APURÍMAC.</t>
  </si>
  <si>
    <t>AS-SM-12-2022-GRAP-1</t>
  </si>
  <si>
    <t>101,860.65</t>
  </si>
  <si>
    <t>20515557751 - SUPER PC PERU SAC</t>
  </si>
  <si>
    <t>01/03/2022 21:41</t>
  </si>
  <si>
    <t>ADQUISICION DE BIENES DE AYUDA HUMANITARIA; BUZOS DE TELA POLAR (POLERA CON CAPUCHA + PANTALON) PARA NIÑOS Y ADULTOS</t>
  </si>
  <si>
    <t>AS-SM-11-2022-GRAP-1</t>
  </si>
  <si>
    <t>175,254.00</t>
  </si>
  <si>
    <t>01/03/2022 20:05</t>
  </si>
  <si>
    <t>ADQUISICION DE COLECTORES SOLARES PARA COMPONENTE PISCINA SEMIOLIMPICA, PROYECTO: PROYECTO: MEJORAMIENTO DEL COMPLEJO DEPORTIVO EL OLIVO PARA EL DESARROLLO DE LAS ACTIVIDADES DEPORTIVAS EN EL DISTRITO ABANCAY, PROVINCIA DE ABANCAY, REGION APURIMAC</t>
  </si>
  <si>
    <t>AS-SM-13-2022-GRAP-1</t>
  </si>
  <si>
    <t>156,779.43</t>
  </si>
  <si>
    <t>20335910550 - PISCINES S.A.C.</t>
  </si>
  <si>
    <t>01/03/2022 19:27</t>
  </si>
  <si>
    <t>ADQUISICIÓN DE BARRAS DE CONSTRUCCIÓN DE ACERO CORRUGADO, PARA EL PROYECTO: MEJORAMIENTO DE LA PRESTACIÓN DE SERVICIOS DE LA DIRECCIÓN REGIONAL DE TRABAJO Y PROMOCIÓN DEL EMPLEO EN LAS 7 PROVINCIAS DEL DEPARTAMENTO DE APURÍMAC.</t>
  </si>
  <si>
    <t>SIE-SIE-13-2022-GRAP-1</t>
  </si>
  <si>
    <t>418,757.75</t>
  </si>
  <si>
    <t>01/03/2022 17:47</t>
  </si>
  <si>
    <t>ADQUISICIÓN DE CONCRETO PREMEZCLADO FC=210 KG/CM2, PARA EL PROYECTO: MEJORAMIENTO DEL SERVICIO EDUCATIVO DE EDUCACIÓN BÁSICA ESPECIAL 01 PIERRE FRANCOIS JAMET, 12 MOLINOPATA, CEBE -11 LA SALLE DEL DISTRITO DE ABANCAY, 07 CURAHUASI DEL DISTRITO DE CURAHUASI, PROVINCIA DE ABANCAY, REGIÓN APURÍMAC.</t>
  </si>
  <si>
    <t>SIE-SIE-11-2022-GRAP-1</t>
  </si>
  <si>
    <t>294,000.00</t>
  </si>
  <si>
    <t>01/03/2022 10:40</t>
  </si>
  <si>
    <t>PROTECTOR DE CESPED DE POLIETILENO TRASLUCIDO DE 2 in X 1.00 m X 1.00 m PARA EL PROYECTO: MEJORAMIENTO DEL COMPLEJO DEPORTIVO EL OLIVO PARA EL DESARROLLO DE LAS ACTIVIDADES DEPORTIVAS EN EL DISTRITO ABANCAY, PROVINCIA DE ABANCAY, REGION APURIMAC</t>
  </si>
  <si>
    <t>LP-SM-2-2022-GRAP/CS-1</t>
  </si>
  <si>
    <t>1,544,560.00</t>
  </si>
  <si>
    <t>20516261928 - GREEN AND BLACK SERVICE E.I.R.L.</t>
  </si>
  <si>
    <t>28/02/2022 19:15</t>
  </si>
  <si>
    <t>CONTRATACIÓN DE SERVICIO DE INSTALACION DE BARANDA METALICA DE TUBO LAC INCLUYE MATERIALES Y ACCESORIOS PARA EL PROYECTO: MEJORAMIENTO DEL SERVICIO EDUCATIVO EN LA IEP Nro. 54002 SANTA ROSA E IES SANTA ROSA DEL DISTRITO ABANCAY, PROVINCIA DE ABANCAY, REGION APURIMAC</t>
  </si>
  <si>
    <t>AS-SM-9-2022-GRAP-1</t>
  </si>
  <si>
    <t>245,964.62</t>
  </si>
  <si>
    <t>20568196148 - COORPORACION E INVERSIONES ANDINAS SOCIEDAD ANONIMA CERRADA</t>
  </si>
  <si>
    <t>23/02/2022 22:18</t>
  </si>
  <si>
    <t>COBERTURA DE LA PISCINA SEMIOLIMPICA, PARA EL PROYECTO: MEJORAMIENTO DEL COMPLEJO DEPORTIVO EL OLIVO PARA EL DESARROLLO DE LAS ACTIVIDADES DEPORTIVAS EN EL DISTRITO ABANCAY, PROVINCIA DE ABANCAY, REGION APURIMAC</t>
  </si>
  <si>
    <t>AS-SM-10-2022-GRAP-1</t>
  </si>
  <si>
    <t>210,243.91</t>
  </si>
  <si>
    <t>23/02/2022 18:55</t>
  </si>
  <si>
    <t>ADQUISICION DE BARRAS DE CONSTRUCCION DE ACERO CORRUGADO PARA EL PROYECTO: MEJORAMIENTO DEL SERVICIO EDUCATIVO DE EDUCACIÓN BÁSICA ESPECIAL 01 PIERRE FRANCOIS JAMET, 12 MOLINOPATA, CEBE -11 LA SALLE DEL DISTRITO DE ABANCAY, 07 CURAHUASI DEL DISTRITO DE CURAHUASI, PROVINCIA DE ABANCAY, APURIMAC</t>
  </si>
  <si>
    <t>SIE-SIE-12-2022-GRAP-1</t>
  </si>
  <si>
    <t>23/02/2022 16:06</t>
  </si>
  <si>
    <t>ADQUISICIÓN DE ACCESS POINT WI-FI POE OMNIDIRECCIONALES PARA EL PROYECTO MEJORAMIENTO DEL SERVICIO EDUCATIVO EN LA IEP Nro. 54002 SANTA ROSA E IES SANTA ROSA DEL DISTRITO DE ABANCAY, PROVINCIA DE ABANCAY - REGIÓN APURÍMAC</t>
  </si>
  <si>
    <t>AS-SM-8-2022-GRAP-1</t>
  </si>
  <si>
    <t>104,550.00</t>
  </si>
  <si>
    <t>20390342048 - ALLTEK COMUNICACIONES SOCIEDAD ANONIMA</t>
  </si>
  <si>
    <t>22/02/2022 20:43</t>
  </si>
  <si>
    <t>ADQUISICION E INSTALACION DE MAQUINAS Y EQUIPOS PARA LA PLANTA DE PRODECESAMIENTO DE FIBRA DE ALPACA PARA EL PLAN DE NEGOCIO  MEJORAMIENTO DE LA PRODUCCION Y COMERCIALIZACION DE FIBRA DE ALPACA DE LA SOCIEDAD DE CRIADORES DE ALPACAS Y LLAMAS EN LA PROVINCIA DE ANTABAMBA.</t>
  </si>
  <si>
    <t>AS-SM-7-2022-GRAP-1</t>
  </si>
  <si>
    <t>137,335.00</t>
  </si>
  <si>
    <t>22/02/2022 20:06</t>
  </si>
  <si>
    <t>ADQUISICION DE CONCRETO PREMEZCLADO FC 210 KG/CM2 PARA EL PROYECTO   MEJORAMIENTO DEL SERVICIO EDUCATIVO EN LAS INSTITUCIONES EDUCATIVAS DEL NIVEL PRIMARIO N 54385 SEÑOR DE LA EXALTACION, N 54621 FIDELIA VALENZUELA Y N 54389 PATAPATA, DISTRITO DE CHUQUIBAMBILLA PROVINCIA DE GRAU - REGIÓN APURIMAC</t>
  </si>
  <si>
    <t>SIE-SIE-8-2022-GRAP-2</t>
  </si>
  <si>
    <t>299,750.00</t>
  </si>
  <si>
    <t>22/02/2022 17:50</t>
  </si>
  <si>
    <t>ADQUISICION DE CEMENTO PORTLAND TIPO I X 42.50 kg PARA EL PROYECTO: MEJORAMIENTO DEL SERVICIO EDUCATIVO DE EDUCACIÓN BÁSICA ESPECIAL 01 PIERRE FRANCOIS JAMET, 12 MOLINOPATA, CEBE -11 LA SALLE DEL DISTRITO DE ABANCAY, 07 CURAHUASI DEL DISTRITO DE CURAHUASI, PROVINCIA DE ABANCAY, REGIÓN APURÍMAC</t>
  </si>
  <si>
    <t>SIE-SIE-10-2022-GRAP-1</t>
  </si>
  <si>
    <t>320,312.50</t>
  </si>
  <si>
    <t>21/02/2022 19:55</t>
  </si>
  <si>
    <t>ADQUISICIÓN DE MAQUINARIAS DE ORDEÑO MÓVIL PARA VACUNOS, PARA LA ASOCIACIÓN DE PRODUCTORES TOTORAY, COMUNIDAD DE LA PUENTE UCEDA, DISTRITO DE CURAHUASI, PROVINCIA DE ABANCAY, REGIÓN APURÍMAC.</t>
  </si>
  <si>
    <t>AS-SM-6-2022-GRAP-1</t>
  </si>
  <si>
    <t>106,625.00</t>
  </si>
  <si>
    <t>20602922660 - SELECTA GENETICA Y BIOTECNOLOGIA SOCIEDAD ANONIMA CERRADA - SELECTA GB S.A.C.</t>
  </si>
  <si>
    <t>21/02/2022 15:17</t>
  </si>
  <si>
    <t>LP-SM-1-2022-GRAP/CS-1</t>
  </si>
  <si>
    <t>17/02/2022 20:28</t>
  </si>
  <si>
    <t>ADQUISICION DE VENTANAS CON VIDRIO TEMPLADO DE 6 MM, VENTANAS TIPO MURO CORTINA SISTEMA STICK CON VIDRIO TEMPLADO DE 6 MM, PARA EL PROYECTO: MEJORAMIENTO DEL COMPLEJO DEPORTIVO EL OLIVO PARA EL DESARROLLO DE LAS ACTIVIDADES DEPORTIVAS EN EL DISTRITO ABANCAY, PROVINCIA DE ABANCAY, REGION APURIMAC</t>
  </si>
  <si>
    <t>AS-SM-5-2022-GRAP-1</t>
  </si>
  <si>
    <t>218,825.32</t>
  </si>
  <si>
    <t>20528002855 - VIDRIOALUMINIOS DEL SUR EMPRESA INDIVIDUAL DE RESPONSABILIDAD LIMITADA</t>
  </si>
  <si>
    <t>17/02/2022 20:16</t>
  </si>
  <si>
    <t>AS-SM-4-2022-GRAP-1</t>
  </si>
  <si>
    <t>15/02/2022 17:55</t>
  </si>
  <si>
    <t>ADQUISICIÓN DE MOBILIARIO DE AGLOMERADO MDP FABRICADO A ALTA PRESIÓN MELANINA, PARA EL PROYECTO: MEJORAMIENTO DEL SERVICIO EDUCATIVO DE LA I.E. INTEGRADO CESAR ABRAHAM VALLEJO DEL DISTRITO DE ABANCAY, PROVINCIA DE ABANCAY, REGIÓN APURÍMAC.</t>
  </si>
  <si>
    <t>AS-SM-3-2022-GRAP-1</t>
  </si>
  <si>
    <t>147,596.20</t>
  </si>
  <si>
    <t>20601846943 - CREACIONES AMUEBLARTE SOCIEDAD ANONIMA CERRADA - CREACIONES AMUEBLARTE S.A.C.</t>
  </si>
  <si>
    <t>14/02/2022 19:43</t>
  </si>
  <si>
    <t>SIE-SIE-8-2022-GRAP-1</t>
  </si>
  <si>
    <t>11/02/2022 19:01</t>
  </si>
  <si>
    <t>ADQUISICIÓN DE MATERIAL AGREGADO PARA EL PROYECTO: MEJORAMIENTO DEL SERVICIO EDUCATIVO DE EDUCACIÓN BÁSICA ESPECIAL 01 PIERRE FRANCOIS JAMET, 12 MOLINOPATA, CEBE -11 LA SALLE DEL DISTRITO DE ABANCAY, 07 CURAHUASI DEL DISTRITO DE CURAHUASI, PROVINCIA DE ABANCAY, REGIÓN APURÍMAC</t>
  </si>
  <si>
    <t>SIE-SIE-9-2022-GRAP-1</t>
  </si>
  <si>
    <t>143,660.70</t>
  </si>
  <si>
    <t>11/02/2022 18:25</t>
  </si>
  <si>
    <t>ADQUISICIÓN DE MADERA CORRIENTE PARA EL PROYECTO: MEJORAMIENTO DEL SERVICIO EDUCATIVO EN LA INSTITUCION EDUCATIVA DEL NIVEL PRIMARIO Nro. 54389 PATAPATA, DISTRITO DE CHUQUIBAMBILLA, PROVINCIA DE GRAU - REGION APURIMAC.</t>
  </si>
  <si>
    <t>AS-SM-2-2022-GRAP-1</t>
  </si>
  <si>
    <t>69,120.00</t>
  </si>
  <si>
    <t>20600847300 - ORLANDO´S E.I.R.L.</t>
  </si>
  <si>
    <t>08/02/2022 19:28</t>
  </si>
  <si>
    <t>42,005.00</t>
  </si>
  <si>
    <t>20601343895 - XELKING S.A.C.</t>
  </si>
  <si>
    <t>07/02/2022 19:09</t>
  </si>
  <si>
    <t>ADQUISICIÓN DE AGREGADO (PIEDRA CHANCADA Y ARENA GRUESA) PARA EL PROYECTO MEJORAMIENTO DEL SERVICIO EDUCATIVO EN LAS INSTITUCIONES EDUCATIVAS DEL NIVEL PRIMARIO N° 54385 SR DE EXALTACION, N° 54621 FIDELIA VALENZUELA Y N° 54389 PATAPATA, DISTRITO DE CHUQUIBAMBILLA PROVINCIA DE GRAU - REGIÓN APURIMAC</t>
  </si>
  <si>
    <t>SIE-SIE-6-2022-GRAP-1</t>
  </si>
  <si>
    <t>190,000.00</t>
  </si>
  <si>
    <t>10403077700 - TRUEVAS FLORES JORGE</t>
  </si>
  <si>
    <t>03/02/2022 19:38</t>
  </si>
  <si>
    <t>ADQUISICIÓN DE BARRAS DE CONSTRUCCIÓN DE ACERO CORRUGADO PARA EL PROYECTO MEJORAMIENTO DEL SERVICIO EDUCATIVO DE LA I.E. INTEGRADO CESAR ABRAHAM VALLEJO DEL DISTRITO DE ABANCAY, PROVINCIA DE ABANCAY, REGIÓN APURÍMAC.</t>
  </si>
  <si>
    <t>SIE-SIE-5-2022-GRAP-1</t>
  </si>
  <si>
    <t>69,806.40</t>
  </si>
  <si>
    <t>03/02/2022 19:09</t>
  </si>
  <si>
    <t>ADQUISICIÓN DE LADRILLOS PARA EL PROYECTO: MEJORAMIENTO DEL SERVICIO EDUCATIVO EN LAS INSTITUCIONES EDUCATIVAS DEL NIVEL PRIMARIO N 54385 SEÑOR DE LA EXALTACION, N 54621 FIDELIA VALENZUELA Y N 54389 PATAPATA, DISTRITO DE CHUQUIBAMBILLA PROVINCIA DE GRAU - REGIÓN APURIMAC</t>
  </si>
  <si>
    <t>AS-SM-1-2022-GRAP-1</t>
  </si>
  <si>
    <t>111,347.50</t>
  </si>
  <si>
    <t>03/02/2022 12:17</t>
  </si>
  <si>
    <t>ADQUISICIÓN DE CEMENTO PORTLAND TIPO I DE 42.50 kg PARA EL PROYECTO:  MEJORAMIENTO DEL SERVICIO EDUCATIVO DE LA I.E. INTEGRADO CESAR ABRAHAM VALLEJO DEL DISTRITO DE ABANCAY, PROVINCIA DE ABANCAY, REGIÓN APURÍMAC.</t>
  </si>
  <si>
    <t>SIE-SIE-4-2022-GRAP-1</t>
  </si>
  <si>
    <t>148,500.00</t>
  </si>
  <si>
    <t>31/01/2022 21:03</t>
  </si>
  <si>
    <t>ADQUISICION DE CEMENTO PORTLAND TIPO I DE 42.5 KG, PARA EL PROYECTO MEJORAMIENTO DEL SERVICIO EDUCATIVO EN LAS INSTITUCIONES EDUCATIVAS DEL NIVEL PRIMARIO N° 54385 SEÑOR DE LA EXALTACION, N° 54621 FIDELIA VALENZUELA Y N° 54389 PATAPATA, DISTRITO DE CHUQUIBAMBILLA PROVINCIA DE GRAU - REGIÓN APURIMAC</t>
  </si>
  <si>
    <t>SIE-SIE-3-2022-GRAP-1</t>
  </si>
  <si>
    <t>252,150.00</t>
  </si>
  <si>
    <t>31/01/2022 20:39</t>
  </si>
  <si>
    <t>ADQUISICION DE CEMENTO PORTLAND TIPO I DE 42.5 KG, PARA EL PROYECTO MEJORAMIENTO DEL COMPLEJO DEPORTIVO EL OLIVO PARA EL DESARROLLO DE LAS ACTIVIDADES DEPORTIVAS EN EL DISTRITO DE ABANCAY, PROVINCIA DE ABANCAY, REGION APURIMAC</t>
  </si>
  <si>
    <t>SIE-SIE-2-2022-GRAP-1</t>
  </si>
  <si>
    <t>135,000.00</t>
  </si>
  <si>
    <t>31/01/2022 19:54</t>
  </si>
  <si>
    <t>ADQUISICION DE CONCRETO PREMEZCLADO FC-210 KG/CM2, PARA EL PROYECTO MEJORAMIENTO DEL COMPLEJO DEPORIVO EL OLIVO PARA EL DESARROLLO DE LAS ACTIVIDADES DEPORTIVAS EN EL DISTRITO DE ABANCAY, PROVINCIA DE ABANCAY, REGION APURIMAC</t>
  </si>
  <si>
    <t>SIE-SIE-1-2022-GRAP-1</t>
  </si>
  <si>
    <t>103,750.00</t>
  </si>
  <si>
    <t>31/01/2022 19:09</t>
  </si>
  <si>
    <t>ADQUISICION DE MADERA PARA ENCOFRADO PARA EL PROYECTO: META 009</t>
  </si>
  <si>
    <t>ADQUISICION DE EQUIPOS DE PROTECCION PERSONAL PARA LA OBRA: META Nº 04</t>
  </si>
  <si>
    <t xml:space="preserve"> GUTIERREZ HUACHORUNTO YUDY</t>
  </si>
  <si>
    <t>ADQUISICION DE CEMENTO PORTLAND TIPO I X 42.5 KG. META 011. PROYECTO "MEJORAMIENTO DE LOS SERVI</t>
  </si>
  <si>
    <t>ADQUISICION DE MADERA MACHIMBRADA -- META  : 0008.</t>
  </si>
  <si>
    <t>ADQUISICION DE CLAVOS Y ALAMBRES PARA LA OBRA: META 10.</t>
  </si>
  <si>
    <t>DIAZ ZAVALLA HUGO</t>
  </si>
  <si>
    <t>ADQUISICION DE EPPS PARA PERSONAL OBRERO. META Nº 08</t>
  </si>
  <si>
    <t>ADQUISICICON DE PASTA MURAL, LIJAS Y OTROS: META Nº 8</t>
  </si>
  <si>
    <t>ADQUISICION DE TRIPLAY FENOLICO PARA EL PROYECTO: META 009</t>
  </si>
  <si>
    <t>JP INVERSIONES GENERALES EMPRESA INDIVIDUAL DE RESPONSABILIDAD LIMITADA</t>
  </si>
  <si>
    <t>ADQUISICION DE AGREGADOS PARA OBRA. META 011 PROYECTO "MEJORAMIENTO DE LOS SERVICIOS EDUCATIVOS</t>
  </si>
  <si>
    <t>ADQUISICION DE CABLES PARA LA OBRA: META 10</t>
  </si>
  <si>
    <t>ADQUISICION Y SERVICIO  DE INSTALACION E PARQUET  ZOCALOS BOLEADOS.-META:8</t>
  </si>
  <si>
    <t>FABRI BEETS SOCIEDAD ANONIMA CERRADA</t>
  </si>
  <si>
    <t>ADQUISICION DE EPP PARA LA META 12 .</t>
  </si>
  <si>
    <t>SERVICIOS GENERALES TRES REGIONES S.R.L.</t>
  </si>
  <si>
    <t>ADQUISICION DE CABLES ELECTRICOS.--META  : 0008.</t>
  </si>
  <si>
    <t>ADQISICION DE LADRILLO KING KONG PARA LA OBRA: META 25.</t>
  </si>
  <si>
    <t>ADQUISICION DE EPPS PARA EL PERSONAL OBRERO, PROYECTO: META 009</t>
  </si>
  <si>
    <t>INCA ALLCCAHUAMÁN MIKER</t>
  </si>
  <si>
    <t>ADQUISICION DE LUMINARIAS. META Nº 08</t>
  </si>
  <si>
    <t>ADQUISICION DE COMBUSTIBLE, PARA EL PROYECTO: META Nº 04</t>
  </si>
  <si>
    <t>INVERSIONES FAMEVA S.A.C.</t>
  </si>
  <si>
    <t>ADQUISICION DE COMBUSTIBLE. META Nº 012</t>
  </si>
  <si>
    <t>ADQUISICION PLATINA DE ACERO "PLATINA DE ACERO" PARA LA OBRA. META Nº 006</t>
  </si>
  <si>
    <t>ADQUISICION DE ALAMBRES Y CLAVOS META: 12</t>
  </si>
  <si>
    <t>ADQUISICION DE LISTONES DE MADERA, META 12.</t>
  </si>
  <si>
    <t>BARAZORDA ROJAS ELMAR</t>
  </si>
  <si>
    <t>ADQUISICION DE MATERIAL AGREGADO, PARA LA OBRA: META Nº 025</t>
  </si>
  <si>
    <t>ADQUISICIÓN DE CEMENTO PORTLAND TIPO I X 42.5 KG PARA PROYECTO. META Nº 06</t>
  </si>
  <si>
    <t>ADQUISICION DE ACCESORIOS EN GENERAL PARA LA OBRA: META Nº 039</t>
  </si>
  <si>
    <t>ADQUISICION DE APPS PATA LA OBRA META(039)</t>
  </si>
  <si>
    <t>ADQUISICION DE TUBO DE ACERO GALVANIZADO META 12</t>
  </si>
  <si>
    <t>MOLINA MOSCOSO BERHIOSKA GRISEL</t>
  </si>
  <si>
    <t>ADQUISICION TORNILLOS , RIEL Y PARANTES META 008</t>
  </si>
  <si>
    <t>ADQ.DE SMART TV 50'' ULTRA HD 4K, CONGELADORA, BALANZA DIGITAL Y LICUADORA  (META 05).</t>
  </si>
  <si>
    <t>ADQUISICION DE CONDUCTORES ELECTRICOS PARA LA OBRA: META 10</t>
  </si>
  <si>
    <t>CORPORACION DILOMA  E.I.R.L.</t>
  </si>
  <si>
    <t>ADQUISICION DE POSTE TUBULAR  PARA  LA OBRA:META 10</t>
  </si>
  <si>
    <t>ADQUISICION DE LADRILLO KING KONG. META Nº 08</t>
  </si>
  <si>
    <t>ADQUISICIÓN DE MATERIALES PARA INSTALACIONES ELÉCTRICAS (META 05)</t>
  </si>
  <si>
    <t>LOPEZ MARQUES WALTER</t>
  </si>
  <si>
    <t>ADQ. DE CARNE  .META N° 32</t>
  </si>
  <si>
    <t>MARQUINA FLORES YILLIAN GABRIELA</t>
  </si>
  <si>
    <t>ADQUISICION DE HERRAMIENTAS PARA LA OBRA: META Nº04</t>
  </si>
  <si>
    <t>ADQUISICION DE PINTURA  PARA LA META  : 0008..</t>
  </si>
  <si>
    <t>ADQ. DE HUEVO  META N° 32</t>
  </si>
  <si>
    <t>ADQUISICION DE VARILLAS DE ACERO CORRUGADO PARA LA OBRA: META 25.</t>
  </si>
  <si>
    <t>CRINVER EMPRESA INDIVIDUAL DE RESPONSABILIDAD LIMITADA</t>
  </si>
  <si>
    <t>ADQUISICION DE LADRILLO PARA TECHO PARA LA OBRA: META 10</t>
  </si>
  <si>
    <t xml:space="preserve"> ALLCCA ALTAMIRANO CLIEBER ROGELIO</t>
  </si>
  <si>
    <t>ADQUISICION DE AGREGADO. META Nº 08</t>
  </si>
  <si>
    <t xml:space="preserve"> CODISA CONTRATISTAS S.A.C.</t>
  </si>
  <si>
    <t>ADQUISICION DE VARILLAS DE FIERRO PARA EL PROYECTO META: 009</t>
  </si>
  <si>
    <t>ADQUISICION DE CEMENTO PARA LA OBRA: META 10</t>
  </si>
  <si>
    <t>S.G. CORALTA S.A.C</t>
  </si>
  <si>
    <t>ADQUISICION DE AGREGADOS PARA EL PROYECTO: META 009</t>
  </si>
  <si>
    <t>ADQUISICIÓN DE LIBROS, REVISTAS, Y ENCICLOPEDIAS (META 05) PROYECTO: “MEJORAMIENTO DE LOS SERVI</t>
  </si>
  <si>
    <t>ADQUISICION DE VARILLAS DE ACERO CORRUGADO PARA EL PROYECTO "MEJORAMIENTO --META : 0004.</t>
  </si>
  <si>
    <t>ADQUISICION DE MATERIALES DE LABORATORIO ESCOLAR:  META 11</t>
  </si>
  <si>
    <t>SANCHEZ IMPORT LAB E.I.R.L.</t>
  </si>
  <si>
    <t>ADQUISICION DE EPP PARA EL PERSONA OBRERO.META 49</t>
  </si>
  <si>
    <t>ADQ. DE VERDURAS  PARA LOS  MESES  DE FEBRERO A DICIEMBRE DEL 2022--META :32</t>
  </si>
  <si>
    <t>AQUINO PARI NICOLASA</t>
  </si>
  <si>
    <t>ADQUSICI0N DE  TANQUE Y CISTERNA PARA ALMACENAMIENTO DE AGUA POTABLE , INCLUYE --META : 0006</t>
  </si>
  <si>
    <t>HUAMAN PALOMINO ELIZABETH</t>
  </si>
  <si>
    <t>ADQUISICION DE TUBO RECTANGULAR METALICO DE ACERO PARA EL PROYECTO: META009</t>
  </si>
  <si>
    <t>SE REQUIERE ACERO CORRUGADO PARA LA OBRA:"MEJORAMIENTO DEL SERVICIO DE AGUA --META : 002</t>
  </si>
  <si>
    <t>ADQUISICION DE ACERO CORRUGADO PARA LA OBRA. META Nº 006</t>
  </si>
  <si>
    <t>ADQUISICION DE TUBOS METALICOS PARA EL PROYECTO "MEJORAMIENTO DEL SERVICIOS--META  : 0039.</t>
  </si>
  <si>
    <t>ADQUISICION DE CAMAS Y TARIMA DE MADERA TORNILLO, PARA LA OBRA:META Nº 25</t>
  </si>
  <si>
    <t>ADQUISICION DE CEMENTO PARA EL PROYECTO: META 009</t>
  </si>
  <si>
    <t>ADQUISCION DE CEMENTO PORTLAND TIPO I 42.5 KG, PARA LA CONSTRUCCION DE 02 TRIBUNAS--META  : 0040</t>
  </si>
  <si>
    <t>CRISOLES QUISPE EDWAR</t>
  </si>
  <si>
    <t>ADQUISICION DE MOBILIARIOS DE MELAMINA Y MADERA, PARA LA OBRA:META 10,</t>
  </si>
  <si>
    <t>SOLICITO ADQUISICION DE MATERIAL AGREGADO. META Nº 04.</t>
  </si>
  <si>
    <t>ADQUISICION DE CEMENTO. META Nº 008</t>
  </si>
  <si>
    <t>ADQUISICION DE ACERO DE REFUERZO FY=4200 GRADO 60 PARA REALIZAR TRABAJOS EN LA --META : 0040.</t>
  </si>
  <si>
    <t>ADQUISICION DE LADRILLO META 12</t>
  </si>
  <si>
    <t>ADQUISICION DE TUBERIAS Y ACCESORIOS META 0009.</t>
  </si>
  <si>
    <t>ADQUISICIÓN DE VIDRIO CRUDO DE 6MM PARA LA META (06)</t>
  </si>
  <si>
    <t>FLORES PARDO TATIANA</t>
  </si>
  <si>
    <t>ADQUISICION DE VARILLAS DE FIERRO. META Nº 008</t>
  </si>
  <si>
    <t>ADQ.DE  ADQUISICION DE CEMENTO. META Nº 004</t>
  </si>
  <si>
    <t>ADQ., FABRICACION E INSTALACION DE PORTON, PUERTA METALICA TIPO REJA (META 11) PROYECTO</t>
  </si>
  <si>
    <t>INGENIERIA E INNOVACION DEL SUR E.I.R.L.</t>
  </si>
  <si>
    <t>ADQUISICION DE MOVILIARIOS PARA LA META 12</t>
  </si>
  <si>
    <t>HUAMAN OMONTE JAIME</t>
  </si>
  <si>
    <t>ADQUISICION DE EPPS PARA EL PERSONAL OBRERO DE LA OBRA:"CREACION DE SERVICIO--META :  0041.</t>
  </si>
  <si>
    <t>ADQUISICION DE TRIPLAY FENOLICO - META 0004</t>
  </si>
  <si>
    <t>SEGA INGENIERIA Y CONSTRUCCION SOCIEDAD COMERCIAL DE RESPONSABILIDAD LIMITADA - SEGAINCO S.R.L.</t>
  </si>
  <si>
    <t>ADQUISICION DE TRIPLAY FENOLICO - META 0041</t>
  </si>
  <si>
    <t>NEGOCIOS SAGUISUR EMPRESA INDIVIDUAL DE RESPONSABILIDAD LIMITADA</t>
  </si>
  <si>
    <t>ADQUISICION DE TRIPLAY FENOLICO - META 0012</t>
  </si>
  <si>
    <t>ADQUISICION DE KIT DE CANALETAS PARA LA META 12 ...</t>
  </si>
  <si>
    <t>ADQUISICION DE CEMENTO PORLAND TIPO I X 42.5 KG, PARA LA OBRA: META 25.</t>
  </si>
  <si>
    <t>VILLEGAS AMAO MARIANO</t>
  </si>
  <si>
    <t>ADQUISICION DE MATERIALES PARA INSTALACIONES ELECTRICAS DE LA OBRA: META 10</t>
  </si>
  <si>
    <t>ADQUISICION DE AGREGADO PARA LA OBRA: META 10</t>
  </si>
  <si>
    <t>ADQUISICION DE CEMENTO PORTLAND TIPO 1(42.5 KG) META 12.</t>
  </si>
  <si>
    <t>ADQUISICION DE REFLECTOR.--META : 0008.</t>
  </si>
  <si>
    <t>ADQUISICION DE VARILLAS DE FIERRO PARA LA OBRA: META 10</t>
  </si>
  <si>
    <t>ADQUISICION DE TEJA  ANDINA PARA LA OBRA: META 10</t>
  </si>
  <si>
    <t>LOPEZ MARQUEZ DIOMEDES</t>
  </si>
  <si>
    <t>ADQUISICION DE COBERTURA DE POLICARBONATO PARA LA OBRA: META 10</t>
  </si>
  <si>
    <t>ADQUISISCION TABLERO GENERAL TIPO AUTOSOPORTADO META 06</t>
  </si>
  <si>
    <t>LEZAMA NINANCURO MIGUEL ARCANGEL</t>
  </si>
  <si>
    <t>ADQUISICION DE CABLES PARA LA META 12 .</t>
  </si>
  <si>
    <t>ADQ.DE GRUPO ELECTRÓGENO 90KVA, ENCAPSULADO INSONORO, 380 - 220 V. META Nº 10</t>
  </si>
  <si>
    <t>ADQUISICIONDE ARENA GRUESA Y PIEDRA CHANCADA, META 12.</t>
  </si>
  <si>
    <t>ADQ DE GAS PARA AL ALDEA INSTITUCION--META : 0032.</t>
  </si>
  <si>
    <t>CORPORACION CENTURION S.A.C.</t>
  </si>
  <si>
    <t>ADQUISICION DE MATERIALES SANITARIOS PARA EL PROYECTO: META 009</t>
  </si>
  <si>
    <t>ADQUISICION DE CABLES PARA LA META 12</t>
  </si>
  <si>
    <t>ADQUISICION DE ACCESORIOS SANITARIOS, ELECTRICOS Y AGUA PARA EL PROYECTO: META 009</t>
  </si>
  <si>
    <t>ADQUISICION DE SISTEMA ELECTRICOS para el proyecto "MEJORAMIENTO DEL SERVICIOS DE SALUD EN EL N</t>
  </si>
  <si>
    <t>ADQUISCION DE PIZARRAS INTERACTIVAS META: 011</t>
  </si>
  <si>
    <t>MANITEX SOCIEDAD ANONIMA CERRADA - MANITEX S.A.C.</t>
  </si>
  <si>
    <t>ADQUISICION DE REPRODUCTORES DE PEJERREY META 29.</t>
  </si>
  <si>
    <t>MULTISERVICIOS ALWINEF EMPRESA INDIVIDUAL DE RESPONSABILIDAD LIMITADA</t>
  </si>
  <si>
    <t>ADQUISICIÓN DE TUBOS, CODOS Y CONO DE REBOSE PARA EL PROYECTO "MEJORAMIENTO DE LA -META : 0004.</t>
  </si>
  <si>
    <t>GRUPO MINERO Y CONSTRUCCION S.A.C.</t>
  </si>
  <si>
    <t>ADQUISICION DE PORCELANATO Y CERAMICO PARA EL PROYECTO: META 009</t>
  </si>
  <si>
    <t>ADQUISICION DE MOBILIARIO PARA EQUIPAMIENTO DE OBRA  META 11</t>
  </si>
  <si>
    <t>ADQUISICION DE TANQUE BIODIGESTOR META 12</t>
  </si>
  <si>
    <t>GRUPO 4H ALTAMIRANO S.R.L</t>
  </si>
  <si>
    <t>ADQUISICION DE MICROSCOPIO Y ESTEROSCOPIO PARA EQUIPAMIENTO DE LABORATORIO (META 11) PROYECTO "</t>
  </si>
  <si>
    <t>CUPRUM METAL TRADING SAC</t>
  </si>
  <si>
    <t>ADQUICISION DE PEGAMENTO Y FRAGUA PARA EL PROYECTO: META 009</t>
  </si>
  <si>
    <t>ALBERCA RIOS ALFONZO MAXIMO</t>
  </si>
  <si>
    <t>ADQUISICION DE LUMINARIAS LED PARA EL PROYECTO: META 009</t>
  </si>
  <si>
    <t>ADQUISICIÓN DE CERÁMICOS, PARA LA OBRA: "MEJORAMIENTO DE LOS SERVICIOS INTEGRALES --META  : 0025.</t>
  </si>
  <si>
    <t>ADQ. DE COBERTURAS DE TECHO--META  : 0009.</t>
  </si>
  <si>
    <t>SALINAS AYALA FERNANDO ANDRE</t>
  </si>
  <si>
    <t>ADQUISICION DE AGREGADOS PARA EL PROYECTO:"CREACIÓN DEL SERVICIO EDUCATIVO DE LA --META : 0041</t>
  </si>
  <si>
    <t>ADQUISICION DE VARILLAS DE ACERO.META 49.</t>
  </si>
  <si>
    <t>ADQUISICION DE ALAMBRE NEGRO RECOCIDO  N°16 Y N°8 PARA LA OBRA:CREACIÓN DE LA META : 0041.</t>
  </si>
  <si>
    <t>ADQUISICION DE CENTO ..META 49</t>
  </si>
  <si>
    <t>ADQUISICION DE COMPUTADORAS PERSONALES  PARA EL PROYECTO "MEJORAMIENTO DE LA --META : 0039.</t>
  </si>
  <si>
    <t>ADQUISICION DE AGREGADO.META 49</t>
  </si>
  <si>
    <t>ADQUISICION DE CARTELES Y SEÑALES INDICATIVAS  META N° 039</t>
  </si>
  <si>
    <t>MAUCAYLLE HUAMANI ROSA ALBERTINA</t>
  </si>
  <si>
    <t>ADQUISICION DE MATERIALES DE FERRETERIA PARA EL PROYECTO: META 009</t>
  </si>
  <si>
    <t>ADQUISICION DE CONDUCTORES ELECTRICOS PARA LA META 12</t>
  </si>
  <si>
    <t>ADQUISICION DE LISTON DE MADERA.META 49</t>
  </si>
  <si>
    <t>ADQUISICIÓN DE TUBO DE FIERRO GALVANIZADO Y PLATINAS DE FIERRO GALVANIZADO (META 05) PROYECTO:</t>
  </si>
  <si>
    <t>ADQUISICION DE AGREGADO,SEGUN CONTRATO N°912-2021-GRA-GSR. META Nº 002</t>
  </si>
  <si>
    <t>ADQUISICION DE CEMENTO PORTLAND TIPO I X 42.5 KG,SEGUN CONTRATO N°897-2021-GRA-GSRCH. META Nº 02</t>
  </si>
  <si>
    <t>ADQUISICION DE TUBERIA META 12</t>
  </si>
  <si>
    <t>CHAVEZ BAÑOS MARIA BELEN</t>
  </si>
  <si>
    <t>ADQUISICION DE KIT DE JUEGOS PARA NIÑOS (AS) DEL PROYECTO: META 10</t>
  </si>
  <si>
    <t>ADQUISICION DE LISTONES Y TABLAS DE MADERA PARA EL PROYECTO: META 009</t>
  </si>
  <si>
    <t>CORPORACION MADERERA SIERRA ANDINA SOCIEDAD ANONIMA CERRADA - CORPORACION MADERERA SIERRA ANDINA S.A</t>
  </si>
  <si>
    <t>ADQUISICION DE AGREGADO PARA LA META  12 .</t>
  </si>
  <si>
    <t>ADQUISICION DE ADITIVOS META 12</t>
  </si>
  <si>
    <t xml:space="preserve"> HUAMANI CHIQUILLAN MONICA</t>
  </si>
  <si>
    <t>ADQUISICION DE POLICARBONATO Y ACCESORIOS PARA LA META 12 .</t>
  </si>
  <si>
    <t>CONDORI HUAMANI GOMER ABILIO</t>
  </si>
  <si>
    <t>ADQUISICION DE COMBUSTIBLE.META 49</t>
  </si>
  <si>
    <t>ADQUISICION DE LISTONES PARA LA META 12 .</t>
  </si>
  <si>
    <t>ADQUISICIÓN E INSTALACIÓN DE CORTINAS (META 05).</t>
  </si>
  <si>
    <t>ALARCON SALAZAR NERIO</t>
  </si>
  <si>
    <t>ADQUISICION DE MESAS Y SILLAS PARA EL NIVEL INICIAL Y PRIMARIA (META 11)</t>
  </si>
  <si>
    <t>ADQUISICIÓN DE MOBILIARIO ESCOLAR (META 05) PARA EL PROYECTO “MEJORAMIENTO DE LOS SERVICIOS DE</t>
  </si>
  <si>
    <t>ADQUISICION DE COBERTURA DE ALUZIN META 12</t>
  </si>
  <si>
    <t>REYNAGA PANIORA JHAKELIN KATERINE</t>
  </si>
  <si>
    <t>ACERO CORRUGADO (VARILLAS DE ¼", 3/8", ½", 5/8" Y ¾") , PARA EL PROYECTO:"--META : 0041.</t>
  </si>
  <si>
    <t>ADQUISICION DE TUBERIAS DE AGUA PARA LA META 41</t>
  </si>
  <si>
    <t>ADQUISICION DE CABLES ELECTRICOS (META 11)</t>
  </si>
  <si>
    <t>ADQUISICION DE IMPLEMENTOS DE LABORATORIO ESCOLAR (META 11) PROYECTO "MEJORAMIENTO DE LOS SERVI</t>
  </si>
  <si>
    <t>ADQUISICIÓN DE MALLA DE NYLON PARA CAMPO DEPORTIVO : META 05</t>
  </si>
  <si>
    <t>ADQUISICIÓN DE EQUIPOS DE RED ALAMBRICA, RED INALAMBRICA Y CAMARAS META N° 025</t>
  </si>
  <si>
    <t>ADQUISICION DE TABLEROS GENERALES Y DE DISTRIBUCION PARA EL PROYECTO: META 009</t>
  </si>
  <si>
    <t>ADQUICISIÓN DE VIVERES PARA ALDEA INSTITUCIÓN--META : 0032.</t>
  </si>
  <si>
    <t>ADQUISICION DE MADERAS,LISTONES,ROLLIZOS PARA LA OBRA:CREACIÓN DEL SERVICIO EDUC.-META : 0041</t>
  </si>
  <si>
    <t>PAUCCAR ALHUAY MARLENY</t>
  </si>
  <si>
    <t>ADQUISICION DE TELEVISOR LED SMART TV DE 46".INCLUIDO ACCESORIOS Y RACK : META N° 039</t>
  </si>
  <si>
    <t>POLO LANDA FATIMA ZHARAI</t>
  </si>
  <si>
    <t>ADQUISICION DE TUBOS ELECTRICOS Y AGUA PARA EL PROYECTO: META 009</t>
  </si>
  <si>
    <t>ADQUISICION DE TUBERIAS PARA INSTALACIONES ELECTRICAS, PARA LA META 41</t>
  </si>
  <si>
    <t>ADQUISICION DE TUBERIAS META - 25</t>
  </si>
  <si>
    <t>ADQUISICIONDE OVAS DE PEJERREY META 29</t>
  </si>
  <si>
    <t>PERUVIAN CORPORATION AQUA ALEVINES S.A.C</t>
  </si>
  <si>
    <t>ADQUISICION DE TUBO RECTANGULAR PARA LA META 12</t>
  </si>
  <si>
    <t>ADQUISICION DE LIJAS: META 12</t>
  </si>
  <si>
    <t xml:space="preserve"> LOPEZ MARQUEZ NOEMI</t>
  </si>
  <si>
    <t>ADQUICISIÓN DE VIVERES PARA LA ALDEA INTITUCION: META N° 032</t>
  </si>
  <si>
    <t>TOLEDO AYQUIPA DORINA</t>
  </si>
  <si>
    <t>ADQUISICION DE TUBO DE ACERO GALVANIZADO Y PLANCHA PLATINA DE ACERO PARA EL PROYECTO: META 009</t>
  </si>
  <si>
    <t>COMERCIAL Y FERRETERIA EMAM EMPRESA INDIVIDUAL DE RESPONSABILIDAD LIMITADA - COFEMAM E.I.R.L.</t>
  </si>
  <si>
    <t>ADQUISICION DE PEGAMENTO PARA PORCELANATO, META: 009</t>
  </si>
  <si>
    <t>ADQUISICION ALUZIN Y ACCESORIOS PARA LA META 12</t>
  </si>
  <si>
    <t xml:space="preserve"> CAMPOS DOMINGUEZ RONALD</t>
  </si>
  <si>
    <t>ADQUISICION DE CEMENTO PORTLAND TIPO I DE 42.5KG PARA EL PROYECTO: META Nº 041</t>
  </si>
  <si>
    <t>ADQ. DE IMPRIMANTE Y PASTA--META : 0009.</t>
  </si>
  <si>
    <t>SE REQUIERE AGREGADOS PARA PAGO DE SALDO DE PROCESO SIE-30-2021-GSRCH DE LA META 39</t>
  </si>
  <si>
    <t>ADQUISICION DE EQUIPOS DE PROTECCION PERSONAL PARA EL OBRERO DE LA OBRA IRRIGACION--META : 0001.</t>
  </si>
  <si>
    <t>SE REQUIERE LA ADQUICIÓN  DE AGREGADOS PARA LA OBRA "MEJORAMIENTO DE LOS SERVICIOS DE SALUD EN</t>
  </si>
  <si>
    <t>AGREGADOS PARA LA OBRA "MEJORAMIENTO DE SERVICIOS EDUCATIVOS DE LA INSTITUCION EDUC.-META :0006.</t>
  </si>
  <si>
    <t>SILVERA RAMIREZ RAUL</t>
  </si>
  <si>
    <t>ADQUISICION DE MATERIALES DE FERRETERIA.META 49</t>
  </si>
  <si>
    <t>ADQUISICIÓN DE ESTRUCTURAS METÁLICAS PRE FABRICADAS PARA LA META 004</t>
  </si>
  <si>
    <t>COORPORACION E INVERSIONES ANDINAS SOCIEDAD ANONIMA CERRADA</t>
  </si>
  <si>
    <t>ADQUISICION E INSTALACION DE BIENES PARA LA IMPLEMENTACION DEL BLOQUE DE PANIFICACIÓN. META Nº 25</t>
  </si>
  <si>
    <t>INDUSTRIA TECNICA CUYO E.I.R.L.</t>
  </si>
  <si>
    <t>ADQUISICION DE ACERO CORRUGADO PARA LA META 12</t>
  </si>
  <si>
    <t>MULTIVENTAS MATERIALES DE CONSTRUCCION SAC - MUMACO</t>
  </si>
  <si>
    <t>ADQUISICIÓN DE ESTRUCTURAS METÁLICAS PRE FABRICADAS PARA LA META 49</t>
  </si>
  <si>
    <t>ADQUISICION DE PASTA IMPRIMANTE SELLADOR PARA LA META 12</t>
  </si>
  <si>
    <t>ADQUISICION DE QUIPOS BIOMEDICOS PARA LA OBRA .META: 038</t>
  </si>
  <si>
    <t>ADQUISICION DE EQUIPOS BIOMEDICOS PARA LAOBRA .META: 038</t>
  </si>
  <si>
    <t>ADQUISICION DE "AFIRMADO GRUESO" PARA LA OBRA "MEJORAMIENTO DE SERVICIOS EDUCATIVOS--META : 0006.</t>
  </si>
  <si>
    <t>SE REQUIERE LA ADQUISICION DE "AGREGADOS" PARA LA OBRA "MEJORAMIENTO DE SERVICIOS--META : 0006.</t>
  </si>
  <si>
    <t>FARFAN VARGAS MELANNY BLANGUISBEL</t>
  </si>
  <si>
    <t>ADQUISICION DE PINTURA PARA EL PROYECTO: META 009</t>
  </si>
  <si>
    <t>ADQUISICIÓN DE MAMPARAS DE VIDRIO TEMPLADO META Nº 025</t>
  </si>
  <si>
    <t>ADQUISICIÓN DE PUERTAS DE MADERA TORNILLO APANELADA Y CONTRAPLACADA INCLUYE CHAPAS--META : 0006.</t>
  </si>
  <si>
    <t>ADQUISICION DE LADRILLOS PARA EL PROYECTO: META 009</t>
  </si>
  <si>
    <t>ADQUISICION DE MADERA PARA LA OBRA: META 01</t>
  </si>
  <si>
    <t>ADQUISICION DE "ACERO CORRUGADO DE 3/8" Y 1/2" PARA LA OBRA : META  N° 006</t>
  </si>
  <si>
    <t>CCOICCA RAMIREZ MARCELINO</t>
  </si>
  <si>
    <t>ADQUISISCIÓN DE MOBILIARIO MEDICO : META Nº 38</t>
  </si>
  <si>
    <t>ADQUISICION DE EQUIPOS DE PROTECCION PERSONAL, PARA LA META 41</t>
  </si>
  <si>
    <t>ADQUISICION DE CEMENTO PORTLAND TIPO I X42.5KG PARA LA OBRA "MEJORAMIENTO DE LA META : 0006.</t>
  </si>
  <si>
    <t>ADQUISICIIÓN DE ACERO CORRUGADO, PARA LA OBRA: "MEJORAMIENTO DE LOS SERVICIOS--META : 0025.</t>
  </si>
  <si>
    <t>ADQUISICIÓN DE BARNIZ POLIURFETANO, CATALIZADOR Y DISOLVENTE: META N° 025</t>
  </si>
  <si>
    <t>HUAMAN AROHUILLCA EDER</t>
  </si>
  <si>
    <t>ADQUISICION DE AGREGADO PARA LA META N°: 012</t>
  </si>
  <si>
    <t>BLADIMIR SERNA VELAZQUE</t>
  </si>
  <si>
    <t>ADQUISICION DE TUBOS CIRCULARES META 12</t>
  </si>
  <si>
    <t>ADQUISICION DE COMBISTIBLE META 12</t>
  </si>
  <si>
    <t>ADQUISICION DE AFIRMADO, PARA LA META 41.</t>
  </si>
  <si>
    <t>ADQUISICION DE CEMENTO PORTLAND TIPO I X 42,5 KG PARA LA OBRA: META 10</t>
  </si>
  <si>
    <t>ADQUISICION DE ARTICULOS DE FERRETERIA PARA EL PROYECTO: META 009</t>
  </si>
  <si>
    <t>ADQUISICION DE AGREGADOS PARA LA OBRA "AMPLIACION Y MEJORAMIENTO DE LA OFERTA --META : 0008.</t>
  </si>
  <si>
    <t>ADQUISICION DE CEMENTO PARA LA OBRA "AMPLIACION Y MEJORAMIENTO DE LA OFERTA--META : 0008.</t>
  </si>
  <si>
    <t>ADQUISICIÓN DE CEMENTO PORTLAND, TIPO I, PARA LA OBRA: "MEJORAMIENTO DE LOS SERVICIOS--META : 0025.</t>
  </si>
  <si>
    <t xml:space="preserve"> SUMINISTRO E INSTALACIÓN DE VIDRIO TEMPLADO DE 6MM CON MARCO DE ALUMINIO Y SISTEMA --META : 0008.</t>
  </si>
  <si>
    <t>INVERSIONES Y DISTRIBUCIONES CONTINENTAL EMPRESA INDIVIDUAL DE RESPONSABILIDAD LIMITADA-ID CONTINENT</t>
  </si>
  <si>
    <t>ADQUISICION  DE AGREGADOS PARA LA OBRA: META 10</t>
  </si>
  <si>
    <t>ADQUISICION PARA  JUNTAS DE CANAL Y RESERVORIO.META 49</t>
  </si>
  <si>
    <t>ADQUISICIÓN DE EQUIPOS BIOMEDICOS PARA EL PROYECTO “MEJORAMIENTO DE LOS SERV.-META : 0038.</t>
  </si>
  <si>
    <t>ADQUISICION DE PISOS DE MADERA PARA LA OBRA "AMPLIACION Y MEJORAMIENTO DE LA --META : 0008.</t>
  </si>
  <si>
    <t>GUTIERREZ QUINO DAVID</t>
  </si>
  <si>
    <t>ADQUISICION DE MATERIALES DE FERRETERIA PARA LA OBRA: META N° 006</t>
  </si>
  <si>
    <t>CONSTRUCTORA DE INGENIERIA ARQUITECTURA Y SERVICIOS MULTIPLES CCOLLA S.A.C</t>
  </si>
  <si>
    <t>ADQUISICION DE ALAMBRES Y CLAVOS PARA EL PROYECTO: META 009</t>
  </si>
  <si>
    <t>ADQUISICION DE TELEVISORES LED (META 11)</t>
  </si>
  <si>
    <t>PONCECA TELLO REINER</t>
  </si>
  <si>
    <t>ADQUISICION DE ACERO CORRUGADO PARA LA OBRA "AMPLIACION Y MEJORAMIENTO DE LA META : 0008.</t>
  </si>
  <si>
    <t>ADQUISICION DE POLICARBONATO PARA LA OBRA : META N° 008</t>
  </si>
  <si>
    <t>ADQUISISCION DE CEMENTO PORTLAND TIPO I PARA LA  OBRA : META N° 001</t>
  </si>
  <si>
    <t>ADQUISICION DE MADERAS, LISTONES,PUNTALES Y OTROS, PARA LA META 41.</t>
  </si>
  <si>
    <t>ADQUISICION DE TERNO PARA EL PERSONAL DE LA GSRCH--META : 0021.</t>
  </si>
  <si>
    <t>PALOMINO GUIZADO NORY</t>
  </si>
  <si>
    <t>ADUQUISICION DE COMBUSTIBLE PARA LA OBRA "AMPLIACION Y MEJORAMIENTO DE LA OFERTA-META : 1843.</t>
  </si>
  <si>
    <t>ADQUISICION DE TUBOS METALICOS PARA LA META 12</t>
  </si>
  <si>
    <t>G &amp; C ARQUITECTURA E INGENIERIA S.A.C.</t>
  </si>
  <si>
    <t>ADQUISICION DE AGREGADOS PARA LA OBRA "AMPLIACION Y MEJORAMIENTO DE LA OFERTA--META : 0008.</t>
  </si>
  <si>
    <t>ROMERO ENCISO DAVID</t>
  </si>
  <si>
    <t>ADQUISICIÓN E INSTALACIÓN DE PUERTAS Y DIVISIONES DE PANEL ALUMINIO COMPUESTO--META : 0025.</t>
  </si>
  <si>
    <t>REQUERIMIENTO DE EPPs PARA EL EQUIPO TECNICO META 12</t>
  </si>
  <si>
    <t>COMERCIAL FLORES E.I.R.L.</t>
  </si>
  <si>
    <t>ADQUISICION DE MATERIALES DE FERRETERIA (META 02) PROYECTO: “MEJORAMIENTO DEL SERVICIO DE AGUA</t>
  </si>
  <si>
    <t>ADQUISICION DE TUBERIA.META 49</t>
  </si>
  <si>
    <t>ADQUISICION DE COMPUTADORAS PARA LA OBRA "AMPLIACION Y MEJORAMIENTO DE LA META : 0008.</t>
  </si>
  <si>
    <t>ADQUISISCION DE ACCESORIOS PARA INSTALCIONES PARA LA  OBRA "IRRIGACION CHUMBAO-META : 0001.</t>
  </si>
  <si>
    <t>PROVEEDORES &amp; SERVICIOS GENERALES HG S.A.C.</t>
  </si>
  <si>
    <t>ADQUISICION DE EQUIPOS DE CALOR PARA LABORATORIO ESCOLAR :META N° 11</t>
  </si>
  <si>
    <t>SE REQUIERE LA ADQUISICION DE BISAGRAS  Y CERRADURAS PARA LA META 009.</t>
  </si>
  <si>
    <t>ADQ.DE ACCESORIOS PARA HIDRANTES : META N 001</t>
  </si>
  <si>
    <t>ADQUISICIÓN DE TAPAS METALICAS, COMPUERTAS METALICAS Y REJILLAS METALICAS (META 02)</t>
  </si>
  <si>
    <t>ADQUISICION DE DE CEMENTO PORTLAND TIPO I</t>
  </si>
  <si>
    <t>ADQUISICION DE CEMENTO PORTLAND TIPO I:  META N° 006</t>
  </si>
  <si>
    <t>ADQUISICION DE PIEDRA GRANDE (6"-8") META 002</t>
  </si>
  <si>
    <t>ADQUISICION DE ESTANTES METALICOS : META N° 008</t>
  </si>
  <si>
    <t>ADQUISICION DE CERAMICOS PARA LA OBRA : META N° 008</t>
  </si>
  <si>
    <t>BULEJE ALCARRAZ JUAN CARLOS</t>
  </si>
  <si>
    <t>ADQUISICION DE AGREGADO (, PIEDRA CHANCADA DE 1/2) (META 002)</t>
  </si>
  <si>
    <t>ADQ. DE TEJAS ANDINA: META N° 0057</t>
  </si>
  <si>
    <t>ADQUISICION DE LADRILLOS PARA EL PROYECTO: META 41</t>
  </si>
  <si>
    <t>ADQUISICIÓN DE MICROSCOPIOSY ESTEREOSCOPIO ESTANDAR PARA EL PROYECTO:META N° 006</t>
  </si>
  <si>
    <t>ADQUISICION DE CABLES ELECTRICOS PARA EL PROYECTO: META 009</t>
  </si>
  <si>
    <t>ADQUISICION DE PUERTAS DE MADERA PARA EL PROYECTO: META 009</t>
  </si>
  <si>
    <t>INDUSTRIAL MADERERA Y MUEBLERIA GUADALUPE EMPRESA INDIVIDUAL DE RESPONSABILIDAD LIMITADA</t>
  </si>
  <si>
    <t>ADQUISICION DE VARILLAS DE ACERO CORRUGADO DE 3/8", 1/2" Y 5/8", PARA LA META 41.</t>
  </si>
  <si>
    <t>GATT PERU S.R.L.</t>
  </si>
  <si>
    <t>MALLAS GALVANIZADAS CERCO PERIMETRICO META 12</t>
  </si>
  <si>
    <t>ADQUISICION DE VARILLASDE ACERO CORRUGADO PARA EL PROYECTO: META N° 025</t>
  </si>
  <si>
    <t>ADQUISICION DE SILLAS FIJAS TAPIZADAS CON DOS PIEZAS PARA LA OBRA: META N° 008</t>
  </si>
  <si>
    <t>SORIA SALINAS BELIZARIO</t>
  </si>
  <si>
    <t>SE REQUIER CEMENTO PARA LA OBRA PUESTO DE SALUD DE SAN ANTONIO DE CACHI, META 39</t>
  </si>
  <si>
    <t>ADQUISICION DE IMPLEMENTOS DE PSICOMOTRICIDAD META: 011</t>
  </si>
  <si>
    <t>JAUREGUI YAURIS LORENZO</t>
  </si>
  <si>
    <t>ADQUISICION DE PERFILES Y TUBOS METALICOS GALVANIZADOS PARA LA OBRA: META N° 008</t>
  </si>
  <si>
    <t>ADQUISICION DE CEMENTO PARA LA OBRA AMPLIACION Y MEJORAMIENTO DE LA OFERTA DE LOS SERVICIOS EDU</t>
  </si>
  <si>
    <t>ADQUISICION DE SET DE PSCOMITRICIDAD.META: 011</t>
  </si>
  <si>
    <t>GUTIERREZ BARRIENTOS ELIZABETH</t>
  </si>
  <si>
    <t>ADQUISICION DE IMPELMENTOS DE PSICOMOTRICIDAD.META: 011</t>
  </si>
  <si>
    <t>SE REQUIERE CALAMINON CURVO ALUZINC TR4 PARA LA META 12</t>
  </si>
  <si>
    <t>ADQUISICIÓN DE (02) REFRIGERADORA PARA MEDICAMENTOS DE 600L PARA EL PROYECTO META N° 38</t>
  </si>
  <si>
    <t>ADQUISICION DE MALLA NYLON PARA CANCHA DEPORTIVA.META: 011.</t>
  </si>
  <si>
    <t>SE REQUIERE TUBO LAC 4MM PARA LA META 12</t>
  </si>
  <si>
    <t>ADQUISICION DE TUBERIA HDPE DE 6"  FIJA CLASE 8 Y ACCESORIOS (INCLUYE INSTALACION) META N° 004</t>
  </si>
  <si>
    <t>ADQUISICION DE PIZARRAS INTERACTIVAS</t>
  </si>
  <si>
    <t>SERVICIO DE MANTENIMIENTO DE PISO DE MADERA MACHIHEMBRADA, PUERTAS. META Nº 005</t>
  </si>
  <si>
    <t>GRUPO LUCIANO R &amp; N E.I.R.L.</t>
  </si>
  <si>
    <t>SERVICIO DE ALQUILER DE CAMIONETA 4X2":  META 29</t>
  </si>
  <si>
    <t>CONTRATAR EL SERVICIO DE ALQUILER DE RETROEXCAVADORA PARA EL PROYECTO "MEJ. --META  : 0006</t>
  </si>
  <si>
    <t>SERVICIO DE INSTALACION DE TECHO A TODO COSTO PARA LA OBRA: META Nº 10</t>
  </si>
  <si>
    <t>MULTISERVICIOS EL DIAMANTE SOCIEDAD ANONIMA CERRADA</t>
  </si>
  <si>
    <t>SERVICIO DE ALQUILER DE RETROEXCAVADORA Y VOLQUETE --META : 0074</t>
  </si>
  <si>
    <t>QORICHUSEQ S.A.C-Q.S.A.C.</t>
  </si>
  <si>
    <t>SERVICIO DE ALQUILER DE CAMIONETA META:12</t>
  </si>
  <si>
    <t>YSLACHIN YAÑE WILBER</t>
  </si>
  <si>
    <t>CONTRATACION DEL SERVICIOS DE UN PROFESIONAL PARA ELABORAR ESTUDIO DEL DISEÑO ARQ, META 023</t>
  </si>
  <si>
    <t>MONGE QUISPE CHRISTIAN MANUEL</t>
  </si>
  <si>
    <t>SERVICIO DE INSTALACION DE AGUA Y ADQUISICION DE RED DE TUBERIAS Y SISTEMA DE BOMBEO. META Nº 11</t>
  </si>
  <si>
    <t>CONSTRUCCIONES, BIENES Y SERVICIOS ELECTROMECANICOS E.I.R.L.</t>
  </si>
  <si>
    <t>SERVICIO DE ELABORACIÓN E INSTALACION DE CASILLEROS DE MELAMINA A TODO COSTO. META Nº 05</t>
  </si>
  <si>
    <t>SERVICIO DE ALQUILER RETROEXCAVADORA Y VOLQUETE META:12</t>
  </si>
  <si>
    <t>SERVICIO DE ALQUILER DE EXCAVADORA ORUGA PARA LA OBRA: META Nº 041</t>
  </si>
  <si>
    <t>"GRUPO E - WESTREICHER" S.A.C.</t>
  </si>
  <si>
    <t>SERVICIO DE ELABORACIÓN E INSTALACIÓN DE PUERTAS METÁLICAS META (06)</t>
  </si>
  <si>
    <t>SERVICIO DE PINTADO DE AMBIENTES PARA LA OBRA: META 10</t>
  </si>
  <si>
    <t>JAIME VELASQUEZ PERALTA</t>
  </si>
  <si>
    <t>SERVICIO DE FABRICACION, ELABORACION E INSTALACION DE COBERTURA Y ESTRUCTURA METALICA. META 011</t>
  </si>
  <si>
    <t>SERVICIO DE FABRICACION E INSTALACION DE BARANDAS METALICAS PARA LA OBRA: META 10</t>
  </si>
  <si>
    <t>SERVICIO DE INSTALACION FALSO CIELO ACUSTICO PARA LA META 12</t>
  </si>
  <si>
    <t>SERVICIOS DE INSTALACION PUERTA METALICA PARA LA META 12 .</t>
  </si>
  <si>
    <t>SE REQUIERE LA INSTALACION DE JUEGOS INFANTILES PARA LA META 12</t>
  </si>
  <si>
    <t>INSTALACION DE VIDRIO TEMPLADO PARA LA META 12</t>
  </si>
  <si>
    <t>ORTIZ QUISPE DANE FRANSIS</t>
  </si>
  <si>
    <t>SERVICIO DE ELABORACION DE EXPEDIENTE TECNICO, SEGUN TERMINOS DE REFERENCIA ADJUNTO.--META : 0043.</t>
  </si>
  <si>
    <t>SERVICIO DE ALQUILER DE 01 EXCAVADORA SOBRE ORUGA (MAQUINA SECA).META 49</t>
  </si>
  <si>
    <t xml:space="preserve"> RAMIREZ RIVERA EDWIN</t>
  </si>
  <si>
    <t>SERVICIO DE ALQUILER DE MAQUINARIAS PARA EL PROYECTO: META 009</t>
  </si>
  <si>
    <t>SERVICIO DE SUMINISTRO E INSTALACION DE POSTES META 29..</t>
  </si>
  <si>
    <t>SERVICIO DE SUMINISTRO E INSTALACION DE CONDUCTORES, AISLADORES Y EQUIPOS DE --META : 0029.</t>
  </si>
  <si>
    <t>SERVICIO DE SUMINISTRO, INSTALACIÓN Y MONTAJE DE ESCTRUCTURA METALICA, COBERTURA. META Nº 50</t>
  </si>
  <si>
    <t>SERVICIO DE PERFORACION Y VOLADURA DE ROCA FIJA EN EL SECTOR DE MANCHAYBAMBA - META : 0049.</t>
  </si>
  <si>
    <t xml:space="preserve"> CONSTRUCSERVIS JJ &amp; AG S.A.C.</t>
  </si>
  <si>
    <t>CONTRATACIÓN DE SERVICIO DE PERFORACION Y VOLADURA DE ROCA FIJA EN LOS SECTORES DE LOS ANGELES</t>
  </si>
  <si>
    <t>EMPRESA CONSTRUCTORA MIJERS SRL</t>
  </si>
  <si>
    <t>SERVICIO DE ALQUILER DE RETROEXCAVADORA--META : 0012.</t>
  </si>
  <si>
    <t>RIVERA OSCCO KARINA</t>
  </si>
  <si>
    <t>SERVICIO DE ALQUILER DE RETROEXCAVADORA(CONTINUIDAD DE INVERSIONES) META 002</t>
  </si>
  <si>
    <t>"ELABORACION DE EXPEDIENTE TECNICO PARA SUMINISTRO DE ENERGIA ELECTRICA" META  N° 006</t>
  </si>
  <si>
    <t>SERVICIO DE ADQUISICION, FABRICACION, MONTAJE, INSTALACION Y FIJACION DE BARANDAS Y PASAMANOS MET.11</t>
  </si>
  <si>
    <t>SERVICIO A TODO COSTO DE INSTALACION DE ACCESORIOS PARA EL SISTEMA DE MEDIA TENSION META 29</t>
  </si>
  <si>
    <t>SERVICIO DE MONTAJE ELECTROMECANICO.--META  : 0051.</t>
  </si>
  <si>
    <t>M &amp; Z CONTRATISTAS GENERALES SRL</t>
  </si>
  <si>
    <t>SERVICIO DE FABRICACION, MONTAJE, INSTALACION Y FIJACION DE ESTRUCTURAS METALICAS. META Nº 06</t>
  </si>
  <si>
    <t>SERVICIO DE INSTALACION DE TABLERO A TODO COSTO PARA LA META 12</t>
  </si>
  <si>
    <t>SERVICIO DE ELABORACION DEL EXPEDIENTE TECNICO DE LA SUB ESTACION DE SALUD  PARA --META  : 0039.</t>
  </si>
  <si>
    <t>SERVICIO DE FABRICACION, INSTALACION Y MONTAJE DE ESTRUCTURA Y COBERTURA METALICA DE LOSA DEPOR</t>
  </si>
  <si>
    <t>SERVICIO E INSTALACION DE TABLEROS ELECTRICOS META 12</t>
  </si>
  <si>
    <t>SERVICIO DE ALQUILER DE EXCAVADORA POR 70HM, PARA LA META 41</t>
  </si>
  <si>
    <t xml:space="preserve"> ASESORIA Y CONSTRUCTORA TECOR S.R.L.</t>
  </si>
  <si>
    <t>SERVICIO DE ALQUILER  DE CAMIONETA, SEGUN TERMINOS DE REFERENCIA ADJUNTO. PARA--META : 0001.</t>
  </si>
  <si>
    <t>PAGO DE DEUDA DEL AÑO 2021 DE SERVICIO DE INSTALACION DEL SISTEMA DE PARRAYOS--META : 0006.</t>
  </si>
  <si>
    <t>FALSO CIELO RAZO A TODO COSTO PARA LA META 12 .</t>
  </si>
  <si>
    <t>"SERVICIO DE FABRICACION DE REJILLAS METALICAS PARA CANAL DE EVACUACION DE AGUAS--META : 006.</t>
  </si>
  <si>
    <t>SERV. DE MINICARGADOR PARA PAGO DE DEUDA DEL 2021 SEGÚN PROCESO DE SELEECIÓN ADS N°20-2021-G:META 39</t>
  </si>
  <si>
    <t>SERVICIO DE FABRICACION E INSTALACION DE BARANDAS METALICAS A TODO COSTO DEL PROYECTO: META 10</t>
  </si>
  <si>
    <t>SERVICIO A TODO COSTO DE INSTALACION DE POZO A TIERRA Y PARARRAYOS.META 11</t>
  </si>
  <si>
    <t>CONTRATACION DE SERVICIO DE CONSTRUCCION DE COBERTURA DE INSTALACIONES DEPORTIVAS--META : 0040.</t>
  </si>
  <si>
    <t>SERVICIO DE FABRICACION E INSTALACION DE JUEGOS INFANTILES :META N° 010</t>
  </si>
  <si>
    <t>MEDINA FERNANDEZ JULIO YESGAR</t>
  </si>
  <si>
    <t>SERVICIO DE DEL SISTEMA DE CABLEADO ESTRUCTURADO .META  N°  011</t>
  </si>
  <si>
    <t>SERVICIO DE ALQUILER DE EXCAVADORA POR 70 HM, POTENCIA 190HP, PARA LA META 41.</t>
  </si>
  <si>
    <t xml:space="preserve"> PAIVA CARRION YIMI CRISTIAN</t>
  </si>
  <si>
    <t>SERVICIO DE REFORMULACION DE EXPEDIENTE TECNICO, CONFORME AL SUSTENTO TECNICO--META : 0024</t>
  </si>
  <si>
    <t xml:space="preserve"> ELCONS SOLUTIONS S.R.L.</t>
  </si>
  <si>
    <t>SERVICIO DE ELABORACION DE EXPEDIENTE TECNICO, SEGUN TERMINOS DE REFERENCIA ADJUNTO.--META : 0048</t>
  </si>
  <si>
    <t>CONTRATAR EL SERVICIO DE SUMINISTRO E INSTALACIÓN DEL SISTEMA DE UTILIZACIÓN : META N° 005</t>
  </si>
  <si>
    <t>SERVICIO DE CAPACITACION Y SENCIBILIZACION DOCENTE (META 05) PROYECTO: “MEJORAMIENTO DE LOS SER</t>
  </si>
  <si>
    <t xml:space="preserve"> AC JIREH INGENIERIA E INFRAESTRUCTURA E.I.R.L.</t>
  </si>
  <si>
    <t>SERVICIO DE FABRICACIÓN, ELABORACIÓN E INSTALACIÓN DE COBERTURA Y ESTRUCTURA METÁLICA A: META N° 025</t>
  </si>
  <si>
    <t>SERVICIO DE ELABORACION DE EXPEDIENTE TECNICO: META N° 046</t>
  </si>
  <si>
    <t>NUÑEZ VEGA FRANZ RENZO</t>
  </si>
  <si>
    <t>SERVICIO DE DISEÑO E IMPRESION  DE CUADERNILLOS META 29</t>
  </si>
  <si>
    <t>PIMENTEL BUSTOS JOHNMER</t>
  </si>
  <si>
    <t>HUAMAN ACHAHUANCO RONALD ROGER</t>
  </si>
  <si>
    <t>ALQUILER DE RETROEXCAVADORA  (META 002)</t>
  </si>
  <si>
    <t>SERVICIO DE ACTUALIZACION DE EXPEDIENTE TECNICO: META N° 047</t>
  </si>
  <si>
    <t>QUISPE GALINDO JUAN GERARDO</t>
  </si>
  <si>
    <t>SERVICIO DE PERFORACION Y VOLADURA DE ROCA FIJA (META 02) proyecto "MEJORAMIENTO DEL SERVICIO D</t>
  </si>
  <si>
    <t>RAUL CHAVEZ MEDINA</t>
  </si>
  <si>
    <t>SERVICIO DE ELABORACION DEL EXPEDIENTE TECNICO DE LA SUB ESTACION ELECTRICA PARA LA META : 0008.</t>
  </si>
  <si>
    <t xml:space="preserve"> AYSAC INGENIEROS S.A.C.</t>
  </si>
  <si>
    <t>SERVICIO DE INSTALACION ESPECIAL DE INTERNET  EN SALA DE COMPU META Nº 08</t>
  </si>
  <si>
    <t xml:space="preserve"> JERI DE LA CRUZ ROMULO SANTIAGO</t>
  </si>
  <si>
    <t>SERVICIO A TODO COSTO DE FABRICACION , INSTALACION Y CONECCION DE REDES DE TRANSFORMADOR META 2</t>
  </si>
  <si>
    <t>SOLICITA CONTRATACIÓN DE SERVICIO DE MITIGACION AMBIENTAL, PARA LA META: 004</t>
  </si>
  <si>
    <t>SERVICIO DE FABRICACION E INSTALACION DE REJILLA DE F° G° REMOVIBLE PARA LA OBRA:META N° 008</t>
  </si>
  <si>
    <t>SERVICIO DE ALQUILER DE RETROEXCAVADORA Y VOLQUETE MAQUINA SECA PARA LA OBRA: META N° 008</t>
  </si>
  <si>
    <t>ALCARRAZ OLIVARES FRANKLIN HUMBERTO</t>
  </si>
  <si>
    <t>SERVICIO DE ELABORACION DE ESTUDIOS DE PRE INVERSION META Nº 23</t>
  </si>
  <si>
    <t>GUERRERO CRUZ RICHARD</t>
  </si>
  <si>
    <t>CONTRATACIÓN DEL SERVICIO DE FABRICACIÓN E INSTALACION DE DIVISIONES DE CUBICULOS: META N° 006</t>
  </si>
  <si>
    <t>VICTOR HUAMANI VEGA</t>
  </si>
  <si>
    <t>SE REQUIERE SERVICIO DE FABRICACION E INSTALACION DE BARANDAS METALICAS PATA LA META 009.</t>
  </si>
  <si>
    <t>SERVICIO DE CAPACITACION DEL PERSONAL DOCENTE .META: 011</t>
  </si>
  <si>
    <t>SERVICIO DE ELABORACION DEL ESTUDIO DE PRE INVERSION .META 23</t>
  </si>
  <si>
    <t xml:space="preserve"> GOMEZ ZEVALLOS JOSE RAUL</t>
  </si>
  <si>
    <t>Contratación Del Servicio De Consultoría De Obra Para La Elaboración De Expediente Técnico</t>
  </si>
  <si>
    <t>SUYO CASTILLO HUGO RONY</t>
  </si>
  <si>
    <t>10444952879</t>
  </si>
  <si>
    <t>SERVICIO DE ESTUDIO DE MECÁNICA DE SUELOS, ANÁLISIS DE INFILTRACIÓN, ESTUDIO DE CANTERAS Y DISE</t>
  </si>
  <si>
    <t>ABARCA ANCORI ABELARDO</t>
  </si>
  <si>
    <t>10239771365</t>
  </si>
  <si>
    <t>03/03/2022 00:00:00</t>
  </si>
  <si>
    <t>SERVICIO DE ALQUILER DE CAMIONETA  4*4 PARA EL PROYECTO I.E.I. 843 OCCACCCAHUA</t>
  </si>
  <si>
    <t>CANCHAYA PANDURO YASHIRA NATALI</t>
  </si>
  <si>
    <t>10712074146</t>
  </si>
  <si>
    <t>27/01/2022 00:00:00</t>
  </si>
  <si>
    <t>SERVICIO DE INSTALACIÓN E ADQUISICIÓN DE FALSO CIELORRASO CON BALDOSAS DE FIBROCEMENTO SUPERBOA</t>
  </si>
  <si>
    <t>ORTIZ BORDA LUIS</t>
  </si>
  <si>
    <t>10458268393</t>
  </si>
  <si>
    <t>25/02/2022 00:00:00</t>
  </si>
  <si>
    <t>SERVICIO DE INSTALACIÓN DE MARCOS DE ALUMINIO Y VIDRIOS LAMINADOS CROMADOS DE 6mm (A TODO COSTO</t>
  </si>
  <si>
    <t>ANDENES CONSTRUCTORES S.A.C.</t>
  </si>
  <si>
    <t>20602024939</t>
  </si>
  <si>
    <t>SERVICIO A TODO COSTO DE CARPINTERIA METALICA (JUEGOS INFANTILES, LUMINARIA TIPO 01, "T", MASTI</t>
  </si>
  <si>
    <t>CCOSCCO YUPANQUI RIGOBERTO</t>
  </si>
  <si>
    <t>10746062601</t>
  </si>
  <si>
    <t>SERVICIO DE ELABORACIÓN E INSTALACIÓN DE MALLA RASCHEL Y SUMINISTRO E INSTALACION DE ASTA PARA</t>
  </si>
  <si>
    <t>23/03/2022 00:00:00</t>
  </si>
  <si>
    <t>SERVICIO DE INSTALACIÓN DE ESTRUCTURA METALICA EN PATIO PRINCIPAL A TODO COSTO, para el proyect</t>
  </si>
  <si>
    <t>01/04/2022 00:00:00</t>
  </si>
  <si>
    <t>SERVICIO DE CARPINTERIA METALICA, HERRERIA E INSTALACION PARA EL SUB PROYECTO: I.E.I. Nº 775 -</t>
  </si>
  <si>
    <t>03/05/2022 00:00:00</t>
  </si>
  <si>
    <t>CONTRATACION DEL SERVICIO DE ALQUILER DE 01 CAMIONETA 4X4, PARA LA OBRA "MEJORAMIENTO DEL SERVI</t>
  </si>
  <si>
    <t>ENRIQUEZ TEJADA ANTERO</t>
  </si>
  <si>
    <t>10424596367</t>
  </si>
  <si>
    <t>26/05/2022 00:00:00</t>
  </si>
  <si>
    <t>SERVICIO A TODO COSTO DE CARPINTERIA METALICA (JUEGOS INFANTILES, MASTIL METALICO, ESCALERA TIP</t>
  </si>
  <si>
    <t>29/06/2022 00:00:00</t>
  </si>
  <si>
    <t>SERVICIO DE INSTALACIÓN  DE EVACUACIÓN DE AGUAS PLUVIALES (A TODO COSTO)</t>
  </si>
  <si>
    <t>CONSTRUCTORA TÍKAPALLANA S.A.C.</t>
  </si>
  <si>
    <t>20604082537</t>
  </si>
  <si>
    <t>SERVICIO DE ALQUILER DE CAMIONETA 4X4</t>
  </si>
  <si>
    <t>24/08/2022 00:00:00</t>
  </si>
  <si>
    <t>SERVICIO DE UN PROFECIONAL PARA LIQUIDACION DE OBRA "MEJORAMIENTO DEL SERVICIO EDUCATIVO DE EDU</t>
  </si>
  <si>
    <t>HISUR-BOL CONSULTORES Y CONTRATISTAS EIRL</t>
  </si>
  <si>
    <t>20601563241</t>
  </si>
  <si>
    <t>DEBENGADO</t>
  </si>
  <si>
    <t>16/09/2022 00:00:00</t>
  </si>
  <si>
    <t xml:space="preserve">BIENES </t>
  </si>
  <si>
    <t>ADQUISICION DE CEMENTO PORLAND PUZOLANICO TIPO I X 42.5 KG, PARA EL PROYECTO I.E.I.843 OCCACCAH</t>
  </si>
  <si>
    <t>16/02/2022 00:00:00</t>
  </si>
  <si>
    <t>ADQUISICION DE CEMENTO PORTLAND TIPO IP X 42.5 KG PARA EL SUB PROYECTO I.E.I. N° 776 - HAPURO</t>
  </si>
  <si>
    <t>ADQUISICION DE CEMENTO PORTLAND TIPO IP (42.50KG) PARA EL SUB PROYECTO: I.E.I. Nº 775 ANTAPUNCO</t>
  </si>
  <si>
    <t>ADQUISICION DE ACEROS CORRUGADO PARA LA OBRA I.E.I. HUANCASCCA.</t>
  </si>
  <si>
    <t>COFEMAM E.I.R.L.</t>
  </si>
  <si>
    <t>20490567969</t>
  </si>
  <si>
    <t>08/03/2022 00:00:00</t>
  </si>
  <si>
    <t>ADQUISICION DE MOBILIARIO PROYECTO ALTO MIRAFLORES MARA COTABAMBAS</t>
  </si>
  <si>
    <t>ALEJANDRO INVERSIONES Y CONTRATISTAS GENERALES E.I.R.L.</t>
  </si>
  <si>
    <t>20604643385</t>
  </si>
  <si>
    <t>ADQUISICION E INTALACION  VENTANAS DE MADERA AGUANO DE PRIMERA CALIDAD DE LA I.E.I. N° 179 HUAN</t>
  </si>
  <si>
    <t>CASAS HUINGO MANUEL TIOFILO</t>
  </si>
  <si>
    <t>10411784377</t>
  </si>
  <si>
    <t>ADQUISICION DE TRIPLAY FENOLICO DE 18MM X 1.22 X 2.44M. PARA EL PROYECTO I.E.I.N°752 PATAN - HA</t>
  </si>
  <si>
    <t>SEGAINCO S.R.L.</t>
  </si>
  <si>
    <t>20603389001</t>
  </si>
  <si>
    <t>ADQUISICION DE EQUIPAMIENTO ( COMPUTADORA DE ESCRITORIO, UNIDAD CENTRAL DE PROCESO-CPU)</t>
  </si>
  <si>
    <t>HERRERA HUACACHINO MICHEL</t>
  </si>
  <si>
    <t>10416509897</t>
  </si>
  <si>
    <t>ADQUISICION DE MATERIAL AGREGADO PARA EL PROYECTO I.E.I.N°752 CLORINDA MATTO DE TURNER PATAN</t>
  </si>
  <si>
    <t>VIWA S.A.C.</t>
  </si>
  <si>
    <t>20601462177</t>
  </si>
  <si>
    <t>04/05/2022 00:00:00</t>
  </si>
  <si>
    <t>ADQUISICION DE ACERO CORRUGADO PARA LA OBRA I.E.I  N°862 ANTAPAMPA</t>
  </si>
  <si>
    <t>ADQUISICION DE CEMENTO PARA LA OBRA I.E.I N°862 - ANTAPAMPA</t>
  </si>
  <si>
    <t>25/05/2022 00:00:00</t>
  </si>
  <si>
    <t>ADQUISICION DE MADERA MACHIHEMBRADO PARA PISO DEL PROYECTO "MEJORAMIENTO Y AMPLIACIÓN DEL SERVI</t>
  </si>
  <si>
    <t>ADQUISICION DE MATERIALES DE ACABADO (PINTURAS) para el proyecto "MEJORAMIENTO Y AMPLIACIÓN DEL</t>
  </si>
  <si>
    <t>10296919379</t>
  </si>
  <si>
    <t>25/08/2022 00:00:00</t>
  </si>
  <si>
    <t>ADQUISICIÓN DE TRIPLAY  FENOLICO</t>
  </si>
  <si>
    <t>FERREGEN CONSTRUCCIONES SOCIEDAD ANONIMA CERRADA</t>
  </si>
  <si>
    <t>20490976621</t>
  </si>
  <si>
    <t>31/08/2022 00:00:00</t>
  </si>
  <si>
    <t>ADQUISICION DE AGREGADOS PROYECTO IEI  MRAFLORES ALTO MARA COTABAMBAS</t>
  </si>
  <si>
    <t>26/01/2022 00:00:00</t>
  </si>
  <si>
    <t>ADQUISICION DE MADERA PARA EL SUB PROYECTO I.E.I. N° 776 - HAPURO</t>
  </si>
  <si>
    <t>MAMANI VALENCIA JAKLIN ROSMERY</t>
  </si>
  <si>
    <t>10424145667</t>
  </si>
  <si>
    <t>ADQUISICION DE PIEDRA PARA EL SUB PROYECTO I.E.I. N° 776 - HAPURO</t>
  </si>
  <si>
    <t>ADQUISICION DE CEMENTO PORLAND TIPO IP X 42.50KG.</t>
  </si>
  <si>
    <t>01/02/2022 00:00:00</t>
  </si>
  <si>
    <t>ADQUISICION DE VARILLA DE ACERO CORRUGADO PARA EL SUB PROYECTO: I.E.I. Nº 775 ANTAPUNCO</t>
  </si>
  <si>
    <t>ADQUISICION DE AGREGADOS PARA EL SUB PROYECTO: I.E.I. Nº 775 ANTAPUNCO</t>
  </si>
  <si>
    <t>ADQUISICION DE ALIMENTOS PARA EL PROYECTO: I.E.I. Nº 775 ANTAPUNCO.</t>
  </si>
  <si>
    <t>MENDOZA HUAMANI ROXANA</t>
  </si>
  <si>
    <t>10800101391</t>
  </si>
  <si>
    <t>07/02/2022 00:00:00</t>
  </si>
  <si>
    <t>ADQUISICION DE LADRILLO PARA EL SUB PROYECTO I.E.I.N° 776 - HAPURO</t>
  </si>
  <si>
    <t>ADQUISICION DE ACERO PARA EL SUB PROYECTO I.E.I. N ° 776 - HAPURO</t>
  </si>
  <si>
    <t>ADQUISICION DE ESTRUCTURA METALICA PARA EL SUB PROYECTO: I.E.I. Nº 775 - ANTAPUNCO.</t>
  </si>
  <si>
    <t>17/02/2022 00:00:00</t>
  </si>
  <si>
    <t>CEMENTO PORTLAND TIPO IP (42.5 Kg) PARA LA OBRA I.E.I. N° 179 HUANCASCCA.</t>
  </si>
  <si>
    <t>22/02/2022 00:00:00</t>
  </si>
  <si>
    <t>ADQUISICION DE MATERIALES DE CONSTRUCCION (MADERA) para la ejecución del proyecto: "MEJORAMIENT</t>
  </si>
  <si>
    <t>24/02/2022 00:00:00</t>
  </si>
  <si>
    <t>ADQUISICION DE MATERIAL AGREGADO es necesario para la ejecución del proyecto: "MEJORAMIENTO Y A</t>
  </si>
  <si>
    <t>LA ADQUISICION DE CEMENTO PORTLAND IP X 42.5 KG es necesario para la ejecución del proyecto: "M</t>
  </si>
  <si>
    <t>ADQUISICION DE ACERO CORRUGADO es necesario para la ejecución del proyecto: "MEJORAMIENTO Y AMP</t>
  </si>
  <si>
    <t>ADQUISICION DE BIENES DE FERRETERIA es para la ejecución del proyecto: "MEJORAMIENTO Y AMPLIACI</t>
  </si>
  <si>
    <t>ADQUISICION DE MATERIALES DE CONSTRUCCION (LADRILLO) es necesario para la ejecución del proyect</t>
  </si>
  <si>
    <t>TAIPE HAQUEHUA MERCEDES</t>
  </si>
  <si>
    <t>10251852842</t>
  </si>
  <si>
    <t>ADQUISICION DE AGREGADOS.</t>
  </si>
  <si>
    <t>01/03/2022 00:00:00</t>
  </si>
  <si>
    <t>ADQUISICION DE PISO DE MADERA MACHIHEMBRADA PARA EL SUB PROYECTO I.E.I. N° 776 - HAPURO</t>
  </si>
  <si>
    <t>07/03/2022 00:00:00</t>
  </si>
  <si>
    <t>ADQUISICION DE MATERIAL EDUCATIVO</t>
  </si>
  <si>
    <t>ADQUISICION DE MATERIALES PARA INSTALACIONES ELECTRICAS</t>
  </si>
  <si>
    <t>V &amp; S ELECTROGAMA E.I.R.L.</t>
  </si>
  <si>
    <t>20600407903</t>
  </si>
  <si>
    <t>ADQUISICION DE MATERIALES DE INSTALACION ELECTRICA PARA EL SUB PROYECTO: I.E.I. Nº 775 - ANTAPU</t>
  </si>
  <si>
    <t>ADQUISICION DE MACHIHEMBRADO PARA EL SUB PROYECTO: IEI Nº 775 - ANTAPUNCO.</t>
  </si>
  <si>
    <t>SERVICIOS GENERALES PACO E.I.R.L.</t>
  </si>
  <si>
    <t>20606106522</t>
  </si>
  <si>
    <t>ADQUISICION DE CEMENTO PORTLAND TIPO IP (42.50 Kg) para la obra "MEJORAMIENTO Y AMPLIACIÓN DEL</t>
  </si>
  <si>
    <t>ADQUISICION DE AGREGADOS PARA EL PROYECTO "MEJORAMIENTO Y AMPLIACIÓN DEL SERVICIO DE EDUCACIÓN</t>
  </si>
  <si>
    <t>Y &amp; F CONTRATISTAS GENERALES S.A.C.</t>
  </si>
  <si>
    <t>20607142492</t>
  </si>
  <si>
    <t>16/03/2022 00:00:00</t>
  </si>
  <si>
    <t>ADQUISICION DE MADERA PARA PUERTA, VENTANAS Y MOVILIARIOS PARA EL SUB PROYECTO I.E.I. N° 776</t>
  </si>
  <si>
    <t>ADQUISICION DE ACERO CORRUGADO PARA LA OBRA I.E.I 862 - ANTAPAMPA</t>
  </si>
  <si>
    <t>ADQUISICION DE MATERIALES PARA  LA EJECUCION DE TECHO DE POLICARBONATO PARA EL SUB PROYECTO N°7</t>
  </si>
  <si>
    <t>ENRIQUEZ VALDERRAMA MARIBEL</t>
  </si>
  <si>
    <t>10408370642</t>
  </si>
  <si>
    <t>ADQUISICION DE PINTURAS E IMPRIMANTES PARA LA OBRA I.E.I N° 179 HUANCASCCA.</t>
  </si>
  <si>
    <t>HANCCO GUTIERREZ MARIA</t>
  </si>
  <si>
    <t>10452474773</t>
  </si>
  <si>
    <t>ADQUISICION DE ACERO CORRUGADO PARA EL RPOYECTO I.E.I.N°752 CLORINDA MATTO DE TURNER PATAN</t>
  </si>
  <si>
    <t>28/03/2022 00:00:00</t>
  </si>
  <si>
    <t>ADQUISICION DE MOBILIARIO EN MATERIAL DE MELAMINE. PARA LA OBRA I.E.I. N° 179 HUANCASCCA</t>
  </si>
  <si>
    <t>ADQUISICION DE MADERA Y LISTONES PARA LA OBRA I.E.I N°862 - ANTAPAMPA</t>
  </si>
  <si>
    <t>ADQUISICION DE LADRILLO MECANIZADO DE 18 HUECOS PARA LA OBRA I.E.I N°862 - ANTAPAMPA</t>
  </si>
  <si>
    <t>ADQUISICION DE CEMENTO PORTLAND IP X 42.5 KG PARA EL PROYECTO I.E.I.N°752 CLORINDA MATTO DE TUR</t>
  </si>
  <si>
    <t>ADQUISICION DE TEJA  ANDINA PARA EL PROYECTO I.E.I.N°752 CLORINDA MATTO DE TURNER PATAN</t>
  </si>
  <si>
    <t>ADQUISICION DE ARENA GRUESA Y PIEDRA PARA EL SUB PROYECTO I.E.I N° 776 - HAPURO</t>
  </si>
  <si>
    <t>ADQUISICION DE TEJA ANDINA PARA EL PROYECTO "MEJORAMIENTO Y AMPLIACIÓN DEL SERVICIO DE EDUCACIÓ</t>
  </si>
  <si>
    <t>CONSTRUBERIA DJ S.R.L.</t>
  </si>
  <si>
    <t>20491239574</t>
  </si>
  <si>
    <t>08/04/2022 00:00:00</t>
  </si>
  <si>
    <t>ADQUISICION DE APARATOS SANITARIOS PARA EL SUB PROYECTO I.E.I. N° 776 - HAPURO</t>
  </si>
  <si>
    <t>ADQUISICION DE MATERIALES DE MADERA PARA PISO PARA EL PROYECTO I.E.I.N°752 CLORINDA MATTO DE TU</t>
  </si>
  <si>
    <t>FLOREZ HUANCA GLORIA</t>
  </si>
  <si>
    <t>10247047013</t>
  </si>
  <si>
    <t>ADQUISICION  E INSTALACION DE FALSO CIELO RAZOBALDOSAS DE FIBROCEMENTOSUPERBOARD TEXTURADA DE 0</t>
  </si>
  <si>
    <t>ADQUISICION DE LUMINARIAS PARA EL SUB PROYECTO: IEI Nº 775 - ANTAPUNCO.</t>
  </si>
  <si>
    <t>ADQUISICION DE MADERA PARA PUERTA, VENTANA Y MOBILIARIOS, PARA EL SUB PROYECTO: I.E.I. Nº 775 -</t>
  </si>
  <si>
    <t>AMACHE SERRANO TERESA</t>
  </si>
  <si>
    <t>10314252174</t>
  </si>
  <si>
    <t>ADQUISICION DE CEMENTO PORLAND PUZOLANICO TIPO IP X 42.5 KG, PARA EL EL SUB PROYECTO I.E.I. N°</t>
  </si>
  <si>
    <t>TORRES ZUNIGA ROGER</t>
  </si>
  <si>
    <t>10722439932</t>
  </si>
  <si>
    <t>05/05/2022 00:00:00</t>
  </si>
  <si>
    <t>ADQUISICION DE CEMENTO PORLAND PUZOLANICO TIPO IP X 42.5 KG, PARA EL PROYECTO I.E.I.843 OCCACCA</t>
  </si>
  <si>
    <t>VALENZUELA QUISPE ELBA</t>
  </si>
  <si>
    <t>10422723949</t>
  </si>
  <si>
    <t>06/05/2022 00:00:00</t>
  </si>
  <si>
    <t>ADQUISICION DE MATERIALES DE CONEXIONES ELECTRICAS, PARA LE SUB PROYECTO Nº776 HAPURO</t>
  </si>
  <si>
    <t>ADQUISICION DE ACCESORIOS PARA INSTALACIONES ELECTRICAS DEL PROYECTO: "MEJORAMIENTO Y AMPLIACIÓ</t>
  </si>
  <si>
    <t>ADQUISICION DE MATERIALES PARA REJAS DE CERCO PERIMETRICO Y REJILLAS PARA CANALES DE EVACUACION</t>
  </si>
  <si>
    <t>ADQUISICION DE ACERO CORRUGADO PARA EL PROYECTO "MEJORAMIENTO Y AMPLIACIÓN DEL SERVICIO DE EDUC</t>
  </si>
  <si>
    <t>ADQUISICION DE MATERIALES PARA ESTRUCTURAS METALICAS PARA EL SUB PROYECTO N° 776 - HAPURO</t>
  </si>
  <si>
    <t>ADQUISICON  DE MADERA PARA PUERTAS PARA LA OBRA N°862 - ANTAPAMPA</t>
  </si>
  <si>
    <t>ADQUISICION DE PINTURAS E INSUMOS PARA EL SUB PROYECTO: I.E.I. Nº 775 - ANTAPUNCO.</t>
  </si>
  <si>
    <t>GREGOVI E.I.R.L.</t>
  </si>
  <si>
    <t>20604146969</t>
  </si>
  <si>
    <t>ADQUISICION DE CEMENTO PORTLAND PUZOLANICO TIPO IP (42.50 KG) PARA EL SUB PROYECTO: I.E.I. Nº 7</t>
  </si>
  <si>
    <t>TORRES BAUTISTA ANA MARIA</t>
  </si>
  <si>
    <t>10456463121</t>
  </si>
  <si>
    <t>ADQUISICION DE ALIMENTOS PARA LA OBRA I.E.I. N°752 PATAN</t>
  </si>
  <si>
    <t>MEJIA CCORA SABINA MERY</t>
  </si>
  <si>
    <t>10314209929</t>
  </si>
  <si>
    <t>20/06/2022 00:00:00</t>
  </si>
  <si>
    <t>ADQUISICION DE CEMENTO PORTLAND IP X 42.5 KG PARA EL PROYECTO ""MEJORAMIENTO Y AMPLIACIÓN DEL S</t>
  </si>
  <si>
    <t>23/06/2022 00:00:00</t>
  </si>
  <si>
    <t>ADQUISICIÓN DE ACCESORIOS PARA INSTALACION SANITARIA PARA LA OBRA N 862 - ANTAPAMPA</t>
  </si>
  <si>
    <t>ADQUISICION DE MOBILIARIO DE MELAMINA</t>
  </si>
  <si>
    <t>TTIMPO QUISPE GABINO</t>
  </si>
  <si>
    <t>10461845300</t>
  </si>
  <si>
    <t>ADQUISICION DE MATERIAL AGREGADO PARA EL PROYECTO SUB PROYECTO. N° 752 - PATAN.</t>
  </si>
  <si>
    <t>INVERSIONES XISEJA S.R.L.</t>
  </si>
  <si>
    <t>20609156971</t>
  </si>
  <si>
    <t>27/07/2022 00:00:00</t>
  </si>
  <si>
    <t>ADQUISICIÓN DE ACCESORIOS PARA PUERTASOBRA Nº862 ANTAPAMPA</t>
  </si>
  <si>
    <t>03/08/2022 00:00:00</t>
  </si>
  <si>
    <t xml:space="preserve"> ADQUISICION DE TUBO DE ACERO LAC, para el proyecto "MEJORAMIENTO Y AMPLIACIÓN DEL SERVICIO DE</t>
  </si>
  <si>
    <t>08/08/2022 00:00:00</t>
  </si>
  <si>
    <t>ADQUISICION DE MOBILIARIO EN MATERIAL DE MELAMINA PARA EL SUB PROYECTO:I.E.I. Nº 775 - ANTAPUNC</t>
  </si>
  <si>
    <t>18/08/2022 00:00:00</t>
  </si>
  <si>
    <t>ADQUISICION DE CARPENTERIA METALICA Y OTROS AREA DE JUEGOS PARA EL SUB PROYECTO: I.E.I. Nº 775</t>
  </si>
  <si>
    <t>DENDAR TECH SOLUTIONS S.A.C.</t>
  </si>
  <si>
    <t>20602278302</t>
  </si>
  <si>
    <t>22/08/2022 00:00:00</t>
  </si>
  <si>
    <t>ADQUISICION DE MATERIALES DE CONSTRUCCION (MADERA) proyecto SUB META. N° 752 - PATAN.</t>
  </si>
  <si>
    <t>JAVCOM S.A.C.</t>
  </si>
  <si>
    <t>20609628279</t>
  </si>
  <si>
    <t>ADQUISICIÓN DE CEMENTO PORTLAND TIPO IP</t>
  </si>
  <si>
    <t>Adquisición de varillas de fierros corrugados de 1/2", 5/8", 3/8",  X 9 metros.</t>
  </si>
  <si>
    <t>MEZA SANCHEZ ALBERTO</t>
  </si>
  <si>
    <t>10438991439</t>
  </si>
  <si>
    <t>SERVICIO DE ALQUILER DE MAQUINARIA PESADA PARA EL PROYECTO:"MEJORAMIENTO DEL SERVICIO EDUCATIVO PARA EL FORTALECIMIENTO DE LAS CAPACIDADES DE APRENDIZAJE DE LOS ESTUDIANTES DE LA I.E. INTEGRAL N° 54481 DE NIVEL PRIMARIA Y COLEGIO MARIO</t>
  </si>
  <si>
    <t>O/S 16</t>
  </si>
  <si>
    <t>10/02/2022 00:00:00</t>
  </si>
  <si>
    <t>CONTRATACIÓN DE SERVICIO DE ALQUILER DE MAQUINARIA PESADA (RETRO-EXCAVADORA S/LLANTAS Y CAMIÓN PARA EL PROYECTO""MEJORAMIENTO DE LOS SERVICIOS EDUCATIVOS DE EDUCACIÓN BÁSICA ESPECIAL N 13 Y URIPA DE LOS DISTRITOS DE CHINCHEROS Y ANCO HUALLO</t>
  </si>
  <si>
    <t>O/S 17</t>
  </si>
  <si>
    <t>CONTRATACIÓN DE SERVICIO PARA LA ELABORACIÓN DEL EXPEDIENTE TÉCNICO DE LA SUB ESTACIÓN PARA EL PROYECTO"MEJORAMIENTO DE LOS SERVICIOS EDUCATIVOS DE EDUCACIÓN BÁSICA ESPECIAL N 13 Y URIPA DE LOS DISTRITOS DE CHINCHEROS Y ANCO HUALLO, PROVIN</t>
  </si>
  <si>
    <t>O/S 18</t>
  </si>
  <si>
    <t>MEDINA ALVAREZ SAUL</t>
  </si>
  <si>
    <t>14/02/2022 00:00:00</t>
  </si>
  <si>
    <t>CONTRATACION DE SERVICIO DE ALQUILER DE  MINICARGADOR FRONTAL); EN LA EJECUCIÓN DE LA OBRA: ""MEJORAMIENTO DE LOS SERVICIOS EDUCATIVOS DE EDUCACIÓN BÁSICA ESPECIAL N 13 Y URIPA DE LOS DISTRITOS DE CHINCHEROS Y ANCO HUALLO, PROVINCIA DE CHIN</t>
  </si>
  <si>
    <t>O/S 37</t>
  </si>
  <si>
    <t>CCAHUANA PECEROS JESSE ANTONIO</t>
  </si>
  <si>
    <t>7/03/2022 00:00:00</t>
  </si>
  <si>
    <t>CONTRATACION DE SERVICIO DE ALQUILER DE  RODILLO TANDEM VIBRATORIO DE 1.5 - 2 TN); EN LA EJECUCION DEL PROYECTO""MEJORAMIENTO DE LOS SERVICIOS EDUCATIVOS DE EDUCACIÓN BÁSICA ESPECIAL N 13 Y URIPA DE LOS DISTRITOS DE CHINCHEROS Y ANCO HUALLO</t>
  </si>
  <si>
    <t>O/S 38</t>
  </si>
  <si>
    <t>SERVICIO DE ALQUILER DE ESCAVADORA SOBRE ORUGA PARA EL PROYECTO""MEJORAMIENTO Y AMPLIACION DEL SERVICIO DE AGUA PARA RIEGOPUTCAMAYO,RETAMAPAMPA-ANCASMAYO HACAIA LOS SECTORES QUICCAPATA,HACIENDA,CRUZ PATA,PORSURO COLLPA DE LA COMUNIDAD DE CH</t>
  </si>
  <si>
    <t>O/S 68</t>
  </si>
  <si>
    <t>30/03/2022 00:00:00</t>
  </si>
  <si>
    <t>SERVICIO DE ALQUILER DE MAQQUINARIA PESADA PARA LA OBRA MEJORAMIENTO DEL SERVICIO EDUCATIVO PARA EL PROYECTO""MEJORAMIENTO DEL SERVICIO EDUCATIVO PARA EL FORTALECIMIENTO DE LAS CAPACIDADES DE APRENDIZAJE DE LOS ESTUDIANTES DE LA I.E. INTEGR</t>
  </si>
  <si>
    <t>O/S 78</t>
  </si>
  <si>
    <t>6/04/2022 00:00:00</t>
  </si>
  <si>
    <t>SERVICIO PARA LA CONTRATACIÓN DE UN PERITO DE PARTE PARA EL PROYECTO ""MEJORAMIENTO DE LA OFERTA DEL SERVICIO EDUCATIVO EN EL INSTITUTO SUPERIOR TECNOLÓGICO PUBLICO DE HUACCANA, DISTRITO DE HUACCANA, PROVINCIA DE CHINCHEROS - APURÍMAC"</t>
  </si>
  <si>
    <t>O/S 97</t>
  </si>
  <si>
    <t>LLERENA TORREBLANCA KATHERINE ASTRID</t>
  </si>
  <si>
    <t>CONTRATACION DE SERVICIO DE CONSULTORIA  PARA LA FORMULACION DE ESTUDIO DE PRE INVERSION PARA EL PROYECTO"MEJORAMIENTO DEL SERVICIO DE EDUCACION  EN EL CENTRO DE EDUCACION  TECNICO PRODUCTIVO CETPRO-URUPA,DISTRITO DE ANCO HUALLO,PROVINCIA D</t>
  </si>
  <si>
    <t>O/S 98</t>
  </si>
  <si>
    <t>SL INGENIEROS CONSULTORES Y CONTRATISTAS GENERALES E.I.R.L.</t>
  </si>
  <si>
    <t>PENDIENTES</t>
  </si>
  <si>
    <t>19/04/2022 00:00:00</t>
  </si>
  <si>
    <t>CONTRATACION DE SERVICIO DE CONSULTORIA  PARA LA FORMULACION DE ESTUDIO DE PRE INVERSION DE LA IDEA DE PROYECTO"CREACION DEL SERVICIO DE TRANSITABILIDAD DEL CAMINO VECINAL EPM.PE-3S(VALLE ENCANTADO)-EMP.AP 541 (IRCUYLLA) DEL DISTRITO DE ANC</t>
  </si>
  <si>
    <t>O/S 99</t>
  </si>
  <si>
    <t>SERVICIO DE FLETE URBANO PARA  PROYECTO "MEJORAMIENTO DEL SERVICIO DE AGUA PARA RIEGO EN LOS SECTORES DE URURILLO, CHINCHIBAMBA Y UVAPAMPA DE LA COMUNIDAD DE PORVENIR LA CABAÑA, DISTRITO DE EL PORVENIR - PROVINCIA DE CHINCHEROS - DEPARTAMEN</t>
  </si>
  <si>
    <t>O/S 109</t>
  </si>
  <si>
    <t>VILCHEZ ROJAS ROMEL</t>
  </si>
  <si>
    <t>CONTRATACION DE SERVICIO PARA LA MODIFICACION DEL EXPEDIENTE TECNICO DEL PROYECTO""MEJORAMIENTO DE LA OFERTA DEL SERVICIO EDUCATIVO EN EL INSTITUTO SUPERIOR TECNOLÓGICO PUBLICO DE HUACCANA, DISTRITO DE HUACCANA, PROVINCIA DE CHINCHEROS - AP</t>
  </si>
  <si>
    <t>O/S 112</t>
  </si>
  <si>
    <t>PRADO QUISPE WILMER</t>
  </si>
  <si>
    <t>28/04/2022 00:00:00</t>
  </si>
  <si>
    <t>O/S 120</t>
  </si>
  <si>
    <t>3/05/2022 00:00:00</t>
  </si>
  <si>
    <t>CONTRATACION DE (SERVICIO DE ALQUILER DE  MAQUINARIA PESADA); PARA LA OBRA: ""MEJORAMIENTO DE LOS SERVICIOS EDUCATIVOS DE EDUCACIÓN BÁSICA ESPECIAL N 13 Y URIPA DE LOS DISTRITOS DE CHINCHEROS Y ANCO HUALLO, PROVINCIA DE CHINCHEROS, REGIÓN A</t>
  </si>
  <si>
    <t>O/S 123</t>
  </si>
  <si>
    <t>4/05/2022 00:00:00</t>
  </si>
  <si>
    <t>SERVICIO DE ALQUILER DE VOLQUETE DE 3 A 5 M3 PARA  PROYECTO "MEJORAMIENTO Y AMPLIACION DEL SERVICIO DE AGUA PARA RIEGOPUTCAMAYO,RETAMAPAMPA-ANCASMAYO HACAIA LOS SECTORES QUICCAPATA,HACIENDA,CRUZ PATA,PORSURO COLLPA DE LA COMUNIDAD DE CHACAB</t>
  </si>
  <si>
    <t>O/S 126</t>
  </si>
  <si>
    <t>OJEDA RAMIREZ VILMA</t>
  </si>
  <si>
    <t>O/S 144</t>
  </si>
  <si>
    <t>MEDINA MOREL HENRY</t>
  </si>
  <si>
    <t>SERVICIO DE ALQUILER DE MAQUINARIA PESADA PARA EL PROYECTO: "CREACION DEL SERVICIO DE TRANSITABILIDAD VEHICULAR Y PEATONAL EN LA AV.EL SOL ,AV.LOS SAUCES Y AV.BLANQUILLO DURAZNO,EN EL CENTRO POBLADO DE LLIMPE DEL DISTRITO DE CHINCHEROS-PROV</t>
  </si>
  <si>
    <t>O/S 184</t>
  </si>
  <si>
    <t>SERVICIO DE PLAN DE CONTINGENCIA PARA LA OBRA ""MEJORAMIENTO DEL SERVICIO EDUCATIVO PARA EL FORTALECIMIENTO DE LAS CAPACIDADES DE APRENDIZAJE DE LOS ESTUDIANTES DE LA I.E. INTEGRAL N° 54481 DE NIVEL PRIMARIA Y COLEGIO MARIO VARGAS LLOSA DE</t>
  </si>
  <si>
    <t>O/S 190</t>
  </si>
  <si>
    <t>CORPORACION DILOMA E.I.R.L.</t>
  </si>
  <si>
    <t>30/06/2022 00:00:00</t>
  </si>
  <si>
    <t>CONTRATACION DE SERVICIO DE CONSULTORIA  PARA LA FORMULACION DE ESTUDIO DE PRE INVERSION PARA EL PROYECTO" MEJORAMIENTO DELM SERVICIO DE AGUA PARA RIEGO EN LOS COMITES DE REGANTES DE LA LOCALIDAD DE RIO BLANCO</t>
  </si>
  <si>
    <t>O/S 193</t>
  </si>
  <si>
    <t>CORPORACION DE BUENOS ESPECIALISTAS EN CONSULTORIA Y EJECUCION DE PROYECTOS SOSTENIBLES S.A.C.</t>
  </si>
  <si>
    <t>CONTRATACION DE (SERVICIO DE ALQUILER DE  MAQUINARIA PESADA); OBRA: "MEJORAMIENTO DE LOS SERVICIOS EDUCATIVOS DE EDUCACIÓN BÁSICA ESPECIAL N 13 Y URIPA DE LOS DISTRITOS DE CHINCHEROS Y ANCO HUALLO, PROVINCIA DEEDUCATIVOS D EEDUCACION BASICA</t>
  </si>
  <si>
    <t>O/S 217</t>
  </si>
  <si>
    <t>HUANCAHUARI PALOMINO WILMER</t>
  </si>
  <si>
    <t>5/07/2022 00:00:00</t>
  </si>
  <si>
    <t>O/S 232</t>
  </si>
  <si>
    <t>22/07/2022 00:00:00</t>
  </si>
  <si>
    <t>CONTRATACION DE (SERVICIO DE ALQUILER DE  MAQUINARIA PESADA); PARA LA OBRA: "MEJORAMIENTO DE LOS SERVICIOS EDUCATIVOS DE EDUCACIÓN BÁSICA ESPECIAL N 13 Y URIPA DE LOS DISTRITOS DE CHINCHEROS Y ANCO HUALLO, PROVINCIA DE CHINCHEROS, REGIÓN A</t>
  </si>
  <si>
    <t>O/S 281</t>
  </si>
  <si>
    <t>PENDIETE</t>
  </si>
  <si>
    <t>PAGO DEL TERCER ENTREGABLE N°005  DE LA  AS-N°05-2021-SRCH-  CONSULTORIA PARA LA ELABORACION DE EXPEDIENTE TECNICO DEL PROYECTO DENOMINADO MEJORAMIENTO DEL SERVICIO EDUCATIVO,PARA EL FORTALECIMIENTO DE LAS CAPACIDADES DE APREND</t>
  </si>
  <si>
    <t>O/S 315</t>
  </si>
  <si>
    <t>PENDIENTE</t>
  </si>
  <si>
    <t>ADQUISICION DE COMBUSTIBLE PARA LA OBRA  "MEJORAMIENTO DEL SERVICIO EDUCATIVO PARA EL FORTALECIMIENTO DE LAS CAPACIDADES DE APRENDIZAJE DE LOS ESTUDIANTES DE LA I.E. INTEGRAL N° 54481 DE NIVEL PRIMARIA Y COLEGIO MARIO VARGAS LLOSA DE OSCCOL</t>
  </si>
  <si>
    <t>O/C 1</t>
  </si>
  <si>
    <t>24/01/2022 00:00:00</t>
  </si>
  <si>
    <t>ADQUISICIÓN DE MATERIALES (CLAVO DE ACERO GALVANIZADO Y ALAMBRE DE ACERO NEGRO RECOCIDO) PARA EL PROYCTO""MEJORAMIENTO DE LOS SERVICIOS EDUCATIVOS DE EDUCACIÓN BÁSICA ESPECIAL N 13 Y URIPA DE LOS DISTRITOS DE CHINCHEROS Y ANCO HUALLO, PROVI</t>
  </si>
  <si>
    <t>O/C 7</t>
  </si>
  <si>
    <t>8/02/2022 00:00:00</t>
  </si>
  <si>
    <t>ADQUISICION DE MATERIALES Y HERRAMIENTAS DE CONSTRUCCION PARA EL PROYECTO: "MEJORAMIENTO DE LA OFERTA DEL SERVICIO EDUCATIVO EN EL INSTITUTO SUPERIOR TECNOLÓGICO PUBLICO DE HUACCANA, DISTRITO DE HUACCANA, PROVINCIA DE CHINCHEROS - APURÍMAC"</t>
  </si>
  <si>
    <t>O/C 8</t>
  </si>
  <si>
    <t>ADQUISICION DE ACEROS PARA LA OBRA "MEJORAMIENTO DEL SERVICIO EDUCATIVO PARA EL FORTALECIMIENTO DE LAS CAPACIDADES DE APRENDIZAJE DE LOS ESTUDIANTES DE LA I.E. INTEGRAL N° 54481 DE NIVEL PRIMARIA Y COLEGIO MARIO VARGAS LLOSA DE OSCCOLLO DEL</t>
  </si>
  <si>
    <t>O/C 9</t>
  </si>
  <si>
    <t>ADQUISICION DE CEMENTO PORTLAND TIPO I PARA LA OBRA "MEJORAMIENTO DEL SERVICIO EDUCATIVO PARA EL FORTALECIMIENTO DE LAS CAPACIDADES DE APRENDIZAJE DE LOS ESTUDIANTES DE LA I.E. INTEGRAL N° 54481 DE NIVEL PRIMARIA Y COLEGIO MARIO VARGAS LLOS</t>
  </si>
  <si>
    <t>O/C 10</t>
  </si>
  <si>
    <t>ADQUISICION DE EPP PARA EL PROYECTO: "MEJORAMIENTO DE LA OFERTA DEL SERVICIO EDUCATIVO EN EL INSTITUTO SUPERIOR TECNOLÓGICO PUBLICO DE HUACCANA, DISTRITO DE HUACCANA, PROVINCIA DE CHINCHEROS - APURÍMAC", CUI 2164452.</t>
  </si>
  <si>
    <t>O/C 11</t>
  </si>
  <si>
    <t>ADQUISICION DE MATERIAL DE TECHO PARA LA OBRA "MEJORAMIENTO DEL SERVICIO EDUCATIVO PARA EL FORTALECIMIENTO DE LAS CAPACIDADES DE APRENDIZAJE DE LOS ESTUDIANTES DE LA I.E. INTEGRAL N° 54481 DE NIVEL PRIMARIA Y COLEGIO MARIO VARGAS LLOSA DE O</t>
  </si>
  <si>
    <t>O/C 12</t>
  </si>
  <si>
    <t>ADQUISICION DE POSTE ORNAMENTAL TIPO PASTORAL DE FIERRO FUNDIDO.H= 5.0M CON TRES FAROLAS (INCLUYE LUMINARIAS9 SEGUN DISEÑO PARA EL PROYECTO"CREACION DE LA PLAZA PRINCIPAL EN EL CENTRO POBLADO DE COCHARCAS DEL DISTRITO DE COCHARCAS - PROVIN</t>
  </si>
  <si>
    <t>O/C 26</t>
  </si>
  <si>
    <t>15/02/2022 00:00:00</t>
  </si>
  <si>
    <t>ADQUISICION DE LADRILLOS PARA LA OBRA :"MEJORAMIENTO DEL SERVICIO EDUCATIVO PARA EL FORTALECIMIENTO DE LAS CAPACIDADES DE APRENDIZAJE DE LOS ESTUDIANTES DE LA I.E. INTEGRAL N° 54481 DE NIVEL PRIMARIA Y COLEGIO MARIO VARGAS LLOSA DE OSCCOLLO</t>
  </si>
  <si>
    <t>O/C 42</t>
  </si>
  <si>
    <t>LLOCCLLA PILLACA ELMER</t>
  </si>
  <si>
    <t>18/02/2022 00:00:00</t>
  </si>
  <si>
    <t>ADQUISICIÓN DE AGREGADOS PARA LA EJECUSION Y CULMINACION DE LA OBRA: "2476169: "CREACION DE LA PLAZA PRINCIPAL EN EL CENTRO POBLADO DE COCHARCAS DEL DISTRITO DE COCHARCAS - PROVINCIA DE CHINCHEROS - DEPARTAMENTO DE APURIMAC", CUI 2476169.</t>
  </si>
  <si>
    <t>O/C 49</t>
  </si>
  <si>
    <t>ADQUISICIÓN DE MATERIALES DE FERRETERIA (MATERIALES DE CONSTRUCCION) PARA EL PROYECTO: ""MEJORAMIENTO DE LOS SERVICIOS EDUCATIVOS DE EDUCACIÓN BÁSICA ESPECIAL N 13 Y URIPA DE LOS DISTRITOS DE CHINCHEROS Y ANCO HUALLO, PROVINCIA DE CHINCHERO</t>
  </si>
  <si>
    <t>O/C 51</t>
  </si>
  <si>
    <t>ADQUISICION DE AGREGADOS PARA LA OBRA "MEJORAMIENTO DEL SERVICIO EDUCATIVO PARA EL FORTALECIMIENTO DE LAS CAPACIDADES DE APRENDIZAJE DE LOS ESTUDIANTES DE LA I.E. INTEGRAL N° 54481 DE NIVEL PRIMARIA Y COLEGIO MARIO VARGAS LLOSA DE OSCCOLLO</t>
  </si>
  <si>
    <t>O/C 52</t>
  </si>
  <si>
    <t>ADQUISICIÓN DE (EQUIPOS DE PROTECCIÓN PERSONAL Y CALZADO DE SEGURIDAD PARA OBREROS) PARA EL PROYECTO""MEJORAMIENTO DE LOS SERVICIOS EDUCATIVOS DE EDUCACIÓN BÁSICA ESPECIAL N 13 Y URIPA DE LOS DISTRITOS DE CHINCHEROS Y ANCO HUALLO, PROVINCIA</t>
  </si>
  <si>
    <t>PACHECO LAURA ELIZABET</t>
  </si>
  <si>
    <t>ADQUISICION DE EQUIPOS DE PROTECCION PERSONAL Y CALZADO DE SEGURIDAD PARA OBREROS PARA EL PROYECTO ""MEJORAMIENTO DE LOS SERVICIOS EDUCATIVOS DE EDUCACIÓN BÁSICA ESPECIAL N 13 Y URIPA DE LOS DISTRITOS DE CHINCHEROS Y ANCO HUALLO, PROVINCIA</t>
  </si>
  <si>
    <t>O/C 68</t>
  </si>
  <si>
    <t>23/02/2022 00:00:00</t>
  </si>
  <si>
    <t>ADQUISION DE EPPS PARA  EL PROYECTO "MEJORAMIENTO DEL SERVICIO EDUCATIVO PARA EL FORTALECIMIENTO DE LAS CAPACIDADES DE APRENDIZAJE DE LOS ESTUDIANTES DE LA I.E. INTEGRAL N° 54481 DE NIVEL PRIMARIA Y COLEGIO MARIO VARGAS LLOSA DE OSCCOLLO DE</t>
  </si>
  <si>
    <t>O/C 73</t>
  </si>
  <si>
    <t>SERCORP SERVICIOS GENERALES S.A.C.</t>
  </si>
  <si>
    <t>ADQUISICIÓN DE MATERIALES (LADRILLO PARA TECHO 15 CM X 30 CM X 30 CM Y LADRILLO DE ARCILLA 9 CM PAAR EL PROYECTO""MEJORAMIENTO DE LOS SERVICIOS EDUCATIVOS DE EDUCACIÓN BÁSICA ESPECIAL N 13 Y URIPA DE LOS DISTRITOS DE CHINCHEROS Y ANCO HUALL</t>
  </si>
  <si>
    <t>O/C 81</t>
  </si>
  <si>
    <t>ADQUISICION DE AGREGADOS PARA LOS TRABAJOS EN EL PROYECTO: ""MEJORAMIENTO DE LOS SERVICIOS EDUCATIVOS DE LA I.E.I. NRO 475-19,I.E.P NRO 54240 Y I.E.S. FERNANDO BELAUNDE TERRY DEL CENTRO POBLADO-OCCEPATA DEL DISTRITO DE RANRACANCHA-PROVINCIA</t>
  </si>
  <si>
    <t>O/C 89</t>
  </si>
  <si>
    <t>26/02/2022 00:00:00</t>
  </si>
  <si>
    <t>ADQUISICION DE CEMENTO PARA LOS TRABAJOS EN EL PROYECTO: ""MEJORAMIENTO DE LOS SERVICIOS EDUCATIVOS DE LA I.E.I. NRO 475-19,I.E.P NRO 54240 Y I.E.S. FERNANDO BELAUNDE TERRY DEL CENTRO POBLADO-OCCEPATA DEL DISTRITO DE RANRACANCHA-PROVINCIA D</t>
  </si>
  <si>
    <t>O/C 90</t>
  </si>
  <si>
    <t>ADQUISICION DE ACEROS PARA LOS TRABAJOS EN EL PROYECTO: ""MEJORAMIENTO DE LOS SERVICIOS EDUCATIVOS DE LA I.E.I. NRO 475-19,I.E.P NRO 54240 Y I.E.S. FERNANDO BELAUNDE TERRY DEL CENTRO POBLADO-OCCEPATA DEL DISTRITO DE RANRACANCHA-PROVINCIA DE</t>
  </si>
  <si>
    <t>O/C 91</t>
  </si>
  <si>
    <t>COMPRA DE ACERO PROYECTO ""MEJORAMIENTO Y AMPLIACION DEL SERVICIO DE AGUA PARA RIEGOPUTCAMAYO,RETAMAPAMPA-ANCASMAYO HACAIA LOS SECTORES QUICCAPATA,HACIENDA,CRUZ PATA,PORSURO COLLPA DE LA COMUNIDAD DE CHACABAMBA,DEL DISTRITO DE ONGOY-PROVINC</t>
  </si>
  <si>
    <t>COMPRA DE EEPPS PARA PERSONAL OBRERO PARA PROYECTO ""MEJORAMIENTO Y AMPLIACION DEL SERVICIO DE AGUA PARA RIEGOPUTCAMAYO,RETAMAPAMPA-ANCASMAYO HACAIA LOS SECTORES QUICCAPATA,HACIENDA,CRUZ PATA,PORSURO COLLPA DE LA COMUNIDAD DE CHACABAMBA,DEL</t>
  </si>
  <si>
    <t>O/C 95</t>
  </si>
  <si>
    <t>PLASENCIA UCEDA JULIO CESAR</t>
  </si>
  <si>
    <t>ADQUISICIÓN DE MATERIALES DE FERRETERIA); "MEJORAMIENTO DE LOS SERVICIOS EDUCATIVOS DE EDUCACIÓN BÁSICA ESPECIAL N 13 Y URIPA DE LOS DISTRITOS DE CHINCHEROS Y ANCO HUALLO, PROVINCIA DE CHINCHEROS, REGIÓN APURÍMAC", CUI 2329289.</t>
  </si>
  <si>
    <t>O/C 103</t>
  </si>
  <si>
    <t>1/03/2022 00:00:00</t>
  </si>
  <si>
    <t>ADQUISICION DE MATERIALES DE FERRETERIAS PARA LA OBRA "MEJORAMIENTO DEL SERVICIO EDUCATIVO PARA EL FORTALECIMIENTO DE LAS CAPACIDADES DE APRENDIZAJE DE LOS ESTUDIANTES DE LA I.E. INTEGRAL N° 54481 DE NIVEL PRIMARIA Y COLEGIO MARIO VARGAS LL</t>
  </si>
  <si>
    <t>ADQUISICION DE IMPRESORAS (EQUIPAMIENTO) PARA EL PROYECTO:"MEJORAMIENTO DE LA OFERTA DEL SERVICIO EDUCATIVO EN EL INSTITUTO SUPERIOR TECNOLÓGICO PUBLICO DE HUACCANA, DISTRITO DE HUACCANA, PROVINCIA DE CHINCHEROS - APURÍMAC", CUI 2164452.</t>
  </si>
  <si>
    <t>O/C 107</t>
  </si>
  <si>
    <t>3/03/2022 00:00:00</t>
  </si>
  <si>
    <t>O/C 119</t>
  </si>
  <si>
    <t>ADQUISICION DE VARILLAS PARA LA OBRA "MEJORAMIENTO DEL SERVICIO EDUCATIVO PARA EL FORTALECIMIENTO DE LAS CAPACIDADES DE APRENDIZAJE DE LOS ESTUDIANTES DE LA I.E. INTEGRAL N° 54481 DE NIVEL PRIMARIA Y COLEGIO MARIO VARGAS LLOSA DE OSCCOLLO D</t>
  </si>
  <si>
    <t>ADQUISICION DE VARILLAS DE FIERRO Y ALAMBRE PARA EL PROYECTO: "MEJORAMIENTO DE LA OFERTA DEL SERVICIO EDUCATIVO EN EL INSTITUTO SUPERIOR TECNOLÓGICO PUBLICO DE HUACCANA, DISTRITO DE HUACCANA, PROVINCIA DE CHINCHEROS - APURÍMAC", CUI 2164452</t>
  </si>
  <si>
    <t>ADQUISICION DE PIEDRA PARA LA OBRA "MEJORAMIENTO DEL SERVICIO EDUCATIVO PARA EL FORTALECIMIENTO DE LAS CAPACIDADES DE APRENDIZAJE DE LOS ESTUDIANTES DE LA I.E. INTEGRAL N° 54481 DE NIVEL PRIMARIA Y COLEGIO MARIO VARGAS LLOSA DE OSCCOLLO DEL</t>
  </si>
  <si>
    <t>O/C 122</t>
  </si>
  <si>
    <t>FÑC S.A.C.</t>
  </si>
  <si>
    <t>ADQUISICION DE MADERAMEN PARA LOS TRABAJOS EN EL PROYECTO: ""MEJORAMIENTO DE LOS SERVICIOS EDUCATIVOS DE LA I.E.I. NRO 475-19,I.E.P NRO 54240 Y I.E.S. FERNANDO BELAUNDE TERRY DEL CENTRO POBLADO-OCCEPATA DEL DISTRITO DE RANRACANCHA-PROVINCIA</t>
  </si>
  <si>
    <t>O/C 123</t>
  </si>
  <si>
    <t>COLAN QUISPE ANA LUISA</t>
  </si>
  <si>
    <t>ADQUISICIÓN DE MATERIALES DE FERRETERIA.PARA LA OBRA: ""CREACION DE LA PLAZA PRINCIPAL EN EL CENTRO POBLADO DE COCHARCAS DEL DISTRITO DE COCHARCAS - PROVINCIA DE CHINCHEROS - DEPARTAMENTO DE APURIMAC", CUI 2476169.</t>
  </si>
  <si>
    <t>O/C 126</t>
  </si>
  <si>
    <t>9/03/2022 00:00:00</t>
  </si>
  <si>
    <t>ADQUISICIÓN DE MATERIALES AGREGADOS (ARENA FINA DE RIO, ARENA GRUESA DE RIO, HORMIGON DE RIO, PARA EL PROYECTO""MEJORAMIENTO DE LOS SERVICIOS EDUCATIVOS DE EDUCACIÓN BÁSICA ESPECIAL N 13 Y URIPA DE LOS DISTRITOS DE CHINCHEROS Y ANCO HUALLO,</t>
  </si>
  <si>
    <t>O/C 135</t>
  </si>
  <si>
    <t>11/03/2022 00:00:00</t>
  </si>
  <si>
    <t>O/C 141</t>
  </si>
  <si>
    <t>ADQUISICIÓN DE MATERIALES (VARILLAS DE ACERO CORRUGADO FY=4200 KG/CM2 GRADO 60) PARA EL PROYECTO""MEJORAMIENTO DE LOS SERVICIOS EDUCATIVOS DE EDUCACIÓN BÁSICA ESPECIAL N 13 Y URIPA DE LOS DISTRITOS DE CHINCHEROS Y ANCO HUALLO, PROVINCIA DE</t>
  </si>
  <si>
    <t>ADQUISICION DE MADERAMEN PARA LA OBRA"MEJORAMIENTO DEL SERVICIO EDUCATIVO PARA EL FORTALECIMIENTO DE LAS CAPACIDADES DE APRENDIZAJE DE LOS ESTUDIANTES DE LA I.E. INTEGRAL N° 54481 DE NIVEL PRIMARIA Y COLEGIO MARIO VARGAS LLOSA DE OSCCOLLO D</t>
  </si>
  <si>
    <t>O/C 146</t>
  </si>
  <si>
    <t>COMPRA DE EQUIPOS MEDICOS PARA EL PROYECTO""MEJORAMIENTO DE LOS SERVICIOS EDUCATIVOS DE EDUCACIÓN BÁSICA ESPECIAL N 13 Y URIPA DE LOS DISTRITOS DE CHINCHEROS Y ANCO HUALLO, PROVINCIA DE CHINCHEROS, REGIÓN APURÍMAC", CUI 2329289.</t>
  </si>
  <si>
    <t>O/C 154</t>
  </si>
  <si>
    <t>COMPRA DE MOBILIARIOS ESPECIALES PARA EL PROYECTO"MEJORAMIENTO DE LOS SERVICIOS EDUCATIVOS DE EDUCACIÓN BÁSICA ESPECIAL N 13 Y URIPA DE LOS DISTRITOS DE CHINCHEROS Y ANCO HUALLO, PROVINCIA DE CHINCHEROS, REGIÓN APURÍMAC", CUI 2329289.</t>
  </si>
  <si>
    <t>ADQUISICION DE MATERIALES DE COMBUSTIBLE PARA  LA OBRA "MEJORAMIENTO DEL SERVICIO EDUCATIVO PARA EL FORTALECIMIENTO DE LAS CAPACIDADES DE APRENDIZAJE DE LOS ESTUDIANTES DE LA I.E. INTEGRAL N° 54481 DE NIVEL PRIMARIA Y COLEGIO MARIO VARGAS L</t>
  </si>
  <si>
    <t>O/C 160</t>
  </si>
  <si>
    <t>JBI INVERSIONES S.A.C.</t>
  </si>
  <si>
    <t>18/03/2022 00:00:00</t>
  </si>
  <si>
    <t>COMPRA DE GEOMEMBRANA PARA "MEJORAMIENTO Y AMPLIACION DEL SERVICIO DE AGUA PARA RIEGOPUTCAMAYO,RETAMAPAMPA-ANCASMAYO HACAIA LOS SECTORES QUICCAPATA,HACIENDA,CRUZ PATA,PORSURO COLLPA DE LA COMUNIDAD DE CHACABAMBA,DEL DISTRITO DE ONGOY-PROVIN</t>
  </si>
  <si>
    <t>O/C 168</t>
  </si>
  <si>
    <t>COMPRA DE ACCESORIOS PARA MODULO DE RIEGO ""MEJORAMIENTO Y AMPLIACION DEL SERVICIO DE AGUA PARA RIEGOPUTCAMAYO,RETAMAPAMPA-ANCASMAYO HACAIA LOS SECTORES QUICCAPATA,HACIENDA,CRUZ PATA,PORSURO COLLPA DE LA COMUNIDAD DE CHACABAMBA,DEL DISTRITO</t>
  </si>
  <si>
    <t>O/C 171</t>
  </si>
  <si>
    <t>GIALTH CONSTRUCTIONS S.A.C.</t>
  </si>
  <si>
    <t>COMPRA DE COMBUSTIBLE DIESEL D-5  PARA  PROYECTO "MEJORAMIENTO Y AMPLIACION DEL SERVICIO DE AGUA PARA RIEGOPUTCAMAYO,RETAMAPAMPA-ANCASMAYO HACAIA LOS SECTORES QUICCAPATA,HACIENDA,CRUZ PATA,PORSURO COLLPA DE LA COMUNIDAD DE CHACABAMBA,DEL DI</t>
  </si>
  <si>
    <t>O/C 185</t>
  </si>
  <si>
    <t>ADQUISICION DE AFIRMADO BASE PARA LA OBRA "MEJORAMIENTO DEL SERVICIO EDUCATIVO PARA EL FORTALECIMIENTO DE LAS CAPACIDADES DE APRENDIZAJE DE LOS ESTUDIANTES DE LA I.E. INTEGRAL N° 54481 DE NIVEL PRIMARIA Y COLEGIO MARIO VARGAS LLOSA DE OSCCO</t>
  </si>
  <si>
    <t>O/C 186</t>
  </si>
  <si>
    <t>ADQUISICIÓN DE MATERIALES (CEMENTO PORTLAND TIPO I X 42.50 KG) PARA EL PROYECTO: ""MEJORAMIENTO DE LOS SERVICIOS EDUCATIVOS DE EDUCACIÓN BÁSICA ESPECIAL N 13 Y URIPA DE LOS DISTRITOS DE CHINCHEROS Y ANCO HUALLO, PROVINCIA DE CHINCHEROS, REG</t>
  </si>
  <si>
    <t>O/C 199</t>
  </si>
  <si>
    <t>REQUERIMIENTO PARA LA ADQUISICIÓN DE MATERIAL DE FERRETERIA PARA EL PROYECTOMEJORAMIENTO DEL SERVICIO DE AGUA PARA RIEGO EN LOS SECTORES DE URURILLO, CHINCHIBAMBA Y UVAPAMPA DE LA COMUNIDAD DE PORVENIR LA CABAÑA, DISTRITO DE EL PORVENIR - P</t>
  </si>
  <si>
    <t>O/C 211</t>
  </si>
  <si>
    <t>COMPRA DE EQUIPOS DE COMPUTO PARA EL PROYECTO""MEJORAMIENTO DE LOS SERVICIOS EDUCATIVOS DE EDUCACIÓN BÁSICA ESPECIAL N 13 Y URIPA DE LOS DISTRITOS DE CHINCHEROS Y ANCO HUALLO, PROVINCIA DE CHINCHEROS, REGIÓN APURÍMAC", CUI 2329289.</t>
  </si>
  <si>
    <t>ORDINARIO</t>
  </si>
  <si>
    <t>O/C 216</t>
  </si>
  <si>
    <t>COMPRA DE EQUIPOS DE COMPUTO PORTATIL PARA EL PROYECTO""MEJORAMIENTO DE LOS SERVICIOS EDUCATIVOS DE EDUCACIÓN BÁSICA ESPECIAL N 13 Y URIPA DE LOS DISTRITOS DE CHINCHEROS Y ANCO HUALLO, PROVINCIA DE CHINCHEROS, REGIÓN APURÍMAC", CUI 2329289.</t>
  </si>
  <si>
    <t>O/C 217</t>
  </si>
  <si>
    <t>ADQUISICION DE ACEROS ADICIONAL PARA LOS TRABAJOS EN EL PROYECTO: "MEJORAMIENTO DE LOS SERVICIOS EDUCATIVOS DE LA I.E.I. NRO 475-19,I.E.P NRO 54240 Y I.E.S. FERNANDO BELAUNDE TERRY DEL CENTRO POBLADO-OCCEPATA DEL DISTRITO DE RANRACANCHA-PRO</t>
  </si>
  <si>
    <t>O/C 228</t>
  </si>
  <si>
    <t>COMPRA DE MADERA  PARA  PROYECTO "MEJORAMIENTO Y AMPLIACIÓN DEL SERVICIO DE AGUA PARA RIEGO PUT</t>
  </si>
  <si>
    <t>O/C 230</t>
  </si>
  <si>
    <t>LUJAN OBREGON DIMAS</t>
  </si>
  <si>
    <t>ADQUISICION DE LADRILLOS PARA LA OBRA "MEJORAMIENTO DEL SERVICIO EDUCATIVO PARA EL FORTALECIMIENTO DE LAS CAPACIDADES DE APRENDIZAJE DE LOS ESTUDIANTES DE LA I.E. INTEGRAL N° 54481 DE NIVEL PRIMARIA Y COLEGIO MARIO VARGAS LLOSA DE OSCCOLLO</t>
  </si>
  <si>
    <t>O/C 233</t>
  </si>
  <si>
    <t>BIENES Y SERVICIOS FAEDU SOCIEDAD ANONIMA CERRADA - BYS FAEDU S.A.C.</t>
  </si>
  <si>
    <t>O/C 235</t>
  </si>
  <si>
    <t>4/04/2022 00:00:00</t>
  </si>
  <si>
    <t>ADQUISICIÓN DE MATERIALES (MADERAMEN) PARA EL PROYECTO: "PARA EL PROYECTO: ""MEJORAMIENTO DE LOS SERVICIOS EDUCATIVOS DE EDUCACIÓN BÁSICA ESPECIAL N 13 Y URIPA DE LOS DISTRITOS DE CHINCHEROS Y ANCO HUALLO, PROVINCIA DE CHINCHEROS, REGIÓN AP</t>
  </si>
  <si>
    <t>O/C 237</t>
  </si>
  <si>
    <t>5/04/2022 00:00:00</t>
  </si>
  <si>
    <t>ADQUISICION DE MADERAMEN PARA LA OBRA "MEJORAMIENTO DEL SERVICIO EDUCATIVO PARA EL FORTALECIMIENTO DE LAS CAPACIDADES DE APRENDIZAJE DE LOS ESTUDIANTES DE LA I.E. INTEGRAL N° 54481 DE NIVEL PRIMARIA Y COLEGIO MARIO VARGAS LLOSA DE OSCCOLLO</t>
  </si>
  <si>
    <t>O/C 238</t>
  </si>
  <si>
    <t>ADQUISICIÓN DE MATERIALES (SANITARIOS) PARA EL PROYECTO: ""MEJORAMIENTO DE LOS SERVICIOS EDUCATIVOS DE EDUCACIÓN BÁSICA ESPECIAL N 13 Y URIPA DE LOS DISTRITOS DE CHINCHEROS Y ANCO HUALLO, PROVINCIA DE CHINCHEROS, REGIÓN APURÍMAC", CUI 23292</t>
  </si>
  <si>
    <t>O/C 241</t>
  </si>
  <si>
    <t>8/04/2022 00:00:00</t>
  </si>
  <si>
    <t>O/C 243</t>
  </si>
  <si>
    <t>ADQUISICIÓN DE MATERIALES PARA (INSTALACIONES ELECTRICAS) PARA EL PROYECTO: "PARA EL PROYECTO:"MEJORAMIENTO DE LOS SERVICIOS EDUCATIVOS DE EDUCACIÓN BÁSICA ESPECIAL N 13 Y URIPA DE LOS DISTRITOS DE CHINCHEROS Y ANCO HUALLO, PROVINCIA DE CHI</t>
  </si>
  <si>
    <t>O/C 246</t>
  </si>
  <si>
    <t>ADQUISICIÓN DE MOBILIARIOS PARA COMPUTO Y OTROS PARA EL PROYECTO ""MEJORAMIENTO DE LOS SERVICIOS EDUCATIVOS DE EDUCACIÓN BÁSICA ESPECIAL N 13 Y URIPA DE LOS DISTRITOS DE CHINCHEROS Y ANCO HUALLO, PROVINCIA DE CHINCHEROS, REGIÓN APURÍMAC"</t>
  </si>
  <si>
    <t>O/C 253</t>
  </si>
  <si>
    <t>COMPRA DE FENOLICOS PARA  PROYECTO ""MEJORAMIENTO Y AMPLIACION DEL SERVICIO DE AGUA PARA RIEGOPUTCAMAYO,RETAMAPAMPA-ANCASMAYO HACAIA LOS SECTORES QUICCAPATA,HACIENDA,CRUZ PATA,PORSURO COLLPA DE LA COMUNIDAD DE CHACABAMBA,DEL DISTRITO DE ONG</t>
  </si>
  <si>
    <t>O/C 266</t>
  </si>
  <si>
    <t>ROMERO CHANCAYAURI JHOAN EDGAR</t>
  </si>
  <si>
    <t>ADQUISICIÓN DE MATERIALES (CEMENTO PORTLAND TIPO I X 42.50 KG); "PARA EL PROYECTO: ""MEJORAMIENTO DE LOS SERVICIOS EDUCATIVOS DE EDUCACIÓN BÁSICA ESPECIAL N 13 Y URIPA DE LOS DISTRITOS DE CHINCHEROS Y ANCO HUALLO, PROVINCIA DE CHINCHEROS, R</t>
  </si>
  <si>
    <t>O/C 267</t>
  </si>
  <si>
    <t>O/C 271</t>
  </si>
  <si>
    <t>TORRE MARCELO CIRO</t>
  </si>
  <si>
    <t>20/04/2022 00:00:00</t>
  </si>
  <si>
    <t>ADQUSICION DE MATERIALES(LADRILLO PARA TECHO 15CM X 30 CM X 30 CM,LADRILLO KIN KON DE 18 HUECOS 9 CM PARA EL PROYECTO""MEJORAMIENTO DE LOS SERVICIOS EDUCATIVOS DE EDUCACIÓN BÁSICA ESPECIAL N 13 Y URIPA DE LOS DISTRITOS DE CHINCHEROS Y ANCO</t>
  </si>
  <si>
    <t>O/C 273</t>
  </si>
  <si>
    <t>O/C 282</t>
  </si>
  <si>
    <t>ADQUISICIÓN DE MATERIALES PIEDRA LAJA DE 30CMX30 CM ESPESOR DE 2.5CM A 5 CM	PARA EL PROYECTO: ""CREACION DE LA PLAZA PRINCIPAL EN EL CENTRO POBLADO DE COCHARCAS DEL DISTRITO DE COCHARCAS - PROVINCIA DE CHINCHEROS - DEPARTAMENTO DE APURIMAC"</t>
  </si>
  <si>
    <t>O/C 287</t>
  </si>
  <si>
    <t>COMPRA DE MATERIALES DE CERRAJERIA ""MEJORAMIENTO Y AMPLIACION DEL SERVICIO DE AGUA PARA RIEGOPUTCAMAYO,RETAMAPAMPA-ANCASMAYO HACAIA LOS SECTORES QUICCAPATA,HACIENDA,CRUZ PATA,PORSURO COLLPA DE LA COMUNIDAD DE CHACABAMBA,DEL DISTRITO DE ONG</t>
  </si>
  <si>
    <t>O/C 288</t>
  </si>
  <si>
    <t>COMPRA DE TUBOS HDPE ""MEJORAMIENTO Y AMPLIACION DEL SERVICIO DE AGUA PARA RIEGOPUTCAMAYO,RETAMAPAMPA-ANCASMAYO HACAIA LOS SECTORES QUICCAPATA,HACIENDA,CRUZ PATA,PORSURO COLLPA DE LA COMUNIDAD DE CHACABAMBA,DEL DISTRITO DE ONGOY-PROVINCIA D</t>
  </si>
  <si>
    <t>O/C 290</t>
  </si>
  <si>
    <t>HUANCA YANA BEATRIZ</t>
  </si>
  <si>
    <t>29/04/2022 00:00:00</t>
  </si>
  <si>
    <t>ADQUISICION DE MADERAS Y ROLLIZOS PARA EL PROYECTO " MEJORAMIENTO DEL SERVICIO DE AGUA PARA RIEGO EN LOS SECTORES DE URURILLO, CHINCHIBAMBA Y UVAPAMPA DE LA COMUNIDAD DE PORVENIR LA CABAÑA, DISTRITO DE EL PORVENIR - PROVINCIA DE CHINCHEROS</t>
  </si>
  <si>
    <t>O/C 300</t>
  </si>
  <si>
    <t>REQUERIMIENTO PARA LA ADQUISICION DE CEMENTO PARA EL PROYECTO DE " MEJORAMIENTO DEL SERVICIO DE AGUA PARA RIEGO EN LOS SECTORES DE URURILLO, CHINCHIBAMBA Y UVAPAMPA DE LA COMUNIDAD DE PORVENIR LA CABAÑA, DISTRITO DE EL PORVENIR - PROVINCIA</t>
  </si>
  <si>
    <t>O/C 301</t>
  </si>
  <si>
    <t>COMPRA DE AGREGADOS "MEJORAMIENTO Y AMPLIACION DEL SERVICIO DE AGUA PARA RIEGOPUTCAMAYO,RETAMAPAMPA-ANCASMAYO HACAIA LOS SECTORES QUICCAPATA,HACIENDA,CRUZ PATA,PORSURO COLLPA DE LA COMUNIDAD DE CHACABAMBA,DEL DISTRITO DE ONGOY-PROVINCIA DE</t>
  </si>
  <si>
    <t>O/C 306</t>
  </si>
  <si>
    <t>QUISPE GOMEZ LUZ MERY</t>
  </si>
  <si>
    <t>9/05/2022 00:00:00</t>
  </si>
  <si>
    <t>ADQUISICION DE CLAVOS Y ALAMBRES PARA LOS TRABAJOS EN EL PROYECTO: "MEJORAMIENTO DE LOS SERVICIOS EDUCATIVOS DE LA I.E.I. NRO 475-19,I.E.P NRO 54240 Y I.E.S. FERNANDO BELAUNDE TERRY DEL CENTRO POBLADO-OCCEPATA DEL DISTRITO DE RANRACANCHA-PR</t>
  </si>
  <si>
    <t>O/C 309</t>
  </si>
  <si>
    <t>COMPRA DE CEMENTO  PARA EL PROYECTO "MEJORAMIENTO Y AMPLIACION DEL SERVICIO DE AGUA PARA RIEGOPUTCAMAYO,RETAMAPAMPA-ANCASMAYO HACAIA LOS SECTORES QUICCAPATA,HACIENDA,CRUZ PATA,PORSURO COLLPA DE LA COMUNIDAD DE CHACABAMBA,DEL DISTRITO DE ONG</t>
  </si>
  <si>
    <t>O/C 318</t>
  </si>
  <si>
    <t>ADQUISICION DE CEMENTO PORTLAND PARA LA OBRA "MEJORAMIENTO DEL SERVICIO EDUCATIVO PARA EL FORTALECIMIENTO DE LAS CAPACIDADES DE APRENDIZAJE DE LOS ESTUDIANTES DE LA I.E. INTEGRAL N° 54481 DE NIVEL PRIMARIA Y COLEGIO MARIO VARGAS LLOSA DE OS</t>
  </si>
  <si>
    <t>O/C 319</t>
  </si>
  <si>
    <t>ADQUISICION DE TUBERIA PARA EL PROYECTO: MEJORAMIENTO DEL SERVICIO DE AGUA PARA RIEGO EN LOS SECTORES DE URURILLO, CHINCHIBAMBA Y UVAPAMPA DE LA COMUNIDAD DE PORVENIR LA CABAÑA, DISTRITO DE EL PORVENIR - PROVINCIA DE CHINCHEROS - DEPARTAMEN</t>
  </si>
  <si>
    <t>GRAN COMPRA</t>
  </si>
  <si>
    <t>ADQUISICION DE TUBERIA PVC SAP Y HDPE PARA EL PROYECTO: MEJORAMIENTO DEL SERVICIO DE AGUA PARA RIEGO EN LOS SECTORES DE URURILLO, CHINCHIBAMBA Y UVAPAMPA DE LA COMUNIDAD DE PORVENIR LA CABAÑA, DISTRITO DE EL PORVENIR - PROVINCIA DE CHINCHER</t>
  </si>
  <si>
    <t>O/C 321</t>
  </si>
  <si>
    <t>FERRETERIA Y REPRESENTACIONES LOS ANDES E.I.R.L.</t>
  </si>
  <si>
    <t>ADQUISICION DE LADRILLO PARA TECHO (08 HUECOS) PARA LOS TRABAJOS EN EL PROYECTO: ""MEJORAMIENTO DE LOS SERVICIOS EDUCATIVOS DE LA I.E.I. NRO 475-19,I.E.P NRO 54240 Y I.E.S. FERNANDO BELAUNDE TERRY DEL CENTRO POBLADO-OCCEPATA DEL DISTRITO DE</t>
  </si>
  <si>
    <t>ADQUISICION DE MATERIAL DE PRESTAMO (AFIRMADO) PARA LOS TRABAJOS EN EL PROYECTO: ""MEJORAMIENTO DE LOS SERVICIOS EDUCATIVOS DE LA I.E.I. NRO 475-19,I.E.P NRO 54240 Y I.E.S. FERNANDO BELAUNDE TERRY DEL CENTRO POBLADO-OCCEPATA DEL DISTRITO DE</t>
  </si>
  <si>
    <t>VARGAS CUELLAR ROGER</t>
  </si>
  <si>
    <t>COMPRA DE TUBERIAS PARA PROYECTO "MEJORAMIENTO Y AMPLIACION DEL SERVICIO DE AGUA PARA RIEGOPUTCAMAYO,RETAMAPAMPA-ANCASMAYO HACAIA LOS SECTORES QUICCAPATA,HACIENDA,CRUZ PATA,PORSURO COLLPA DE LA COMUNIDAD DE CHACABAMBA,DEL DISTRITO DE ONGOY-</t>
  </si>
  <si>
    <t>ADQUISICION DE TUBO DE PVC PARA INSTALACIONES SANITARIAS PARA LA OBRA :"MEJORAMIENTO DE LA OFERTA DEL SERVICIO EDUCATIVO EN EL INSTITUTO SUPERIOR TECNOLÓGICO PUBLICO DE HUACCANA, DISTRITO DE HUACCANA, PROVINCIA DE CHINCHEROS - APURÍMAC",</t>
  </si>
  <si>
    <t>O/C 341</t>
  </si>
  <si>
    <t>ADQUISICION DE MADERA PARA LA EJECUCION DEL PROYECTO:""MEJORAMIENTO DE LA OFERTA DEL SERVICIO EDUCATIVO EN EL INSTITUTO SUPERIOR TECNOLÓGICO PUBLICO DE HUACCANA, DISTRITO DE HUACCANA, PROVINCIA DE CHINCHEROS - APURÍMAC", CUI 2164452.</t>
  </si>
  <si>
    <t>ADQUSICION DE MATERIAL DE AGREGADO PARA EL PROYECTO: ""MEJORAMIENTO DE LA OFERTA DEL SERVICIO EDUCATIVO EN EL INSTITUTO SUPERIOR TECNOLÓGICO PUBLICO DE HUACCANA, DISTRITO DE HUACCANA, PROVINCIA DE CHINCHEROS - APURÍMAC", CUI 2164452.</t>
  </si>
  <si>
    <t>O/C 348</t>
  </si>
  <si>
    <t>CENTENO CCOLLCCA ROBERT</t>
  </si>
  <si>
    <t>ADQUISICION DE CEMENTO PORTLAND  PARA LOS TRABAJOS EN EL PROYECTO: "MEJORAMIENTO DE LOS SERVICIOS EDUCATIVOS DE LA I.E.I. NRO 475-19,I.E.P NRO 54240 Y I.E.S. FERNANDO BELAUNDE TERRY DEL CENTRO POBLADO-OCCEPATA DEL DISTRITO DE RANRACANCHA-PR</t>
  </si>
  <si>
    <t>O/C 350</t>
  </si>
  <si>
    <t>NUTRIENTES DE EXPORTACION PERU SOCIEDAD ANONIMA CERRADA - NUTREX PERU S.A.C.</t>
  </si>
  <si>
    <t>ADQQUISICION DE MADERAMEN PARA EL PROYECTO""MEJORAMIENTO DE LOS SERVICIOS EDUCATIVOS DE LA I.E.I. NRO 475-19,I.E.P NRO 54240 Y I.E.S. FERNANDO BELAUNDE TERRY DEL CENTRO POBLADO-OCCEPATA DEL DISTRITO DE RANRACANCHA-PROVINCIA DE CHINCHEROS-DE</t>
  </si>
  <si>
    <t>O/C 351</t>
  </si>
  <si>
    <t>2/06/2022 00:00:00</t>
  </si>
  <si>
    <t>ADQUISICION DE MADERAMEN PARA EL PROYECTO: "CREACION DEL SERVICIO DE TRANSITABILIDAD VEHICULAR Y PEATONAL EN LA AV.EL SOL ,AV.LOS SAUCES Y AV.BLANQUILLO DURAZNO,EN EL CENTRO POBLADO DE LLIMPE DEL DISTRITO DE CHINCHEROS-PROVINCIA DE CHINCHER</t>
  </si>
  <si>
    <t>O/C 352</t>
  </si>
  <si>
    <t>3/06/2022 00:00:00</t>
  </si>
  <si>
    <t>ADQUISICIÓN DE CONDUCTORES ELECTRICOS; PARA LA OBRA: "2476169: "CREACION DE LA PLAZA PRINCIPAL EN EL CENTRO POBLADO DE COCHARCAS DEL DISTRITO DE COCHARCAS - PROVINCIA DE CHINCHEROS - DEPARTAMENTO DE APURIMAC"</t>
  </si>
  <si>
    <t>O/C 356</t>
  </si>
  <si>
    <t>O/C 363</t>
  </si>
  <si>
    <t>ADQUISICION DE MATERIALES DE FERRETERIA PARA LA EJECUCION DEL PROYECTO: ""MEJORAMIENTO DE LA OFERTA DEL SERVICIO EDUCATIVO EN EL INSTITUTO SUPERIOR TECNOLÓGICO PUBLICO DE HUACCANA, DISTRITO DE HUACCANA, PROVINCIA DE CHINCHEROS - APURÍMAC",</t>
  </si>
  <si>
    <t>O/C 364</t>
  </si>
  <si>
    <t>7/06/2022 00:00:00</t>
  </si>
  <si>
    <t>ADQUISICIÓN DE MATERIALES (MADERAMEN) PARA EL PROYECTO: ""MEJORAMIENTO DE LOS SERVICIOS EDUCATIVOS DE EDUCACIÓN BÁSICA ESPECIAL N 13 Y URIPA DE LOS DISTRITOS DE CHINCHEROS Y ANCO HUALLO, PROVINCIA DE CHINCHEROS, REGIÓN APURÍMAC", CUI 232928</t>
  </si>
  <si>
    <t>O/C 366</t>
  </si>
  <si>
    <t>8/06/2022 00:00:00</t>
  </si>
  <si>
    <t>ADQUISICION DE TRIPLAY FENOLICO PARA EL PROYECTO: "CREACION DEL SERVICIO DE TRANSITABILIDAD VEHICULAR Y PEATONAL EN LA AV.EL SOL ,AV.LOS SAUCES Y AV.BLANQUILLO DURAZNO,EN EL CENTRO POBLADO DE LLIMPE DEL DISTRITO DE CHINCHEROS-PROVINCIA DE C</t>
  </si>
  <si>
    <t>O/C 367</t>
  </si>
  <si>
    <t>ADQUISIION DE LADRILLOS PARA LA REALIZACION DE TRABAJOS EN EL PROYECTO DENOMINADO " "MEJORAMIENTO DE LOS SERVICIOS EDUCATIVOS DE LA I.E.I. NRO 475-19,I.E.P NRO 54240 Y I.E.S. FERNANDO BELAUNDE TERRY DEL CENTRO POBLADO-OCCEPATA DEL DISTRITO</t>
  </si>
  <si>
    <t>O/C 370</t>
  </si>
  <si>
    <t>10/06/2022 00:00:00</t>
  </si>
  <si>
    <t>ADQUISICIÓN DE ACERO CORRUGADO PARA LA OBRA: MEJORAMIENTO DEL SERVICIO DE AGUA PARA RIEGO EN LOS SECTORES DE URURILLO, CHINCHIBAMBA Y UVAPAMPA DE LA COMUNIDAD DE PORVENIR LA CABAÑA, DISTRITO DE EL PORVENIR - PROVINCIA DE CHINCHEROS - DEPART</t>
  </si>
  <si>
    <t>O/C 373</t>
  </si>
  <si>
    <t>ADQUISICIÓN DE ACEROS PARA LOS TRABAJOS EN EL PROYECTO: ""MEJORAMIENTO DE LOS SERVICIOS EDUCATIVOS DE LA I.E.I. NRO 475-19,I.E.P NRO 54240 Y I.E.S. FERNANDO BELAUNDE TERRY DEL CENTRO POBLADO-OCCEPATA DEL DISTRITO DE RANRACANCHA-PROVINCIA DE</t>
  </si>
  <si>
    <t>O/C 381</t>
  </si>
  <si>
    <t>SE REQUIERE LA ADQUISICION DE MATERIALES DE INSTALACION ELECTRICA PARA REALIZAR TRABAJOS EN EL PROYECTO""MEJORAMIENTO DE LOS SERVICIOS EDUCATIVOS DE LA I.E.I. NRO 475-19,I.E.P NRO 54240 Y I.E.S. FERNANDO BELAUNDE TERRY DEL CENTRO POBLADO-OC</t>
  </si>
  <si>
    <t>O/C 390</t>
  </si>
  <si>
    <t>O/C 391</t>
  </si>
  <si>
    <t>ADQUISICIÓN DE MATERIALES DE FERRETERIA.PARA LA OBRA: "CREACION DE LA PLAZA PRINCIPAL EN EL CENTRO POBLADO DE COCHARCAS DEL DISTRITO DE COCHARCAS - PROVINCIA DE CHINCHEROS - DEPARTAMENTO DE APURIMAC", CUI 2476169.</t>
  </si>
  <si>
    <t>O/C 405</t>
  </si>
  <si>
    <t>ADQUISICION DE MATERIAL GRANULAR PARA BASE PARA EL PROYECTO: "CREACION DEL SERVICIO DE TRANSITABILIDAD VEHICULAR Y PEATONAL EN LA AV.EL SOL ,AV.LOS SAUCES Y AV.BLANQUILLO DURAZNO,EN EL CENTRO POBLADO DE LLIMPE DEL DISTRITO DE CHINCHEROS-PRO</t>
  </si>
  <si>
    <t>REQUERIMIENTO PARA LA ADQUISCIION DE MATERIAL AGREGADO PARA EL PROYECTO"  MEJORAMIENTO DEL SERVICIO DE AGUA PARA RIEGO EN LOS SECTORES DE URURILLO, CHINCHIBAMBA Y UVAPAMPA DE LA COMUNIDAD DE PORVENIR LA CABAÑA, DISTRITO DE EL PORVENIR - PRO</t>
  </si>
  <si>
    <t>O/C 421</t>
  </si>
  <si>
    <t>4/07/2022 00:00:00</t>
  </si>
  <si>
    <t>ADQUISICIÓN DE EQUIPOS DE COMPUTO PARA EQUIPAMIENTO PARA EL PROYECTO " "MEJORAMIENTO DE LOS SERVICIOS EDUCATIVOS DE EDUCACIÓN BÁSICA ESPECIAL N 13 Y URIPA DE LOS DISTRITOS DE CHINCHEROS Y ANCO HUALLO, PROVINCIA DE CHINCHEROS, REGIÓN APURÍMA</t>
  </si>
  <si>
    <t>O/C 422</t>
  </si>
  <si>
    <t>O/C 423</t>
  </si>
  <si>
    <t>7/07/2022 00:00:00</t>
  </si>
  <si>
    <t>ADQUISICION DE SILLAS METALICAS (EQUIPAMIENTO) PARA EL PROYECTO: "MEJORAMIENTO DE LA OFERTA DEL SERVICIO EDUCATIVO EN EL INSTITUTO SUPERIOR TECNOLÓGICO PUBLICO DE HUACCANA, DISTRITO DE HUACCANA, PROVINCIA DE CHINCHEROS - APURÍMAC", CUI 2164</t>
  </si>
  <si>
    <t>O/C 433</t>
  </si>
  <si>
    <t>LIBER TEAM S.A.C.</t>
  </si>
  <si>
    <t>ADQUISICION DE CEMENTO PORTLAND TIPO I PARA EL PROYECTO: "CREACION DEL SERVICIO DE TRANSITABILIDAD VEHICULAR Y PEATONAL EN LA AV.EL SOL ,AV.LOS SAUCES Y AV.BLANQUILLO DURAZNO,EN EL CENTRO POBLADO DE LLIMPE DEL DISTRITO DE CHINCHEROS-PROVINC</t>
  </si>
  <si>
    <t>O/C 435</t>
  </si>
  <si>
    <t>COMPRA DE AGREGADO POR NECESIDAD Y URGENCIA (DESABASTECIMIENTO) PARA PROYECTO. "MEJORAMIENTO Y AMPLIACION DEL SERVICIO DE AGUA PARA RIEGOPUTCAMAYO,RETAMAPAMPA-ANCASMAYO HACAIA LOS SECTORES QUICCAPATA,HACIENDA,CRUZ PATA,PORSURO COLLPA DE LA</t>
  </si>
  <si>
    <t>O/C 444</t>
  </si>
  <si>
    <t>ADQUISICION DE AGREGADOS PARA EL PROYECTO: "CREACION DEL SERVICIO DE TRANSITABILIDAD VEHICULAR Y PEATONAL EN LA AV.EL SOL ,AV.LOS SAUCES Y AV.BLANQUILLO DURAZNO,EN EL CENTRO POBLADO DE LLIMPE DEL DISTRITO DE CHINCHEROS-PROVINCIA DE CHINCHER</t>
  </si>
  <si>
    <t>O/C 446</t>
  </si>
  <si>
    <t>21/07/2022 00:00:00</t>
  </si>
  <si>
    <t>O/C 447</t>
  </si>
  <si>
    <t>ADQUISICION DE ACERO CORRUGADO PARA LA OBRA "MEJORAMIENTO DEL SERVICIO EDUCATIVO PARA EL FORTALECIMIENTO DE LAS CAPACIDADES DE APRENDIZAJE DE LOS ESTUDIANTES DE LA I.E. INTEGRAL N° 54481 DE NIVEL PRIMARIA Y COLEGIO MARIO VARGAS LLOSA DE OSC</t>
  </si>
  <si>
    <t>ADQUISICIÓN DE MATERIALES PARA COBERTURA (TEJAS MAS ACCESORIOS) PARA EL PROYECTO: "MEJORAMIENTO DE LOS SERVICIOS EDUCATIVOS DE EDUCACIÓN BÁSICA ESPECIAL N 13 Y URIPA DE LOS DISTRITOS DE CHINCHEROS Y ANCO HUALLO, PROVINCIA DE CHINCHEROS, RE</t>
  </si>
  <si>
    <t>COMPRE</t>
  </si>
  <si>
    <t>O/C 455</t>
  </si>
  <si>
    <t>ADQUISICIÓN DE MATERIALES DE CONSTRUCCION PARA EL PROYECTO ""MEJORAMIENTO DE LOS SERVICIOS EDUCATIVOS DE EDUCACIÓN BÁSICA ESPECIAL N 13 Y URIPA DE LOS DISTRITOS DE CHINCHEROS Y ANCO HUALLO, PROVINCIA DE CHINCHEROS, REGIÓN APURÍMAC", CUI 232</t>
  </si>
  <si>
    <t>ADQUISICIÓN DE MOBILIARIO ESCOLAR DE MADERA; PARA EL PROYECTO: "MEJORAMIENTO DE LOS SERVICIOS EDUCATIVOS DE EDUCACIÓN BÁSICA ESPECIAL N 13 Y URIPA DE LOS DISTRITOS DE CHINCHEROS Y ANCO HUALLO, PROVINCIA DE CHINCHEROS, REGIÓN APURÍMAC", CUI</t>
  </si>
  <si>
    <t>O/C 468</t>
  </si>
  <si>
    <t>ADQUISICIÓN DE ACERO CORRUGADO-VARILLAS DE ACERO PARA EL PROYECTO: "MEJORAMIENTO DE LOS SERVICIOS EDUCATIVOS DE EDUCACIÓN BÁSICA ESPECIAL N 13 Y URIPA DE LOS DISTRITOS DE CHINCHEROS Y ANCO HUALLO, PROVINCIA DE CHINCHEROS, REGIÓN APURÍMAC",</t>
  </si>
  <si>
    <t>26/08/2022 00:00:00</t>
  </si>
  <si>
    <t>ADQUISICIÓN DE MATERIALES PIEDRA LAJA DE 20CMX30 CM ESPESOR DE 2.5CM A 4CM PARA EL PROYECTO: ""CREACION DE LA PLAZA PRINCIPAL EN EL CENTRO POBLADO DE COCHARCAS DEL DISTRITO DE COCHARCAS - PROVINCIA DE CHINCHEROS - DEPARTAMENTO DE APURIMAC",</t>
  </si>
  <si>
    <t>O/C 473</t>
  </si>
  <si>
    <t>RIVEROS CARRASCO ALEJANDRO</t>
  </si>
  <si>
    <t>ADQUISICIÓN DE CEMENTO PORTLAND TIPO I (42.5 KG), PARA LA OBRA: ""CREACION DE LA PLAZA PRINCIPAL EN EL CENTRO POBLADO DE COCHARCAS DEL DISTRITO DE COCHARCAS - PROVINCIA DE CHINCHEROS - DEPARTAMENTO DE APURIMAC", CUI 2476169.</t>
  </si>
  <si>
    <t>O/C 476</t>
  </si>
  <si>
    <t>ADQUISICION DE MATERIALES  AGREGADOS COMO ARENA GRUESA,HORMIGON,PIEDRA CHANCADA PARA EL PROYECTO"MEJ</t>
  </si>
  <si>
    <t>O/C 480</t>
  </si>
  <si>
    <t>ALARCON CARRASCO GABRIELA</t>
  </si>
  <si>
    <t>ADQUISICION DE MADERA PARA LA OBRA "INSTALACION DEL COLISEO CERRADO DE CHINCHEROS, PROVINCIA DE CHINCHEROS</t>
  </si>
  <si>
    <t>O/C 488</t>
  </si>
  <si>
    <t>ADQUISICIÓN DE SOFTWARES PARA AULA DE COMPUTACIÓN (INCLUYE INSTALACIÓN) DEL PROYECTO ""MEJORAMIENTO DE LOS SERVICIOS EDUCATIVOS DE EDUCACIÓN BÁSICA ESPECIAL N 13 Y URIPA DE LOS DISTRITOS DE CHINCHEROS Y ANCO HUALLO, PROVINCIA DE CHINCHEROS,</t>
  </si>
  <si>
    <t>O/C 490</t>
  </si>
  <si>
    <t>JEHOVA NISSI ASESOR Y COSULTOR EMPRESA INDIVIDUAL DE RESPONSABILIDAD LIMITADA - JNISSI AC E.I.R.L.</t>
  </si>
  <si>
    <t>7/09/2022 00:00:00</t>
  </si>
  <si>
    <t>ADQUSICION DE TRIPLAY FENOLICO PARA EL PROYECTO" INSTALACION DEL COLICEO CERRADO DE CHINCHEROS</t>
  </si>
  <si>
    <t>O/C 492</t>
  </si>
  <si>
    <t>LEAG EMPRESA INDIVIDUAL DE RESPONSABILIDAD LIMITADA - LEAG E.I.R.L.</t>
  </si>
  <si>
    <t>9/09/2022 00:00:00</t>
  </si>
  <si>
    <t>ADQUISICION DE AGREGADOS PARA LA OBRA: INSTALACION DEL COLISEO CERRADO DE CHINCHEROS-PROVINCIA DE CHINCHEROS</t>
  </si>
  <si>
    <t>O/C 493</t>
  </si>
  <si>
    <t>COMPRA DE AGREGADOS PARA PROYECTO "MEJORAMIENTO Y AMPLIACION DEL SERVICIO DE AGUA PARA RIEGOPUTCAMAYO,RETAMAPAMPA-ANCASMAYO HACAIA LOS SECTORES QUICCAPATA,HACIENDA,CRUZ PATA,PORSURO COLLPA DE LA COMUNIDAD DE CHACABAMBA,DEL DISTRITO DE ONGOY</t>
  </si>
  <si>
    <t>O/C 497</t>
  </si>
  <si>
    <t>ADQUISICIÓN DE MADERA PARA LA OBRA "MEJORAMIENTO DE LOS SERVICIOS EDUCATIVOS DE LA I.E.I. NRO 475-19,I.E.P NRO 54240 Y I.E.S. FERNANDO BELAUNDE TERRY DEL CENTRO POBLADO-OCCEPATA DEL DISTRITO DE RANRACANCHA-PROVINCIA DE CHINCHEROS-DEPARTAMEN</t>
  </si>
  <si>
    <t>O/C 501</t>
  </si>
  <si>
    <t>ADQUISICIÒN DE CEMENTO PARA EL PROYECTO "MEJORAMIENTO DE LOS SERVICIOS EDUCATIVOS DE LA I.E.I. NRO 475-19,I.E.P NRO 54240 Y I.E.S. FERNANDO BELAUNDE TERRY DEL CENTRO POBLADO-OCCEPATA DEL DISTRITO DE RANRACANCHA-PROVINCIA DE CHINCHEROS-DEPAR</t>
  </si>
  <si>
    <t>O/C 505</t>
  </si>
  <si>
    <t>SECTOR o GOB. REGIONAL 442: GOBIERNO REGIONAL APURIMAC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</si>
</sst>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 &quot;€&quot;_-;\-* #,##0.00\ &quot;€&quot;_-;_-* &quot;-&quot;??\ &quot;€&quot;_-;_-@_-"/>
    <numFmt numFmtId="165" formatCode="_-* #,##0.00\ _€_-;\-* #,##0.00\ _€_-;_-* &quot;-&quot;??\ _€_-;_-@_-"/>
    <numFmt numFmtId="166" formatCode="[$-280A]d&quot; de &quot;mmmm&quot; de &quot;yyyy;@"/>
    <numFmt numFmtId="167" formatCode="_ * #,##0.00_ ;_ * \-#,##0.00_ ;_ * &quot;-&quot;??_ ;_ @_ "/>
    <numFmt numFmtId="168" formatCode="#,##0.00\ _€"/>
    <numFmt numFmtId="169" formatCode="#,##0\ _€"/>
    <numFmt numFmtId="170" formatCode="&quot;S/&quot;\ #,##0.00"/>
    <numFmt numFmtId="171" formatCode="#0.00"/>
    <numFmt numFmtId="172" formatCode="0.0"/>
    <numFmt numFmtId="173" formatCode="0.0%"/>
    <numFmt numFmtId="174" formatCode="0000"/>
    <numFmt numFmtId="175" formatCode="dd\-mm\-yyyy;@"/>
    <numFmt numFmtId="176" formatCode="00000000000"/>
    <numFmt numFmtId="177" formatCode="_-[$S/-280A]\ * #,##0.00_-;\-[$S/-280A]\ * #,##0.00_-;_-[$S/-280A]\ * &quot;-&quot;??_-;_-@_-"/>
    <numFmt numFmtId="178" formatCode="&quot;S/&quot;#,##0.00"/>
    <numFmt numFmtId="179" formatCode="_ [$S/.-280A]\ * #,##0.00_ ;_ [$S/.-280A]\ * \-#,##0.00_ ;_ [$S/.-280A]\ * &quot;-&quot;??_ ;_ @_ "/>
    <numFmt numFmtId="180" formatCode="[$S/-280A]\ #,##0.00"/>
    <numFmt numFmtId="181" formatCode="_-&quot;S/&quot;\ * #,##0.00_-;\-&quot;S/&quot;\ * #,##0.00_-;_-&quot;S/&quot;\ * &quot;-&quot;??_-;_-@_-"/>
    <numFmt numFmtId="182" formatCode="#,##0.00;\-#,##0.00;&quot;&quot;"/>
    <numFmt numFmtId="183" formatCode="&quot;S/&quot;\ #,##0.00;[Red]\-&quot;S/&quot;\ #,##0.00"/>
  </numFmts>
  <fonts count="65" x14ac:knownFonts="1">
    <font>
      <sz val="11"/>
      <color theme="1"/>
      <name val="Calibri"/>
      <family val="2"/>
      <scheme val="minor"/>
    </font>
    <font>
      <sz val="11"/>
      <color theme="0"/>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sz val="8"/>
      <color theme="0"/>
      <name val="Arial"/>
      <family val="2"/>
    </font>
    <font>
      <b/>
      <sz val="12"/>
      <name val="Arial"/>
      <family val="2"/>
    </font>
    <font>
      <sz val="10"/>
      <color theme="1"/>
      <name val="Calibri"/>
      <family val="2"/>
      <scheme val="minor"/>
    </font>
    <font>
      <b/>
      <sz val="11"/>
      <color theme="0"/>
      <name val="Arial"/>
      <family val="2"/>
    </font>
    <font>
      <b/>
      <sz val="12"/>
      <color theme="0"/>
      <name val="Arial"/>
      <family val="2"/>
    </font>
    <font>
      <sz val="8"/>
      <color theme="1"/>
      <name val="Calibri"/>
      <family val="2"/>
      <scheme val="minor"/>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sz val="8"/>
      <color theme="0"/>
      <name val="Calibri"/>
      <family val="2"/>
      <scheme val="minor"/>
    </font>
    <font>
      <b/>
      <sz val="9"/>
      <color theme="0"/>
      <name val="Arial"/>
      <family val="2"/>
    </font>
    <font>
      <sz val="9"/>
      <color theme="0"/>
      <name val="Arial"/>
      <family val="2"/>
    </font>
    <font>
      <sz val="18"/>
      <color theme="0"/>
      <name val="Arial"/>
      <family val="2"/>
    </font>
    <font>
      <sz val="14"/>
      <color theme="0"/>
      <name val="Arial"/>
      <family val="2"/>
    </font>
    <font>
      <b/>
      <sz val="20"/>
      <color theme="0"/>
      <name val="Arial"/>
      <family val="2"/>
    </font>
    <font>
      <sz val="11"/>
      <color theme="1"/>
      <name val="Calibri"/>
      <family val="2"/>
      <scheme val="minor"/>
    </font>
    <font>
      <sz val="9"/>
      <color theme="1"/>
      <name val="Arial"/>
      <family val="2"/>
    </font>
    <font>
      <sz val="9"/>
      <name val="Calibri"/>
      <family val="2"/>
      <scheme val="minor"/>
    </font>
    <font>
      <b/>
      <sz val="9"/>
      <name val="Calibri"/>
      <family val="2"/>
      <scheme val="minor"/>
    </font>
    <font>
      <sz val="8"/>
      <color rgb="FF000000"/>
      <name val="Verdana"/>
      <family val="2"/>
    </font>
    <font>
      <sz val="8"/>
      <color theme="1"/>
      <name val="Verdana"/>
      <family val="2"/>
    </font>
    <font>
      <sz val="12"/>
      <name val="Arial Narrow"/>
      <family val="2"/>
    </font>
    <font>
      <b/>
      <sz val="8"/>
      <name val="Arial Narrow"/>
      <family val="2"/>
    </font>
    <font>
      <sz val="9"/>
      <color theme="1"/>
      <name val="Calibri"/>
      <family val="2"/>
      <scheme val="minor"/>
    </font>
    <font>
      <b/>
      <sz val="12"/>
      <color theme="1"/>
      <name val="Calibri"/>
      <family val="2"/>
      <scheme val="minor"/>
    </font>
    <font>
      <b/>
      <sz val="7"/>
      <color rgb="FF333333"/>
      <name val="Trebuchet MS"/>
      <family val="2"/>
    </font>
    <font>
      <b/>
      <sz val="12"/>
      <color theme="1"/>
      <name val="Arial"/>
      <family val="2"/>
    </font>
    <font>
      <b/>
      <sz val="9"/>
      <color theme="1"/>
      <name val="Arial"/>
      <family val="2"/>
    </font>
    <font>
      <sz val="11"/>
      <color theme="1"/>
      <name val="Cambria"/>
      <family val="1"/>
    </font>
    <font>
      <sz val="10"/>
      <name val="Arial"/>
      <family val="2"/>
    </font>
    <font>
      <sz val="10"/>
      <name val="Calibri Light"/>
      <family val="2"/>
      <scheme val="major"/>
    </font>
    <font>
      <sz val="11"/>
      <color indexed="8"/>
      <name val="Calibri"/>
      <family val="2"/>
      <scheme val="minor"/>
    </font>
    <font>
      <sz val="10"/>
      <color indexed="8"/>
      <name val="Calibri Light"/>
      <family val="2"/>
      <scheme val="major"/>
    </font>
    <font>
      <sz val="11"/>
      <color indexed="8"/>
      <name val="Calibri Light"/>
      <family val="2"/>
      <scheme val="major"/>
    </font>
    <font>
      <sz val="10"/>
      <color theme="1"/>
      <name val="Calibri Light"/>
      <family val="2"/>
      <scheme val="major"/>
    </font>
    <font>
      <sz val="11"/>
      <name val="Calibri Light"/>
      <family val="2"/>
      <scheme val="major"/>
    </font>
    <font>
      <b/>
      <sz val="11"/>
      <color theme="0"/>
      <name val="Calibri Light"/>
      <family val="2"/>
      <scheme val="major"/>
    </font>
    <font>
      <b/>
      <sz val="14"/>
      <color theme="0"/>
      <name val="Calibri Light"/>
      <family val="2"/>
      <scheme val="major"/>
    </font>
    <font>
      <sz val="14"/>
      <name val="Arial"/>
      <family val="2"/>
    </font>
    <font>
      <sz val="12"/>
      <color theme="0"/>
      <name val="Arial"/>
      <family val="2"/>
    </font>
    <font>
      <sz val="9"/>
      <color rgb="FF333333"/>
      <name val="Arial"/>
      <family val="2"/>
    </font>
  </fonts>
  <fills count="7">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s>
  <borders count="62">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indexed="64"/>
      </right>
      <top style="thin">
        <color theme="0"/>
      </top>
      <bottom/>
      <diagonal/>
    </border>
    <border>
      <left/>
      <right style="thin">
        <color indexed="64"/>
      </right>
      <top style="thin">
        <color theme="0"/>
      </top>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bottom/>
      <diagonal/>
    </border>
    <border>
      <left style="double">
        <color indexed="64"/>
      </left>
      <right style="double">
        <color indexed="64"/>
      </right>
      <top/>
      <bottom style="medium">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s>
  <cellStyleXfs count="10">
    <xf numFmtId="0" fontId="0" fillId="0" borderId="0"/>
    <xf numFmtId="0" fontId="5" fillId="0" borderId="0"/>
    <xf numFmtId="49" fontId="9" fillId="0" borderId="0"/>
    <xf numFmtId="0" fontId="5" fillId="0" borderId="0"/>
    <xf numFmtId="0" fontId="3" fillId="0" borderId="0"/>
    <xf numFmtId="9"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0" fontId="53" fillId="0" borderId="0"/>
    <xf numFmtId="0" fontId="55" fillId="0" borderId="0"/>
  </cellStyleXfs>
  <cellXfs count="623">
    <xf numFmtId="0" fontId="0" fillId="0" borderId="0" xfId="0"/>
    <xf numFmtId="0" fontId="3" fillId="0" borderId="0" xfId="0" applyFont="1"/>
    <xf numFmtId="0" fontId="4" fillId="0" borderId="0" xfId="0" applyFont="1" applyAlignment="1">
      <alignment horizontal="left"/>
    </xf>
    <xf numFmtId="0" fontId="4" fillId="0" borderId="0" xfId="0" applyFont="1" applyAlignment="1">
      <alignment horizontal="center" vertical="center" wrapText="1"/>
    </xf>
    <xf numFmtId="0" fontId="4" fillId="0" borderId="0" xfId="0" applyFont="1" applyAlignment="1">
      <alignment horizontal="justify" vertical="center" wrapText="1"/>
    </xf>
    <xf numFmtId="0" fontId="4" fillId="0" borderId="8" xfId="0" applyFont="1" applyBorder="1" applyAlignment="1">
      <alignment horizontal="justify" vertical="center" wrapText="1"/>
    </xf>
    <xf numFmtId="0" fontId="4" fillId="0" borderId="0" xfId="0" applyFont="1"/>
    <xf numFmtId="0" fontId="7" fillId="0" borderId="0" xfId="0" applyFont="1"/>
    <xf numFmtId="0" fontId="8" fillId="0" borderId="0" xfId="1" applyFont="1" applyAlignment="1">
      <alignment vertical="center"/>
    </xf>
    <xf numFmtId="0" fontId="7" fillId="0" borderId="0" xfId="0" applyFont="1" applyAlignment="1">
      <alignment vertical="center" wrapText="1"/>
    </xf>
    <xf numFmtId="0" fontId="7" fillId="0" borderId="0" xfId="0" applyFont="1" applyAlignment="1">
      <alignment wrapText="1"/>
    </xf>
    <xf numFmtId="4" fontId="2" fillId="0" borderId="3" xfId="2" applyNumberFormat="1" applyFont="1" applyBorder="1" applyAlignment="1">
      <alignment vertical="center"/>
    </xf>
    <xf numFmtId="4" fontId="2" fillId="0" borderId="4" xfId="2" applyNumberFormat="1" applyFont="1" applyBorder="1" applyAlignment="1">
      <alignment vertical="center"/>
    </xf>
    <xf numFmtId="4" fontId="2" fillId="0" borderId="12" xfId="2" applyNumberFormat="1" applyFont="1" applyBorder="1" applyAlignment="1">
      <alignment vertical="center"/>
    </xf>
    <xf numFmtId="4" fontId="2" fillId="0" borderId="5" xfId="2" applyNumberFormat="1" applyFont="1" applyBorder="1" applyAlignment="1">
      <alignment vertical="center"/>
    </xf>
    <xf numFmtId="4" fontId="4" fillId="0" borderId="5" xfId="2" applyNumberFormat="1" applyFont="1" applyBorder="1" applyAlignment="1">
      <alignment horizontal="justify" vertical="center"/>
    </xf>
    <xf numFmtId="4" fontId="4" fillId="0" borderId="6" xfId="2" applyNumberFormat="1" applyFont="1" applyBorder="1" applyAlignment="1">
      <alignment vertical="center"/>
    </xf>
    <xf numFmtId="49" fontId="8" fillId="0" borderId="0" xfId="2" applyFont="1" applyAlignment="1">
      <alignment horizontal="left" vertical="center"/>
    </xf>
    <xf numFmtId="3" fontId="7" fillId="0" borderId="0" xfId="2" applyNumberFormat="1" applyFont="1" applyAlignment="1">
      <alignment vertical="center"/>
    </xf>
    <xf numFmtId="3" fontId="7" fillId="0" borderId="0" xfId="2" applyNumberFormat="1" applyFont="1" applyAlignment="1">
      <alignment horizontal="right" vertical="center"/>
    </xf>
    <xf numFmtId="49" fontId="4" fillId="0" borderId="20" xfId="2" applyFont="1" applyBorder="1" applyAlignment="1">
      <alignment vertical="center"/>
    </xf>
    <xf numFmtId="0" fontId="4" fillId="0" borderId="6" xfId="0" applyFont="1" applyBorder="1" applyAlignment="1">
      <alignment horizontal="center" vertical="center" wrapText="1"/>
    </xf>
    <xf numFmtId="0" fontId="4" fillId="0" borderId="26" xfId="0" applyFont="1" applyBorder="1" applyAlignment="1">
      <alignment horizontal="center" vertical="center" wrapText="1"/>
    </xf>
    <xf numFmtId="0" fontId="11" fillId="0" borderId="0" xfId="0" applyFont="1" applyAlignment="1">
      <alignment horizontal="center" vertical="center"/>
    </xf>
    <xf numFmtId="0" fontId="3" fillId="0" borderId="0" xfId="0" applyFont="1" applyAlignment="1">
      <alignment vertical="center"/>
    </xf>
    <xf numFmtId="0" fontId="8" fillId="0" borderId="0" xfId="0" applyFont="1" applyAlignment="1">
      <alignment horizontal="center" vertical="center" wrapText="1"/>
    </xf>
    <xf numFmtId="0" fontId="22" fillId="0" borderId="0" xfId="0" applyFont="1"/>
    <xf numFmtId="0" fontId="10" fillId="0" borderId="0" xfId="1" applyFont="1" applyAlignment="1">
      <alignment vertical="center"/>
    </xf>
    <xf numFmtId="0" fontId="22" fillId="0" borderId="10" xfId="0" applyFont="1" applyBorder="1"/>
    <xf numFmtId="0" fontId="22" fillId="0" borderId="9" xfId="0" applyFont="1" applyBorder="1"/>
    <xf numFmtId="49" fontId="22" fillId="0" borderId="24" xfId="0" applyNumberFormat="1" applyFont="1" applyBorder="1" applyAlignment="1">
      <alignment horizontal="left"/>
    </xf>
    <xf numFmtId="0" fontId="22" fillId="0" borderId="23" xfId="0" applyFont="1" applyBorder="1"/>
    <xf numFmtId="0" fontId="22" fillId="0" borderId="6" xfId="0" applyFont="1" applyBorder="1"/>
    <xf numFmtId="0" fontId="22" fillId="0" borderId="17" xfId="0" applyFont="1" applyBorder="1"/>
    <xf numFmtId="49" fontId="22" fillId="0" borderId="36" xfId="0" applyNumberFormat="1" applyFont="1" applyBorder="1" applyAlignment="1">
      <alignment horizontal="left"/>
    </xf>
    <xf numFmtId="0" fontId="22" fillId="3" borderId="11" xfId="0" applyFont="1" applyFill="1" applyBorder="1" applyAlignment="1">
      <alignment horizontal="right"/>
    </xf>
    <xf numFmtId="0" fontId="22" fillId="0" borderId="24" xfId="0" applyFont="1" applyBorder="1"/>
    <xf numFmtId="0" fontId="22" fillId="0" borderId="4" xfId="0" applyFont="1" applyBorder="1"/>
    <xf numFmtId="0" fontId="22" fillId="0" borderId="36" xfId="0" applyFont="1" applyBorder="1" applyAlignment="1">
      <alignment horizontal="right"/>
    </xf>
    <xf numFmtId="0" fontId="23" fillId="0" borderId="0" xfId="0" applyFont="1" applyAlignment="1">
      <alignment wrapText="1"/>
    </xf>
    <xf numFmtId="0" fontId="10" fillId="0" borderId="0" xfId="0" applyFont="1"/>
    <xf numFmtId="0" fontId="22" fillId="0" borderId="0" xfId="1" applyFont="1" applyAlignment="1">
      <alignment horizontal="left" vertical="center"/>
    </xf>
    <xf numFmtId="0" fontId="22" fillId="0" borderId="0" xfId="1" applyFont="1" applyAlignment="1">
      <alignment vertical="center"/>
    </xf>
    <xf numFmtId="49" fontId="22" fillId="0" borderId="0" xfId="3" applyNumberFormat="1" applyFont="1" applyAlignment="1">
      <alignment horizontal="left" vertical="center"/>
    </xf>
    <xf numFmtId="0" fontId="10" fillId="0" borderId="0" xfId="1" applyFont="1" applyAlignment="1">
      <alignment horizontal="center" vertical="center"/>
    </xf>
    <xf numFmtId="0" fontId="15" fillId="0" borderId="0" xfId="4" applyFont="1"/>
    <xf numFmtId="0" fontId="15" fillId="0" borderId="0" xfId="1" applyFont="1" applyAlignment="1">
      <alignment vertical="center"/>
    </xf>
    <xf numFmtId="0" fontId="24" fillId="0" borderId="0" xfId="4" applyFont="1"/>
    <xf numFmtId="0" fontId="22" fillId="0" borderId="0" xfId="4" applyFont="1"/>
    <xf numFmtId="0" fontId="10" fillId="0" borderId="0" xfId="4" applyFont="1" applyAlignment="1">
      <alignment horizontal="center"/>
    </xf>
    <xf numFmtId="166" fontId="22" fillId="0" borderId="0" xfId="0" applyNumberFormat="1" applyFont="1"/>
    <xf numFmtId="0" fontId="22" fillId="0" borderId="0" xfId="0" applyFont="1" applyAlignment="1">
      <alignment horizontal="center" wrapText="1"/>
    </xf>
    <xf numFmtId="0" fontId="10" fillId="0" borderId="0" xfId="0" applyFont="1" applyAlignment="1">
      <alignment horizontal="center" textRotation="90" wrapText="1"/>
    </xf>
    <xf numFmtId="0" fontId="2" fillId="0" borderId="25" xfId="0" applyFont="1" applyBorder="1" applyAlignment="1">
      <alignment horizontal="left" indent="2"/>
    </xf>
    <xf numFmtId="0" fontId="2" fillId="0" borderId="0" xfId="0" applyFont="1" applyAlignment="1">
      <alignment horizontal="left" indent="2"/>
    </xf>
    <xf numFmtId="0" fontId="10" fillId="0" borderId="6" xfId="1" applyFont="1" applyBorder="1" applyAlignment="1">
      <alignment vertical="center"/>
    </xf>
    <xf numFmtId="0" fontId="22" fillId="0" borderId="37" xfId="0" applyFont="1" applyBorder="1"/>
    <xf numFmtId="0" fontId="10" fillId="0" borderId="4" xfId="1" applyFont="1" applyBorder="1" applyAlignment="1">
      <alignment vertical="center"/>
    </xf>
    <xf numFmtId="0" fontId="20" fillId="4" borderId="27" xfId="1" applyFont="1" applyFill="1" applyBorder="1" applyAlignment="1">
      <alignment vertical="center"/>
    </xf>
    <xf numFmtId="0" fontId="34" fillId="4" borderId="27" xfId="1" applyFont="1" applyFill="1" applyBorder="1" applyAlignment="1">
      <alignment horizontal="center" vertical="center"/>
    </xf>
    <xf numFmtId="0" fontId="35" fillId="4" borderId="27" xfId="0" applyFont="1" applyFill="1" applyBorder="1"/>
    <xf numFmtId="0" fontId="34" fillId="4" borderId="27" xfId="1" applyFont="1" applyFill="1" applyBorder="1" applyAlignment="1">
      <alignment horizontal="center" vertical="center" wrapText="1"/>
    </xf>
    <xf numFmtId="0" fontId="37" fillId="4" borderId="27" xfId="0" applyFont="1" applyFill="1" applyBorder="1" applyAlignment="1">
      <alignment horizontal="center" vertical="center"/>
    </xf>
    <xf numFmtId="0" fontId="12" fillId="4" borderId="27" xfId="1" applyFont="1" applyFill="1" applyBorder="1" applyAlignment="1">
      <alignment horizontal="center" vertical="center" wrapText="1"/>
    </xf>
    <xf numFmtId="0" fontId="12" fillId="4" borderId="27" xfId="1" applyFont="1" applyFill="1" applyBorder="1" applyAlignment="1">
      <alignment horizontal="center" vertical="center"/>
    </xf>
    <xf numFmtId="0" fontId="34" fillId="4" borderId="39" xfId="1" applyFont="1" applyFill="1" applyBorder="1" applyAlignment="1">
      <alignment horizontal="center" vertical="center" wrapText="1"/>
    </xf>
    <xf numFmtId="0" fontId="34" fillId="4" borderId="42" xfId="1" applyFont="1" applyFill="1" applyBorder="1" applyAlignment="1">
      <alignment horizontal="center" vertical="center" wrapText="1"/>
    </xf>
    <xf numFmtId="0" fontId="34" fillId="4" borderId="43" xfId="1" applyFont="1" applyFill="1" applyBorder="1" applyAlignment="1">
      <alignment horizontal="center" vertical="center" wrapText="1"/>
    </xf>
    <xf numFmtId="0" fontId="34" fillId="4" borderId="44" xfId="1" applyFont="1" applyFill="1" applyBorder="1" applyAlignment="1">
      <alignment horizontal="center" vertical="center" wrapText="1"/>
    </xf>
    <xf numFmtId="0" fontId="37" fillId="4" borderId="28" xfId="0" applyFont="1" applyFill="1" applyBorder="1" applyAlignment="1">
      <alignment horizontal="center" vertical="center"/>
    </xf>
    <xf numFmtId="0" fontId="22" fillId="0" borderId="12" xfId="0" applyFont="1" applyBorder="1"/>
    <xf numFmtId="0" fontId="17" fillId="4" borderId="27" xfId="1" applyFont="1" applyFill="1" applyBorder="1" applyAlignment="1">
      <alignment vertical="center"/>
    </xf>
    <xf numFmtId="49" fontId="12" fillId="4" borderId="27" xfId="2" applyFont="1" applyFill="1" applyBorder="1" applyAlignment="1">
      <alignment horizontal="center" textRotation="90" wrapText="1"/>
    </xf>
    <xf numFmtId="0" fontId="29" fillId="4" borderId="27" xfId="1" applyFont="1" applyFill="1" applyBorder="1" applyAlignment="1">
      <alignment vertical="center"/>
    </xf>
    <xf numFmtId="0" fontId="25" fillId="4" borderId="27" xfId="0" applyFont="1" applyFill="1" applyBorder="1" applyAlignment="1">
      <alignment horizontal="center" wrapText="1"/>
    </xf>
    <xf numFmtId="0" fontId="17" fillId="4" borderId="38" xfId="0" applyFont="1" applyFill="1" applyBorder="1" applyAlignment="1">
      <alignment horizontal="center" vertical="center" wrapText="1"/>
    </xf>
    <xf numFmtId="0" fontId="35" fillId="0" borderId="0" xfId="0" applyFont="1"/>
    <xf numFmtId="0" fontId="22" fillId="0" borderId="26" xfId="0" applyFont="1" applyBorder="1"/>
    <xf numFmtId="0" fontId="34" fillId="4" borderId="27" xfId="0" applyFont="1" applyFill="1" applyBorder="1"/>
    <xf numFmtId="49" fontId="35" fillId="4" borderId="27" xfId="3" quotePrefix="1" applyNumberFormat="1" applyFont="1" applyFill="1" applyBorder="1" applyAlignment="1">
      <alignment horizontal="left" vertical="center"/>
    </xf>
    <xf numFmtId="0" fontId="20" fillId="4" borderId="27" xfId="1" applyFont="1" applyFill="1" applyBorder="1" applyAlignment="1">
      <alignment horizontal="center" vertical="center"/>
    </xf>
    <xf numFmtId="0" fontId="34" fillId="4" borderId="27" xfId="1" applyFont="1" applyFill="1" applyBorder="1" applyAlignment="1">
      <alignment vertical="center"/>
    </xf>
    <xf numFmtId="15" fontId="12" fillId="4" borderId="27" xfId="1" applyNumberFormat="1" applyFont="1" applyFill="1" applyBorder="1" applyAlignment="1">
      <alignment horizontal="center" vertical="center"/>
    </xf>
    <xf numFmtId="0" fontId="12" fillId="4" borderId="27" xfId="1" applyFont="1" applyFill="1" applyBorder="1" applyAlignment="1">
      <alignment vertical="center"/>
    </xf>
    <xf numFmtId="0" fontId="12" fillId="4" borderId="27" xfId="0" applyFont="1" applyFill="1" applyBorder="1" applyAlignment="1">
      <alignment horizontal="center" vertical="center" wrapText="1"/>
    </xf>
    <xf numFmtId="0" fontId="10" fillId="0" borderId="17" xfId="1" applyFont="1" applyBorder="1" applyAlignment="1">
      <alignment horizontal="left" vertical="center"/>
    </xf>
    <xf numFmtId="0" fontId="22" fillId="0" borderId="17" xfId="1" applyFont="1" applyBorder="1" applyAlignment="1">
      <alignment horizontal="center" vertical="center"/>
    </xf>
    <xf numFmtId="0" fontId="22" fillId="0" borderId="17" xfId="1" applyFont="1" applyBorder="1" applyAlignment="1">
      <alignment vertical="center"/>
    </xf>
    <xf numFmtId="0" fontId="22" fillId="0" borderId="18" xfId="0" applyFont="1" applyBorder="1"/>
    <xf numFmtId="0" fontId="12" fillId="4" borderId="27" xfId="1" applyFont="1" applyFill="1" applyBorder="1" applyAlignment="1">
      <alignment horizontal="left" vertical="center"/>
    </xf>
    <xf numFmtId="0" fontId="17" fillId="4" borderId="27" xfId="0" applyFont="1" applyFill="1" applyBorder="1" applyAlignment="1">
      <alignment horizontal="right" vertical="center" wrapText="1"/>
    </xf>
    <xf numFmtId="0" fontId="12" fillId="4" borderId="27" xfId="0" applyFont="1" applyFill="1" applyBorder="1" applyAlignment="1">
      <alignment horizontal="center" vertical="center"/>
    </xf>
    <xf numFmtId="0" fontId="13" fillId="4" borderId="27" xfId="0" applyFont="1" applyFill="1" applyBorder="1" applyAlignment="1">
      <alignment horizontal="center" vertical="center" wrapText="1"/>
    </xf>
    <xf numFmtId="49" fontId="13" fillId="4" borderId="27" xfId="2" applyFont="1" applyFill="1" applyBorder="1" applyAlignment="1">
      <alignment horizontal="center" textRotation="90" wrapText="1"/>
    </xf>
    <xf numFmtId="49" fontId="13" fillId="4" borderId="27" xfId="2" applyFont="1" applyFill="1" applyBorder="1" applyAlignment="1">
      <alignment horizontal="center" vertical="center"/>
    </xf>
    <xf numFmtId="4" fontId="13" fillId="4" borderId="27" xfId="2" applyNumberFormat="1" applyFont="1" applyFill="1" applyBorder="1" applyAlignment="1">
      <alignment horizontal="right" vertical="center"/>
    </xf>
    <xf numFmtId="0" fontId="21" fillId="4" borderId="27" xfId="0" applyFont="1" applyFill="1" applyBorder="1" applyAlignment="1">
      <alignment horizontal="center" vertical="center" wrapText="1"/>
    </xf>
    <xf numFmtId="0" fontId="34" fillId="4" borderId="38" xfId="0" applyFont="1" applyFill="1" applyBorder="1" applyAlignment="1">
      <alignment horizontal="center" vertical="center" wrapText="1"/>
    </xf>
    <xf numFmtId="0" fontId="10" fillId="0" borderId="0" xfId="4" applyFont="1"/>
    <xf numFmtId="49" fontId="10" fillId="0" borderId="0" xfId="3" applyNumberFormat="1" applyFont="1" applyAlignment="1">
      <alignment horizontal="left" vertical="center"/>
    </xf>
    <xf numFmtId="0" fontId="10" fillId="0" borderId="0" xfId="1" applyFont="1" applyAlignment="1">
      <alignment horizontal="left" vertical="center"/>
    </xf>
    <xf numFmtId="0" fontId="13" fillId="4" borderId="28" xfId="0" applyFont="1" applyFill="1" applyBorder="1" applyAlignment="1">
      <alignment horizontal="center" vertical="center" wrapText="1"/>
    </xf>
    <xf numFmtId="166" fontId="34" fillId="4" borderId="38" xfId="0" applyNumberFormat="1" applyFont="1" applyFill="1" applyBorder="1" applyAlignment="1">
      <alignment horizontal="center" vertical="center" textRotation="90" wrapText="1"/>
    </xf>
    <xf numFmtId="0" fontId="20" fillId="4" borderId="36" xfId="1" applyFont="1" applyFill="1" applyBorder="1" applyAlignment="1">
      <alignment horizontal="center" vertical="center"/>
    </xf>
    <xf numFmtId="0" fontId="22" fillId="5" borderId="6" xfId="1" applyFont="1" applyFill="1" applyBorder="1" applyAlignment="1">
      <alignment horizontal="left" vertical="center"/>
    </xf>
    <xf numFmtId="0" fontId="30" fillId="4" borderId="38" xfId="0" applyFont="1" applyFill="1" applyBorder="1" applyAlignment="1">
      <alignment horizontal="center" vertical="center" textRotation="90" wrapText="1"/>
    </xf>
    <xf numFmtId="0" fontId="32" fillId="4" borderId="38" xfId="0" applyFont="1" applyFill="1" applyBorder="1" applyAlignment="1">
      <alignment horizontal="center" vertical="center" textRotation="90" wrapText="1"/>
    </xf>
    <xf numFmtId="0" fontId="29" fillId="4" borderId="38" xfId="0" applyFont="1" applyFill="1" applyBorder="1" applyAlignment="1">
      <alignment horizontal="center" vertical="center" textRotation="90" wrapText="1"/>
    </xf>
    <xf numFmtId="49" fontId="28" fillId="4" borderId="39" xfId="2" applyFont="1" applyFill="1" applyBorder="1" applyAlignment="1">
      <alignment horizontal="left" vertical="center"/>
    </xf>
    <xf numFmtId="0" fontId="33" fillId="4" borderId="39" xfId="0" applyFont="1" applyFill="1" applyBorder="1"/>
    <xf numFmtId="0" fontId="7" fillId="0" borderId="6" xfId="0" applyFont="1" applyBorder="1"/>
    <xf numFmtId="0" fontId="27" fillId="0" borderId="6" xfId="0" applyFont="1" applyBorder="1"/>
    <xf numFmtId="0" fontId="27" fillId="0" borderId="6" xfId="0" applyFont="1" applyBorder="1" applyAlignment="1">
      <alignment wrapText="1"/>
    </xf>
    <xf numFmtId="0" fontId="12" fillId="4" borderId="38" xfId="1" applyFont="1" applyFill="1" applyBorder="1" applyAlignment="1">
      <alignment horizontal="center" vertical="center"/>
    </xf>
    <xf numFmtId="0" fontId="34" fillId="4" borderId="39" xfId="1" applyFont="1" applyFill="1" applyBorder="1" applyAlignment="1">
      <alignment horizontal="center" vertical="center"/>
    </xf>
    <xf numFmtId="0" fontId="34" fillId="4" borderId="39" xfId="1" applyFont="1" applyFill="1" applyBorder="1" applyAlignment="1">
      <alignment vertical="center"/>
    </xf>
    <xf numFmtId="0" fontId="12" fillId="4" borderId="38" xfId="0" applyFont="1" applyFill="1" applyBorder="1" applyAlignment="1">
      <alignment horizontal="center" vertical="center" wrapText="1"/>
    </xf>
    <xf numFmtId="0" fontId="10" fillId="4" borderId="39" xfId="0" applyFont="1" applyFill="1" applyBorder="1" applyAlignment="1">
      <alignment horizontal="center"/>
    </xf>
    <xf numFmtId="166" fontId="22" fillId="4" borderId="39" xfId="0" applyNumberFormat="1" applyFont="1" applyFill="1" applyBorder="1"/>
    <xf numFmtId="166" fontId="22" fillId="0" borderId="6" xfId="0" applyNumberFormat="1" applyFont="1" applyBorder="1"/>
    <xf numFmtId="0" fontId="34" fillId="4" borderId="38" xfId="4" applyFont="1" applyFill="1" applyBorder="1" applyAlignment="1">
      <alignment horizontal="center" vertical="center"/>
    </xf>
    <xf numFmtId="0" fontId="34" fillId="4" borderId="38" xfId="4" applyFont="1" applyFill="1" applyBorder="1" applyAlignment="1">
      <alignment horizontal="center" vertical="center" wrapText="1"/>
    </xf>
    <xf numFmtId="0" fontId="20" fillId="4" borderId="39" xfId="4" applyFont="1" applyFill="1" applyBorder="1" applyAlignment="1">
      <alignment horizontal="center"/>
    </xf>
    <xf numFmtId="0" fontId="22" fillId="0" borderId="6" xfId="4" applyFont="1" applyBorder="1"/>
    <xf numFmtId="4" fontId="4" fillId="0" borderId="4" xfId="2" applyNumberFormat="1" applyFont="1" applyBorder="1" applyAlignment="1">
      <alignment vertical="center"/>
    </xf>
    <xf numFmtId="9" fontId="13" fillId="4" borderId="27" xfId="5" applyFont="1" applyFill="1" applyBorder="1" applyAlignment="1">
      <alignment horizontal="right" vertical="center"/>
    </xf>
    <xf numFmtId="10" fontId="2" fillId="0" borderId="13" xfId="5" applyNumberFormat="1" applyFont="1" applyBorder="1" applyAlignment="1">
      <alignment vertical="center"/>
    </xf>
    <xf numFmtId="0" fontId="18" fillId="4" borderId="27" xfId="0" applyFont="1" applyFill="1" applyBorder="1" applyAlignment="1">
      <alignment horizontal="center" vertical="center" wrapText="1"/>
    </xf>
    <xf numFmtId="0" fontId="37" fillId="4" borderId="27" xfId="0" applyFont="1" applyFill="1" applyBorder="1"/>
    <xf numFmtId="0" fontId="22" fillId="5" borderId="6" xfId="0" applyFont="1" applyFill="1" applyBorder="1" applyAlignment="1">
      <alignment horizontal="center"/>
    </xf>
    <xf numFmtId="0" fontId="22" fillId="5" borderId="6" xfId="0" applyFont="1" applyFill="1" applyBorder="1"/>
    <xf numFmtId="166" fontId="22" fillId="5" borderId="6" xfId="0" applyNumberFormat="1" applyFont="1" applyFill="1" applyBorder="1"/>
    <xf numFmtId="2" fontId="22" fillId="5" borderId="6" xfId="0" applyNumberFormat="1" applyFont="1" applyFill="1" applyBorder="1"/>
    <xf numFmtId="0" fontId="10" fillId="0" borderId="6" xfId="0" applyFont="1" applyBorder="1"/>
    <xf numFmtId="166" fontId="10" fillId="0" borderId="6" xfId="0" applyNumberFormat="1" applyFont="1" applyBorder="1"/>
    <xf numFmtId="49" fontId="22" fillId="5" borderId="6" xfId="0" applyNumberFormat="1" applyFont="1" applyFill="1" applyBorder="1" applyAlignment="1">
      <alignment horizontal="right" vertical="center"/>
    </xf>
    <xf numFmtId="165" fontId="22" fillId="5" borderId="6" xfId="6" applyFont="1" applyFill="1" applyBorder="1"/>
    <xf numFmtId="49" fontId="22" fillId="5" borderId="6" xfId="6" applyNumberFormat="1" applyFont="1" applyFill="1" applyBorder="1" applyAlignment="1">
      <alignment horizontal="center" vertical="center"/>
    </xf>
    <xf numFmtId="165" fontId="22" fillId="5" borderId="6" xfId="6" applyFont="1" applyFill="1" applyBorder="1" applyAlignment="1">
      <alignment horizontal="center" vertical="center"/>
    </xf>
    <xf numFmtId="165" fontId="22" fillId="5" borderId="6" xfId="6" applyFont="1" applyFill="1" applyBorder="1" applyAlignment="1">
      <alignment horizontal="right" vertical="center"/>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4" fontId="22" fillId="0" borderId="6" xfId="0" applyNumberFormat="1" applyFont="1" applyBorder="1"/>
    <xf numFmtId="166" fontId="12" fillId="4" borderId="38" xfId="0" applyNumberFormat="1" applyFont="1" applyFill="1" applyBorder="1" applyAlignment="1">
      <alignment horizontal="center" vertical="center" textRotation="90" wrapText="1"/>
    </xf>
    <xf numFmtId="0" fontId="4" fillId="0" borderId="20" xfId="0" applyFont="1" applyBorder="1" applyAlignment="1">
      <alignment horizontal="left" vertical="center" wrapText="1"/>
    </xf>
    <xf numFmtId="0" fontId="19" fillId="0" borderId="6" xfId="0" applyFont="1" applyBorder="1" applyAlignment="1">
      <alignment horizontal="left" vertical="center" wrapText="1"/>
    </xf>
    <xf numFmtId="0" fontId="7" fillId="0" borderId="6" xfId="0" applyFont="1" applyBorder="1" applyAlignment="1">
      <alignment horizontal="center" vertical="center" wrapText="1"/>
    </xf>
    <xf numFmtId="10" fontId="3" fillId="0" borderId="6" xfId="0" applyNumberFormat="1" applyFont="1" applyBorder="1" applyAlignment="1">
      <alignment horizontal="center" vertical="center" wrapText="1"/>
    </xf>
    <xf numFmtId="0" fontId="3" fillId="0" borderId="6" xfId="0" applyFont="1" applyBorder="1" applyAlignment="1">
      <alignment horizontal="center" vertical="center" wrapText="1"/>
    </xf>
    <xf numFmtId="9" fontId="3" fillId="0" borderId="6" xfId="5" applyFont="1" applyBorder="1" applyAlignment="1">
      <alignment horizontal="center" vertical="center" wrapText="1"/>
    </xf>
    <xf numFmtId="172" fontId="3" fillId="0" borderId="6" xfId="0" applyNumberFormat="1" applyFont="1" applyBorder="1" applyAlignment="1">
      <alignment horizontal="center" vertical="center" wrapText="1"/>
    </xf>
    <xf numFmtId="9" fontId="3" fillId="0" borderId="4" xfId="0" applyNumberFormat="1" applyFont="1" applyBorder="1" applyAlignment="1">
      <alignment horizontal="center" vertical="center" wrapText="1"/>
    </xf>
    <xf numFmtId="3" fontId="3" fillId="0" borderId="4" xfId="0" applyNumberFormat="1" applyFont="1" applyBorder="1" applyAlignment="1">
      <alignment horizontal="center" vertical="center" wrapText="1"/>
    </xf>
    <xf numFmtId="0" fontId="7" fillId="0" borderId="6" xfId="0" applyFont="1" applyBorder="1" applyAlignment="1">
      <alignment horizontal="left" vertical="center" wrapText="1"/>
    </xf>
    <xf numFmtId="2" fontId="3" fillId="0" borderId="6" xfId="6" applyNumberFormat="1" applyFont="1" applyBorder="1" applyAlignment="1">
      <alignment horizontal="center" vertical="center" wrapText="1"/>
    </xf>
    <xf numFmtId="9" fontId="3" fillId="0" borderId="6" xfId="0" applyNumberFormat="1" applyFont="1" applyBorder="1" applyAlignment="1">
      <alignment horizontal="center" vertical="center" wrapText="1"/>
    </xf>
    <xf numFmtId="9" fontId="3" fillId="0" borderId="6" xfId="0" applyNumberFormat="1" applyFont="1" applyBorder="1" applyAlignment="1">
      <alignment horizontal="justify" vertical="center" wrapText="1"/>
    </xf>
    <xf numFmtId="0" fontId="3" fillId="0" borderId="6" xfId="0" applyFont="1" applyBorder="1" applyAlignment="1">
      <alignment horizontal="justify" vertical="center" wrapText="1"/>
    </xf>
    <xf numFmtId="173" fontId="3" fillId="0" borderId="6" xfId="5" applyNumberFormat="1" applyFont="1" applyBorder="1" applyAlignment="1">
      <alignment horizontal="center" vertical="center" wrapText="1"/>
    </xf>
    <xf numFmtId="0" fontId="4" fillId="0" borderId="57" xfId="0" applyFont="1" applyBorder="1" applyAlignment="1">
      <alignment horizontal="justify" vertical="center" wrapText="1"/>
    </xf>
    <xf numFmtId="0" fontId="4" fillId="0" borderId="34" xfId="0" applyFont="1" applyBorder="1" applyAlignment="1">
      <alignment horizontal="justify" vertical="center" wrapText="1"/>
    </xf>
    <xf numFmtId="173" fontId="34" fillId="4" borderId="27" xfId="5" applyNumberFormat="1" applyFont="1" applyFill="1" applyBorder="1" applyAlignment="1">
      <alignment vertical="center"/>
    </xf>
    <xf numFmtId="10" fontId="34" fillId="4" borderId="27" xfId="5" applyNumberFormat="1" applyFont="1" applyFill="1" applyBorder="1" applyAlignment="1">
      <alignment vertical="center"/>
    </xf>
    <xf numFmtId="4" fontId="34" fillId="4" borderId="27" xfId="0" applyNumberFormat="1" applyFont="1" applyFill="1" applyBorder="1" applyAlignment="1">
      <alignment vertical="center"/>
    </xf>
    <xf numFmtId="4" fontId="34" fillId="4" borderId="27" xfId="0" applyNumberFormat="1" applyFont="1" applyFill="1" applyBorder="1"/>
    <xf numFmtId="4" fontId="35" fillId="4" borderId="27" xfId="0" applyNumberFormat="1" applyFont="1" applyFill="1" applyBorder="1"/>
    <xf numFmtId="173" fontId="10" fillId="3" borderId="19" xfId="5" applyNumberFormat="1" applyFont="1" applyFill="1" applyBorder="1"/>
    <xf numFmtId="10" fontId="10" fillId="3" borderId="35" xfId="5" applyNumberFormat="1" applyFont="1" applyFill="1" applyBorder="1"/>
    <xf numFmtId="4" fontId="10" fillId="3" borderId="19" xfId="0" applyNumberFormat="1" applyFont="1" applyFill="1" applyBorder="1"/>
    <xf numFmtId="4" fontId="10" fillId="3" borderId="17" xfId="0" applyNumberFormat="1" applyFont="1" applyFill="1" applyBorder="1"/>
    <xf numFmtId="4" fontId="10" fillId="3" borderId="16" xfId="0" applyNumberFormat="1" applyFont="1" applyFill="1" applyBorder="1"/>
    <xf numFmtId="0" fontId="10" fillId="3" borderId="23" xfId="0" applyFont="1" applyFill="1" applyBorder="1" applyAlignment="1">
      <alignment horizontal="right"/>
    </xf>
    <xf numFmtId="0" fontId="10" fillId="0" borderId="24" xfId="0" applyFont="1" applyBorder="1" applyAlignment="1">
      <alignment horizontal="right"/>
    </xf>
    <xf numFmtId="173" fontId="22" fillId="0" borderId="6" xfId="5" applyNumberFormat="1" applyFont="1" applyBorder="1"/>
    <xf numFmtId="4" fontId="10" fillId="0" borderId="6" xfId="0" applyNumberFormat="1" applyFont="1" applyBorder="1"/>
    <xf numFmtId="4" fontId="22" fillId="0" borderId="22" xfId="0" applyNumberFormat="1" applyFont="1" applyBorder="1"/>
    <xf numFmtId="4" fontId="10" fillId="0" borderId="15" xfId="0" applyNumberFormat="1" applyFont="1" applyBorder="1"/>
    <xf numFmtId="4" fontId="22" fillId="0" borderId="5" xfId="0" applyNumberFormat="1" applyFont="1" applyBorder="1"/>
    <xf numFmtId="4" fontId="10" fillId="0" borderId="2" xfId="0" applyNumberFormat="1" applyFont="1" applyBorder="1"/>
    <xf numFmtId="4" fontId="22" fillId="0" borderId="1" xfId="0" applyNumberFormat="1" applyFont="1" applyBorder="1"/>
    <xf numFmtId="4" fontId="10" fillId="0" borderId="32" xfId="0" applyNumberFormat="1" applyFont="1" applyBorder="1"/>
    <xf numFmtId="4" fontId="22" fillId="0" borderId="2" xfId="0" applyNumberFormat="1" applyFont="1" applyBorder="1"/>
    <xf numFmtId="4" fontId="22" fillId="0" borderId="31" xfId="0" applyNumberFormat="1" applyFont="1" applyBorder="1"/>
    <xf numFmtId="10" fontId="10" fillId="3" borderId="8" xfId="5" applyNumberFormat="1" applyFont="1" applyFill="1" applyBorder="1"/>
    <xf numFmtId="4" fontId="10" fillId="3" borderId="34" xfId="0" applyNumberFormat="1" applyFont="1" applyFill="1" applyBorder="1"/>
    <xf numFmtId="4" fontId="10" fillId="3" borderId="33" xfId="0" applyNumberFormat="1" applyFont="1" applyFill="1" applyBorder="1"/>
    <xf numFmtId="4" fontId="10" fillId="3" borderId="8" xfId="0" applyNumberFormat="1" applyFont="1" applyFill="1" applyBorder="1"/>
    <xf numFmtId="4" fontId="10" fillId="3" borderId="7" xfId="0" applyNumberFormat="1" applyFont="1" applyFill="1" applyBorder="1"/>
    <xf numFmtId="0" fontId="10" fillId="3" borderId="11" xfId="0" applyFont="1" applyFill="1" applyBorder="1" applyAlignment="1">
      <alignment horizontal="right"/>
    </xf>
    <xf numFmtId="0" fontId="10" fillId="0" borderId="36" xfId="0" applyFont="1" applyBorder="1" applyAlignment="1">
      <alignment horizontal="right"/>
    </xf>
    <xf numFmtId="4" fontId="0" fillId="0" borderId="0" xfId="0" applyNumberFormat="1"/>
    <xf numFmtId="173" fontId="10" fillId="0" borderId="19" xfId="5" applyNumberFormat="1" applyFont="1" applyBorder="1"/>
    <xf numFmtId="10" fontId="10" fillId="3" borderId="34" xfId="5" applyNumberFormat="1" applyFont="1" applyFill="1" applyBorder="1"/>
    <xf numFmtId="10" fontId="10" fillId="3" borderId="7" xfId="5" applyNumberFormat="1" applyFont="1" applyFill="1" applyBorder="1"/>
    <xf numFmtId="10" fontId="10" fillId="3" borderId="33" xfId="5" applyNumberFormat="1" applyFont="1" applyFill="1" applyBorder="1"/>
    <xf numFmtId="10" fontId="22" fillId="0" borderId="6" xfId="5" applyNumberFormat="1" applyFont="1" applyBorder="1"/>
    <xf numFmtId="10" fontId="10" fillId="3" borderId="19" xfId="5" applyNumberFormat="1" applyFont="1" applyFill="1" applyBorder="1"/>
    <xf numFmtId="4" fontId="22" fillId="3" borderId="19" xfId="0" applyNumberFormat="1" applyFont="1" applyFill="1" applyBorder="1"/>
    <xf numFmtId="4" fontId="22" fillId="3" borderId="34" xfId="0" applyNumberFormat="1" applyFont="1" applyFill="1" applyBorder="1"/>
    <xf numFmtId="4" fontId="22" fillId="3" borderId="8" xfId="0" applyNumberFormat="1" applyFont="1" applyFill="1" applyBorder="1"/>
    <xf numFmtId="4" fontId="22" fillId="3" borderId="7" xfId="0" applyNumberFormat="1" applyFont="1" applyFill="1" applyBorder="1"/>
    <xf numFmtId="4" fontId="22" fillId="0" borderId="15" xfId="0" applyNumberFormat="1" applyFont="1" applyBorder="1"/>
    <xf numFmtId="4" fontId="22" fillId="0" borderId="32" xfId="0" applyNumberFormat="1" applyFont="1" applyBorder="1"/>
    <xf numFmtId="173" fontId="10" fillId="3" borderId="33" xfId="5" applyNumberFormat="1" applyFont="1" applyFill="1" applyBorder="1"/>
    <xf numFmtId="10" fontId="10" fillId="3" borderId="8" xfId="5" applyNumberFormat="1" applyFont="1" applyFill="1" applyBorder="1" applyAlignment="1">
      <alignment horizontal="center"/>
    </xf>
    <xf numFmtId="10" fontId="10" fillId="3" borderId="7" xfId="5" applyNumberFormat="1" applyFont="1" applyFill="1" applyBorder="1" applyAlignment="1">
      <alignment horizontal="center"/>
    </xf>
    <xf numFmtId="4" fontId="22" fillId="0" borderId="13" xfId="0" applyNumberFormat="1" applyFont="1" applyBorder="1"/>
    <xf numFmtId="4" fontId="10" fillId="0" borderId="4" xfId="0" applyNumberFormat="1" applyFont="1" applyBorder="1"/>
    <xf numFmtId="4" fontId="22" fillId="0" borderId="21" xfId="0" applyNumberFormat="1" applyFont="1" applyBorder="1"/>
    <xf numFmtId="4" fontId="10" fillId="0" borderId="13" xfId="0" applyNumberFormat="1" applyFont="1" applyBorder="1"/>
    <xf numFmtId="4" fontId="22" fillId="0" borderId="4" xfId="0" applyNumberFormat="1" applyFont="1" applyBorder="1"/>
    <xf numFmtId="4" fontId="22" fillId="0" borderId="3" xfId="0" applyNumberFormat="1" applyFont="1" applyBorder="1"/>
    <xf numFmtId="4" fontId="22" fillId="3" borderId="33" xfId="0" applyNumberFormat="1" applyFont="1" applyFill="1" applyBorder="1"/>
    <xf numFmtId="4" fontId="22" fillId="0" borderId="19" xfId="0" applyNumberFormat="1" applyFont="1" applyBorder="1"/>
    <xf numFmtId="4" fontId="10" fillId="0" borderId="17" xfId="0" applyNumberFormat="1" applyFont="1" applyBorder="1"/>
    <xf numFmtId="4" fontId="22" fillId="0" borderId="35" xfId="0" applyNumberFormat="1" applyFont="1" applyBorder="1"/>
    <xf numFmtId="4" fontId="22" fillId="0" borderId="17" xfId="0" applyNumberFormat="1" applyFont="1" applyBorder="1"/>
    <xf numFmtId="4" fontId="22" fillId="0" borderId="16" xfId="0" applyNumberFormat="1" applyFont="1" applyBorder="1"/>
    <xf numFmtId="0" fontId="22" fillId="0" borderId="0" xfId="4" applyFont="1" applyAlignment="1">
      <alignment horizontal="center"/>
    </xf>
    <xf numFmtId="14" fontId="22" fillId="0" borderId="0" xfId="4" applyNumberFormat="1" applyFont="1" applyAlignment="1">
      <alignment horizontal="center"/>
    </xf>
    <xf numFmtId="0" fontId="22" fillId="0" borderId="6" xfId="4" applyFont="1" applyBorder="1" applyAlignment="1">
      <alignment horizontal="center"/>
    </xf>
    <xf numFmtId="14" fontId="22" fillId="0" borderId="6" xfId="4" applyNumberFormat="1" applyFont="1" applyBorder="1" applyAlignment="1">
      <alignment horizontal="center"/>
    </xf>
    <xf numFmtId="3" fontId="22" fillId="0" borderId="6" xfId="4" applyNumberFormat="1" applyFont="1" applyBorder="1" applyAlignment="1">
      <alignment horizontal="center"/>
    </xf>
    <xf numFmtId="3" fontId="22" fillId="0" borderId="6" xfId="4" applyNumberFormat="1" applyFont="1" applyBorder="1"/>
    <xf numFmtId="0" fontId="10" fillId="0" borderId="6" xfId="4" applyFont="1" applyBorder="1"/>
    <xf numFmtId="4" fontId="22" fillId="0" borderId="6" xfId="4" applyNumberFormat="1" applyFont="1" applyBorder="1" applyAlignment="1">
      <alignment horizontal="center"/>
    </xf>
    <xf numFmtId="4" fontId="22" fillId="0" borderId="22" xfId="4" applyNumberFormat="1" applyFont="1" applyBorder="1" applyAlignment="1">
      <alignment horizontal="center"/>
    </xf>
    <xf numFmtId="3" fontId="22" fillId="0" borderId="6" xfId="4" applyNumberFormat="1" applyFont="1" applyBorder="1" applyAlignment="1">
      <alignment horizontal="center" vertical="center"/>
    </xf>
    <xf numFmtId="3" fontId="22" fillId="0" borderId="0" xfId="4" applyNumberFormat="1" applyFont="1" applyAlignment="1">
      <alignment horizontal="center" vertical="center"/>
    </xf>
    <xf numFmtId="3" fontId="22" fillId="0" borderId="58" xfId="4" applyNumberFormat="1" applyFont="1" applyBorder="1"/>
    <xf numFmtId="3" fontId="22" fillId="0" borderId="14" xfId="4" applyNumberFormat="1" applyFont="1" applyBorder="1" applyAlignment="1">
      <alignment horizontal="center"/>
    </xf>
    <xf numFmtId="1" fontId="22" fillId="0" borderId="6" xfId="4" applyNumberFormat="1" applyFont="1" applyBorder="1" applyAlignment="1">
      <alignment horizontal="center"/>
    </xf>
    <xf numFmtId="174" fontId="22" fillId="0" borderId="6" xfId="4" applyNumberFormat="1" applyFont="1" applyBorder="1" applyAlignment="1">
      <alignment horizontal="center"/>
    </xf>
    <xf numFmtId="175" fontId="22" fillId="0" borderId="6" xfId="4" applyNumberFormat="1" applyFont="1" applyBorder="1" applyAlignment="1">
      <alignment horizontal="center"/>
    </xf>
    <xf numFmtId="4" fontId="22" fillId="0" borderId="6" xfId="4" quotePrefix="1" applyNumberFormat="1" applyFont="1" applyBorder="1" applyAlignment="1">
      <alignment horizontal="center"/>
    </xf>
    <xf numFmtId="165" fontId="22" fillId="0" borderId="6" xfId="6" applyFont="1" applyBorder="1" applyAlignment="1">
      <alignment horizontal="center"/>
    </xf>
    <xf numFmtId="4" fontId="43" fillId="0" borderId="0" xfId="0" applyNumberFormat="1" applyFont="1" applyAlignment="1">
      <alignment horizontal="center"/>
    </xf>
    <xf numFmtId="4" fontId="0" fillId="0" borderId="0" xfId="0" applyNumberFormat="1" applyAlignment="1">
      <alignment horizontal="center"/>
    </xf>
    <xf numFmtId="0" fontId="43" fillId="0" borderId="6" xfId="0" applyFont="1" applyBorder="1"/>
    <xf numFmtId="0" fontId="44" fillId="2" borderId="6" xfId="0" applyFont="1" applyFill="1" applyBorder="1" applyAlignment="1">
      <alignment horizontal="left" vertical="center" wrapText="1"/>
    </xf>
    <xf numFmtId="49" fontId="22" fillId="0" borderId="6" xfId="4" applyNumberFormat="1" applyFont="1" applyBorder="1" applyAlignment="1">
      <alignment horizontal="center"/>
    </xf>
    <xf numFmtId="176" fontId="22" fillId="0" borderId="6" xfId="4" applyNumberFormat="1" applyFont="1" applyBorder="1" applyAlignment="1">
      <alignment horizontal="center"/>
    </xf>
    <xf numFmtId="49" fontId="22" fillId="0" borderId="6" xfId="4" applyNumberFormat="1" applyFont="1" applyBorder="1" applyAlignment="1">
      <alignment horizontal="center" vertical="center"/>
    </xf>
    <xf numFmtId="0" fontId="22" fillId="0" borderId="0" xfId="0" applyFont="1" applyAlignment="1">
      <alignment horizontal="center"/>
    </xf>
    <xf numFmtId="3" fontId="22" fillId="0" borderId="4" xfId="4" applyNumberFormat="1" applyFont="1" applyBorder="1" applyAlignment="1">
      <alignment horizontal="center"/>
    </xf>
    <xf numFmtId="14" fontId="22" fillId="0" borderId="4" xfId="4" applyNumberFormat="1" applyFont="1" applyBorder="1" applyAlignment="1">
      <alignment horizontal="center"/>
    </xf>
    <xf numFmtId="174" fontId="22" fillId="0" borderId="6" xfId="4" applyNumberFormat="1" applyFont="1" applyBorder="1" applyAlignment="1">
      <alignment horizontal="left"/>
    </xf>
    <xf numFmtId="0" fontId="22" fillId="0" borderId="4" xfId="1" applyFont="1" applyBorder="1" applyAlignment="1">
      <alignment vertical="center" wrapText="1"/>
    </xf>
    <xf numFmtId="0" fontId="22" fillId="0" borderId="4" xfId="1" applyFont="1" applyBorder="1" applyAlignment="1">
      <alignment vertical="center"/>
    </xf>
    <xf numFmtId="0" fontId="45" fillId="0" borderId="59" xfId="0" applyFont="1" applyBorder="1" applyAlignment="1">
      <alignment horizontal="center" vertical="center"/>
    </xf>
    <xf numFmtId="14" fontId="45" fillId="5" borderId="11" xfId="0" applyNumberFormat="1" applyFont="1" applyFill="1" applyBorder="1" applyAlignment="1">
      <alignment horizontal="center" vertical="center"/>
    </xf>
    <xf numFmtId="177" fontId="34" fillId="4" borderId="39" xfId="1" applyNumberFormat="1" applyFont="1" applyFill="1" applyBorder="1" applyAlignment="1">
      <alignment horizontal="center" vertical="center"/>
    </xf>
    <xf numFmtId="0" fontId="46" fillId="0" borderId="6" xfId="1" applyFont="1" applyBorder="1" applyAlignment="1">
      <alignment horizontal="left" vertical="center"/>
    </xf>
    <xf numFmtId="0" fontId="22" fillId="0" borderId="6" xfId="0" applyFont="1" applyBorder="1" applyAlignment="1">
      <alignment horizontal="center"/>
    </xf>
    <xf numFmtId="179" fontId="22" fillId="0" borderId="6" xfId="0" applyNumberFormat="1" applyFont="1" applyBorder="1"/>
    <xf numFmtId="0" fontId="22" fillId="0" borderId="6" xfId="1" applyFont="1" applyBorder="1" applyAlignment="1">
      <alignment horizontal="center" vertical="center"/>
    </xf>
    <xf numFmtId="179" fontId="22" fillId="0" borderId="6" xfId="1" applyNumberFormat="1" applyFont="1" applyBorder="1" applyAlignment="1">
      <alignment horizontal="left" vertical="center"/>
    </xf>
    <xf numFmtId="0" fontId="22" fillId="0" borderId="6" xfId="1" applyFont="1" applyBorder="1" applyAlignment="1">
      <alignment horizontal="center" vertical="center" wrapText="1"/>
    </xf>
    <xf numFmtId="0" fontId="22" fillId="0" borderId="6" xfId="0" applyFont="1" applyBorder="1" applyAlignment="1">
      <alignment wrapText="1"/>
    </xf>
    <xf numFmtId="0" fontId="22" fillId="0" borderId="6" xfId="0" applyFont="1" applyBorder="1" applyAlignment="1">
      <alignment vertical="center" wrapText="1"/>
    </xf>
    <xf numFmtId="4" fontId="22" fillId="0" borderId="6" xfId="0" applyNumberFormat="1" applyFont="1" applyBorder="1" applyAlignment="1">
      <alignment vertical="center"/>
    </xf>
    <xf numFmtId="177" fontId="22" fillId="0" borderId="6" xfId="0" applyNumberFormat="1" applyFont="1" applyBorder="1" applyAlignment="1">
      <alignment horizontal="center" vertical="top"/>
    </xf>
    <xf numFmtId="0" fontId="22" fillId="0" borderId="6" xfId="0" applyFont="1" applyBorder="1" applyAlignment="1">
      <alignment vertical="center"/>
    </xf>
    <xf numFmtId="180" fontId="22" fillId="0" borderId="6" xfId="0" applyNumberFormat="1" applyFont="1" applyBorder="1" applyAlignment="1">
      <alignment horizontal="right" vertical="center"/>
    </xf>
    <xf numFmtId="181" fontId="22" fillId="0" borderId="6" xfId="0" applyNumberFormat="1" applyFont="1" applyBorder="1"/>
    <xf numFmtId="178" fontId="22" fillId="0" borderId="6" xfId="0" applyNumberFormat="1" applyFont="1" applyBorder="1"/>
    <xf numFmtId="3" fontId="22" fillId="0" borderId="6" xfId="0" applyNumberFormat="1" applyFont="1" applyBorder="1"/>
    <xf numFmtId="0" fontId="40" fillId="0" borderId="6" xfId="0" applyFont="1" applyBorder="1" applyAlignment="1">
      <alignment vertical="center"/>
    </xf>
    <xf numFmtId="0" fontId="40" fillId="0" borderId="6" xfId="0" applyFont="1" applyBorder="1" applyAlignment="1">
      <alignment horizontal="center" vertical="center"/>
    </xf>
    <xf numFmtId="0" fontId="40" fillId="0" borderId="6" xfId="1" applyFont="1" applyBorder="1" applyAlignment="1">
      <alignment horizontal="center" vertical="center"/>
    </xf>
    <xf numFmtId="0" fontId="50" fillId="0" borderId="6" xfId="0" applyFont="1" applyBorder="1" applyAlignment="1">
      <alignment horizontal="center" vertical="center" wrapText="1"/>
    </xf>
    <xf numFmtId="0" fontId="51" fillId="0" borderId="6" xfId="0" applyFont="1" applyBorder="1" applyAlignment="1">
      <alignment horizontal="center" vertical="center" wrapText="1"/>
    </xf>
    <xf numFmtId="166" fontId="51" fillId="0" borderId="6" xfId="0" applyNumberFormat="1" applyFont="1" applyBorder="1" applyAlignment="1">
      <alignment horizontal="center" vertical="center" textRotation="90" wrapText="1"/>
    </xf>
    <xf numFmtId="0" fontId="22" fillId="0" borderId="6" xfId="0" applyFont="1" applyBorder="1" applyAlignment="1">
      <alignment horizontal="center" vertical="top"/>
    </xf>
    <xf numFmtId="0" fontId="22" fillId="0" borderId="6" xfId="1" applyFont="1" applyBorder="1" applyAlignment="1">
      <alignment horizontal="center" vertical="top"/>
    </xf>
    <xf numFmtId="4" fontId="22" fillId="0" borderId="6" xfId="0" applyNumberFormat="1" applyFont="1" applyBorder="1" applyAlignment="1">
      <alignment horizontal="center"/>
    </xf>
    <xf numFmtId="4" fontId="22" fillId="0" borderId="6" xfId="1" applyNumberFormat="1" applyFont="1" applyBorder="1" applyAlignment="1">
      <alignment horizontal="center" vertical="center"/>
    </xf>
    <xf numFmtId="0" fontId="22" fillId="0" borderId="6" xfId="0" applyFont="1" applyBorder="1" applyAlignment="1">
      <alignment horizontal="center" wrapText="1"/>
    </xf>
    <xf numFmtId="1" fontId="22" fillId="0" borderId="6" xfId="1" applyNumberFormat="1" applyFont="1" applyBorder="1" applyAlignment="1">
      <alignment horizontal="center" vertical="center" wrapText="1"/>
    </xf>
    <xf numFmtId="2" fontId="17" fillId="4" borderId="6" xfId="1" applyNumberFormat="1" applyFont="1" applyFill="1" applyBorder="1" applyAlignment="1">
      <alignment vertical="center"/>
    </xf>
    <xf numFmtId="4" fontId="17" fillId="4" borderId="36" xfId="1" applyNumberFormat="1" applyFont="1" applyFill="1" applyBorder="1" applyAlignment="1">
      <alignment vertical="center"/>
    </xf>
    <xf numFmtId="2" fontId="22" fillId="0" borderId="6" xfId="1" applyNumberFormat="1" applyFont="1" applyBorder="1" applyAlignment="1">
      <alignment vertical="center"/>
    </xf>
    <xf numFmtId="4" fontId="22" fillId="0" borderId="6" xfId="1" applyNumberFormat="1" applyFont="1" applyBorder="1" applyAlignment="1">
      <alignment vertical="center"/>
    </xf>
    <xf numFmtId="4" fontId="22" fillId="0" borderId="6" xfId="1" applyNumberFormat="1" applyFont="1" applyBorder="1" applyAlignment="1">
      <alignment vertical="center" wrapText="1"/>
    </xf>
    <xf numFmtId="0" fontId="22" fillId="0" borderId="6" xfId="1" applyFont="1" applyBorder="1" applyAlignment="1">
      <alignment vertical="center" wrapText="1"/>
    </xf>
    <xf numFmtId="0" fontId="22" fillId="5" borderId="6" xfId="1" applyFont="1" applyFill="1" applyBorder="1" applyAlignment="1">
      <alignment vertical="center" wrapText="1"/>
    </xf>
    <xf numFmtId="4" fontId="22" fillId="5" borderId="6" xfId="1" applyNumberFormat="1" applyFont="1" applyFill="1" applyBorder="1" applyAlignment="1">
      <alignment vertical="center"/>
    </xf>
    <xf numFmtId="4" fontId="22" fillId="5" borderId="6" xfId="1" applyNumberFormat="1" applyFont="1" applyFill="1" applyBorder="1" applyAlignment="1">
      <alignment vertical="center" wrapText="1"/>
    </xf>
    <xf numFmtId="0" fontId="21" fillId="4" borderId="27" xfId="1" applyFont="1" applyFill="1" applyBorder="1" applyAlignment="1">
      <alignment horizontal="center" vertical="center"/>
    </xf>
    <xf numFmtId="0" fontId="22" fillId="5" borderId="6" xfId="0" applyFont="1" applyFill="1" applyBorder="1" applyAlignment="1">
      <alignment vertical="center"/>
    </xf>
    <xf numFmtId="4" fontId="22" fillId="5" borderId="6" xfId="0" applyNumberFormat="1" applyFont="1" applyFill="1" applyBorder="1" applyAlignment="1">
      <alignment vertical="center"/>
    </xf>
    <xf numFmtId="0" fontId="22" fillId="5" borderId="6" xfId="0" applyFont="1" applyFill="1" applyBorder="1" applyAlignment="1">
      <alignment horizontal="left" vertical="center" wrapText="1"/>
    </xf>
    <xf numFmtId="1" fontId="22" fillId="5" borderId="6" xfId="0" applyNumberFormat="1" applyFont="1" applyFill="1" applyBorder="1"/>
    <xf numFmtId="0" fontId="22" fillId="5" borderId="6" xfId="0" applyFont="1" applyFill="1" applyBorder="1" applyAlignment="1">
      <alignment horizontal="left" vertical="center"/>
    </xf>
    <xf numFmtId="49" fontId="22" fillId="5" borderId="6" xfId="0" applyNumberFormat="1" applyFont="1" applyFill="1" applyBorder="1" applyAlignment="1">
      <alignment horizontal="center" vertical="center"/>
    </xf>
    <xf numFmtId="0" fontId="22" fillId="5" borderId="6" xfId="0" quotePrefix="1" applyFont="1" applyFill="1" applyBorder="1"/>
    <xf numFmtId="166" fontId="22" fillId="5" borderId="6" xfId="0" quotePrefix="1" applyNumberFormat="1" applyFont="1" applyFill="1" applyBorder="1"/>
    <xf numFmtId="0" fontId="22" fillId="5" borderId="6" xfId="0" applyFont="1" applyFill="1" applyBorder="1" applyAlignment="1">
      <alignment horizontal="left"/>
    </xf>
    <xf numFmtId="49" fontId="22" fillId="5" borderId="6" xfId="0" applyNumberFormat="1" applyFont="1" applyFill="1" applyBorder="1" applyAlignment="1">
      <alignment horizontal="left" vertical="center" wrapText="1"/>
    </xf>
    <xf numFmtId="49" fontId="22" fillId="5" borderId="6" xfId="0" applyNumberFormat="1" applyFont="1" applyFill="1" applyBorder="1" applyAlignment="1">
      <alignment horizontal="left"/>
    </xf>
    <xf numFmtId="43" fontId="22" fillId="5" borderId="6" xfId="0" applyNumberFormat="1" applyFont="1" applyFill="1" applyBorder="1"/>
    <xf numFmtId="49" fontId="22" fillId="5" borderId="6" xfId="0" applyNumberFormat="1" applyFont="1" applyFill="1" applyBorder="1" applyAlignment="1">
      <alignment horizontal="left" vertical="center"/>
    </xf>
    <xf numFmtId="168" fontId="22" fillId="5" borderId="6" xfId="0" applyNumberFormat="1" applyFont="1" applyFill="1" applyBorder="1"/>
    <xf numFmtId="169" fontId="22" fillId="5" borderId="6" xfId="0" applyNumberFormat="1" applyFont="1" applyFill="1" applyBorder="1"/>
    <xf numFmtId="0" fontId="22" fillId="5" borderId="6" xfId="0" applyFont="1" applyFill="1" applyBorder="1" applyAlignment="1">
      <alignment horizontal="center" vertical="center" wrapText="1"/>
    </xf>
    <xf numFmtId="0" fontId="22" fillId="5" borderId="6" xfId="0" applyFont="1" applyFill="1" applyBorder="1" applyAlignment="1">
      <alignment horizontal="center" vertical="center"/>
    </xf>
    <xf numFmtId="170" fontId="22" fillId="5" borderId="6" xfId="0" applyNumberFormat="1" applyFont="1" applyFill="1" applyBorder="1"/>
    <xf numFmtId="4" fontId="22" fillId="5" borderId="6" xfId="0" applyNumberFormat="1" applyFont="1" applyFill="1" applyBorder="1"/>
    <xf numFmtId="3" fontId="22" fillId="5" borderId="6" xfId="0" applyNumberFormat="1" applyFont="1" applyFill="1" applyBorder="1"/>
    <xf numFmtId="0" fontId="22" fillId="5" borderId="4" xfId="0" applyFont="1" applyFill="1" applyBorder="1" applyAlignment="1">
      <alignment horizontal="left"/>
    </xf>
    <xf numFmtId="0" fontId="22" fillId="5" borderId="2" xfId="0" applyFont="1" applyFill="1" applyBorder="1"/>
    <xf numFmtId="0" fontId="22" fillId="5" borderId="8" xfId="0" applyFont="1" applyFill="1" applyBorder="1"/>
    <xf numFmtId="49" fontId="22" fillId="5" borderId="6" xfId="0" applyNumberFormat="1" applyFont="1" applyFill="1" applyBorder="1"/>
    <xf numFmtId="0" fontId="22" fillId="5" borderId="0" xfId="0" applyFont="1" applyFill="1"/>
    <xf numFmtId="2" fontId="22" fillId="5" borderId="0" xfId="0" applyNumberFormat="1" applyFont="1" applyFill="1"/>
    <xf numFmtId="166" fontId="22" fillId="5" borderId="0" xfId="0" applyNumberFormat="1" applyFont="1" applyFill="1"/>
    <xf numFmtId="0" fontId="22" fillId="5" borderId="0" xfId="0" applyFont="1" applyFill="1" applyAlignment="1">
      <alignment wrapText="1"/>
    </xf>
    <xf numFmtId="1" fontId="22" fillId="5" borderId="6" xfId="0" applyNumberFormat="1" applyFont="1" applyFill="1" applyBorder="1" applyAlignment="1">
      <alignment horizontal="center" vertical="center" wrapText="1"/>
    </xf>
    <xf numFmtId="2" fontId="22" fillId="5" borderId="6" xfId="0" applyNumberFormat="1" applyFont="1" applyFill="1" applyBorder="1" applyAlignment="1">
      <alignment horizontal="center" vertical="center" wrapText="1"/>
    </xf>
    <xf numFmtId="166" fontId="22" fillId="5" borderId="6" xfId="0" applyNumberFormat="1" applyFont="1" applyFill="1" applyBorder="1" applyAlignment="1">
      <alignment horizontal="center" vertical="center" wrapText="1"/>
    </xf>
    <xf numFmtId="0" fontId="22" fillId="5" borderId="0" xfId="0" applyFont="1" applyFill="1" applyAlignment="1">
      <alignment horizontal="center" vertical="center" wrapText="1"/>
    </xf>
    <xf numFmtId="166" fontId="22" fillId="5" borderId="6" xfId="0" applyNumberFormat="1" applyFont="1" applyFill="1" applyBorder="1" applyAlignment="1">
      <alignment horizontal="center"/>
    </xf>
    <xf numFmtId="0" fontId="22" fillId="5" borderId="6" xfId="0" applyFont="1" applyFill="1" applyBorder="1" applyAlignment="1">
      <alignment wrapText="1"/>
    </xf>
    <xf numFmtId="4" fontId="34" fillId="4" borderId="39" xfId="0" applyNumberFormat="1" applyFont="1" applyFill="1" applyBorder="1"/>
    <xf numFmtId="0" fontId="34" fillId="4" borderId="39" xfId="0" applyFont="1" applyFill="1" applyBorder="1"/>
    <xf numFmtId="179" fontId="34" fillId="4" borderId="39" xfId="0" applyNumberFormat="1" applyFont="1" applyFill="1" applyBorder="1"/>
    <xf numFmtId="178" fontId="34" fillId="4" borderId="39" xfId="0" applyNumberFormat="1" applyFont="1" applyFill="1" applyBorder="1"/>
    <xf numFmtId="0" fontId="34" fillId="4" borderId="39" xfId="4" applyFont="1" applyFill="1" applyBorder="1" applyAlignment="1">
      <alignment horizontal="center"/>
    </xf>
    <xf numFmtId="0" fontId="34" fillId="4" borderId="39" xfId="4" applyFont="1" applyFill="1" applyBorder="1"/>
    <xf numFmtId="14" fontId="34" fillId="4" borderId="39" xfId="4" applyNumberFormat="1" applyFont="1" applyFill="1" applyBorder="1" applyAlignment="1">
      <alignment horizontal="center"/>
    </xf>
    <xf numFmtId="3" fontId="34" fillId="4" borderId="39" xfId="4" applyNumberFormat="1" applyFont="1" applyFill="1" applyBorder="1" applyAlignment="1">
      <alignment horizontal="center"/>
    </xf>
    <xf numFmtId="0" fontId="34" fillId="4" borderId="39" xfId="0" applyFont="1" applyFill="1" applyBorder="1" applyAlignment="1">
      <alignment horizontal="center" vertical="center" wrapText="1"/>
    </xf>
    <xf numFmtId="0" fontId="56" fillId="0" borderId="6" xfId="9" applyFont="1" applyBorder="1" applyAlignment="1">
      <alignment horizontal="left"/>
    </xf>
    <xf numFmtId="165" fontId="54" fillId="0" borderId="6" xfId="6" applyFont="1" applyBorder="1"/>
    <xf numFmtId="165" fontId="54" fillId="0" borderId="21" xfId="6" applyFont="1" applyBorder="1"/>
    <xf numFmtId="165" fontId="54" fillId="0" borderId="4" xfId="6" applyFont="1" applyBorder="1"/>
    <xf numFmtId="9" fontId="54" fillId="0" borderId="4" xfId="5" applyFont="1" applyBorder="1"/>
    <xf numFmtId="2" fontId="54" fillId="0" borderId="4" xfId="0" applyNumberFormat="1" applyFont="1" applyBorder="1"/>
    <xf numFmtId="43" fontId="54" fillId="0" borderId="4" xfId="6" applyNumberFormat="1" applyFont="1" applyBorder="1"/>
    <xf numFmtId="0" fontId="54" fillId="0" borderId="4" xfId="0" applyFont="1" applyBorder="1"/>
    <xf numFmtId="165" fontId="57" fillId="0" borderId="6" xfId="6" applyFont="1" applyBorder="1"/>
    <xf numFmtId="165" fontId="54" fillId="0" borderId="22" xfId="6" applyFont="1" applyBorder="1"/>
    <xf numFmtId="43" fontId="54" fillId="0" borderId="6" xfId="6" applyNumberFormat="1" applyFont="1" applyBorder="1"/>
    <xf numFmtId="0" fontId="54" fillId="0" borderId="6" xfId="0" applyFont="1" applyBorder="1"/>
    <xf numFmtId="165" fontId="58" fillId="0" borderId="22" xfId="6" applyFont="1" applyBorder="1"/>
    <xf numFmtId="165" fontId="59" fillId="0" borderId="61" xfId="6" applyFont="1" applyFill="1" applyBorder="1" applyAlignment="1"/>
    <xf numFmtId="182" fontId="54" fillId="0" borderId="60" xfId="0" applyNumberFormat="1" applyFont="1" applyBorder="1" applyAlignment="1">
      <alignment vertical="top"/>
    </xf>
    <xf numFmtId="0" fontId="56" fillId="5" borderId="6" xfId="9" applyFont="1" applyFill="1" applyBorder="1" applyAlignment="1">
      <alignment horizontal="left"/>
    </xf>
    <xf numFmtId="165" fontId="54" fillId="5" borderId="6" xfId="6" applyFont="1" applyFill="1" applyBorder="1"/>
    <xf numFmtId="165" fontId="54" fillId="5" borderId="22" xfId="6" applyFont="1" applyFill="1" applyBorder="1"/>
    <xf numFmtId="9" fontId="54" fillId="5" borderId="4" xfId="5" applyFont="1" applyFill="1" applyBorder="1"/>
    <xf numFmtId="0" fontId="54" fillId="5" borderId="6" xfId="0" applyFont="1" applyFill="1" applyBorder="1"/>
    <xf numFmtId="165" fontId="54" fillId="5" borderId="35" xfId="6" applyFont="1" applyFill="1" applyBorder="1"/>
    <xf numFmtId="165" fontId="54" fillId="5" borderId="17" xfId="6" applyFont="1" applyFill="1" applyBorder="1"/>
    <xf numFmtId="0" fontId="54" fillId="5" borderId="17" xfId="0" applyFont="1" applyFill="1" applyBorder="1"/>
    <xf numFmtId="0" fontId="54" fillId="0" borderId="17" xfId="0" applyFont="1" applyBorder="1"/>
    <xf numFmtId="165" fontId="54" fillId="0" borderId="35" xfId="6" applyFont="1" applyBorder="1"/>
    <xf numFmtId="165" fontId="54" fillId="0" borderId="17" xfId="6" applyFont="1" applyBorder="1"/>
    <xf numFmtId="165" fontId="54" fillId="0" borderId="0" xfId="6" applyFont="1" applyBorder="1"/>
    <xf numFmtId="0" fontId="60" fillId="4" borderId="39" xfId="0" applyFont="1" applyFill="1" applyBorder="1" applyAlignment="1">
      <alignment horizontal="center" vertical="center"/>
    </xf>
    <xf numFmtId="165" fontId="60" fillId="4" borderId="39" xfId="6" applyFont="1" applyFill="1" applyBorder="1" applyAlignment="1">
      <alignment vertical="center"/>
    </xf>
    <xf numFmtId="165" fontId="60" fillId="4" borderId="27" xfId="6" applyFont="1" applyFill="1" applyBorder="1" applyAlignment="1">
      <alignment vertical="center"/>
    </xf>
    <xf numFmtId="0" fontId="60" fillId="4" borderId="27" xfId="0" applyFont="1" applyFill="1" applyBorder="1" applyAlignment="1">
      <alignment vertical="center"/>
    </xf>
    <xf numFmtId="0" fontId="60" fillId="4" borderId="39" xfId="0" applyFont="1" applyFill="1" applyBorder="1" applyAlignment="1">
      <alignment vertical="center"/>
    </xf>
    <xf numFmtId="0" fontId="61" fillId="4" borderId="39" xfId="0" applyFont="1" applyFill="1" applyBorder="1" applyAlignment="1">
      <alignment vertical="center"/>
    </xf>
    <xf numFmtId="0" fontId="20" fillId="4" borderId="39" xfId="0" applyFont="1" applyFill="1" applyBorder="1" applyAlignment="1">
      <alignment vertical="center"/>
    </xf>
    <xf numFmtId="165" fontId="17" fillId="4" borderId="39" xfId="6" applyFont="1" applyFill="1" applyBorder="1" applyAlignment="1">
      <alignment vertical="center"/>
    </xf>
    <xf numFmtId="43" fontId="0" fillId="0" borderId="0" xfId="0" applyNumberFormat="1"/>
    <xf numFmtId="165" fontId="60" fillId="5" borderId="39" xfId="6" applyFont="1" applyFill="1" applyBorder="1" applyAlignment="1">
      <alignment vertical="center"/>
    </xf>
    <xf numFmtId="165" fontId="60" fillId="5" borderId="27" xfId="6" applyFont="1" applyFill="1" applyBorder="1" applyAlignment="1">
      <alignment vertical="center"/>
    </xf>
    <xf numFmtId="0" fontId="21" fillId="4" borderId="27" xfId="1" applyFont="1" applyFill="1" applyBorder="1" applyAlignment="1">
      <alignment vertical="center"/>
    </xf>
    <xf numFmtId="0" fontId="4" fillId="5" borderId="0" xfId="0" applyFont="1" applyFill="1"/>
    <xf numFmtId="0" fontId="4" fillId="5" borderId="25" xfId="0" applyFont="1" applyFill="1" applyBorder="1" applyAlignment="1">
      <alignment horizontal="left" indent="2"/>
    </xf>
    <xf numFmtId="0" fontId="4" fillId="5" borderId="0" xfId="0" applyFont="1" applyFill="1" applyAlignment="1">
      <alignment horizontal="left" indent="2"/>
    </xf>
    <xf numFmtId="4" fontId="41" fillId="0" borderId="6" xfId="0" applyNumberFormat="1" applyFont="1" applyBorder="1"/>
    <xf numFmtId="4" fontId="42" fillId="0" borderId="6" xfId="0" applyNumberFormat="1" applyFont="1" applyBorder="1"/>
    <xf numFmtId="4" fontId="32" fillId="4" borderId="39" xfId="0" applyNumberFormat="1" applyFont="1" applyFill="1" applyBorder="1" applyAlignment="1">
      <alignment vertical="center"/>
    </xf>
    <xf numFmtId="0" fontId="0" fillId="0" borderId="6" xfId="0" applyBorder="1" applyAlignment="1">
      <alignment horizontal="left"/>
    </xf>
    <xf numFmtId="0" fontId="0" fillId="0" borderId="6" xfId="0" applyBorder="1" applyAlignment="1">
      <alignment horizontal="left" wrapText="1"/>
    </xf>
    <xf numFmtId="0" fontId="26" fillId="0" borderId="6" xfId="0" applyFont="1" applyBorder="1" applyAlignment="1">
      <alignment horizontal="left"/>
    </xf>
    <xf numFmtId="4" fontId="7" fillId="0" borderId="6" xfId="0" applyNumberFormat="1" applyFont="1" applyBorder="1"/>
    <xf numFmtId="10" fontId="41" fillId="0" borderId="6" xfId="5" applyNumberFormat="1" applyFont="1" applyBorder="1"/>
    <xf numFmtId="10" fontId="32" fillId="4" borderId="39" xfId="5" applyNumberFormat="1" applyFont="1" applyFill="1" applyBorder="1" applyAlignment="1">
      <alignment vertical="center"/>
    </xf>
    <xf numFmtId="10" fontId="34" fillId="4" borderId="27" xfId="5" applyNumberFormat="1" applyFont="1" applyFill="1" applyBorder="1"/>
    <xf numFmtId="0" fontId="47" fillId="0" borderId="6" xfId="0" applyFont="1" applyBorder="1" applyAlignment="1">
      <alignment vertical="top" wrapText="1"/>
    </xf>
    <xf numFmtId="0" fontId="47" fillId="0" borderId="6" xfId="0" applyFont="1" applyBorder="1" applyAlignment="1">
      <alignment wrapText="1"/>
    </xf>
    <xf numFmtId="0" fontId="47" fillId="0" borderId="6" xfId="0" applyFont="1" applyBorder="1" applyAlignment="1">
      <alignment horizontal="center" vertical="center" wrapText="1"/>
    </xf>
    <xf numFmtId="4" fontId="47" fillId="0" borderId="6" xfId="0" applyNumberFormat="1" applyFont="1" applyBorder="1" applyAlignment="1">
      <alignment horizontal="center" vertical="center" wrapText="1"/>
    </xf>
    <xf numFmtId="177" fontId="34" fillId="4" borderId="39" xfId="1" applyNumberFormat="1" applyFont="1" applyFill="1" applyBorder="1" applyAlignment="1">
      <alignment vertical="center"/>
    </xf>
    <xf numFmtId="49" fontId="22" fillId="0" borderId="0" xfId="3" applyNumberFormat="1" applyFont="1" applyAlignment="1">
      <alignment horizontal="center" vertical="center"/>
    </xf>
    <xf numFmtId="0" fontId="22" fillId="0" borderId="0" xfId="1" applyFont="1" applyAlignment="1">
      <alignment horizontal="center" vertical="center"/>
    </xf>
    <xf numFmtId="0" fontId="22" fillId="0" borderId="0" xfId="0" applyFont="1" applyAlignment="1">
      <alignment horizontal="center" vertical="center"/>
    </xf>
    <xf numFmtId="0" fontId="10" fillId="0" borderId="6" xfId="1" applyFont="1" applyBorder="1" applyAlignment="1">
      <alignment horizontal="center" vertical="center"/>
    </xf>
    <xf numFmtId="0" fontId="20" fillId="4" borderId="27" xfId="1" applyFont="1" applyFill="1" applyBorder="1" applyAlignment="1">
      <alignment vertical="center" wrapText="1"/>
    </xf>
    <xf numFmtId="0" fontId="34" fillId="4" borderId="27" xfId="1" applyFont="1" applyFill="1" applyBorder="1" applyAlignment="1">
      <alignment vertical="center" wrapText="1"/>
    </xf>
    <xf numFmtId="0" fontId="22" fillId="0" borderId="6" xfId="1" applyFont="1" applyBorder="1" applyAlignment="1">
      <alignment horizontal="left" vertical="center" wrapText="1"/>
    </xf>
    <xf numFmtId="0" fontId="34" fillId="4" borderId="39" xfId="0" applyFont="1" applyFill="1" applyBorder="1" applyAlignment="1">
      <alignment wrapText="1"/>
    </xf>
    <xf numFmtId="0" fontId="10" fillId="0" borderId="0" xfId="0" applyFont="1" applyAlignment="1">
      <alignment wrapText="1"/>
    </xf>
    <xf numFmtId="0" fontId="22" fillId="0" borderId="0" xfId="0" applyFont="1" applyAlignment="1">
      <alignment wrapText="1"/>
    </xf>
    <xf numFmtId="0" fontId="52" fillId="0" borderId="6" xfId="0" applyFont="1" applyBorder="1" applyAlignment="1">
      <alignment horizontal="center" vertical="top"/>
    </xf>
    <xf numFmtId="0" fontId="49" fillId="0" borderId="6" xfId="0" applyFont="1" applyBorder="1" applyAlignment="1">
      <alignment horizontal="center"/>
    </xf>
    <xf numFmtId="0" fontId="18" fillId="4" borderId="39" xfId="0" applyFont="1" applyFill="1" applyBorder="1" applyAlignment="1">
      <alignment horizontal="center" vertical="center" wrapText="1"/>
    </xf>
    <xf numFmtId="0" fontId="10" fillId="0" borderId="0" xfId="0" applyFont="1" applyAlignment="1">
      <alignment vertical="center" wrapText="1"/>
    </xf>
    <xf numFmtId="0" fontId="22" fillId="0" borderId="0" xfId="0" applyFont="1" applyAlignment="1">
      <alignment vertical="center" wrapText="1"/>
    </xf>
    <xf numFmtId="0" fontId="22" fillId="0" borderId="6" xfId="0" applyFont="1" applyBorder="1" applyAlignment="1">
      <alignment horizontal="center" vertical="top" wrapText="1"/>
    </xf>
    <xf numFmtId="0" fontId="22" fillId="0" borderId="6" xfId="0" applyFont="1" applyBorder="1" applyAlignment="1">
      <alignment horizontal="left" wrapText="1"/>
    </xf>
    <xf numFmtId="0" fontId="22" fillId="0" borderId="6" xfId="0" applyFont="1" applyBorder="1" applyAlignment="1">
      <alignment horizontal="left"/>
    </xf>
    <xf numFmtId="0" fontId="22" fillId="0" borderId="6" xfId="0" applyFont="1" applyBorder="1" applyAlignment="1">
      <alignment horizontal="left" vertical="top"/>
    </xf>
    <xf numFmtId="0" fontId="40" fillId="0" borderId="6" xfId="0" quotePrefix="1" applyFont="1" applyBorder="1" applyAlignment="1">
      <alignment horizontal="left" vertical="center"/>
    </xf>
    <xf numFmtId="0" fontId="40" fillId="0" borderId="6" xfId="0" applyFont="1" applyBorder="1" applyAlignment="1">
      <alignment horizontal="left" vertical="center" wrapText="1"/>
    </xf>
    <xf numFmtId="0" fontId="40" fillId="0" borderId="6" xfId="0" quotePrefix="1" applyFont="1" applyBorder="1" applyAlignment="1">
      <alignment horizontal="left" vertical="center" wrapText="1"/>
    </xf>
    <xf numFmtId="17" fontId="40" fillId="0" borderId="6" xfId="0" quotePrefix="1" applyNumberFormat="1" applyFont="1" applyBorder="1" applyAlignment="1">
      <alignment horizontal="left" vertical="center"/>
    </xf>
    <xf numFmtId="14" fontId="22" fillId="0" borderId="6" xfId="0" applyNumberFormat="1" applyFont="1" applyBorder="1" applyAlignment="1">
      <alignment horizontal="left"/>
    </xf>
    <xf numFmtId="0" fontId="22" fillId="0" borderId="6" xfId="0" applyFont="1" applyBorder="1" applyAlignment="1">
      <alignment horizontal="left" vertical="center" wrapText="1"/>
    </xf>
    <xf numFmtId="0" fontId="4" fillId="0" borderId="6" xfId="0" applyFont="1" applyBorder="1" applyAlignment="1">
      <alignment horizontal="left" wrapText="1"/>
    </xf>
    <xf numFmtId="0" fontId="4" fillId="0" borderId="6" xfId="0" applyFont="1" applyBorder="1" applyAlignment="1">
      <alignment horizontal="left" vertical="center" wrapText="1"/>
    </xf>
    <xf numFmtId="14" fontId="22" fillId="0" borderId="6" xfId="0" applyNumberFormat="1" applyFont="1" applyBorder="1" applyAlignment="1">
      <alignment horizontal="left" vertical="center" wrapText="1"/>
    </xf>
    <xf numFmtId="14" fontId="22" fillId="0" borderId="6" xfId="0" applyNumberFormat="1" applyFont="1" applyBorder="1" applyAlignment="1">
      <alignment horizontal="left" vertical="center"/>
    </xf>
    <xf numFmtId="0" fontId="34" fillId="4" borderId="39" xfId="0" applyFont="1" applyFill="1" applyBorder="1" applyAlignment="1">
      <alignment horizontal="left"/>
    </xf>
    <xf numFmtId="0" fontId="22" fillId="0" borderId="0" xfId="0" applyFont="1" applyAlignment="1">
      <alignment horizontal="left"/>
    </xf>
    <xf numFmtId="4" fontId="22" fillId="0" borderId="4" xfId="1" applyNumberFormat="1" applyFont="1" applyBorder="1" applyAlignment="1">
      <alignment vertical="center" wrapText="1"/>
    </xf>
    <xf numFmtId="0" fontId="12" fillId="4" borderId="38" xfId="0" applyFont="1" applyFill="1" applyBorder="1" applyAlignment="1">
      <alignment horizontal="left" vertical="center" wrapText="1"/>
    </xf>
    <xf numFmtId="0" fontId="10" fillId="0" borderId="6" xfId="0" applyFont="1" applyBorder="1" applyAlignment="1">
      <alignment horizontal="left"/>
    </xf>
    <xf numFmtId="0" fontId="22" fillId="5" borderId="2" xfId="0" applyFont="1" applyFill="1" applyBorder="1" applyAlignment="1">
      <alignment horizontal="left"/>
    </xf>
    <xf numFmtId="0" fontId="22" fillId="5" borderId="8" xfId="0" applyFont="1" applyFill="1" applyBorder="1" applyAlignment="1">
      <alignment horizontal="left"/>
    </xf>
    <xf numFmtId="0" fontId="10" fillId="4" borderId="39" xfId="0" applyFont="1" applyFill="1" applyBorder="1" applyAlignment="1">
      <alignment horizontal="left"/>
    </xf>
    <xf numFmtId="0" fontId="22" fillId="5" borderId="0" xfId="0" applyFont="1" applyFill="1" applyAlignment="1">
      <alignment horizontal="left"/>
    </xf>
    <xf numFmtId="0" fontId="22" fillId="4" borderId="39" xfId="0" applyFont="1" applyFill="1" applyBorder="1" applyAlignment="1">
      <alignment horizontal="left"/>
    </xf>
    <xf numFmtId="1" fontId="22" fillId="5" borderId="6" xfId="0" applyNumberFormat="1" applyFont="1" applyFill="1" applyBorder="1" applyAlignment="1">
      <alignment horizontal="left"/>
    </xf>
    <xf numFmtId="0" fontId="22" fillId="5" borderId="6" xfId="8" applyFont="1" applyFill="1" applyBorder="1" applyAlignment="1">
      <alignment horizontal="left"/>
    </xf>
    <xf numFmtId="0" fontId="22" fillId="5" borderId="0" xfId="0" applyFont="1" applyFill="1" applyAlignment="1">
      <alignment horizontal="left" wrapText="1"/>
    </xf>
    <xf numFmtId="0" fontId="22" fillId="5" borderId="6" xfId="0" applyFont="1" applyFill="1" applyBorder="1" applyAlignment="1">
      <alignment horizontal="left" wrapText="1"/>
    </xf>
    <xf numFmtId="0" fontId="10" fillId="0" borderId="6" xfId="0" applyFont="1" applyBorder="1" applyAlignment="1">
      <alignment horizontal="center"/>
    </xf>
    <xf numFmtId="2" fontId="22" fillId="5" borderId="6" xfId="0" applyNumberFormat="1" applyFont="1" applyFill="1" applyBorder="1" applyAlignment="1">
      <alignment horizontal="center"/>
    </xf>
    <xf numFmtId="4" fontId="22" fillId="5" borderId="6" xfId="0" applyNumberFormat="1" applyFont="1" applyFill="1" applyBorder="1" applyAlignment="1">
      <alignment horizontal="center"/>
    </xf>
    <xf numFmtId="0" fontId="22" fillId="4" borderId="39" xfId="0" applyFont="1" applyFill="1" applyBorder="1" applyAlignment="1">
      <alignment horizontal="center"/>
    </xf>
    <xf numFmtId="43" fontId="22" fillId="5" borderId="6" xfId="0" applyNumberFormat="1" applyFont="1" applyFill="1" applyBorder="1" applyAlignment="1">
      <alignment horizontal="center" vertical="center"/>
    </xf>
    <xf numFmtId="4" fontId="22" fillId="5" borderId="6" xfId="7" applyNumberFormat="1" applyFont="1" applyFill="1" applyBorder="1" applyAlignment="1">
      <alignment horizontal="center" vertical="center"/>
    </xf>
    <xf numFmtId="168" fontId="22" fillId="5" borderId="6" xfId="0" applyNumberFormat="1" applyFont="1" applyFill="1" applyBorder="1" applyAlignment="1">
      <alignment horizontal="center" vertical="center"/>
    </xf>
    <xf numFmtId="2" fontId="22" fillId="5" borderId="6" xfId="0" applyNumberFormat="1" applyFont="1" applyFill="1" applyBorder="1" applyAlignment="1">
      <alignment horizontal="center" vertical="center"/>
    </xf>
    <xf numFmtId="4" fontId="22" fillId="5" borderId="6" xfId="0" applyNumberFormat="1" applyFont="1" applyFill="1" applyBorder="1" applyAlignment="1">
      <alignment horizontal="center" vertical="center"/>
    </xf>
    <xf numFmtId="0" fontId="22" fillId="5" borderId="4" xfId="0" applyFont="1" applyFill="1" applyBorder="1" applyAlignment="1">
      <alignment horizontal="center" vertical="center"/>
    </xf>
    <xf numFmtId="167" fontId="22" fillId="5" borderId="6" xfId="0" applyNumberFormat="1" applyFont="1" applyFill="1" applyBorder="1" applyAlignment="1">
      <alignment vertical="center"/>
    </xf>
    <xf numFmtId="171" fontId="22" fillId="5" borderId="6" xfId="0" applyNumberFormat="1" applyFont="1" applyFill="1" applyBorder="1" applyAlignment="1">
      <alignment horizontal="left"/>
    </xf>
    <xf numFmtId="1" fontId="22" fillId="5" borderId="2" xfId="0" applyNumberFormat="1" applyFont="1" applyFill="1" applyBorder="1" applyAlignment="1">
      <alignment horizontal="left"/>
    </xf>
    <xf numFmtId="2" fontId="22" fillId="5" borderId="2" xfId="0" applyNumberFormat="1" applyFont="1" applyFill="1" applyBorder="1" applyAlignment="1">
      <alignment horizontal="center" vertical="center"/>
    </xf>
    <xf numFmtId="0" fontId="22" fillId="5" borderId="2" xfId="0" applyFont="1" applyFill="1" applyBorder="1" applyAlignment="1">
      <alignment horizontal="right"/>
    </xf>
    <xf numFmtId="0" fontId="22" fillId="5" borderId="2" xfId="0" applyFont="1" applyFill="1" applyBorder="1" applyAlignment="1">
      <alignment horizontal="center" vertical="center"/>
    </xf>
    <xf numFmtId="0" fontId="22" fillId="5" borderId="32" xfId="0" applyFont="1" applyFill="1" applyBorder="1"/>
    <xf numFmtId="0" fontId="22" fillId="5" borderId="6" xfId="0" applyFont="1" applyFill="1" applyBorder="1" applyAlignment="1">
      <alignment horizontal="right"/>
    </xf>
    <xf numFmtId="0" fontId="22" fillId="5" borderId="15" xfId="0" applyFont="1" applyFill="1" applyBorder="1"/>
    <xf numFmtId="1" fontId="22" fillId="5" borderId="6" xfId="0" applyNumberFormat="1" applyFont="1" applyFill="1" applyBorder="1" applyAlignment="1">
      <alignment horizontal="right"/>
    </xf>
    <xf numFmtId="1" fontId="22" fillId="5" borderId="6" xfId="0" applyNumberFormat="1" applyFont="1" applyFill="1" applyBorder="1" applyAlignment="1">
      <alignment horizontal="center" vertical="center"/>
    </xf>
    <xf numFmtId="1" fontId="22" fillId="5" borderId="8" xfId="0" applyNumberFormat="1" applyFont="1" applyFill="1" applyBorder="1" applyAlignment="1">
      <alignment horizontal="left"/>
    </xf>
    <xf numFmtId="2" fontId="22" fillId="5" borderId="8" xfId="0" applyNumberFormat="1" applyFont="1" applyFill="1" applyBorder="1" applyAlignment="1">
      <alignment horizontal="center" vertical="center"/>
    </xf>
    <xf numFmtId="1" fontId="22" fillId="5" borderId="8" xfId="0" applyNumberFormat="1" applyFont="1" applyFill="1" applyBorder="1" applyAlignment="1">
      <alignment horizontal="right"/>
    </xf>
    <xf numFmtId="0" fontId="22" fillId="5" borderId="8" xfId="0" applyFont="1" applyFill="1" applyBorder="1" applyAlignment="1">
      <alignment horizontal="center" vertical="center"/>
    </xf>
    <xf numFmtId="0" fontId="22" fillId="5" borderId="33" xfId="0" applyFont="1" applyFill="1" applyBorder="1"/>
    <xf numFmtId="4" fontId="22" fillId="5" borderId="6" xfId="0" applyNumberFormat="1" applyFont="1" applyFill="1" applyBorder="1" applyAlignment="1">
      <alignment horizontal="left"/>
    </xf>
    <xf numFmtId="0" fontId="22" fillId="5" borderId="6" xfId="0" applyFont="1" applyFill="1" applyBorder="1" applyAlignment="1">
      <alignment horizontal="right" vertical="center"/>
    </xf>
    <xf numFmtId="0" fontId="10" fillId="0" borderId="6" xfId="0" applyFont="1" applyBorder="1" applyAlignment="1">
      <alignment wrapText="1"/>
    </xf>
    <xf numFmtId="0" fontId="22" fillId="5" borderId="6" xfId="0" quotePrefix="1" applyFont="1" applyFill="1" applyBorder="1" applyAlignment="1">
      <alignment wrapText="1"/>
    </xf>
    <xf numFmtId="0" fontId="22" fillId="5" borderId="6" xfId="0" applyFont="1" applyFill="1" applyBorder="1" applyAlignment="1">
      <alignment horizontal="center" wrapText="1"/>
    </xf>
    <xf numFmtId="0" fontId="10" fillId="4" borderId="39" xfId="0" applyFont="1" applyFill="1" applyBorder="1" applyAlignment="1">
      <alignment horizontal="center" wrapText="1"/>
    </xf>
    <xf numFmtId="0" fontId="62" fillId="6" borderId="4" xfId="1" applyFont="1" applyFill="1" applyBorder="1" applyAlignment="1">
      <alignment horizontal="center" vertical="top" wrapText="1"/>
    </xf>
    <xf numFmtId="0" fontId="35" fillId="6" borderId="4" xfId="1" applyFont="1" applyFill="1" applyBorder="1" applyAlignment="1">
      <alignment vertical="top" wrapText="1"/>
    </xf>
    <xf numFmtId="0" fontId="35" fillId="6" borderId="4" xfId="1" applyFont="1" applyFill="1" applyBorder="1" applyAlignment="1">
      <alignment horizontal="left" vertical="top" wrapText="1"/>
    </xf>
    <xf numFmtId="0" fontId="35" fillId="6" borderId="4" xfId="1" applyFont="1" applyFill="1" applyBorder="1" applyAlignment="1">
      <alignment horizontal="center" vertical="center" wrapText="1"/>
    </xf>
    <xf numFmtId="170" fontId="63" fillId="6" borderId="4" xfId="1" applyNumberFormat="1" applyFont="1" applyFill="1" applyBorder="1" applyAlignment="1">
      <alignment horizontal="center" vertical="center" wrapText="1"/>
    </xf>
    <xf numFmtId="0" fontId="35" fillId="6" borderId="4" xfId="1" applyFont="1" applyFill="1" applyBorder="1" applyAlignment="1">
      <alignment horizontal="right" vertical="top" wrapText="1"/>
    </xf>
    <xf numFmtId="0" fontId="35" fillId="6" borderId="4" xfId="1" applyFont="1" applyFill="1" applyBorder="1" applyAlignment="1">
      <alignment horizontal="center" vertical="top" wrapText="1"/>
    </xf>
    <xf numFmtId="0" fontId="22" fillId="0" borderId="6" xfId="1" applyFont="1" applyBorder="1" applyAlignment="1">
      <alignment vertical="top" wrapText="1"/>
    </xf>
    <xf numFmtId="0" fontId="22" fillId="0" borderId="6" xfId="1" applyFont="1" applyBorder="1" applyAlignment="1">
      <alignment horizontal="left" vertical="top" wrapText="1"/>
    </xf>
    <xf numFmtId="170" fontId="22" fillId="0" borderId="6" xfId="1" applyNumberFormat="1" applyFont="1" applyBorder="1" applyAlignment="1">
      <alignment horizontal="center" vertical="center" wrapText="1"/>
    </xf>
    <xf numFmtId="14" fontId="22" fillId="0" borderId="6" xfId="1" applyNumberFormat="1" applyFont="1" applyBorder="1" applyAlignment="1">
      <alignment horizontal="right" vertical="top" wrapText="1"/>
    </xf>
    <xf numFmtId="0" fontId="22" fillId="0" borderId="6" xfId="1" applyFont="1" applyBorder="1" applyAlignment="1">
      <alignment horizontal="right" vertical="top" wrapText="1"/>
    </xf>
    <xf numFmtId="0" fontId="22" fillId="0" borderId="6" xfId="1" applyFont="1" applyBorder="1" applyAlignment="1">
      <alignment horizontal="left" vertical="top"/>
    </xf>
    <xf numFmtId="14" fontId="22" fillId="0" borderId="6" xfId="1" applyNumberFormat="1" applyFont="1" applyBorder="1" applyAlignment="1">
      <alignment horizontal="right" vertical="top"/>
    </xf>
    <xf numFmtId="0" fontId="22" fillId="0" borderId="6" xfId="1" applyFont="1" applyBorder="1" applyAlignment="1">
      <alignment horizontal="right" vertical="top"/>
    </xf>
    <xf numFmtId="165" fontId="22" fillId="0" borderId="6" xfId="6" applyFont="1" applyBorder="1" applyAlignment="1">
      <alignment horizontal="center" vertical="center"/>
    </xf>
    <xf numFmtId="0" fontId="22" fillId="5" borderId="6" xfId="1" applyFont="1" applyFill="1" applyBorder="1" applyAlignment="1">
      <alignment vertical="top" wrapText="1"/>
    </xf>
    <xf numFmtId="0" fontId="22" fillId="5" borderId="6" xfId="1" applyFont="1" applyFill="1" applyBorder="1" applyAlignment="1">
      <alignment horizontal="left" vertical="center" wrapText="1"/>
    </xf>
    <xf numFmtId="0" fontId="22" fillId="5" borderId="6" xfId="1" applyFont="1" applyFill="1" applyBorder="1" applyAlignment="1">
      <alignment horizontal="left" vertical="top" wrapText="1"/>
    </xf>
    <xf numFmtId="0" fontId="22" fillId="5" borderId="6" xfId="1" applyFont="1" applyFill="1" applyBorder="1" applyAlignment="1">
      <alignment horizontal="center" vertical="center" wrapText="1"/>
    </xf>
    <xf numFmtId="0" fontId="0" fillId="0" borderId="0" xfId="0" applyAlignment="1">
      <alignment vertical="top" wrapText="1"/>
    </xf>
    <xf numFmtId="0" fontId="22" fillId="0" borderId="6" xfId="0" applyFont="1" applyBorder="1" applyAlignment="1">
      <alignment vertical="top" wrapText="1"/>
    </xf>
    <xf numFmtId="0" fontId="22" fillId="0" borderId="6" xfId="0" applyFont="1" applyBorder="1" applyAlignment="1">
      <alignment horizontal="left" vertical="top" wrapText="1"/>
    </xf>
    <xf numFmtId="183" fontId="22" fillId="0" borderId="6" xfId="0" applyNumberFormat="1" applyFont="1" applyBorder="1" applyAlignment="1">
      <alignment horizontal="center" vertical="center"/>
    </xf>
    <xf numFmtId="14" fontId="22" fillId="0" borderId="6" xfId="0" applyNumberFormat="1" applyFont="1" applyBorder="1" applyAlignment="1">
      <alignment horizontal="right" vertical="top"/>
    </xf>
    <xf numFmtId="0" fontId="22" fillId="0" borderId="6" xfId="0" applyFont="1" applyBorder="1" applyAlignment="1">
      <alignment horizontal="right" vertical="top"/>
    </xf>
    <xf numFmtId="0" fontId="62" fillId="6" borderId="6" xfId="1" applyFont="1" applyFill="1" applyBorder="1" applyAlignment="1">
      <alignment horizontal="center" vertical="top" wrapText="1"/>
    </xf>
    <xf numFmtId="0" fontId="22" fillId="6" borderId="6" xfId="1" applyFont="1" applyFill="1" applyBorder="1" applyAlignment="1">
      <alignment vertical="top" wrapText="1"/>
    </xf>
    <xf numFmtId="0" fontId="22" fillId="6" borderId="6" xfId="1" applyFont="1" applyFill="1" applyBorder="1" applyAlignment="1">
      <alignment horizontal="left" vertical="top" wrapText="1"/>
    </xf>
    <xf numFmtId="0" fontId="22" fillId="6" borderId="6" xfId="1" applyFont="1" applyFill="1" applyBorder="1" applyAlignment="1">
      <alignment horizontal="center" vertical="center"/>
    </xf>
    <xf numFmtId="170" fontId="22" fillId="6" borderId="6" xfId="1" applyNumberFormat="1" applyFont="1" applyFill="1" applyBorder="1" applyAlignment="1">
      <alignment horizontal="center" vertical="center"/>
    </xf>
    <xf numFmtId="0" fontId="22" fillId="6" borderId="6" xfId="1" applyFont="1" applyFill="1" applyBorder="1" applyAlignment="1">
      <alignment horizontal="left" vertical="top"/>
    </xf>
    <xf numFmtId="0" fontId="22" fillId="6" borderId="6" xfId="1" applyFont="1" applyFill="1" applyBorder="1" applyAlignment="1">
      <alignment horizontal="right" vertical="top"/>
    </xf>
    <xf numFmtId="170" fontId="22" fillId="0" borderId="6" xfId="1" applyNumberFormat="1" applyFont="1" applyBorder="1" applyAlignment="1">
      <alignment horizontal="center" vertical="center"/>
    </xf>
    <xf numFmtId="1" fontId="22" fillId="0" borderId="6" xfId="1" applyNumberFormat="1" applyFont="1" applyBorder="1" applyAlignment="1">
      <alignment vertical="top" wrapText="1"/>
    </xf>
    <xf numFmtId="165" fontId="22" fillId="0" borderId="14" xfId="6" applyFont="1" applyBorder="1" applyAlignment="1">
      <alignment horizontal="center" vertical="center"/>
    </xf>
    <xf numFmtId="0" fontId="64" fillId="0" borderId="6" xfId="0" applyFont="1" applyBorder="1" applyAlignment="1">
      <alignment vertical="top" wrapText="1"/>
    </xf>
    <xf numFmtId="0" fontId="64" fillId="0" borderId="0" xfId="0" applyFont="1" applyAlignment="1">
      <alignment vertical="top" wrapText="1"/>
    </xf>
    <xf numFmtId="0" fontId="22" fillId="0" borderId="6" xfId="1" applyFont="1" applyBorder="1" applyAlignment="1">
      <alignment horizontal="left" vertical="center"/>
    </xf>
    <xf numFmtId="0" fontId="12" fillId="4" borderId="28" xfId="1" applyFont="1" applyFill="1" applyBorder="1" applyAlignment="1">
      <alignment vertical="center"/>
    </xf>
    <xf numFmtId="0" fontId="12" fillId="4" borderId="29" xfId="1" applyFont="1" applyFill="1" applyBorder="1" applyAlignment="1">
      <alignment vertical="center"/>
    </xf>
    <xf numFmtId="0" fontId="12" fillId="4" borderId="30" xfId="1" applyFont="1" applyFill="1" applyBorder="1" applyAlignment="1">
      <alignment vertical="center"/>
    </xf>
    <xf numFmtId="0" fontId="30" fillId="4" borderId="27" xfId="1" applyFont="1" applyFill="1" applyBorder="1" applyAlignment="1">
      <alignment vertical="center"/>
    </xf>
    <xf numFmtId="0" fontId="21" fillId="4" borderId="27" xfId="1" applyFont="1" applyFill="1" applyBorder="1" applyAlignment="1">
      <alignment vertical="center" wrapText="1"/>
    </xf>
    <xf numFmtId="0" fontId="35" fillId="4" borderId="27" xfId="0" applyFont="1" applyFill="1" applyBorder="1" applyAlignment="1">
      <alignment wrapText="1"/>
    </xf>
    <xf numFmtId="49" fontId="4" fillId="0" borderId="20" xfId="2" applyFont="1" applyBorder="1" applyAlignment="1">
      <alignment vertical="center" wrapText="1"/>
    </xf>
    <xf numFmtId="0" fontId="14" fillId="4" borderId="27" xfId="0" applyFont="1" applyFill="1" applyBorder="1"/>
    <xf numFmtId="0" fontId="14" fillId="4" borderId="28" xfId="0" applyFont="1" applyFill="1" applyBorder="1" applyAlignment="1">
      <alignment horizontal="center"/>
    </xf>
    <xf numFmtId="0" fontId="14" fillId="4" borderId="29" xfId="0" applyFont="1" applyFill="1" applyBorder="1" applyAlignment="1">
      <alignment horizontal="center"/>
    </xf>
    <xf numFmtId="0" fontId="14" fillId="4" borderId="30" xfId="0" applyFont="1" applyFill="1" applyBorder="1" applyAlignment="1">
      <alignment horizontal="center"/>
    </xf>
    <xf numFmtId="0" fontId="21" fillId="4" borderId="27"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7" fillId="4" borderId="27" xfId="0" applyFont="1" applyFill="1" applyBorder="1" applyAlignment="1">
      <alignment horizontal="center" vertical="center" wrapText="1"/>
    </xf>
    <xf numFmtId="0" fontId="34" fillId="4" borderId="27" xfId="0" applyFont="1" applyFill="1" applyBorder="1" applyAlignment="1">
      <alignment horizontal="center" vertical="center" wrapText="1"/>
    </xf>
    <xf numFmtId="0" fontId="13" fillId="4" borderId="38"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21" fillId="4" borderId="30" xfId="0" applyFont="1" applyFill="1" applyBorder="1" applyAlignment="1">
      <alignment horizontal="center" vertical="center" wrapText="1"/>
    </xf>
    <xf numFmtId="0" fontId="4" fillId="0" borderId="53" xfId="0" applyFont="1" applyBorder="1" applyAlignment="1">
      <alignment horizontal="center" vertical="center"/>
    </xf>
    <xf numFmtId="0" fontId="4" fillId="0" borderId="55" xfId="0" applyFont="1" applyBorder="1" applyAlignment="1">
      <alignment horizontal="center" vertical="center"/>
    </xf>
    <xf numFmtId="0" fontId="4" fillId="0" borderId="4" xfId="0" applyFont="1" applyBorder="1" applyAlignment="1">
      <alignment horizontal="center" vertical="center"/>
    </xf>
    <xf numFmtId="0" fontId="19" fillId="0" borderId="54" xfId="0" applyFont="1" applyBorder="1" applyAlignment="1">
      <alignment horizontal="left" vertical="center" wrapText="1"/>
    </xf>
    <xf numFmtId="0" fontId="19" fillId="0" borderId="56" xfId="0" applyFont="1" applyBorder="1" applyAlignment="1">
      <alignment horizontal="left" vertical="center" wrapText="1"/>
    </xf>
    <xf numFmtId="0" fontId="19" fillId="0" borderId="21" xfId="0" applyFont="1" applyBorder="1" applyAlignment="1">
      <alignment horizontal="left" vertical="center" wrapText="1"/>
    </xf>
    <xf numFmtId="0" fontId="4" fillId="0" borderId="17" xfId="0" applyFont="1" applyBorder="1" applyAlignment="1">
      <alignment horizontal="center" vertical="center"/>
    </xf>
    <xf numFmtId="0" fontId="20" fillId="4" borderId="27" xfId="0" applyFont="1" applyFill="1" applyBorder="1" applyAlignment="1">
      <alignment horizontal="center" vertical="center" wrapText="1"/>
    </xf>
    <xf numFmtId="49" fontId="12" fillId="4" borderId="27" xfId="2" applyFont="1" applyFill="1" applyBorder="1" applyAlignment="1">
      <alignment horizontal="center" vertical="center" wrapText="1"/>
    </xf>
    <xf numFmtId="49" fontId="12" fillId="4" borderId="27" xfId="2" applyFont="1" applyFill="1" applyBorder="1" applyAlignment="1">
      <alignment horizontal="center" vertical="center"/>
    </xf>
    <xf numFmtId="0" fontId="12" fillId="4" borderId="28" xfId="0" applyFont="1" applyFill="1" applyBorder="1" applyAlignment="1">
      <alignment horizontal="left"/>
    </xf>
    <xf numFmtId="0" fontId="12" fillId="4" borderId="29" xfId="0" applyFont="1" applyFill="1" applyBorder="1" applyAlignment="1">
      <alignment horizontal="left"/>
    </xf>
    <xf numFmtId="0" fontId="12" fillId="4" borderId="30" xfId="0" applyFont="1" applyFill="1" applyBorder="1" applyAlignment="1">
      <alignment horizontal="left"/>
    </xf>
    <xf numFmtId="0" fontId="31" fillId="4" borderId="27" xfId="0" applyFont="1" applyFill="1" applyBorder="1" applyAlignment="1">
      <alignment horizontal="center" vertical="center"/>
    </xf>
    <xf numFmtId="0" fontId="30" fillId="4" borderId="27" xfId="0" applyFont="1" applyFill="1" applyBorder="1" applyAlignment="1">
      <alignment horizontal="center" vertical="center"/>
    </xf>
    <xf numFmtId="0" fontId="30" fillId="4" borderId="38" xfId="0" applyFont="1" applyFill="1" applyBorder="1" applyAlignment="1">
      <alignment horizontal="center" vertical="center"/>
    </xf>
    <xf numFmtId="0" fontId="25" fillId="4" borderId="27" xfId="0" applyFont="1" applyFill="1" applyBorder="1" applyAlignment="1">
      <alignment horizontal="center" vertical="center"/>
    </xf>
    <xf numFmtId="0" fontId="28" fillId="4" borderId="27" xfId="0" applyFont="1" applyFill="1" applyBorder="1" applyAlignment="1">
      <alignment horizontal="center" vertical="center"/>
    </xf>
    <xf numFmtId="0" fontId="30" fillId="4" borderId="28" xfId="1" applyFont="1" applyFill="1" applyBorder="1" applyAlignment="1">
      <alignment horizontal="center" vertical="center"/>
    </xf>
    <xf numFmtId="0" fontId="30" fillId="4" borderId="29" xfId="1" applyFont="1" applyFill="1" applyBorder="1" applyAlignment="1">
      <alignment horizontal="center" vertical="center"/>
    </xf>
    <xf numFmtId="0" fontId="30" fillId="4" borderId="30" xfId="1" applyFont="1" applyFill="1" applyBorder="1" applyAlignment="1">
      <alignment horizontal="center" vertical="center"/>
    </xf>
    <xf numFmtId="0" fontId="20" fillId="4" borderId="27" xfId="0" applyFont="1" applyFill="1" applyBorder="1" applyAlignment="1">
      <alignment horizontal="center" vertical="center"/>
    </xf>
    <xf numFmtId="0" fontId="36" fillId="4" borderId="27" xfId="0" applyFont="1" applyFill="1" applyBorder="1" applyAlignment="1">
      <alignment horizontal="center" vertical="center"/>
    </xf>
    <xf numFmtId="49" fontId="17" fillId="4" borderId="27" xfId="2" applyFont="1" applyFill="1" applyBorder="1" applyAlignment="1">
      <alignment horizontal="center" vertical="center" wrapText="1"/>
    </xf>
    <xf numFmtId="0" fontId="18" fillId="4" borderId="27" xfId="0" applyFont="1" applyFill="1" applyBorder="1" applyAlignment="1">
      <alignment horizontal="center" vertical="center"/>
    </xf>
    <xf numFmtId="0" fontId="18" fillId="4" borderId="27" xfId="0" applyFont="1" applyFill="1" applyBorder="1" applyAlignment="1">
      <alignment horizontal="center" vertical="center" wrapText="1"/>
    </xf>
    <xf numFmtId="49" fontId="17" fillId="4" borderId="27" xfId="2" applyFont="1" applyFill="1" applyBorder="1" applyAlignment="1">
      <alignment horizontal="center" vertical="center"/>
    </xf>
    <xf numFmtId="0" fontId="21" fillId="4" borderId="27" xfId="0" applyFont="1" applyFill="1" applyBorder="1" applyAlignment="1">
      <alignment horizontal="center" vertical="center"/>
    </xf>
    <xf numFmtId="0" fontId="1" fillId="4" borderId="27" xfId="0" applyFont="1" applyFill="1" applyBorder="1"/>
    <xf numFmtId="0" fontId="20" fillId="4" borderId="28" xfId="0" applyFont="1" applyFill="1" applyBorder="1" applyAlignment="1">
      <alignment horizontal="center" vertical="center"/>
    </xf>
    <xf numFmtId="0" fontId="20" fillId="4" borderId="29" xfId="0" applyFont="1" applyFill="1" applyBorder="1" applyAlignment="1">
      <alignment horizontal="center" vertical="center"/>
    </xf>
    <xf numFmtId="0" fontId="20" fillId="4" borderId="30" xfId="0" applyFont="1" applyFill="1" applyBorder="1" applyAlignment="1">
      <alignment horizontal="center" vertical="center"/>
    </xf>
    <xf numFmtId="0" fontId="21" fillId="4" borderId="27" xfId="1" applyFont="1" applyFill="1" applyBorder="1" applyAlignment="1">
      <alignment horizontal="center" vertical="center"/>
    </xf>
    <xf numFmtId="0" fontId="34" fillId="4" borderId="27" xfId="1" applyFont="1" applyFill="1" applyBorder="1" applyAlignment="1">
      <alignment horizontal="center" vertical="center" wrapText="1"/>
    </xf>
    <xf numFmtId="0" fontId="34" fillId="4" borderId="38" xfId="1" applyFont="1" applyFill="1" applyBorder="1" applyAlignment="1">
      <alignment horizontal="center" vertical="center" wrapText="1"/>
    </xf>
    <xf numFmtId="0" fontId="38" fillId="4" borderId="27" xfId="1" applyFont="1" applyFill="1" applyBorder="1" applyAlignment="1">
      <alignment horizontal="center" vertical="center" wrapText="1"/>
    </xf>
    <xf numFmtId="0" fontId="38" fillId="4" borderId="38" xfId="1" applyFont="1" applyFill="1" applyBorder="1" applyAlignment="1">
      <alignment horizontal="center" vertical="center" wrapText="1"/>
    </xf>
    <xf numFmtId="0" fontId="18" fillId="4" borderId="40" xfId="1" applyFont="1" applyFill="1" applyBorder="1" applyAlignment="1">
      <alignment horizontal="center" vertical="center"/>
    </xf>
    <xf numFmtId="0" fontId="18" fillId="4" borderId="37" xfId="1" applyFont="1" applyFill="1" applyBorder="1" applyAlignment="1">
      <alignment horizontal="center" vertical="center"/>
    </xf>
    <xf numFmtId="0" fontId="18" fillId="4" borderId="41" xfId="1" applyFont="1" applyFill="1" applyBorder="1" applyAlignment="1">
      <alignment horizontal="center" vertical="center"/>
    </xf>
    <xf numFmtId="0" fontId="18" fillId="4" borderId="46" xfId="1" applyFont="1" applyFill="1" applyBorder="1" applyAlignment="1">
      <alignment horizontal="center" vertical="center"/>
    </xf>
    <xf numFmtId="0" fontId="18" fillId="4" borderId="48" xfId="1" applyFont="1" applyFill="1" applyBorder="1" applyAlignment="1">
      <alignment horizontal="center" vertical="center"/>
    </xf>
    <xf numFmtId="0" fontId="18" fillId="4" borderId="47" xfId="1" applyFont="1" applyFill="1" applyBorder="1" applyAlignment="1">
      <alignment horizontal="center" vertical="center"/>
    </xf>
    <xf numFmtId="0" fontId="20" fillId="4" borderId="27" xfId="1" applyFont="1" applyFill="1" applyBorder="1" applyAlignment="1">
      <alignment horizontal="center" vertical="center"/>
    </xf>
    <xf numFmtId="0" fontId="34" fillId="4" borderId="27" xfId="1" applyFont="1" applyFill="1" applyBorder="1" applyAlignment="1">
      <alignment vertical="center"/>
    </xf>
    <xf numFmtId="0" fontId="12" fillId="4" borderId="27" xfId="1" applyFont="1" applyFill="1" applyBorder="1" applyAlignment="1">
      <alignment horizontal="center" vertical="center" wrapText="1"/>
    </xf>
    <xf numFmtId="0" fontId="12" fillId="4" borderId="38" xfId="1" applyFont="1" applyFill="1" applyBorder="1" applyAlignment="1">
      <alignment horizontal="center" vertical="center" wrapText="1"/>
    </xf>
    <xf numFmtId="0" fontId="18" fillId="4" borderId="27" xfId="1" applyFont="1" applyFill="1" applyBorder="1" applyAlignment="1">
      <alignment horizontal="center" vertical="center"/>
    </xf>
    <xf numFmtId="0" fontId="18" fillId="4" borderId="38" xfId="1" applyFont="1" applyFill="1" applyBorder="1" applyAlignment="1">
      <alignment horizontal="center" vertical="center"/>
    </xf>
    <xf numFmtId="0" fontId="12" fillId="4" borderId="27" xfId="1" applyFont="1" applyFill="1" applyBorder="1" applyAlignment="1">
      <alignment horizontal="center" vertical="center"/>
    </xf>
    <xf numFmtId="0" fontId="12" fillId="4" borderId="38" xfId="1" applyFont="1" applyFill="1" applyBorder="1" applyAlignment="1">
      <alignment horizontal="center" vertical="center"/>
    </xf>
    <xf numFmtId="0" fontId="21" fillId="4" borderId="26" xfId="0" applyFont="1" applyFill="1" applyBorder="1" applyAlignment="1">
      <alignment horizontal="center" vertical="center"/>
    </xf>
    <xf numFmtId="0" fontId="21" fillId="4" borderId="0" xfId="0" applyFont="1" applyFill="1" applyAlignment="1">
      <alignment horizontal="center" vertical="center"/>
    </xf>
    <xf numFmtId="0" fontId="20" fillId="4" borderId="28" xfId="1" applyFont="1" applyFill="1" applyBorder="1" applyAlignment="1">
      <alignment horizontal="left" vertical="center"/>
    </xf>
    <xf numFmtId="0" fontId="20" fillId="4" borderId="29" xfId="1" applyFont="1" applyFill="1" applyBorder="1" applyAlignment="1">
      <alignment horizontal="left" vertical="center"/>
    </xf>
    <xf numFmtId="0" fontId="20" fillId="4" borderId="30" xfId="1" applyFont="1" applyFill="1" applyBorder="1" applyAlignment="1">
      <alignment horizontal="left" vertical="center"/>
    </xf>
    <xf numFmtId="0" fontId="18" fillId="4" borderId="38" xfId="0" applyFont="1" applyFill="1" applyBorder="1" applyAlignment="1">
      <alignment horizontal="center" vertical="center" wrapText="1"/>
    </xf>
    <xf numFmtId="0" fontId="34" fillId="4" borderId="38" xfId="0" applyFont="1" applyFill="1" applyBorder="1" applyAlignment="1">
      <alignment horizontal="center" vertical="center" wrapText="1"/>
    </xf>
    <xf numFmtId="0" fontId="21" fillId="4" borderId="28" xfId="1" applyFont="1" applyFill="1" applyBorder="1" applyAlignment="1">
      <alignment horizontal="center" vertical="center"/>
    </xf>
    <xf numFmtId="0" fontId="21" fillId="4" borderId="29" xfId="1" applyFont="1" applyFill="1" applyBorder="1" applyAlignment="1">
      <alignment horizontal="center" vertical="center"/>
    </xf>
    <xf numFmtId="0" fontId="21" fillId="4" borderId="30" xfId="1" applyFont="1" applyFill="1" applyBorder="1" applyAlignment="1">
      <alignment horizontal="center" vertical="center"/>
    </xf>
    <xf numFmtId="0" fontId="34" fillId="4" borderId="44" xfId="0" applyFont="1" applyFill="1" applyBorder="1" applyAlignment="1">
      <alignment horizontal="center" vertical="center" wrapText="1"/>
    </xf>
    <xf numFmtId="0" fontId="34" fillId="4" borderId="39" xfId="0" applyFont="1" applyFill="1" applyBorder="1" applyAlignment="1">
      <alignment horizontal="center" vertical="center" wrapText="1"/>
    </xf>
    <xf numFmtId="0" fontId="34" fillId="4" borderId="39" xfId="1" applyFont="1" applyFill="1" applyBorder="1" applyAlignment="1">
      <alignment horizontal="center" vertical="center" wrapText="1"/>
    </xf>
    <xf numFmtId="0" fontId="17" fillId="4" borderId="28" xfId="1" applyFont="1" applyFill="1" applyBorder="1" applyAlignment="1">
      <alignment horizontal="center" vertical="center"/>
    </xf>
    <xf numFmtId="0" fontId="17" fillId="4" borderId="30" xfId="1" applyFont="1" applyFill="1" applyBorder="1" applyAlignment="1">
      <alignment horizontal="center" vertical="center"/>
    </xf>
    <xf numFmtId="0" fontId="17" fillId="4" borderId="27" xfId="1" applyFont="1" applyFill="1" applyBorder="1" applyAlignment="1">
      <alignment horizontal="center" vertical="center" wrapText="1"/>
    </xf>
    <xf numFmtId="0" fontId="17" fillId="4" borderId="40" xfId="1" applyFont="1" applyFill="1" applyBorder="1" applyAlignment="1">
      <alignment horizontal="center" vertical="center" wrapText="1"/>
    </xf>
    <xf numFmtId="0" fontId="17" fillId="4" borderId="41" xfId="1" applyFont="1" applyFill="1" applyBorder="1" applyAlignment="1">
      <alignment horizontal="center" vertical="center" wrapText="1"/>
    </xf>
    <xf numFmtId="0" fontId="17" fillId="4" borderId="26" xfId="1" applyFont="1" applyFill="1" applyBorder="1" applyAlignment="1">
      <alignment horizontal="center" vertical="center" wrapText="1"/>
    </xf>
    <xf numFmtId="0" fontId="17" fillId="4" borderId="45" xfId="1" applyFont="1" applyFill="1" applyBorder="1" applyAlignment="1">
      <alignment horizontal="center" vertical="center" wrapText="1"/>
    </xf>
    <xf numFmtId="0" fontId="17" fillId="4" borderId="46" xfId="1" applyFont="1" applyFill="1" applyBorder="1" applyAlignment="1">
      <alignment horizontal="center" vertical="center" wrapText="1"/>
    </xf>
    <xf numFmtId="0" fontId="17" fillId="4" borderId="47" xfId="1" applyFont="1" applyFill="1" applyBorder="1" applyAlignment="1">
      <alignment horizontal="center" vertical="center" wrapText="1"/>
    </xf>
    <xf numFmtId="0" fontId="12" fillId="4" borderId="40" xfId="1" applyFont="1" applyFill="1" applyBorder="1" applyAlignment="1">
      <alignment horizontal="center" vertical="center" wrapText="1"/>
    </xf>
    <xf numFmtId="0" fontId="12" fillId="4" borderId="41" xfId="1" applyFont="1" applyFill="1" applyBorder="1" applyAlignment="1">
      <alignment horizontal="center" vertical="center" wrapText="1"/>
    </xf>
    <xf numFmtId="0" fontId="12" fillId="4" borderId="26" xfId="1" applyFont="1" applyFill="1" applyBorder="1" applyAlignment="1">
      <alignment horizontal="center" vertical="center" wrapText="1"/>
    </xf>
    <xf numFmtId="0" fontId="12" fillId="4" borderId="45" xfId="1" applyFont="1" applyFill="1" applyBorder="1" applyAlignment="1">
      <alignment horizontal="center" vertical="center" wrapText="1"/>
    </xf>
    <xf numFmtId="0" fontId="12" fillId="4" borderId="46" xfId="1" applyFont="1" applyFill="1" applyBorder="1" applyAlignment="1">
      <alignment horizontal="center" vertical="center" wrapText="1"/>
    </xf>
    <xf numFmtId="0" fontId="12" fillId="4" borderId="47" xfId="1" applyFont="1" applyFill="1" applyBorder="1" applyAlignment="1">
      <alignment horizontal="center" vertical="center" wrapText="1"/>
    </xf>
    <xf numFmtId="0" fontId="34" fillId="4" borderId="44" xfId="1" applyFont="1" applyFill="1" applyBorder="1" applyAlignment="1">
      <alignment horizontal="center" vertical="center" wrapText="1"/>
    </xf>
    <xf numFmtId="0" fontId="37" fillId="4" borderId="27" xfId="0" applyFont="1" applyFill="1" applyBorder="1"/>
    <xf numFmtId="0" fontId="34" fillId="4" borderId="28" xfId="1" applyFont="1" applyFill="1" applyBorder="1" applyAlignment="1">
      <alignment horizontal="center" vertical="center" wrapText="1"/>
    </xf>
    <xf numFmtId="0" fontId="34" fillId="4" borderId="30" xfId="1" applyFont="1" applyFill="1" applyBorder="1" applyAlignment="1">
      <alignment horizontal="center" vertical="center" wrapText="1"/>
    </xf>
    <xf numFmtId="0" fontId="20" fillId="4" borderId="27" xfId="1" applyFont="1" applyFill="1" applyBorder="1" applyAlignment="1">
      <alignment vertical="center"/>
    </xf>
    <xf numFmtId="0" fontId="12" fillId="4" borderId="27" xfId="0" applyFont="1" applyFill="1" applyBorder="1" applyAlignment="1">
      <alignment horizontal="center" vertical="center" wrapText="1"/>
    </xf>
    <xf numFmtId="0" fontId="20" fillId="4" borderId="26" xfId="0" applyFont="1" applyFill="1" applyBorder="1" applyAlignment="1">
      <alignment horizontal="center" vertical="center"/>
    </xf>
    <xf numFmtId="0" fontId="20" fillId="4" borderId="0" xfId="0" applyFont="1" applyFill="1" applyAlignment="1">
      <alignment horizontal="center" vertical="center"/>
    </xf>
    <xf numFmtId="166" fontId="12" fillId="4" borderId="27" xfId="0" applyNumberFormat="1" applyFont="1" applyFill="1" applyBorder="1" applyAlignment="1">
      <alignment horizontal="center" vertical="center" wrapText="1"/>
    </xf>
    <xf numFmtId="0" fontId="12" fillId="4" borderId="48" xfId="1" applyFont="1" applyFill="1" applyBorder="1" applyAlignment="1">
      <alignment horizontal="center" vertical="center" wrapText="1"/>
    </xf>
    <xf numFmtId="0" fontId="34" fillId="4" borderId="27" xfId="4" applyFont="1" applyFill="1" applyBorder="1" applyAlignment="1">
      <alignment horizontal="center" vertical="center"/>
    </xf>
    <xf numFmtId="0" fontId="34" fillId="4" borderId="38" xfId="4" applyFont="1" applyFill="1" applyBorder="1" applyAlignment="1">
      <alignment horizontal="center" vertical="center"/>
    </xf>
    <xf numFmtId="0" fontId="35" fillId="4" borderId="27" xfId="4" applyFont="1" applyFill="1" applyBorder="1" applyAlignment="1">
      <alignment horizontal="center" vertical="center"/>
    </xf>
    <xf numFmtId="0" fontId="35" fillId="4" borderId="38" xfId="4" applyFont="1" applyFill="1" applyBorder="1" applyAlignment="1">
      <alignment horizontal="center" vertical="center"/>
    </xf>
    <xf numFmtId="0" fontId="34" fillId="4" borderId="27" xfId="4" applyFont="1" applyFill="1" applyBorder="1" applyAlignment="1">
      <alignment horizontal="center"/>
    </xf>
    <xf numFmtId="0" fontId="21" fillId="4" borderId="27" xfId="4" applyFont="1" applyFill="1" applyBorder="1" applyAlignment="1">
      <alignment horizontal="center"/>
    </xf>
    <xf numFmtId="0" fontId="18" fillId="4" borderId="27" xfId="1" applyFont="1" applyFill="1" applyBorder="1" applyAlignment="1">
      <alignment vertical="center"/>
    </xf>
  </cellXfs>
  <cellStyles count="10">
    <cellStyle name="Millares" xfId="6" builtinId="3"/>
    <cellStyle name="Moneda" xfId="7" builtinId="4"/>
    <cellStyle name="Normal" xfId="0" builtinId="0"/>
    <cellStyle name="Normal 2" xfId="4" xr:uid="{00000000-0005-0000-0000-000003000000}"/>
    <cellStyle name="Normal 3" xfId="9" xr:uid="{00000000-0005-0000-0000-000004000000}"/>
    <cellStyle name="Normal 6" xfId="8" xr:uid="{00000000-0005-0000-0000-000005000000}"/>
    <cellStyle name="Normal_ESTR98" xfId="3" xr:uid="{00000000-0005-0000-0000-000006000000}"/>
    <cellStyle name="Normal_PLAZAS98" xfId="1" xr:uid="{00000000-0005-0000-0000-000007000000}"/>
    <cellStyle name="Normal_SPGG98" xfId="2" xr:uid="{00000000-0005-0000-0000-000008000000}"/>
    <cellStyle name="Porcentaje" xfId="5"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7</xdr:col>
      <xdr:colOff>295275</xdr:colOff>
      <xdr:row>6</xdr:row>
      <xdr:rowOff>1</xdr:rowOff>
    </xdr:from>
    <xdr:ext cx="2417445" cy="1415414"/>
    <xdr:pic>
      <xdr:nvPicPr>
        <xdr:cNvPr id="2" name="Imagen 1" descr="C:\Users\Administrador\Desktop\escaneados\SKM_454e22060307250_0006.jp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95" t="70972" r="10531" b="9618"/>
        <a:stretch/>
      </xdr:blipFill>
      <xdr:spPr bwMode="auto">
        <a:xfrm>
          <a:off x="11892915" y="5486401"/>
          <a:ext cx="2417445" cy="1415414"/>
        </a:xfrm>
        <a:prstGeom prst="rect">
          <a:avLst/>
        </a:prstGeom>
        <a:noFill/>
        <a:ln>
          <a:noFill/>
        </a:ln>
        <a:extLst>
          <a:ext uri="{53640926-AAD7-44D8-BBD7-CCE9431645EC}">
            <a14:shadowObscured xmlns:a14="http://schemas.microsoft.com/office/drawing/2010/main"/>
          </a:ext>
        </a:extLst>
      </xdr:spPr>
    </xdr:pic>
    <xdr:clientData/>
  </xdr:oneCellAnchor>
  <xdr:oneCellAnchor>
    <xdr:from>
      <xdr:col>7</xdr:col>
      <xdr:colOff>161925</xdr:colOff>
      <xdr:row>4</xdr:row>
      <xdr:rowOff>85725</xdr:rowOff>
    </xdr:from>
    <xdr:ext cx="2400300" cy="1666875"/>
    <xdr:pic>
      <xdr:nvPicPr>
        <xdr:cNvPr id="3" name="Imagen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544" t="79960" r="8721" b="5134"/>
        <a:stretch/>
      </xdr:blipFill>
      <xdr:spPr bwMode="auto">
        <a:xfrm>
          <a:off x="11759565" y="1396365"/>
          <a:ext cx="2400300" cy="1666875"/>
        </a:xfrm>
        <a:prstGeom prst="rect">
          <a:avLst/>
        </a:prstGeom>
        <a:ln>
          <a:noFill/>
        </a:ln>
        <a:extLst>
          <a:ext uri="{53640926-AAD7-44D8-BBD7-CCE9431645EC}">
            <a14:shadowObscured xmlns:a14="http://schemas.microsoft.com/office/drawing/2010/main"/>
          </a:ext>
        </a:extLst>
      </xdr:spPr>
    </xdr:pic>
    <xdr:clientData/>
  </xdr:oneCellAnchor>
  <xdr:oneCellAnchor>
    <xdr:from>
      <xdr:col>7</xdr:col>
      <xdr:colOff>133350</xdr:colOff>
      <xdr:row>5</xdr:row>
      <xdr:rowOff>123825</xdr:rowOff>
    </xdr:from>
    <xdr:ext cx="2419350" cy="2047875"/>
    <xdr:pic>
      <xdr:nvPicPr>
        <xdr:cNvPr id="4" name="Imagen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010" t="11263" r="11331" b="63223"/>
        <a:stretch/>
      </xdr:blipFill>
      <xdr:spPr bwMode="auto">
        <a:xfrm>
          <a:off x="11730990" y="3232785"/>
          <a:ext cx="2419350" cy="2047875"/>
        </a:xfrm>
        <a:prstGeom prst="rect">
          <a:avLst/>
        </a:prstGeom>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GION/Downloads/FORMATOS%20PARA%20PPTO%202023%20-%2002.09.22%20aprobado%20jh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FORHUS-AIRHSP/Downloads/reporte_padron_nominal%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TO 01EDGAR"/>
      <sheetName val="FMTO 02 MISCELI"/>
      <sheetName val="FMTO 03 EDGAR"/>
      <sheetName val="FMTO 04 JHON"/>
      <sheetName val="FMTO 05 GRISELDA"/>
      <sheetName val="FMTO 06 GIANINA"/>
      <sheetName val="FMTO 07 AYDDE"/>
      <sheetName val="FMTO 08 VILMA"/>
      <sheetName val="FMTO 09 VILMA"/>
      <sheetName val="FMTO 10 PATY"/>
      <sheetName val="FMTO 11 MISCELI"/>
      <sheetName val="FMTO 12JHON"/>
    </sheetNames>
    <sheetDataSet>
      <sheetData sheetId="0"/>
      <sheetData sheetId="1"/>
      <sheetData sheetId="2"/>
      <sheetData sheetId="3">
        <row r="15">
          <cell r="T15">
            <v>110418427</v>
          </cell>
        </row>
        <row r="24">
          <cell r="T24">
            <v>18473802</v>
          </cell>
        </row>
        <row r="32">
          <cell r="T32">
            <v>6112661</v>
          </cell>
        </row>
        <row r="36">
          <cell r="T36">
            <v>3818093</v>
          </cell>
        </row>
        <row r="40">
          <cell r="T40">
            <v>13129414</v>
          </cell>
        </row>
        <row r="44">
          <cell r="T44">
            <v>191238046</v>
          </cell>
        </row>
        <row r="48">
          <cell r="T48">
            <v>2821519</v>
          </cell>
        </row>
        <row r="52">
          <cell r="T52">
            <v>67738</v>
          </cell>
        </row>
        <row r="56">
          <cell r="T56">
            <v>1370767</v>
          </cell>
        </row>
        <row r="60">
          <cell r="T60">
            <v>705106</v>
          </cell>
        </row>
        <row r="64">
          <cell r="T64">
            <v>78894799</v>
          </cell>
        </row>
        <row r="68">
          <cell r="T68">
            <v>230189</v>
          </cell>
        </row>
        <row r="72">
          <cell r="T72">
            <v>18429077</v>
          </cell>
        </row>
        <row r="76">
          <cell r="T76">
            <v>2018271</v>
          </cell>
        </row>
        <row r="80">
          <cell r="T80">
            <v>4398374</v>
          </cell>
        </row>
        <row r="84">
          <cell r="T84">
            <v>870014523</v>
          </cell>
        </row>
        <row r="88">
          <cell r="T88">
            <v>14908521</v>
          </cell>
        </row>
        <row r="92">
          <cell r="T92">
            <v>1731838630</v>
          </cell>
        </row>
        <row r="96">
          <cell r="T96">
            <v>15412148</v>
          </cell>
        </row>
        <row r="100">
          <cell r="T100">
            <v>107855291</v>
          </cell>
        </row>
        <row r="104">
          <cell r="T104">
            <v>23002591</v>
          </cell>
        </row>
        <row r="108">
          <cell r="T108">
            <v>3215157987</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_padron_nominal (3)"/>
    </sheetNames>
    <sheetDataSet>
      <sheetData sheetId="0" refreshError="1">
        <row r="5">
          <cell r="S5" t="str">
            <v>31031776</v>
          </cell>
          <cell r="T5" t="str">
            <v>MARIELA</v>
          </cell>
          <cell r="U5" t="str">
            <v>ARANDO</v>
          </cell>
          <cell r="V5" t="str">
            <v>LANCHO</v>
          </cell>
          <cell r="W5" t="str">
            <v>SIN DATOS</v>
          </cell>
          <cell r="X5" t="str">
            <v>15/05/1968</v>
          </cell>
          <cell r="Y5" t="str">
            <v>Femenino</v>
          </cell>
          <cell r="Z5" t="str">
            <v>Soltero</v>
          </cell>
          <cell r="AA5" t="str">
            <v>SIN DATOS</v>
          </cell>
          <cell r="AC5" t="str">
            <v>marielaarando@gmail.com</v>
          </cell>
          <cell r="AD5" t="str">
            <v>940187933</v>
          </cell>
          <cell r="AE5" t="str">
            <v>Superior Técnico</v>
          </cell>
          <cell r="AF5" t="str">
            <v>Técnico superior incompleto</v>
          </cell>
          <cell r="AG5" t="str">
            <v>TECNICO ADMINISTRADOR</v>
          </cell>
          <cell r="AK5" t="str">
            <v>EGRESADO</v>
          </cell>
          <cell r="AM5" t="str">
            <v>NO</v>
          </cell>
          <cell r="AR5" t="str">
            <v>SI</v>
          </cell>
          <cell r="AS5" t="str">
            <v>NO</v>
          </cell>
          <cell r="AT5" t="str">
            <v>NO</v>
          </cell>
          <cell r="AV5" t="str">
            <v>1987-11-23</v>
          </cell>
          <cell r="AW5" t="str">
            <v>AUXILIAR ASISTENCIAL</v>
          </cell>
          <cell r="AX5" t="str">
            <v>Regimen 276</v>
          </cell>
          <cell r="AY5" t="str">
            <v>Nombrado</v>
          </cell>
          <cell r="AZ5" t="str">
            <v>STD</v>
          </cell>
          <cell r="BA5" t="str">
            <v>0097-STD-Servidor Tecnico D</v>
          </cell>
          <cell r="BB5" t="str">
            <v>TD</v>
          </cell>
          <cell r="BE5" t="str">
            <v>Presencial</v>
          </cell>
          <cell r="BF5" t="str">
            <v>NO</v>
          </cell>
          <cell r="BG5" t="str">
            <v>NO</v>
          </cell>
          <cell r="BI5" t="str">
            <v>NO</v>
          </cell>
          <cell r="BJ5" t="str">
            <v>NO</v>
          </cell>
          <cell r="BK5" t="str">
            <v>23/11/1987</v>
          </cell>
          <cell r="BL5" t="str">
            <v>SI</v>
          </cell>
          <cell r="BM5" t="str">
            <v>Activos</v>
          </cell>
          <cell r="BN5" t="str">
            <v>Tecnicos</v>
          </cell>
          <cell r="BO5" t="str">
            <v>TECNICO ASIS</v>
          </cell>
          <cell r="BP5" t="str">
            <v>000004</v>
          </cell>
          <cell r="BQ5" t="str">
            <v>Ocupada</v>
          </cell>
          <cell r="BR5" t="str">
            <v>Concurso</v>
          </cell>
          <cell r="BS5" t="str">
            <v>23/11/1987</v>
          </cell>
          <cell r="BT5" t="str">
            <v>RESOLUCION DIRECTORAL</v>
          </cell>
          <cell r="BU5" t="str">
            <v>23/11/1987</v>
          </cell>
          <cell r="BV5" t="str">
            <v>-</v>
          </cell>
          <cell r="BW5" t="str">
            <v>RED DE SALUD ABANCAY</v>
          </cell>
          <cell r="BX5" t="str">
            <v>DIRECCION EJECUTIVA</v>
          </cell>
          <cell r="BY5" t="str">
            <v>GESTION ADMINISTRATIVA</v>
          </cell>
          <cell r="BZ5" t="str">
            <v>Personal y Obligaciones Sociales</v>
          </cell>
          <cell r="CA5" t="str">
            <v>RECURSOS ORDINARIOS</v>
          </cell>
          <cell r="CB5" t="str">
            <v>12</v>
          </cell>
          <cell r="CC5" t="str">
            <v>BANCO DE LA NACION</v>
          </cell>
          <cell r="CD5" t="str">
            <v>MULTIRED</v>
          </cell>
          <cell r="CE5" t="str">
            <v>04181341403</v>
          </cell>
          <cell r="CF5" t="str">
            <v>00000000000000000000</v>
          </cell>
          <cell r="CG5" t="str">
            <v>DL.25897 - SPP</v>
          </cell>
          <cell r="CH5" t="str">
            <v>AFP INTEGRA</v>
          </cell>
          <cell r="CI5" t="str">
            <v>01/02/2021</v>
          </cell>
          <cell r="CJ5" t="str">
            <v>549580MALNC8</v>
          </cell>
          <cell r="CK5" t="str">
            <v>000000000000000</v>
          </cell>
          <cell r="CL5" t="str">
            <v>UE Red De Salud Abancay</v>
          </cell>
          <cell r="CM5" t="str">
            <v>ACTIVO</v>
          </cell>
          <cell r="CR5" t="str">
            <v>MICRORED DE SALUD CURAHUASI</v>
          </cell>
        </row>
        <row r="6">
          <cell r="S6" t="str">
            <v>31018418</v>
          </cell>
          <cell r="T6" t="str">
            <v>MARCELINO</v>
          </cell>
          <cell r="U6" t="str">
            <v>AZURIN</v>
          </cell>
          <cell r="V6" t="str">
            <v>BORDA</v>
          </cell>
          <cell r="W6" t="str">
            <v>SIN DATOS</v>
          </cell>
          <cell r="X6" t="str">
            <v>26/04/1965</v>
          </cell>
          <cell r="Y6" t="str">
            <v>Masculino</v>
          </cell>
          <cell r="Z6" t="str">
            <v>Soltero</v>
          </cell>
          <cell r="AA6" t="str">
            <v>URB.SAN CRISTOBAL S/N</v>
          </cell>
          <cell r="AB6" t="str">
            <v>10320184189</v>
          </cell>
          <cell r="AC6" t="str">
            <v>marcelinoaz1965@hotmail.com</v>
          </cell>
          <cell r="AD6" t="str">
            <v>928649528</v>
          </cell>
          <cell r="AE6" t="str">
            <v>Superior Técnico</v>
          </cell>
          <cell r="AF6" t="str">
            <v>Técnico superior completo</v>
          </cell>
          <cell r="AG6" t="str">
            <v>TECNICO EN ENFERMERIA</v>
          </cell>
          <cell r="AK6" t="str">
            <v>TITULO</v>
          </cell>
          <cell r="AM6" t="str">
            <v>NO</v>
          </cell>
          <cell r="AR6" t="str">
            <v>SI</v>
          </cell>
          <cell r="AS6" t="str">
            <v>NO</v>
          </cell>
          <cell r="AT6" t="str">
            <v>NO</v>
          </cell>
          <cell r="AV6" t="str">
            <v>1987-11-23</v>
          </cell>
          <cell r="AW6" t="str">
            <v>TECNICO/A SANITARIO AMBIENTAL I</v>
          </cell>
          <cell r="AX6" t="str">
            <v>Regimen 276</v>
          </cell>
          <cell r="AY6" t="str">
            <v>Nombrado</v>
          </cell>
          <cell r="AZ6" t="str">
            <v>STA</v>
          </cell>
          <cell r="BA6" t="str">
            <v>0094-STA-Servidor Tecnico A</v>
          </cell>
          <cell r="BB6" t="str">
            <v>TA</v>
          </cell>
          <cell r="BC6" t="str">
            <v>Recursos Ordinarios</v>
          </cell>
          <cell r="BE6" t="str">
            <v>Presencial</v>
          </cell>
          <cell r="BF6" t="str">
            <v>NO</v>
          </cell>
          <cell r="BG6" t="str">
            <v>NO</v>
          </cell>
          <cell r="BI6" t="str">
            <v>NO</v>
          </cell>
          <cell r="BJ6" t="str">
            <v>NO</v>
          </cell>
          <cell r="BK6" t="str">
            <v>23/11/1987</v>
          </cell>
          <cell r="BL6" t="str">
            <v>SI</v>
          </cell>
          <cell r="BM6" t="str">
            <v>Activos</v>
          </cell>
          <cell r="BN6" t="str">
            <v>Tecnicos</v>
          </cell>
          <cell r="BO6" t="str">
            <v>TECNICO ASIS</v>
          </cell>
          <cell r="BP6" t="str">
            <v>000010</v>
          </cell>
          <cell r="BQ6" t="str">
            <v>Ocupada</v>
          </cell>
          <cell r="BR6" t="str">
            <v>Concurso</v>
          </cell>
          <cell r="BS6" t="str">
            <v>23/11/1987</v>
          </cell>
          <cell r="BT6" t="str">
            <v>RESOLUCION DIRECTORAL</v>
          </cell>
          <cell r="BU6" t="str">
            <v>23/11/1987</v>
          </cell>
          <cell r="BV6" t="str">
            <v>-</v>
          </cell>
          <cell r="BW6" t="str">
            <v>RED DE SALUD ABANCAY</v>
          </cell>
          <cell r="BX6" t="str">
            <v>DIRECCION EJECUTIVA</v>
          </cell>
          <cell r="BY6" t="str">
            <v>GESTION ADMINISTRATIVA</v>
          </cell>
          <cell r="BZ6" t="str">
            <v>Personal y Obligaciones Sociales</v>
          </cell>
          <cell r="CA6" t="str">
            <v>RECURSOS ORDINARIOS</v>
          </cell>
          <cell r="CB6" t="str">
            <v>12</v>
          </cell>
          <cell r="CC6" t="str">
            <v>BANCO DE LA NACION</v>
          </cell>
          <cell r="CD6" t="str">
            <v>MULTIRED</v>
          </cell>
          <cell r="CE6" t="str">
            <v>04181341578</v>
          </cell>
          <cell r="CF6" t="str">
            <v>1</v>
          </cell>
          <cell r="CG6" t="str">
            <v>DL.25897 - SPP</v>
          </cell>
          <cell r="CH6" t="str">
            <v>AFP INTEGRA</v>
          </cell>
          <cell r="CI6" t="str">
            <v>01/07/2018</v>
          </cell>
          <cell r="CJ6" t="str">
            <v>238561MABRD1</v>
          </cell>
          <cell r="CK6" t="str">
            <v>0</v>
          </cell>
          <cell r="CL6" t="str">
            <v>UE Red De Salud Abancay</v>
          </cell>
          <cell r="CM6" t="str">
            <v>ACTIVO</v>
          </cell>
          <cell r="CR6" t="str">
            <v>MICRORED DE SALUD CURAHUASI</v>
          </cell>
        </row>
        <row r="7">
          <cell r="S7" t="str">
            <v>31035246</v>
          </cell>
          <cell r="T7" t="str">
            <v>ELBA</v>
          </cell>
          <cell r="U7" t="str">
            <v>BARAZORDA</v>
          </cell>
          <cell r="V7" t="str">
            <v>CUELLAR</v>
          </cell>
          <cell r="W7" t="str">
            <v>SIN DATOS</v>
          </cell>
          <cell r="X7" t="str">
            <v>21/05/1962</v>
          </cell>
          <cell r="Y7" t="str">
            <v>Femenino</v>
          </cell>
          <cell r="Z7" t="str">
            <v>Soltero</v>
          </cell>
          <cell r="AA7" t="str">
            <v>CALLE SIMON BOLIVAR S/N</v>
          </cell>
          <cell r="AB7" t="str">
            <v>10310352469</v>
          </cell>
          <cell r="AD7" t="str">
            <v>956330441</v>
          </cell>
          <cell r="AE7" t="str">
            <v>Superior Técnico</v>
          </cell>
          <cell r="AF7" t="str">
            <v>Técnico superior incompleto</v>
          </cell>
          <cell r="AG7" t="str">
            <v>TECNICO EN ENFERMERIA</v>
          </cell>
          <cell r="AK7" t="str">
            <v>EGRESADO</v>
          </cell>
          <cell r="AM7" t="str">
            <v>NO</v>
          </cell>
          <cell r="AR7" t="str">
            <v>SI</v>
          </cell>
          <cell r="AS7" t="str">
            <v>NO</v>
          </cell>
          <cell r="AT7" t="str">
            <v>NO</v>
          </cell>
          <cell r="AV7" t="str">
            <v>1987-11-23</v>
          </cell>
          <cell r="AW7" t="str">
            <v>TECNICO/A SANITARIO AMBIENTAL I</v>
          </cell>
          <cell r="AX7" t="str">
            <v>Regimen 276</v>
          </cell>
          <cell r="AY7" t="str">
            <v>Nombrado</v>
          </cell>
          <cell r="AZ7" t="str">
            <v>STA</v>
          </cell>
          <cell r="BA7" t="str">
            <v>0094-STA-Servidor Tecnico A</v>
          </cell>
          <cell r="BB7" t="str">
            <v>TA</v>
          </cell>
          <cell r="BC7" t="str">
            <v>Recursos Ordinarios</v>
          </cell>
          <cell r="BE7" t="str">
            <v>Solo Remoto</v>
          </cell>
          <cell r="BF7" t="str">
            <v>NO</v>
          </cell>
          <cell r="BG7" t="str">
            <v>NO</v>
          </cell>
          <cell r="BH7" t="str">
            <v>Presencia de comorbilidad(RM 193-2020-MINSA,7.2)</v>
          </cell>
          <cell r="BI7" t="str">
            <v>NO</v>
          </cell>
          <cell r="BJ7" t="str">
            <v>NO</v>
          </cell>
          <cell r="BL7" t="str">
            <v>NO</v>
          </cell>
          <cell r="BM7" t="str">
            <v>Activos</v>
          </cell>
          <cell r="BN7" t="str">
            <v>Tecnicos</v>
          </cell>
          <cell r="BO7" t="str">
            <v>TECNICO ASIS</v>
          </cell>
          <cell r="BP7" t="str">
            <v>000012</v>
          </cell>
          <cell r="BQ7" t="str">
            <v>Ocupada</v>
          </cell>
          <cell r="BR7" t="str">
            <v>Concurso</v>
          </cell>
          <cell r="BS7" t="str">
            <v>23/11/1987</v>
          </cell>
          <cell r="BT7" t="str">
            <v>RESOLUCION DIRECTORAL</v>
          </cell>
          <cell r="BU7" t="str">
            <v>23/11/1987</v>
          </cell>
          <cell r="BV7" t="str">
            <v>-</v>
          </cell>
          <cell r="BW7" t="str">
            <v>RED DE SALUD ABANCAY</v>
          </cell>
          <cell r="BX7" t="str">
            <v>DIRECCION EJECUTIVA</v>
          </cell>
          <cell r="BY7" t="str">
            <v>GESTION ADMINISTRATIVA</v>
          </cell>
          <cell r="BZ7" t="str">
            <v>Personal y Obligaciones Sociales</v>
          </cell>
          <cell r="CA7" t="str">
            <v>RECURSOS ORDINARIOS</v>
          </cell>
          <cell r="CB7" t="str">
            <v>12</v>
          </cell>
          <cell r="CC7" t="str">
            <v>BANCO DE LA NACION</v>
          </cell>
          <cell r="CD7" t="str">
            <v>MULTIRED</v>
          </cell>
          <cell r="CE7" t="str">
            <v>04181341616</v>
          </cell>
          <cell r="CF7" t="str">
            <v>1</v>
          </cell>
          <cell r="CG7" t="str">
            <v>DL.25897 - SPP</v>
          </cell>
          <cell r="CH7" t="str">
            <v>AFP INTEGRA</v>
          </cell>
          <cell r="CI7" t="str">
            <v>01/07/2018</v>
          </cell>
          <cell r="CJ7" t="str">
            <v>227850EBCAL3</v>
          </cell>
          <cell r="CK7" t="str">
            <v>0</v>
          </cell>
          <cell r="CL7" t="str">
            <v>UE Red De Salud Abancay</v>
          </cell>
          <cell r="CM7" t="str">
            <v>ACTIVO</v>
          </cell>
          <cell r="CR7" t="str">
            <v>MICRORED DE SALUD CURAHUASI</v>
          </cell>
        </row>
        <row r="8">
          <cell r="S8" t="str">
            <v>31041277</v>
          </cell>
          <cell r="T8" t="str">
            <v>FELICITAS</v>
          </cell>
          <cell r="U8" t="str">
            <v>CABEZAS</v>
          </cell>
          <cell r="V8" t="str">
            <v>CHIPANA</v>
          </cell>
          <cell r="W8" t="str">
            <v>SIN DATOS</v>
          </cell>
          <cell r="X8" t="str">
            <v>30/05/1959</v>
          </cell>
          <cell r="Y8" t="str">
            <v>Femenino</v>
          </cell>
          <cell r="Z8" t="str">
            <v>Soltero</v>
          </cell>
          <cell r="AA8" t="str">
            <v>URB JHON KENNEDY S/N</v>
          </cell>
          <cell r="AB8" t="str">
            <v>10310412779</v>
          </cell>
          <cell r="AE8" t="str">
            <v>Superior Técnico</v>
          </cell>
          <cell r="AF8" t="str">
            <v>Técnico superior completo</v>
          </cell>
          <cell r="AG8" t="str">
            <v>TECNICO EN ENFERMERIA</v>
          </cell>
          <cell r="AK8" t="str">
            <v>TITULO</v>
          </cell>
          <cell r="AM8" t="str">
            <v>NO</v>
          </cell>
          <cell r="AR8" t="str">
            <v>SI</v>
          </cell>
          <cell r="AS8" t="str">
            <v>NO</v>
          </cell>
          <cell r="AT8" t="str">
            <v>NO</v>
          </cell>
          <cell r="AV8" t="str">
            <v>1987-11-23</v>
          </cell>
          <cell r="AW8" t="str">
            <v>TECNICO/A EN ENFERMERIA I</v>
          </cell>
          <cell r="AX8" t="str">
            <v>Regimen 276</v>
          </cell>
          <cell r="AY8" t="str">
            <v>Nombrado</v>
          </cell>
          <cell r="AZ8" t="str">
            <v>STA</v>
          </cell>
          <cell r="BA8" t="str">
            <v>0094-STA-Servidor Tecnico A</v>
          </cell>
          <cell r="BB8" t="str">
            <v>TA</v>
          </cell>
          <cell r="BC8" t="str">
            <v>Recursos Ordinarios</v>
          </cell>
          <cell r="BE8" t="str">
            <v>Solo Remoto</v>
          </cell>
          <cell r="BF8" t="str">
            <v>NO</v>
          </cell>
          <cell r="BG8" t="str">
            <v>NO</v>
          </cell>
          <cell r="BH8" t="str">
            <v>Mayor de 65 años</v>
          </cell>
          <cell r="BI8" t="str">
            <v>NO</v>
          </cell>
          <cell r="BJ8" t="str">
            <v>NO</v>
          </cell>
          <cell r="BL8" t="str">
            <v>NO</v>
          </cell>
          <cell r="BM8" t="str">
            <v>Activos</v>
          </cell>
          <cell r="BN8" t="str">
            <v>Tecnicos</v>
          </cell>
          <cell r="BO8" t="str">
            <v>TECNICO ASIS</v>
          </cell>
          <cell r="BP8" t="str">
            <v>000018</v>
          </cell>
          <cell r="BQ8" t="str">
            <v>Ocupada</v>
          </cell>
          <cell r="BR8" t="str">
            <v>Concurso</v>
          </cell>
          <cell r="BS8" t="str">
            <v>23/11/1987</v>
          </cell>
          <cell r="BT8" t="str">
            <v>RESOLUCION DIRECTORAL</v>
          </cell>
          <cell r="BU8" t="str">
            <v>23/11/1987</v>
          </cell>
          <cell r="BV8" t="str">
            <v>1</v>
          </cell>
          <cell r="BW8" t="str">
            <v>RED DE SALUD ABANCAY</v>
          </cell>
          <cell r="BX8" t="str">
            <v>DIRECCION EJECUTIVA</v>
          </cell>
          <cell r="BY8" t="str">
            <v>GESTION ADMINISTRATIVA</v>
          </cell>
          <cell r="BZ8" t="str">
            <v>Personal y Obligaciones Sociales</v>
          </cell>
          <cell r="CA8" t="str">
            <v>RECURSOS ORDINARIOS</v>
          </cell>
          <cell r="CB8" t="str">
            <v>12</v>
          </cell>
          <cell r="CC8" t="str">
            <v>BANCO DE LA NACION</v>
          </cell>
          <cell r="CD8" t="str">
            <v>MULTIRED</v>
          </cell>
          <cell r="CE8" t="str">
            <v>04181341799</v>
          </cell>
          <cell r="CF8" t="str">
            <v>1</v>
          </cell>
          <cell r="CG8" t="str">
            <v>DL.25897 - SPP</v>
          </cell>
          <cell r="CH8" t="str">
            <v>AFP INTEGRA</v>
          </cell>
          <cell r="CI8" t="str">
            <v>01/07/2018</v>
          </cell>
          <cell r="CJ8" t="str">
            <v>216980FCCEP4</v>
          </cell>
          <cell r="CK8" t="str">
            <v>0</v>
          </cell>
          <cell r="CL8" t="str">
            <v>UE Red De Salud Abancay</v>
          </cell>
          <cell r="CM8" t="str">
            <v>ACTIVO</v>
          </cell>
          <cell r="CR8" t="str">
            <v>MICRORED DE SALUD CURAHUASI</v>
          </cell>
        </row>
        <row r="9">
          <cell r="S9" t="str">
            <v>80127861</v>
          </cell>
          <cell r="T9" t="str">
            <v>CARMEN</v>
          </cell>
          <cell r="U9" t="str">
            <v>CASTAÑEDA</v>
          </cell>
          <cell r="V9" t="str">
            <v>VARGAS</v>
          </cell>
          <cell r="W9" t="str">
            <v>SIN DATOS</v>
          </cell>
          <cell r="X9" t="str">
            <v>16/07/1979</v>
          </cell>
          <cell r="Y9" t="str">
            <v>Femenino</v>
          </cell>
          <cell r="Z9" t="str">
            <v>Soltero</v>
          </cell>
          <cell r="AA9" t="str">
            <v>URB.JHON KENEDY S/N</v>
          </cell>
          <cell r="AB9" t="str">
            <v>10801278619</v>
          </cell>
          <cell r="AC9" t="str">
            <v>leydycamuchita@hotmail.com</v>
          </cell>
          <cell r="AD9" t="str">
            <v>983990068</v>
          </cell>
          <cell r="AE9" t="str">
            <v>Superior Universitario</v>
          </cell>
          <cell r="AF9" t="str">
            <v>Superior completo</v>
          </cell>
          <cell r="AG9" t="str">
            <v>ENFERMERA(O)</v>
          </cell>
          <cell r="AK9" t="str">
            <v>TITULO</v>
          </cell>
          <cell r="AL9" t="str">
            <v>081674</v>
          </cell>
          <cell r="AM9" t="str">
            <v>NO</v>
          </cell>
          <cell r="AR9" t="str">
            <v>SI</v>
          </cell>
          <cell r="AS9" t="str">
            <v>NO</v>
          </cell>
          <cell r="AT9" t="str">
            <v>NO</v>
          </cell>
          <cell r="AV9" t="str">
            <v>2013-09-01</v>
          </cell>
          <cell r="AW9" t="str">
            <v>TECNICO/A EN ENFERMERIA I</v>
          </cell>
          <cell r="AX9" t="str">
            <v>Regimen 276</v>
          </cell>
          <cell r="AY9" t="str">
            <v>Nombrado</v>
          </cell>
          <cell r="AZ9" t="str">
            <v>STC</v>
          </cell>
          <cell r="BA9" t="str">
            <v>0096-STC-Servidor Tecnico C</v>
          </cell>
          <cell r="BB9" t="str">
            <v>TC</v>
          </cell>
          <cell r="BC9" t="str">
            <v>Recursos Ordinarios</v>
          </cell>
          <cell r="BF9" t="str">
            <v>NO</v>
          </cell>
          <cell r="BG9" t="str">
            <v>NO</v>
          </cell>
          <cell r="BH9" t="str">
            <v>Presencia de comorbilidad(RM 193-2020-MINSA,7.2)</v>
          </cell>
          <cell r="BI9" t="str">
            <v>NO</v>
          </cell>
          <cell r="BJ9" t="str">
            <v>NO</v>
          </cell>
          <cell r="BL9" t="str">
            <v>NO</v>
          </cell>
          <cell r="BM9" t="str">
            <v>Activos</v>
          </cell>
          <cell r="BN9" t="str">
            <v>Tecnicos</v>
          </cell>
          <cell r="BO9" t="str">
            <v>TECNICO ASIS</v>
          </cell>
          <cell r="BP9" t="str">
            <v>000298</v>
          </cell>
          <cell r="BQ9" t="str">
            <v>Ocupada</v>
          </cell>
          <cell r="BR9" t="str">
            <v>Concurso</v>
          </cell>
          <cell r="BS9" t="str">
            <v>01/07/2013</v>
          </cell>
          <cell r="BT9" t="str">
            <v>RESOLUCION DIRECTORAL</v>
          </cell>
          <cell r="BU9" t="str">
            <v>01/07/2013</v>
          </cell>
          <cell r="BV9" t="str">
            <v>-</v>
          </cell>
          <cell r="BW9" t="str">
            <v>RED DE SALUD ABANCAY</v>
          </cell>
          <cell r="BX9" t="str">
            <v>DIRECCION EJECUTIVA</v>
          </cell>
          <cell r="BY9" t="str">
            <v>GESTION ADMINISTRATIVA</v>
          </cell>
          <cell r="BZ9" t="str">
            <v>Personal y Obligaciones Sociales</v>
          </cell>
          <cell r="CA9" t="str">
            <v>RECURSOS ORDINARIOS</v>
          </cell>
          <cell r="CB9" t="str">
            <v>12</v>
          </cell>
          <cell r="CC9" t="str">
            <v>BANCO DE LA NACION</v>
          </cell>
          <cell r="CD9" t="str">
            <v>MULTIRED</v>
          </cell>
          <cell r="CE9" t="str">
            <v>04181101682</v>
          </cell>
          <cell r="CF9" t="str">
            <v>1</v>
          </cell>
          <cell r="CG9" t="str">
            <v>DL.19990 - SNP</v>
          </cell>
          <cell r="CH9" t="str">
            <v>O.N.P.</v>
          </cell>
          <cell r="CI9" t="str">
            <v>01/07/2013</v>
          </cell>
          <cell r="CJ9" t="str">
            <v>0</v>
          </cell>
          <cell r="CK9" t="str">
            <v>0</v>
          </cell>
          <cell r="CL9" t="str">
            <v>UE Red De Salud Abancay</v>
          </cell>
          <cell r="CM9" t="str">
            <v>ACTIVO</v>
          </cell>
          <cell r="CR9" t="str">
            <v>MICRORED DE SALUD CURAHUASI</v>
          </cell>
        </row>
        <row r="10">
          <cell r="S10" t="str">
            <v>41593512</v>
          </cell>
          <cell r="T10" t="str">
            <v>YENY ROXANA</v>
          </cell>
          <cell r="U10" t="str">
            <v>CCAHUANA</v>
          </cell>
          <cell r="V10" t="str">
            <v>PEÑA</v>
          </cell>
          <cell r="W10" t="str">
            <v>SIN DATOS</v>
          </cell>
          <cell r="X10" t="str">
            <v>05/08/1982</v>
          </cell>
          <cell r="Y10" t="str">
            <v>Femenino</v>
          </cell>
          <cell r="Z10" t="str">
            <v>Soltero</v>
          </cell>
          <cell r="AA10" t="str">
            <v>INCA ROCA</v>
          </cell>
          <cell r="AB10" t="str">
            <v>10415935129</v>
          </cell>
          <cell r="AE10" t="str">
            <v>Superior Universitario</v>
          </cell>
          <cell r="AF10" t="str">
            <v>Superior completo</v>
          </cell>
          <cell r="AG10" t="str">
            <v>CIRUJANO DENTISTA</v>
          </cell>
          <cell r="AK10" t="str">
            <v>TITULO</v>
          </cell>
          <cell r="AL10" t="str">
            <v>24392</v>
          </cell>
          <cell r="AM10" t="str">
            <v>NO</v>
          </cell>
          <cell r="AR10" t="str">
            <v>SI</v>
          </cell>
          <cell r="AS10" t="str">
            <v>NO</v>
          </cell>
          <cell r="AT10" t="str">
            <v>NO</v>
          </cell>
          <cell r="AV10" t="str">
            <v>2011-06-01</v>
          </cell>
          <cell r="AW10" t="str">
            <v>ODONTOLOGO</v>
          </cell>
          <cell r="AX10" t="str">
            <v>Regimen 276</v>
          </cell>
          <cell r="AY10" t="str">
            <v>Nombrado</v>
          </cell>
          <cell r="AZ10" t="str">
            <v>CD-I</v>
          </cell>
          <cell r="BA10" t="str">
            <v>0115-CD-I-Cirujano Dentista (nivel I)</v>
          </cell>
          <cell r="BB10" t="str">
            <v>61</v>
          </cell>
          <cell r="BE10" t="str">
            <v>Presencial</v>
          </cell>
          <cell r="BF10" t="str">
            <v>NO</v>
          </cell>
          <cell r="BG10" t="str">
            <v>NO</v>
          </cell>
          <cell r="BI10" t="str">
            <v>NO</v>
          </cell>
          <cell r="BJ10" t="str">
            <v>NO</v>
          </cell>
          <cell r="BK10" t="str">
            <v>20/10/2016</v>
          </cell>
          <cell r="BL10" t="str">
            <v>SI</v>
          </cell>
          <cell r="BM10" t="str">
            <v>Activos</v>
          </cell>
          <cell r="BN10" t="str">
            <v>Profesionales de la Salud</v>
          </cell>
          <cell r="BO10" t="str">
            <v>PROF. DE LA SALUD</v>
          </cell>
          <cell r="BP10" t="str">
            <v>000499</v>
          </cell>
          <cell r="BQ10" t="str">
            <v>Ocupada</v>
          </cell>
          <cell r="BR10" t="str">
            <v>Ley 28498</v>
          </cell>
          <cell r="BS10" t="str">
            <v>17/10/2016</v>
          </cell>
          <cell r="BT10" t="str">
            <v>DECRETO SUPREMO</v>
          </cell>
          <cell r="BU10" t="str">
            <v>15/10/2016</v>
          </cell>
          <cell r="BV10" t="str">
            <v>DS 286-2016-EF Nombramiento 2016</v>
          </cell>
          <cell r="BW10" t="str">
            <v>RED DE SALUD ABANCAY</v>
          </cell>
          <cell r="BX10" t="str">
            <v>DIRECCION EJECUTIVA</v>
          </cell>
          <cell r="BY10" t="str">
            <v>GESTION ADMINISTRATIVA</v>
          </cell>
          <cell r="BZ10" t="str">
            <v>Personal y Obligaciones Sociales</v>
          </cell>
          <cell r="CA10" t="str">
            <v>RECURSOS ORDINARIOS</v>
          </cell>
          <cell r="CB10" t="str">
            <v>12</v>
          </cell>
          <cell r="CC10" t="str">
            <v>BANCO DE LA NACION</v>
          </cell>
          <cell r="CD10" t="str">
            <v>CUENTA DE AHORRO</v>
          </cell>
          <cell r="CE10" t="str">
            <v>04035585252</v>
          </cell>
          <cell r="CF10" t="str">
            <v>00000000000000000000</v>
          </cell>
          <cell r="CG10" t="str">
            <v>DL.19990 - SNP</v>
          </cell>
          <cell r="CH10" t="str">
            <v>O.N.P.</v>
          </cell>
          <cell r="CJ10" t="str">
            <v>0</v>
          </cell>
          <cell r="CK10" t="str">
            <v>0000000000000</v>
          </cell>
          <cell r="CL10" t="str">
            <v>UE Red De Salud Abancay</v>
          </cell>
          <cell r="CM10" t="str">
            <v>ACTIVO</v>
          </cell>
          <cell r="CR10" t="str">
            <v>MICRORED DE SALUD CURAHUASI</v>
          </cell>
        </row>
        <row r="11">
          <cell r="S11" t="str">
            <v>09523591</v>
          </cell>
          <cell r="T11" t="str">
            <v>RICARDO</v>
          </cell>
          <cell r="U11" t="str">
            <v>CHAPOÑAN</v>
          </cell>
          <cell r="V11" t="str">
            <v>MIRANDA</v>
          </cell>
          <cell r="W11" t="str">
            <v>SIN DATOS</v>
          </cell>
          <cell r="X11" t="str">
            <v>03/04/1970</v>
          </cell>
          <cell r="Y11" t="str">
            <v>Masculino</v>
          </cell>
          <cell r="Z11" t="str">
            <v>Soltero</v>
          </cell>
          <cell r="AA11" t="str">
            <v>JUNIN</v>
          </cell>
          <cell r="AB11" t="str">
            <v>10095235919</v>
          </cell>
          <cell r="AD11" t="str">
            <v>983991915</v>
          </cell>
          <cell r="AE11" t="str">
            <v>Superior Universitario</v>
          </cell>
          <cell r="AF11" t="str">
            <v>Superior completo</v>
          </cell>
          <cell r="AG11" t="str">
            <v>CIRUJANO DENTISTA</v>
          </cell>
          <cell r="AK11" t="str">
            <v>TITULO</v>
          </cell>
          <cell r="AL11" t="str">
            <v>8824</v>
          </cell>
          <cell r="AM11" t="str">
            <v>NO</v>
          </cell>
          <cell r="AR11" t="str">
            <v>SI</v>
          </cell>
          <cell r="AS11" t="str">
            <v>NO</v>
          </cell>
          <cell r="AT11" t="str">
            <v>NO</v>
          </cell>
          <cell r="AV11" t="str">
            <v>2010-07-01</v>
          </cell>
          <cell r="AW11" t="str">
            <v>ODONTOLOGO</v>
          </cell>
          <cell r="AX11" t="str">
            <v>Regimen 276</v>
          </cell>
          <cell r="AY11" t="str">
            <v>Nombrado</v>
          </cell>
          <cell r="AZ11" t="str">
            <v>CD-I</v>
          </cell>
          <cell r="BA11" t="str">
            <v>0115-CD-I-Cirujano Dentista (nivel I)</v>
          </cell>
          <cell r="BB11" t="str">
            <v>61</v>
          </cell>
          <cell r="BC11" t="str">
            <v>Recursos Ordinarios</v>
          </cell>
          <cell r="BE11" t="str">
            <v>Presencial</v>
          </cell>
          <cell r="BF11" t="str">
            <v>NO</v>
          </cell>
          <cell r="BG11" t="str">
            <v>NO</v>
          </cell>
          <cell r="BI11" t="str">
            <v>NO</v>
          </cell>
          <cell r="BJ11" t="str">
            <v>NO</v>
          </cell>
          <cell r="BL11" t="str">
            <v>NO</v>
          </cell>
          <cell r="BM11" t="str">
            <v>Activos</v>
          </cell>
          <cell r="BN11" t="str">
            <v>Profesionales de la Salud</v>
          </cell>
          <cell r="BO11" t="str">
            <v>PROF. DE LA SALUD</v>
          </cell>
          <cell r="BP11" t="str">
            <v>000176</v>
          </cell>
          <cell r="BQ11" t="str">
            <v>Ocupada</v>
          </cell>
          <cell r="BR11" t="str">
            <v>Ley 28498</v>
          </cell>
          <cell r="BS11" t="str">
            <v>01/04/2010</v>
          </cell>
          <cell r="BT11" t="str">
            <v>RESOLUCION DIRECTORAL</v>
          </cell>
          <cell r="BU11" t="str">
            <v>01/04/2010</v>
          </cell>
          <cell r="BV11" t="str">
            <v>-</v>
          </cell>
          <cell r="BW11" t="str">
            <v>RED DE SALUD ABANCAY</v>
          </cell>
          <cell r="BX11" t="str">
            <v>DIRECCION EJECUTIVA</v>
          </cell>
          <cell r="BY11" t="str">
            <v>GESTION ADMINISTRATIVA</v>
          </cell>
          <cell r="BZ11" t="str">
            <v>Personal y Obligaciones Sociales</v>
          </cell>
          <cell r="CA11" t="str">
            <v>RECURSOS ORDINARIOS</v>
          </cell>
          <cell r="CB11" t="str">
            <v>12</v>
          </cell>
          <cell r="CC11" t="str">
            <v>BANCO DE LA NACION</v>
          </cell>
          <cell r="CD11" t="str">
            <v>MULTIRED</v>
          </cell>
          <cell r="CE11" t="str">
            <v>04181070973</v>
          </cell>
          <cell r="CF11" t="str">
            <v>0</v>
          </cell>
          <cell r="CG11" t="str">
            <v>DL.25897 - SPP</v>
          </cell>
          <cell r="CH11" t="str">
            <v>PRIMA AFP</v>
          </cell>
          <cell r="CI11" t="str">
            <v>29/04/1998</v>
          </cell>
          <cell r="CJ11" t="str">
            <v>556591RCMPA3</v>
          </cell>
          <cell r="CK11" t="str">
            <v>0</v>
          </cell>
          <cell r="CL11" t="str">
            <v>UE Red De Salud Abancay</v>
          </cell>
          <cell r="CM11" t="str">
            <v>ACTIVO</v>
          </cell>
          <cell r="CR11" t="str">
            <v>MICRORED DE SALUD CURAHUASI</v>
          </cell>
        </row>
        <row r="12">
          <cell r="S12" t="str">
            <v>31039757</v>
          </cell>
          <cell r="T12" t="str">
            <v>LILIANA</v>
          </cell>
          <cell r="U12" t="str">
            <v>CONCHA</v>
          </cell>
          <cell r="V12" t="str">
            <v>SARMIENTO</v>
          </cell>
          <cell r="W12" t="str">
            <v>SIN DATOS</v>
          </cell>
          <cell r="X12" t="str">
            <v>21/09/1972</v>
          </cell>
          <cell r="Y12" t="str">
            <v>Femenino</v>
          </cell>
          <cell r="Z12" t="str">
            <v>Soltero</v>
          </cell>
          <cell r="AA12" t="str">
            <v>JR.INDEPENDENCIA 101</v>
          </cell>
          <cell r="AC12" t="str">
            <v>liliss15@hotmail.es</v>
          </cell>
          <cell r="AD12" t="str">
            <v>983724578</v>
          </cell>
          <cell r="AE12" t="str">
            <v>Superior Universitario</v>
          </cell>
          <cell r="AF12" t="str">
            <v>Superior completo</v>
          </cell>
          <cell r="AG12" t="str">
            <v>BIOLOGO</v>
          </cell>
          <cell r="AK12" t="str">
            <v>TITULO</v>
          </cell>
          <cell r="AL12" t="str">
            <v>5660</v>
          </cell>
          <cell r="AM12" t="str">
            <v>NO</v>
          </cell>
          <cell r="AR12" t="str">
            <v>SI</v>
          </cell>
          <cell r="AS12" t="str">
            <v>NO</v>
          </cell>
          <cell r="AT12" t="str">
            <v>NO</v>
          </cell>
          <cell r="AV12" t="str">
            <v>2013-09-01</v>
          </cell>
          <cell r="AW12" t="str">
            <v>BIOLOGO/A</v>
          </cell>
          <cell r="AX12" t="str">
            <v>Regimen 276</v>
          </cell>
          <cell r="AY12" t="str">
            <v>Nombrado</v>
          </cell>
          <cell r="AZ12" t="str">
            <v>OPS-IV</v>
          </cell>
          <cell r="BA12" t="str">
            <v>0319-OPS-IV-Otro Profesional de Salud (nivel IV)</v>
          </cell>
          <cell r="BB12" t="str">
            <v>24</v>
          </cell>
          <cell r="BC12" t="str">
            <v>Recursos Ordinarios</v>
          </cell>
          <cell r="BE12" t="str">
            <v>Presencial</v>
          </cell>
          <cell r="BF12" t="str">
            <v>NO</v>
          </cell>
          <cell r="BG12" t="str">
            <v>NO</v>
          </cell>
          <cell r="BI12" t="str">
            <v>NO</v>
          </cell>
          <cell r="BJ12" t="str">
            <v>NO</v>
          </cell>
          <cell r="BL12" t="str">
            <v>NO</v>
          </cell>
          <cell r="BM12" t="str">
            <v>Activos</v>
          </cell>
          <cell r="BN12" t="str">
            <v>Profesionales de la Salud</v>
          </cell>
          <cell r="BO12" t="str">
            <v>PROF. DE LA SALUD</v>
          </cell>
          <cell r="BP12" t="str">
            <v>000318</v>
          </cell>
          <cell r="BQ12" t="str">
            <v>Ocupada</v>
          </cell>
          <cell r="BR12" t="str">
            <v>Ley 30281</v>
          </cell>
          <cell r="BS12" t="str">
            <v>01/07/2013</v>
          </cell>
          <cell r="BT12" t="str">
            <v>RESOLUCION DIRECTORAL</v>
          </cell>
          <cell r="BU12" t="str">
            <v>01/07/2013</v>
          </cell>
          <cell r="BV12" t="str">
            <v>-</v>
          </cell>
          <cell r="BW12" t="str">
            <v>RED DE SALUD ABANCAY</v>
          </cell>
          <cell r="BX12" t="str">
            <v>DIRECCION EJECUTIVA</v>
          </cell>
          <cell r="BY12" t="str">
            <v>GESTION ADMINISTRATIVA</v>
          </cell>
          <cell r="BZ12" t="str">
            <v>Personal y Obligaciones Sociales</v>
          </cell>
          <cell r="CA12" t="str">
            <v>RECURSOS ORDINARIOS</v>
          </cell>
          <cell r="CB12" t="str">
            <v>12</v>
          </cell>
          <cell r="CC12" t="str">
            <v>BANCO DE LA NACION</v>
          </cell>
          <cell r="CD12" t="str">
            <v>MULTIRED</v>
          </cell>
          <cell r="CE12" t="str">
            <v>04181101526</v>
          </cell>
          <cell r="CF12" t="str">
            <v>1</v>
          </cell>
          <cell r="CG12" t="str">
            <v>DL.19990 - SNP</v>
          </cell>
          <cell r="CH12" t="str">
            <v>O.N.P.</v>
          </cell>
          <cell r="CI12" t="str">
            <v>01/07/2013</v>
          </cell>
          <cell r="CJ12" t="str">
            <v>0</v>
          </cell>
          <cell r="CK12" t="str">
            <v>0</v>
          </cell>
          <cell r="CL12" t="str">
            <v>UE Red De Salud Abancay</v>
          </cell>
          <cell r="CM12" t="str">
            <v>ACTIVO</v>
          </cell>
          <cell r="CR12" t="str">
            <v>MICRORED DE SALUD CURAHUASI</v>
          </cell>
        </row>
        <row r="13">
          <cell r="S13" t="str">
            <v>31015871</v>
          </cell>
          <cell r="T13" t="str">
            <v>CIRILO</v>
          </cell>
          <cell r="U13" t="str">
            <v>CONDOMA</v>
          </cell>
          <cell r="V13" t="str">
            <v>PANIURA</v>
          </cell>
          <cell r="W13" t="str">
            <v>SIN DATOS</v>
          </cell>
          <cell r="X13" t="str">
            <v>29/03/1965</v>
          </cell>
          <cell r="Y13" t="str">
            <v>Masculino</v>
          </cell>
          <cell r="Z13" t="str">
            <v>Soltero</v>
          </cell>
          <cell r="AA13" t="str">
            <v>JR.PROGRESO S/N</v>
          </cell>
          <cell r="AE13" t="str">
            <v>Superior Técnico</v>
          </cell>
          <cell r="AF13" t="str">
            <v>Técnico superior completo</v>
          </cell>
          <cell r="AG13" t="str">
            <v>TECNICO EN ENFERMERIA</v>
          </cell>
          <cell r="AK13" t="str">
            <v>TITULO</v>
          </cell>
          <cell r="AM13" t="str">
            <v>NO</v>
          </cell>
          <cell r="AR13" t="str">
            <v>SI</v>
          </cell>
          <cell r="AS13" t="str">
            <v>NO</v>
          </cell>
          <cell r="AT13" t="str">
            <v>NO</v>
          </cell>
          <cell r="AV13" t="str">
            <v>1987-11-23</v>
          </cell>
          <cell r="AW13" t="str">
            <v>TECNICO/A EN ENFERMERIA II</v>
          </cell>
          <cell r="AX13" t="str">
            <v>Regimen 276</v>
          </cell>
          <cell r="AY13" t="str">
            <v>Nombrado</v>
          </cell>
          <cell r="AZ13" t="str">
            <v>STA</v>
          </cell>
          <cell r="BA13" t="str">
            <v>0094-STA-Servidor Tecnico A</v>
          </cell>
          <cell r="BB13" t="str">
            <v>TA</v>
          </cell>
          <cell r="BC13" t="str">
            <v>Recursos Ordinarios</v>
          </cell>
          <cell r="BE13" t="str">
            <v>Presencial</v>
          </cell>
          <cell r="BF13" t="str">
            <v>NO</v>
          </cell>
          <cell r="BG13" t="str">
            <v>NO</v>
          </cell>
          <cell r="BI13" t="str">
            <v>NO</v>
          </cell>
          <cell r="BJ13" t="str">
            <v>NO</v>
          </cell>
          <cell r="BL13" t="str">
            <v>NO</v>
          </cell>
          <cell r="BM13" t="str">
            <v>Activos</v>
          </cell>
          <cell r="BN13" t="str">
            <v>Tecnicos</v>
          </cell>
          <cell r="BO13" t="str">
            <v>TECNICO ASIS</v>
          </cell>
          <cell r="BP13" t="str">
            <v>000034</v>
          </cell>
          <cell r="BQ13" t="str">
            <v>Ocupada</v>
          </cell>
          <cell r="BR13" t="str">
            <v>Concurso</v>
          </cell>
          <cell r="BS13" t="str">
            <v>23/11/1987</v>
          </cell>
          <cell r="BT13" t="str">
            <v>RESOLUCION DIRECTORAL</v>
          </cell>
          <cell r="BU13" t="str">
            <v>23/11/1987</v>
          </cell>
          <cell r="BV13" t="str">
            <v>-</v>
          </cell>
          <cell r="BW13" t="str">
            <v>RED DE SALUD ABANCAY</v>
          </cell>
          <cell r="BX13" t="str">
            <v>DIRECCION EJECUTIVA</v>
          </cell>
          <cell r="BY13" t="str">
            <v>GESTION ADMINISTRATIVA</v>
          </cell>
          <cell r="BZ13" t="str">
            <v>Personal y Obligaciones Sociales</v>
          </cell>
          <cell r="CA13" t="str">
            <v>RECURSOS ORDINARIOS</v>
          </cell>
          <cell r="CB13" t="str">
            <v>12</v>
          </cell>
          <cell r="CC13" t="str">
            <v>BANCO DE LA NACION</v>
          </cell>
          <cell r="CD13" t="str">
            <v>MULTIRED</v>
          </cell>
          <cell r="CE13" t="str">
            <v>04181342213</v>
          </cell>
          <cell r="CF13" t="str">
            <v>1</v>
          </cell>
          <cell r="CG13" t="str">
            <v>DL.25897 - SPP</v>
          </cell>
          <cell r="CH13" t="str">
            <v>AFP INTEGRA</v>
          </cell>
          <cell r="CI13" t="str">
            <v>01/07/2018</v>
          </cell>
          <cell r="CJ13" t="str">
            <v>538281CCPDI6</v>
          </cell>
          <cell r="CK13" t="str">
            <v>0</v>
          </cell>
          <cell r="CL13" t="str">
            <v>UE Red De Salud Abancay</v>
          </cell>
          <cell r="CM13" t="str">
            <v>ACTIVO</v>
          </cell>
          <cell r="CR13" t="str">
            <v>MICRORED DE SALUD CURAHUASI</v>
          </cell>
        </row>
        <row r="14">
          <cell r="S14" t="str">
            <v>31035258</v>
          </cell>
          <cell r="T14" t="str">
            <v>AVELINA</v>
          </cell>
          <cell r="U14" t="str">
            <v>CRUZ</v>
          </cell>
          <cell r="V14" t="str">
            <v>CCAHUA</v>
          </cell>
          <cell r="W14" t="str">
            <v>SIN DATOS</v>
          </cell>
          <cell r="X14" t="str">
            <v>10/11/1962</v>
          </cell>
          <cell r="Y14" t="str">
            <v>Femenino</v>
          </cell>
          <cell r="Z14" t="str">
            <v>Casado</v>
          </cell>
          <cell r="AA14" t="str">
            <v>AV. LOS INCAS 1046</v>
          </cell>
          <cell r="AE14" t="str">
            <v>Superior Técnico</v>
          </cell>
          <cell r="AF14" t="str">
            <v>Técnico superior completo</v>
          </cell>
          <cell r="AG14" t="str">
            <v>TECNICO EN ENFERMERIA</v>
          </cell>
          <cell r="AK14" t="str">
            <v>TITULO</v>
          </cell>
          <cell r="AM14" t="str">
            <v>NO</v>
          </cell>
          <cell r="AR14" t="str">
            <v>SI</v>
          </cell>
          <cell r="AS14" t="str">
            <v>NO</v>
          </cell>
          <cell r="AT14" t="str">
            <v>NO</v>
          </cell>
          <cell r="AV14" t="str">
            <v>1987-11-23</v>
          </cell>
          <cell r="AW14" t="str">
            <v>TECNICO/A SANITARIO AMBIENTAL I</v>
          </cell>
          <cell r="AX14" t="str">
            <v>Regimen 276</v>
          </cell>
          <cell r="AY14" t="str">
            <v>Nombrado</v>
          </cell>
          <cell r="AZ14" t="str">
            <v>STA</v>
          </cell>
          <cell r="BA14" t="str">
            <v>0094-STA-Servidor Tecnico A</v>
          </cell>
          <cell r="BB14" t="str">
            <v>TA</v>
          </cell>
          <cell r="BC14" t="str">
            <v>Recursos Ordinarios</v>
          </cell>
          <cell r="BE14" t="str">
            <v>Solo Remoto</v>
          </cell>
          <cell r="BF14" t="str">
            <v>NO</v>
          </cell>
          <cell r="BG14" t="str">
            <v>NO</v>
          </cell>
          <cell r="BH14" t="str">
            <v>Presencia de comorbilidad(RM 193-2020-MINSA,7.2)</v>
          </cell>
          <cell r="BI14" t="str">
            <v>NO</v>
          </cell>
          <cell r="BJ14" t="str">
            <v>NO</v>
          </cell>
          <cell r="BL14" t="str">
            <v>SI</v>
          </cell>
          <cell r="BM14" t="str">
            <v>Activos</v>
          </cell>
          <cell r="BN14" t="str">
            <v>Tecnicos</v>
          </cell>
          <cell r="BO14" t="str">
            <v>TECNICO ASIS</v>
          </cell>
          <cell r="BP14" t="str">
            <v>000038</v>
          </cell>
          <cell r="BQ14" t="str">
            <v>Ocupada</v>
          </cell>
          <cell r="BR14" t="str">
            <v>Concurso</v>
          </cell>
          <cell r="BS14" t="str">
            <v>23/11/1987</v>
          </cell>
          <cell r="BT14" t="str">
            <v>RESOLUCION DIRECTORAL</v>
          </cell>
          <cell r="BU14" t="str">
            <v>23/11/1987</v>
          </cell>
          <cell r="BV14" t="str">
            <v>-</v>
          </cell>
          <cell r="BW14" t="str">
            <v>RED DE SALUD ABANCAY</v>
          </cell>
          <cell r="BX14" t="str">
            <v>DIRECCION EJECUTIVA</v>
          </cell>
          <cell r="BY14" t="str">
            <v>GESTION ADMINISTRATIVA</v>
          </cell>
          <cell r="BZ14" t="str">
            <v>Personal y Obligaciones Sociales</v>
          </cell>
          <cell r="CA14" t="str">
            <v>RECURSOS ORDINARIOS</v>
          </cell>
          <cell r="CB14" t="str">
            <v>12</v>
          </cell>
          <cell r="CC14" t="str">
            <v>BANCO DE LA NACION</v>
          </cell>
          <cell r="CD14" t="str">
            <v>MULTIRED</v>
          </cell>
          <cell r="CE14" t="str">
            <v>04181342329</v>
          </cell>
          <cell r="CF14" t="str">
            <v>1</v>
          </cell>
          <cell r="CG14" t="str">
            <v>DL.25897 - SPP</v>
          </cell>
          <cell r="CH14" t="str">
            <v>AFP INTEGRA</v>
          </cell>
          <cell r="CI14" t="str">
            <v>01/07/2018</v>
          </cell>
          <cell r="CJ14" t="str">
            <v>529580ACCZU8</v>
          </cell>
          <cell r="CK14" t="str">
            <v>0</v>
          </cell>
          <cell r="CL14" t="str">
            <v>UE Red De Salud Abancay</v>
          </cell>
          <cell r="CM14" t="str">
            <v>ACTIVO</v>
          </cell>
          <cell r="CQ14" t="str">
            <v>Perú</v>
          </cell>
          <cell r="CR14" t="str">
            <v>MICRORED DE SALUD CURAHUASI</v>
          </cell>
        </row>
        <row r="15">
          <cell r="S15" t="str">
            <v>43979150</v>
          </cell>
          <cell r="T15" t="str">
            <v>PERCY</v>
          </cell>
          <cell r="U15" t="str">
            <v>CUELLAR</v>
          </cell>
          <cell r="V15" t="str">
            <v>MARTINEZ</v>
          </cell>
          <cell r="W15" t="str">
            <v>SIN DATOS</v>
          </cell>
          <cell r="X15" t="str">
            <v>12/07/1980</v>
          </cell>
          <cell r="Y15" t="str">
            <v>Masculino</v>
          </cell>
          <cell r="Z15" t="str">
            <v>Soltero</v>
          </cell>
          <cell r="AA15" t="str">
            <v>PASAJE LAS MAGNOLIAS PARQUE LOTE C.11</v>
          </cell>
          <cell r="AC15" t="str">
            <v>percy.cuellar.martinez@gmail.com</v>
          </cell>
          <cell r="AD15" t="str">
            <v>931190503</v>
          </cell>
          <cell r="AE15" t="str">
            <v>Superior Técnico</v>
          </cell>
          <cell r="AF15" t="str">
            <v>Técnico superior completo</v>
          </cell>
          <cell r="AG15" t="str">
            <v>TECNICO DE FARMACIA</v>
          </cell>
          <cell r="AK15" t="str">
            <v>TITULO</v>
          </cell>
          <cell r="AM15" t="str">
            <v>NO</v>
          </cell>
          <cell r="AR15" t="str">
            <v>SI</v>
          </cell>
          <cell r="AS15" t="str">
            <v>NO</v>
          </cell>
          <cell r="AT15" t="str">
            <v>NO</v>
          </cell>
          <cell r="AV15" t="str">
            <v>01/01/2019</v>
          </cell>
          <cell r="AW15" t="str">
            <v>TECNICO/A EN FARMACIA I</v>
          </cell>
          <cell r="AX15" t="str">
            <v>Regimen 276</v>
          </cell>
          <cell r="AY15" t="str">
            <v>Nombrado</v>
          </cell>
          <cell r="AZ15" t="str">
            <v>STF</v>
          </cell>
          <cell r="BA15" t="str">
            <v>0099-STF-Servidor Tecnico F</v>
          </cell>
          <cell r="BB15" t="str">
            <v>TF</v>
          </cell>
          <cell r="BE15" t="str">
            <v>Presencial</v>
          </cell>
          <cell r="BF15" t="str">
            <v>NO</v>
          </cell>
          <cell r="BG15" t="str">
            <v>NO</v>
          </cell>
          <cell r="BI15" t="str">
            <v>NO</v>
          </cell>
          <cell r="BJ15" t="str">
            <v>NO</v>
          </cell>
          <cell r="BK15" t="str">
            <v>31/12/2018</v>
          </cell>
          <cell r="BL15" t="str">
            <v>SI</v>
          </cell>
          <cell r="BM15" t="str">
            <v>Activos</v>
          </cell>
          <cell r="BN15" t="str">
            <v>Tecnicos</v>
          </cell>
          <cell r="BO15" t="str">
            <v>TECNICO ASIS</v>
          </cell>
          <cell r="BP15" t="str">
            <v>000612</v>
          </cell>
          <cell r="BQ15" t="str">
            <v>Ocupada</v>
          </cell>
          <cell r="BR15" t="str">
            <v>Concurso</v>
          </cell>
          <cell r="BS15" t="str">
            <v>01/01/2019</v>
          </cell>
          <cell r="BT15" t="str">
            <v>RESOLUCION DIRECTORAL</v>
          </cell>
          <cell r="BU15" t="str">
            <v>01/01/2019</v>
          </cell>
          <cell r="BV15" t="str">
            <v>396</v>
          </cell>
          <cell r="BW15" t="str">
            <v>RED DE SALUD ABANCAY</v>
          </cell>
          <cell r="BX15" t="str">
            <v>DIRECCION EJECUTIVA</v>
          </cell>
          <cell r="BZ15" t="str">
            <v>Personal y Obligaciones Sociales</v>
          </cell>
          <cell r="CA15" t="str">
            <v>RECURSOS ORDINARIOS</v>
          </cell>
          <cell r="CB15" t="str">
            <v>12</v>
          </cell>
          <cell r="CC15" t="str">
            <v>BANCO DE LA NACION</v>
          </cell>
          <cell r="CD15" t="str">
            <v>CUENTA DE AHORRO</v>
          </cell>
          <cell r="CE15" t="str">
            <v>04181082513</v>
          </cell>
          <cell r="CF15" t="str">
            <v>00000000000000000000</v>
          </cell>
          <cell r="CG15" t="str">
            <v>DL.25897 - SPP</v>
          </cell>
          <cell r="CH15" t="str">
            <v>AFP PROFUTURO</v>
          </cell>
          <cell r="CI15" t="str">
            <v>01/01/2019</v>
          </cell>
          <cell r="CJ15" t="str">
            <v>594121PCMLT7</v>
          </cell>
          <cell r="CK15" t="str">
            <v>000000000000000</v>
          </cell>
          <cell r="CL15" t="str">
            <v>UE Red De Salud Abancay</v>
          </cell>
          <cell r="CM15" t="str">
            <v>ACTIVO</v>
          </cell>
          <cell r="CQ15" t="str">
            <v>Perú</v>
          </cell>
          <cell r="CR15" t="str">
            <v>MICRORED DE SALUD CURAHUASI</v>
          </cell>
        </row>
        <row r="16">
          <cell r="S16" t="str">
            <v>31033297</v>
          </cell>
          <cell r="T16" t="str">
            <v>GLICINA</v>
          </cell>
          <cell r="U16" t="str">
            <v>DIPAS</v>
          </cell>
          <cell r="V16" t="str">
            <v>ROBLES</v>
          </cell>
          <cell r="W16" t="str">
            <v>SIN DATOS</v>
          </cell>
          <cell r="X16" t="str">
            <v>17/08/1970</v>
          </cell>
          <cell r="Y16" t="str">
            <v>Femenino</v>
          </cell>
          <cell r="Z16" t="str">
            <v>Soltero</v>
          </cell>
          <cell r="AA16" t="str">
            <v>URB PATIBAMBA BAJA S/N</v>
          </cell>
          <cell r="AE16" t="str">
            <v>Superior Técnico</v>
          </cell>
          <cell r="AF16" t="str">
            <v>Técnico superior completo</v>
          </cell>
          <cell r="AG16" t="str">
            <v>TECNICO EN ENFERMERIA</v>
          </cell>
          <cell r="AK16" t="str">
            <v>TITULO</v>
          </cell>
          <cell r="AM16" t="str">
            <v>NO</v>
          </cell>
          <cell r="AR16" t="str">
            <v>SI</v>
          </cell>
          <cell r="AS16" t="str">
            <v>NO</v>
          </cell>
          <cell r="AT16" t="str">
            <v>NO</v>
          </cell>
          <cell r="AV16" t="str">
            <v>1999-09-01</v>
          </cell>
          <cell r="AW16" t="str">
            <v>TECNICO/A SANITARIO AMBIENTAL I</v>
          </cell>
          <cell r="AX16" t="str">
            <v>Regimen 276</v>
          </cell>
          <cell r="AY16" t="str">
            <v>Nombrado</v>
          </cell>
          <cell r="AZ16" t="str">
            <v>STA</v>
          </cell>
          <cell r="BA16" t="str">
            <v>0094-STA-Servidor Tecnico A</v>
          </cell>
          <cell r="BB16" t="str">
            <v>TA</v>
          </cell>
          <cell r="BC16" t="str">
            <v>Recursos Ordinarios</v>
          </cell>
          <cell r="BE16" t="str">
            <v>Presencial</v>
          </cell>
          <cell r="BF16" t="str">
            <v>NO</v>
          </cell>
          <cell r="BG16" t="str">
            <v>NO</v>
          </cell>
          <cell r="BI16" t="str">
            <v>NO</v>
          </cell>
          <cell r="BJ16" t="str">
            <v>NO</v>
          </cell>
          <cell r="BL16" t="str">
            <v>NO</v>
          </cell>
          <cell r="BM16" t="str">
            <v>Activos</v>
          </cell>
          <cell r="BN16" t="str">
            <v>Tecnicos</v>
          </cell>
          <cell r="BO16" t="str">
            <v>TECNICO ASIS</v>
          </cell>
          <cell r="BP16" t="str">
            <v>000044</v>
          </cell>
          <cell r="BQ16" t="str">
            <v>Ocupada</v>
          </cell>
          <cell r="BR16" t="str">
            <v>Ley 28498</v>
          </cell>
          <cell r="BS16" t="str">
            <v>09/01/1999</v>
          </cell>
          <cell r="BT16" t="str">
            <v>RESOLUCION DIRECTORAL</v>
          </cell>
          <cell r="BU16" t="str">
            <v>09/01/1999</v>
          </cell>
          <cell r="BV16" t="str">
            <v>-</v>
          </cell>
          <cell r="BW16" t="str">
            <v>RED DE SALUD ABANCAY</v>
          </cell>
          <cell r="BX16" t="str">
            <v>DIRECCION EJECUTIVA</v>
          </cell>
          <cell r="BY16" t="str">
            <v>GESTION ADMINISTRATIVA</v>
          </cell>
          <cell r="BZ16" t="str">
            <v>Personal y Obligaciones Sociales</v>
          </cell>
          <cell r="CA16" t="str">
            <v>RECURSOS ORDINARIOS</v>
          </cell>
          <cell r="CB16" t="str">
            <v>12</v>
          </cell>
          <cell r="CC16" t="str">
            <v>BANCO DE LA NACION</v>
          </cell>
          <cell r="CD16" t="str">
            <v>MULTIRED</v>
          </cell>
          <cell r="CE16" t="str">
            <v>04181390080</v>
          </cell>
          <cell r="CF16" t="str">
            <v>1</v>
          </cell>
          <cell r="CG16" t="str">
            <v>DL.25897 - SPP</v>
          </cell>
          <cell r="CH16" t="str">
            <v>AFP INTEGRA</v>
          </cell>
          <cell r="CI16" t="str">
            <v>09/01/1999</v>
          </cell>
          <cell r="CJ16" t="str">
            <v>557950GDRAL6</v>
          </cell>
          <cell r="CK16" t="str">
            <v>0</v>
          </cell>
          <cell r="CL16" t="str">
            <v>UE Red De Salud Abancay</v>
          </cell>
          <cell r="CM16" t="str">
            <v>ACTIVO</v>
          </cell>
          <cell r="CR16" t="str">
            <v>MICRORED DE SALUD CURAHUASI</v>
          </cell>
        </row>
        <row r="17">
          <cell r="S17" t="str">
            <v>42807612</v>
          </cell>
          <cell r="T17" t="str">
            <v>LEYLA CAROLINA</v>
          </cell>
          <cell r="U17" t="str">
            <v>GONZALES</v>
          </cell>
          <cell r="V17" t="str">
            <v>GOMEZ</v>
          </cell>
          <cell r="W17" t="str">
            <v>SIN DATOS</v>
          </cell>
          <cell r="X17" t="str">
            <v>22/11/1984</v>
          </cell>
          <cell r="Y17" t="str">
            <v>Femenino</v>
          </cell>
          <cell r="Z17" t="str">
            <v>Soltero</v>
          </cell>
          <cell r="AA17" t="str">
            <v>ARICA</v>
          </cell>
          <cell r="AB17" t="str">
            <v>10428076129</v>
          </cell>
          <cell r="AC17" t="str">
            <v>yelitag2@hotmail.com</v>
          </cell>
          <cell r="AD17" t="str">
            <v>992947454</v>
          </cell>
          <cell r="AE17" t="str">
            <v>Superior Universitario</v>
          </cell>
          <cell r="AF17" t="str">
            <v>Superior completo</v>
          </cell>
          <cell r="AG17" t="str">
            <v>CIRUJANO DENTISTA</v>
          </cell>
          <cell r="AK17" t="str">
            <v>TITULO</v>
          </cell>
          <cell r="AL17" t="str">
            <v>24065</v>
          </cell>
          <cell r="AM17" t="str">
            <v>NO</v>
          </cell>
          <cell r="AP17" t="str">
            <v>24065</v>
          </cell>
          <cell r="AR17" t="str">
            <v>SI</v>
          </cell>
          <cell r="AS17" t="str">
            <v>NO</v>
          </cell>
          <cell r="AT17" t="str">
            <v>NO</v>
          </cell>
          <cell r="AV17" t="str">
            <v>2011-04-01</v>
          </cell>
          <cell r="AW17" t="str">
            <v>ODONTOLOGO</v>
          </cell>
          <cell r="AX17" t="str">
            <v>Regimen 276</v>
          </cell>
          <cell r="AY17" t="str">
            <v>Nombrado</v>
          </cell>
          <cell r="AZ17" t="str">
            <v>CD-I</v>
          </cell>
          <cell r="BA17" t="str">
            <v>0115-CD-I-Cirujano Dentista (nivel I)</v>
          </cell>
          <cell r="BB17" t="str">
            <v>61</v>
          </cell>
          <cell r="BE17" t="str">
            <v>Presencial</v>
          </cell>
          <cell r="BF17" t="str">
            <v>NO</v>
          </cell>
          <cell r="BG17" t="str">
            <v>NO</v>
          </cell>
          <cell r="BI17" t="str">
            <v>NO</v>
          </cell>
          <cell r="BJ17" t="str">
            <v>NO</v>
          </cell>
          <cell r="BK17" t="str">
            <v>20/10/2016</v>
          </cell>
          <cell r="BL17" t="str">
            <v>SI</v>
          </cell>
          <cell r="BM17" t="str">
            <v>Activos</v>
          </cell>
          <cell r="BN17" t="str">
            <v>Profesionales de la Salud</v>
          </cell>
          <cell r="BO17" t="str">
            <v>PROF. DE LA SALUD</v>
          </cell>
          <cell r="BP17" t="str">
            <v>000500</v>
          </cell>
          <cell r="BQ17" t="str">
            <v>Ocupada</v>
          </cell>
          <cell r="BR17" t="str">
            <v>Ley 30372</v>
          </cell>
          <cell r="BS17" t="str">
            <v>17/10/2016</v>
          </cell>
          <cell r="BT17" t="str">
            <v>DECRETO SUPREMO</v>
          </cell>
          <cell r="BU17" t="str">
            <v>15/10/2016</v>
          </cell>
          <cell r="BV17" t="str">
            <v>DS 286-2016-EF Nombramiento 2016</v>
          </cell>
          <cell r="BW17" t="str">
            <v>RED DE SALUD ABANCAY</v>
          </cell>
          <cell r="BX17" t="str">
            <v>DIRECCION EJECUTIVA</v>
          </cell>
          <cell r="BY17" t="str">
            <v>GESTION ADMINISTRATIVA</v>
          </cell>
          <cell r="BZ17" t="str">
            <v>Personal y Obligaciones Sociales</v>
          </cell>
          <cell r="CA17" t="str">
            <v>RECURSOS ORDINARIOS</v>
          </cell>
          <cell r="CB17" t="str">
            <v>12</v>
          </cell>
          <cell r="CC17" t="str">
            <v>BANCO DE LA NACION</v>
          </cell>
          <cell r="CD17" t="str">
            <v>CUENTA DE AHORRO</v>
          </cell>
          <cell r="CE17" t="str">
            <v>04181217419</v>
          </cell>
          <cell r="CF17" t="str">
            <v>00000000000000000000</v>
          </cell>
          <cell r="CG17" t="str">
            <v>DL.25897 - SPP</v>
          </cell>
          <cell r="CH17" t="str">
            <v>AFP PROFUTURO</v>
          </cell>
          <cell r="CI17" t="str">
            <v>18/05/2010</v>
          </cell>
          <cell r="CJ17" t="str">
            <v>610060LGGZE2</v>
          </cell>
          <cell r="CK17" t="str">
            <v>0000000000000</v>
          </cell>
          <cell r="CL17" t="str">
            <v>UE Red De Salud Abancay</v>
          </cell>
          <cell r="CM17" t="str">
            <v>ACTIVO</v>
          </cell>
          <cell r="CR17" t="str">
            <v>MICRORED DE SALUD CURAHUASI</v>
          </cell>
        </row>
        <row r="18">
          <cell r="S18" t="str">
            <v>43765764</v>
          </cell>
          <cell r="T18" t="str">
            <v>ANDRES GUILLERMO</v>
          </cell>
          <cell r="U18" t="str">
            <v>GUISADO</v>
          </cell>
          <cell r="V18" t="str">
            <v>CHOCCATA</v>
          </cell>
          <cell r="W18" t="str">
            <v>SIN DATOS</v>
          </cell>
          <cell r="X18" t="str">
            <v>05/02/1986</v>
          </cell>
          <cell r="Y18" t="str">
            <v>Masculino</v>
          </cell>
          <cell r="Z18" t="str">
            <v>Soltero</v>
          </cell>
          <cell r="AA18" t="str">
            <v>COMUNID.CAMPESINA PUCA PUCA</v>
          </cell>
          <cell r="AC18" t="str">
            <v>charax_100pre@hotmail.com</v>
          </cell>
          <cell r="AD18" t="str">
            <v>991055389</v>
          </cell>
          <cell r="AE18" t="str">
            <v>Superior Técnico</v>
          </cell>
          <cell r="AF18" t="str">
            <v>Técnico superior completo</v>
          </cell>
          <cell r="AG18" t="str">
            <v>TECNICO EN ENFERMERIA</v>
          </cell>
          <cell r="AK18" t="str">
            <v>TITULO</v>
          </cell>
          <cell r="AM18" t="str">
            <v>NO</v>
          </cell>
          <cell r="AR18" t="str">
            <v>SI</v>
          </cell>
          <cell r="AS18" t="str">
            <v>NO</v>
          </cell>
          <cell r="AT18" t="str">
            <v>NO</v>
          </cell>
          <cell r="AV18" t="str">
            <v>2012-02-01</v>
          </cell>
          <cell r="AW18" t="str">
            <v>TECNICO/A EN ENFERMERIA I</v>
          </cell>
          <cell r="AX18" t="str">
            <v>Regimen 276</v>
          </cell>
          <cell r="AY18" t="str">
            <v>Nombrado</v>
          </cell>
          <cell r="AZ18" t="str">
            <v>STF</v>
          </cell>
          <cell r="BA18" t="str">
            <v>0099-STF-Servidor Tecnico F</v>
          </cell>
          <cell r="BB18" t="str">
            <v>TF</v>
          </cell>
          <cell r="BE18" t="str">
            <v>Presencial</v>
          </cell>
          <cell r="BF18" t="str">
            <v>NO</v>
          </cell>
          <cell r="BG18" t="str">
            <v>NO</v>
          </cell>
          <cell r="BI18" t="str">
            <v>NO</v>
          </cell>
          <cell r="BJ18" t="str">
            <v>NO</v>
          </cell>
          <cell r="BK18" t="str">
            <v>07/11/2017</v>
          </cell>
          <cell r="BL18" t="str">
            <v>SI</v>
          </cell>
          <cell r="BM18" t="str">
            <v>Activos</v>
          </cell>
          <cell r="BN18" t="str">
            <v>Tecnicos</v>
          </cell>
          <cell r="BO18" t="str">
            <v>TECNICO ASIS</v>
          </cell>
          <cell r="BP18" t="str">
            <v>000587</v>
          </cell>
          <cell r="BQ18" t="str">
            <v>Ocupada</v>
          </cell>
          <cell r="BR18" t="str">
            <v>Ley 30114</v>
          </cell>
          <cell r="BS18" t="str">
            <v>01/11/2017</v>
          </cell>
          <cell r="BT18" t="str">
            <v>RESOLUCION DIRECTORAL</v>
          </cell>
          <cell r="BU18" t="str">
            <v>01/11/2017</v>
          </cell>
          <cell r="BV18" t="str">
            <v>281-2017</v>
          </cell>
          <cell r="BW18" t="str">
            <v>RED DE SALUD ABANCAY</v>
          </cell>
          <cell r="BX18" t="str">
            <v>RED DE SALUD ABANCAY</v>
          </cell>
          <cell r="BZ18" t="str">
            <v>Personal y Obligaciones Sociales</v>
          </cell>
          <cell r="CA18" t="str">
            <v>RECURSOS ORDINARIOS</v>
          </cell>
          <cell r="CB18" t="str">
            <v>0</v>
          </cell>
          <cell r="CC18" t="str">
            <v>BANCO DE LA NACION</v>
          </cell>
          <cell r="CD18" t="str">
            <v>MULTIRED</v>
          </cell>
          <cell r="CE18" t="str">
            <v>04181230075</v>
          </cell>
          <cell r="CF18" t="str">
            <v>0</v>
          </cell>
          <cell r="CG18" t="str">
            <v>DL.19990 - SNP</v>
          </cell>
          <cell r="CH18" t="str">
            <v>O.N.P.</v>
          </cell>
          <cell r="CJ18" t="str">
            <v>0</v>
          </cell>
          <cell r="CK18" t="str">
            <v>0</v>
          </cell>
          <cell r="CL18" t="str">
            <v>UE Red De Salud Abancay</v>
          </cell>
          <cell r="CM18" t="str">
            <v>ACTIVO</v>
          </cell>
          <cell r="CR18" t="str">
            <v>MICRORED DE SALUD CURAHUASI</v>
          </cell>
        </row>
        <row r="19">
          <cell r="S19" t="str">
            <v>23917291</v>
          </cell>
          <cell r="T19" t="str">
            <v>REBECA</v>
          </cell>
          <cell r="U19" t="str">
            <v>HUANCAHUIRI</v>
          </cell>
          <cell r="V19" t="str">
            <v>GARRAFA</v>
          </cell>
          <cell r="W19" t="str">
            <v>SIN DATOS</v>
          </cell>
          <cell r="X19" t="str">
            <v>06/08/1958</v>
          </cell>
          <cell r="Y19" t="str">
            <v>Femenino</v>
          </cell>
          <cell r="Z19" t="str">
            <v>Soltero</v>
          </cell>
          <cell r="AA19" t="str">
            <v>URB. TUPAC AMARU T-4-5</v>
          </cell>
          <cell r="AC19" t="str">
            <v>quecahg@hotmail.com</v>
          </cell>
          <cell r="AD19" t="str">
            <v>987188355</v>
          </cell>
          <cell r="AE19" t="str">
            <v>Superior Universitario</v>
          </cell>
          <cell r="AF19" t="str">
            <v>Superior completo</v>
          </cell>
          <cell r="AG19" t="str">
            <v>ENFERMERA(O)</v>
          </cell>
          <cell r="AK19" t="str">
            <v>TITULO</v>
          </cell>
          <cell r="AL19" t="str">
            <v>16569</v>
          </cell>
          <cell r="AM19" t="str">
            <v>SI</v>
          </cell>
          <cell r="AN19" t="str">
            <v>ENFERMERIA EN EMERGENCIAS Y DESASTRES</v>
          </cell>
          <cell r="AO19" t="str">
            <v>RNE</v>
          </cell>
          <cell r="AP19" t="str">
            <v>16569</v>
          </cell>
          <cell r="AQ19" t="str">
            <v>UNIVERSIDAD NACIONAL DE SAN ANTONIO ABAD DEL CUSCO</v>
          </cell>
          <cell r="AR19" t="str">
            <v>SI</v>
          </cell>
          <cell r="AS19" t="str">
            <v>NO</v>
          </cell>
          <cell r="AT19" t="str">
            <v>NO</v>
          </cell>
          <cell r="AV19" t="str">
            <v>1989-12-31</v>
          </cell>
          <cell r="AW19" t="str">
            <v>ENFERMERA/O</v>
          </cell>
          <cell r="AX19" t="str">
            <v>Regimen 276</v>
          </cell>
          <cell r="AY19" t="str">
            <v>Nombrado</v>
          </cell>
          <cell r="AZ19" t="str">
            <v>ENF-14</v>
          </cell>
          <cell r="BA19" t="str">
            <v>0109-ENF-14-Enfermera (nivel V)</v>
          </cell>
          <cell r="BB19" t="str">
            <v>14</v>
          </cell>
          <cell r="BC19" t="str">
            <v>Recursos Ordinarios</v>
          </cell>
          <cell r="BF19" t="str">
            <v>NO</v>
          </cell>
          <cell r="BG19" t="str">
            <v>NO</v>
          </cell>
          <cell r="BH19" t="str">
            <v>Mayor de 65 años</v>
          </cell>
          <cell r="BI19" t="str">
            <v>NO</v>
          </cell>
          <cell r="BJ19" t="str">
            <v>NO</v>
          </cell>
          <cell r="BK19" t="str">
            <v>31/12/1989</v>
          </cell>
          <cell r="BL19" t="str">
            <v>SI</v>
          </cell>
          <cell r="BM19" t="str">
            <v>Activos</v>
          </cell>
          <cell r="BN19" t="str">
            <v>Profesionales de la Salud</v>
          </cell>
          <cell r="BO19" t="str">
            <v>PROF. DE LA SALUD</v>
          </cell>
          <cell r="BP19" t="str">
            <v>000057</v>
          </cell>
          <cell r="BQ19" t="str">
            <v>Ocupada</v>
          </cell>
          <cell r="BR19" t="str">
            <v>Concurso</v>
          </cell>
          <cell r="BS19" t="str">
            <v>31/12/1989</v>
          </cell>
          <cell r="BT19" t="str">
            <v>RESOLUCION DIRECTORAL</v>
          </cell>
          <cell r="BU19" t="str">
            <v>31/12/1989</v>
          </cell>
          <cell r="BV19" t="str">
            <v>-</v>
          </cell>
          <cell r="BW19" t="str">
            <v>RED DE SALUD ABANCAY</v>
          </cell>
          <cell r="BX19" t="str">
            <v>DIRECCION EJECUTIVA</v>
          </cell>
          <cell r="BY19" t="str">
            <v>GESTION ADMINISTRATIVA</v>
          </cell>
          <cell r="BZ19" t="str">
            <v>Personal y Obligaciones Sociales</v>
          </cell>
          <cell r="CA19" t="str">
            <v>RECURSOS ORDINARIOS</v>
          </cell>
          <cell r="CB19" t="str">
            <v>12</v>
          </cell>
          <cell r="CC19" t="str">
            <v>BANCO DE LA NACION</v>
          </cell>
          <cell r="CD19" t="str">
            <v>MULTIRED</v>
          </cell>
          <cell r="CE19" t="str">
            <v>04181342957</v>
          </cell>
          <cell r="CF19" t="str">
            <v>1</v>
          </cell>
          <cell r="CG19" t="str">
            <v>DL.25897 - SPP</v>
          </cell>
          <cell r="CH19" t="str">
            <v>AFP INTEGRA</v>
          </cell>
          <cell r="CI19" t="str">
            <v>01/07/2018</v>
          </cell>
          <cell r="CJ19" t="str">
            <v>214010RHGNR4</v>
          </cell>
          <cell r="CK19" t="str">
            <v>00</v>
          </cell>
          <cell r="CL19" t="str">
            <v>UE Red De Salud Abancay</v>
          </cell>
          <cell r="CM19" t="str">
            <v>ACTIVO</v>
          </cell>
          <cell r="CR19" t="str">
            <v>MICRORED DE SALUD CURAHUASI</v>
          </cell>
        </row>
        <row r="20">
          <cell r="S20" t="str">
            <v>06667271</v>
          </cell>
          <cell r="T20" t="str">
            <v>MARIA DEL CARMEN</v>
          </cell>
          <cell r="U20" t="str">
            <v>HUYHUA</v>
          </cell>
          <cell r="V20" t="str">
            <v>MOTTA</v>
          </cell>
          <cell r="W20" t="str">
            <v>SIN DATOS</v>
          </cell>
          <cell r="X20" t="str">
            <v>14/08/1971</v>
          </cell>
          <cell r="Y20" t="str">
            <v>Femenino</v>
          </cell>
          <cell r="Z20" t="str">
            <v>Soltero</v>
          </cell>
          <cell r="AA20" t="str">
            <v>AV.REPUBLICA DE PANAMA 176-198</v>
          </cell>
          <cell r="AD20" t="str">
            <v>980290181,943663481</v>
          </cell>
          <cell r="AE20" t="str">
            <v>Superior Universitario</v>
          </cell>
          <cell r="AF20" t="str">
            <v>Superior completo</v>
          </cell>
          <cell r="AG20" t="str">
            <v>OBSTETRA</v>
          </cell>
          <cell r="AK20" t="str">
            <v>TITULO</v>
          </cell>
          <cell r="AL20" t="str">
            <v>15380</v>
          </cell>
          <cell r="AM20" t="str">
            <v>SI</v>
          </cell>
          <cell r="AN20" t="str">
            <v>PROMOCION DE LA SALUD MATERNA CON MENCION EN PSICOPROFILAXIS OBSTETRICA Y ESTIMULACION PRENATAL</v>
          </cell>
          <cell r="AO20" t="str">
            <v>RNE</v>
          </cell>
          <cell r="AP20" t="str">
            <v>1778-E.03</v>
          </cell>
          <cell r="AQ20" t="str">
            <v>UNIVERSIDAD AUTONOMA DE ICA</v>
          </cell>
          <cell r="AR20" t="str">
            <v>SI</v>
          </cell>
          <cell r="AS20" t="str">
            <v>NO</v>
          </cell>
          <cell r="AT20" t="str">
            <v>NO</v>
          </cell>
          <cell r="AV20" t="str">
            <v>2012-07-14</v>
          </cell>
          <cell r="AW20" t="str">
            <v>OBSTETRA</v>
          </cell>
          <cell r="AX20" t="str">
            <v>Regimen 276</v>
          </cell>
          <cell r="AY20" t="str">
            <v>Nombrado</v>
          </cell>
          <cell r="AZ20" t="str">
            <v>OBS-I</v>
          </cell>
          <cell r="BA20" t="str">
            <v>0110-OBS-I-Obstetriz (nivel 10)</v>
          </cell>
          <cell r="BB20" t="str">
            <v>1</v>
          </cell>
          <cell r="BC20" t="str">
            <v>Recursos Ordinarios</v>
          </cell>
          <cell r="BE20" t="str">
            <v>Presencial</v>
          </cell>
          <cell r="BF20" t="str">
            <v>NO</v>
          </cell>
          <cell r="BG20" t="str">
            <v>NO</v>
          </cell>
          <cell r="BI20" t="str">
            <v>NO</v>
          </cell>
          <cell r="BJ20" t="str">
            <v>NO</v>
          </cell>
          <cell r="BK20" t="str">
            <v>05/07/2012</v>
          </cell>
          <cell r="BL20" t="str">
            <v>SI</v>
          </cell>
          <cell r="BM20" t="str">
            <v>Activos</v>
          </cell>
          <cell r="BN20" t="str">
            <v>Profesionales de la Salud</v>
          </cell>
          <cell r="BO20" t="str">
            <v>PROF. DE LA SALUD</v>
          </cell>
          <cell r="BP20" t="str">
            <v>000253</v>
          </cell>
          <cell r="BQ20" t="str">
            <v>Ocupada</v>
          </cell>
          <cell r="BR20" t="str">
            <v>Ley 28560</v>
          </cell>
          <cell r="BS20" t="str">
            <v>01/04/2012</v>
          </cell>
          <cell r="BT20" t="str">
            <v>RESOLUCION DIRECTORAL</v>
          </cell>
          <cell r="BU20" t="str">
            <v>01/04/2012</v>
          </cell>
          <cell r="BV20" t="str">
            <v>-</v>
          </cell>
          <cell r="BW20" t="str">
            <v>C.S. I-4 CURAHUASI</v>
          </cell>
          <cell r="BX20" t="str">
            <v>DIRECCION EJECUTIVA</v>
          </cell>
          <cell r="BY20" t="str">
            <v>GESTION ADMINISTRATIVA</v>
          </cell>
          <cell r="BZ20" t="str">
            <v>Personal y Obligaciones Sociales</v>
          </cell>
          <cell r="CA20" t="str">
            <v>RECURSOS ORDINARIOS</v>
          </cell>
          <cell r="CB20" t="str">
            <v>12</v>
          </cell>
          <cell r="CC20" t="str">
            <v>BANCO DE LA NACION</v>
          </cell>
          <cell r="CD20" t="str">
            <v>MULTIRED</v>
          </cell>
          <cell r="CE20" t="str">
            <v>04181009948</v>
          </cell>
          <cell r="CF20" t="str">
            <v>0</v>
          </cell>
          <cell r="CG20" t="str">
            <v>DL.19990 - SNP</v>
          </cell>
          <cell r="CH20" t="str">
            <v>O.N.P.</v>
          </cell>
          <cell r="CI20" t="str">
            <v>01/04/2012</v>
          </cell>
          <cell r="CJ20" t="str">
            <v>0</v>
          </cell>
          <cell r="CL20" t="str">
            <v>UE Red De Salud Abancay</v>
          </cell>
          <cell r="CM20" t="str">
            <v>ACTIVO</v>
          </cell>
          <cell r="CR20" t="str">
            <v>MICRORED DE SALUD CURAHUASI</v>
          </cell>
        </row>
        <row r="21">
          <cell r="S21" t="str">
            <v>40060353</v>
          </cell>
          <cell r="T21" t="str">
            <v>MARIA DEL PILAR</v>
          </cell>
          <cell r="U21" t="str">
            <v>INCA</v>
          </cell>
          <cell r="V21" t="str">
            <v>LIZONDE</v>
          </cell>
          <cell r="W21" t="str">
            <v>SIN DATOS</v>
          </cell>
          <cell r="X21" t="str">
            <v>30/11/1978</v>
          </cell>
          <cell r="Y21" t="str">
            <v>Femenino</v>
          </cell>
          <cell r="Z21" t="str">
            <v>Soltero</v>
          </cell>
          <cell r="AA21" t="str">
            <v>HUANCAVELICA</v>
          </cell>
          <cell r="AC21" t="str">
            <v>maribily30@hotmail.com</v>
          </cell>
          <cell r="AD21" t="str">
            <v>938181847</v>
          </cell>
          <cell r="AE21" t="str">
            <v>Superior Universitario</v>
          </cell>
          <cell r="AF21" t="str">
            <v>Superior completo</v>
          </cell>
          <cell r="AG21" t="str">
            <v>ENFERMERA(O)</v>
          </cell>
          <cell r="AK21" t="str">
            <v>TITULO</v>
          </cell>
          <cell r="AL21" t="str">
            <v>43593</v>
          </cell>
          <cell r="AM21" t="str">
            <v>SI</v>
          </cell>
          <cell r="AN21" t="str">
            <v>ENFERMERIA EN EMERGENCIA</v>
          </cell>
          <cell r="AO21" t="str">
            <v>RNE</v>
          </cell>
          <cell r="AP21" t="str">
            <v>9028</v>
          </cell>
          <cell r="AQ21" t="str">
            <v>UNIVERSIDAD NACIONAL DE SAN ANTONIO ABAD DEL CUSCO</v>
          </cell>
          <cell r="AR21" t="str">
            <v>SI</v>
          </cell>
          <cell r="AS21" t="str">
            <v>NO</v>
          </cell>
          <cell r="AT21" t="str">
            <v>NO</v>
          </cell>
          <cell r="AV21" t="str">
            <v>2010-10-21</v>
          </cell>
          <cell r="AW21" t="str">
            <v>ENFERMERA/O</v>
          </cell>
          <cell r="AX21" t="str">
            <v>Regimen 276</v>
          </cell>
          <cell r="AY21" t="str">
            <v>Nombrado</v>
          </cell>
          <cell r="AZ21" t="str">
            <v>ENF-10</v>
          </cell>
          <cell r="BA21" t="str">
            <v>0076-ENF-10-Enfermera (nivel I)</v>
          </cell>
          <cell r="BB21" t="str">
            <v>10</v>
          </cell>
          <cell r="BE21" t="str">
            <v>Presencial</v>
          </cell>
          <cell r="BF21" t="str">
            <v>NO</v>
          </cell>
          <cell r="BG21" t="str">
            <v>NO</v>
          </cell>
          <cell r="BI21" t="str">
            <v>NO</v>
          </cell>
          <cell r="BJ21" t="str">
            <v>NO</v>
          </cell>
          <cell r="BK21" t="str">
            <v>2016-01-01</v>
          </cell>
          <cell r="BL21" t="str">
            <v>NO</v>
          </cell>
          <cell r="BM21" t="str">
            <v>Activos</v>
          </cell>
          <cell r="BN21" t="str">
            <v>Profesionales de la Salud</v>
          </cell>
          <cell r="BO21" t="str">
            <v>PROF. DE LA SALUD</v>
          </cell>
          <cell r="BP21" t="str">
            <v>000466</v>
          </cell>
          <cell r="BQ21" t="str">
            <v>Ocupada</v>
          </cell>
          <cell r="BR21" t="str">
            <v>Ley 30281</v>
          </cell>
          <cell r="BS21" t="str">
            <v>31/12/2015</v>
          </cell>
          <cell r="BT21" t="str">
            <v>RESOLUCION DIRECTORAL</v>
          </cell>
          <cell r="BU21" t="str">
            <v>31/12/2015</v>
          </cell>
          <cell r="BV21" t="str">
            <v>Nombramiento 2015</v>
          </cell>
          <cell r="BW21" t="str">
            <v>RED DE SALUD ABANCAY</v>
          </cell>
          <cell r="BX21" t="str">
            <v>RED DE SALUD ABANCAY</v>
          </cell>
          <cell r="BY21" t="str">
            <v>GESTION ADMINISTRATIVA</v>
          </cell>
          <cell r="BZ21" t="str">
            <v>Personal y Obligaciones Sociales</v>
          </cell>
          <cell r="CA21" t="str">
            <v>RECURSOS ORDINARIOS</v>
          </cell>
          <cell r="CB21" t="str">
            <v>12</v>
          </cell>
          <cell r="CC21" t="str">
            <v>BANCO DE LA NACION</v>
          </cell>
          <cell r="CD21" t="str">
            <v>MULTIRED</v>
          </cell>
          <cell r="CE21" t="str">
            <v>04181024289</v>
          </cell>
          <cell r="CF21" t="str">
            <v>00000000000000000000</v>
          </cell>
          <cell r="CG21" t="str">
            <v>DL.19990 - SNP</v>
          </cell>
          <cell r="CH21" t="str">
            <v>O.N.P.</v>
          </cell>
          <cell r="CI21" t="str">
            <v>01/07/2018</v>
          </cell>
          <cell r="CJ21" t="str">
            <v>000000000000</v>
          </cell>
          <cell r="CK21" t="str">
            <v>000000000000000</v>
          </cell>
          <cell r="CL21" t="str">
            <v>UE Red De Salud Abancay</v>
          </cell>
          <cell r="CM21" t="str">
            <v>ACTIVO</v>
          </cell>
        </row>
        <row r="22">
          <cell r="S22" t="str">
            <v>00797527</v>
          </cell>
          <cell r="T22" t="str">
            <v>TITO</v>
          </cell>
          <cell r="U22" t="str">
            <v>JARA</v>
          </cell>
          <cell r="V22" t="str">
            <v>DELGADO</v>
          </cell>
          <cell r="W22" t="str">
            <v>SIN DATOS</v>
          </cell>
          <cell r="X22" t="str">
            <v>28/02/1973</v>
          </cell>
          <cell r="Y22" t="str">
            <v>Masculino</v>
          </cell>
          <cell r="Z22" t="str">
            <v>Soltero</v>
          </cell>
          <cell r="AA22" t="str">
            <v>JR.B.LEGUIA S/N</v>
          </cell>
          <cell r="AB22" t="str">
            <v>10007975279</v>
          </cell>
          <cell r="AC22" t="str">
            <v>titojaradelgado@gmail.com</v>
          </cell>
          <cell r="AD22" t="str">
            <v>958171886</v>
          </cell>
          <cell r="AE22" t="str">
            <v>Superior Técnico</v>
          </cell>
          <cell r="AF22" t="str">
            <v>Técnico superior incompleto</v>
          </cell>
          <cell r="AG22" t="str">
            <v>TECNICO AUTOMOTRIZ</v>
          </cell>
          <cell r="AK22" t="str">
            <v>EGRESADO</v>
          </cell>
          <cell r="AM22" t="str">
            <v>NO</v>
          </cell>
          <cell r="AR22" t="str">
            <v>SI</v>
          </cell>
          <cell r="AS22" t="str">
            <v>NO</v>
          </cell>
          <cell r="AT22" t="str">
            <v>NO</v>
          </cell>
          <cell r="AV22" t="str">
            <v>2012-11-01</v>
          </cell>
          <cell r="AW22" t="str">
            <v>CHOFER</v>
          </cell>
          <cell r="AX22" t="str">
            <v>Regimen 1057 (CAS)</v>
          </cell>
          <cell r="AY22" t="str">
            <v>Contrato CAS</v>
          </cell>
          <cell r="AZ22" t="str">
            <v>Sin Nivel Remunerativo</v>
          </cell>
          <cell r="BA22" t="str">
            <v>0000-Sin Nivel Remunerativo</v>
          </cell>
          <cell r="BC22" t="str">
            <v>Recursos Ordinarios</v>
          </cell>
          <cell r="BD22" t="str">
            <v>1200</v>
          </cell>
          <cell r="BE22" t="str">
            <v>Presencial</v>
          </cell>
          <cell r="BF22" t="str">
            <v>NO</v>
          </cell>
          <cell r="BG22" t="str">
            <v>NO</v>
          </cell>
          <cell r="BI22" t="str">
            <v>NO</v>
          </cell>
          <cell r="BJ22" t="str">
            <v>NO</v>
          </cell>
          <cell r="BL22" t="str">
            <v>NO</v>
          </cell>
          <cell r="BM22" t="str">
            <v>Contrato Administrativo de Servicios</v>
          </cell>
          <cell r="BN22" t="str">
            <v>Tecnicos</v>
          </cell>
          <cell r="BO22" t="str">
            <v>TECNICO ADM</v>
          </cell>
          <cell r="BP22" t="str">
            <v>000238</v>
          </cell>
          <cell r="BQ22" t="str">
            <v>Ocupada</v>
          </cell>
          <cell r="BR22" t="str">
            <v>Concurso</v>
          </cell>
          <cell r="BS22" t="str">
            <v>01/11/2012</v>
          </cell>
          <cell r="BT22" t="str">
            <v>CONTRATO</v>
          </cell>
          <cell r="BU22" t="str">
            <v>01/11/2012</v>
          </cell>
          <cell r="BV22" t="str">
            <v>100-2012</v>
          </cell>
          <cell r="BW22" t="str">
            <v>RED DE SALUD ABANCAY</v>
          </cell>
          <cell r="BX22" t="str">
            <v>DIRECCION EJECUTIVA</v>
          </cell>
          <cell r="BY22" t="str">
            <v>GESTION ADMINISTRATIVA</v>
          </cell>
          <cell r="BZ22" t="str">
            <v>Personal y Obligaciones Sociales</v>
          </cell>
          <cell r="CA22" t="str">
            <v>RECURSOS ORDINARIOS</v>
          </cell>
          <cell r="CB22" t="str">
            <v>12</v>
          </cell>
          <cell r="CC22" t="str">
            <v>BANCO DE LA NACION</v>
          </cell>
          <cell r="CD22" t="str">
            <v>CUENTA DE AHORRO</v>
          </cell>
          <cell r="CE22" t="str">
            <v>04181092136</v>
          </cell>
          <cell r="CF22" t="str">
            <v>00000000000000000000</v>
          </cell>
          <cell r="CG22" t="str">
            <v>DL.19990 - SNP</v>
          </cell>
          <cell r="CH22" t="str">
            <v>O.N.P.</v>
          </cell>
          <cell r="CI22" t="str">
            <v>01/11/2012</v>
          </cell>
          <cell r="CJ22" t="str">
            <v>0</v>
          </cell>
          <cell r="CK22" t="str">
            <v>000000000000000</v>
          </cell>
          <cell r="CL22" t="str">
            <v>UE Red De Salud Abancay</v>
          </cell>
          <cell r="CM22" t="str">
            <v>ACTIVO</v>
          </cell>
          <cell r="CQ22" t="str">
            <v>Perú</v>
          </cell>
          <cell r="CR22" t="str">
            <v>MICRORED DE SALUD CURAHUASI</v>
          </cell>
        </row>
        <row r="23">
          <cell r="S23" t="str">
            <v>31043779</v>
          </cell>
          <cell r="T23" t="str">
            <v>IRMA AYDEE</v>
          </cell>
          <cell r="U23" t="str">
            <v>LEON</v>
          </cell>
          <cell r="V23" t="str">
            <v>ALLCA</v>
          </cell>
          <cell r="W23" t="str">
            <v>SIN DATOS</v>
          </cell>
          <cell r="X23" t="str">
            <v>14/06/1977</v>
          </cell>
          <cell r="Y23" t="str">
            <v>Femenino</v>
          </cell>
          <cell r="Z23" t="str">
            <v>Soltero</v>
          </cell>
          <cell r="AA23" t="str">
            <v>EX HACIENDA KARHUACAHUA</v>
          </cell>
          <cell r="AC23" t="str">
            <v>aydecitaleon@hotmail.com</v>
          </cell>
          <cell r="AD23" t="str">
            <v>921464427</v>
          </cell>
          <cell r="AE23" t="str">
            <v>Superior Universitario</v>
          </cell>
          <cell r="AF23" t="str">
            <v>Superior completo</v>
          </cell>
          <cell r="AG23" t="str">
            <v>ENFERMERA(O)</v>
          </cell>
          <cell r="AK23" t="str">
            <v>TITULO</v>
          </cell>
          <cell r="AL23" t="str">
            <v>37057</v>
          </cell>
          <cell r="AM23" t="str">
            <v>NO</v>
          </cell>
          <cell r="AR23" t="str">
            <v>SI</v>
          </cell>
          <cell r="AS23" t="str">
            <v>NO</v>
          </cell>
          <cell r="AT23" t="str">
            <v>NO</v>
          </cell>
          <cell r="AV23" t="str">
            <v>2012-07-01</v>
          </cell>
          <cell r="AW23" t="str">
            <v>ENFERMERA/O</v>
          </cell>
          <cell r="AX23" t="str">
            <v>Regimen 276</v>
          </cell>
          <cell r="AY23" t="str">
            <v>Nombrado</v>
          </cell>
          <cell r="AZ23" t="str">
            <v>ENF-10</v>
          </cell>
          <cell r="BA23" t="str">
            <v>0076-ENF-10-Enfermera (nivel I)</v>
          </cell>
          <cell r="BB23" t="str">
            <v>10</v>
          </cell>
          <cell r="BC23" t="str">
            <v>Recursos Ordinarios</v>
          </cell>
          <cell r="BE23" t="str">
            <v>Presencial</v>
          </cell>
          <cell r="BF23" t="str">
            <v>NO</v>
          </cell>
          <cell r="BG23" t="str">
            <v>NO</v>
          </cell>
          <cell r="BI23" t="str">
            <v>NO</v>
          </cell>
          <cell r="BJ23" t="str">
            <v>NO</v>
          </cell>
          <cell r="BK23" t="str">
            <v>05/07/2012</v>
          </cell>
          <cell r="BL23" t="str">
            <v>SI</v>
          </cell>
          <cell r="BM23" t="str">
            <v>Activos</v>
          </cell>
          <cell r="BN23" t="str">
            <v>Profesionales de la Salud</v>
          </cell>
          <cell r="BO23" t="str">
            <v>PROF. DE LA SALUD</v>
          </cell>
          <cell r="BP23" t="str">
            <v>000249</v>
          </cell>
          <cell r="BQ23" t="str">
            <v>Ocupada</v>
          </cell>
          <cell r="BR23" t="str">
            <v>Ley 28560</v>
          </cell>
          <cell r="BS23" t="str">
            <v>01/04/2012</v>
          </cell>
          <cell r="BT23" t="str">
            <v>RESOLUCION DIRECTORAL</v>
          </cell>
          <cell r="BU23" t="str">
            <v>01/04/2012</v>
          </cell>
          <cell r="BV23" t="str">
            <v>-</v>
          </cell>
          <cell r="BW23" t="str">
            <v>RED DE SALUD ABANCAY</v>
          </cell>
          <cell r="BX23" t="str">
            <v>DIRECCION EJECUTIVA</v>
          </cell>
          <cell r="BY23" t="str">
            <v>GESTION ADMINISTRATIVA</v>
          </cell>
          <cell r="BZ23" t="str">
            <v>Personal y Obligaciones Sociales</v>
          </cell>
          <cell r="CA23" t="str">
            <v>RECURSOS ORDINARIOS</v>
          </cell>
          <cell r="CB23" t="str">
            <v>12</v>
          </cell>
          <cell r="CC23" t="str">
            <v>BANCO DE LA NACION</v>
          </cell>
          <cell r="CD23" t="str">
            <v>MULTIRED</v>
          </cell>
          <cell r="CE23" t="str">
            <v>04181090753</v>
          </cell>
          <cell r="CF23" t="str">
            <v>1</v>
          </cell>
          <cell r="CG23" t="str">
            <v>DL.19990 - SNP</v>
          </cell>
          <cell r="CH23" t="str">
            <v>O.N.P.</v>
          </cell>
          <cell r="CI23" t="str">
            <v>01/04/2012</v>
          </cell>
          <cell r="CJ23" t="str">
            <v>0</v>
          </cell>
          <cell r="CK23" t="str">
            <v>0</v>
          </cell>
          <cell r="CL23" t="str">
            <v>UE Red De Salud Abancay</v>
          </cell>
          <cell r="CM23" t="str">
            <v>ACTIVO</v>
          </cell>
          <cell r="CQ23" t="str">
            <v>Perú</v>
          </cell>
          <cell r="CR23" t="str">
            <v>MICRORED DE SALUD CURAHUASI</v>
          </cell>
        </row>
        <row r="24">
          <cell r="S24" t="str">
            <v>31475212</v>
          </cell>
          <cell r="T24" t="str">
            <v>VICTOR</v>
          </cell>
          <cell r="U24" t="str">
            <v>LUYA</v>
          </cell>
          <cell r="V24" t="str">
            <v>FERNANDEZ</v>
          </cell>
          <cell r="W24" t="str">
            <v>SIN DATOS</v>
          </cell>
          <cell r="X24" t="str">
            <v>06/03/1966</v>
          </cell>
          <cell r="Y24" t="str">
            <v>Masculino</v>
          </cell>
          <cell r="Z24" t="str">
            <v>Soltero</v>
          </cell>
          <cell r="AA24" t="str">
            <v>COMUNIDAD DE LUCMOS</v>
          </cell>
          <cell r="AE24" t="str">
            <v>Superior Universitario</v>
          </cell>
          <cell r="AF24" t="str">
            <v>Superior completo</v>
          </cell>
          <cell r="AG24" t="str">
            <v>ENFERMERA(O)</v>
          </cell>
          <cell r="AK24" t="str">
            <v>TITULO</v>
          </cell>
          <cell r="AL24" t="str">
            <v>25717</v>
          </cell>
          <cell r="AM24" t="str">
            <v>NO</v>
          </cell>
          <cell r="AR24" t="str">
            <v>SI</v>
          </cell>
          <cell r="AS24" t="str">
            <v>NO</v>
          </cell>
          <cell r="AT24" t="str">
            <v>NO</v>
          </cell>
          <cell r="AV24" t="str">
            <v>2010-07-01</v>
          </cell>
          <cell r="AW24" t="str">
            <v>ENFERMERA/O</v>
          </cell>
          <cell r="AX24" t="str">
            <v>Regimen 276</v>
          </cell>
          <cell r="AY24" t="str">
            <v>Nombrado</v>
          </cell>
          <cell r="AZ24" t="str">
            <v>ENF-10</v>
          </cell>
          <cell r="BA24" t="str">
            <v>0076-ENF-10-Enfermera (nivel I)</v>
          </cell>
          <cell r="BB24" t="str">
            <v>10</v>
          </cell>
          <cell r="BC24" t="str">
            <v>Recursos Ordinarios</v>
          </cell>
          <cell r="BE24" t="str">
            <v>Presencial</v>
          </cell>
          <cell r="BF24" t="str">
            <v>NO</v>
          </cell>
          <cell r="BG24" t="str">
            <v>NO</v>
          </cell>
          <cell r="BI24" t="str">
            <v>NO</v>
          </cell>
          <cell r="BJ24" t="str">
            <v>NO</v>
          </cell>
          <cell r="BL24" t="str">
            <v>NO</v>
          </cell>
          <cell r="BM24" t="str">
            <v>Activos</v>
          </cell>
          <cell r="BN24" t="str">
            <v>Profesionales de la Salud</v>
          </cell>
          <cell r="BO24" t="str">
            <v>PROF. DE LA SALUD</v>
          </cell>
          <cell r="BP24" t="str">
            <v>000183</v>
          </cell>
          <cell r="BQ24" t="str">
            <v>Ocupada</v>
          </cell>
          <cell r="BR24" t="str">
            <v>Ley 28498</v>
          </cell>
          <cell r="BS24" t="str">
            <v>01/04/2010</v>
          </cell>
          <cell r="BT24" t="str">
            <v>RESOLUCION DIRECTORAL</v>
          </cell>
          <cell r="BU24" t="str">
            <v>01/04/2010</v>
          </cell>
          <cell r="BV24" t="str">
            <v>-</v>
          </cell>
          <cell r="BW24" t="str">
            <v>RED DE SALUD ABANCAY</v>
          </cell>
          <cell r="BX24" t="str">
            <v>DIRECCION EJECUTIVA</v>
          </cell>
          <cell r="BY24" t="str">
            <v>GESTION ADMINISTRATIVA</v>
          </cell>
          <cell r="BZ24" t="str">
            <v>Personal y Obligaciones Sociales</v>
          </cell>
          <cell r="CA24" t="str">
            <v>RECURSOS ORDINARIOS</v>
          </cell>
          <cell r="CB24" t="str">
            <v>12</v>
          </cell>
          <cell r="CC24" t="str">
            <v>BANCO DE LA NACION</v>
          </cell>
          <cell r="CD24" t="str">
            <v>MULTIRED</v>
          </cell>
          <cell r="CE24" t="str">
            <v>04181071082</v>
          </cell>
          <cell r="CF24" t="str">
            <v>0</v>
          </cell>
          <cell r="CG24" t="str">
            <v>DL.25897 - SPP</v>
          </cell>
          <cell r="CH24" t="str">
            <v>AFP INTEGRA</v>
          </cell>
          <cell r="CI24" t="str">
            <v>27/08/1996</v>
          </cell>
          <cell r="CJ24" t="str">
            <v>541701VLFAN2</v>
          </cell>
          <cell r="CK24" t="str">
            <v>0</v>
          </cell>
          <cell r="CL24" t="str">
            <v>UE Red De Salud Abancay</v>
          </cell>
          <cell r="CM24" t="str">
            <v>ACTIVO</v>
          </cell>
          <cell r="CQ24" t="str">
            <v>Perú</v>
          </cell>
          <cell r="CR24" t="str">
            <v>MICRORED DE SALUD CURAHUASI</v>
          </cell>
        </row>
        <row r="25">
          <cell r="S25" t="str">
            <v>31044892</v>
          </cell>
          <cell r="T25" t="str">
            <v>ALVINO</v>
          </cell>
          <cell r="U25" t="str">
            <v>PANIURA</v>
          </cell>
          <cell r="V25" t="str">
            <v>OVALLE</v>
          </cell>
          <cell r="W25" t="str">
            <v>SIN DATOS</v>
          </cell>
          <cell r="X25" t="str">
            <v>05/02/1977</v>
          </cell>
          <cell r="Y25" t="str">
            <v>Masculino</v>
          </cell>
          <cell r="Z25" t="str">
            <v>Soltero</v>
          </cell>
          <cell r="AA25" t="str">
            <v>AV.SANTA CATALINA 323</v>
          </cell>
          <cell r="AE25" t="str">
            <v>Superior Universitario</v>
          </cell>
          <cell r="AF25" t="str">
            <v>Superior completo</v>
          </cell>
          <cell r="AG25" t="str">
            <v>TECNICO EN ENFERMERIA</v>
          </cell>
          <cell r="AH25" t="str">
            <v>ENFERMERA(O)</v>
          </cell>
          <cell r="AK25" t="str">
            <v>TITULO</v>
          </cell>
          <cell r="AM25" t="str">
            <v>NO</v>
          </cell>
          <cell r="AR25" t="str">
            <v>SI</v>
          </cell>
          <cell r="AS25" t="str">
            <v>NO</v>
          </cell>
          <cell r="AT25" t="str">
            <v>NO</v>
          </cell>
          <cell r="AV25" t="str">
            <v>2013-09-01</v>
          </cell>
          <cell r="AW25" t="str">
            <v>TECNICO/A EN ENFERMERIA I</v>
          </cell>
          <cell r="AX25" t="str">
            <v>Regimen 276</v>
          </cell>
          <cell r="AY25" t="str">
            <v>Nombrado</v>
          </cell>
          <cell r="AZ25" t="str">
            <v>STC</v>
          </cell>
          <cell r="BA25" t="str">
            <v>0096-STC-Servidor Tecnico C</v>
          </cell>
          <cell r="BB25" t="str">
            <v>TC</v>
          </cell>
          <cell r="BE25" t="str">
            <v>Presencial</v>
          </cell>
          <cell r="BF25" t="str">
            <v>NO</v>
          </cell>
          <cell r="BG25" t="str">
            <v>NO</v>
          </cell>
          <cell r="BI25" t="str">
            <v>NO</v>
          </cell>
          <cell r="BJ25" t="str">
            <v>NO</v>
          </cell>
          <cell r="BL25" t="str">
            <v>NO</v>
          </cell>
          <cell r="BM25" t="str">
            <v>Activos</v>
          </cell>
          <cell r="BN25" t="str">
            <v>Tecnicos</v>
          </cell>
          <cell r="BO25" t="str">
            <v>TECNICO ASIS</v>
          </cell>
          <cell r="BP25" t="str">
            <v>000331</v>
          </cell>
          <cell r="BQ25" t="str">
            <v>Ocupada</v>
          </cell>
          <cell r="BR25" t="str">
            <v>Concurso</v>
          </cell>
          <cell r="BS25" t="str">
            <v>01/07/2013</v>
          </cell>
          <cell r="BT25" t="str">
            <v>RESOLUCION DIRECTORAL</v>
          </cell>
          <cell r="BU25" t="str">
            <v>01/07/2013</v>
          </cell>
          <cell r="BV25" t="str">
            <v>-</v>
          </cell>
          <cell r="BW25" t="str">
            <v>RED DE SALUD ABANCAY</v>
          </cell>
          <cell r="BX25" t="str">
            <v>DIRECCION EJECUTIVA</v>
          </cell>
          <cell r="BY25" t="str">
            <v>GESTION ADMINISTRATIVA</v>
          </cell>
          <cell r="BZ25" t="str">
            <v>Personal y Obligaciones Sociales</v>
          </cell>
          <cell r="CA25" t="str">
            <v>RECURSOS ORDINARIOS</v>
          </cell>
          <cell r="CB25" t="str">
            <v>12</v>
          </cell>
          <cell r="CC25" t="str">
            <v>BANCO DE LA NACION</v>
          </cell>
          <cell r="CD25" t="str">
            <v>MULTIRED</v>
          </cell>
          <cell r="CE25" t="str">
            <v>04181026486</v>
          </cell>
          <cell r="CF25" t="str">
            <v>0</v>
          </cell>
          <cell r="CG25" t="str">
            <v>DL.19990 - SNP</v>
          </cell>
          <cell r="CH25" t="str">
            <v>O.N.P.</v>
          </cell>
          <cell r="CI25" t="str">
            <v>01/07/2013</v>
          </cell>
          <cell r="CJ25" t="str">
            <v>0</v>
          </cell>
          <cell r="CK25" t="str">
            <v>0</v>
          </cell>
          <cell r="CL25" t="str">
            <v>UE Red De Salud Abancay</v>
          </cell>
          <cell r="CM25" t="str">
            <v>ACTIVO</v>
          </cell>
          <cell r="CQ25" t="str">
            <v>Perú</v>
          </cell>
          <cell r="CR25" t="str">
            <v>MICRORED DE SALUD CURAHUASI</v>
          </cell>
        </row>
        <row r="26">
          <cell r="S26" t="str">
            <v>45101784</v>
          </cell>
          <cell r="T26" t="str">
            <v>LIDIA RUTH</v>
          </cell>
          <cell r="U26" t="str">
            <v>PANIURA</v>
          </cell>
          <cell r="V26" t="str">
            <v>RODAS</v>
          </cell>
          <cell r="W26" t="str">
            <v>SIN DATOS</v>
          </cell>
          <cell r="X26" t="str">
            <v>29/07/1981</v>
          </cell>
          <cell r="Y26" t="str">
            <v>Femenino</v>
          </cell>
          <cell r="Z26" t="str">
            <v>Casado</v>
          </cell>
          <cell r="AA26" t="str">
            <v>AV.PRADO 610</v>
          </cell>
          <cell r="AC26" t="str">
            <v>escorpio_78_@hotmail.com</v>
          </cell>
          <cell r="AD26" t="str">
            <v>953287342</v>
          </cell>
          <cell r="AE26" t="str">
            <v>Superior Universitario</v>
          </cell>
          <cell r="AF26" t="str">
            <v>Superior completo</v>
          </cell>
          <cell r="AG26" t="str">
            <v>ENFERMERA(O)</v>
          </cell>
          <cell r="AK26" t="str">
            <v>TITULO</v>
          </cell>
          <cell r="AL26" t="str">
            <v>49507</v>
          </cell>
          <cell r="AM26" t="str">
            <v>NO</v>
          </cell>
          <cell r="AR26" t="str">
            <v>SI</v>
          </cell>
          <cell r="AS26" t="str">
            <v>NO</v>
          </cell>
          <cell r="AT26" t="str">
            <v>NO</v>
          </cell>
          <cell r="AV26" t="str">
            <v>2010-04-01</v>
          </cell>
          <cell r="AW26" t="str">
            <v>ENFERMERA/O</v>
          </cell>
          <cell r="AX26" t="str">
            <v>Regimen 276</v>
          </cell>
          <cell r="AY26" t="str">
            <v>Nombrado</v>
          </cell>
          <cell r="AZ26" t="str">
            <v>ENF-10</v>
          </cell>
          <cell r="BA26" t="str">
            <v>0076-ENF-10-Enfermera (nivel I)</v>
          </cell>
          <cell r="BB26" t="str">
            <v>10</v>
          </cell>
          <cell r="BE26" t="str">
            <v>Presencial</v>
          </cell>
          <cell r="BF26" t="str">
            <v>NO</v>
          </cell>
          <cell r="BG26" t="str">
            <v>NO</v>
          </cell>
          <cell r="BI26" t="str">
            <v>NO</v>
          </cell>
          <cell r="BJ26" t="str">
            <v>NO</v>
          </cell>
          <cell r="BK26" t="str">
            <v>20/10/2016</v>
          </cell>
          <cell r="BL26" t="str">
            <v>SI</v>
          </cell>
          <cell r="BM26" t="str">
            <v>Activos</v>
          </cell>
          <cell r="BN26" t="str">
            <v>Profesionales de la Salud</v>
          </cell>
          <cell r="BO26" t="str">
            <v>PROF. DE LA SALUD</v>
          </cell>
          <cell r="BP26" t="str">
            <v>000509</v>
          </cell>
          <cell r="BQ26" t="str">
            <v>Ocupada</v>
          </cell>
          <cell r="BR26" t="str">
            <v>Ley 30372</v>
          </cell>
          <cell r="BS26" t="str">
            <v>17/10/2016</v>
          </cell>
          <cell r="BT26" t="str">
            <v>DECRETO SUPREMO</v>
          </cell>
          <cell r="BU26" t="str">
            <v>15/10/2016</v>
          </cell>
          <cell r="BV26" t="str">
            <v>DS 286-2016-EF Nombramiento 2016</v>
          </cell>
          <cell r="BW26" t="str">
            <v>RED DE SALUD ABANCAY</v>
          </cell>
          <cell r="BX26" t="str">
            <v>DIRECCION EJECUTIVA</v>
          </cell>
          <cell r="BY26" t="str">
            <v>GESTION ADMINISTRATIVA</v>
          </cell>
          <cell r="BZ26" t="str">
            <v>Personal y Obligaciones Sociales</v>
          </cell>
          <cell r="CA26" t="str">
            <v>RECURSOS ORDINARIOS</v>
          </cell>
          <cell r="CB26" t="str">
            <v>12</v>
          </cell>
          <cell r="CC26" t="str">
            <v>BANCO DE LA NACION</v>
          </cell>
          <cell r="CD26" t="str">
            <v>CUENTA DE AHORRO</v>
          </cell>
          <cell r="CE26" t="str">
            <v>04181069630</v>
          </cell>
          <cell r="CF26" t="str">
            <v>00000000000000000000</v>
          </cell>
          <cell r="CG26" t="str">
            <v>DL.25897 - SPP</v>
          </cell>
          <cell r="CH26" t="str">
            <v>AFP INTEGRA</v>
          </cell>
          <cell r="CI26" t="str">
            <v>07/05/2008</v>
          </cell>
          <cell r="CJ26" t="str">
            <v>597940LPRIA4</v>
          </cell>
          <cell r="CK26" t="str">
            <v>0000000000000</v>
          </cell>
          <cell r="CL26" t="str">
            <v>UE Red De Salud Abancay</v>
          </cell>
          <cell r="CM26" t="str">
            <v>ACTIVO</v>
          </cell>
          <cell r="CQ26" t="str">
            <v>Perú</v>
          </cell>
          <cell r="CR26" t="str">
            <v>MICRORED DE SALUD CURAHUASI</v>
          </cell>
        </row>
        <row r="27">
          <cell r="S27" t="str">
            <v>31035823</v>
          </cell>
          <cell r="T27" t="str">
            <v>MARIA ELENA</v>
          </cell>
          <cell r="U27" t="str">
            <v>QUINO</v>
          </cell>
          <cell r="V27" t="str">
            <v>BENGOLEA</v>
          </cell>
          <cell r="W27" t="str">
            <v>SIN DATOS</v>
          </cell>
          <cell r="X27" t="str">
            <v>11/07/1976</v>
          </cell>
          <cell r="Y27" t="str">
            <v>Femenino</v>
          </cell>
          <cell r="Z27" t="str">
            <v>Soltero</v>
          </cell>
          <cell r="AA27" t="str">
            <v>URB.JHON KENNEDY S/N</v>
          </cell>
          <cell r="AB27" t="str">
            <v>10310658239</v>
          </cell>
          <cell r="AC27" t="str">
            <v>crisbelsarmi@gmail.com</v>
          </cell>
          <cell r="AD27" t="str">
            <v>956610574,956610574,957102023</v>
          </cell>
          <cell r="AE27" t="str">
            <v>Superior Técnico</v>
          </cell>
          <cell r="AF27" t="str">
            <v>Técnico superior completo</v>
          </cell>
          <cell r="AG27" t="str">
            <v>TECNICO EN ENFERMERIA</v>
          </cell>
          <cell r="AK27" t="str">
            <v>TITULO</v>
          </cell>
          <cell r="AM27" t="str">
            <v>NO</v>
          </cell>
          <cell r="AR27" t="str">
            <v>SI</v>
          </cell>
          <cell r="AS27" t="str">
            <v>NO</v>
          </cell>
          <cell r="AT27" t="str">
            <v>NO</v>
          </cell>
          <cell r="AV27" t="str">
            <v>2013-09-01</v>
          </cell>
          <cell r="AW27" t="str">
            <v>TECNICO/A EN ENFERMERIA I</v>
          </cell>
          <cell r="AX27" t="str">
            <v>Regimen 276</v>
          </cell>
          <cell r="AY27" t="str">
            <v>Nombrado</v>
          </cell>
          <cell r="AZ27" t="str">
            <v>STC</v>
          </cell>
          <cell r="BA27" t="str">
            <v>0096-STC-Servidor Tecnico C</v>
          </cell>
          <cell r="BB27" t="str">
            <v>TC</v>
          </cell>
          <cell r="BC27" t="str">
            <v>Recursos Ordinarios</v>
          </cell>
          <cell r="BE27" t="str">
            <v>Presencial</v>
          </cell>
          <cell r="BF27" t="str">
            <v>NO</v>
          </cell>
          <cell r="BG27" t="str">
            <v>NO</v>
          </cell>
          <cell r="BI27" t="str">
            <v>NO</v>
          </cell>
          <cell r="BJ27" t="str">
            <v>NO</v>
          </cell>
          <cell r="BL27" t="str">
            <v>NO</v>
          </cell>
          <cell r="BM27" t="str">
            <v>Activos</v>
          </cell>
          <cell r="BN27" t="str">
            <v>Tecnicos</v>
          </cell>
          <cell r="BO27" t="str">
            <v>TECNICO ASIS</v>
          </cell>
          <cell r="BP27" t="str">
            <v>000336</v>
          </cell>
          <cell r="BQ27" t="str">
            <v>Ocupada</v>
          </cell>
          <cell r="BR27" t="str">
            <v>Concurso</v>
          </cell>
          <cell r="BS27" t="str">
            <v>01/07/2013</v>
          </cell>
          <cell r="BT27" t="str">
            <v>RESOLUCION DIRECTORAL</v>
          </cell>
          <cell r="BU27" t="str">
            <v>01/07/2013</v>
          </cell>
          <cell r="BV27" t="str">
            <v>-</v>
          </cell>
          <cell r="BW27" t="str">
            <v>RED DE SALUD ABANCAY</v>
          </cell>
          <cell r="BX27" t="str">
            <v>DIRECCION EJECUTIVA</v>
          </cell>
          <cell r="BY27" t="str">
            <v>GESTION ADMINISTRATIVA</v>
          </cell>
          <cell r="BZ27" t="str">
            <v>Personal y Obligaciones Sociales</v>
          </cell>
          <cell r="CA27" t="str">
            <v>RECURSOS ORDINARIOS</v>
          </cell>
          <cell r="CB27" t="str">
            <v>12</v>
          </cell>
          <cell r="CC27" t="str">
            <v>BANCO DE LA NACION</v>
          </cell>
          <cell r="CD27" t="str">
            <v>MULTIRED</v>
          </cell>
          <cell r="CE27" t="str">
            <v>04181101518</v>
          </cell>
          <cell r="CF27" t="str">
            <v>1</v>
          </cell>
          <cell r="CG27" t="str">
            <v>DL.19990 - SNP</v>
          </cell>
          <cell r="CH27" t="str">
            <v>O.N.P.</v>
          </cell>
          <cell r="CI27" t="str">
            <v>01/07/2013</v>
          </cell>
          <cell r="CJ27" t="str">
            <v>0</v>
          </cell>
          <cell r="CK27" t="str">
            <v>0</v>
          </cell>
          <cell r="CL27" t="str">
            <v>UE Red De Salud Abancay</v>
          </cell>
          <cell r="CM27" t="str">
            <v>ACTIVO</v>
          </cell>
          <cell r="CQ27" t="str">
            <v>Perú</v>
          </cell>
          <cell r="CR27" t="str">
            <v>MICRORED DE SALUD CURAHUASI</v>
          </cell>
        </row>
        <row r="28">
          <cell r="S28" t="str">
            <v>31302068</v>
          </cell>
          <cell r="T28" t="str">
            <v>EUFEMIA</v>
          </cell>
          <cell r="U28" t="str">
            <v>QUISPE</v>
          </cell>
          <cell r="V28" t="str">
            <v>ZEVALLOS</v>
          </cell>
          <cell r="W28" t="str">
            <v>SIN DATOS</v>
          </cell>
          <cell r="X28" t="str">
            <v>20/03/1968</v>
          </cell>
          <cell r="Y28" t="str">
            <v>Femenino</v>
          </cell>
          <cell r="Z28" t="str">
            <v>Casado</v>
          </cell>
          <cell r="AA28" t="str">
            <v>ENRIQUE MARTINELLY S/N - CURAHUASI</v>
          </cell>
          <cell r="AC28" t="str">
            <v>eufi_2003@hotmail.com</v>
          </cell>
          <cell r="AD28" t="str">
            <v>974976830</v>
          </cell>
          <cell r="AE28" t="str">
            <v>Superior Técnico</v>
          </cell>
          <cell r="AF28" t="str">
            <v>Técnico superior completo</v>
          </cell>
          <cell r="AG28" t="str">
            <v>TECNICO DE FARMACIA</v>
          </cell>
          <cell r="AK28" t="str">
            <v>TITULO</v>
          </cell>
          <cell r="AM28" t="str">
            <v>NO</v>
          </cell>
          <cell r="AR28" t="str">
            <v>SI</v>
          </cell>
          <cell r="AS28" t="str">
            <v>NO</v>
          </cell>
          <cell r="AT28" t="str">
            <v>NO</v>
          </cell>
          <cell r="AV28" t="str">
            <v>1994-09-01</v>
          </cell>
          <cell r="AW28" t="str">
            <v>TECNICO/A EN FARMACIA I</v>
          </cell>
          <cell r="AX28" t="str">
            <v>Regimen 276</v>
          </cell>
          <cell r="AY28" t="str">
            <v>Nombrado</v>
          </cell>
          <cell r="AZ28" t="str">
            <v>STC</v>
          </cell>
          <cell r="BA28" t="str">
            <v>0096-STC-Servidor Tecnico C</v>
          </cell>
          <cell r="BB28" t="str">
            <v>TC</v>
          </cell>
          <cell r="BC28" t="str">
            <v>Recursos Ordinarios</v>
          </cell>
          <cell r="BE28" t="str">
            <v>Presencial</v>
          </cell>
          <cell r="BF28" t="str">
            <v>NO</v>
          </cell>
          <cell r="BG28" t="str">
            <v>NO</v>
          </cell>
          <cell r="BI28" t="str">
            <v>NO</v>
          </cell>
          <cell r="BJ28" t="str">
            <v>NO</v>
          </cell>
          <cell r="BK28" t="str">
            <v>01/03/1994</v>
          </cell>
          <cell r="BL28" t="str">
            <v>SI</v>
          </cell>
          <cell r="BM28" t="str">
            <v>Activos</v>
          </cell>
          <cell r="BN28" t="str">
            <v>Tecnicos</v>
          </cell>
          <cell r="BO28" t="str">
            <v>TECNICO ASIS</v>
          </cell>
          <cell r="BP28" t="str">
            <v>000095</v>
          </cell>
          <cell r="BQ28" t="str">
            <v>Ocupada</v>
          </cell>
          <cell r="BR28" t="str">
            <v>Concurso</v>
          </cell>
          <cell r="BS28" t="str">
            <v>03/01/1994</v>
          </cell>
          <cell r="BT28" t="str">
            <v>RESOLUCION DIRECTORAL</v>
          </cell>
          <cell r="BU28" t="str">
            <v>03/01/1994</v>
          </cell>
          <cell r="BV28" t="str">
            <v>-</v>
          </cell>
          <cell r="BW28" t="str">
            <v>RED DE SALUD ABANCAY</v>
          </cell>
          <cell r="BX28" t="str">
            <v>DIRECCION EJECUTIVA</v>
          </cell>
          <cell r="BY28" t="str">
            <v>GESTION ADMINISTRATIVA</v>
          </cell>
          <cell r="BZ28" t="str">
            <v>Personal y Obligaciones Sociales</v>
          </cell>
          <cell r="CA28" t="str">
            <v>RECURSOS ORDINARIOS</v>
          </cell>
          <cell r="CB28" t="str">
            <v>12</v>
          </cell>
          <cell r="CC28" t="str">
            <v>BANCO DE LA NACION</v>
          </cell>
          <cell r="CD28" t="str">
            <v>MULTIRED</v>
          </cell>
          <cell r="CE28" t="str">
            <v>04181344011</v>
          </cell>
          <cell r="CF28" t="str">
            <v>1</v>
          </cell>
          <cell r="CG28" t="str">
            <v>DL.25897 - SPP</v>
          </cell>
          <cell r="CH28" t="str">
            <v>AFP INTEGRA</v>
          </cell>
          <cell r="CI28" t="str">
            <v>03/01/1994</v>
          </cell>
          <cell r="CJ28" t="str">
            <v>249150EQZSA9</v>
          </cell>
          <cell r="CK28" t="str">
            <v>0</v>
          </cell>
          <cell r="CL28" t="str">
            <v>UE Red De Salud Abancay</v>
          </cell>
          <cell r="CM28" t="str">
            <v>ACTIVO</v>
          </cell>
          <cell r="CQ28" t="str">
            <v>Perú</v>
          </cell>
          <cell r="CR28" t="str">
            <v>MICRORED DE SALUD CURAHUASI</v>
          </cell>
        </row>
        <row r="29">
          <cell r="S29" t="str">
            <v>41569156</v>
          </cell>
          <cell r="T29" t="str">
            <v>ROSA</v>
          </cell>
          <cell r="U29" t="str">
            <v>RUIZ</v>
          </cell>
          <cell r="V29" t="str">
            <v>AVALOS</v>
          </cell>
          <cell r="W29" t="str">
            <v>SIN DATOS</v>
          </cell>
          <cell r="X29" t="str">
            <v>24/10/1982</v>
          </cell>
          <cell r="Y29" t="str">
            <v>Femenino</v>
          </cell>
          <cell r="Z29" t="str">
            <v>Soltero</v>
          </cell>
          <cell r="AA29" t="str">
            <v>MARISCAL CASTILLA S/N</v>
          </cell>
          <cell r="AE29" t="str">
            <v>Superior Técnico</v>
          </cell>
          <cell r="AF29" t="str">
            <v>Técnico superior completo</v>
          </cell>
          <cell r="AG29" t="str">
            <v>TECNICO EN ENFERMERIA</v>
          </cell>
          <cell r="AK29" t="str">
            <v>TITULO</v>
          </cell>
          <cell r="AM29" t="str">
            <v>NO</v>
          </cell>
          <cell r="AR29" t="str">
            <v>SI</v>
          </cell>
          <cell r="AS29" t="str">
            <v>NO</v>
          </cell>
          <cell r="AT29" t="str">
            <v>NO</v>
          </cell>
          <cell r="AV29" t="str">
            <v>2012-11-01</v>
          </cell>
          <cell r="AW29" t="str">
            <v>TECNICO/A EN ENFERMERIA I</v>
          </cell>
          <cell r="AX29" t="str">
            <v>Regimen 276</v>
          </cell>
          <cell r="AY29" t="str">
            <v>Nombrado</v>
          </cell>
          <cell r="AZ29" t="str">
            <v>STF</v>
          </cell>
          <cell r="BA29" t="str">
            <v>0099-STF-Servidor Tecnico F</v>
          </cell>
          <cell r="BB29" t="str">
            <v>TF</v>
          </cell>
          <cell r="BE29" t="str">
            <v>Presencial</v>
          </cell>
          <cell r="BF29" t="str">
            <v>NO</v>
          </cell>
          <cell r="BG29" t="str">
            <v>NO</v>
          </cell>
          <cell r="BI29" t="str">
            <v>NO</v>
          </cell>
          <cell r="BJ29" t="str">
            <v>NO</v>
          </cell>
          <cell r="BK29" t="str">
            <v>07/11/2017</v>
          </cell>
          <cell r="BL29" t="str">
            <v>SI</v>
          </cell>
          <cell r="BM29" t="str">
            <v>Activos</v>
          </cell>
          <cell r="BN29" t="str">
            <v>Tecnicos</v>
          </cell>
          <cell r="BO29" t="str">
            <v>TECNICO ASIS</v>
          </cell>
          <cell r="BP29" t="str">
            <v>000583</v>
          </cell>
          <cell r="BQ29" t="str">
            <v>Ocupada</v>
          </cell>
          <cell r="BR29" t="str">
            <v>Ley 30114</v>
          </cell>
          <cell r="BS29" t="str">
            <v>01/11/2017</v>
          </cell>
          <cell r="BT29" t="str">
            <v>RESOLUCION DIRECTORAL</v>
          </cell>
          <cell r="BU29" t="str">
            <v>01/11/2017</v>
          </cell>
          <cell r="BV29" t="str">
            <v>281-2017</v>
          </cell>
          <cell r="BW29" t="str">
            <v>RED DE SALUD ABANCAY</v>
          </cell>
          <cell r="BX29" t="str">
            <v>RED DE SALUD ABANCAY</v>
          </cell>
          <cell r="BZ29" t="str">
            <v>Personal y Obligaciones Sociales</v>
          </cell>
          <cell r="CA29" t="str">
            <v>RECURSOS ORDINARIOS</v>
          </cell>
          <cell r="CB29" t="str">
            <v>12</v>
          </cell>
          <cell r="CC29" t="str">
            <v>BANCO DE LA NACION</v>
          </cell>
          <cell r="CD29" t="str">
            <v>MULTIRED</v>
          </cell>
          <cell r="CE29" t="str">
            <v>04181092160</v>
          </cell>
          <cell r="CF29" t="str">
            <v>0</v>
          </cell>
          <cell r="CG29" t="str">
            <v>DL.19990 - SNP</v>
          </cell>
          <cell r="CH29" t="str">
            <v>O.N.P.</v>
          </cell>
          <cell r="CJ29" t="str">
            <v>0</v>
          </cell>
          <cell r="CK29" t="str">
            <v>0</v>
          </cell>
          <cell r="CL29" t="str">
            <v>UE Red De Salud Abancay</v>
          </cell>
          <cell r="CM29" t="str">
            <v>ACTIVO</v>
          </cell>
          <cell r="CQ29" t="str">
            <v>Perú</v>
          </cell>
          <cell r="CR29" t="str">
            <v>MICRORED DE SALUD CURAHUASI</v>
          </cell>
        </row>
        <row r="30">
          <cell r="S30" t="str">
            <v>29559649</v>
          </cell>
          <cell r="T30" t="str">
            <v>NANCY MELANIA</v>
          </cell>
          <cell r="U30" t="str">
            <v>SALAS</v>
          </cell>
          <cell r="V30" t="str">
            <v>MIRANDA</v>
          </cell>
          <cell r="W30" t="str">
            <v>SIN DATOS</v>
          </cell>
          <cell r="X30" t="str">
            <v>24/02/1971</v>
          </cell>
          <cell r="Y30" t="str">
            <v>Femenino</v>
          </cell>
          <cell r="Z30" t="str">
            <v>Casado</v>
          </cell>
          <cell r="AA30" t="str">
            <v>LIMA S/N</v>
          </cell>
          <cell r="AC30" t="str">
            <v>mesami40@hotmail.com</v>
          </cell>
          <cell r="AD30" t="str">
            <v>984844510</v>
          </cell>
          <cell r="AE30" t="str">
            <v>Superior Universitario</v>
          </cell>
          <cell r="AF30" t="str">
            <v>Superior completo</v>
          </cell>
          <cell r="AG30" t="str">
            <v>OBSTETRA</v>
          </cell>
          <cell r="AK30" t="str">
            <v>TITULO</v>
          </cell>
          <cell r="AL30" t="str">
            <v>8149</v>
          </cell>
          <cell r="AM30" t="str">
            <v>NO</v>
          </cell>
          <cell r="AR30" t="str">
            <v>SI</v>
          </cell>
          <cell r="AS30" t="str">
            <v>NO</v>
          </cell>
          <cell r="AT30" t="str">
            <v>NO</v>
          </cell>
          <cell r="AV30" t="str">
            <v>2010-07-01</v>
          </cell>
          <cell r="AW30" t="str">
            <v>OBSTETRA</v>
          </cell>
          <cell r="AX30" t="str">
            <v>Regimen 276</v>
          </cell>
          <cell r="AY30" t="str">
            <v>Nombrado</v>
          </cell>
          <cell r="AZ30" t="str">
            <v>OBS-I</v>
          </cell>
          <cell r="BA30" t="str">
            <v>0110-OBS-I-Obstetriz (nivel 10)</v>
          </cell>
          <cell r="BB30" t="str">
            <v>1</v>
          </cell>
          <cell r="BC30" t="str">
            <v>Recursos Ordinarios</v>
          </cell>
          <cell r="BE30" t="str">
            <v>Presencial</v>
          </cell>
          <cell r="BF30" t="str">
            <v>NO</v>
          </cell>
          <cell r="BG30" t="str">
            <v>NO</v>
          </cell>
          <cell r="BI30" t="str">
            <v>NO</v>
          </cell>
          <cell r="BJ30" t="str">
            <v>NO</v>
          </cell>
          <cell r="BL30" t="str">
            <v>NO</v>
          </cell>
          <cell r="BM30" t="str">
            <v>Activos</v>
          </cell>
          <cell r="BN30" t="str">
            <v>Profesionales de la Salud</v>
          </cell>
          <cell r="BO30" t="str">
            <v>PROF. DE LA SALUD</v>
          </cell>
          <cell r="BP30" t="str">
            <v>000205</v>
          </cell>
          <cell r="BQ30" t="str">
            <v>Ocupada</v>
          </cell>
          <cell r="BR30" t="str">
            <v>Ley 28498</v>
          </cell>
          <cell r="BS30" t="str">
            <v>01/04/2010</v>
          </cell>
          <cell r="BT30" t="str">
            <v>RESOLUCION DIRECTORAL</v>
          </cell>
          <cell r="BU30" t="str">
            <v>01/04/2010</v>
          </cell>
          <cell r="BV30" t="str">
            <v>-</v>
          </cell>
          <cell r="BW30" t="str">
            <v>RED DE SALUD ABANCAY</v>
          </cell>
          <cell r="BX30" t="str">
            <v>DIRECCION EJECUTIVA</v>
          </cell>
          <cell r="BY30" t="str">
            <v>GESTION ADMINISTRATIVA</v>
          </cell>
          <cell r="BZ30" t="str">
            <v>Personal y Obligaciones Sociales</v>
          </cell>
          <cell r="CA30" t="str">
            <v>RECURSOS ORDINARIOS</v>
          </cell>
          <cell r="CB30" t="str">
            <v>12</v>
          </cell>
          <cell r="CC30" t="str">
            <v>BANCO DE LA NACION</v>
          </cell>
          <cell r="CD30" t="str">
            <v>MULTIRED</v>
          </cell>
          <cell r="CE30" t="str">
            <v>04181030882</v>
          </cell>
          <cell r="CF30" t="str">
            <v>1</v>
          </cell>
          <cell r="CG30" t="str">
            <v>DL.19990 - SNP</v>
          </cell>
          <cell r="CH30" t="str">
            <v>O.N.P.</v>
          </cell>
          <cell r="CI30" t="str">
            <v>01/01/2009</v>
          </cell>
          <cell r="CJ30" t="str">
            <v>0</v>
          </cell>
          <cell r="CK30" t="str">
            <v>0</v>
          </cell>
          <cell r="CL30" t="str">
            <v>UE Red De Salud Abancay</v>
          </cell>
          <cell r="CM30" t="str">
            <v>ACTIVO</v>
          </cell>
          <cell r="CQ30" t="str">
            <v>Perú</v>
          </cell>
          <cell r="CR30" t="str">
            <v>MICRORED DE SALUD CURAHUASI</v>
          </cell>
        </row>
        <row r="31">
          <cell r="S31" t="str">
            <v>31034491</v>
          </cell>
          <cell r="T31" t="str">
            <v>ALEJANDRO</v>
          </cell>
          <cell r="U31" t="str">
            <v>SALAS</v>
          </cell>
          <cell r="V31" t="str">
            <v>SOTELO</v>
          </cell>
          <cell r="W31" t="str">
            <v>SIN DATOS</v>
          </cell>
          <cell r="X31" t="str">
            <v>23/04/1969</v>
          </cell>
          <cell r="Y31" t="str">
            <v>Masculino</v>
          </cell>
          <cell r="Z31" t="str">
            <v>Soltero</v>
          </cell>
          <cell r="AA31" t="str">
            <v>ANEXO LUCMOS</v>
          </cell>
          <cell r="AC31" t="str">
            <v>chatin1969@hotmail.com</v>
          </cell>
          <cell r="AD31" t="str">
            <v>953457745</v>
          </cell>
          <cell r="AE31" t="str">
            <v>Superior Técnico</v>
          </cell>
          <cell r="AF31" t="str">
            <v>Técnico superior completo</v>
          </cell>
          <cell r="AG31" t="str">
            <v>TECNICO EN ENFERMERIA</v>
          </cell>
          <cell r="AK31" t="str">
            <v>TITULO</v>
          </cell>
          <cell r="AM31" t="str">
            <v>NO</v>
          </cell>
          <cell r="AR31" t="str">
            <v>SI</v>
          </cell>
          <cell r="AS31" t="str">
            <v>NO</v>
          </cell>
          <cell r="AT31" t="str">
            <v>NO</v>
          </cell>
          <cell r="AV31" t="str">
            <v>2012-07-01</v>
          </cell>
          <cell r="AW31" t="str">
            <v>TECNICO/A EN ENFERMERIA I</v>
          </cell>
          <cell r="AX31" t="str">
            <v>Regimen 276</v>
          </cell>
          <cell r="AY31" t="str">
            <v>Nombrado</v>
          </cell>
          <cell r="AZ31" t="str">
            <v>STC</v>
          </cell>
          <cell r="BA31" t="str">
            <v>0096-STC-Servidor Tecnico C</v>
          </cell>
          <cell r="BB31" t="str">
            <v>TC</v>
          </cell>
          <cell r="BC31" t="str">
            <v>Recursos Ordinarios</v>
          </cell>
          <cell r="BE31" t="str">
            <v>Presencial</v>
          </cell>
          <cell r="BF31" t="str">
            <v>NO</v>
          </cell>
          <cell r="BG31" t="str">
            <v>NO</v>
          </cell>
          <cell r="BI31" t="str">
            <v>NO</v>
          </cell>
          <cell r="BJ31" t="str">
            <v>NO</v>
          </cell>
          <cell r="BL31" t="str">
            <v>NO</v>
          </cell>
          <cell r="BM31" t="str">
            <v>Activos</v>
          </cell>
          <cell r="BN31" t="str">
            <v>Tecnicos</v>
          </cell>
          <cell r="BO31" t="str">
            <v>TECNICO ASIS</v>
          </cell>
          <cell r="BP31" t="str">
            <v>000263</v>
          </cell>
          <cell r="BQ31" t="str">
            <v>Ocupada</v>
          </cell>
          <cell r="BR31" t="str">
            <v>Ley 28498</v>
          </cell>
          <cell r="BS31" t="str">
            <v>01/04/2012</v>
          </cell>
          <cell r="BT31" t="str">
            <v>RESOLUCION DIRECTORAL</v>
          </cell>
          <cell r="BU31" t="str">
            <v>01/04/2012</v>
          </cell>
          <cell r="BV31" t="str">
            <v>-</v>
          </cell>
          <cell r="BW31" t="str">
            <v>RED DE SALUD ABANCAY</v>
          </cell>
          <cell r="BX31" t="str">
            <v>DIRECCION EJECUTIVA</v>
          </cell>
          <cell r="BY31" t="str">
            <v>GESTION ADMINISTRATIVA</v>
          </cell>
          <cell r="BZ31" t="str">
            <v>Personal y Obligaciones Sociales</v>
          </cell>
          <cell r="CA31" t="str">
            <v>RECURSOS ORDINARIOS</v>
          </cell>
          <cell r="CB31" t="str">
            <v>12</v>
          </cell>
          <cell r="CC31" t="str">
            <v>BANCO DE LA NACION</v>
          </cell>
          <cell r="CD31" t="str">
            <v>MULTIRED</v>
          </cell>
          <cell r="CE31" t="str">
            <v>04006576678</v>
          </cell>
          <cell r="CF31" t="str">
            <v>1</v>
          </cell>
          <cell r="CG31" t="str">
            <v>DL.19990 - SNP</v>
          </cell>
          <cell r="CH31" t="str">
            <v>O.N.P.</v>
          </cell>
          <cell r="CI31" t="str">
            <v>01/04/2012</v>
          </cell>
          <cell r="CJ31" t="str">
            <v>0</v>
          </cell>
          <cell r="CK31" t="str">
            <v>0</v>
          </cell>
          <cell r="CL31" t="str">
            <v>UE Red De Salud Abancay</v>
          </cell>
          <cell r="CM31" t="str">
            <v>ACTIVO</v>
          </cell>
          <cell r="CQ31" t="str">
            <v>Perú</v>
          </cell>
          <cell r="CR31" t="str">
            <v>MICRORED DE SALUD CURAHUASI</v>
          </cell>
        </row>
        <row r="32">
          <cell r="S32" t="str">
            <v>40408443</v>
          </cell>
          <cell r="T32" t="str">
            <v>HERBERT DAVID</v>
          </cell>
          <cell r="U32" t="str">
            <v>SALCEDO</v>
          </cell>
          <cell r="V32" t="str">
            <v>ALATA</v>
          </cell>
          <cell r="W32" t="str">
            <v>SIN DATOS</v>
          </cell>
          <cell r="X32" t="str">
            <v>29/03/1978</v>
          </cell>
          <cell r="Y32" t="str">
            <v>Masculino</v>
          </cell>
          <cell r="Z32" t="str">
            <v>Soltero</v>
          </cell>
          <cell r="AA32" t="str">
            <v>SANTA CATALINA S/N</v>
          </cell>
          <cell r="AB32" t="str">
            <v>10404084439</v>
          </cell>
          <cell r="AC32" t="str">
            <v>hsalcedo@hotmail.com</v>
          </cell>
          <cell r="AD32" t="str">
            <v>983739393</v>
          </cell>
          <cell r="AE32" t="str">
            <v>Superior Universitario</v>
          </cell>
          <cell r="AF32" t="str">
            <v>Superior completo</v>
          </cell>
          <cell r="AG32" t="str">
            <v>ENFERMERA(O)</v>
          </cell>
          <cell r="AK32" t="str">
            <v>TITULO</v>
          </cell>
          <cell r="AL32" t="str">
            <v>52232</v>
          </cell>
          <cell r="AM32" t="str">
            <v>NO</v>
          </cell>
          <cell r="AR32" t="str">
            <v>SI</v>
          </cell>
          <cell r="AS32" t="str">
            <v>NO</v>
          </cell>
          <cell r="AT32" t="str">
            <v>NO</v>
          </cell>
          <cell r="AV32" t="str">
            <v>01/10/2017</v>
          </cell>
          <cell r="AW32" t="str">
            <v>ENFERMERA/O</v>
          </cell>
          <cell r="AX32" t="str">
            <v>Regimen 276</v>
          </cell>
          <cell r="AY32" t="str">
            <v>Nombrado</v>
          </cell>
          <cell r="AZ32" t="str">
            <v>ENF-10</v>
          </cell>
          <cell r="BA32" t="str">
            <v>0076-ENF-10-Enfermera (nivel I)</v>
          </cell>
          <cell r="BB32" t="str">
            <v>10</v>
          </cell>
          <cell r="BE32" t="str">
            <v>Presencial</v>
          </cell>
          <cell r="BF32" t="str">
            <v>NO</v>
          </cell>
          <cell r="BG32" t="str">
            <v>NO</v>
          </cell>
          <cell r="BI32" t="str">
            <v>NO</v>
          </cell>
          <cell r="BJ32" t="str">
            <v>NO</v>
          </cell>
          <cell r="BK32" t="str">
            <v>07/11/2017</v>
          </cell>
          <cell r="BL32" t="str">
            <v>SI</v>
          </cell>
          <cell r="BM32" t="str">
            <v>Activos</v>
          </cell>
          <cell r="BN32" t="str">
            <v>Profesionales de la Salud</v>
          </cell>
          <cell r="BO32" t="str">
            <v>PROF. DE LA SALUD</v>
          </cell>
          <cell r="BP32" t="str">
            <v>000542</v>
          </cell>
          <cell r="BQ32" t="str">
            <v>Ocupada</v>
          </cell>
          <cell r="BR32" t="str">
            <v>Ley 30114</v>
          </cell>
          <cell r="BS32" t="str">
            <v>01/10/2017</v>
          </cell>
          <cell r="BT32" t="str">
            <v>RESOLUCION DIRECTORAL</v>
          </cell>
          <cell r="BU32" t="str">
            <v>06/11/2017</v>
          </cell>
          <cell r="BV32" t="str">
            <v>281-2017</v>
          </cell>
          <cell r="BW32" t="str">
            <v>RED DE SALUD ABANCAY</v>
          </cell>
          <cell r="BX32" t="str">
            <v>RED DE SALUD ABANCAY</v>
          </cell>
          <cell r="BZ32" t="str">
            <v>Personal y Obligaciones Sociales</v>
          </cell>
          <cell r="CA32" t="str">
            <v>RECURSOS ORDINARIOS</v>
          </cell>
          <cell r="CB32" t="str">
            <v>12</v>
          </cell>
          <cell r="CC32" t="str">
            <v>BANCO DE LA NACION</v>
          </cell>
          <cell r="CD32" t="str">
            <v>MULTIRED</v>
          </cell>
          <cell r="CE32" t="str">
            <v>04181060846</v>
          </cell>
          <cell r="CF32" t="str">
            <v>1</v>
          </cell>
          <cell r="CG32" t="str">
            <v>DL.25897 - SPP</v>
          </cell>
          <cell r="CH32" t="str">
            <v>AFP INTEGRA</v>
          </cell>
          <cell r="CI32" t="str">
            <v>01/11/2017</v>
          </cell>
          <cell r="CJ32" t="str">
            <v>585761hsaci8</v>
          </cell>
          <cell r="CK32" t="str">
            <v>00</v>
          </cell>
          <cell r="CL32" t="str">
            <v>UE Red De Salud Abancay</v>
          </cell>
          <cell r="CM32" t="str">
            <v>ACTIVO</v>
          </cell>
          <cell r="CQ32" t="str">
            <v>Perú</v>
          </cell>
          <cell r="CR32" t="str">
            <v>MICRORED DE SALUD CURAHUASI</v>
          </cell>
        </row>
        <row r="33">
          <cell r="S33" t="str">
            <v>80623050</v>
          </cell>
          <cell r="T33" t="str">
            <v>VICTOR</v>
          </cell>
          <cell r="U33" t="str">
            <v>VALVERDE</v>
          </cell>
          <cell r="V33" t="str">
            <v>CABALLERO</v>
          </cell>
          <cell r="W33" t="str">
            <v>SIN DATOS</v>
          </cell>
          <cell r="X33" t="str">
            <v>01/09/1979</v>
          </cell>
          <cell r="Y33" t="str">
            <v>Masculino</v>
          </cell>
          <cell r="Z33" t="str">
            <v>Casado</v>
          </cell>
          <cell r="AA33" t="str">
            <v>AV.PANAMERICANA S/N</v>
          </cell>
          <cell r="AC33" t="str">
            <v>victvc79@hotmail.com</v>
          </cell>
          <cell r="AD33" t="str">
            <v>953287348</v>
          </cell>
          <cell r="AE33" t="str">
            <v>Superior Universitario</v>
          </cell>
          <cell r="AF33" t="str">
            <v>Superior completo</v>
          </cell>
          <cell r="AG33" t="str">
            <v>ENFERMERA(O)</v>
          </cell>
          <cell r="AK33" t="str">
            <v>TITULO</v>
          </cell>
          <cell r="AL33" t="str">
            <v>40247</v>
          </cell>
          <cell r="AM33" t="str">
            <v>NO</v>
          </cell>
          <cell r="AR33" t="str">
            <v>SI</v>
          </cell>
          <cell r="AS33" t="str">
            <v>NO</v>
          </cell>
          <cell r="AT33" t="str">
            <v>NO</v>
          </cell>
          <cell r="AV33" t="str">
            <v>2015-01-01</v>
          </cell>
          <cell r="AW33" t="str">
            <v>ENFERMERA/O</v>
          </cell>
          <cell r="AX33" t="str">
            <v>Regimen 276</v>
          </cell>
          <cell r="AY33" t="str">
            <v>Nombrado</v>
          </cell>
          <cell r="AZ33" t="str">
            <v>ENF-10</v>
          </cell>
          <cell r="BA33" t="str">
            <v>0076-ENF-10-Enfermera (nivel I)</v>
          </cell>
          <cell r="BB33" t="str">
            <v>10</v>
          </cell>
          <cell r="BE33" t="str">
            <v>Presencial</v>
          </cell>
          <cell r="BF33" t="str">
            <v>NO</v>
          </cell>
          <cell r="BG33" t="str">
            <v>NO</v>
          </cell>
          <cell r="BI33" t="str">
            <v>NO</v>
          </cell>
          <cell r="BJ33" t="str">
            <v>NO</v>
          </cell>
          <cell r="BK33" t="str">
            <v>31/12/2014</v>
          </cell>
          <cell r="BL33" t="str">
            <v>SI</v>
          </cell>
          <cell r="BM33" t="str">
            <v>Activos</v>
          </cell>
          <cell r="BN33" t="str">
            <v>Profesionales de la Salud</v>
          </cell>
          <cell r="BO33" t="str">
            <v>PROF. DE LA SALUD</v>
          </cell>
          <cell r="BP33" t="str">
            <v>000367</v>
          </cell>
          <cell r="BQ33" t="str">
            <v>Ocupada</v>
          </cell>
          <cell r="BR33" t="str">
            <v>Ley 30114</v>
          </cell>
          <cell r="BS33" t="str">
            <v>31/12/2014</v>
          </cell>
          <cell r="BT33" t="str">
            <v>RESOLUCION DIRECTORAL</v>
          </cell>
          <cell r="BU33" t="str">
            <v>31/12/2014</v>
          </cell>
          <cell r="BV33" t="str">
            <v>199-2014-D-RSAB-APURIMAC</v>
          </cell>
          <cell r="BW33" t="str">
            <v>RED DE SALUD ABANCAY</v>
          </cell>
          <cell r="BX33" t="str">
            <v>DIRECCION EJECUTIVA</v>
          </cell>
          <cell r="BY33" t="str">
            <v>GESTION ADMINISTRATIVA</v>
          </cell>
          <cell r="BZ33" t="str">
            <v>Personal y Obligaciones Sociales</v>
          </cell>
          <cell r="CA33" t="str">
            <v>RECURSOS ORDINARIOS</v>
          </cell>
          <cell r="CB33" t="str">
            <v>12</v>
          </cell>
          <cell r="CC33" t="str">
            <v>BANCO DE LA NACION</v>
          </cell>
          <cell r="CD33" t="str">
            <v>CUENTA DE AHORRO</v>
          </cell>
          <cell r="CE33" t="str">
            <v>04181052975</v>
          </cell>
          <cell r="CF33" t="str">
            <v>1</v>
          </cell>
          <cell r="CG33" t="str">
            <v>DL.25897 - SPP</v>
          </cell>
          <cell r="CH33" t="str">
            <v>AFP PROFUTURO</v>
          </cell>
          <cell r="CI33" t="str">
            <v>20/09/2002</v>
          </cell>
          <cell r="CJ33" t="str">
            <v>590971VVCVA0</v>
          </cell>
          <cell r="CK33" t="str">
            <v>0</v>
          </cell>
          <cell r="CL33" t="str">
            <v>UE Red De Salud Abancay</v>
          </cell>
          <cell r="CM33" t="str">
            <v>ACTIVO</v>
          </cell>
          <cell r="CQ33" t="str">
            <v>Perú</v>
          </cell>
          <cell r="CR33" t="str">
            <v>MICRORED DE SALUD CURAHUASI</v>
          </cell>
        </row>
        <row r="34">
          <cell r="S34" t="str">
            <v>47146273</v>
          </cell>
          <cell r="T34" t="str">
            <v>GLADIZ</v>
          </cell>
          <cell r="U34" t="str">
            <v>VELASQUEZ</v>
          </cell>
          <cell r="V34" t="str">
            <v>CHOQUE</v>
          </cell>
          <cell r="W34" t="str">
            <v>DE MORENO</v>
          </cell>
          <cell r="X34" t="str">
            <v>11/04/1977</v>
          </cell>
          <cell r="Y34" t="str">
            <v>Femenino</v>
          </cell>
          <cell r="Z34" t="str">
            <v>Casado</v>
          </cell>
          <cell r="AA34" t="str">
            <v>JUAN ESPINOZA MEDRANO</v>
          </cell>
          <cell r="AC34" t="str">
            <v>gladyzvelasquezchoque@hotmail.com</v>
          </cell>
          <cell r="AD34" t="str">
            <v>964615807</v>
          </cell>
          <cell r="AE34" t="str">
            <v>Superior Universitario</v>
          </cell>
          <cell r="AF34" t="str">
            <v>Superior completo</v>
          </cell>
          <cell r="AG34" t="str">
            <v>MEDICO CIRUJANO</v>
          </cell>
          <cell r="AK34" t="str">
            <v>TITULO</v>
          </cell>
          <cell r="AL34" t="str">
            <v>46587</v>
          </cell>
          <cell r="AM34" t="str">
            <v>NO</v>
          </cell>
          <cell r="AR34" t="str">
            <v>SI</v>
          </cell>
          <cell r="AS34" t="str">
            <v>NO</v>
          </cell>
          <cell r="AT34" t="str">
            <v>NO</v>
          </cell>
          <cell r="AV34" t="str">
            <v>2012-09-01</v>
          </cell>
          <cell r="AW34" t="str">
            <v>MEDICO</v>
          </cell>
          <cell r="AX34" t="str">
            <v>Regimen 276</v>
          </cell>
          <cell r="AY34" t="str">
            <v>Nombrado</v>
          </cell>
          <cell r="AZ34" t="str">
            <v>MC-1</v>
          </cell>
          <cell r="BA34" t="str">
            <v>0071-MC-1-Medico Cirujano N-1</v>
          </cell>
          <cell r="BB34" t="str">
            <v>15</v>
          </cell>
          <cell r="BE34" t="str">
            <v>Presencial</v>
          </cell>
          <cell r="BF34" t="str">
            <v>NO</v>
          </cell>
          <cell r="BG34" t="str">
            <v>NO</v>
          </cell>
          <cell r="BI34" t="str">
            <v>NO</v>
          </cell>
          <cell r="BJ34" t="str">
            <v>NO</v>
          </cell>
          <cell r="BK34" t="str">
            <v>01/02/2014</v>
          </cell>
          <cell r="BL34" t="str">
            <v>SI</v>
          </cell>
          <cell r="BM34" t="str">
            <v>Activos</v>
          </cell>
          <cell r="BN34" t="str">
            <v>Profesionales de la Salud</v>
          </cell>
          <cell r="BO34" t="str">
            <v>MEDICO</v>
          </cell>
          <cell r="BP34" t="str">
            <v>000350</v>
          </cell>
          <cell r="BQ34" t="str">
            <v>Ocupada</v>
          </cell>
          <cell r="BR34" t="str">
            <v>Ley 29682</v>
          </cell>
          <cell r="BS34" t="str">
            <v>01/02/2014</v>
          </cell>
          <cell r="BT34" t="str">
            <v>RESOLUCION DIRECTORAL</v>
          </cell>
          <cell r="BU34" t="str">
            <v>13/01/2014</v>
          </cell>
          <cell r="BV34" t="str">
            <v>003-2014-DRSAB-APURIMAC</v>
          </cell>
          <cell r="BW34" t="str">
            <v>RED DE SALUD ABANCAY</v>
          </cell>
          <cell r="BX34" t="str">
            <v>DIRECCION EJECUTIVA</v>
          </cell>
          <cell r="BY34" t="str">
            <v>GESTION ADMINISTRATIVA</v>
          </cell>
          <cell r="BZ34" t="str">
            <v>Personal y Obligaciones Sociales</v>
          </cell>
          <cell r="CA34" t="str">
            <v>RECURSOS ORDINARIOS</v>
          </cell>
          <cell r="CB34" t="str">
            <v>1</v>
          </cell>
          <cell r="CC34" t="str">
            <v>BANCO DE LA NACION</v>
          </cell>
          <cell r="CD34" t="str">
            <v>CUENTA DE AHORRO</v>
          </cell>
          <cell r="CE34" t="str">
            <v>04181194362</v>
          </cell>
          <cell r="CF34" t="str">
            <v>01818500418504732190</v>
          </cell>
          <cell r="CG34" t="str">
            <v>DL.19990 - SNP</v>
          </cell>
          <cell r="CH34" t="str">
            <v>O.N.P.</v>
          </cell>
          <cell r="CI34" t="str">
            <v>01/02/2014</v>
          </cell>
          <cell r="CJ34" t="str">
            <v>0</v>
          </cell>
          <cell r="CK34" t="str">
            <v>0</v>
          </cell>
          <cell r="CL34" t="str">
            <v>UE Red De Salud Abancay</v>
          </cell>
          <cell r="CM34" t="str">
            <v>ACTIVO</v>
          </cell>
          <cell r="CQ34" t="str">
            <v>Perú</v>
          </cell>
          <cell r="CR34" t="str">
            <v>MICRORED DE SALUD CURAHUASI</v>
          </cell>
        </row>
        <row r="35">
          <cell r="S35" t="str">
            <v>23978604</v>
          </cell>
          <cell r="T35" t="str">
            <v>ALIESKA</v>
          </cell>
          <cell r="U35" t="str">
            <v>VALENZA</v>
          </cell>
          <cell r="V35" t="str">
            <v>ARAGON</v>
          </cell>
          <cell r="W35" t="str">
            <v>SIN DATOS</v>
          </cell>
          <cell r="X35" t="str">
            <v>16/05/1974</v>
          </cell>
          <cell r="Y35" t="str">
            <v>Femenino</v>
          </cell>
          <cell r="Z35" t="str">
            <v>Soltero</v>
          </cell>
          <cell r="AA35" t="str">
            <v>JR 2 DE MAYO 452</v>
          </cell>
          <cell r="AE35" t="str">
            <v>Superior Técnico</v>
          </cell>
          <cell r="AF35" t="str">
            <v>Técnico superior completo</v>
          </cell>
          <cell r="AG35" t="str">
            <v>TECNICO ADMINISTRADOR</v>
          </cell>
          <cell r="AK35" t="str">
            <v>EGRESADO</v>
          </cell>
          <cell r="AM35" t="str">
            <v>NO</v>
          </cell>
          <cell r="AR35" t="str">
            <v>SI</v>
          </cell>
          <cell r="AS35" t="str">
            <v>NO</v>
          </cell>
          <cell r="AT35" t="str">
            <v>NO</v>
          </cell>
          <cell r="AV35" t="str">
            <v>2013-09-01</v>
          </cell>
          <cell r="AW35" t="str">
            <v>TECNICO/A ADMINISTRATIVO I</v>
          </cell>
          <cell r="AX35" t="str">
            <v>Regimen 276</v>
          </cell>
          <cell r="AY35" t="str">
            <v>Contratado 276 - Plazo fijo</v>
          </cell>
          <cell r="AZ35" t="str">
            <v>STA</v>
          </cell>
          <cell r="BA35" t="str">
            <v>0094-STA-Servidor Tecnico A</v>
          </cell>
          <cell r="BB35" t="str">
            <v>TA</v>
          </cell>
          <cell r="BE35" t="str">
            <v>Presencial</v>
          </cell>
          <cell r="BF35" t="str">
            <v>NO</v>
          </cell>
          <cell r="BG35" t="str">
            <v>NO</v>
          </cell>
          <cell r="BI35" t="str">
            <v>NO</v>
          </cell>
          <cell r="BJ35" t="str">
            <v>NO</v>
          </cell>
          <cell r="BL35" t="str">
            <v>NO</v>
          </cell>
          <cell r="BM35" t="str">
            <v>Activos</v>
          </cell>
          <cell r="BN35" t="str">
            <v>Tecnicos</v>
          </cell>
          <cell r="BO35" t="str">
            <v>TECNICO ADM</v>
          </cell>
          <cell r="BP35" t="str">
            <v>000127</v>
          </cell>
          <cell r="BQ35" t="str">
            <v>Ocupada</v>
          </cell>
          <cell r="BR35" t="str">
            <v>Concurso</v>
          </cell>
          <cell r="BS35" t="str">
            <v>01/10/2019</v>
          </cell>
          <cell r="BT35" t="str">
            <v>RESOLUCION JEFATURAL</v>
          </cell>
          <cell r="BU35" t="str">
            <v>01/10/2019</v>
          </cell>
          <cell r="BV35" t="str">
            <v>0099</v>
          </cell>
          <cell r="BW35" t="str">
            <v>RED DE SALUD ABANCAY</v>
          </cell>
          <cell r="BX35" t="str">
            <v>DIRECCION EJECUTIVA</v>
          </cell>
          <cell r="BY35" t="str">
            <v>GESTION ADMINISTRATIVA</v>
          </cell>
          <cell r="BZ35" t="str">
            <v>Personal y Obligaciones Sociales</v>
          </cell>
          <cell r="CA35" t="str">
            <v>RECURSOS ORDINARIOS</v>
          </cell>
          <cell r="CB35" t="str">
            <v>12</v>
          </cell>
          <cell r="CC35" t="str">
            <v>BANCO DE LA NACION</v>
          </cell>
          <cell r="CD35" t="str">
            <v>CUENTA DE AHORRO</v>
          </cell>
          <cell r="CE35" t="str">
            <v>04181101747</v>
          </cell>
          <cell r="CF35" t="str">
            <v>00000000000000000000</v>
          </cell>
          <cell r="CG35" t="str">
            <v>DL.19990 - SNP</v>
          </cell>
          <cell r="CH35" t="str">
            <v>O.N.P.</v>
          </cell>
          <cell r="CI35" t="str">
            <v>01/01/2019</v>
          </cell>
          <cell r="CJ35" t="str">
            <v>000000000000</v>
          </cell>
          <cell r="CK35" t="str">
            <v>000000000000000</v>
          </cell>
          <cell r="CL35" t="str">
            <v>UE Red De Salud Abancay</v>
          </cell>
          <cell r="CM35" t="str">
            <v>ACTIVO</v>
          </cell>
          <cell r="CQ35" t="str">
            <v>Perú</v>
          </cell>
          <cell r="CR35" t="str">
            <v>MICRORED DE SALUD CURAHUASI</v>
          </cell>
        </row>
        <row r="36">
          <cell r="S36" t="str">
            <v>40343307</v>
          </cell>
          <cell r="T36" t="str">
            <v>SHEYLA</v>
          </cell>
          <cell r="U36" t="str">
            <v>MOSQUEIRA</v>
          </cell>
          <cell r="V36" t="str">
            <v>MOSQUEIRA</v>
          </cell>
          <cell r="W36" t="str">
            <v>SIN DATOS</v>
          </cell>
          <cell r="X36" t="str">
            <v>16/06/1979</v>
          </cell>
          <cell r="Y36" t="str">
            <v>Femenino</v>
          </cell>
          <cell r="Z36" t="str">
            <v>Soltero</v>
          </cell>
          <cell r="AA36" t="str">
            <v>AV.PANAMERICANA 811</v>
          </cell>
          <cell r="AE36" t="str">
            <v>Superior Universitario</v>
          </cell>
          <cell r="AF36" t="str">
            <v>Superior completo</v>
          </cell>
          <cell r="AG36" t="str">
            <v>MEDICO CIRUJANO</v>
          </cell>
          <cell r="AK36" t="str">
            <v>TITULO</v>
          </cell>
          <cell r="AL36" t="str">
            <v>42332</v>
          </cell>
          <cell r="AM36" t="str">
            <v>NO</v>
          </cell>
          <cell r="AR36" t="str">
            <v>SI</v>
          </cell>
          <cell r="AS36" t="str">
            <v>NO</v>
          </cell>
          <cell r="AT36" t="str">
            <v>NO</v>
          </cell>
          <cell r="AV36" t="str">
            <v>2013-09-01</v>
          </cell>
          <cell r="AW36" t="str">
            <v>MEDICO</v>
          </cell>
          <cell r="AX36" t="str">
            <v>Regimen 276</v>
          </cell>
          <cell r="AY36" t="str">
            <v>Nombrado</v>
          </cell>
          <cell r="AZ36" t="str">
            <v>MC-1</v>
          </cell>
          <cell r="BA36" t="str">
            <v>0071-MC-1-Medico Cirujano N-1</v>
          </cell>
          <cell r="BB36" t="str">
            <v>15</v>
          </cell>
          <cell r="BC36" t="str">
            <v>Recursos Ordinarios</v>
          </cell>
          <cell r="BE36" t="str">
            <v>Presencial</v>
          </cell>
          <cell r="BF36" t="str">
            <v>NO</v>
          </cell>
          <cell r="BG36" t="str">
            <v>NO</v>
          </cell>
          <cell r="BI36" t="str">
            <v>NO</v>
          </cell>
          <cell r="BJ36" t="str">
            <v>NO</v>
          </cell>
          <cell r="BK36" t="str">
            <v>01/09/2013</v>
          </cell>
          <cell r="BL36" t="str">
            <v>SI</v>
          </cell>
          <cell r="BM36" t="str">
            <v>Activos</v>
          </cell>
          <cell r="BN36" t="str">
            <v>Profesionales de la Salud</v>
          </cell>
          <cell r="BO36" t="str">
            <v>MEDICO</v>
          </cell>
          <cell r="BP36" t="str">
            <v>000278</v>
          </cell>
          <cell r="BQ36" t="str">
            <v>Ocupada</v>
          </cell>
          <cell r="BR36" t="str">
            <v>Concurso</v>
          </cell>
          <cell r="BS36" t="str">
            <v>01/07/2013</v>
          </cell>
          <cell r="BT36" t="str">
            <v>RESOLUCION DIRECTORAL</v>
          </cell>
          <cell r="BU36" t="str">
            <v>01/07/2013</v>
          </cell>
          <cell r="BV36" t="str">
            <v>-</v>
          </cell>
          <cell r="BW36" t="str">
            <v>RED DE SALUD ABANCAY</v>
          </cell>
          <cell r="BX36" t="str">
            <v>DIRECCION EJECUTIVA</v>
          </cell>
          <cell r="BY36" t="str">
            <v>GESTION ADMINISTRATIVA</v>
          </cell>
          <cell r="BZ36" t="str">
            <v>Personal y Obligaciones Sociales</v>
          </cell>
          <cell r="CA36" t="str">
            <v>RECURSOS ORDINARIOS</v>
          </cell>
          <cell r="CB36" t="str">
            <v>12</v>
          </cell>
          <cell r="CC36" t="str">
            <v>BANCO DE LA NACION</v>
          </cell>
          <cell r="CD36" t="str">
            <v>MULTIRED</v>
          </cell>
          <cell r="CE36" t="str">
            <v>04181101550</v>
          </cell>
          <cell r="CF36" t="str">
            <v>1</v>
          </cell>
          <cell r="CG36" t="str">
            <v>DL.19990 - SNP</v>
          </cell>
          <cell r="CH36" t="str">
            <v>O.N.P.</v>
          </cell>
          <cell r="CI36" t="str">
            <v>01/07/2013</v>
          </cell>
          <cell r="CJ36" t="str">
            <v>0</v>
          </cell>
          <cell r="CK36" t="str">
            <v>0</v>
          </cell>
          <cell r="CL36" t="str">
            <v>UE Red De Salud Abancay</v>
          </cell>
          <cell r="CM36" t="str">
            <v>ACTIVO</v>
          </cell>
          <cell r="CQ36" t="str">
            <v>Perú</v>
          </cell>
          <cell r="CR36" t="str">
            <v>MICRORED DE SALUD CURAHUASI</v>
          </cell>
        </row>
        <row r="37">
          <cell r="S37" t="str">
            <v>40716173</v>
          </cell>
          <cell r="T37" t="str">
            <v>HERBERT</v>
          </cell>
          <cell r="U37" t="str">
            <v>RAMIREZ</v>
          </cell>
          <cell r="V37" t="str">
            <v>APARICIO</v>
          </cell>
          <cell r="W37" t="str">
            <v>SIN DATOS</v>
          </cell>
          <cell r="X37" t="str">
            <v>13/04/1979</v>
          </cell>
          <cell r="Y37" t="str">
            <v>Masculino</v>
          </cell>
          <cell r="Z37" t="str">
            <v>Soltero</v>
          </cell>
          <cell r="AA37" t="str">
            <v>JR CUSCO 624</v>
          </cell>
          <cell r="AE37" t="str">
            <v>Superior Universitario</v>
          </cell>
          <cell r="AF37" t="str">
            <v>Superior completo</v>
          </cell>
          <cell r="AG37" t="str">
            <v>MEDICO CIRUJANO</v>
          </cell>
          <cell r="AK37" t="str">
            <v>TITULO</v>
          </cell>
          <cell r="AL37" t="str">
            <v>46369</v>
          </cell>
          <cell r="AM37" t="str">
            <v>NO</v>
          </cell>
          <cell r="AR37" t="str">
            <v>SI</v>
          </cell>
          <cell r="AS37" t="str">
            <v>NO</v>
          </cell>
          <cell r="AT37" t="str">
            <v>NO</v>
          </cell>
          <cell r="AV37" t="str">
            <v>2013-09-01</v>
          </cell>
          <cell r="AW37" t="str">
            <v>MEDICO</v>
          </cell>
          <cell r="AX37" t="str">
            <v>Regimen 276</v>
          </cell>
          <cell r="AY37" t="str">
            <v>Nombrado</v>
          </cell>
          <cell r="AZ37" t="str">
            <v>MC-1</v>
          </cell>
          <cell r="BA37" t="str">
            <v>0071-MC-1-Medico Cirujano N-1</v>
          </cell>
          <cell r="BB37" t="str">
            <v>15</v>
          </cell>
          <cell r="BC37" t="str">
            <v>Recursos Ordinarios</v>
          </cell>
          <cell r="BE37" t="str">
            <v>Presencial</v>
          </cell>
          <cell r="BF37" t="str">
            <v>NO</v>
          </cell>
          <cell r="BG37" t="str">
            <v>NO</v>
          </cell>
          <cell r="BI37" t="str">
            <v>NO</v>
          </cell>
          <cell r="BJ37" t="str">
            <v>NO</v>
          </cell>
          <cell r="BK37" t="str">
            <v>01/09/2013</v>
          </cell>
          <cell r="BL37" t="str">
            <v>SI</v>
          </cell>
          <cell r="BM37" t="str">
            <v>Activos</v>
          </cell>
          <cell r="BN37" t="str">
            <v>Profesionales de la Salud</v>
          </cell>
          <cell r="BO37" t="str">
            <v>MEDICO</v>
          </cell>
          <cell r="BP37" t="str">
            <v>000289</v>
          </cell>
          <cell r="BQ37" t="str">
            <v>Ocupada</v>
          </cell>
          <cell r="BR37" t="str">
            <v>Concurso</v>
          </cell>
          <cell r="BS37" t="str">
            <v>01/07/2013</v>
          </cell>
          <cell r="BT37" t="str">
            <v>RESOLUCION DIRECTORAL</v>
          </cell>
          <cell r="BU37" t="str">
            <v>01/07/2013</v>
          </cell>
          <cell r="BV37" t="str">
            <v>-</v>
          </cell>
          <cell r="BW37" t="str">
            <v>RED DE SALUD ABANCAY</v>
          </cell>
          <cell r="BX37" t="str">
            <v>DIRECCION EJECUTIVA</v>
          </cell>
          <cell r="BY37" t="str">
            <v>GESTION ADMINISTRATIVA</v>
          </cell>
          <cell r="BZ37" t="str">
            <v>Personal y Obligaciones Sociales</v>
          </cell>
          <cell r="CA37" t="str">
            <v>RECURSOS ORDINARIOS</v>
          </cell>
          <cell r="CB37" t="str">
            <v>12</v>
          </cell>
          <cell r="CC37" t="str">
            <v>BANCO DE LA NACION</v>
          </cell>
          <cell r="CD37" t="str">
            <v>MULTIRED</v>
          </cell>
          <cell r="CE37" t="str">
            <v>04181101577</v>
          </cell>
          <cell r="CF37" t="str">
            <v>1</v>
          </cell>
          <cell r="CG37" t="str">
            <v>DL.19990 - SNP</v>
          </cell>
          <cell r="CH37" t="str">
            <v>O.N.P.</v>
          </cell>
          <cell r="CI37" t="str">
            <v>01/07/2013</v>
          </cell>
          <cell r="CJ37" t="str">
            <v>0</v>
          </cell>
          <cell r="CK37" t="str">
            <v>0</v>
          </cell>
          <cell r="CL37" t="str">
            <v>UE Red De Salud Abancay</v>
          </cell>
          <cell r="CM37" t="str">
            <v>ACTIVO</v>
          </cell>
          <cell r="CQ37" t="str">
            <v>Perú</v>
          </cell>
          <cell r="CR37" t="str">
            <v>MICRORED DE SALUD CURAHUASI</v>
          </cell>
        </row>
        <row r="38">
          <cell r="S38" t="str">
            <v>42009480</v>
          </cell>
          <cell r="T38" t="str">
            <v>CLAUDIO</v>
          </cell>
          <cell r="U38" t="str">
            <v>BAUTISTA</v>
          </cell>
          <cell r="V38" t="str">
            <v>DAMIAN</v>
          </cell>
          <cell r="W38" t="str">
            <v>SIN DATOS</v>
          </cell>
          <cell r="X38" t="str">
            <v>31/10/1979</v>
          </cell>
          <cell r="Y38" t="str">
            <v>Masculino</v>
          </cell>
          <cell r="Z38" t="str">
            <v>Casado</v>
          </cell>
          <cell r="AA38" t="str">
            <v>ABANCAY S/N</v>
          </cell>
          <cell r="AC38" t="str">
            <v>CLAUDINIBAUTI@GMAIL.COM,M_CHIPGOMEZ@HOTMAIL.COM</v>
          </cell>
          <cell r="AD38" t="str">
            <v>916705917,954231943</v>
          </cell>
          <cell r="AE38" t="str">
            <v>Superior Técnico</v>
          </cell>
          <cell r="AF38" t="str">
            <v>Técnico superior completo</v>
          </cell>
          <cell r="AG38" t="str">
            <v>TECNICO EN ENFERMERIA</v>
          </cell>
          <cell r="AK38" t="str">
            <v>TITULO</v>
          </cell>
          <cell r="AM38" t="str">
            <v>NO</v>
          </cell>
          <cell r="AR38" t="str">
            <v>SI</v>
          </cell>
          <cell r="AS38" t="str">
            <v>NO</v>
          </cell>
          <cell r="AT38" t="str">
            <v>NO</v>
          </cell>
          <cell r="AV38" t="str">
            <v>2012-12-31</v>
          </cell>
          <cell r="AW38" t="str">
            <v>TECNICO/A EN ENFERMERIA I</v>
          </cell>
          <cell r="AX38" t="str">
            <v>Regimen 276</v>
          </cell>
          <cell r="AY38" t="str">
            <v>Nombrado</v>
          </cell>
          <cell r="AZ38" t="str">
            <v>STA</v>
          </cell>
          <cell r="BA38" t="str">
            <v>0094-STA-Servidor Tecnico A</v>
          </cell>
          <cell r="BB38" t="str">
            <v>TC</v>
          </cell>
          <cell r="BC38" t="str">
            <v>Recursos Ordinarios</v>
          </cell>
          <cell r="BE38" t="str">
            <v>Presencial</v>
          </cell>
          <cell r="BF38" t="str">
            <v>NO</v>
          </cell>
          <cell r="BG38" t="str">
            <v>NO</v>
          </cell>
          <cell r="BI38" t="str">
            <v>NO</v>
          </cell>
          <cell r="BJ38" t="str">
            <v>NO</v>
          </cell>
          <cell r="BL38" t="str">
            <v>NO</v>
          </cell>
          <cell r="BM38" t="str">
            <v>Activos</v>
          </cell>
          <cell r="BN38" t="str">
            <v>Tecnicos</v>
          </cell>
          <cell r="BO38" t="str">
            <v>TECNICO ASIS</v>
          </cell>
          <cell r="BP38" t="str">
            <v>000129</v>
          </cell>
          <cell r="BQ38" t="str">
            <v>Ocupada</v>
          </cell>
          <cell r="BR38" t="str">
            <v>Contrato</v>
          </cell>
          <cell r="BS38" t="str">
            <v>31/12/2012</v>
          </cell>
          <cell r="BT38" t="str">
            <v>RESOLUCION DIRECTORAL</v>
          </cell>
          <cell r="BU38" t="str">
            <v>31/12/2012</v>
          </cell>
          <cell r="BV38" t="str">
            <v>1</v>
          </cell>
          <cell r="BW38" t="str">
            <v>RED DE SALUD ABANCAY</v>
          </cell>
          <cell r="BX38" t="str">
            <v>DIRECCION EJECUTIVA</v>
          </cell>
          <cell r="BY38" t="str">
            <v>GESTION ADMINISTRATIVA</v>
          </cell>
          <cell r="BZ38" t="str">
            <v>Personal y Obligaciones Sociales</v>
          </cell>
          <cell r="CA38" t="str">
            <v>RECURSOS ORDINARIOS</v>
          </cell>
          <cell r="CB38" t="str">
            <v>12</v>
          </cell>
          <cell r="CC38" t="str">
            <v>BANCO DE LA NACION</v>
          </cell>
          <cell r="CD38" t="str">
            <v>MULTIRED</v>
          </cell>
          <cell r="CE38" t="str">
            <v>04181094112</v>
          </cell>
          <cell r="CF38" t="str">
            <v>0</v>
          </cell>
          <cell r="CG38" t="str">
            <v>DL.19990 - SNP</v>
          </cell>
          <cell r="CH38" t="str">
            <v>O.N.P.</v>
          </cell>
          <cell r="CI38" t="str">
            <v>31/12/2012</v>
          </cell>
          <cell r="CJ38" t="str">
            <v>0</v>
          </cell>
          <cell r="CK38" t="str">
            <v>0</v>
          </cell>
          <cell r="CL38" t="str">
            <v>UE Red De Salud Abancay</v>
          </cell>
          <cell r="CM38" t="str">
            <v>ACTIVO</v>
          </cell>
          <cell r="CR38" t="str">
            <v>MICRORED DE SALUD CURAHUASI</v>
          </cell>
        </row>
        <row r="39">
          <cell r="S39" t="str">
            <v>45833928</v>
          </cell>
          <cell r="T39" t="str">
            <v>MARELY LUISA</v>
          </cell>
          <cell r="U39" t="str">
            <v>CABRERA</v>
          </cell>
          <cell r="V39" t="str">
            <v>NAVARRO</v>
          </cell>
          <cell r="W39" t="str">
            <v>SIN DATOS</v>
          </cell>
          <cell r="X39" t="str">
            <v>03/08/1988</v>
          </cell>
          <cell r="Y39" t="str">
            <v>Femenino</v>
          </cell>
          <cell r="Z39" t="str">
            <v>Soltero</v>
          </cell>
          <cell r="AA39" t="str">
            <v>URB. SAN JOAQUIN R-22 IV ETAPA</v>
          </cell>
          <cell r="AC39" t="str">
            <v>malu03@outlook.com</v>
          </cell>
          <cell r="AD39" t="str">
            <v>941427819</v>
          </cell>
          <cell r="AE39" t="str">
            <v>Superior Universitario</v>
          </cell>
          <cell r="AF39" t="str">
            <v>Superior completo</v>
          </cell>
          <cell r="AG39" t="str">
            <v>OBSTETRA</v>
          </cell>
          <cell r="AK39" t="str">
            <v>TITULO</v>
          </cell>
          <cell r="AL39" t="str">
            <v>28863</v>
          </cell>
          <cell r="AM39" t="str">
            <v>NO</v>
          </cell>
          <cell r="AR39" t="str">
            <v>SI</v>
          </cell>
          <cell r="AS39" t="str">
            <v>NO</v>
          </cell>
          <cell r="AT39" t="str">
            <v>NO</v>
          </cell>
          <cell r="AV39" t="str">
            <v>2014-11-13</v>
          </cell>
          <cell r="AW39" t="str">
            <v>OBSTETRA</v>
          </cell>
          <cell r="AX39" t="str">
            <v>Regimen 1057 (CAS)</v>
          </cell>
          <cell r="AY39" t="str">
            <v>Contrato CAS</v>
          </cell>
          <cell r="AZ39" t="str">
            <v>Sin Nivel Remunerativo</v>
          </cell>
          <cell r="BA39" t="str">
            <v>0000-Sin Nivel Remunerativo</v>
          </cell>
          <cell r="BC39" t="str">
            <v>Recursos Ordinarios</v>
          </cell>
          <cell r="BD39" t="str">
            <v>2500</v>
          </cell>
          <cell r="BE39" t="str">
            <v>Presencial</v>
          </cell>
          <cell r="BF39" t="str">
            <v>NO</v>
          </cell>
          <cell r="BG39" t="str">
            <v>NO</v>
          </cell>
          <cell r="BI39" t="str">
            <v>NO</v>
          </cell>
          <cell r="BJ39" t="str">
            <v>NO</v>
          </cell>
          <cell r="BL39" t="str">
            <v>NO</v>
          </cell>
          <cell r="BM39" t="str">
            <v>Contrato Administrativo de Servicios</v>
          </cell>
          <cell r="BN39" t="str">
            <v>Profesionales de la Salud</v>
          </cell>
          <cell r="BO39" t="str">
            <v>PROF. DE LA SALUD</v>
          </cell>
          <cell r="BP39" t="str">
            <v>000302</v>
          </cell>
          <cell r="BQ39" t="str">
            <v>Ocupada</v>
          </cell>
          <cell r="BR39" t="str">
            <v>Concurso</v>
          </cell>
          <cell r="BS39" t="str">
            <v>04/04/2016</v>
          </cell>
          <cell r="BT39" t="str">
            <v>CONTRATO</v>
          </cell>
          <cell r="BU39" t="str">
            <v>04/04/2016</v>
          </cell>
          <cell r="BV39" t="str">
            <v>273-2016</v>
          </cell>
          <cell r="BW39" t="str">
            <v>RED DE SALUD ABANCAY</v>
          </cell>
          <cell r="BX39" t="str">
            <v>DIRECCION EJECUTIVA</v>
          </cell>
          <cell r="BY39" t="str">
            <v>GESTION ADMINISTRATIVA</v>
          </cell>
          <cell r="BZ39" t="str">
            <v>Personal y Obligaciones Sociales</v>
          </cell>
          <cell r="CA39" t="str">
            <v>RECURSOS ORDINARIOS</v>
          </cell>
          <cell r="CB39" t="str">
            <v>12</v>
          </cell>
          <cell r="CC39" t="str">
            <v>BANCO DE LA NACION</v>
          </cell>
          <cell r="CD39" t="str">
            <v>CUENTA DE AHORRO</v>
          </cell>
          <cell r="CE39" t="str">
            <v>04181097650</v>
          </cell>
          <cell r="CF39" t="str">
            <v>00000000000000000000</v>
          </cell>
          <cell r="CG39" t="str">
            <v>DL.19990 - SNP</v>
          </cell>
          <cell r="CH39" t="str">
            <v>O.N.P.</v>
          </cell>
          <cell r="CI39" t="str">
            <v>04/04/2016</v>
          </cell>
          <cell r="CJ39" t="str">
            <v>0</v>
          </cell>
          <cell r="CK39" t="str">
            <v>0</v>
          </cell>
          <cell r="CL39" t="str">
            <v>UE Red De Salud Abancay</v>
          </cell>
          <cell r="CM39" t="str">
            <v>ACTIVO</v>
          </cell>
          <cell r="CR39" t="str">
            <v>MICRORED DE SALUD CURAHUASI</v>
          </cell>
        </row>
        <row r="40">
          <cell r="S40" t="str">
            <v>01338761</v>
          </cell>
          <cell r="T40" t="str">
            <v>FREDY RAUL</v>
          </cell>
          <cell r="U40" t="str">
            <v>MORENO</v>
          </cell>
          <cell r="V40" t="str">
            <v>ARCE</v>
          </cell>
          <cell r="W40" t="str">
            <v>SIN DATOS</v>
          </cell>
          <cell r="X40" t="str">
            <v>09/03/1969</v>
          </cell>
          <cell r="Y40" t="str">
            <v>Masculino</v>
          </cell>
          <cell r="Z40" t="str">
            <v>Casado</v>
          </cell>
          <cell r="AA40" t="str">
            <v>SIMON BOLIVAR</v>
          </cell>
          <cell r="AC40" t="str">
            <v>freglagafredyraulmorenoarce@outlook.com</v>
          </cell>
          <cell r="AD40" t="str">
            <v>983909112</v>
          </cell>
          <cell r="AE40" t="str">
            <v>Superior Universitario</v>
          </cell>
          <cell r="AF40" t="str">
            <v>Superior completo</v>
          </cell>
          <cell r="AG40" t="str">
            <v>MEDICO CIRUJANO</v>
          </cell>
          <cell r="AK40" t="str">
            <v>TITULO</v>
          </cell>
          <cell r="AL40" t="str">
            <v>42331</v>
          </cell>
          <cell r="AM40" t="str">
            <v>NO</v>
          </cell>
          <cell r="AR40" t="str">
            <v>SI</v>
          </cell>
          <cell r="AS40" t="str">
            <v>NO</v>
          </cell>
          <cell r="AT40" t="str">
            <v>NO</v>
          </cell>
          <cell r="AV40" t="str">
            <v>2013-09-01</v>
          </cell>
          <cell r="AW40" t="str">
            <v>MEDICO</v>
          </cell>
          <cell r="AX40" t="str">
            <v>Regimen 276</v>
          </cell>
          <cell r="AY40" t="str">
            <v>Nombrado</v>
          </cell>
          <cell r="AZ40" t="str">
            <v>MC-1</v>
          </cell>
          <cell r="BA40" t="str">
            <v>0071-MC-1-Medico Cirujano N-1</v>
          </cell>
          <cell r="BB40" t="str">
            <v>15</v>
          </cell>
          <cell r="BE40" t="str">
            <v>Presencial</v>
          </cell>
          <cell r="BF40" t="str">
            <v>NO</v>
          </cell>
          <cell r="BG40" t="str">
            <v>NO</v>
          </cell>
          <cell r="BI40" t="str">
            <v>NO</v>
          </cell>
          <cell r="BJ40" t="str">
            <v>NO</v>
          </cell>
          <cell r="BK40" t="str">
            <v>01/02/2014</v>
          </cell>
          <cell r="BL40" t="str">
            <v>SI</v>
          </cell>
          <cell r="BM40" t="str">
            <v>Activos</v>
          </cell>
          <cell r="BN40" t="str">
            <v>Profesionales de la Salud</v>
          </cell>
          <cell r="BO40" t="str">
            <v>MEDICO</v>
          </cell>
          <cell r="BP40" t="str">
            <v>000353</v>
          </cell>
          <cell r="BQ40" t="str">
            <v>Ocupada</v>
          </cell>
          <cell r="BR40" t="str">
            <v>Ley 29682</v>
          </cell>
          <cell r="BS40" t="str">
            <v>01/02/2014</v>
          </cell>
          <cell r="BT40" t="str">
            <v>RESOLUCION DIRECTORAL</v>
          </cell>
          <cell r="BU40" t="str">
            <v>13/01/2014</v>
          </cell>
          <cell r="BV40" t="str">
            <v>003-2014-DRSAB-APURIMAC</v>
          </cell>
          <cell r="BW40" t="str">
            <v>RED DE SALUD ABANCAY</v>
          </cell>
          <cell r="BX40" t="str">
            <v>DIRECCION EJECUTIVA</v>
          </cell>
          <cell r="BY40" t="str">
            <v>GESTION ADMINISTRATIVA</v>
          </cell>
          <cell r="BZ40" t="str">
            <v>Personal y Obligaciones Sociales</v>
          </cell>
          <cell r="CA40" t="str">
            <v>RECURSOS ORDINARIOS</v>
          </cell>
          <cell r="CB40" t="str">
            <v>1</v>
          </cell>
          <cell r="CC40" t="str">
            <v>BANCO DE LA NACION</v>
          </cell>
          <cell r="CD40" t="str">
            <v>CUENTA DE AHORRO</v>
          </cell>
          <cell r="CE40" t="str">
            <v>04181104479</v>
          </cell>
          <cell r="CF40" t="str">
            <v>01818100418110447985</v>
          </cell>
          <cell r="CG40" t="str">
            <v>DL.25897 - SPP</v>
          </cell>
          <cell r="CH40" t="str">
            <v>AFP INTEGRA</v>
          </cell>
          <cell r="CI40" t="str">
            <v>21/04/2004</v>
          </cell>
          <cell r="CJ40" t="str">
            <v>552691FMAEE8</v>
          </cell>
          <cell r="CK40" t="str">
            <v>0</v>
          </cell>
          <cell r="CL40" t="str">
            <v>UE Red De Salud Abancay</v>
          </cell>
          <cell r="CM40" t="str">
            <v>ACTIVO</v>
          </cell>
          <cell r="CQ40" t="str">
            <v>Perú</v>
          </cell>
          <cell r="CR40" t="str">
            <v>MICRORED DE SALUD CURAHUASI</v>
          </cell>
        </row>
        <row r="41">
          <cell r="S41" t="str">
            <v>46421340</v>
          </cell>
          <cell r="T41" t="str">
            <v>YOLANDA</v>
          </cell>
          <cell r="U41" t="str">
            <v>HUACHACA</v>
          </cell>
          <cell r="V41" t="str">
            <v>GAVANCHO</v>
          </cell>
          <cell r="W41" t="str">
            <v>SIN DATOS</v>
          </cell>
          <cell r="X41" t="str">
            <v>28/07/1989</v>
          </cell>
          <cell r="Y41" t="str">
            <v>Femenino</v>
          </cell>
          <cell r="Z41" t="str">
            <v>Soltero</v>
          </cell>
          <cell r="AA41" t="str">
            <v>SIN DATOS</v>
          </cell>
          <cell r="AC41" t="str">
            <v>Yolandahuachacagavancho@gmail.com</v>
          </cell>
          <cell r="AD41" t="str">
            <v>983302086,983302086</v>
          </cell>
          <cell r="AE41" t="str">
            <v>Superior Técnico</v>
          </cell>
          <cell r="AF41" t="str">
            <v>Técnico superior completo</v>
          </cell>
          <cell r="AG41" t="str">
            <v>TECNICO EN ENFERMERIA</v>
          </cell>
          <cell r="AK41" t="str">
            <v>TITULO</v>
          </cell>
          <cell r="AM41" t="str">
            <v>NO</v>
          </cell>
          <cell r="AR41" t="str">
            <v>SI</v>
          </cell>
          <cell r="AS41" t="str">
            <v>NO</v>
          </cell>
          <cell r="AT41" t="str">
            <v>NO</v>
          </cell>
          <cell r="AV41" t="str">
            <v>01/01/2019</v>
          </cell>
          <cell r="AW41" t="str">
            <v>TECNICO/A EN ENFERMERIA I</v>
          </cell>
          <cell r="AX41" t="str">
            <v>Regimen 276</v>
          </cell>
          <cell r="AY41" t="str">
            <v>Nombrado</v>
          </cell>
          <cell r="AZ41" t="str">
            <v>STF</v>
          </cell>
          <cell r="BA41" t="str">
            <v>0099-STF-Servidor Tecnico F</v>
          </cell>
          <cell r="BB41" t="str">
            <v>TF</v>
          </cell>
          <cell r="BF41" t="str">
            <v>NO</v>
          </cell>
          <cell r="BG41" t="str">
            <v>NO</v>
          </cell>
          <cell r="BH41" t="str">
            <v>Hijo en edad de lactancia</v>
          </cell>
          <cell r="BI41" t="str">
            <v>NO</v>
          </cell>
          <cell r="BJ41" t="str">
            <v>NO</v>
          </cell>
          <cell r="BK41" t="str">
            <v>31/12/2018</v>
          </cell>
          <cell r="BL41" t="str">
            <v>SI</v>
          </cell>
          <cell r="BM41" t="str">
            <v>Activos</v>
          </cell>
          <cell r="BN41" t="str">
            <v>Tecnicos</v>
          </cell>
          <cell r="BO41" t="str">
            <v>TECNICO ASIS</v>
          </cell>
          <cell r="BP41" t="str">
            <v>000620</v>
          </cell>
          <cell r="BQ41" t="str">
            <v>Ocupada</v>
          </cell>
          <cell r="BR41" t="str">
            <v>Concurso</v>
          </cell>
          <cell r="BS41" t="str">
            <v>01/01/2019</v>
          </cell>
          <cell r="BT41" t="str">
            <v>RESOLUCION DIRECTORAL</v>
          </cell>
          <cell r="BU41" t="str">
            <v>01/01/2019</v>
          </cell>
          <cell r="BV41" t="str">
            <v>396</v>
          </cell>
          <cell r="BW41" t="str">
            <v>RED DE SALUD ABANCAY</v>
          </cell>
          <cell r="BX41" t="str">
            <v>DIRECCION EJECUTIVA</v>
          </cell>
          <cell r="BZ41" t="str">
            <v>Personal y Obligaciones Sociales</v>
          </cell>
          <cell r="CA41" t="str">
            <v>RECURSOS ORDINARIOS</v>
          </cell>
          <cell r="CB41" t="str">
            <v>12</v>
          </cell>
          <cell r="CC41" t="str">
            <v>BANCO DE LA NACION</v>
          </cell>
          <cell r="CD41" t="str">
            <v>CUENTA DE AHORRO</v>
          </cell>
          <cell r="CE41" t="str">
            <v>04181242553</v>
          </cell>
          <cell r="CF41" t="str">
            <v>00000000000000000000</v>
          </cell>
          <cell r="CG41" t="str">
            <v>DL.19990 - SNP</v>
          </cell>
          <cell r="CH41" t="str">
            <v>O.N.P.</v>
          </cell>
          <cell r="CI41" t="str">
            <v>01/01/2019</v>
          </cell>
          <cell r="CJ41" t="str">
            <v>000000000000</v>
          </cell>
          <cell r="CK41" t="str">
            <v>000000000000000</v>
          </cell>
          <cell r="CL41" t="str">
            <v>UE Red De Salud Abancay</v>
          </cell>
          <cell r="CM41" t="str">
            <v>ACTIVO</v>
          </cell>
          <cell r="CR41" t="str">
            <v>MICRORED DE SALUD CURAHUASI</v>
          </cell>
        </row>
        <row r="42">
          <cell r="S42" t="str">
            <v>41037993</v>
          </cell>
          <cell r="T42" t="str">
            <v>LIDIAN</v>
          </cell>
          <cell r="U42" t="str">
            <v>TTITO</v>
          </cell>
          <cell r="V42" t="str">
            <v>BACA</v>
          </cell>
          <cell r="W42" t="str">
            <v>SIN DATOS</v>
          </cell>
          <cell r="X42" t="str">
            <v>11/09/1981</v>
          </cell>
          <cell r="Y42" t="str">
            <v>Femenino</v>
          </cell>
          <cell r="Z42" t="str">
            <v>Soltero</v>
          </cell>
          <cell r="AA42" t="str">
            <v>URB.UCCHULLO GRANDE ALTO PERU A 10</v>
          </cell>
          <cell r="AC42" t="str">
            <v>ariday_84@hotmail.com</v>
          </cell>
          <cell r="AD42" t="str">
            <v>984252230</v>
          </cell>
          <cell r="AE42" t="str">
            <v>Superior Técnico</v>
          </cell>
          <cell r="AF42" t="str">
            <v>Técnico superior completo</v>
          </cell>
          <cell r="AG42" t="str">
            <v>TECNICO DE FARMACIA</v>
          </cell>
          <cell r="AK42" t="str">
            <v>TITULO</v>
          </cell>
          <cell r="AM42" t="str">
            <v>NO</v>
          </cell>
          <cell r="AR42" t="str">
            <v>SI</v>
          </cell>
          <cell r="AS42" t="str">
            <v>NO</v>
          </cell>
          <cell r="AT42" t="str">
            <v>NO</v>
          </cell>
          <cell r="AV42" t="str">
            <v>01/04/2018</v>
          </cell>
          <cell r="AW42" t="str">
            <v>TECNICO/A EN FARMACIA I</v>
          </cell>
          <cell r="AX42" t="str">
            <v>Regimen 1057 (CAS)</v>
          </cell>
          <cell r="AY42" t="str">
            <v>Contrato CAS</v>
          </cell>
          <cell r="AZ42" t="str">
            <v>Sin Nivel Remunerativo</v>
          </cell>
          <cell r="BA42" t="str">
            <v>0000-Sin Nivel Remunerativo</v>
          </cell>
          <cell r="BC42" t="str">
            <v>Recursos Ordinarios</v>
          </cell>
          <cell r="BD42" t="str">
            <v>1500</v>
          </cell>
          <cell r="BE42" t="str">
            <v>Presencial</v>
          </cell>
          <cell r="BF42" t="str">
            <v>NO</v>
          </cell>
          <cell r="BG42" t="str">
            <v>NO</v>
          </cell>
          <cell r="BI42" t="str">
            <v>NO</v>
          </cell>
          <cell r="BJ42" t="str">
            <v>NO</v>
          </cell>
          <cell r="BL42" t="str">
            <v>NO</v>
          </cell>
          <cell r="BM42" t="str">
            <v>Contrato Administrativo de Servicios</v>
          </cell>
          <cell r="BN42" t="str">
            <v>Tecnicos</v>
          </cell>
          <cell r="BO42" t="str">
            <v>TECNICO ASIS</v>
          </cell>
          <cell r="BP42" t="str">
            <v>000354</v>
          </cell>
          <cell r="BQ42" t="str">
            <v>Ocupada</v>
          </cell>
          <cell r="BR42" t="str">
            <v>Concurso</v>
          </cell>
          <cell r="BS42" t="str">
            <v>01/04/2018</v>
          </cell>
          <cell r="BT42" t="str">
            <v>MEMORANDUM</v>
          </cell>
          <cell r="BU42" t="str">
            <v>01/04/2018</v>
          </cell>
          <cell r="BV42" t="str">
            <v>69-2018</v>
          </cell>
          <cell r="BW42" t="str">
            <v>RED DE SALUD ABANCAY</v>
          </cell>
          <cell r="BX42" t="str">
            <v>DIRECCION EJECUTIVA</v>
          </cell>
          <cell r="BZ42" t="str">
            <v>Personal y Obligaciones Sociales</v>
          </cell>
          <cell r="CA42" t="str">
            <v>RECURSOS ORDINARIOS</v>
          </cell>
          <cell r="CB42" t="str">
            <v>9</v>
          </cell>
          <cell r="CC42" t="str">
            <v>BANCO DE LA NACION</v>
          </cell>
          <cell r="CD42" t="str">
            <v>CUENTA DE AHORRO</v>
          </cell>
          <cell r="CE42" t="str">
            <v>04185095989</v>
          </cell>
          <cell r="CF42" t="str">
            <v>1</v>
          </cell>
          <cell r="CG42" t="str">
            <v>DL.19990 - SNP</v>
          </cell>
          <cell r="CH42" t="str">
            <v>O.N.P.</v>
          </cell>
          <cell r="CI42" t="str">
            <v>01/04/2018</v>
          </cell>
          <cell r="CJ42" t="str">
            <v>1</v>
          </cell>
          <cell r="CK42" t="str">
            <v>0</v>
          </cell>
          <cell r="CL42" t="str">
            <v>UE Red De Salud Abancay</v>
          </cell>
          <cell r="CM42" t="str">
            <v>ACTIVO</v>
          </cell>
          <cell r="CQ42" t="str">
            <v>Perú</v>
          </cell>
          <cell r="CR42" t="str">
            <v>MICRORED DE SALUD CURAHUASI</v>
          </cell>
        </row>
        <row r="43">
          <cell r="S43" t="str">
            <v>43258338</v>
          </cell>
          <cell r="T43" t="str">
            <v>MARINA</v>
          </cell>
          <cell r="U43" t="str">
            <v>CUELLAR</v>
          </cell>
          <cell r="V43" t="str">
            <v>PACHECO</v>
          </cell>
          <cell r="W43" t="str">
            <v>SIN DATOS</v>
          </cell>
          <cell r="X43" t="str">
            <v>01/11/1985</v>
          </cell>
          <cell r="Y43" t="str">
            <v>Femenino</v>
          </cell>
          <cell r="Z43" t="str">
            <v>Soltero</v>
          </cell>
          <cell r="AA43" t="str">
            <v>SIN DATOS</v>
          </cell>
          <cell r="AC43" t="str">
            <v>M_chipgomez@hotmail.com</v>
          </cell>
          <cell r="AD43" t="str">
            <v>997824134,916705917</v>
          </cell>
          <cell r="AE43" t="str">
            <v>Superior Técnico</v>
          </cell>
          <cell r="AF43" t="str">
            <v>Técnico superior completo</v>
          </cell>
          <cell r="AG43" t="str">
            <v>TECNICO EN ENFERMERIA</v>
          </cell>
          <cell r="AK43" t="str">
            <v>TITULO</v>
          </cell>
          <cell r="AM43" t="str">
            <v>NO</v>
          </cell>
          <cell r="AR43" t="str">
            <v>SI</v>
          </cell>
          <cell r="AS43" t="str">
            <v>NO</v>
          </cell>
          <cell r="AT43" t="str">
            <v>NO</v>
          </cell>
          <cell r="AV43" t="str">
            <v>01/01/2019</v>
          </cell>
          <cell r="AW43" t="str">
            <v>TECNICO/A EN ENFERMERIA I</v>
          </cell>
          <cell r="AX43" t="str">
            <v>Regimen 276</v>
          </cell>
          <cell r="AY43" t="str">
            <v>Nombrado</v>
          </cell>
          <cell r="AZ43" t="str">
            <v>STF</v>
          </cell>
          <cell r="BA43" t="str">
            <v>0099-STF-Servidor Tecnico F</v>
          </cell>
          <cell r="BB43" t="str">
            <v>TF</v>
          </cell>
          <cell r="BE43" t="str">
            <v>Presencial</v>
          </cell>
          <cell r="BF43" t="str">
            <v>NO</v>
          </cell>
          <cell r="BG43" t="str">
            <v>NO</v>
          </cell>
          <cell r="BI43" t="str">
            <v>NO</v>
          </cell>
          <cell r="BJ43" t="str">
            <v>NO</v>
          </cell>
          <cell r="BK43" t="str">
            <v>31/12/2018</v>
          </cell>
          <cell r="BL43" t="str">
            <v>SI</v>
          </cell>
          <cell r="BM43" t="str">
            <v>Activos</v>
          </cell>
          <cell r="BN43" t="str">
            <v>Tecnicos</v>
          </cell>
          <cell r="BO43" t="str">
            <v>TECNICO ASIS</v>
          </cell>
          <cell r="BP43" t="str">
            <v>000623</v>
          </cell>
          <cell r="BQ43" t="str">
            <v>Ocupada</v>
          </cell>
          <cell r="BR43" t="str">
            <v>Concurso</v>
          </cell>
          <cell r="BS43" t="str">
            <v>01/01/2019</v>
          </cell>
          <cell r="BT43" t="str">
            <v>RESOLUCION DIRECTORAL</v>
          </cell>
          <cell r="BU43" t="str">
            <v>01/01/2019</v>
          </cell>
          <cell r="BV43" t="str">
            <v>396</v>
          </cell>
          <cell r="BW43" t="str">
            <v>RED DE SALUD ABANCAY</v>
          </cell>
          <cell r="BX43" t="str">
            <v>DIRECCION EJECUTIVA</v>
          </cell>
          <cell r="BZ43" t="str">
            <v>Personal y Obligaciones Sociales</v>
          </cell>
          <cell r="CA43" t="str">
            <v>RECURSOS ORDINARIOS</v>
          </cell>
          <cell r="CB43" t="str">
            <v>12</v>
          </cell>
          <cell r="CC43" t="str">
            <v>BANCO DE LA NACION</v>
          </cell>
          <cell r="CD43" t="str">
            <v>CUENTA DE AHORRO</v>
          </cell>
          <cell r="CE43" t="str">
            <v>04181240747</v>
          </cell>
          <cell r="CF43" t="str">
            <v>00000000000000000000</v>
          </cell>
          <cell r="CG43" t="str">
            <v>DL.19990 - SNP</v>
          </cell>
          <cell r="CH43" t="str">
            <v>O.N.P.</v>
          </cell>
          <cell r="CI43" t="str">
            <v>01/01/2019</v>
          </cell>
          <cell r="CJ43" t="str">
            <v>000000000000</v>
          </cell>
          <cell r="CK43" t="str">
            <v>000000000000000</v>
          </cell>
          <cell r="CL43" t="str">
            <v>UE Red De Salud Abancay</v>
          </cell>
          <cell r="CM43" t="str">
            <v>ACTIVO</v>
          </cell>
          <cell r="CR43" t="str">
            <v>MICRORED DE SALUD CURAHUASI</v>
          </cell>
        </row>
        <row r="44">
          <cell r="S44" t="str">
            <v>42753246</v>
          </cell>
          <cell r="T44" t="str">
            <v>EDLY</v>
          </cell>
          <cell r="U44" t="str">
            <v>CALLALLI</v>
          </cell>
          <cell r="V44" t="str">
            <v>MATTOS</v>
          </cell>
          <cell r="W44" t="str">
            <v>SIN DATOS</v>
          </cell>
          <cell r="X44" t="str">
            <v>17/08/1984</v>
          </cell>
          <cell r="Y44" t="str">
            <v>Femenino</v>
          </cell>
          <cell r="Z44" t="str">
            <v>Soltero</v>
          </cell>
          <cell r="AA44" t="str">
            <v>AV. FERROCARRIL MZ. M LT.1-2 DEPTO 403 EDIFICIO 12</v>
          </cell>
          <cell r="AB44" t="str">
            <v>10427532469</v>
          </cell>
          <cell r="AC44" t="str">
            <v>liedsiempre@hotmail.com</v>
          </cell>
          <cell r="AD44" t="str">
            <v>966737888</v>
          </cell>
          <cell r="AE44" t="str">
            <v>Superior Universitario</v>
          </cell>
          <cell r="AF44" t="str">
            <v>Superior completo</v>
          </cell>
          <cell r="AG44" t="str">
            <v>MEDICO CIRUJANO</v>
          </cell>
          <cell r="AK44" t="str">
            <v>TITULO</v>
          </cell>
          <cell r="AL44" t="str">
            <v>53885</v>
          </cell>
          <cell r="AM44" t="str">
            <v>SI</v>
          </cell>
          <cell r="AN44" t="str">
            <v>OTORRINOLARINGOLOGIA</v>
          </cell>
          <cell r="AO44" t="str">
            <v>RNE</v>
          </cell>
          <cell r="AP44" t="str">
            <v>32755</v>
          </cell>
          <cell r="AQ44" t="str">
            <v>UNIVERSIDAD PERUANA CAYETANO HEREDIA</v>
          </cell>
          <cell r="AR44" t="str">
            <v>SI</v>
          </cell>
          <cell r="AS44" t="str">
            <v>NO</v>
          </cell>
          <cell r="AT44" t="str">
            <v>NO</v>
          </cell>
          <cell r="AV44" t="str">
            <v>2014-07-01</v>
          </cell>
          <cell r="AW44" t="str">
            <v>MEDICO</v>
          </cell>
          <cell r="AX44" t="str">
            <v>Regimen 276</v>
          </cell>
          <cell r="AY44" t="str">
            <v>Nombrado</v>
          </cell>
          <cell r="AZ44" t="str">
            <v>MC-1</v>
          </cell>
          <cell r="BA44" t="str">
            <v>0071-MC-1-Medico Cirujano N-1</v>
          </cell>
          <cell r="BB44" t="str">
            <v>15</v>
          </cell>
          <cell r="BE44" t="str">
            <v>Semipresencial</v>
          </cell>
          <cell r="BF44" t="str">
            <v>NO</v>
          </cell>
          <cell r="BG44" t="str">
            <v>NO</v>
          </cell>
          <cell r="BH44" t="str">
            <v>Hijo en edad de lactancia</v>
          </cell>
          <cell r="BI44" t="str">
            <v>NO</v>
          </cell>
          <cell r="BJ44" t="str">
            <v>NO</v>
          </cell>
          <cell r="BK44" t="str">
            <v>01/02/2014</v>
          </cell>
          <cell r="BL44" t="str">
            <v>SI</v>
          </cell>
          <cell r="BM44" t="str">
            <v>Activos</v>
          </cell>
          <cell r="BN44" t="str">
            <v>Profesionales de la Salud</v>
          </cell>
          <cell r="BO44" t="str">
            <v>MEDICO</v>
          </cell>
          <cell r="BP44" t="str">
            <v>000362</v>
          </cell>
          <cell r="BQ44" t="str">
            <v>Ocupada</v>
          </cell>
          <cell r="BR44" t="str">
            <v>Ley 29682</v>
          </cell>
          <cell r="BS44" t="str">
            <v>01/02/2014</v>
          </cell>
          <cell r="BT44" t="str">
            <v>RESOLUCION DIRECTORAL</v>
          </cell>
          <cell r="BU44" t="str">
            <v>13/01/2014</v>
          </cell>
          <cell r="BV44" t="str">
            <v>003-2014-DRSAB-APURIMAC</v>
          </cell>
          <cell r="BW44" t="str">
            <v>RED DE SALUD ABANCAY</v>
          </cell>
          <cell r="BX44" t="str">
            <v>DIRECCION EJECUTIVA</v>
          </cell>
          <cell r="BY44" t="str">
            <v>GESTION ADMINISTRATIVA</v>
          </cell>
          <cell r="BZ44" t="str">
            <v>Personal y Obligaciones Sociales</v>
          </cell>
          <cell r="CA44" t="str">
            <v>RECURSOS ORDINARIOS</v>
          </cell>
          <cell r="CB44" t="str">
            <v>1</v>
          </cell>
          <cell r="CC44" t="str">
            <v>BANCO DE LA NACION</v>
          </cell>
          <cell r="CD44" t="str">
            <v>CUENTA DE AHORRO</v>
          </cell>
          <cell r="CE44" t="str">
            <v>04181059112</v>
          </cell>
          <cell r="CF44" t="str">
            <v>01818100418105911287</v>
          </cell>
          <cell r="CG44" t="str">
            <v>DL.19990 - SNP</v>
          </cell>
          <cell r="CH44" t="str">
            <v>O.N.P.</v>
          </cell>
          <cell r="CI44" t="str">
            <v>01/02/2014</v>
          </cell>
          <cell r="CJ44" t="str">
            <v>0</v>
          </cell>
          <cell r="CK44" t="str">
            <v>0</v>
          </cell>
          <cell r="CL44" t="str">
            <v>UE Red De Salud Abancay</v>
          </cell>
          <cell r="CM44" t="str">
            <v>ACTIVO</v>
          </cell>
          <cell r="CR44" t="str">
            <v>MICRORED DE SALUD CURAHUASI</v>
          </cell>
        </row>
        <row r="45">
          <cell r="S45" t="str">
            <v>70796082</v>
          </cell>
          <cell r="T45" t="str">
            <v>KAREN</v>
          </cell>
          <cell r="U45" t="str">
            <v>HUALLPA</v>
          </cell>
          <cell r="V45" t="str">
            <v>CACERES</v>
          </cell>
          <cell r="W45" t="str">
            <v>SIN DATOS</v>
          </cell>
          <cell r="X45" t="str">
            <v>20/10/1991</v>
          </cell>
          <cell r="Y45" t="str">
            <v>Femenino</v>
          </cell>
          <cell r="Z45" t="str">
            <v>Soltero</v>
          </cell>
          <cell r="AA45" t="str">
            <v>CARHUAZ</v>
          </cell>
          <cell r="AC45" t="str">
            <v>k.h.c20@hotmail.com</v>
          </cell>
          <cell r="AD45" t="str">
            <v>986984327</v>
          </cell>
          <cell r="AE45" t="str">
            <v>Superior Universitario</v>
          </cell>
          <cell r="AF45" t="str">
            <v>Superior completo</v>
          </cell>
          <cell r="AG45" t="str">
            <v>OBSTETRA</v>
          </cell>
          <cell r="AK45" t="str">
            <v>TITULO</v>
          </cell>
          <cell r="AL45" t="str">
            <v>31920</v>
          </cell>
          <cell r="AM45" t="str">
            <v>NO</v>
          </cell>
          <cell r="AR45" t="str">
            <v>SI</v>
          </cell>
          <cell r="AS45" t="str">
            <v>NO</v>
          </cell>
          <cell r="AT45" t="str">
            <v>NO</v>
          </cell>
          <cell r="AV45" t="str">
            <v>2015-05-06</v>
          </cell>
          <cell r="AW45" t="str">
            <v>OBSTETRA</v>
          </cell>
          <cell r="AX45" t="str">
            <v>Regimen 1057 (CAS)</v>
          </cell>
          <cell r="AY45" t="str">
            <v>Contrato CAS</v>
          </cell>
          <cell r="AZ45" t="str">
            <v>Sin Nivel Remunerativo</v>
          </cell>
          <cell r="BA45" t="str">
            <v>0000-Sin Nivel Remunerativo</v>
          </cell>
          <cell r="BC45" t="str">
            <v>Recursos Ordinarios</v>
          </cell>
          <cell r="BD45" t="str">
            <v>2500</v>
          </cell>
          <cell r="BE45" t="str">
            <v>Presencial</v>
          </cell>
          <cell r="BF45" t="str">
            <v>NO</v>
          </cell>
          <cell r="BG45" t="str">
            <v>NO</v>
          </cell>
          <cell r="BI45" t="str">
            <v>NO</v>
          </cell>
          <cell r="BJ45" t="str">
            <v>NO</v>
          </cell>
          <cell r="BL45" t="str">
            <v>NO</v>
          </cell>
          <cell r="BM45" t="str">
            <v>Contrato Administrativo de Servicios</v>
          </cell>
          <cell r="BN45" t="str">
            <v>Profesionales de la Salud</v>
          </cell>
          <cell r="BO45" t="str">
            <v>PROF. DE LA SALUD</v>
          </cell>
          <cell r="BP45" t="str">
            <v>000336</v>
          </cell>
          <cell r="BQ45" t="str">
            <v>Ocupada</v>
          </cell>
          <cell r="BR45" t="str">
            <v>Concurso</v>
          </cell>
          <cell r="BS45" t="str">
            <v>01/04/2018</v>
          </cell>
          <cell r="BT45" t="str">
            <v>MEMORANDUM</v>
          </cell>
          <cell r="BU45" t="str">
            <v>01/04/2018</v>
          </cell>
          <cell r="BV45" t="str">
            <v>65-2018</v>
          </cell>
          <cell r="BW45" t="str">
            <v>RED DE SALUD ABANCAY</v>
          </cell>
          <cell r="BX45" t="str">
            <v>DIRECCION EJECUTIVA</v>
          </cell>
          <cell r="BZ45" t="str">
            <v>Personal y Obligaciones Sociales</v>
          </cell>
          <cell r="CA45" t="str">
            <v>RECURSOS ORDINARIOS</v>
          </cell>
          <cell r="CB45" t="str">
            <v>9</v>
          </cell>
          <cell r="CC45" t="str">
            <v>BANCO DE LA NACION</v>
          </cell>
          <cell r="CD45" t="str">
            <v>CUENTA DE AHORRO</v>
          </cell>
          <cell r="CE45" t="str">
            <v>04181118739</v>
          </cell>
          <cell r="CF45" t="str">
            <v>1</v>
          </cell>
          <cell r="CG45" t="str">
            <v>DL.25897 - SPP</v>
          </cell>
          <cell r="CH45" t="str">
            <v>AFP HABITAT</v>
          </cell>
          <cell r="CI45" t="str">
            <v>01/04/2018</v>
          </cell>
          <cell r="CJ45" t="str">
            <v>635290khcle7</v>
          </cell>
          <cell r="CK45" t="str">
            <v>0</v>
          </cell>
          <cell r="CL45" t="str">
            <v>UE Red De Salud Abancay</v>
          </cell>
          <cell r="CM45" t="str">
            <v>ACTIVO</v>
          </cell>
          <cell r="CQ45" t="str">
            <v>Perú</v>
          </cell>
          <cell r="CR45" t="str">
            <v>MICRORED DE SALUD CURAHUASI</v>
          </cell>
        </row>
        <row r="46">
          <cell r="S46" t="str">
            <v>41573264</v>
          </cell>
          <cell r="T46" t="str">
            <v>ERIC</v>
          </cell>
          <cell r="U46" t="str">
            <v>CASTRO</v>
          </cell>
          <cell r="V46" t="str">
            <v>LATORRE</v>
          </cell>
          <cell r="W46" t="str">
            <v>SIN DATOS</v>
          </cell>
          <cell r="X46" t="str">
            <v>17/03/1981</v>
          </cell>
          <cell r="Y46" t="str">
            <v>Masculino</v>
          </cell>
          <cell r="Z46" t="str">
            <v>Casado</v>
          </cell>
          <cell r="AA46" t="str">
            <v>CIRCUNVALACION N. U-01</v>
          </cell>
          <cell r="AE46" t="str">
            <v>Superior Universitario</v>
          </cell>
          <cell r="AF46" t="str">
            <v>Superior completo</v>
          </cell>
          <cell r="AG46" t="str">
            <v>MEDICO CIRUJANO</v>
          </cell>
          <cell r="AK46" t="str">
            <v>TITULO</v>
          </cell>
          <cell r="AL46" t="str">
            <v>050624</v>
          </cell>
          <cell r="AM46" t="str">
            <v>SI</v>
          </cell>
          <cell r="AN46" t="str">
            <v>PSIQUIATRIA</v>
          </cell>
          <cell r="AO46" t="str">
            <v>TITULO</v>
          </cell>
          <cell r="AP46" t="str">
            <v>043403</v>
          </cell>
          <cell r="AQ46" t="str">
            <v>UNIVERSIDAD NACIONAL MAYOR DE SAN MARCOS</v>
          </cell>
          <cell r="AR46" t="str">
            <v>SI</v>
          </cell>
          <cell r="AS46" t="str">
            <v>NO</v>
          </cell>
          <cell r="AT46" t="str">
            <v>NO</v>
          </cell>
          <cell r="AV46" t="str">
            <v>2015-07-01</v>
          </cell>
          <cell r="AW46" t="str">
            <v>MEDICO</v>
          </cell>
          <cell r="AX46" t="str">
            <v>Regimen 276</v>
          </cell>
          <cell r="AY46" t="str">
            <v>Nombrado</v>
          </cell>
          <cell r="AZ46" t="str">
            <v>MC-1</v>
          </cell>
          <cell r="BA46" t="str">
            <v>0071-MC-1-Medico Cirujano N-1</v>
          </cell>
          <cell r="BB46" t="str">
            <v>15</v>
          </cell>
          <cell r="BE46" t="str">
            <v>Presencial</v>
          </cell>
          <cell r="BF46" t="str">
            <v>NO</v>
          </cell>
          <cell r="BG46" t="str">
            <v>NO</v>
          </cell>
          <cell r="BI46" t="str">
            <v>NO</v>
          </cell>
          <cell r="BJ46" t="str">
            <v>NO</v>
          </cell>
          <cell r="BK46" t="str">
            <v>01/02/2014</v>
          </cell>
          <cell r="BL46" t="str">
            <v>SI</v>
          </cell>
          <cell r="BM46" t="str">
            <v>Activos</v>
          </cell>
          <cell r="BN46" t="str">
            <v>Profesionales de la Salud</v>
          </cell>
          <cell r="BO46" t="str">
            <v>MEDICO</v>
          </cell>
          <cell r="BP46" t="str">
            <v>000354</v>
          </cell>
          <cell r="BQ46" t="str">
            <v>Ocupada</v>
          </cell>
          <cell r="BR46" t="str">
            <v>Ley 29682</v>
          </cell>
          <cell r="BS46" t="str">
            <v>01/02/2014</v>
          </cell>
          <cell r="BT46" t="str">
            <v>RESOLUCION DIRECTORAL</v>
          </cell>
          <cell r="BU46" t="str">
            <v>13/01/2014</v>
          </cell>
          <cell r="BV46" t="str">
            <v>003-2014-DRSAB-APURIMAC</v>
          </cell>
          <cell r="BW46" t="str">
            <v>RED DE SALUD ABANCAY</v>
          </cell>
          <cell r="BX46" t="str">
            <v>DIRECCION EJECUTIVA</v>
          </cell>
          <cell r="BY46" t="str">
            <v>GESTION ADMINISTRATIVA</v>
          </cell>
          <cell r="BZ46" t="str">
            <v>Personal y Obligaciones Sociales</v>
          </cell>
          <cell r="CA46" t="str">
            <v>RECURSOS ORDINARIOS</v>
          </cell>
          <cell r="CB46" t="str">
            <v>12</v>
          </cell>
          <cell r="CC46" t="str">
            <v>BANCO DE LA NACION</v>
          </cell>
          <cell r="CD46" t="str">
            <v>CUENTA DE AHORRO</v>
          </cell>
          <cell r="CE46" t="str">
            <v>4045236477</v>
          </cell>
          <cell r="CF46" t="str">
            <v>01800000404523647707</v>
          </cell>
          <cell r="CG46" t="str">
            <v>DL.25897 - SPP</v>
          </cell>
          <cell r="CH46" t="str">
            <v>PRIMA AFP</v>
          </cell>
          <cell r="CI46" t="str">
            <v>18/07/2007</v>
          </cell>
          <cell r="CJ46" t="str">
            <v>596601ECLTO5</v>
          </cell>
          <cell r="CL46" t="str">
            <v>UE Red De Salud Abancay</v>
          </cell>
          <cell r="CM46" t="str">
            <v>ACTIVO</v>
          </cell>
          <cell r="CR46" t="str">
            <v>MICRORED DE SALUD CURAHUASI</v>
          </cell>
        </row>
        <row r="47">
          <cell r="S47" t="str">
            <v>40402169</v>
          </cell>
          <cell r="T47" t="str">
            <v>CARLOS AUGUSTO</v>
          </cell>
          <cell r="U47" t="str">
            <v>CUELLAR</v>
          </cell>
          <cell r="V47" t="str">
            <v>VILLAVICENCIO</v>
          </cell>
          <cell r="W47" t="str">
            <v>SIN DATOS</v>
          </cell>
          <cell r="X47" t="str">
            <v>25/12/1979</v>
          </cell>
          <cell r="Y47" t="str">
            <v>Masculino</v>
          </cell>
          <cell r="Z47" t="str">
            <v>Soltero</v>
          </cell>
          <cell r="AA47" t="str">
            <v>JR.SIMON BOLIVAR S/N</v>
          </cell>
          <cell r="AC47" t="str">
            <v>Cuellar_cuvi@hotmail.com</v>
          </cell>
          <cell r="AD47" t="str">
            <v>951170901</v>
          </cell>
          <cell r="AE47" t="str">
            <v>Superior Técnico</v>
          </cell>
          <cell r="AF47" t="str">
            <v>Técnico superior completo</v>
          </cell>
          <cell r="AG47" t="str">
            <v>TECNICO EN COMPUTACION E INFORMATICA/EN COMPUTADORAS</v>
          </cell>
          <cell r="AK47" t="str">
            <v>TITULO</v>
          </cell>
          <cell r="AM47" t="str">
            <v>NO</v>
          </cell>
          <cell r="AR47" t="str">
            <v>SI</v>
          </cell>
          <cell r="AS47" t="str">
            <v>NO</v>
          </cell>
          <cell r="AT47" t="str">
            <v>NO</v>
          </cell>
          <cell r="AV47" t="str">
            <v>01/11/2018</v>
          </cell>
          <cell r="AW47" t="str">
            <v>DIGITADOR/A</v>
          </cell>
          <cell r="AX47" t="str">
            <v>Regimen 1057 (CAS)</v>
          </cell>
          <cell r="AY47" t="str">
            <v>Contrato CAS</v>
          </cell>
          <cell r="AZ47" t="str">
            <v>Sin Nivel Remunerativo</v>
          </cell>
          <cell r="BA47" t="str">
            <v>0000-Sin Nivel Remunerativo</v>
          </cell>
          <cell r="BC47" t="str">
            <v>Recursos Ordinarios</v>
          </cell>
          <cell r="BD47" t="str">
            <v>1400</v>
          </cell>
          <cell r="BE47" t="str">
            <v>Presencial</v>
          </cell>
          <cell r="BF47" t="str">
            <v>NO</v>
          </cell>
          <cell r="BG47" t="str">
            <v>NO</v>
          </cell>
          <cell r="BI47" t="str">
            <v>NO</v>
          </cell>
          <cell r="BJ47" t="str">
            <v>NO</v>
          </cell>
          <cell r="BL47" t="str">
            <v>NO</v>
          </cell>
          <cell r="BM47" t="str">
            <v>Contrato Administrativo de Servicios</v>
          </cell>
          <cell r="BN47" t="str">
            <v>Tecnicos</v>
          </cell>
          <cell r="BO47" t="str">
            <v>TECNICO ADM</v>
          </cell>
          <cell r="BP47" t="str">
            <v>000534</v>
          </cell>
          <cell r="BQ47" t="str">
            <v>Ocupada</v>
          </cell>
          <cell r="BR47" t="str">
            <v>Concurso</v>
          </cell>
          <cell r="BS47" t="str">
            <v>01/09/2020</v>
          </cell>
          <cell r="BT47" t="str">
            <v>MEMORANDUM</v>
          </cell>
          <cell r="BU47" t="str">
            <v>01/09/2020</v>
          </cell>
          <cell r="BV47" t="str">
            <v>554</v>
          </cell>
          <cell r="BW47" t="str">
            <v>UE 1498 RED DE SALUD ABANCAY</v>
          </cell>
          <cell r="BX47" t="str">
            <v>RED DE SALUD ABANCAY</v>
          </cell>
          <cell r="BZ47" t="str">
            <v>Personal y Obligaciones Sociales</v>
          </cell>
          <cell r="CA47" t="str">
            <v>RECURSOS ORDINARIOS</v>
          </cell>
          <cell r="CB47" t="str">
            <v>12</v>
          </cell>
          <cell r="CC47" t="str">
            <v>BANCO DE LA NACION</v>
          </cell>
          <cell r="CD47" t="str">
            <v>CUENTA DE AHORRO</v>
          </cell>
          <cell r="CE47" t="str">
            <v>04185118636</v>
          </cell>
          <cell r="CF47" t="str">
            <v>00000000000000000000</v>
          </cell>
          <cell r="CG47" t="str">
            <v>DL.25897 - SPP</v>
          </cell>
          <cell r="CH47" t="str">
            <v>AFP PROFUTURO</v>
          </cell>
          <cell r="CI47" t="str">
            <v>01/09/2020</v>
          </cell>
          <cell r="CJ47" t="str">
            <v>592121CCVLL6</v>
          </cell>
          <cell r="CK47" t="str">
            <v>000000000000000</v>
          </cell>
          <cell r="CL47" t="str">
            <v>UE Red De Salud Abancay</v>
          </cell>
          <cell r="CM47" t="str">
            <v>ACTIVO</v>
          </cell>
          <cell r="CR47" t="str">
            <v>MICRORED DE SALUD CURAHUASI</v>
          </cell>
        </row>
        <row r="48">
          <cell r="S48" t="str">
            <v>42790858</v>
          </cell>
          <cell r="T48" t="str">
            <v>BEATRIZ EDITH</v>
          </cell>
          <cell r="U48" t="str">
            <v>CHICLLA</v>
          </cell>
          <cell r="V48" t="str">
            <v>ARREDONDO</v>
          </cell>
          <cell r="W48" t="str">
            <v>SIN DATOS</v>
          </cell>
          <cell r="X48" t="str">
            <v>22/12/1984</v>
          </cell>
          <cell r="Y48" t="str">
            <v>Femenino</v>
          </cell>
          <cell r="Z48" t="str">
            <v>Soltero</v>
          </cell>
          <cell r="AA48" t="str">
            <v>SANTA CATALINA S/N CURAHUASI</v>
          </cell>
          <cell r="AC48" t="str">
            <v>echamy79.9@hotmail.com</v>
          </cell>
          <cell r="AD48" t="str">
            <v>983716161</v>
          </cell>
          <cell r="AE48" t="str">
            <v>Superior Universitario</v>
          </cell>
          <cell r="AF48" t="str">
            <v>Superior completo</v>
          </cell>
          <cell r="AG48" t="str">
            <v>ENFERMERA(O)</v>
          </cell>
          <cell r="AK48" t="str">
            <v>TITULO</v>
          </cell>
          <cell r="AL48" t="str">
            <v>50827</v>
          </cell>
          <cell r="AM48" t="str">
            <v>NO</v>
          </cell>
          <cell r="AR48" t="str">
            <v>SI</v>
          </cell>
          <cell r="AS48" t="str">
            <v>NO</v>
          </cell>
          <cell r="AT48" t="str">
            <v>NO</v>
          </cell>
          <cell r="AV48" t="str">
            <v>01/01/2019</v>
          </cell>
          <cell r="AW48" t="str">
            <v>ENFERMERA/O</v>
          </cell>
          <cell r="AX48" t="str">
            <v>Regimen 276</v>
          </cell>
          <cell r="AY48" t="str">
            <v>Nombrado</v>
          </cell>
          <cell r="AZ48" t="str">
            <v>ENF-10</v>
          </cell>
          <cell r="BA48" t="str">
            <v>0076-ENF-10-Enfermera (nivel I)</v>
          </cell>
          <cell r="BB48" t="str">
            <v>10</v>
          </cell>
          <cell r="BE48" t="str">
            <v>Presencial</v>
          </cell>
          <cell r="BF48" t="str">
            <v>NO</v>
          </cell>
          <cell r="BG48" t="str">
            <v>NO</v>
          </cell>
          <cell r="BI48" t="str">
            <v>NO</v>
          </cell>
          <cell r="BJ48" t="str">
            <v>NO</v>
          </cell>
          <cell r="BK48" t="str">
            <v>31/12/2018</v>
          </cell>
          <cell r="BL48" t="str">
            <v>SI</v>
          </cell>
          <cell r="BM48" t="str">
            <v>Activos</v>
          </cell>
          <cell r="BN48" t="str">
            <v>Profesionales de la Salud</v>
          </cell>
          <cell r="BO48" t="str">
            <v>PROF. DE LA SALUD</v>
          </cell>
          <cell r="BP48" t="str">
            <v>000600</v>
          </cell>
          <cell r="BQ48" t="str">
            <v>Ocupada</v>
          </cell>
          <cell r="BR48" t="str">
            <v>Concurso</v>
          </cell>
          <cell r="BS48" t="str">
            <v>01/01/2019</v>
          </cell>
          <cell r="BT48" t="str">
            <v>RESOLUCION DIRECTORAL</v>
          </cell>
          <cell r="BU48" t="str">
            <v>01/01/2019</v>
          </cell>
          <cell r="BV48" t="str">
            <v>396</v>
          </cell>
          <cell r="BW48" t="str">
            <v>RED DE SALUD ABANCAY</v>
          </cell>
          <cell r="BX48" t="str">
            <v>DIRECCION EJECUTIVA</v>
          </cell>
          <cell r="BZ48" t="str">
            <v>Personal y Obligaciones Sociales</v>
          </cell>
          <cell r="CA48" t="str">
            <v>RECURSOS ORDINARIOS</v>
          </cell>
          <cell r="CB48" t="str">
            <v>12</v>
          </cell>
          <cell r="CC48" t="str">
            <v>BANCO DE LA NACION</v>
          </cell>
          <cell r="CD48" t="str">
            <v>CUENTA DE AHORRO</v>
          </cell>
          <cell r="CE48" t="str">
            <v>04181249574</v>
          </cell>
          <cell r="CF48" t="str">
            <v>00000000000000000000</v>
          </cell>
          <cell r="CG48" t="str">
            <v>DL.25897 - SPP</v>
          </cell>
          <cell r="CH48" t="str">
            <v>AFP PROFUTURO</v>
          </cell>
          <cell r="CI48" t="str">
            <v>01/01/2019</v>
          </cell>
          <cell r="CJ48" t="str">
            <v>610360BCACE1</v>
          </cell>
          <cell r="CK48" t="str">
            <v>000000000000000</v>
          </cell>
          <cell r="CL48" t="str">
            <v>UE Red De Salud Abancay</v>
          </cell>
          <cell r="CM48" t="str">
            <v>ACTIVO</v>
          </cell>
          <cell r="CR48" t="str">
            <v>MICRORED DE SALUD CURAHUASI</v>
          </cell>
        </row>
        <row r="49">
          <cell r="S49" t="str">
            <v>21546102</v>
          </cell>
          <cell r="T49" t="str">
            <v>SONIA</v>
          </cell>
          <cell r="U49" t="str">
            <v>TITO</v>
          </cell>
          <cell r="V49" t="str">
            <v>CORONADO</v>
          </cell>
          <cell r="W49" t="str">
            <v>SIN DATOS</v>
          </cell>
          <cell r="X49" t="str">
            <v>22/05/1973</v>
          </cell>
          <cell r="Y49" t="str">
            <v>Femenino</v>
          </cell>
          <cell r="Z49" t="str">
            <v>Soltero</v>
          </cell>
          <cell r="AA49" t="str">
            <v>SANTA ROSA DE PALMAR H-10</v>
          </cell>
          <cell r="AC49" t="str">
            <v>sonia_tito@hotmail.com</v>
          </cell>
          <cell r="AD49" t="str">
            <v>983669899</v>
          </cell>
          <cell r="AE49" t="str">
            <v>Superior Universitario</v>
          </cell>
          <cell r="AF49" t="str">
            <v>Superior completo</v>
          </cell>
          <cell r="AG49" t="str">
            <v>QUIMICO FARMACEUTICO</v>
          </cell>
          <cell r="AK49" t="str">
            <v>TITULO</v>
          </cell>
          <cell r="AL49" t="str">
            <v>08863</v>
          </cell>
          <cell r="AM49" t="str">
            <v>SI</v>
          </cell>
          <cell r="AN49" t="str">
            <v>SALUD FAMILIAR Y COMUNITARIA</v>
          </cell>
          <cell r="AO49" t="str">
            <v>RNE</v>
          </cell>
          <cell r="AP49" t="str">
            <v>343</v>
          </cell>
          <cell r="AQ49" t="str">
            <v>UNIVERSIDAD NACIONAL DEL CALLAO</v>
          </cell>
          <cell r="AR49" t="str">
            <v>SI</v>
          </cell>
          <cell r="AS49" t="str">
            <v>NO</v>
          </cell>
          <cell r="AT49" t="str">
            <v>NO</v>
          </cell>
          <cell r="AU49" t="str">
            <v>2009-01-01</v>
          </cell>
          <cell r="AV49" t="str">
            <v>05/06/2017</v>
          </cell>
          <cell r="AW49" t="str">
            <v>QUIMICO FARMACEUTICO</v>
          </cell>
          <cell r="AX49" t="str">
            <v>Regimen 276</v>
          </cell>
          <cell r="AY49" t="str">
            <v>Nombrado</v>
          </cell>
          <cell r="AZ49" t="str">
            <v>OPS-IV</v>
          </cell>
          <cell r="BA49" t="str">
            <v>0319-OPS-IV-Otro Profesional de Salud (nivel IV)</v>
          </cell>
          <cell r="BB49" t="str">
            <v>24</v>
          </cell>
          <cell r="BF49" t="str">
            <v>NO</v>
          </cell>
          <cell r="BG49" t="str">
            <v>NO</v>
          </cell>
          <cell r="BH49" t="str">
            <v>Licencia por causas diferentes a los grupos de riesgo COVID-19</v>
          </cell>
          <cell r="BI49" t="str">
            <v>NO</v>
          </cell>
          <cell r="BJ49" t="str">
            <v>NO</v>
          </cell>
          <cell r="BL49" t="str">
            <v>NO</v>
          </cell>
          <cell r="BM49" t="str">
            <v>Activos</v>
          </cell>
          <cell r="BN49" t="str">
            <v>Profesionales de la Salud</v>
          </cell>
          <cell r="BO49" t="str">
            <v>PROF. DE LA SALUD</v>
          </cell>
          <cell r="BP49" t="str">
            <v>000226</v>
          </cell>
          <cell r="BQ49" t="str">
            <v>Ocupada</v>
          </cell>
          <cell r="BR49" t="str">
            <v>Concurso</v>
          </cell>
          <cell r="BS49" t="str">
            <v>01/04/2011</v>
          </cell>
          <cell r="BT49" t="str">
            <v>RESOLUCION DIRECTORAL</v>
          </cell>
          <cell r="BU49" t="str">
            <v>01/04/2011</v>
          </cell>
          <cell r="BV49" t="str">
            <v>-</v>
          </cell>
          <cell r="BW49" t="str">
            <v>RED DE SALUD ABANCAY</v>
          </cell>
          <cell r="BX49" t="str">
            <v>DIRECCION EJECUTIVA</v>
          </cell>
          <cell r="BY49" t="str">
            <v>GESTION ADMINISTRATIVA</v>
          </cell>
          <cell r="BZ49" t="str">
            <v>Personal y Obligaciones Sociales</v>
          </cell>
          <cell r="CA49" t="str">
            <v>RECURSOS ORDINARIOS</v>
          </cell>
          <cell r="CB49" t="str">
            <v>12</v>
          </cell>
          <cell r="CC49" t="str">
            <v>BANCO DE LA NACION</v>
          </cell>
          <cell r="CD49" t="str">
            <v>MULTIRED</v>
          </cell>
          <cell r="CE49" t="str">
            <v>04181019161</v>
          </cell>
          <cell r="CF49" t="str">
            <v>01818100418101916183</v>
          </cell>
          <cell r="CG49" t="str">
            <v>DL.25897 - SPP</v>
          </cell>
          <cell r="CH49" t="str">
            <v>AFP PROFUTURO</v>
          </cell>
          <cell r="CI49" t="str">
            <v>25/02/2005</v>
          </cell>
          <cell r="CJ49" t="str">
            <v>568040STCOO3</v>
          </cell>
          <cell r="CK49" t="str">
            <v>000000000000000</v>
          </cell>
          <cell r="CL49" t="str">
            <v>UE Red De Salud Abancay</v>
          </cell>
          <cell r="CM49" t="str">
            <v>ACTIVO</v>
          </cell>
          <cell r="CQ49" t="str">
            <v>Perú</v>
          </cell>
          <cell r="CR49" t="str">
            <v>MICRORED DE SALUD CURAHUASI</v>
          </cell>
        </row>
        <row r="50">
          <cell r="S50" t="str">
            <v>41105719</v>
          </cell>
          <cell r="T50" t="str">
            <v>ABELARDO</v>
          </cell>
          <cell r="U50" t="str">
            <v>GUIZADO</v>
          </cell>
          <cell r="V50" t="str">
            <v>FERRO</v>
          </cell>
          <cell r="W50" t="str">
            <v>SIN DATOS</v>
          </cell>
          <cell r="X50" t="str">
            <v>01/08/1979</v>
          </cell>
          <cell r="Y50" t="str">
            <v>Masculino</v>
          </cell>
          <cell r="Z50" t="str">
            <v>Soltero</v>
          </cell>
          <cell r="AA50" t="str">
            <v>SIN DATOS</v>
          </cell>
          <cell r="AE50" t="str">
            <v>Superior Técnico</v>
          </cell>
          <cell r="AF50" t="str">
            <v>Técnico superior completo</v>
          </cell>
          <cell r="AG50" t="str">
            <v>TECNICO EN COMPUTACION E INFORMATICA/EN COMPUTADORAS</v>
          </cell>
          <cell r="AK50" t="str">
            <v>TITULO</v>
          </cell>
          <cell r="AM50" t="str">
            <v>NO</v>
          </cell>
          <cell r="AR50" t="str">
            <v>SI</v>
          </cell>
          <cell r="AS50" t="str">
            <v>NO</v>
          </cell>
          <cell r="AT50" t="str">
            <v>NO</v>
          </cell>
          <cell r="AV50" t="str">
            <v>01/09/2019</v>
          </cell>
          <cell r="AW50" t="str">
            <v>TECNICO/A EN ENFERMERIA I</v>
          </cell>
          <cell r="AX50" t="str">
            <v>Regimen 276</v>
          </cell>
          <cell r="AY50" t="str">
            <v>Contratado 276 - Plazo fijo</v>
          </cell>
          <cell r="AZ50" t="str">
            <v>SAD</v>
          </cell>
          <cell r="BA50" t="str">
            <v>0103-SAD-Servidor Auxiliar D</v>
          </cell>
          <cell r="BB50" t="str">
            <v>AD</v>
          </cell>
          <cell r="BE50" t="str">
            <v>Presencial</v>
          </cell>
          <cell r="BF50" t="str">
            <v>NO</v>
          </cell>
          <cell r="BG50" t="str">
            <v>NO</v>
          </cell>
          <cell r="BI50" t="str">
            <v>NO</v>
          </cell>
          <cell r="BJ50" t="str">
            <v>NO</v>
          </cell>
          <cell r="BL50" t="str">
            <v>NO</v>
          </cell>
          <cell r="BM50" t="str">
            <v>Activos</v>
          </cell>
          <cell r="BN50" t="str">
            <v>Auxiliares</v>
          </cell>
          <cell r="BO50" t="str">
            <v>AUXILIAR ASIS</v>
          </cell>
          <cell r="BP50" t="str">
            <v>000314</v>
          </cell>
          <cell r="BQ50" t="str">
            <v>Ocupada</v>
          </cell>
          <cell r="BR50" t="str">
            <v>Contrato</v>
          </cell>
          <cell r="BS50" t="str">
            <v>01/11/2020</v>
          </cell>
          <cell r="BT50" t="str">
            <v>MEMORANDUM</v>
          </cell>
          <cell r="BU50" t="str">
            <v>01/11/2020</v>
          </cell>
          <cell r="BV50" t="str">
            <v>0112</v>
          </cell>
          <cell r="BW50" t="str">
            <v>RED DE SALUD ABANCAY</v>
          </cell>
          <cell r="BX50" t="str">
            <v>DIRECCION EJECUTIVA</v>
          </cell>
          <cell r="BY50" t="str">
            <v>GESTION ADMINISTRATIVA</v>
          </cell>
          <cell r="BZ50" t="str">
            <v>Personal y Obligaciones Sociales</v>
          </cell>
          <cell r="CA50" t="str">
            <v>RECURSOS ORDINARIOS</v>
          </cell>
          <cell r="CB50" t="str">
            <v>12</v>
          </cell>
          <cell r="CC50" t="str">
            <v>BANCO DE LA NACION</v>
          </cell>
          <cell r="CD50" t="str">
            <v>CUENTA DE AHORRO</v>
          </cell>
          <cell r="CE50" t="str">
            <v>0</v>
          </cell>
          <cell r="CF50" t="str">
            <v>0000000000</v>
          </cell>
          <cell r="CG50" t="str">
            <v>DL.25897 - SPP</v>
          </cell>
          <cell r="CH50" t="str">
            <v>AFP HABITAT</v>
          </cell>
          <cell r="CI50" t="str">
            <v>01/11/2020</v>
          </cell>
          <cell r="CJ50" t="str">
            <v>000000000000</v>
          </cell>
          <cell r="CK50" t="str">
            <v>000000000000000</v>
          </cell>
          <cell r="CL50" t="str">
            <v>UE Red De Salud Abancay</v>
          </cell>
          <cell r="CM50" t="str">
            <v>ACTIVO</v>
          </cell>
          <cell r="CR50" t="str">
            <v>MICRORED DE SALUD CURAHUASI</v>
          </cell>
        </row>
        <row r="51">
          <cell r="S51" t="str">
            <v>31037774</v>
          </cell>
          <cell r="T51" t="str">
            <v>MARITZA</v>
          </cell>
          <cell r="U51" t="str">
            <v>SULLCAHUAMAN</v>
          </cell>
          <cell r="V51" t="str">
            <v>HUACHO</v>
          </cell>
          <cell r="W51" t="str">
            <v>SIN DATOS</v>
          </cell>
          <cell r="X51" t="str">
            <v>13/02/1973</v>
          </cell>
          <cell r="Y51" t="str">
            <v>Femenino</v>
          </cell>
          <cell r="Z51" t="str">
            <v>Soltero</v>
          </cell>
          <cell r="AA51" t="str">
            <v>JR.DAVID SAMANEZ OCAMO 229</v>
          </cell>
          <cell r="AE51" t="str">
            <v>Superior Técnico</v>
          </cell>
          <cell r="AF51" t="str">
            <v>Técnico superior completo</v>
          </cell>
          <cell r="AG51" t="str">
            <v>TECNICO ADMINISTRADOR</v>
          </cell>
          <cell r="AK51" t="str">
            <v>TITULO</v>
          </cell>
          <cell r="AM51" t="str">
            <v>NO</v>
          </cell>
          <cell r="AR51" t="str">
            <v>SI</v>
          </cell>
          <cell r="AS51" t="str">
            <v>NO</v>
          </cell>
          <cell r="AT51" t="str">
            <v>NO</v>
          </cell>
          <cell r="AV51" t="str">
            <v>01/10/2019</v>
          </cell>
          <cell r="AW51" t="str">
            <v>TECNICO/A ADMINISTRATIVO II</v>
          </cell>
          <cell r="AX51" t="str">
            <v>Regimen 276</v>
          </cell>
          <cell r="AY51" t="str">
            <v>Contratado 276 - Plazo fijo</v>
          </cell>
          <cell r="AZ51" t="str">
            <v>STD</v>
          </cell>
          <cell r="BA51" t="str">
            <v>0097-STD-Servidor Tecnico D</v>
          </cell>
          <cell r="BB51" t="str">
            <v>TD</v>
          </cell>
          <cell r="BE51" t="str">
            <v>Presencial</v>
          </cell>
          <cell r="BF51" t="str">
            <v>NO</v>
          </cell>
          <cell r="BG51" t="str">
            <v>NO</v>
          </cell>
          <cell r="BI51" t="str">
            <v>NO</v>
          </cell>
          <cell r="BJ51" t="str">
            <v>NO</v>
          </cell>
          <cell r="BL51" t="str">
            <v>NO</v>
          </cell>
          <cell r="BM51" t="str">
            <v>Activos</v>
          </cell>
          <cell r="BN51" t="str">
            <v>Tecnicos</v>
          </cell>
          <cell r="BO51" t="str">
            <v>TECNICO ADM</v>
          </cell>
          <cell r="BP51" t="str">
            <v>000330</v>
          </cell>
          <cell r="BQ51" t="str">
            <v>Ocupada</v>
          </cell>
          <cell r="BR51" t="str">
            <v>Contrato</v>
          </cell>
          <cell r="BS51" t="str">
            <v>01/10/2019</v>
          </cell>
          <cell r="BT51" t="str">
            <v>MEMORANDUM</v>
          </cell>
          <cell r="BU51" t="str">
            <v>15/10/2019</v>
          </cell>
          <cell r="BV51" t="str">
            <v>297-2019</v>
          </cell>
          <cell r="BW51" t="str">
            <v>RED DE SALUD ABANCAY</v>
          </cell>
          <cell r="BX51" t="str">
            <v>DIRECCION EJECUTIVA</v>
          </cell>
          <cell r="BY51" t="str">
            <v>GESTION ADMINISTRATIVA</v>
          </cell>
          <cell r="BZ51" t="str">
            <v>Personal y Obligaciones Sociales</v>
          </cell>
          <cell r="CA51" t="str">
            <v>RECURSOS ORDINARIOS</v>
          </cell>
          <cell r="CB51" t="str">
            <v>12</v>
          </cell>
          <cell r="CC51" t="str">
            <v>BANCO DE LA NACION</v>
          </cell>
          <cell r="CD51" t="str">
            <v>CUENTA DE AHORRO</v>
          </cell>
          <cell r="CE51" t="str">
            <v>4181172687</v>
          </cell>
          <cell r="CF51" t="str">
            <v>00000000000000000000</v>
          </cell>
          <cell r="CG51" t="str">
            <v>DL.19990 - SNP</v>
          </cell>
          <cell r="CH51" t="str">
            <v>O.N.P.</v>
          </cell>
          <cell r="CI51" t="str">
            <v>01/01/2019</v>
          </cell>
          <cell r="CJ51" t="str">
            <v>000000000000</v>
          </cell>
          <cell r="CK51" t="str">
            <v>000000000000000</v>
          </cell>
          <cell r="CL51" t="str">
            <v>UE Red De Salud Abancay</v>
          </cell>
          <cell r="CM51" t="str">
            <v>ACTIVO</v>
          </cell>
          <cell r="CQ51" t="str">
            <v>Perú</v>
          </cell>
          <cell r="CR51" t="str">
            <v>MICRORED DE SALUD CURAHUASI</v>
          </cell>
        </row>
        <row r="52">
          <cell r="S52" t="str">
            <v>70082090</v>
          </cell>
          <cell r="T52" t="str">
            <v>FIORELLA JASMIN</v>
          </cell>
          <cell r="U52" t="str">
            <v>SICOS</v>
          </cell>
          <cell r="V52" t="str">
            <v>ROJAS</v>
          </cell>
          <cell r="W52" t="str">
            <v>SIN DATOS</v>
          </cell>
          <cell r="X52" t="str">
            <v>05/03/1995</v>
          </cell>
          <cell r="Y52" t="str">
            <v>Femenino</v>
          </cell>
          <cell r="Z52" t="str">
            <v>Soltero</v>
          </cell>
          <cell r="AA52" t="str">
            <v>AV.ELIAS 141</v>
          </cell>
          <cell r="AE52" t="str">
            <v>Superior Universitario</v>
          </cell>
          <cell r="AF52" t="str">
            <v>Superior completo</v>
          </cell>
          <cell r="AG52" t="str">
            <v>PSICOLOGO</v>
          </cell>
          <cell r="AK52" t="str">
            <v>TITULO</v>
          </cell>
          <cell r="AL52" t="str">
            <v>31324</v>
          </cell>
          <cell r="AM52" t="str">
            <v>NO</v>
          </cell>
          <cell r="AR52" t="str">
            <v>SI</v>
          </cell>
          <cell r="AS52" t="str">
            <v>NO</v>
          </cell>
          <cell r="AT52" t="str">
            <v>NO</v>
          </cell>
          <cell r="AU52" t="str">
            <v>06-05-2018</v>
          </cell>
          <cell r="AV52" t="str">
            <v>01/06/2019</v>
          </cell>
          <cell r="AW52" t="str">
            <v>PSICOLOGO/A</v>
          </cell>
          <cell r="AX52" t="str">
            <v>Regimen 1057 (CAS)</v>
          </cell>
          <cell r="AY52" t="str">
            <v>Contrato CAS</v>
          </cell>
          <cell r="AZ52" t="str">
            <v>Sin Nivel Remunerativo</v>
          </cell>
          <cell r="BA52" t="str">
            <v>0000-Sin Nivel Remunerativo</v>
          </cell>
          <cell r="BC52" t="str">
            <v>Recursos Ordinarios</v>
          </cell>
          <cell r="BD52" t="str">
            <v>2500</v>
          </cell>
          <cell r="BE52" t="str">
            <v>Presencial</v>
          </cell>
          <cell r="BF52" t="str">
            <v>NO</v>
          </cell>
          <cell r="BG52" t="str">
            <v>NO</v>
          </cell>
          <cell r="BI52" t="str">
            <v>NO</v>
          </cell>
          <cell r="BJ52" t="str">
            <v>NO</v>
          </cell>
          <cell r="BL52" t="str">
            <v>NO</v>
          </cell>
          <cell r="BM52" t="str">
            <v>Contrato Administrativo de Servicios</v>
          </cell>
          <cell r="BN52" t="str">
            <v>Profesionales de la Salud</v>
          </cell>
          <cell r="BO52" t="str">
            <v>PROF. DE LA SALUD</v>
          </cell>
          <cell r="BP52" t="str">
            <v>000525</v>
          </cell>
          <cell r="BQ52" t="str">
            <v>Ocupada</v>
          </cell>
          <cell r="BR52" t="str">
            <v>Concurso</v>
          </cell>
          <cell r="BS52" t="str">
            <v>01/09/2020</v>
          </cell>
          <cell r="BT52" t="str">
            <v>MEMORANDUM</v>
          </cell>
          <cell r="BU52" t="str">
            <v>01/09/2020</v>
          </cell>
          <cell r="BV52" t="str">
            <v>317</v>
          </cell>
          <cell r="BW52" t="str">
            <v>UE 1498 RED DE SALUD ABANCAY</v>
          </cell>
          <cell r="BX52" t="str">
            <v>RED DE SALUD ABANCAY</v>
          </cell>
          <cell r="BZ52" t="str">
            <v>Personal y Obligaciones Sociales</v>
          </cell>
          <cell r="CA52" t="str">
            <v>RECURSOS ORDINARIOS</v>
          </cell>
          <cell r="CB52" t="str">
            <v>12</v>
          </cell>
          <cell r="CC52" t="str">
            <v>BANCO DE LA NACION</v>
          </cell>
          <cell r="CD52" t="str">
            <v>CUENTA DE AHORRO</v>
          </cell>
          <cell r="CE52" t="str">
            <v>04072749079</v>
          </cell>
          <cell r="CF52" t="str">
            <v>000000000000000000</v>
          </cell>
          <cell r="CG52" t="str">
            <v>DL.25897 - SPP</v>
          </cell>
          <cell r="CH52" t="str">
            <v>PRIMA AFP</v>
          </cell>
          <cell r="CI52" t="str">
            <v>01/09/2020</v>
          </cell>
          <cell r="CJ52" t="str">
            <v>647610FSROA3</v>
          </cell>
          <cell r="CK52" t="str">
            <v>000000000000000</v>
          </cell>
          <cell r="CL52" t="str">
            <v>UE Red De Salud Abancay</v>
          </cell>
          <cell r="CM52" t="str">
            <v>ACTIVO</v>
          </cell>
          <cell r="CQ52" t="str">
            <v>Perú</v>
          </cell>
          <cell r="CR52" t="str">
            <v>MICRORED DE SALUD CURAHUASI</v>
          </cell>
        </row>
        <row r="53">
          <cell r="S53" t="str">
            <v>76451330</v>
          </cell>
          <cell r="T53" t="str">
            <v>FREDY</v>
          </cell>
          <cell r="U53" t="str">
            <v>SANCHEZ</v>
          </cell>
          <cell r="V53" t="str">
            <v>JARA</v>
          </cell>
          <cell r="W53" t="str">
            <v>SIN DATOS</v>
          </cell>
          <cell r="X53" t="str">
            <v>21/12/1994</v>
          </cell>
          <cell r="Y53" t="str">
            <v>Masculino</v>
          </cell>
          <cell r="Z53" t="str">
            <v>Soltero</v>
          </cell>
          <cell r="AA53" t="str">
            <v>COMUNIDAD SAN LUIS</v>
          </cell>
          <cell r="AE53" t="str">
            <v>Superior Universitario</v>
          </cell>
          <cell r="AF53" t="str">
            <v>Superior completo</v>
          </cell>
          <cell r="AG53" t="str">
            <v>ADMINISTRADOR</v>
          </cell>
          <cell r="AK53" t="str">
            <v>BACHILLER</v>
          </cell>
          <cell r="AM53" t="str">
            <v>NO</v>
          </cell>
          <cell r="AR53" t="str">
            <v>SI</v>
          </cell>
          <cell r="AS53" t="str">
            <v>NO</v>
          </cell>
          <cell r="AT53" t="str">
            <v>NO</v>
          </cell>
          <cell r="AV53" t="str">
            <v>01/06/2019</v>
          </cell>
          <cell r="AW53" t="str">
            <v>TECNICO/A ADMINISTRATIVO I</v>
          </cell>
          <cell r="AX53" t="str">
            <v>Regimen 276</v>
          </cell>
          <cell r="AY53" t="str">
            <v>Contratado 276 - Plazo fijo</v>
          </cell>
          <cell r="AZ53" t="str">
            <v>STD</v>
          </cell>
          <cell r="BA53" t="str">
            <v>0097-STD-Servidor Tecnico D</v>
          </cell>
          <cell r="BB53" t="str">
            <v>TD</v>
          </cell>
          <cell r="BE53" t="str">
            <v>Presencial</v>
          </cell>
          <cell r="BF53" t="str">
            <v>NO</v>
          </cell>
          <cell r="BG53" t="str">
            <v>NO</v>
          </cell>
          <cell r="BI53" t="str">
            <v>NO</v>
          </cell>
          <cell r="BJ53" t="str">
            <v>NO</v>
          </cell>
          <cell r="BL53" t="str">
            <v>NO</v>
          </cell>
          <cell r="BM53" t="str">
            <v>Activos</v>
          </cell>
          <cell r="BN53" t="str">
            <v>Tecnicos</v>
          </cell>
          <cell r="BO53" t="str">
            <v>TECNICO ADM</v>
          </cell>
          <cell r="BP53" t="str">
            <v>000300</v>
          </cell>
          <cell r="BQ53" t="str">
            <v>Ocupada</v>
          </cell>
          <cell r="BR53" t="str">
            <v>Contrato</v>
          </cell>
          <cell r="BS53" t="str">
            <v>30/10/2019</v>
          </cell>
          <cell r="BT53" t="str">
            <v>RESOLUCION DIRECTORAL</v>
          </cell>
          <cell r="BU53" t="str">
            <v>29/10/2019</v>
          </cell>
          <cell r="BV53" t="str">
            <v>228-2019</v>
          </cell>
          <cell r="BW53" t="str">
            <v>RED DE SALUD ABANCAY</v>
          </cell>
          <cell r="BX53" t="str">
            <v>DIRECCION EJECUTIVA</v>
          </cell>
          <cell r="BY53" t="str">
            <v>GESTION ADMINISTRATIVA</v>
          </cell>
          <cell r="BZ53" t="str">
            <v>Personal y Obligaciones Sociales</v>
          </cell>
          <cell r="CA53" t="str">
            <v>RECURSOS ORDINARIOS</v>
          </cell>
          <cell r="CB53" t="str">
            <v>12</v>
          </cell>
          <cell r="CC53" t="str">
            <v>BANCO DE LA NACION</v>
          </cell>
          <cell r="CD53" t="str">
            <v>CUENTA CORRIENTE</v>
          </cell>
          <cell r="CE53" t="str">
            <v>-</v>
          </cell>
          <cell r="CF53" t="str">
            <v>-</v>
          </cell>
          <cell r="CG53" t="str">
            <v>DL.19990 - SNP</v>
          </cell>
          <cell r="CH53" t="str">
            <v>O.N.P.</v>
          </cell>
          <cell r="CI53" t="str">
            <v>29/10/2019</v>
          </cell>
          <cell r="CL53" t="str">
            <v>UE Red De Salud Abancay</v>
          </cell>
          <cell r="CM53" t="str">
            <v>ACTIVO</v>
          </cell>
          <cell r="CQ53" t="str">
            <v>Perú</v>
          </cell>
          <cell r="CR53" t="str">
            <v>MICRORED DE SALUD CURAHUASI</v>
          </cell>
        </row>
        <row r="54">
          <cell r="S54" t="str">
            <v>25001617</v>
          </cell>
          <cell r="T54" t="str">
            <v>ENID</v>
          </cell>
          <cell r="U54" t="str">
            <v>LUNA</v>
          </cell>
          <cell r="V54" t="str">
            <v>ASCARZA</v>
          </cell>
          <cell r="W54" t="str">
            <v>SIN DATOS</v>
          </cell>
          <cell r="X54" t="str">
            <v>02/04/1975</v>
          </cell>
          <cell r="Y54" t="str">
            <v>Femenino</v>
          </cell>
          <cell r="Z54" t="str">
            <v>Casado</v>
          </cell>
          <cell r="AA54" t="str">
            <v>URB.TTIO AV.JORGE CHAVEZ S-2-10</v>
          </cell>
          <cell r="AC54" t="str">
            <v>enid_luna_ascarza@hotmail.com</v>
          </cell>
          <cell r="AD54" t="str">
            <v>974669928</v>
          </cell>
          <cell r="AE54" t="str">
            <v>Superior Universitario</v>
          </cell>
          <cell r="AF54" t="str">
            <v>Superior completo</v>
          </cell>
          <cell r="AG54" t="str">
            <v>OBSTETRA</v>
          </cell>
          <cell r="AK54" t="str">
            <v>TITULO</v>
          </cell>
          <cell r="AL54" t="str">
            <v>16831</v>
          </cell>
          <cell r="AM54" t="str">
            <v>SI</v>
          </cell>
          <cell r="AN54" t="str">
            <v>PSICOPROFILAXIS Y ESTIMULACION PRENATAL</v>
          </cell>
          <cell r="AO54" t="str">
            <v>RNE</v>
          </cell>
          <cell r="AP54" t="str">
            <v>172-E.04</v>
          </cell>
          <cell r="AQ54" t="str">
            <v>UNIVERSIDAD PRIVADA NORBERT WIENER</v>
          </cell>
          <cell r="AR54" t="str">
            <v>SI</v>
          </cell>
          <cell r="AS54" t="str">
            <v>NO</v>
          </cell>
          <cell r="AT54" t="str">
            <v>NO</v>
          </cell>
          <cell r="AV54" t="str">
            <v>2012-07-01</v>
          </cell>
          <cell r="AW54" t="str">
            <v>OBSTETRA</v>
          </cell>
          <cell r="AX54" t="str">
            <v>Regimen 276</v>
          </cell>
          <cell r="AY54" t="str">
            <v>Nombrado</v>
          </cell>
          <cell r="AZ54" t="str">
            <v>OBS-I</v>
          </cell>
          <cell r="BA54" t="str">
            <v>0110-OBS-I-Obstetriz (nivel 10)</v>
          </cell>
          <cell r="BB54" t="str">
            <v>1</v>
          </cell>
          <cell r="BC54" t="str">
            <v>Recursos Ordinarios</v>
          </cell>
          <cell r="BF54" t="str">
            <v>NO</v>
          </cell>
          <cell r="BG54" t="str">
            <v>NO</v>
          </cell>
          <cell r="BH54" t="str">
            <v>Licencia por causas diferentes a los grupos de riesgo COVID-19</v>
          </cell>
          <cell r="BI54" t="str">
            <v>NO</v>
          </cell>
          <cell r="BJ54" t="str">
            <v>NO</v>
          </cell>
          <cell r="BK54" t="str">
            <v>05/07/2012</v>
          </cell>
          <cell r="BL54" t="str">
            <v>SI</v>
          </cell>
          <cell r="BM54" t="str">
            <v>Activos</v>
          </cell>
          <cell r="BN54" t="str">
            <v>Profesionales de la Salud</v>
          </cell>
          <cell r="BO54" t="str">
            <v>PROF. DE LA SALUD</v>
          </cell>
          <cell r="BP54" t="str">
            <v>000255</v>
          </cell>
          <cell r="BQ54" t="str">
            <v>Ocupada</v>
          </cell>
          <cell r="BR54" t="str">
            <v>Ley 28560</v>
          </cell>
          <cell r="BS54" t="str">
            <v>01/04/2012</v>
          </cell>
          <cell r="BT54" t="str">
            <v>RESOLUCION DIRECTORAL</v>
          </cell>
          <cell r="BU54" t="str">
            <v>01/04/2012</v>
          </cell>
          <cell r="BV54" t="str">
            <v>01-12</v>
          </cell>
          <cell r="BW54" t="str">
            <v>RED DE SALUD ABANCAY</v>
          </cell>
          <cell r="BX54" t="str">
            <v>DIRECCION EJECUTIVA</v>
          </cell>
          <cell r="BY54" t="str">
            <v>GESTION ADMINISTRATIVA</v>
          </cell>
          <cell r="BZ54" t="str">
            <v>Personal y Obligaciones Sociales</v>
          </cell>
          <cell r="CA54" t="str">
            <v>RECURSOS ORDINARIOS</v>
          </cell>
          <cell r="CB54" t="str">
            <v>12</v>
          </cell>
          <cell r="CC54" t="str">
            <v>BANCO DE LA NACION</v>
          </cell>
          <cell r="CD54" t="str">
            <v>MULTIRED</v>
          </cell>
          <cell r="CE54" t="str">
            <v>04181090729</v>
          </cell>
          <cell r="CF54" t="str">
            <v>1</v>
          </cell>
          <cell r="CG54" t="str">
            <v>DL.19990 - SNP</v>
          </cell>
          <cell r="CH54" t="str">
            <v>O.N.P.</v>
          </cell>
          <cell r="CI54" t="str">
            <v>01/04/2012</v>
          </cell>
          <cell r="CJ54" t="str">
            <v>1</v>
          </cell>
          <cell r="CK54" t="str">
            <v>1</v>
          </cell>
          <cell r="CL54" t="str">
            <v>UE Red De Salud Abancay</v>
          </cell>
          <cell r="CM54" t="str">
            <v>ACTIVO</v>
          </cell>
          <cell r="CQ54" t="str">
            <v>Perú</v>
          </cell>
          <cell r="CR54" t="str">
            <v>MICRORED DE SALUD CURAHUASI</v>
          </cell>
        </row>
        <row r="55">
          <cell r="S55" t="str">
            <v>31041226</v>
          </cell>
          <cell r="T55" t="str">
            <v>BENEDICTO</v>
          </cell>
          <cell r="U55" t="str">
            <v>HUAMAN</v>
          </cell>
          <cell r="V55" t="str">
            <v>BORDA</v>
          </cell>
          <cell r="W55" t="str">
            <v>SIN DATOS</v>
          </cell>
          <cell r="X55" t="str">
            <v>06/02/1976</v>
          </cell>
          <cell r="Y55" t="str">
            <v>Masculino</v>
          </cell>
          <cell r="Z55" t="str">
            <v>Soltero</v>
          </cell>
          <cell r="AA55" t="str">
            <v>SANTA CATALINA</v>
          </cell>
          <cell r="AE55" t="str">
            <v>Superior Técnico</v>
          </cell>
          <cell r="AF55" t="str">
            <v>Técnico superior incompleto</v>
          </cell>
          <cell r="AG55" t="str">
            <v>TECNICO EN MANTENIMIENTO</v>
          </cell>
          <cell r="AK55" t="str">
            <v>ESTUDIANTE</v>
          </cell>
          <cell r="AM55" t="str">
            <v>NO</v>
          </cell>
          <cell r="AR55" t="str">
            <v>SI</v>
          </cell>
          <cell r="AS55" t="str">
            <v>NO</v>
          </cell>
          <cell r="AT55" t="str">
            <v>NO</v>
          </cell>
          <cell r="AU55" t="str">
            <v>12/03/2020</v>
          </cell>
          <cell r="AV55" t="str">
            <v>05/08/2022</v>
          </cell>
          <cell r="AW55" t="str">
            <v>CHOFER</v>
          </cell>
          <cell r="AX55" t="str">
            <v>Regimen 1057 (CAS)</v>
          </cell>
          <cell r="AY55" t="str">
            <v>CAS LEY N° 31538</v>
          </cell>
          <cell r="AZ55" t="str">
            <v>Sin Nivel Remunerativo</v>
          </cell>
          <cell r="BA55" t="str">
            <v>0000-Sin Nivel Remunerativo</v>
          </cell>
          <cell r="BC55" t="str">
            <v>Recursos Ordinarios</v>
          </cell>
          <cell r="BD55" t="str">
            <v>1800</v>
          </cell>
          <cell r="BE55" t="str">
            <v>Presencial</v>
          </cell>
          <cell r="BF55" t="str">
            <v>NO</v>
          </cell>
          <cell r="BG55" t="str">
            <v>NO</v>
          </cell>
          <cell r="BI55" t="str">
            <v>NO</v>
          </cell>
          <cell r="BJ55" t="str">
            <v>NO</v>
          </cell>
          <cell r="BL55" t="str">
            <v>NO</v>
          </cell>
          <cell r="BM55" t="str">
            <v>Contrato Administrativo de Servicios</v>
          </cell>
          <cell r="BN55" t="str">
            <v>Tecnicos</v>
          </cell>
          <cell r="BO55" t="str">
            <v>TECNICO ADM</v>
          </cell>
          <cell r="BP55" t="str">
            <v>000804</v>
          </cell>
          <cell r="BQ55" t="str">
            <v>Ocupada</v>
          </cell>
          <cell r="BR55" t="str">
            <v>Contrato</v>
          </cell>
          <cell r="BS55" t="str">
            <v>05/08/2022</v>
          </cell>
          <cell r="BT55" t="str">
            <v>MEMORANDUM</v>
          </cell>
          <cell r="BU55" t="str">
            <v>05/08/2022</v>
          </cell>
          <cell r="BV55" t="str">
            <v>1030-2022</v>
          </cell>
          <cell r="BW55" t="str">
            <v>C.S. I-4 CURAHUASI</v>
          </cell>
          <cell r="BX55" t="str">
            <v>RED DE SALUD ABANCAY</v>
          </cell>
          <cell r="BZ55" t="str">
            <v>Personal y Obligaciones Sociales</v>
          </cell>
          <cell r="CA55" t="str">
            <v>RECURSOS ORDINARIOS</v>
          </cell>
          <cell r="CB55" t="str">
            <v>2</v>
          </cell>
          <cell r="CC55" t="str">
            <v>BANCO DE LA NACION</v>
          </cell>
          <cell r="CD55" t="str">
            <v>MULTIRED</v>
          </cell>
          <cell r="CG55" t="str">
            <v>DL.19990 - SNP</v>
          </cell>
          <cell r="CH55" t="str">
            <v>O.N.P.</v>
          </cell>
          <cell r="CI55" t="str">
            <v>05/08/2022</v>
          </cell>
          <cell r="CL55" t="str">
            <v>UE Red De Salud Abancay</v>
          </cell>
          <cell r="CM55" t="str">
            <v>ACTIVO</v>
          </cell>
          <cell r="CQ55" t="str">
            <v>Perú</v>
          </cell>
          <cell r="CR55" t="str">
            <v>MICRORED DE SALUD CURAHUASI</v>
          </cell>
        </row>
        <row r="56">
          <cell r="S56" t="str">
            <v>40173897</v>
          </cell>
          <cell r="T56" t="str">
            <v>PAULINO</v>
          </cell>
          <cell r="U56" t="str">
            <v>SERRANO</v>
          </cell>
          <cell r="V56" t="str">
            <v>AYMA</v>
          </cell>
          <cell r="W56" t="str">
            <v>SIN DATOS</v>
          </cell>
          <cell r="X56" t="str">
            <v>14/10/1974</v>
          </cell>
          <cell r="Y56" t="str">
            <v>Masculino</v>
          </cell>
          <cell r="Z56" t="str">
            <v>Soltero</v>
          </cell>
          <cell r="AA56" t="str">
            <v>COMUNIDAD SAN FRANCISCO</v>
          </cell>
          <cell r="AE56" t="str">
            <v>Superior Universitario</v>
          </cell>
          <cell r="AF56" t="str">
            <v>Superior completo</v>
          </cell>
          <cell r="AG56" t="str">
            <v>TECNICO EN ENFERMERIA</v>
          </cell>
          <cell r="AH56" t="str">
            <v>ENFERMERA(O)</v>
          </cell>
          <cell r="AK56" t="str">
            <v>TITULO</v>
          </cell>
          <cell r="AM56" t="str">
            <v>NO</v>
          </cell>
          <cell r="AR56" t="str">
            <v>SI</v>
          </cell>
          <cell r="AS56" t="str">
            <v>NO</v>
          </cell>
          <cell r="AT56" t="str">
            <v>NO</v>
          </cell>
          <cell r="AV56" t="str">
            <v>2012-07-01</v>
          </cell>
          <cell r="AW56" t="str">
            <v>TECNICO/A EN ENFERMERIA I</v>
          </cell>
          <cell r="AX56" t="str">
            <v>Regimen 276</v>
          </cell>
          <cell r="AY56" t="str">
            <v>Nombrado</v>
          </cell>
          <cell r="AZ56" t="str">
            <v>STA</v>
          </cell>
          <cell r="BA56" t="str">
            <v>0094-STA-Servidor Tecnico A</v>
          </cell>
          <cell r="BB56" t="str">
            <v>TA</v>
          </cell>
          <cell r="BC56" t="str">
            <v>Recursos Ordinarios</v>
          </cell>
          <cell r="BE56" t="str">
            <v>Presencial</v>
          </cell>
          <cell r="BF56" t="str">
            <v>NO</v>
          </cell>
          <cell r="BG56" t="str">
            <v>NO</v>
          </cell>
          <cell r="BI56" t="str">
            <v>NO</v>
          </cell>
          <cell r="BJ56" t="str">
            <v>NO</v>
          </cell>
          <cell r="BL56" t="str">
            <v>NO</v>
          </cell>
          <cell r="BM56" t="str">
            <v>Activos</v>
          </cell>
          <cell r="BN56" t="str">
            <v>Tecnicos</v>
          </cell>
          <cell r="BO56" t="str">
            <v>TECNICO ASIS</v>
          </cell>
          <cell r="BP56" t="str">
            <v>000035</v>
          </cell>
          <cell r="BQ56" t="str">
            <v>Ocupada</v>
          </cell>
          <cell r="BR56" t="str">
            <v>Ley 28498</v>
          </cell>
          <cell r="BS56" t="str">
            <v>01/04/2012</v>
          </cell>
          <cell r="BT56" t="str">
            <v>RESOLUCION DIRECTORAL</v>
          </cell>
          <cell r="BU56" t="str">
            <v>25/03/2019</v>
          </cell>
          <cell r="BV56" t="str">
            <v>0</v>
          </cell>
          <cell r="BW56" t="str">
            <v>RED DE SALUD ABANCAY</v>
          </cell>
          <cell r="BX56" t="str">
            <v>DIRECCION EJECUTIVA</v>
          </cell>
          <cell r="BY56" t="str">
            <v>GESTION ADMINISTRATIVA</v>
          </cell>
          <cell r="BZ56" t="str">
            <v>Personal y Obligaciones Sociales</v>
          </cell>
          <cell r="CA56" t="str">
            <v>RECURSOS ORDINARIOS</v>
          </cell>
          <cell r="CB56" t="str">
            <v>12</v>
          </cell>
          <cell r="CC56" t="str">
            <v>BANCO DE LA NACION</v>
          </cell>
          <cell r="CD56" t="str">
            <v>CUENTA CORRIENTE</v>
          </cell>
          <cell r="CE56" t="str">
            <v>0</v>
          </cell>
          <cell r="CF56" t="str">
            <v>0</v>
          </cell>
          <cell r="CG56" t="str">
            <v>DL.19990 - SNP</v>
          </cell>
          <cell r="CH56" t="str">
            <v>O.N.P.</v>
          </cell>
          <cell r="CI56" t="str">
            <v>01/01/2009</v>
          </cell>
          <cell r="CL56" t="str">
            <v>UE Red De Salud Abancay</v>
          </cell>
          <cell r="CM56" t="str">
            <v>ACTIVO</v>
          </cell>
          <cell r="CQ56" t="str">
            <v>Perú</v>
          </cell>
          <cell r="CR56" t="str">
            <v>MICRORED DE SALUD CURAHUASI</v>
          </cell>
        </row>
        <row r="57">
          <cell r="S57" t="str">
            <v>31034743</v>
          </cell>
          <cell r="T57" t="str">
            <v>SERGIO</v>
          </cell>
          <cell r="U57" t="str">
            <v>MONTES</v>
          </cell>
          <cell r="V57" t="str">
            <v>VALVERDE</v>
          </cell>
          <cell r="W57" t="str">
            <v>SIN DATOS</v>
          </cell>
          <cell r="X57" t="str">
            <v>20/11/1971</v>
          </cell>
          <cell r="Y57" t="str">
            <v>Masculino</v>
          </cell>
          <cell r="Z57" t="str">
            <v>Casado</v>
          </cell>
          <cell r="AA57" t="str">
            <v>MARTINELLY S/N</v>
          </cell>
          <cell r="AC57" t="str">
            <v>smontesv2011@hotmail.com</v>
          </cell>
          <cell r="AD57" t="str">
            <v>940326301</v>
          </cell>
          <cell r="AE57" t="str">
            <v>Superior Técnico</v>
          </cell>
          <cell r="AF57" t="str">
            <v>Técnico superior completo</v>
          </cell>
          <cell r="AG57" t="str">
            <v>TECNICO EN ENFERMERIA</v>
          </cell>
          <cell r="AK57" t="str">
            <v>TITULO</v>
          </cell>
          <cell r="AM57" t="str">
            <v>NO</v>
          </cell>
          <cell r="AR57" t="str">
            <v>SI</v>
          </cell>
          <cell r="AS57" t="str">
            <v>NO</v>
          </cell>
          <cell r="AT57" t="str">
            <v>NO</v>
          </cell>
          <cell r="AV57" t="str">
            <v>2011-05-04</v>
          </cell>
          <cell r="AW57" t="str">
            <v>TECNICO/A EN ENFERMERIA I</v>
          </cell>
          <cell r="AX57" t="str">
            <v>Regimen 276</v>
          </cell>
          <cell r="AY57" t="str">
            <v>Nombrado</v>
          </cell>
          <cell r="AZ57" t="str">
            <v>STC</v>
          </cell>
          <cell r="BA57" t="str">
            <v>0096-STC-Servidor Tecnico C</v>
          </cell>
          <cell r="BB57" t="str">
            <v>TC</v>
          </cell>
          <cell r="BC57" t="str">
            <v>Recursos Ordinarios</v>
          </cell>
          <cell r="BE57" t="str">
            <v>Presencial</v>
          </cell>
          <cell r="BF57" t="str">
            <v>NO</v>
          </cell>
          <cell r="BG57" t="str">
            <v>NO</v>
          </cell>
          <cell r="BI57" t="str">
            <v>NO</v>
          </cell>
          <cell r="BJ57" t="str">
            <v>NO</v>
          </cell>
          <cell r="BL57" t="str">
            <v>NO</v>
          </cell>
          <cell r="BM57" t="str">
            <v>Activos</v>
          </cell>
          <cell r="BN57" t="str">
            <v>Tecnicos</v>
          </cell>
          <cell r="BO57" t="str">
            <v>TECNICO ASIS</v>
          </cell>
          <cell r="BP57" t="str">
            <v>000210</v>
          </cell>
          <cell r="BQ57" t="str">
            <v>Ocupada</v>
          </cell>
          <cell r="BR57" t="str">
            <v>Ley 28560</v>
          </cell>
          <cell r="BS57" t="str">
            <v>01/04/2011</v>
          </cell>
          <cell r="BT57" t="str">
            <v>RESOLUCION DIRECTORAL</v>
          </cell>
          <cell r="BU57" t="str">
            <v>01/04/2011</v>
          </cell>
          <cell r="BV57" t="str">
            <v>-</v>
          </cell>
          <cell r="BW57" t="str">
            <v>RED DE SALUD ABANCAY</v>
          </cell>
          <cell r="BX57" t="str">
            <v>DIRECCION EJECUTIVA</v>
          </cell>
          <cell r="BY57" t="str">
            <v>GESTION ADMINISTRATIVA</v>
          </cell>
          <cell r="BZ57" t="str">
            <v>Personal y Obligaciones Sociales</v>
          </cell>
          <cell r="CA57" t="str">
            <v>RECURSOS ORDINARIOS</v>
          </cell>
          <cell r="CB57" t="str">
            <v>12</v>
          </cell>
          <cell r="CC57" t="str">
            <v>BANCO DE LA NACION</v>
          </cell>
          <cell r="CD57" t="str">
            <v>MULTIRED</v>
          </cell>
          <cell r="CE57" t="str">
            <v>04181026397</v>
          </cell>
          <cell r="CF57" t="str">
            <v>1</v>
          </cell>
          <cell r="CG57" t="str">
            <v>DL.19990 - SNP</v>
          </cell>
          <cell r="CH57" t="str">
            <v>O.N.P.</v>
          </cell>
          <cell r="CI57" t="str">
            <v>01/06/1996</v>
          </cell>
          <cell r="CJ57" t="str">
            <v>562551SMVTV9</v>
          </cell>
          <cell r="CK57" t="str">
            <v>0</v>
          </cell>
          <cell r="CL57" t="str">
            <v>UE Red De Salud Abancay</v>
          </cell>
          <cell r="CM57" t="str">
            <v>ACTIVO</v>
          </cell>
          <cell r="CQ57" t="str">
            <v>Perú</v>
          </cell>
          <cell r="CR57" t="str">
            <v>MICRORED DE SALUD CURAHUASI</v>
          </cell>
        </row>
        <row r="58">
          <cell r="S58" t="str">
            <v>41955542</v>
          </cell>
          <cell r="T58" t="str">
            <v>JHONNY RAFAEL</v>
          </cell>
          <cell r="U58" t="str">
            <v>CONDORI</v>
          </cell>
          <cell r="V58" t="str">
            <v>CERON</v>
          </cell>
          <cell r="W58" t="str">
            <v>SIN DATOS</v>
          </cell>
          <cell r="X58" t="str">
            <v>07/01/1983</v>
          </cell>
          <cell r="Y58" t="str">
            <v>Masculino</v>
          </cell>
          <cell r="Z58" t="str">
            <v>Soltero</v>
          </cell>
          <cell r="AA58" t="str">
            <v>DANIEL ALCIDES CARREON 169-B</v>
          </cell>
          <cell r="AB58" t="str">
            <v>1041955542</v>
          </cell>
          <cell r="AD58" t="str">
            <v>966606823</v>
          </cell>
          <cell r="AE58" t="str">
            <v>Superior Universitario</v>
          </cell>
          <cell r="AF58" t="str">
            <v>Superior completo</v>
          </cell>
          <cell r="AG58" t="str">
            <v>ENFERMERA(O)</v>
          </cell>
          <cell r="AK58" t="str">
            <v>TITULO</v>
          </cell>
          <cell r="AL58" t="str">
            <v>52245</v>
          </cell>
          <cell r="AM58" t="str">
            <v>NO</v>
          </cell>
          <cell r="AR58" t="str">
            <v>SI</v>
          </cell>
          <cell r="AS58" t="str">
            <v>NO</v>
          </cell>
          <cell r="AT58" t="str">
            <v>NO</v>
          </cell>
          <cell r="AV58" t="str">
            <v>2010-10-01</v>
          </cell>
          <cell r="AW58" t="str">
            <v>ENFERMERA/O</v>
          </cell>
          <cell r="AX58" t="str">
            <v>Regimen 276</v>
          </cell>
          <cell r="AY58" t="str">
            <v>Nombrado</v>
          </cell>
          <cell r="AZ58" t="str">
            <v>ENF-10</v>
          </cell>
          <cell r="BA58" t="str">
            <v>0076-ENF-10-Enfermera (nivel I)</v>
          </cell>
          <cell r="BB58" t="str">
            <v>10</v>
          </cell>
          <cell r="BE58" t="str">
            <v>Presencial</v>
          </cell>
          <cell r="BF58" t="str">
            <v>NO</v>
          </cell>
          <cell r="BG58" t="str">
            <v>NO</v>
          </cell>
          <cell r="BI58" t="str">
            <v>NO</v>
          </cell>
          <cell r="BJ58" t="str">
            <v>NO</v>
          </cell>
          <cell r="BK58" t="str">
            <v>07/11/2017</v>
          </cell>
          <cell r="BL58" t="str">
            <v>SI</v>
          </cell>
          <cell r="BM58" t="str">
            <v>Activos</v>
          </cell>
          <cell r="BN58" t="str">
            <v>Profesionales de la Salud</v>
          </cell>
          <cell r="BO58" t="str">
            <v>PROF. DE LA SALUD</v>
          </cell>
          <cell r="BP58" t="str">
            <v>000549</v>
          </cell>
          <cell r="BQ58" t="str">
            <v>Ocupada</v>
          </cell>
          <cell r="BR58" t="str">
            <v>Ley 30114</v>
          </cell>
          <cell r="BS58" t="str">
            <v>01/10/2017</v>
          </cell>
          <cell r="BT58" t="str">
            <v>RESOLUCION DIRECTORAL</v>
          </cell>
          <cell r="BU58" t="str">
            <v>06/11/2017</v>
          </cell>
          <cell r="BV58" t="str">
            <v>281-2017</v>
          </cell>
          <cell r="BW58" t="str">
            <v>RED DE SALUD ABANCAY</v>
          </cell>
          <cell r="BX58" t="str">
            <v>RED DE SALUD ABANCAY</v>
          </cell>
          <cell r="BZ58" t="str">
            <v>Personal y Obligaciones Sociales</v>
          </cell>
          <cell r="CA58" t="str">
            <v>RECURSOS ORDINARIOS</v>
          </cell>
          <cell r="CB58" t="str">
            <v>0</v>
          </cell>
          <cell r="CC58" t="str">
            <v>BANCO DE LA NACION</v>
          </cell>
          <cell r="CD58" t="str">
            <v>MULTIRED</v>
          </cell>
          <cell r="CE58" t="str">
            <v>04181059414</v>
          </cell>
          <cell r="CF58" t="str">
            <v>0</v>
          </cell>
          <cell r="CG58" t="str">
            <v>DL.19990 - SNP</v>
          </cell>
          <cell r="CH58" t="str">
            <v>O.N.P.</v>
          </cell>
          <cell r="CJ58" t="str">
            <v>0</v>
          </cell>
          <cell r="CK58" t="str">
            <v>0</v>
          </cell>
          <cell r="CL58" t="str">
            <v>UE Red De Salud Abancay</v>
          </cell>
          <cell r="CM58" t="str">
            <v>ACTIVO</v>
          </cell>
          <cell r="CR58" t="str">
            <v>MICRORED DE SALUD CURAHUASI</v>
          </cell>
        </row>
        <row r="59">
          <cell r="S59" t="str">
            <v>80016575</v>
          </cell>
          <cell r="T59" t="str">
            <v>JOSE CARMEN</v>
          </cell>
          <cell r="U59" t="str">
            <v>OLIVERA</v>
          </cell>
          <cell r="V59" t="str">
            <v>HUAMAN</v>
          </cell>
          <cell r="W59" t="str">
            <v>SIN DATOS</v>
          </cell>
          <cell r="X59" t="str">
            <v>03/01/1970</v>
          </cell>
          <cell r="Y59" t="str">
            <v>Masculino</v>
          </cell>
          <cell r="Z59" t="str">
            <v>Soltero</v>
          </cell>
          <cell r="AA59" t="str">
            <v>JR MARTINELLY S/N</v>
          </cell>
          <cell r="AC59" t="str">
            <v>oliverajose017@gmail.com</v>
          </cell>
          <cell r="AD59" t="str">
            <v>984422657</v>
          </cell>
          <cell r="AE59" t="str">
            <v>Superior Técnico</v>
          </cell>
          <cell r="AF59" t="str">
            <v>Técnico superior incompleto</v>
          </cell>
          <cell r="AG59" t="str">
            <v>TECNICO AUTOMOTRIZ</v>
          </cell>
          <cell r="AK59" t="str">
            <v>EGRESADO</v>
          </cell>
          <cell r="AM59" t="str">
            <v>NO</v>
          </cell>
          <cell r="AR59" t="str">
            <v>SI</v>
          </cell>
          <cell r="AS59" t="str">
            <v>NO</v>
          </cell>
          <cell r="AT59" t="str">
            <v>NO</v>
          </cell>
          <cell r="AV59" t="str">
            <v>2011-04-01</v>
          </cell>
          <cell r="AW59" t="str">
            <v>TECNICO/A ADMINISTRATIVO I</v>
          </cell>
          <cell r="AX59" t="str">
            <v>Regimen 276</v>
          </cell>
          <cell r="AY59" t="str">
            <v>Nombrado</v>
          </cell>
          <cell r="AZ59" t="str">
            <v>STE</v>
          </cell>
          <cell r="BA59" t="str">
            <v>0098-STE-Servidor Tecnico E</v>
          </cell>
          <cell r="BB59" t="str">
            <v>TE</v>
          </cell>
          <cell r="BC59" t="str">
            <v>Recursos Ordinarios</v>
          </cell>
          <cell r="BE59" t="str">
            <v>Presencial</v>
          </cell>
          <cell r="BF59" t="str">
            <v>NO</v>
          </cell>
          <cell r="BG59" t="str">
            <v>NO</v>
          </cell>
          <cell r="BI59" t="str">
            <v>NO</v>
          </cell>
          <cell r="BJ59" t="str">
            <v>NO</v>
          </cell>
          <cell r="BL59" t="str">
            <v>NO</v>
          </cell>
          <cell r="BM59" t="str">
            <v>Activos</v>
          </cell>
          <cell r="BN59" t="str">
            <v>Tecnicos</v>
          </cell>
          <cell r="BO59" t="str">
            <v>TECNICO ADM</v>
          </cell>
          <cell r="BP59" t="str">
            <v>000216</v>
          </cell>
          <cell r="BQ59" t="str">
            <v>Ocupada</v>
          </cell>
          <cell r="BR59" t="str">
            <v>Ley 28560</v>
          </cell>
          <cell r="BS59" t="str">
            <v>01/04/2011</v>
          </cell>
          <cell r="BT59" t="str">
            <v>RESOLUCION DIRECTORAL</v>
          </cell>
          <cell r="BU59" t="str">
            <v>01/04/2011</v>
          </cell>
          <cell r="BV59" t="str">
            <v>-</v>
          </cell>
          <cell r="BW59" t="str">
            <v>RED DE SALUD ABANCAY</v>
          </cell>
          <cell r="BX59" t="str">
            <v>DIRECCION EJECUTIVA</v>
          </cell>
          <cell r="BY59" t="str">
            <v>GESTION ADMINISTRATIVA</v>
          </cell>
          <cell r="BZ59" t="str">
            <v>Personal y Obligaciones Sociales</v>
          </cell>
          <cell r="CA59" t="str">
            <v>RECURSOS ORDINARIOS</v>
          </cell>
          <cell r="CB59" t="str">
            <v>12</v>
          </cell>
          <cell r="CC59" t="str">
            <v>BANCO DE LA NACION</v>
          </cell>
          <cell r="CD59" t="str">
            <v>MULTIRED</v>
          </cell>
          <cell r="CE59" t="str">
            <v>04181056210</v>
          </cell>
          <cell r="CF59" t="str">
            <v>00000000000000000000</v>
          </cell>
          <cell r="CG59" t="str">
            <v>DL.19990 - SNP</v>
          </cell>
          <cell r="CH59" t="str">
            <v>O.N.P.</v>
          </cell>
          <cell r="CI59" t="str">
            <v>02/08/1994</v>
          </cell>
          <cell r="CJ59" t="str">
            <v>000000000000</v>
          </cell>
          <cell r="CK59" t="str">
            <v>000000000000000</v>
          </cell>
          <cell r="CL59" t="str">
            <v>UE Red De Salud Abancay</v>
          </cell>
          <cell r="CM59" t="str">
            <v>ACTIVO</v>
          </cell>
          <cell r="CQ59" t="str">
            <v>Perú</v>
          </cell>
          <cell r="CR59" t="str">
            <v>MICRORED DE SALUD CURAHUASI</v>
          </cell>
        </row>
        <row r="60">
          <cell r="S60" t="str">
            <v>46851563</v>
          </cell>
          <cell r="T60" t="str">
            <v>NIEVES</v>
          </cell>
          <cell r="U60" t="str">
            <v>VARGAS</v>
          </cell>
          <cell r="V60" t="str">
            <v>MERMA</v>
          </cell>
          <cell r="W60" t="str">
            <v>SIN DATOS</v>
          </cell>
          <cell r="X60" t="str">
            <v>16/09/1989</v>
          </cell>
          <cell r="Y60" t="str">
            <v>Femenino</v>
          </cell>
          <cell r="Z60" t="str">
            <v>Soltero</v>
          </cell>
          <cell r="AA60" t="str">
            <v>SIN DATOS</v>
          </cell>
          <cell r="AE60" t="str">
            <v>Superior Universitario</v>
          </cell>
          <cell r="AF60" t="str">
            <v>Superior completo</v>
          </cell>
          <cell r="AG60" t="str">
            <v>ENFERMERA(O)</v>
          </cell>
          <cell r="AK60" t="str">
            <v>TITULO</v>
          </cell>
          <cell r="AM60" t="str">
            <v>NO</v>
          </cell>
          <cell r="AR60" t="str">
            <v>SI</v>
          </cell>
          <cell r="AS60" t="str">
            <v>NO</v>
          </cell>
          <cell r="AT60" t="str">
            <v>NO</v>
          </cell>
          <cell r="AV60" t="str">
            <v>05/08/2022</v>
          </cell>
          <cell r="AW60" t="str">
            <v>ENFERMERA/O</v>
          </cell>
          <cell r="AX60" t="str">
            <v>Regimen 1057 (CAS)</v>
          </cell>
          <cell r="AY60" t="str">
            <v>CAS LEY N° 31538</v>
          </cell>
          <cell r="AZ60" t="str">
            <v>Sin Nivel Remunerativo</v>
          </cell>
          <cell r="BA60" t="str">
            <v>0000-Sin Nivel Remunerativo</v>
          </cell>
          <cell r="BC60" t="str">
            <v>Recursos Ordinarios</v>
          </cell>
          <cell r="BD60" t="str">
            <v>2900</v>
          </cell>
          <cell r="BE60" t="str">
            <v>Presencial</v>
          </cell>
          <cell r="BF60" t="str">
            <v>NO</v>
          </cell>
          <cell r="BG60" t="str">
            <v>NO</v>
          </cell>
          <cell r="BI60" t="str">
            <v>NO</v>
          </cell>
          <cell r="BJ60" t="str">
            <v>NO</v>
          </cell>
          <cell r="BL60" t="str">
            <v>NO</v>
          </cell>
          <cell r="BM60" t="str">
            <v>Contrato Administrativo de Servicios</v>
          </cell>
          <cell r="BN60" t="str">
            <v>Profesionales de la Salud</v>
          </cell>
          <cell r="BO60" t="str">
            <v>PROF. DE LA SALUD</v>
          </cell>
          <cell r="BP60" t="str">
            <v>000908</v>
          </cell>
          <cell r="BQ60" t="str">
            <v>Ocupada</v>
          </cell>
          <cell r="BR60" t="str">
            <v>Contrato</v>
          </cell>
          <cell r="BS60" t="str">
            <v>05/08/2022</v>
          </cell>
          <cell r="BT60" t="str">
            <v>MEMORANDUM</v>
          </cell>
          <cell r="BU60" t="str">
            <v>05/08/2022</v>
          </cell>
          <cell r="BV60" t="str">
            <v>1054-2022</v>
          </cell>
          <cell r="BW60" t="str">
            <v>C.S. I-4 CURAHUASI</v>
          </cell>
          <cell r="BX60" t="str">
            <v>RED DE SALUD ABANCAY</v>
          </cell>
          <cell r="BZ60" t="str">
            <v>Personal y Obligaciones Sociales</v>
          </cell>
          <cell r="CA60" t="str">
            <v>RECURSOS ORDINARIOS</v>
          </cell>
          <cell r="CB60" t="str">
            <v>2</v>
          </cell>
          <cell r="CC60" t="str">
            <v>BANCO DE LA NACION</v>
          </cell>
          <cell r="CD60" t="str">
            <v>MULTIRED</v>
          </cell>
          <cell r="CG60" t="str">
            <v>DL.19990 - SNP</v>
          </cell>
          <cell r="CH60" t="str">
            <v>O.N.P.</v>
          </cell>
          <cell r="CI60" t="str">
            <v>05/08/2022</v>
          </cell>
          <cell r="CL60" t="str">
            <v>UE Red De Salud Abancay</v>
          </cell>
          <cell r="CM60" t="str">
            <v>ACTIVO</v>
          </cell>
          <cell r="CQ60" t="str">
            <v>Perú</v>
          </cell>
          <cell r="CR60" t="str">
            <v>MICRORED DE SALUD CURAHUASI</v>
          </cell>
        </row>
        <row r="61">
          <cell r="S61" t="str">
            <v>42459608</v>
          </cell>
          <cell r="T61" t="str">
            <v>JOHANNA</v>
          </cell>
          <cell r="U61" t="str">
            <v>CAMPANA</v>
          </cell>
          <cell r="V61" t="str">
            <v>GUTIERREZ</v>
          </cell>
          <cell r="W61" t="str">
            <v>SIN DATOS</v>
          </cell>
          <cell r="X61" t="str">
            <v>01/04/1984</v>
          </cell>
          <cell r="Y61" t="str">
            <v>Femenino</v>
          </cell>
          <cell r="Z61" t="str">
            <v>Soltero</v>
          </cell>
          <cell r="AA61" t="str">
            <v>APURIMAC</v>
          </cell>
          <cell r="AB61" t="str">
            <v>10424596081</v>
          </cell>
          <cell r="AD61" t="str">
            <v>984029320</v>
          </cell>
          <cell r="AE61" t="str">
            <v>Superior Universitario</v>
          </cell>
          <cell r="AF61" t="str">
            <v>Superior completo</v>
          </cell>
          <cell r="AG61" t="str">
            <v>MEDICO CIRUJANO</v>
          </cell>
          <cell r="AK61" t="str">
            <v>TITULO</v>
          </cell>
          <cell r="AL61" t="str">
            <v>55314</v>
          </cell>
          <cell r="AM61" t="str">
            <v>SI</v>
          </cell>
          <cell r="AN61" t="str">
            <v>GINECOLOGIA Y OBSTETRICIA</v>
          </cell>
          <cell r="AO61" t="str">
            <v>TITULO</v>
          </cell>
          <cell r="AQ61" t="str">
            <v>UNIVERSIDAD PERUANA CAYETANO HEREDIA</v>
          </cell>
          <cell r="AR61" t="str">
            <v>SI</v>
          </cell>
          <cell r="AS61" t="str">
            <v>NO</v>
          </cell>
          <cell r="AT61" t="str">
            <v>NO</v>
          </cell>
          <cell r="AU61" t="str">
            <v>01/07/2017</v>
          </cell>
          <cell r="AV61" t="str">
            <v>30/06/2020</v>
          </cell>
          <cell r="AW61" t="str">
            <v>MEDICO</v>
          </cell>
          <cell r="AX61" t="str">
            <v>Regimen 276</v>
          </cell>
          <cell r="AY61" t="str">
            <v>Contratado 276 - Plazo fijo</v>
          </cell>
          <cell r="AZ61" t="str">
            <v>MC-2</v>
          </cell>
          <cell r="BA61" t="str">
            <v>0072-MC-2-Medico Cirujano N-2</v>
          </cell>
          <cell r="BB61" t="str">
            <v>16</v>
          </cell>
          <cell r="BE61" t="str">
            <v>Presencial</v>
          </cell>
          <cell r="BF61" t="str">
            <v>NO</v>
          </cell>
          <cell r="BG61" t="str">
            <v>NO</v>
          </cell>
          <cell r="BI61" t="str">
            <v>NO</v>
          </cell>
          <cell r="BJ61" t="str">
            <v>NO</v>
          </cell>
          <cell r="BK61" t="str">
            <v>01/01/2015</v>
          </cell>
          <cell r="BL61" t="str">
            <v>SI</v>
          </cell>
          <cell r="BM61" t="str">
            <v>Activos</v>
          </cell>
          <cell r="BN61" t="str">
            <v>Profesionales de la Salud</v>
          </cell>
          <cell r="BO61" t="str">
            <v>MEDICO</v>
          </cell>
          <cell r="BP61" t="str">
            <v>000026</v>
          </cell>
          <cell r="BQ61" t="str">
            <v>Ocupada</v>
          </cell>
          <cell r="BR61" t="str">
            <v>Ascenso-Cambio Grupo Ocup.</v>
          </cell>
          <cell r="BS61" t="str">
            <v>02/02/2022</v>
          </cell>
          <cell r="BT61" t="str">
            <v>RESOLUCION DIRECTORAL</v>
          </cell>
          <cell r="BU61" t="str">
            <v>02/02/2022</v>
          </cell>
          <cell r="BV61" t="str">
            <v>R.D. Nº 069-2022-RSAB-APURIMAC</v>
          </cell>
          <cell r="BW61" t="str">
            <v>C.S. I-4 CURAHUASI</v>
          </cell>
          <cell r="BX61" t="str">
            <v>DIRECCION EJECUTIVA</v>
          </cell>
          <cell r="BY61" t="str">
            <v>GESTION ADMINISTRATIVA</v>
          </cell>
          <cell r="BZ61" t="str">
            <v>Personal y Obligaciones Sociales</v>
          </cell>
          <cell r="CA61" t="str">
            <v>RECURSOS ORDINARIOS</v>
          </cell>
          <cell r="CB61" t="str">
            <v>12</v>
          </cell>
          <cell r="CC61" t="str">
            <v>BANCO DE LA NACION</v>
          </cell>
          <cell r="CD61" t="str">
            <v>CUENTA CORRIENTE</v>
          </cell>
          <cell r="CE61" t="str">
            <v>00000000000000000000</v>
          </cell>
          <cell r="CF61" t="str">
            <v>00000000000000000000</v>
          </cell>
          <cell r="CG61" t="str">
            <v>DL.25897 - SPP</v>
          </cell>
          <cell r="CH61" t="str">
            <v>AFP HABITAT</v>
          </cell>
          <cell r="CI61" t="str">
            <v>14/09/2016</v>
          </cell>
          <cell r="CJ61" t="str">
            <v>607710JCGPI0</v>
          </cell>
          <cell r="CL61" t="str">
            <v>UE Red De Salud Abancay</v>
          </cell>
          <cell r="CM61" t="str">
            <v>ACTIVO</v>
          </cell>
          <cell r="CR61" t="str">
            <v>MICRORED DE SALUD CURAHUASI</v>
          </cell>
        </row>
        <row r="62">
          <cell r="S62" t="str">
            <v>23966981</v>
          </cell>
          <cell r="T62" t="str">
            <v>FABIANA</v>
          </cell>
          <cell r="U62" t="str">
            <v>SICCOS</v>
          </cell>
          <cell r="V62" t="str">
            <v>HUAMAN</v>
          </cell>
          <cell r="W62" t="str">
            <v>SIN DATOS</v>
          </cell>
          <cell r="X62" t="str">
            <v>20/01/1975</v>
          </cell>
          <cell r="Y62" t="str">
            <v>Femenino</v>
          </cell>
          <cell r="Z62" t="str">
            <v>Soltero</v>
          </cell>
          <cell r="AA62" t="str">
            <v>SIN NOMBRE</v>
          </cell>
          <cell r="AC62" t="str">
            <v>fabiana_fox_410@hotmail.com</v>
          </cell>
          <cell r="AD62" t="str">
            <v>997264770,966597988</v>
          </cell>
          <cell r="AE62" t="str">
            <v>Superior Técnico</v>
          </cell>
          <cell r="AF62" t="str">
            <v>Técnico superior completo</v>
          </cell>
          <cell r="AG62" t="str">
            <v>TECNICO LABORATORISTA</v>
          </cell>
          <cell r="AK62" t="str">
            <v>TITULO</v>
          </cell>
          <cell r="AM62" t="str">
            <v>NO</v>
          </cell>
          <cell r="AR62" t="str">
            <v>SI</v>
          </cell>
          <cell r="AS62" t="str">
            <v>NO</v>
          </cell>
          <cell r="AT62" t="str">
            <v>NO</v>
          </cell>
          <cell r="AV62" t="str">
            <v>2013-09-01</v>
          </cell>
          <cell r="AW62" t="str">
            <v>TECNICO/A EN LABORATORIO I</v>
          </cell>
          <cell r="AX62" t="str">
            <v>Regimen 276</v>
          </cell>
          <cell r="AY62" t="str">
            <v>Nombrado</v>
          </cell>
          <cell r="AZ62" t="str">
            <v>STC</v>
          </cell>
          <cell r="BA62" t="str">
            <v>0096-STC-Servidor Tecnico C</v>
          </cell>
          <cell r="BB62" t="str">
            <v>TC</v>
          </cell>
          <cell r="BF62" t="str">
            <v>NO</v>
          </cell>
          <cell r="BG62" t="str">
            <v>NO</v>
          </cell>
          <cell r="BH62" t="str">
            <v>Presencia de comorbilidad(RM 193-2020-MINSA,7.2)</v>
          </cell>
          <cell r="BI62" t="str">
            <v>NO</v>
          </cell>
          <cell r="BJ62" t="str">
            <v>NO</v>
          </cell>
          <cell r="BL62" t="str">
            <v>NO</v>
          </cell>
          <cell r="BM62" t="str">
            <v>Activos</v>
          </cell>
          <cell r="BN62" t="str">
            <v>Tecnicos</v>
          </cell>
          <cell r="BO62" t="str">
            <v>TECNICO ASIS</v>
          </cell>
          <cell r="BP62" t="str">
            <v>000341</v>
          </cell>
          <cell r="BQ62" t="str">
            <v>Ocupada</v>
          </cell>
          <cell r="BR62" t="str">
            <v>Concurso</v>
          </cell>
          <cell r="BS62" t="str">
            <v>01/07/2013</v>
          </cell>
          <cell r="BT62" t="str">
            <v>RESOLUCION DIRECTORAL</v>
          </cell>
          <cell r="BU62" t="str">
            <v>01/07/2013</v>
          </cell>
          <cell r="BV62" t="str">
            <v>-</v>
          </cell>
          <cell r="BW62" t="str">
            <v>RED DE SALUD ABANCAY</v>
          </cell>
          <cell r="BX62" t="str">
            <v>DIRECCION EJECUTIVA</v>
          </cell>
          <cell r="BY62" t="str">
            <v>GESTION ADMINISTRATIVA</v>
          </cell>
          <cell r="BZ62" t="str">
            <v>Personal y Obligaciones Sociales</v>
          </cell>
          <cell r="CA62" t="str">
            <v>RECURSOS ORDINARIOS</v>
          </cell>
          <cell r="CB62" t="str">
            <v>12</v>
          </cell>
          <cell r="CC62" t="str">
            <v>BANCO DE LA NACION</v>
          </cell>
          <cell r="CD62" t="str">
            <v>MULTIRED</v>
          </cell>
          <cell r="CE62" t="str">
            <v>04181101763</v>
          </cell>
          <cell r="CF62" t="str">
            <v>00000000000000000000</v>
          </cell>
          <cell r="CG62" t="str">
            <v>DL.19990 - SNP</v>
          </cell>
          <cell r="CH62" t="str">
            <v>O.N.P.</v>
          </cell>
          <cell r="CI62" t="str">
            <v>01/07/2013</v>
          </cell>
          <cell r="CJ62" t="str">
            <v>000000000000</v>
          </cell>
          <cell r="CK62" t="str">
            <v>000000000000000</v>
          </cell>
          <cell r="CL62" t="str">
            <v>UE Red De Salud Abancay</v>
          </cell>
          <cell r="CM62" t="str">
            <v>ACTIVO</v>
          </cell>
          <cell r="CQ62" t="str">
            <v>Perú</v>
          </cell>
          <cell r="CR62" t="str">
            <v>MICRORED DE SALUD CURAHUASI</v>
          </cell>
        </row>
        <row r="63">
          <cell r="S63" t="str">
            <v>01222035</v>
          </cell>
          <cell r="T63" t="str">
            <v>NORMA LUCIA</v>
          </cell>
          <cell r="U63" t="str">
            <v>CHOQUE</v>
          </cell>
          <cell r="V63" t="str">
            <v>FERNANDEZ</v>
          </cell>
          <cell r="W63" t="str">
            <v>SIN DATOS</v>
          </cell>
          <cell r="X63" t="str">
            <v>08/01/1966</v>
          </cell>
          <cell r="Y63" t="str">
            <v>Femenino</v>
          </cell>
          <cell r="Z63" t="str">
            <v>Soltero</v>
          </cell>
          <cell r="AA63" t="str">
            <v>AV.CIRCUNVALACION NORTE 384</v>
          </cell>
          <cell r="AC63" t="str">
            <v>norma_choque1@hotmail.com</v>
          </cell>
          <cell r="AD63" t="str">
            <v>989533535</v>
          </cell>
          <cell r="AE63" t="str">
            <v>Superior Universitario</v>
          </cell>
          <cell r="AF63" t="str">
            <v>Superior completo</v>
          </cell>
          <cell r="AG63" t="str">
            <v>OBSTETRA</v>
          </cell>
          <cell r="AK63" t="str">
            <v>TITULO</v>
          </cell>
          <cell r="AL63" t="str">
            <v>15506</v>
          </cell>
          <cell r="AM63" t="str">
            <v>NO</v>
          </cell>
          <cell r="AR63" t="str">
            <v>SI</v>
          </cell>
          <cell r="AS63" t="str">
            <v>NO</v>
          </cell>
          <cell r="AT63" t="str">
            <v>NO</v>
          </cell>
          <cell r="AV63" t="str">
            <v>2011-04-01</v>
          </cell>
          <cell r="AW63" t="str">
            <v>OBSTETRA</v>
          </cell>
          <cell r="AX63" t="str">
            <v>Regimen 276</v>
          </cell>
          <cell r="AY63" t="str">
            <v>Nombrado</v>
          </cell>
          <cell r="AZ63" t="str">
            <v>OBS-I</v>
          </cell>
          <cell r="BA63" t="str">
            <v>0110-OBS-I-Obstetriz (nivel 10)</v>
          </cell>
          <cell r="BB63" t="str">
            <v>1</v>
          </cell>
          <cell r="BC63" t="str">
            <v>Recursos Ordinarios</v>
          </cell>
          <cell r="BE63" t="str">
            <v>Presencial</v>
          </cell>
          <cell r="BF63" t="str">
            <v>NO</v>
          </cell>
          <cell r="BG63" t="str">
            <v>NO</v>
          </cell>
          <cell r="BI63" t="str">
            <v>NO</v>
          </cell>
          <cell r="BJ63" t="str">
            <v>NO</v>
          </cell>
          <cell r="BK63" t="str">
            <v>26/04/2011</v>
          </cell>
          <cell r="BL63" t="str">
            <v>SI</v>
          </cell>
          <cell r="BM63" t="str">
            <v>Activos</v>
          </cell>
          <cell r="BN63" t="str">
            <v>Profesionales de la Salud</v>
          </cell>
          <cell r="BO63" t="str">
            <v>PROF. DE LA SALUD</v>
          </cell>
          <cell r="BP63" t="str">
            <v>000225</v>
          </cell>
          <cell r="BQ63" t="str">
            <v>Ocupada</v>
          </cell>
          <cell r="BR63" t="str">
            <v>Ley 28498</v>
          </cell>
          <cell r="BS63" t="str">
            <v>01/04/2011</v>
          </cell>
          <cell r="BT63" t="str">
            <v>RESOLUCION DIRECTORAL</v>
          </cell>
          <cell r="BU63" t="str">
            <v>01/04/2011</v>
          </cell>
          <cell r="BV63" t="str">
            <v>-</v>
          </cell>
          <cell r="BX63" t="str">
            <v>DIRECCION EJECUTIVA</v>
          </cell>
          <cell r="BY63" t="str">
            <v>GESTION ADMINISTRATIVA</v>
          </cell>
          <cell r="BZ63" t="str">
            <v>Personal y Obligaciones Sociales</v>
          </cell>
          <cell r="CA63" t="str">
            <v>RECURSOS ORDINARIOS</v>
          </cell>
          <cell r="CB63" t="str">
            <v>12</v>
          </cell>
          <cell r="CC63" t="str">
            <v>BANCO DE LA NACION</v>
          </cell>
          <cell r="CD63" t="str">
            <v>MULTIRED</v>
          </cell>
          <cell r="CE63" t="str">
            <v>04181074898</v>
          </cell>
          <cell r="CF63" t="str">
            <v>1</v>
          </cell>
          <cell r="CG63" t="str">
            <v>DL.19990 - SNP</v>
          </cell>
          <cell r="CH63" t="str">
            <v>O.N.P.</v>
          </cell>
          <cell r="CI63" t="str">
            <v>04/01/2000</v>
          </cell>
          <cell r="CJ63" t="str">
            <v>541130NCFQN9</v>
          </cell>
          <cell r="CK63" t="str">
            <v>0</v>
          </cell>
          <cell r="CL63" t="str">
            <v>UE Red De Salud Abancay</v>
          </cell>
          <cell r="CM63" t="str">
            <v>ACTIVO</v>
          </cell>
          <cell r="CQ63" t="str">
            <v>Perú</v>
          </cell>
          <cell r="CR63" t="str">
            <v>MICRORED DE SALUD CURAHUASI</v>
          </cell>
        </row>
        <row r="64">
          <cell r="S64" t="str">
            <v>29577435</v>
          </cell>
          <cell r="T64" t="str">
            <v>ROXANA YENY</v>
          </cell>
          <cell r="U64" t="str">
            <v>MINAYA</v>
          </cell>
          <cell r="V64" t="str">
            <v>REVILLA</v>
          </cell>
          <cell r="W64" t="str">
            <v>SIN DATOS</v>
          </cell>
          <cell r="X64" t="str">
            <v>30/09/1967</v>
          </cell>
          <cell r="Y64" t="str">
            <v>Femenino</v>
          </cell>
          <cell r="Z64" t="str">
            <v>Soltero</v>
          </cell>
          <cell r="AA64" t="str">
            <v>CALLE BENIGNO BALLON FARFAN 221 URB.15 DE AGOSTO</v>
          </cell>
          <cell r="AB64" t="str">
            <v>10295774359</v>
          </cell>
          <cell r="AC64" t="str">
            <v>royemire_m@hotmail.com</v>
          </cell>
          <cell r="AD64" t="str">
            <v>984712748</v>
          </cell>
          <cell r="AE64" t="str">
            <v>Superior Universitario</v>
          </cell>
          <cell r="AF64" t="str">
            <v>Superior completo</v>
          </cell>
          <cell r="AG64" t="str">
            <v>ENFERMERA(O)</v>
          </cell>
          <cell r="AK64" t="str">
            <v>TITULO</v>
          </cell>
          <cell r="AL64" t="str">
            <v>24851</v>
          </cell>
          <cell r="AM64" t="str">
            <v>NO</v>
          </cell>
          <cell r="AR64" t="str">
            <v>SI</v>
          </cell>
          <cell r="AS64" t="str">
            <v>NO</v>
          </cell>
          <cell r="AT64" t="str">
            <v>NO</v>
          </cell>
          <cell r="AV64" t="str">
            <v>2010-07-01</v>
          </cell>
          <cell r="AW64" t="str">
            <v>ENFERMERA/O</v>
          </cell>
          <cell r="AX64" t="str">
            <v>Regimen 276</v>
          </cell>
          <cell r="AY64" t="str">
            <v>Nombrado</v>
          </cell>
          <cell r="AZ64" t="str">
            <v>ENF-10</v>
          </cell>
          <cell r="BA64" t="str">
            <v>0076-ENF-10-Enfermera (nivel I)</v>
          </cell>
          <cell r="BB64" t="str">
            <v>10</v>
          </cell>
          <cell r="BC64" t="str">
            <v>Recursos Ordinarios</v>
          </cell>
          <cell r="BE64" t="str">
            <v>Presencial</v>
          </cell>
          <cell r="BF64" t="str">
            <v>NO</v>
          </cell>
          <cell r="BG64" t="str">
            <v>NO</v>
          </cell>
          <cell r="BI64" t="str">
            <v>NO</v>
          </cell>
          <cell r="BJ64" t="str">
            <v>NO</v>
          </cell>
          <cell r="BL64" t="str">
            <v>NO</v>
          </cell>
          <cell r="BM64" t="str">
            <v>Activos</v>
          </cell>
          <cell r="BN64" t="str">
            <v>Profesionales de la Salud</v>
          </cell>
          <cell r="BO64" t="str">
            <v>PROF. DE LA SALUD</v>
          </cell>
          <cell r="BP64" t="str">
            <v>000184</v>
          </cell>
          <cell r="BQ64" t="str">
            <v>Ocupada</v>
          </cell>
          <cell r="BR64" t="str">
            <v>Ley 28498</v>
          </cell>
          <cell r="BS64" t="str">
            <v>01/04/2010</v>
          </cell>
          <cell r="BT64" t="str">
            <v>RESOLUCION DIRECTORAL</v>
          </cell>
          <cell r="BU64" t="str">
            <v>01/04/2010</v>
          </cell>
          <cell r="BV64" t="str">
            <v>-</v>
          </cell>
          <cell r="BX64" t="str">
            <v>DIRECCION EJECUTIVA</v>
          </cell>
          <cell r="BY64" t="str">
            <v>GESTION ADMINISTRATIVA</v>
          </cell>
          <cell r="BZ64" t="str">
            <v>Personal y Obligaciones Sociales</v>
          </cell>
          <cell r="CA64" t="str">
            <v>RECURSOS ORDINARIOS</v>
          </cell>
          <cell r="CB64" t="str">
            <v>12</v>
          </cell>
          <cell r="CC64" t="str">
            <v>BANCO DE LA NACION</v>
          </cell>
          <cell r="CD64" t="str">
            <v>MULTIRED</v>
          </cell>
          <cell r="CE64" t="str">
            <v>04181071090</v>
          </cell>
          <cell r="CF64" t="str">
            <v>1</v>
          </cell>
          <cell r="CG64" t="str">
            <v>DL.19990 - SNP</v>
          </cell>
          <cell r="CH64" t="str">
            <v>O.N.P.</v>
          </cell>
          <cell r="CI64" t="str">
            <v>01/04/2010</v>
          </cell>
          <cell r="CJ64" t="str">
            <v>0</v>
          </cell>
          <cell r="CK64" t="str">
            <v>0</v>
          </cell>
          <cell r="CL64" t="str">
            <v>UE Red De Salud Abancay</v>
          </cell>
          <cell r="CM64" t="str">
            <v>ACTIVO</v>
          </cell>
          <cell r="CQ64" t="str">
            <v>Perú</v>
          </cell>
          <cell r="CR64" t="str">
            <v>MICRORED DE SALUD CURAHUASI</v>
          </cell>
        </row>
        <row r="65">
          <cell r="S65" t="str">
            <v>31037862</v>
          </cell>
          <cell r="T65" t="str">
            <v>MARCELINO</v>
          </cell>
          <cell r="U65" t="str">
            <v>ARONE</v>
          </cell>
          <cell r="V65" t="str">
            <v>HURTADO</v>
          </cell>
          <cell r="W65" t="str">
            <v>SIN DATOS</v>
          </cell>
          <cell r="X65" t="str">
            <v>06/07/1971</v>
          </cell>
          <cell r="Y65" t="str">
            <v>Masculino</v>
          </cell>
          <cell r="Z65" t="str">
            <v>Soltero</v>
          </cell>
          <cell r="AA65" t="str">
            <v>LOS AMANCAES B-02</v>
          </cell>
          <cell r="AB65" t="str">
            <v>10310378629</v>
          </cell>
          <cell r="AC65" t="str">
            <v>machi_1971@hotmail.com</v>
          </cell>
          <cell r="AD65" t="str">
            <v>983976512</v>
          </cell>
          <cell r="AE65" t="str">
            <v>Superior Técnico</v>
          </cell>
          <cell r="AF65" t="str">
            <v>Técnico superior completo</v>
          </cell>
          <cell r="AG65" t="str">
            <v>TECNICO EN ENFERMERIA</v>
          </cell>
          <cell r="AK65" t="str">
            <v>TITULO</v>
          </cell>
          <cell r="AM65" t="str">
            <v>NO</v>
          </cell>
          <cell r="AR65" t="str">
            <v>SI</v>
          </cell>
          <cell r="AS65" t="str">
            <v>NO</v>
          </cell>
          <cell r="AT65" t="str">
            <v>NO</v>
          </cell>
          <cell r="AV65" t="str">
            <v>2010-07-01</v>
          </cell>
          <cell r="AW65" t="str">
            <v>TECNICO/A EN ENFERMERIA I</v>
          </cell>
          <cell r="AX65" t="str">
            <v>Regimen 276</v>
          </cell>
          <cell r="AY65" t="str">
            <v>Nombrado</v>
          </cell>
          <cell r="AZ65" t="str">
            <v>STC</v>
          </cell>
          <cell r="BA65" t="str">
            <v>0096-STC-Servidor Tecnico C</v>
          </cell>
          <cell r="BB65" t="str">
            <v>TC</v>
          </cell>
          <cell r="BC65" t="str">
            <v>Recursos Ordinarios</v>
          </cell>
          <cell r="BE65" t="str">
            <v>Presencial</v>
          </cell>
          <cell r="BF65" t="str">
            <v>NO</v>
          </cell>
          <cell r="BG65" t="str">
            <v>NO</v>
          </cell>
          <cell r="BI65" t="str">
            <v>NO</v>
          </cell>
          <cell r="BJ65" t="str">
            <v>NO</v>
          </cell>
          <cell r="BK65" t="str">
            <v>05/08/2010</v>
          </cell>
          <cell r="BL65" t="str">
            <v>SI</v>
          </cell>
          <cell r="BM65" t="str">
            <v>Activos</v>
          </cell>
          <cell r="BN65" t="str">
            <v>Tecnicos</v>
          </cell>
          <cell r="BO65" t="str">
            <v>TECNICO ASIS</v>
          </cell>
          <cell r="BP65" t="str">
            <v>000197</v>
          </cell>
          <cell r="BQ65" t="str">
            <v>Ocupada</v>
          </cell>
          <cell r="BS65" t="str">
            <v>01/04/2010</v>
          </cell>
          <cell r="BT65" t="str">
            <v>RESOLUCION DIRECTORAL</v>
          </cell>
          <cell r="BU65" t="str">
            <v>01/04/2010</v>
          </cell>
          <cell r="BV65" t="str">
            <v>-</v>
          </cell>
          <cell r="BX65" t="str">
            <v>DIRECCION EJECUTIVA</v>
          </cell>
          <cell r="BY65" t="str">
            <v>GESTION ADMINISTRATIVA</v>
          </cell>
          <cell r="BZ65" t="str">
            <v>Personal y Obligaciones Sociales</v>
          </cell>
          <cell r="CA65" t="str">
            <v>RECURSOS ORDINARIOS</v>
          </cell>
          <cell r="CB65" t="str">
            <v>12</v>
          </cell>
          <cell r="CC65" t="str">
            <v>BANCO DE LA NACION</v>
          </cell>
          <cell r="CD65" t="str">
            <v>MULTIRED</v>
          </cell>
          <cell r="CE65" t="str">
            <v>04181058884</v>
          </cell>
          <cell r="CF65" t="str">
            <v>1</v>
          </cell>
          <cell r="CG65" t="str">
            <v>DL.25897 - SPP</v>
          </cell>
          <cell r="CH65" t="str">
            <v>PRIMA AFP</v>
          </cell>
          <cell r="CI65" t="str">
            <v>21/03/2000</v>
          </cell>
          <cell r="CJ65" t="str">
            <v>561181MAHI23</v>
          </cell>
          <cell r="CK65" t="str">
            <v>0</v>
          </cell>
          <cell r="CL65" t="str">
            <v>UE Red De Salud Abancay</v>
          </cell>
          <cell r="CM65" t="str">
            <v>ACTIVO</v>
          </cell>
          <cell r="CQ65" t="str">
            <v>Perú</v>
          </cell>
          <cell r="CR65" t="str">
            <v>MICRORED DE SALUD CURAHUASI</v>
          </cell>
        </row>
        <row r="66">
          <cell r="S66" t="str">
            <v>31035012</v>
          </cell>
          <cell r="T66" t="str">
            <v>MOISES</v>
          </cell>
          <cell r="U66" t="str">
            <v>HUAMAN</v>
          </cell>
          <cell r="V66" t="str">
            <v>CONDOMA</v>
          </cell>
          <cell r="W66" t="str">
            <v>SIN DATOS</v>
          </cell>
          <cell r="X66" t="str">
            <v>10/10/1972</v>
          </cell>
          <cell r="Y66" t="str">
            <v>Masculino</v>
          </cell>
          <cell r="Z66" t="str">
            <v>Soltero</v>
          </cell>
          <cell r="AA66" t="str">
            <v>URB.RIOCPAMPA MZ.A LT.3</v>
          </cell>
          <cell r="AE66" t="str">
            <v>Superior Técnico</v>
          </cell>
          <cell r="AF66" t="str">
            <v>Técnico superior completo</v>
          </cell>
          <cell r="AG66" t="str">
            <v>TECNICO EN ENFERMERIA</v>
          </cell>
          <cell r="AK66" t="str">
            <v>TITULO</v>
          </cell>
          <cell r="AM66" t="str">
            <v>NO</v>
          </cell>
          <cell r="AR66" t="str">
            <v>SI</v>
          </cell>
          <cell r="AS66" t="str">
            <v>NO</v>
          </cell>
          <cell r="AT66" t="str">
            <v>NO</v>
          </cell>
          <cell r="AV66" t="str">
            <v>2012-07-01</v>
          </cell>
          <cell r="AW66" t="str">
            <v>TECNICO/A EN ENFERMERIA I</v>
          </cell>
          <cell r="AX66" t="str">
            <v>Regimen 276</v>
          </cell>
          <cell r="AY66" t="str">
            <v>Nombrado</v>
          </cell>
          <cell r="AZ66" t="str">
            <v>STC</v>
          </cell>
          <cell r="BA66" t="str">
            <v>0096-STC-Servidor Tecnico C</v>
          </cell>
          <cell r="BB66" t="str">
            <v>TC</v>
          </cell>
          <cell r="BC66" t="str">
            <v>Recursos Ordinarios</v>
          </cell>
          <cell r="BE66" t="str">
            <v>Presencial</v>
          </cell>
          <cell r="BF66" t="str">
            <v>NO</v>
          </cell>
          <cell r="BG66" t="str">
            <v>NO</v>
          </cell>
          <cell r="BI66" t="str">
            <v>NO</v>
          </cell>
          <cell r="BJ66" t="str">
            <v>NO</v>
          </cell>
          <cell r="BL66" t="str">
            <v>NO</v>
          </cell>
          <cell r="BM66" t="str">
            <v>Activos</v>
          </cell>
          <cell r="BN66" t="str">
            <v>Tecnicos</v>
          </cell>
          <cell r="BO66" t="str">
            <v>TECNICO ASIS</v>
          </cell>
          <cell r="BP66" t="str">
            <v>000258</v>
          </cell>
          <cell r="BQ66" t="str">
            <v>Ocupada</v>
          </cell>
          <cell r="BR66" t="str">
            <v>Ley 28498</v>
          </cell>
          <cell r="BS66" t="str">
            <v>01/04/2012</v>
          </cell>
          <cell r="BT66" t="str">
            <v>RESOLUCION DIRECTORAL</v>
          </cell>
          <cell r="BU66" t="str">
            <v>01/04/2012</v>
          </cell>
          <cell r="BV66" t="str">
            <v>-</v>
          </cell>
          <cell r="BX66" t="str">
            <v>DIRECCION EJECUTIVA</v>
          </cell>
          <cell r="BY66" t="str">
            <v>GESTION ADMINISTRATIVA</v>
          </cell>
          <cell r="BZ66" t="str">
            <v>Personal y Obligaciones Sociales</v>
          </cell>
          <cell r="CA66" t="str">
            <v>RECURSOS ORDINARIOS</v>
          </cell>
          <cell r="CB66" t="str">
            <v>12</v>
          </cell>
          <cell r="CC66" t="str">
            <v>BANCO DE LA NACION</v>
          </cell>
          <cell r="CD66" t="str">
            <v>MULTIRED</v>
          </cell>
          <cell r="CE66" t="str">
            <v>04181026117</v>
          </cell>
          <cell r="CF66" t="str">
            <v>1</v>
          </cell>
          <cell r="CG66" t="str">
            <v>DL.19990 - SNP</v>
          </cell>
          <cell r="CH66" t="str">
            <v>O.N.P.</v>
          </cell>
          <cell r="CI66" t="str">
            <v>01/01/2009</v>
          </cell>
          <cell r="CJ66" t="str">
            <v>0</v>
          </cell>
          <cell r="CK66" t="str">
            <v>0</v>
          </cell>
          <cell r="CL66" t="str">
            <v>UE Red De Salud Abancay</v>
          </cell>
          <cell r="CM66" t="str">
            <v>ACTIVO</v>
          </cell>
          <cell r="CQ66" t="str">
            <v>Perú</v>
          </cell>
          <cell r="CR66" t="str">
            <v>MICRORED DE SALUD CURAHUASI</v>
          </cell>
        </row>
        <row r="67">
          <cell r="S67" t="str">
            <v>23974743</v>
          </cell>
          <cell r="T67" t="str">
            <v>ALBERTO</v>
          </cell>
          <cell r="U67" t="str">
            <v>OLIVERA</v>
          </cell>
          <cell r="V67" t="str">
            <v>HUAMAN</v>
          </cell>
          <cell r="W67" t="str">
            <v>SIN DATOS</v>
          </cell>
          <cell r="X67" t="str">
            <v>06/12/1972</v>
          </cell>
          <cell r="Y67" t="str">
            <v>Masculino</v>
          </cell>
          <cell r="Z67" t="str">
            <v>Soltero</v>
          </cell>
          <cell r="AA67" t="str">
            <v>AV.MARTINELLY S/N</v>
          </cell>
          <cell r="AB67" t="str">
            <v>1023974739</v>
          </cell>
          <cell r="AC67" t="str">
            <v>albert22oliv@hotmail.com</v>
          </cell>
          <cell r="AD67" t="str">
            <v>983393869</v>
          </cell>
          <cell r="AE67" t="str">
            <v>Superior Universitario</v>
          </cell>
          <cell r="AF67" t="str">
            <v>Superior completo</v>
          </cell>
          <cell r="AG67" t="str">
            <v>ENFERMERA(O)</v>
          </cell>
          <cell r="AK67" t="str">
            <v>TITULO</v>
          </cell>
          <cell r="AL67" t="str">
            <v>081670</v>
          </cell>
          <cell r="AM67" t="str">
            <v>NO</v>
          </cell>
          <cell r="AR67" t="str">
            <v>SI</v>
          </cell>
          <cell r="AS67" t="str">
            <v>NO</v>
          </cell>
          <cell r="AT67" t="str">
            <v>NO</v>
          </cell>
          <cell r="AV67" t="str">
            <v>2011-04-01</v>
          </cell>
          <cell r="AW67" t="str">
            <v>TECNICO/A EN ENFERMERIA I</v>
          </cell>
          <cell r="AX67" t="str">
            <v>Regimen 276</v>
          </cell>
          <cell r="AY67" t="str">
            <v>Nombrado</v>
          </cell>
          <cell r="AZ67" t="str">
            <v>STC</v>
          </cell>
          <cell r="BA67" t="str">
            <v>0096-STC-Servidor Tecnico C</v>
          </cell>
          <cell r="BB67" t="str">
            <v>TC</v>
          </cell>
          <cell r="BC67" t="str">
            <v>Recursos Ordinarios</v>
          </cell>
          <cell r="BE67" t="str">
            <v>Presencial</v>
          </cell>
          <cell r="BF67" t="str">
            <v>NO</v>
          </cell>
          <cell r="BG67" t="str">
            <v>NO</v>
          </cell>
          <cell r="BI67" t="str">
            <v>NO</v>
          </cell>
          <cell r="BJ67" t="str">
            <v>NO</v>
          </cell>
          <cell r="BK67" t="str">
            <v>2011-04-01</v>
          </cell>
          <cell r="BL67" t="str">
            <v>NO</v>
          </cell>
          <cell r="BM67" t="str">
            <v>Activos</v>
          </cell>
          <cell r="BN67" t="str">
            <v>Tecnicos</v>
          </cell>
          <cell r="BO67" t="str">
            <v>TECNICO ASIS</v>
          </cell>
          <cell r="BP67" t="str">
            <v>000223</v>
          </cell>
          <cell r="BQ67" t="str">
            <v>Ocupada</v>
          </cell>
          <cell r="BR67" t="str">
            <v>Ley 28560</v>
          </cell>
          <cell r="BS67" t="str">
            <v>01/04/2011</v>
          </cell>
          <cell r="BT67" t="str">
            <v>RESOLUCION DIRECTORAL</v>
          </cell>
          <cell r="BU67" t="str">
            <v>01/04/2011</v>
          </cell>
          <cell r="BV67" t="str">
            <v>-</v>
          </cell>
          <cell r="BX67" t="str">
            <v>DIRECCION EJECUTIVA</v>
          </cell>
          <cell r="BY67" t="str">
            <v>GESTION ADMINISTRATIVA</v>
          </cell>
          <cell r="BZ67" t="str">
            <v>Personal y Obligaciones Sociales</v>
          </cell>
          <cell r="CA67" t="str">
            <v>RECURSOS ORDINARIOS</v>
          </cell>
          <cell r="CB67" t="str">
            <v>12</v>
          </cell>
          <cell r="CC67" t="str">
            <v>BANCO DE LA NACION</v>
          </cell>
          <cell r="CD67" t="str">
            <v>MULTIRED</v>
          </cell>
          <cell r="CE67" t="str">
            <v>04181075045</v>
          </cell>
          <cell r="CF67" t="str">
            <v>1</v>
          </cell>
          <cell r="CG67" t="str">
            <v>DL.19990 - SNP</v>
          </cell>
          <cell r="CH67" t="str">
            <v>O.N.P.</v>
          </cell>
          <cell r="CI67" t="str">
            <v>01/11/1994</v>
          </cell>
          <cell r="CJ67" t="str">
            <v>566371AOHVM4</v>
          </cell>
          <cell r="CK67" t="str">
            <v>0</v>
          </cell>
          <cell r="CL67" t="str">
            <v>UE Red De Salud Abancay</v>
          </cell>
          <cell r="CM67" t="str">
            <v>ACTIVO</v>
          </cell>
          <cell r="CQ67" t="str">
            <v>Perú</v>
          </cell>
          <cell r="CR67" t="str">
            <v>MICRORED DE SALUD CURAHUASI</v>
          </cell>
        </row>
        <row r="68">
          <cell r="S68" t="str">
            <v>07249323</v>
          </cell>
          <cell r="T68" t="str">
            <v>ADELE</v>
          </cell>
          <cell r="U68" t="str">
            <v>BARAZORDA</v>
          </cell>
          <cell r="V68" t="str">
            <v>CUELLAR</v>
          </cell>
          <cell r="W68" t="str">
            <v>SIN DATOS</v>
          </cell>
          <cell r="X68" t="str">
            <v>20/01/1967</v>
          </cell>
          <cell r="Y68" t="str">
            <v>Femenino</v>
          </cell>
          <cell r="Z68" t="str">
            <v>Soltero</v>
          </cell>
          <cell r="AA68" t="str">
            <v>JR.SIMON BOLIVAR S/N</v>
          </cell>
          <cell r="AB68" t="str">
            <v>10072493239</v>
          </cell>
          <cell r="AD68" t="str">
            <v>922816606</v>
          </cell>
          <cell r="AE68" t="str">
            <v>Superior Técnico</v>
          </cell>
          <cell r="AF68" t="str">
            <v>Técnico superior completo</v>
          </cell>
          <cell r="AG68" t="str">
            <v>TECNICO EN ENFERMERIA</v>
          </cell>
          <cell r="AK68" t="str">
            <v>TITULO</v>
          </cell>
          <cell r="AM68" t="str">
            <v>NO</v>
          </cell>
          <cell r="AR68" t="str">
            <v>SI</v>
          </cell>
          <cell r="AS68" t="str">
            <v>NO</v>
          </cell>
          <cell r="AT68" t="str">
            <v>NO</v>
          </cell>
          <cell r="AV68" t="str">
            <v>2012-07-01</v>
          </cell>
          <cell r="AW68" t="str">
            <v>TECNICO/A EN ENFERMERIA I</v>
          </cell>
          <cell r="AX68" t="str">
            <v>Regimen 276</v>
          </cell>
          <cell r="AY68" t="str">
            <v>Nombrado</v>
          </cell>
          <cell r="AZ68" t="str">
            <v>STC</v>
          </cell>
          <cell r="BA68" t="str">
            <v>0096-STC-Servidor Tecnico C</v>
          </cell>
          <cell r="BB68" t="str">
            <v>TC</v>
          </cell>
          <cell r="BC68" t="str">
            <v>Recursos Ordinarios</v>
          </cell>
          <cell r="BF68" t="str">
            <v>NO</v>
          </cell>
          <cell r="BG68" t="str">
            <v>NO</v>
          </cell>
          <cell r="BH68" t="str">
            <v>Presencia de comorbilidad(RM 193-2020-MINSA,7.2)</v>
          </cell>
          <cell r="BI68" t="str">
            <v>NO</v>
          </cell>
          <cell r="BJ68" t="str">
            <v>NO</v>
          </cell>
          <cell r="BL68" t="str">
            <v>NO</v>
          </cell>
          <cell r="BM68" t="str">
            <v>Activos</v>
          </cell>
          <cell r="BN68" t="str">
            <v>Tecnicos</v>
          </cell>
          <cell r="BO68" t="str">
            <v>TECNICO ASIS</v>
          </cell>
          <cell r="BP68" t="str">
            <v>000270</v>
          </cell>
          <cell r="BQ68" t="str">
            <v>Ocupada</v>
          </cell>
          <cell r="BR68" t="str">
            <v>Ley 28498</v>
          </cell>
          <cell r="BS68" t="str">
            <v>01/04/2012</v>
          </cell>
          <cell r="BT68" t="str">
            <v>RESOLUCION DIRECTORAL</v>
          </cell>
          <cell r="BU68" t="str">
            <v>01/04/2012</v>
          </cell>
          <cell r="BV68" t="str">
            <v>-</v>
          </cell>
          <cell r="BX68" t="str">
            <v>DIRECCION EJECUTIVA</v>
          </cell>
          <cell r="BY68" t="str">
            <v>GESTION ADMINISTRATIVA</v>
          </cell>
          <cell r="BZ68" t="str">
            <v>Personal y Obligaciones Sociales</v>
          </cell>
          <cell r="CA68" t="str">
            <v>RECURSOS ORDINARIOS</v>
          </cell>
          <cell r="CB68" t="str">
            <v>12</v>
          </cell>
          <cell r="CC68" t="str">
            <v>BANCO DE LA NACION</v>
          </cell>
          <cell r="CD68" t="str">
            <v>MULTIRED</v>
          </cell>
          <cell r="CE68" t="str">
            <v>04181090699</v>
          </cell>
          <cell r="CF68" t="str">
            <v>1</v>
          </cell>
          <cell r="CG68" t="str">
            <v>DL.19990 - SNP</v>
          </cell>
          <cell r="CH68" t="str">
            <v>O.N.P.</v>
          </cell>
          <cell r="CI68" t="str">
            <v>01/04/2012</v>
          </cell>
          <cell r="CJ68" t="str">
            <v>0</v>
          </cell>
          <cell r="CK68" t="str">
            <v>0</v>
          </cell>
          <cell r="CL68" t="str">
            <v>UE Red De Salud Abancay</v>
          </cell>
          <cell r="CM68" t="str">
            <v>ACTIVO</v>
          </cell>
          <cell r="CQ68" t="str">
            <v>Perú</v>
          </cell>
          <cell r="CR68" t="str">
            <v>MICRORED DE SALUD CURAHUASI</v>
          </cell>
        </row>
        <row r="69">
          <cell r="S69" t="str">
            <v>47070567</v>
          </cell>
          <cell r="T69" t="str">
            <v>ANA MELVA</v>
          </cell>
          <cell r="U69" t="str">
            <v>VALENZA</v>
          </cell>
          <cell r="V69" t="str">
            <v>PEDRAZA</v>
          </cell>
          <cell r="W69" t="str">
            <v>SIN DATOS</v>
          </cell>
          <cell r="X69" t="str">
            <v>20/03/1990</v>
          </cell>
          <cell r="Y69" t="str">
            <v>Femenino</v>
          </cell>
          <cell r="Z69" t="str">
            <v>Soltero</v>
          </cell>
          <cell r="AA69" t="str">
            <v>JR ESTUDIANTE S/N</v>
          </cell>
          <cell r="AC69" t="str">
            <v>melvitavp@gmail.com</v>
          </cell>
          <cell r="AD69" t="str">
            <v>945627414</v>
          </cell>
          <cell r="AE69" t="str">
            <v>Superior Técnico</v>
          </cell>
          <cell r="AF69" t="str">
            <v>Técnico superior completo</v>
          </cell>
          <cell r="AG69" t="str">
            <v>TECNICO EN ENFERMERIA</v>
          </cell>
          <cell r="AK69" t="str">
            <v>TITULO</v>
          </cell>
          <cell r="AM69" t="str">
            <v>NO</v>
          </cell>
          <cell r="AR69" t="str">
            <v>SI</v>
          </cell>
          <cell r="AS69" t="str">
            <v>NO</v>
          </cell>
          <cell r="AT69" t="str">
            <v>NO</v>
          </cell>
          <cell r="AV69" t="str">
            <v>2010-02-01</v>
          </cell>
          <cell r="AW69" t="str">
            <v>TECNICO/A EN ENFERMERIA I</v>
          </cell>
          <cell r="AX69" t="str">
            <v>Regimen 276</v>
          </cell>
          <cell r="AY69" t="str">
            <v>Nombrado</v>
          </cell>
          <cell r="AZ69" t="str">
            <v>STF</v>
          </cell>
          <cell r="BA69" t="str">
            <v>0099-STF-Servidor Tecnico F</v>
          </cell>
          <cell r="BB69" t="str">
            <v>TF</v>
          </cell>
          <cell r="BE69" t="str">
            <v>Presencial</v>
          </cell>
          <cell r="BF69" t="str">
            <v>NO</v>
          </cell>
          <cell r="BG69" t="str">
            <v>NO</v>
          </cell>
          <cell r="BI69" t="str">
            <v>NO</v>
          </cell>
          <cell r="BJ69" t="str">
            <v>NO</v>
          </cell>
          <cell r="BK69" t="str">
            <v>07/11/2017</v>
          </cell>
          <cell r="BL69" t="str">
            <v>SI</v>
          </cell>
          <cell r="BM69" t="str">
            <v>Activos</v>
          </cell>
          <cell r="BN69" t="str">
            <v>Tecnicos</v>
          </cell>
          <cell r="BO69" t="str">
            <v>TECNICO ASIS</v>
          </cell>
          <cell r="BP69" t="str">
            <v>000569</v>
          </cell>
          <cell r="BQ69" t="str">
            <v>Ocupada</v>
          </cell>
          <cell r="BR69" t="str">
            <v>Ley 30114</v>
          </cell>
          <cell r="BS69" t="str">
            <v>01/11/2017</v>
          </cell>
          <cell r="BT69" t="str">
            <v>RESOLUCION DIRECTORAL</v>
          </cell>
          <cell r="BU69" t="str">
            <v>01/11/2017</v>
          </cell>
          <cell r="BV69" t="str">
            <v>281-2017</v>
          </cell>
          <cell r="BX69" t="str">
            <v>RED DE SALUD ABANCAY</v>
          </cell>
          <cell r="BZ69" t="str">
            <v>Personal y Obligaciones Sociales</v>
          </cell>
          <cell r="CA69" t="str">
            <v>RECURSOS ORDINARIOS</v>
          </cell>
          <cell r="CB69" t="str">
            <v>0</v>
          </cell>
          <cell r="CC69" t="str">
            <v>BANCO DE LA NACION</v>
          </cell>
          <cell r="CD69" t="str">
            <v>MULTIRED</v>
          </cell>
          <cell r="CE69" t="str">
            <v>04181230105</v>
          </cell>
          <cell r="CF69" t="str">
            <v>0</v>
          </cell>
          <cell r="CG69" t="str">
            <v>DL.19990 - SNP</v>
          </cell>
          <cell r="CH69" t="str">
            <v>O.N.P.</v>
          </cell>
          <cell r="CI69" t="str">
            <v>01/11/2017</v>
          </cell>
          <cell r="CJ69" t="str">
            <v>0</v>
          </cell>
          <cell r="CK69" t="str">
            <v>0</v>
          </cell>
          <cell r="CL69" t="str">
            <v>UE Red De Salud Abancay</v>
          </cell>
          <cell r="CM69" t="str">
            <v>ACTIVO</v>
          </cell>
          <cell r="CQ69" t="str">
            <v>Perú</v>
          </cell>
          <cell r="CR69" t="str">
            <v>MICRORED DE SALUD CURAHUASI</v>
          </cell>
        </row>
        <row r="70">
          <cell r="S70" t="str">
            <v>80020402</v>
          </cell>
          <cell r="T70" t="str">
            <v>RODOLFO</v>
          </cell>
          <cell r="U70" t="str">
            <v>HUAMAN</v>
          </cell>
          <cell r="V70" t="str">
            <v>CONDOMA</v>
          </cell>
          <cell r="W70" t="str">
            <v>SIN DATOS</v>
          </cell>
          <cell r="X70" t="str">
            <v>04/09/1978</v>
          </cell>
          <cell r="Y70" t="str">
            <v>Masculino</v>
          </cell>
          <cell r="Z70" t="str">
            <v>Soltero</v>
          </cell>
          <cell r="AA70" t="str">
            <v>JR MICAELA BASTIDAS S/N</v>
          </cell>
          <cell r="AB70" t="str">
            <v>10800204029</v>
          </cell>
          <cell r="AC70" t="str">
            <v>rodolfo-04-09@hotmail.com</v>
          </cell>
          <cell r="AD70" t="str">
            <v>983783459</v>
          </cell>
          <cell r="AE70" t="str">
            <v>Superior Técnico</v>
          </cell>
          <cell r="AF70" t="str">
            <v>Técnico superior completo</v>
          </cell>
          <cell r="AG70" t="str">
            <v>TECNICO EN ENFERMERIA</v>
          </cell>
          <cell r="AK70" t="str">
            <v>TITULO</v>
          </cell>
          <cell r="AM70" t="str">
            <v>NO</v>
          </cell>
          <cell r="AR70" t="str">
            <v>SI</v>
          </cell>
          <cell r="AS70" t="str">
            <v>NO</v>
          </cell>
          <cell r="AT70" t="str">
            <v>NO</v>
          </cell>
          <cell r="AV70" t="str">
            <v>2008-10-01</v>
          </cell>
          <cell r="AW70" t="str">
            <v>TECNICO/A EN ENFERMERIA I</v>
          </cell>
          <cell r="AX70" t="str">
            <v>Regimen 276</v>
          </cell>
          <cell r="AY70" t="str">
            <v>Nombrado</v>
          </cell>
          <cell r="AZ70" t="str">
            <v>STF</v>
          </cell>
          <cell r="BA70" t="str">
            <v>0099-STF-Servidor Tecnico F</v>
          </cell>
          <cell r="BB70" t="str">
            <v>TF</v>
          </cell>
          <cell r="BE70" t="str">
            <v>Presencial</v>
          </cell>
          <cell r="BF70" t="str">
            <v>NO</v>
          </cell>
          <cell r="BG70" t="str">
            <v>NO</v>
          </cell>
          <cell r="BI70" t="str">
            <v>NO</v>
          </cell>
          <cell r="BJ70" t="str">
            <v>NO</v>
          </cell>
          <cell r="BK70" t="str">
            <v>2016-01-01</v>
          </cell>
          <cell r="BL70" t="str">
            <v>NO</v>
          </cell>
          <cell r="BM70" t="str">
            <v>Activos</v>
          </cell>
          <cell r="BN70" t="str">
            <v>Tecnicos</v>
          </cell>
          <cell r="BO70" t="str">
            <v>TECNICO ASIS</v>
          </cell>
          <cell r="BP70" t="str">
            <v>000487</v>
          </cell>
          <cell r="BQ70" t="str">
            <v>Ocupada</v>
          </cell>
          <cell r="BR70" t="str">
            <v>Ley 30281</v>
          </cell>
          <cell r="BS70" t="str">
            <v>31/12/2015</v>
          </cell>
          <cell r="BT70" t="str">
            <v>RESOLUCION DIRECTORAL</v>
          </cell>
          <cell r="BU70" t="str">
            <v>31/12/2015</v>
          </cell>
          <cell r="BV70" t="str">
            <v>Nombramiento 2015</v>
          </cell>
          <cell r="BX70" t="str">
            <v>RED DE SALUD ABANCAY</v>
          </cell>
          <cell r="BY70" t="str">
            <v>GESTION ADMINISTRATIVA</v>
          </cell>
          <cell r="BZ70" t="str">
            <v>Personal y Obligaciones Sociales</v>
          </cell>
          <cell r="CA70" t="str">
            <v>RECURSOS ORDINARIOS</v>
          </cell>
          <cell r="CB70" t="str">
            <v>12</v>
          </cell>
          <cell r="CC70" t="str">
            <v>BANCO DE LA NACION</v>
          </cell>
          <cell r="CD70" t="str">
            <v>MULTIRED</v>
          </cell>
          <cell r="CE70" t="str">
            <v>04181056067</v>
          </cell>
          <cell r="CF70" t="str">
            <v>00000000000000000000</v>
          </cell>
          <cell r="CG70" t="str">
            <v>DL.19990 - SNP</v>
          </cell>
          <cell r="CH70" t="str">
            <v>O.N.P.</v>
          </cell>
          <cell r="CI70" t="str">
            <v>01/07/2018</v>
          </cell>
          <cell r="CJ70" t="str">
            <v>0</v>
          </cell>
          <cell r="CK70" t="str">
            <v>000000000000000</v>
          </cell>
          <cell r="CL70" t="str">
            <v>UE Red De Salud Abancay</v>
          </cell>
          <cell r="CM70" t="str">
            <v>ACTIVO</v>
          </cell>
          <cell r="CQ70" t="str">
            <v>Perú</v>
          </cell>
          <cell r="CR70" t="str">
            <v>MICRORED DE SALUD CURAHUASI</v>
          </cell>
        </row>
        <row r="71">
          <cell r="S71" t="str">
            <v>002508185</v>
          </cell>
          <cell r="T71" t="str">
            <v>FAGLYSON</v>
          </cell>
          <cell r="U71" t="str">
            <v>SOARES</v>
          </cell>
          <cell r="V71" t="str">
            <v>BARBOSA</v>
          </cell>
          <cell r="X71" t="str">
            <v>02/06/1990</v>
          </cell>
          <cell r="Y71" t="str">
            <v>Masculino</v>
          </cell>
          <cell r="Z71" t="str">
            <v>Soltero</v>
          </cell>
          <cell r="AA71" t="str">
            <v>A.P.V los Jardines del Inca F 1 - A</v>
          </cell>
          <cell r="AE71" t="str">
            <v>Superior Universitario</v>
          </cell>
          <cell r="AF71" t="str">
            <v>Superior completo</v>
          </cell>
          <cell r="AG71" t="str">
            <v>MEDICO CIRUJANO</v>
          </cell>
          <cell r="AK71" t="str">
            <v>TITULO</v>
          </cell>
          <cell r="AL71" t="str">
            <v>0</v>
          </cell>
          <cell r="AM71" t="str">
            <v>NO</v>
          </cell>
          <cell r="AR71" t="str">
            <v>SI</v>
          </cell>
          <cell r="AS71" t="str">
            <v>NO</v>
          </cell>
          <cell r="AT71" t="str">
            <v>NO</v>
          </cell>
          <cell r="AV71" t="str">
            <v>01/07/2020</v>
          </cell>
          <cell r="AW71" t="str">
            <v>MEDICO</v>
          </cell>
          <cell r="AX71" t="str">
            <v>Regimen 1057 (CAS)</v>
          </cell>
          <cell r="AY71" t="str">
            <v>Contrato CAS</v>
          </cell>
          <cell r="AZ71" t="str">
            <v>Sin Nivel Remunerativo</v>
          </cell>
          <cell r="BA71" t="str">
            <v>0000-Sin Nivel Remunerativo</v>
          </cell>
          <cell r="BC71" t="str">
            <v>Recursos Ordinarios</v>
          </cell>
          <cell r="BD71" t="str">
            <v>5500</v>
          </cell>
          <cell r="BE71" t="str">
            <v>Presencial</v>
          </cell>
          <cell r="BF71" t="str">
            <v>NO</v>
          </cell>
          <cell r="BG71" t="str">
            <v>NO</v>
          </cell>
          <cell r="BI71" t="str">
            <v>NO</v>
          </cell>
          <cell r="BJ71" t="str">
            <v>NO</v>
          </cell>
          <cell r="BL71" t="str">
            <v>NO</v>
          </cell>
          <cell r="BM71" t="str">
            <v>Contrato Administrativo de Servicios</v>
          </cell>
          <cell r="BN71" t="str">
            <v>Profesionales de la Salud</v>
          </cell>
          <cell r="BO71" t="str">
            <v>MEDICO</v>
          </cell>
          <cell r="BP71" t="str">
            <v>000734</v>
          </cell>
          <cell r="BQ71" t="str">
            <v>Ocupada</v>
          </cell>
          <cell r="BR71" t="str">
            <v>Concurso</v>
          </cell>
          <cell r="BS71" t="str">
            <v>12/10/2021</v>
          </cell>
          <cell r="BT71" t="str">
            <v>MEMORANDUM</v>
          </cell>
          <cell r="BU71" t="str">
            <v>12/10/2021</v>
          </cell>
          <cell r="BV71" t="str">
            <v>1242-2021</v>
          </cell>
          <cell r="BW71" t="str">
            <v>C.S. I-4 CURAHUASI</v>
          </cell>
          <cell r="BX71" t="str">
            <v>RED DE SALUD ABANCAY</v>
          </cell>
          <cell r="BZ71" t="str">
            <v>Personal y Obligaciones Sociales</v>
          </cell>
          <cell r="CA71" t="str">
            <v>RECURSOS ORDINARIOS</v>
          </cell>
          <cell r="CB71" t="str">
            <v>4</v>
          </cell>
          <cell r="CC71" t="str">
            <v>BANCO DE LA NACION</v>
          </cell>
          <cell r="CD71" t="str">
            <v>CUENTA CORRIENTE</v>
          </cell>
          <cell r="CE71" t="str">
            <v>04093744867</v>
          </cell>
          <cell r="CF71" t="str">
            <v>00000000000000000000</v>
          </cell>
          <cell r="CG71" t="str">
            <v>DL.25897 - SPP</v>
          </cell>
          <cell r="CH71" t="str">
            <v>AFP INTEGRA</v>
          </cell>
          <cell r="CI71" t="str">
            <v>15/07/2020</v>
          </cell>
          <cell r="CJ71" t="str">
            <v>630241FSBRB9</v>
          </cell>
          <cell r="CL71" t="str">
            <v>UE Red De Salud Abancay</v>
          </cell>
          <cell r="CM71" t="str">
            <v>ACTIVO</v>
          </cell>
          <cell r="CR71" t="str">
            <v>MICRORED DE SALUD CURAHUASI</v>
          </cell>
        </row>
        <row r="72">
          <cell r="S72" t="str">
            <v>42159022</v>
          </cell>
          <cell r="T72" t="str">
            <v>CRISTHIAN</v>
          </cell>
          <cell r="U72" t="str">
            <v>VELASQUEZ</v>
          </cell>
          <cell r="V72" t="str">
            <v>BALBOA</v>
          </cell>
          <cell r="W72" t="str">
            <v>SIN DATOS</v>
          </cell>
          <cell r="X72" t="str">
            <v>23/05/1982</v>
          </cell>
          <cell r="Y72" t="str">
            <v>Masculino</v>
          </cell>
          <cell r="Z72" t="str">
            <v>Soltero</v>
          </cell>
          <cell r="AA72" t="str">
            <v>28 DE ABRIL</v>
          </cell>
          <cell r="AE72" t="str">
            <v>Secundaria</v>
          </cell>
          <cell r="AF72" t="str">
            <v>Secundaria completa</v>
          </cell>
          <cell r="AM72" t="str">
            <v>NO</v>
          </cell>
          <cell r="AR72" t="str">
            <v>NO</v>
          </cell>
          <cell r="AS72" t="str">
            <v>NO</v>
          </cell>
          <cell r="AT72" t="str">
            <v>NO</v>
          </cell>
          <cell r="AU72" t="str">
            <v>12/10/2021</v>
          </cell>
          <cell r="AV72" t="str">
            <v>12/10/2021</v>
          </cell>
          <cell r="AW72" t="str">
            <v>TRABAJADOR/A DE SERVICIOS GENERALES</v>
          </cell>
          <cell r="AX72" t="str">
            <v>Regimen 1057 (CAS)</v>
          </cell>
          <cell r="AY72" t="str">
            <v>Contrato CAS</v>
          </cell>
          <cell r="AZ72" t="str">
            <v>Sin Nivel Remunerativo</v>
          </cell>
          <cell r="BA72" t="str">
            <v>0000-Sin Nivel Remunerativo</v>
          </cell>
          <cell r="BC72" t="str">
            <v>Recursos Ordinarios</v>
          </cell>
          <cell r="BD72" t="str">
            <v>1500</v>
          </cell>
          <cell r="BE72" t="str">
            <v>Presencial</v>
          </cell>
          <cell r="BF72" t="str">
            <v>NO</v>
          </cell>
          <cell r="BG72" t="str">
            <v>NO</v>
          </cell>
          <cell r="BI72" t="str">
            <v>NO</v>
          </cell>
          <cell r="BJ72" t="str">
            <v>NO</v>
          </cell>
          <cell r="BL72" t="str">
            <v>NO</v>
          </cell>
          <cell r="BM72" t="str">
            <v>Contrato Administrativo de Servicios</v>
          </cell>
          <cell r="BN72" t="str">
            <v>Auxiliares</v>
          </cell>
          <cell r="BO72" t="str">
            <v>AUXILIAR ADM</v>
          </cell>
          <cell r="BP72" t="str">
            <v>000749</v>
          </cell>
          <cell r="BQ72" t="str">
            <v>Ocupada</v>
          </cell>
          <cell r="BR72" t="str">
            <v>Concurso</v>
          </cell>
          <cell r="BS72" t="str">
            <v>12/10/2021</v>
          </cell>
          <cell r="BT72" t="str">
            <v>MEMORANDUM</v>
          </cell>
          <cell r="BU72" t="str">
            <v>12/10/2021</v>
          </cell>
          <cell r="BV72" t="str">
            <v>1231-2021</v>
          </cell>
          <cell r="BW72" t="str">
            <v>C.S. I-2 MENTAL COMUNITARIO ALLIN KAWSAY</v>
          </cell>
          <cell r="BX72" t="str">
            <v>RED DE SALUD ABANCAY</v>
          </cell>
          <cell r="BZ72" t="str">
            <v>Personal y Obligaciones Sociales</v>
          </cell>
          <cell r="CA72" t="str">
            <v>RECURSOS ORDINARIOS</v>
          </cell>
          <cell r="CB72" t="str">
            <v>3</v>
          </cell>
          <cell r="CC72" t="str">
            <v>BANCO DE LA NACION</v>
          </cell>
          <cell r="CD72" t="str">
            <v>CUENTA CORRIENTE</v>
          </cell>
          <cell r="CE72" t="str">
            <v>00000000000000000000</v>
          </cell>
          <cell r="CF72" t="str">
            <v>00000000000000000000</v>
          </cell>
          <cell r="CG72" t="str">
            <v>DL.19990 - SNP</v>
          </cell>
          <cell r="CH72" t="str">
            <v>O.N.P.</v>
          </cell>
          <cell r="CI72" t="str">
            <v>12/05/2016</v>
          </cell>
          <cell r="CL72" t="str">
            <v>UE Red De Salud Abancay</v>
          </cell>
          <cell r="CM72" t="str">
            <v>ACTIVO</v>
          </cell>
          <cell r="CQ72" t="str">
            <v>Perú</v>
          </cell>
          <cell r="CR72" t="str">
            <v>MICRORED DE SALUD CURAHUASI</v>
          </cell>
        </row>
        <row r="73">
          <cell r="S73" t="str">
            <v>23976097</v>
          </cell>
          <cell r="T73" t="str">
            <v>MARUJA</v>
          </cell>
          <cell r="U73" t="str">
            <v>CUELLAR</v>
          </cell>
          <cell r="V73" t="str">
            <v>CANO</v>
          </cell>
          <cell r="W73" t="str">
            <v>SIN DATOS</v>
          </cell>
          <cell r="X73" t="str">
            <v>18/01/1975</v>
          </cell>
          <cell r="Y73" t="str">
            <v>Femenino</v>
          </cell>
          <cell r="Z73" t="str">
            <v>Soltero</v>
          </cell>
          <cell r="AA73" t="str">
            <v>JR.ABANCAY S/N</v>
          </cell>
          <cell r="AC73" t="str">
            <v>maruja.cuellar.c@gmail.com</v>
          </cell>
          <cell r="AD73" t="str">
            <v>983648491</v>
          </cell>
          <cell r="AE73" t="str">
            <v>Superior Técnico</v>
          </cell>
          <cell r="AF73" t="str">
            <v>Técnico superior completo</v>
          </cell>
          <cell r="AG73" t="str">
            <v>TECNICO EN ENFERMERIA</v>
          </cell>
          <cell r="AK73" t="str">
            <v>TITULO</v>
          </cell>
          <cell r="AM73" t="str">
            <v>NO</v>
          </cell>
          <cell r="AR73" t="str">
            <v>SI</v>
          </cell>
          <cell r="AS73" t="str">
            <v>NO</v>
          </cell>
          <cell r="AT73" t="str">
            <v>NO</v>
          </cell>
          <cell r="AV73" t="str">
            <v>2012-01-01</v>
          </cell>
          <cell r="AW73" t="str">
            <v>TECNICO/A EN ENFERMERIA I</v>
          </cell>
          <cell r="AX73" t="str">
            <v>Regimen 276</v>
          </cell>
          <cell r="AY73" t="str">
            <v>Nombrado</v>
          </cell>
          <cell r="AZ73" t="str">
            <v>STF</v>
          </cell>
          <cell r="BA73" t="str">
            <v>0099-STF-Servidor Tecnico F</v>
          </cell>
          <cell r="BB73" t="str">
            <v>TF</v>
          </cell>
          <cell r="BE73" t="str">
            <v>Presencial</v>
          </cell>
          <cell r="BF73" t="str">
            <v>NO</v>
          </cell>
          <cell r="BG73" t="str">
            <v>NO</v>
          </cell>
          <cell r="BI73" t="str">
            <v>NO</v>
          </cell>
          <cell r="BJ73" t="str">
            <v>NO</v>
          </cell>
          <cell r="BK73" t="str">
            <v>31/12/2018</v>
          </cell>
          <cell r="BL73" t="str">
            <v>SI</v>
          </cell>
          <cell r="BM73" t="str">
            <v>Activos</v>
          </cell>
          <cell r="BN73" t="str">
            <v>Tecnicos</v>
          </cell>
          <cell r="BO73" t="str">
            <v>TECNICO ASIS</v>
          </cell>
          <cell r="BP73" t="str">
            <v>000622</v>
          </cell>
          <cell r="BQ73" t="str">
            <v>Ocupada</v>
          </cell>
          <cell r="BR73" t="str">
            <v>Ley 28498</v>
          </cell>
          <cell r="BS73" t="str">
            <v>01/01/2019</v>
          </cell>
          <cell r="BT73" t="str">
            <v>RESOLUCION DIRECTORAL</v>
          </cell>
          <cell r="BU73" t="str">
            <v>01/01/2019</v>
          </cell>
          <cell r="BV73" t="str">
            <v>396</v>
          </cell>
          <cell r="BX73" t="str">
            <v>DIRECCION EJECUTIVA</v>
          </cell>
          <cell r="BZ73" t="str">
            <v>Personal y Obligaciones Sociales</v>
          </cell>
          <cell r="CA73" t="str">
            <v>RECURSOS ORDINARIOS</v>
          </cell>
          <cell r="CB73" t="str">
            <v>12</v>
          </cell>
          <cell r="CC73" t="str">
            <v>BANCO DE LA NACION</v>
          </cell>
          <cell r="CD73" t="str">
            <v>CUENTA DE AHORRO</v>
          </cell>
          <cell r="CE73" t="str">
            <v>04181240755</v>
          </cell>
          <cell r="CF73" t="str">
            <v>00000000000000000000</v>
          </cell>
          <cell r="CG73" t="str">
            <v>DL.25897 - SPP</v>
          </cell>
          <cell r="CH73" t="str">
            <v>AFP INTEGRA</v>
          </cell>
          <cell r="CI73" t="str">
            <v>01/01/2019</v>
          </cell>
          <cell r="CJ73" t="str">
            <v>574100MCCLO9</v>
          </cell>
          <cell r="CK73" t="str">
            <v>000000000000000</v>
          </cell>
          <cell r="CL73" t="str">
            <v>UE Red De Salud Abancay</v>
          </cell>
          <cell r="CM73" t="str">
            <v>ACTIVO</v>
          </cell>
          <cell r="CQ73" t="str">
            <v>Perú</v>
          </cell>
          <cell r="CR73" t="str">
            <v>MICRORED DE SALUD CURAHUASI</v>
          </cell>
        </row>
        <row r="74">
          <cell r="S74" t="str">
            <v>31034999</v>
          </cell>
          <cell r="T74" t="str">
            <v>VICTORIA</v>
          </cell>
          <cell r="U74" t="str">
            <v>AVALOS</v>
          </cell>
          <cell r="V74" t="str">
            <v>CCOCHACHI</v>
          </cell>
          <cell r="W74" t="str">
            <v>SIN DATOS</v>
          </cell>
          <cell r="X74" t="str">
            <v>29/11/1972</v>
          </cell>
          <cell r="Y74" t="str">
            <v>Femenino</v>
          </cell>
          <cell r="Z74" t="str">
            <v>Casado</v>
          </cell>
          <cell r="AA74" t="str">
            <v>LOS INCAS 1519 - TIENDA 1</v>
          </cell>
          <cell r="AB74" t="str">
            <v>10310349999</v>
          </cell>
          <cell r="AC74" t="str">
            <v>victoria_avaloscc@hotmail.com</v>
          </cell>
          <cell r="AD74" t="str">
            <v>932790670</v>
          </cell>
          <cell r="AE74" t="str">
            <v>Superior Técnico</v>
          </cell>
          <cell r="AF74" t="str">
            <v>Técnico superior completo</v>
          </cell>
          <cell r="AG74" t="str">
            <v>TECNICO EN ENFERMERIA</v>
          </cell>
          <cell r="AK74" t="str">
            <v>TITULO</v>
          </cell>
          <cell r="AM74" t="str">
            <v>NO</v>
          </cell>
          <cell r="AR74" t="str">
            <v>SI</v>
          </cell>
          <cell r="AS74" t="str">
            <v>NO</v>
          </cell>
          <cell r="AT74" t="str">
            <v>NO</v>
          </cell>
          <cell r="AV74" t="str">
            <v>2011-05-01</v>
          </cell>
          <cell r="AW74" t="str">
            <v>TECNICO/A EN ENFERMERIA I</v>
          </cell>
          <cell r="AX74" t="str">
            <v>Regimen 276</v>
          </cell>
          <cell r="AY74" t="str">
            <v>Nombrado</v>
          </cell>
          <cell r="AZ74" t="str">
            <v>STC</v>
          </cell>
          <cell r="BA74" t="str">
            <v>0096-STC-Servidor Tecnico C</v>
          </cell>
          <cell r="BB74" t="str">
            <v>TC</v>
          </cell>
          <cell r="BC74" t="str">
            <v>Recursos Ordinarios</v>
          </cell>
          <cell r="BE74" t="str">
            <v>Presencial</v>
          </cell>
          <cell r="BF74" t="str">
            <v>NO</v>
          </cell>
          <cell r="BG74" t="str">
            <v>NO</v>
          </cell>
          <cell r="BI74" t="str">
            <v>NO</v>
          </cell>
          <cell r="BJ74" t="str">
            <v>NO</v>
          </cell>
          <cell r="BL74" t="str">
            <v>NO</v>
          </cell>
          <cell r="BM74" t="str">
            <v>Activos</v>
          </cell>
          <cell r="BN74" t="str">
            <v>Tecnicos</v>
          </cell>
          <cell r="BO74" t="str">
            <v>TECNICO ASIS</v>
          </cell>
          <cell r="BP74" t="str">
            <v>000207</v>
          </cell>
          <cell r="BQ74" t="str">
            <v>Ocupada</v>
          </cell>
          <cell r="BR74" t="str">
            <v>Ley 28560</v>
          </cell>
          <cell r="BS74" t="str">
            <v>01/04/2011</v>
          </cell>
          <cell r="BT74" t="str">
            <v>RESOLUCION DIRECTORAL</v>
          </cell>
          <cell r="BU74" t="str">
            <v>01/04/2011</v>
          </cell>
          <cell r="BV74" t="str">
            <v>-</v>
          </cell>
          <cell r="BW74" t="str">
            <v>P.S. I-2 CCOCHUA</v>
          </cell>
          <cell r="BX74" t="str">
            <v>DIRECCION EJECUTIVA</v>
          </cell>
          <cell r="BY74" t="str">
            <v>GESTION ADMINISTRATIVA</v>
          </cell>
          <cell r="BZ74" t="str">
            <v>Personal y Obligaciones Sociales</v>
          </cell>
          <cell r="CA74" t="str">
            <v>RECURSOS ORDINARIOS</v>
          </cell>
          <cell r="CB74" t="str">
            <v>12</v>
          </cell>
          <cell r="CC74" t="str">
            <v>BANCO DE LA NACION</v>
          </cell>
          <cell r="CD74" t="str">
            <v>MULTIRED</v>
          </cell>
          <cell r="CE74" t="str">
            <v>04185038071</v>
          </cell>
          <cell r="CF74" t="str">
            <v>1</v>
          </cell>
          <cell r="CG74" t="str">
            <v>DL.19990 - SNP</v>
          </cell>
          <cell r="CH74" t="str">
            <v>O.N.P.</v>
          </cell>
          <cell r="CI74" t="str">
            <v>01/07/1994</v>
          </cell>
          <cell r="CJ74" t="str">
            <v>566300VACLH9</v>
          </cell>
          <cell r="CK74" t="str">
            <v>0</v>
          </cell>
          <cell r="CL74" t="str">
            <v>UE Red De Salud Abancay</v>
          </cell>
          <cell r="CM74" t="str">
            <v>ACTIVO</v>
          </cell>
          <cell r="CQ74" t="str">
            <v>Perú</v>
          </cell>
          <cell r="CR74" t="str">
            <v>MICRORED DE SALUD CURAHUASI</v>
          </cell>
        </row>
        <row r="75">
          <cell r="S75" t="str">
            <v>40174507</v>
          </cell>
          <cell r="T75" t="str">
            <v>LAURA</v>
          </cell>
          <cell r="U75" t="str">
            <v>AVALOS</v>
          </cell>
          <cell r="V75" t="str">
            <v>ARIAS</v>
          </cell>
          <cell r="W75" t="str">
            <v>SIN DATOS</v>
          </cell>
          <cell r="X75" t="str">
            <v>20/03/1979</v>
          </cell>
          <cell r="Y75" t="str">
            <v>Femenino</v>
          </cell>
          <cell r="Z75" t="str">
            <v>Soltero</v>
          </cell>
          <cell r="AA75" t="str">
            <v>URB.JHON KENNEDY S/N</v>
          </cell>
          <cell r="AB75" t="str">
            <v>10401745079</v>
          </cell>
          <cell r="AC75" t="str">
            <v>laurita.950@hotmail.com</v>
          </cell>
          <cell r="AD75" t="str">
            <v>950785360</v>
          </cell>
          <cell r="AE75" t="str">
            <v>Superior Técnico</v>
          </cell>
          <cell r="AF75" t="str">
            <v>Técnico superior completo</v>
          </cell>
          <cell r="AG75" t="str">
            <v>TECNICO EN ENFERMERIA</v>
          </cell>
          <cell r="AK75" t="str">
            <v>TITULO</v>
          </cell>
          <cell r="AM75" t="str">
            <v>NO</v>
          </cell>
          <cell r="AR75" t="str">
            <v>SI</v>
          </cell>
          <cell r="AS75" t="str">
            <v>NO</v>
          </cell>
          <cell r="AT75" t="str">
            <v>NO</v>
          </cell>
          <cell r="AV75" t="str">
            <v>2013-01-01</v>
          </cell>
          <cell r="AW75" t="str">
            <v>TECNICO/A EN ENFERMERIA I</v>
          </cell>
          <cell r="AX75" t="str">
            <v>Regimen 276</v>
          </cell>
          <cell r="AY75" t="str">
            <v>Nombrado</v>
          </cell>
          <cell r="AZ75" t="str">
            <v>STF</v>
          </cell>
          <cell r="BA75" t="str">
            <v>0099-STF-Servidor Tecnico F</v>
          </cell>
          <cell r="BB75" t="str">
            <v>TF</v>
          </cell>
          <cell r="BE75" t="str">
            <v>Presencial</v>
          </cell>
          <cell r="BF75" t="str">
            <v>NO</v>
          </cell>
          <cell r="BG75" t="str">
            <v>NO</v>
          </cell>
          <cell r="BI75" t="str">
            <v>NO</v>
          </cell>
          <cell r="BJ75" t="str">
            <v>NO</v>
          </cell>
          <cell r="BK75" t="str">
            <v>07/11/2017</v>
          </cell>
          <cell r="BL75" t="str">
            <v>SI</v>
          </cell>
          <cell r="BM75" t="str">
            <v>Activos</v>
          </cell>
          <cell r="BN75" t="str">
            <v>Tecnicos</v>
          </cell>
          <cell r="BO75" t="str">
            <v>TECNICO ASIS</v>
          </cell>
          <cell r="BP75" t="str">
            <v>000574</v>
          </cell>
          <cell r="BQ75" t="str">
            <v>Ocupada</v>
          </cell>
          <cell r="BR75" t="str">
            <v>Ley 30114</v>
          </cell>
          <cell r="BS75" t="str">
            <v>01/11/2017</v>
          </cell>
          <cell r="BT75" t="str">
            <v>RESOLUCION DIRECTORAL</v>
          </cell>
          <cell r="BU75" t="str">
            <v>01/11/2017</v>
          </cell>
          <cell r="BV75" t="str">
            <v>281-2017</v>
          </cell>
          <cell r="BW75" t="str">
            <v>P.S. I-2 CCOCHUA</v>
          </cell>
          <cell r="BX75" t="str">
            <v>RED DE SALUD ABANCAY</v>
          </cell>
          <cell r="BZ75" t="str">
            <v>Personal y Obligaciones Sociales</v>
          </cell>
          <cell r="CA75" t="str">
            <v>RECURSOS ORDINARIOS</v>
          </cell>
          <cell r="CB75" t="str">
            <v>12</v>
          </cell>
          <cell r="CC75" t="str">
            <v>BANCO DE LA NACION</v>
          </cell>
          <cell r="CD75" t="str">
            <v>MULTIRED</v>
          </cell>
          <cell r="CE75" t="str">
            <v>04181230067</v>
          </cell>
          <cell r="CF75" t="str">
            <v>0</v>
          </cell>
          <cell r="CG75" t="str">
            <v>DL.19990 - SNP</v>
          </cell>
          <cell r="CH75" t="str">
            <v>O.N.P.</v>
          </cell>
          <cell r="CI75" t="str">
            <v>01/11/2017</v>
          </cell>
          <cell r="CJ75" t="str">
            <v>0</v>
          </cell>
          <cell r="CK75" t="str">
            <v>0</v>
          </cell>
          <cell r="CL75" t="str">
            <v>UE Red De Salud Abancay</v>
          </cell>
          <cell r="CM75" t="str">
            <v>ACTIVO</v>
          </cell>
          <cell r="CQ75" t="str">
            <v>Perú</v>
          </cell>
          <cell r="CR75" t="str">
            <v>MICRORED DE SALUD CURAHUASI</v>
          </cell>
        </row>
        <row r="76">
          <cell r="S76" t="str">
            <v>42620292</v>
          </cell>
          <cell r="T76" t="str">
            <v>WENDDY NATALIA</v>
          </cell>
          <cell r="U76" t="str">
            <v>HUAYCA</v>
          </cell>
          <cell r="V76" t="str">
            <v>IGNACIO</v>
          </cell>
          <cell r="W76" t="str">
            <v>SIN DATOS</v>
          </cell>
          <cell r="X76" t="str">
            <v>15/09/1982</v>
          </cell>
          <cell r="Y76" t="str">
            <v>Femenino</v>
          </cell>
          <cell r="Z76" t="str">
            <v>Soltero</v>
          </cell>
          <cell r="AA76" t="str">
            <v>PUNO</v>
          </cell>
          <cell r="AE76" t="str">
            <v>Superior Universitario</v>
          </cell>
          <cell r="AF76" t="str">
            <v>Superior completo</v>
          </cell>
          <cell r="AG76" t="str">
            <v>OBSTETRA</v>
          </cell>
          <cell r="AK76" t="str">
            <v>TITULO</v>
          </cell>
          <cell r="AM76" t="str">
            <v>NO</v>
          </cell>
          <cell r="AR76" t="str">
            <v>SI</v>
          </cell>
          <cell r="AS76" t="str">
            <v>NO</v>
          </cell>
          <cell r="AT76" t="str">
            <v>NO</v>
          </cell>
          <cell r="AU76" t="str">
            <v>10/01/2022</v>
          </cell>
          <cell r="AV76" t="str">
            <v>05/08/2022</v>
          </cell>
          <cell r="AW76" t="str">
            <v>OBSTETRA</v>
          </cell>
          <cell r="AX76" t="str">
            <v>Regimen 1057 (CAS)</v>
          </cell>
          <cell r="AY76" t="str">
            <v>CAS LEY N° 31538</v>
          </cell>
          <cell r="AZ76" t="str">
            <v>Sin Nivel Remunerativo</v>
          </cell>
          <cell r="BA76" t="str">
            <v>0000-Sin Nivel Remunerativo</v>
          </cell>
          <cell r="BC76" t="str">
            <v>Recursos Ordinarios</v>
          </cell>
          <cell r="BD76" t="str">
            <v>2900</v>
          </cell>
          <cell r="BE76" t="str">
            <v>Presencial</v>
          </cell>
          <cell r="BF76" t="str">
            <v>NO</v>
          </cell>
          <cell r="BG76" t="str">
            <v>NO</v>
          </cell>
          <cell r="BI76" t="str">
            <v>NO</v>
          </cell>
          <cell r="BJ76" t="str">
            <v>NO</v>
          </cell>
          <cell r="BL76" t="str">
            <v>NO</v>
          </cell>
          <cell r="BM76" t="str">
            <v>Contrato Administrativo de Servicios</v>
          </cell>
          <cell r="BN76" t="str">
            <v>Profesionales de la Salud</v>
          </cell>
          <cell r="BO76" t="str">
            <v>PROF. DE LA SALUD</v>
          </cell>
          <cell r="BP76" t="str">
            <v>000845</v>
          </cell>
          <cell r="BQ76" t="str">
            <v>Ocupada</v>
          </cell>
          <cell r="BR76" t="str">
            <v>Contrato</v>
          </cell>
          <cell r="BS76" t="str">
            <v>05/08/2022</v>
          </cell>
          <cell r="BT76" t="str">
            <v>MEMORANDUM</v>
          </cell>
          <cell r="BU76" t="str">
            <v>05/08/2022</v>
          </cell>
          <cell r="BV76" t="str">
            <v>1074-2022</v>
          </cell>
          <cell r="BW76" t="str">
            <v>C.S. I-4 CURAHUASI</v>
          </cell>
          <cell r="BX76" t="str">
            <v>RED DE SALUD ABANCAY</v>
          </cell>
          <cell r="BZ76" t="str">
            <v>Personal y Obligaciones Sociales</v>
          </cell>
          <cell r="CA76" t="str">
            <v>RECURSOS ORDINARIOS</v>
          </cell>
          <cell r="CB76" t="str">
            <v>2</v>
          </cell>
          <cell r="CC76" t="str">
            <v>BANCO DE LA NACION</v>
          </cell>
          <cell r="CD76" t="str">
            <v>MULTIRED</v>
          </cell>
          <cell r="CG76" t="str">
            <v>DL.19990 - SNP</v>
          </cell>
          <cell r="CH76" t="str">
            <v>O.N.P.</v>
          </cell>
          <cell r="CI76" t="str">
            <v>05/08/2022</v>
          </cell>
          <cell r="CL76" t="str">
            <v>UE Red De Salud Abancay</v>
          </cell>
          <cell r="CM76" t="str">
            <v>ACTIVO</v>
          </cell>
          <cell r="CN76" t="str">
            <v>10/01/2022</v>
          </cell>
          <cell r="CO76" t="str">
            <v>28/02/2022</v>
          </cell>
          <cell r="CP76" t="str">
            <v>306186_8427_2022-02-0414-02-02.pdf</v>
          </cell>
          <cell r="CQ76" t="str">
            <v>Perú</v>
          </cell>
          <cell r="CR76" t="str">
            <v>MICRORED DE SALUD CURAHUASI</v>
          </cell>
        </row>
        <row r="77">
          <cell r="S77" t="str">
            <v>23953625</v>
          </cell>
          <cell r="T77" t="str">
            <v>FANNY ZEIDA</v>
          </cell>
          <cell r="U77" t="str">
            <v>CUELLAR</v>
          </cell>
          <cell r="V77" t="str">
            <v>GARCES</v>
          </cell>
          <cell r="W77" t="str">
            <v>SIN DATOS</v>
          </cell>
          <cell r="X77" t="str">
            <v>26/09/1972</v>
          </cell>
          <cell r="Y77" t="str">
            <v>Femenino</v>
          </cell>
          <cell r="Z77" t="str">
            <v>Soltero</v>
          </cell>
          <cell r="AA77" t="str">
            <v>CAHUIDE</v>
          </cell>
          <cell r="AD77" t="str">
            <v>948944230</v>
          </cell>
          <cell r="AE77" t="str">
            <v>Superior Técnico</v>
          </cell>
          <cell r="AF77" t="str">
            <v>Técnico superior completo</v>
          </cell>
          <cell r="AG77" t="str">
            <v>TECNICO EN ENFERMERIA</v>
          </cell>
          <cell r="AK77" t="str">
            <v>TITULO</v>
          </cell>
          <cell r="AM77" t="str">
            <v>NO</v>
          </cell>
          <cell r="AR77" t="str">
            <v>SI</v>
          </cell>
          <cell r="AS77" t="str">
            <v>NO</v>
          </cell>
          <cell r="AT77" t="str">
            <v>NO</v>
          </cell>
          <cell r="AU77" t="str">
            <v>1996-05-01</v>
          </cell>
          <cell r="AV77" t="str">
            <v>01/06/2022</v>
          </cell>
          <cell r="AW77" t="str">
            <v>TECNICO/A EN ENFERMERIA I</v>
          </cell>
          <cell r="AX77" t="str">
            <v>Regimen 276</v>
          </cell>
          <cell r="AY77" t="str">
            <v>Nombrado</v>
          </cell>
          <cell r="AZ77" t="str">
            <v>STA</v>
          </cell>
          <cell r="BA77" t="str">
            <v>0094-STA-Servidor Tecnico A</v>
          </cell>
          <cell r="BB77" t="str">
            <v>TA</v>
          </cell>
          <cell r="BC77" t="str">
            <v>Recursos Directamente Recaudados</v>
          </cell>
          <cell r="BE77" t="str">
            <v>Presencial</v>
          </cell>
          <cell r="BF77" t="str">
            <v>NO</v>
          </cell>
          <cell r="BG77" t="str">
            <v>NO</v>
          </cell>
          <cell r="BI77" t="str">
            <v>NO</v>
          </cell>
          <cell r="BJ77" t="str">
            <v>NO</v>
          </cell>
          <cell r="BK77" t="str">
            <v>2009-01-01</v>
          </cell>
          <cell r="BL77" t="str">
            <v>NO</v>
          </cell>
          <cell r="BM77" t="str">
            <v>Activos</v>
          </cell>
          <cell r="BN77" t="str">
            <v>Tecnicos</v>
          </cell>
          <cell r="BO77" t="str">
            <v>TECNICO ASIS</v>
          </cell>
          <cell r="BP77" t="str">
            <v>000042</v>
          </cell>
          <cell r="BQ77" t="str">
            <v>Ocupada</v>
          </cell>
          <cell r="BR77" t="str">
            <v>Reasignacion</v>
          </cell>
          <cell r="BS77" t="str">
            <v>01/06/2022</v>
          </cell>
          <cell r="BT77" t="str">
            <v>MEMORANDUM</v>
          </cell>
          <cell r="BU77" t="str">
            <v>01/06/2022</v>
          </cell>
          <cell r="BV77" t="str">
            <v>MEMORANDUM Nº 738-2022-J-RR/HH-RSAB-DIRE</v>
          </cell>
          <cell r="BW77" t="str">
            <v>C.S. I-4 CURAHUASI</v>
          </cell>
          <cell r="BX77" t="str">
            <v>MICRORED DE SALUD</v>
          </cell>
          <cell r="BY77" t="str">
            <v>GESTION ADMINISTRATIVA</v>
          </cell>
          <cell r="BZ77" t="str">
            <v>Personal y Obligaciones Sociales</v>
          </cell>
          <cell r="CA77" t="str">
            <v>RECURSOS ORDINARIOS</v>
          </cell>
          <cell r="CB77" t="str">
            <v>12</v>
          </cell>
          <cell r="CC77" t="str">
            <v>BANCO DE LA NACION</v>
          </cell>
          <cell r="CD77" t="str">
            <v>CUENTA CORRIENTE</v>
          </cell>
          <cell r="CE77" t="str">
            <v>00000000000000000000</v>
          </cell>
          <cell r="CF77" t="str">
            <v>00000000000000000000</v>
          </cell>
          <cell r="CG77" t="str">
            <v>DL.19990 - SNP</v>
          </cell>
          <cell r="CH77" t="str">
            <v>O.N.P.</v>
          </cell>
          <cell r="CI77" t="str">
            <v>01/06/2022</v>
          </cell>
          <cell r="CL77" t="str">
            <v>UE Red De Salud Abancay</v>
          </cell>
          <cell r="CM77" t="str">
            <v>ACTIVO</v>
          </cell>
          <cell r="CQ77" t="str">
            <v>Perú</v>
          </cell>
          <cell r="CR77" t="str">
            <v>MICRORED DE SALUD CURAHUASI</v>
          </cell>
        </row>
        <row r="78">
          <cell r="S78" t="str">
            <v>74543408</v>
          </cell>
          <cell r="T78" t="str">
            <v>EFRAIN</v>
          </cell>
          <cell r="U78" t="str">
            <v>CCOYURI</v>
          </cell>
          <cell r="V78" t="str">
            <v>LLANQUE</v>
          </cell>
          <cell r="W78" t="str">
            <v>SIN DATOS</v>
          </cell>
          <cell r="X78" t="str">
            <v>02/08/1998</v>
          </cell>
          <cell r="Y78" t="str">
            <v>Masculino</v>
          </cell>
          <cell r="Z78" t="str">
            <v>Soltero</v>
          </cell>
          <cell r="AA78" t="str">
            <v>BARRIO SEÑOR DE EXALTACION</v>
          </cell>
          <cell r="AE78" t="str">
            <v>Superior Técnico</v>
          </cell>
          <cell r="AF78" t="str">
            <v>Técnico superior completo</v>
          </cell>
          <cell r="AG78" t="str">
            <v>TECNICO LABORATORISTA</v>
          </cell>
          <cell r="AK78" t="str">
            <v>TITULO</v>
          </cell>
          <cell r="AM78" t="str">
            <v>NO</v>
          </cell>
          <cell r="AR78" t="str">
            <v>SI</v>
          </cell>
          <cell r="AS78" t="str">
            <v>NO</v>
          </cell>
          <cell r="AT78" t="str">
            <v>NO</v>
          </cell>
          <cell r="AU78" t="str">
            <v>02/05/2022</v>
          </cell>
          <cell r="AV78" t="str">
            <v>02/05/2022</v>
          </cell>
          <cell r="AW78" t="str">
            <v>TECNICO/A EN LABORATORIO I</v>
          </cell>
          <cell r="AX78" t="str">
            <v>Regimen 1057 (CAS)</v>
          </cell>
          <cell r="AY78" t="str">
            <v>CAS LEY N° 31538</v>
          </cell>
          <cell r="AZ78" t="str">
            <v>Sin Nivel Remunerativo</v>
          </cell>
          <cell r="BA78" t="str">
            <v>0000-Sin Nivel Remunerativo</v>
          </cell>
          <cell r="BC78" t="str">
            <v>Recursos Ordinarios</v>
          </cell>
          <cell r="BD78" t="str">
            <v>1800</v>
          </cell>
          <cell r="BE78" t="str">
            <v>Presencial</v>
          </cell>
          <cell r="BF78" t="str">
            <v>NO</v>
          </cell>
          <cell r="BG78" t="str">
            <v>NO</v>
          </cell>
          <cell r="BI78" t="str">
            <v>NO</v>
          </cell>
          <cell r="BJ78" t="str">
            <v>NO</v>
          </cell>
          <cell r="BL78" t="str">
            <v>NO</v>
          </cell>
          <cell r="BM78" t="str">
            <v>Contrato Administrativo de Servicios</v>
          </cell>
          <cell r="BN78" t="str">
            <v>Tecnicos</v>
          </cell>
          <cell r="BO78" t="str">
            <v>TECNICO ASIS</v>
          </cell>
          <cell r="BP78" t="str">
            <v>000791</v>
          </cell>
          <cell r="BQ78" t="str">
            <v>Ocupada</v>
          </cell>
          <cell r="BR78" t="str">
            <v>Contrato</v>
          </cell>
          <cell r="BS78" t="str">
            <v>05/08/2022</v>
          </cell>
          <cell r="BT78" t="str">
            <v>MEMORANDUM</v>
          </cell>
          <cell r="BU78" t="str">
            <v>05/08/2022</v>
          </cell>
          <cell r="BV78" t="str">
            <v>1099-2022</v>
          </cell>
          <cell r="BW78" t="str">
            <v>C.S. I-4 CURAHUASI</v>
          </cell>
          <cell r="BX78" t="str">
            <v>RED DE SALUD ABANCAY</v>
          </cell>
          <cell r="BZ78" t="str">
            <v>Personal y Obligaciones Sociales</v>
          </cell>
          <cell r="CA78" t="str">
            <v>RECURSOS ORDINARIOS</v>
          </cell>
          <cell r="CB78" t="str">
            <v>2</v>
          </cell>
          <cell r="CC78" t="str">
            <v>BANCO DE LA NACION</v>
          </cell>
          <cell r="CD78" t="str">
            <v>CUENTA CORRIENTE</v>
          </cell>
          <cell r="CG78" t="str">
            <v>DL.25897 - SPP</v>
          </cell>
          <cell r="CH78" t="str">
            <v>AFP INTEGRA</v>
          </cell>
          <cell r="CI78" t="str">
            <v>26/11/2021</v>
          </cell>
          <cell r="CJ78" t="str">
            <v>660071ECLYN1</v>
          </cell>
          <cell r="CL78" t="str">
            <v>UE Red De Salud Abancay</v>
          </cell>
          <cell r="CM78" t="str">
            <v>ACTIVO</v>
          </cell>
          <cell r="CQ78" t="str">
            <v>Perú</v>
          </cell>
          <cell r="CR78" t="str">
            <v>MICRORED DE SALUD CURAHUASI</v>
          </cell>
        </row>
        <row r="79">
          <cell r="S79" t="str">
            <v>70238518</v>
          </cell>
          <cell r="T79" t="str">
            <v>DRAHCIR</v>
          </cell>
          <cell r="U79" t="str">
            <v>NAVARRO</v>
          </cell>
          <cell r="V79" t="str">
            <v>SIHUIN</v>
          </cell>
          <cell r="W79" t="str">
            <v>SIN DATOS</v>
          </cell>
          <cell r="X79" t="str">
            <v>04/03/1989</v>
          </cell>
          <cell r="Y79" t="str">
            <v>Masculino</v>
          </cell>
          <cell r="Z79" t="str">
            <v>Soltero</v>
          </cell>
          <cell r="AA79" t="str">
            <v>AV.VILLA SOL MZ.B LT.1</v>
          </cell>
          <cell r="AE79" t="str">
            <v>Superior Universitario</v>
          </cell>
          <cell r="AF79" t="str">
            <v>Superior completo</v>
          </cell>
          <cell r="AG79" t="str">
            <v>MEDICO CIRUJANO</v>
          </cell>
          <cell r="AK79" t="str">
            <v>TITULO</v>
          </cell>
          <cell r="AL79" t="str">
            <v>88426</v>
          </cell>
          <cell r="AM79" t="str">
            <v>NO</v>
          </cell>
          <cell r="AR79" t="str">
            <v>SI</v>
          </cell>
          <cell r="AS79" t="str">
            <v>NO</v>
          </cell>
          <cell r="AT79" t="str">
            <v>NO</v>
          </cell>
          <cell r="AU79" t="str">
            <v>11/07/2022</v>
          </cell>
          <cell r="AV79" t="str">
            <v>11/07/2022</v>
          </cell>
          <cell r="AW79" t="str">
            <v>MEDICO</v>
          </cell>
          <cell r="AX79" t="str">
            <v>Regimen 276</v>
          </cell>
          <cell r="AY79" t="str">
            <v>Contratado 276 - Plazo fijo</v>
          </cell>
          <cell r="AZ79" t="str">
            <v>MC-1</v>
          </cell>
          <cell r="BA79" t="str">
            <v>0071-MC-1-Medico Cirujano N-1</v>
          </cell>
          <cell r="BB79" t="str">
            <v>15</v>
          </cell>
          <cell r="BE79" t="str">
            <v>Presencial</v>
          </cell>
          <cell r="BF79" t="str">
            <v>NO</v>
          </cell>
          <cell r="BG79" t="str">
            <v>NO</v>
          </cell>
          <cell r="BI79" t="str">
            <v>NO</v>
          </cell>
          <cell r="BJ79" t="str">
            <v>NO</v>
          </cell>
          <cell r="BL79" t="str">
            <v>NO</v>
          </cell>
          <cell r="BM79" t="str">
            <v>Activos</v>
          </cell>
          <cell r="BN79" t="str">
            <v>Profesionales de la Salud</v>
          </cell>
          <cell r="BO79" t="str">
            <v>MEDICO</v>
          </cell>
          <cell r="BP79" t="str">
            <v>000380</v>
          </cell>
          <cell r="BQ79" t="str">
            <v>Ocupada</v>
          </cell>
          <cell r="BR79" t="str">
            <v>Contrato</v>
          </cell>
          <cell r="BS79" t="str">
            <v>11/07/2022</v>
          </cell>
          <cell r="BT79" t="str">
            <v>MEMORANDUM</v>
          </cell>
          <cell r="BU79" t="str">
            <v>11/07/2022</v>
          </cell>
          <cell r="BV79" t="str">
            <v>MEMO Nº 987-2022-J-RR/HH</v>
          </cell>
          <cell r="BW79" t="str">
            <v>C.S. I-4 CURAHUASI</v>
          </cell>
          <cell r="BX79" t="str">
            <v>DIRECCION EJECUTIVA</v>
          </cell>
          <cell r="BY79" t="str">
            <v>GESTION ADMINISTRATIVA</v>
          </cell>
          <cell r="BZ79" t="str">
            <v>Personal y Obligaciones Sociales</v>
          </cell>
          <cell r="CA79" t="str">
            <v>RECURSOS ORDINARIOS</v>
          </cell>
          <cell r="CB79" t="str">
            <v>12</v>
          </cell>
          <cell r="CC79" t="str">
            <v>BANCO DE LA NACION</v>
          </cell>
          <cell r="CD79" t="str">
            <v>CUENTA CORRIENTE</v>
          </cell>
          <cell r="CE79" t="str">
            <v>04512482088</v>
          </cell>
          <cell r="CF79" t="str">
            <v>0</v>
          </cell>
          <cell r="CG79" t="str">
            <v>DL.25897 - SPP</v>
          </cell>
          <cell r="CH79" t="str">
            <v>AFP INTEGRA</v>
          </cell>
          <cell r="CI79" t="str">
            <v>28/05/2020</v>
          </cell>
          <cell r="CJ79" t="str">
            <v>625691DNSAU4</v>
          </cell>
          <cell r="CL79" t="str">
            <v>UE Red De Salud Abancay</v>
          </cell>
          <cell r="CM79" t="str">
            <v>ACTIVO</v>
          </cell>
          <cell r="CQ79" t="str">
            <v>Perú</v>
          </cell>
          <cell r="CR79" t="str">
            <v>MICRORED DE SALUD CURAHUASI</v>
          </cell>
        </row>
        <row r="80">
          <cell r="S80" t="str">
            <v>75238349</v>
          </cell>
          <cell r="T80" t="str">
            <v>KELLY CLARIZA</v>
          </cell>
          <cell r="U80" t="str">
            <v>AYMA</v>
          </cell>
          <cell r="V80" t="str">
            <v>ABOLLANEDA</v>
          </cell>
          <cell r="W80" t="str">
            <v>SIN DATOS</v>
          </cell>
          <cell r="X80" t="str">
            <v>14/02/1995</v>
          </cell>
          <cell r="Y80" t="str">
            <v>Femenino</v>
          </cell>
          <cell r="Z80" t="str">
            <v>Soltero</v>
          </cell>
          <cell r="AA80" t="str">
            <v>AYABACA FRENTE H.REGIONAL</v>
          </cell>
          <cell r="AE80" t="str">
            <v>Superior Universitario</v>
          </cell>
          <cell r="AF80" t="str">
            <v>Superior completo</v>
          </cell>
          <cell r="AG80" t="str">
            <v>MEDICO CIRUJANO</v>
          </cell>
          <cell r="AK80" t="str">
            <v>TITULO</v>
          </cell>
          <cell r="AL80" t="str">
            <v>089373</v>
          </cell>
          <cell r="AM80" t="str">
            <v>NO</v>
          </cell>
          <cell r="AR80" t="str">
            <v>SI</v>
          </cell>
          <cell r="AS80" t="str">
            <v>NO</v>
          </cell>
          <cell r="AT80" t="str">
            <v>NO</v>
          </cell>
          <cell r="AU80" t="str">
            <v>01/06/2020</v>
          </cell>
          <cell r="AV80" t="str">
            <v>08/08/2022</v>
          </cell>
          <cell r="AW80" t="str">
            <v>MEDICO</v>
          </cell>
          <cell r="AX80" t="str">
            <v>Regimen 1057 (CAS)</v>
          </cell>
          <cell r="AY80" t="str">
            <v>CAS LEY N° 31538</v>
          </cell>
          <cell r="AZ80" t="str">
            <v>Sin Nivel Remunerativo</v>
          </cell>
          <cell r="BA80" t="str">
            <v>0000-Sin Nivel Remunerativo</v>
          </cell>
          <cell r="BC80" t="str">
            <v>Recursos Ordinarios</v>
          </cell>
          <cell r="BD80" t="str">
            <v>5200</v>
          </cell>
          <cell r="BE80" t="str">
            <v>Presencial</v>
          </cell>
          <cell r="BF80" t="str">
            <v>NO</v>
          </cell>
          <cell r="BG80" t="str">
            <v>NO</v>
          </cell>
          <cell r="BI80" t="str">
            <v>NO</v>
          </cell>
          <cell r="BJ80" t="str">
            <v>NO</v>
          </cell>
          <cell r="BL80" t="str">
            <v>NO</v>
          </cell>
          <cell r="BM80" t="str">
            <v>Contrato Administrativo de Servicios</v>
          </cell>
          <cell r="BN80" t="str">
            <v>Profesionales de la Salud</v>
          </cell>
          <cell r="BO80" t="str">
            <v>MEDICO</v>
          </cell>
          <cell r="BP80" t="str">
            <v>000857</v>
          </cell>
          <cell r="BQ80" t="str">
            <v>Ocupada</v>
          </cell>
          <cell r="BR80" t="str">
            <v>Contrato</v>
          </cell>
          <cell r="BS80" t="str">
            <v>08/08/2022</v>
          </cell>
          <cell r="BT80" t="str">
            <v>MEMORANDUM</v>
          </cell>
          <cell r="BU80" t="str">
            <v>08/08/2022</v>
          </cell>
          <cell r="BV80" t="str">
            <v>1056-2022</v>
          </cell>
          <cell r="BW80" t="str">
            <v>C.S. I-4 CURAHUASI</v>
          </cell>
          <cell r="BX80" t="str">
            <v>RED DE SALUD ABANCAY</v>
          </cell>
          <cell r="BZ80" t="str">
            <v>Personal y Obligaciones Sociales</v>
          </cell>
          <cell r="CA80" t="str">
            <v>RECURSOS ORDINARIOS</v>
          </cell>
          <cell r="CB80" t="str">
            <v>2</v>
          </cell>
          <cell r="CC80" t="str">
            <v>BANCO DE LA NACION</v>
          </cell>
          <cell r="CD80" t="str">
            <v>MULTIRED</v>
          </cell>
          <cell r="CG80" t="str">
            <v>DL.19990 - SNP</v>
          </cell>
          <cell r="CH80" t="str">
            <v>O.N.P.</v>
          </cell>
          <cell r="CI80" t="str">
            <v>08/08/2022</v>
          </cell>
          <cell r="CL80" t="str">
            <v>UE Red De Salud Abancay</v>
          </cell>
          <cell r="CM80" t="str">
            <v>ACTIVO</v>
          </cell>
          <cell r="CQ80" t="str">
            <v>Perú</v>
          </cell>
          <cell r="CR80" t="str">
            <v>MICRORED DE SALUD CURAHUASI</v>
          </cell>
        </row>
        <row r="81">
          <cell r="S81" t="str">
            <v>44573244</v>
          </cell>
          <cell r="T81" t="str">
            <v>VERONICA</v>
          </cell>
          <cell r="U81" t="str">
            <v>AYQUIPA</v>
          </cell>
          <cell r="V81" t="str">
            <v>CUELLAR</v>
          </cell>
          <cell r="W81" t="str">
            <v>SIN DATOS</v>
          </cell>
          <cell r="X81" t="str">
            <v>19/07/1986</v>
          </cell>
          <cell r="Y81" t="str">
            <v>Femenino</v>
          </cell>
          <cell r="Z81" t="str">
            <v>Soltero</v>
          </cell>
          <cell r="AA81" t="str">
            <v>PROLONG NUÑEZ 138</v>
          </cell>
          <cell r="AE81" t="str">
            <v>Superior Universitario</v>
          </cell>
          <cell r="AF81" t="str">
            <v>Superior completo</v>
          </cell>
          <cell r="AG81" t="str">
            <v>ENFERMERA(O)</v>
          </cell>
          <cell r="AK81" t="str">
            <v>TITULO</v>
          </cell>
          <cell r="AL81" t="str">
            <v>56162</v>
          </cell>
          <cell r="AM81" t="str">
            <v>SI</v>
          </cell>
          <cell r="AN81" t="str">
            <v>CRECIMIENTO, DESARROLLO DEL NIÑO Y ESTIMULACION TEMPRANA</v>
          </cell>
          <cell r="AO81" t="str">
            <v>RNE</v>
          </cell>
          <cell r="AP81" t="str">
            <v>022201</v>
          </cell>
          <cell r="AQ81" t="str">
            <v>UNIVERSIDAD NACIONAL DEL CALLAO</v>
          </cell>
          <cell r="AR81" t="str">
            <v>SI</v>
          </cell>
          <cell r="AS81" t="str">
            <v>NO</v>
          </cell>
          <cell r="AT81" t="str">
            <v>NO</v>
          </cell>
          <cell r="AV81" t="str">
            <v>01/01/2019</v>
          </cell>
          <cell r="AW81" t="str">
            <v>ENFERMERA/O</v>
          </cell>
          <cell r="AX81" t="str">
            <v>Regimen 276</v>
          </cell>
          <cell r="AY81" t="str">
            <v>Nombrado</v>
          </cell>
          <cell r="AZ81" t="str">
            <v>ENF-10</v>
          </cell>
          <cell r="BA81" t="str">
            <v>0076-ENF-10-Enfermera (nivel I)</v>
          </cell>
          <cell r="BB81" t="str">
            <v>10</v>
          </cell>
          <cell r="BE81" t="str">
            <v>Presencial</v>
          </cell>
          <cell r="BF81" t="str">
            <v>NO</v>
          </cell>
          <cell r="BG81" t="str">
            <v>NO</v>
          </cell>
          <cell r="BI81" t="str">
            <v>NO</v>
          </cell>
          <cell r="BJ81" t="str">
            <v>NO</v>
          </cell>
          <cell r="BK81" t="str">
            <v>31/12/2018</v>
          </cell>
          <cell r="BL81" t="str">
            <v>SI</v>
          </cell>
          <cell r="BM81" t="str">
            <v>Activos</v>
          </cell>
          <cell r="BN81" t="str">
            <v>Profesionales de la Salud</v>
          </cell>
          <cell r="BO81" t="str">
            <v>PROF. DE LA SALUD</v>
          </cell>
          <cell r="BP81" t="str">
            <v>000592</v>
          </cell>
          <cell r="BQ81" t="str">
            <v>Ocupada</v>
          </cell>
          <cell r="BR81" t="str">
            <v>Concurso</v>
          </cell>
          <cell r="BS81" t="str">
            <v>01/01/2019</v>
          </cell>
          <cell r="BT81" t="str">
            <v>RESOLUCION DIRECTORAL</v>
          </cell>
          <cell r="BU81" t="str">
            <v>01/01/2019</v>
          </cell>
          <cell r="BV81" t="str">
            <v>396</v>
          </cell>
          <cell r="BX81" t="str">
            <v>DIRECCION EJECUTIVA</v>
          </cell>
          <cell r="BZ81" t="str">
            <v>Personal y Obligaciones Sociales</v>
          </cell>
          <cell r="CA81" t="str">
            <v>RECURSOS ORDINARIOS</v>
          </cell>
          <cell r="CB81" t="str">
            <v>12</v>
          </cell>
          <cell r="CC81" t="str">
            <v>BANCO DE LA NACION</v>
          </cell>
          <cell r="CD81" t="str">
            <v>CUENTA DE AHORRO</v>
          </cell>
          <cell r="CE81" t="str">
            <v>04181069770</v>
          </cell>
          <cell r="CF81" t="str">
            <v>00000000000000000000</v>
          </cell>
          <cell r="CG81" t="str">
            <v>DL.19990 - SNP</v>
          </cell>
          <cell r="CH81" t="str">
            <v>O.N.P.</v>
          </cell>
          <cell r="CI81" t="str">
            <v>31/12/2018</v>
          </cell>
          <cell r="CJ81" t="str">
            <v>000000000000</v>
          </cell>
          <cell r="CK81" t="str">
            <v>000000000000000</v>
          </cell>
          <cell r="CL81" t="str">
            <v>UE Red De Salud Abancay</v>
          </cell>
          <cell r="CM81" t="str">
            <v>ACTIVO</v>
          </cell>
          <cell r="CQ81" t="str">
            <v>Perú</v>
          </cell>
          <cell r="CR81" t="str">
            <v>MICRORED DE SALUD CURAHUASI</v>
          </cell>
        </row>
        <row r="82">
          <cell r="S82" t="str">
            <v>31002948</v>
          </cell>
          <cell r="T82" t="str">
            <v>DONATA</v>
          </cell>
          <cell r="U82" t="str">
            <v>CHIPA</v>
          </cell>
          <cell r="V82" t="str">
            <v>PINEDA</v>
          </cell>
          <cell r="W82" t="str">
            <v>SIN DATOS</v>
          </cell>
          <cell r="X82" t="str">
            <v>12/12/1965</v>
          </cell>
          <cell r="Y82" t="str">
            <v>Femenino</v>
          </cell>
          <cell r="Z82" t="str">
            <v>Soltero</v>
          </cell>
          <cell r="AA82" t="str">
            <v>AV.CONDEBAMBA S/N</v>
          </cell>
          <cell r="AC82" t="str">
            <v>pinedachipadonata12@gmail.com</v>
          </cell>
          <cell r="AD82" t="str">
            <v>972993325</v>
          </cell>
          <cell r="AE82" t="str">
            <v>Superior Técnico</v>
          </cell>
          <cell r="AF82" t="str">
            <v>Técnico superior completo</v>
          </cell>
          <cell r="AG82" t="str">
            <v>TECNICO EN ENFERMERIA</v>
          </cell>
          <cell r="AK82" t="str">
            <v>TITULO</v>
          </cell>
          <cell r="AM82" t="str">
            <v>NO</v>
          </cell>
          <cell r="AR82" t="str">
            <v>SI</v>
          </cell>
          <cell r="AS82" t="str">
            <v>NO</v>
          </cell>
          <cell r="AT82" t="str">
            <v>NO</v>
          </cell>
          <cell r="AV82" t="str">
            <v>2009-01-01</v>
          </cell>
          <cell r="AW82" t="str">
            <v>TECNICO/A EN ENFERMERIA I</v>
          </cell>
          <cell r="AX82" t="str">
            <v>Regimen 276</v>
          </cell>
          <cell r="AY82" t="str">
            <v>Nombrado</v>
          </cell>
          <cell r="AZ82" t="str">
            <v>STF</v>
          </cell>
          <cell r="BA82" t="str">
            <v>0099-STF-Servidor Tecnico F</v>
          </cell>
          <cell r="BB82" t="str">
            <v>TF</v>
          </cell>
          <cell r="BE82" t="str">
            <v>Solo Remoto</v>
          </cell>
          <cell r="BF82" t="str">
            <v>NO</v>
          </cell>
          <cell r="BG82" t="str">
            <v>NO</v>
          </cell>
          <cell r="BH82" t="str">
            <v>Presencia de comorbilidad(RM 193-2020-MINSA,7.2)</v>
          </cell>
          <cell r="BI82" t="str">
            <v>NO</v>
          </cell>
          <cell r="BJ82" t="str">
            <v>NO</v>
          </cell>
          <cell r="BK82" t="str">
            <v>20/10/2016</v>
          </cell>
          <cell r="BL82" t="str">
            <v>SI</v>
          </cell>
          <cell r="BM82" t="str">
            <v>Activos</v>
          </cell>
          <cell r="BN82" t="str">
            <v>Tecnicos</v>
          </cell>
          <cell r="BO82" t="str">
            <v>TECNICO ASIS</v>
          </cell>
          <cell r="BP82" t="str">
            <v>000527</v>
          </cell>
          <cell r="BQ82" t="str">
            <v>Ocupada</v>
          </cell>
          <cell r="BR82" t="str">
            <v>Ley 28498</v>
          </cell>
          <cell r="BS82" t="str">
            <v>17/10/2016</v>
          </cell>
          <cell r="BT82" t="str">
            <v>DECRETO SUPREMO</v>
          </cell>
          <cell r="BU82" t="str">
            <v>15/10/2016</v>
          </cell>
          <cell r="BV82" t="str">
            <v>DS 286-2016-EF Nombramiento 2016</v>
          </cell>
          <cell r="BX82" t="str">
            <v>DIRECCION EJECUTIVA</v>
          </cell>
          <cell r="BY82" t="str">
            <v>GESTION ADMINISTRATIVA</v>
          </cell>
          <cell r="BZ82" t="str">
            <v>Personal y Obligaciones Sociales</v>
          </cell>
          <cell r="CA82" t="str">
            <v>RECURSOS ORDINARIOS</v>
          </cell>
          <cell r="CB82" t="str">
            <v>12</v>
          </cell>
          <cell r="CC82" t="str">
            <v>BANCO DE LA NACION</v>
          </cell>
          <cell r="CD82" t="str">
            <v>CUENTA DE AHORRO</v>
          </cell>
          <cell r="CE82" t="str">
            <v>04023885072</v>
          </cell>
          <cell r="CF82" t="str">
            <v>00000000000000000000</v>
          </cell>
          <cell r="CG82" t="str">
            <v>DL.19990 - SNP</v>
          </cell>
          <cell r="CH82" t="str">
            <v>O.N.P.</v>
          </cell>
          <cell r="CJ82" t="str">
            <v>0</v>
          </cell>
          <cell r="CK82" t="str">
            <v>0000000000000</v>
          </cell>
          <cell r="CL82" t="str">
            <v>UE Red De Salud Abancay</v>
          </cell>
          <cell r="CM82" t="str">
            <v>ACTIVO</v>
          </cell>
          <cell r="CQ82" t="str">
            <v>Perú</v>
          </cell>
          <cell r="CR82" t="str">
            <v>MICRORED DE SALUD CURAHUASI</v>
          </cell>
        </row>
        <row r="83">
          <cell r="S83" t="str">
            <v>31043573</v>
          </cell>
          <cell r="T83" t="str">
            <v>FELIX</v>
          </cell>
          <cell r="U83" t="str">
            <v>CONDOMA</v>
          </cell>
          <cell r="V83" t="str">
            <v>PANIURA</v>
          </cell>
          <cell r="W83" t="str">
            <v>SIN DATOS</v>
          </cell>
          <cell r="X83" t="str">
            <v>06/03/1974</v>
          </cell>
          <cell r="Y83" t="str">
            <v>Masculino</v>
          </cell>
          <cell r="Z83" t="str">
            <v>Casado</v>
          </cell>
          <cell r="AA83" t="str">
            <v>JR.MICAELA BASTIDAS 660</v>
          </cell>
          <cell r="AC83" t="str">
            <v>fcondoma@hotmail.com</v>
          </cell>
          <cell r="AD83" t="str">
            <v>948697138</v>
          </cell>
          <cell r="AE83" t="str">
            <v>Superior Técnico</v>
          </cell>
          <cell r="AF83" t="str">
            <v>Técnico superior incompleto</v>
          </cell>
          <cell r="AG83" t="str">
            <v>TECNICO AUTOMOTRIZ</v>
          </cell>
          <cell r="AK83" t="str">
            <v>EGRESADO</v>
          </cell>
          <cell r="AM83" t="str">
            <v>NO</v>
          </cell>
          <cell r="AR83" t="str">
            <v>SI</v>
          </cell>
          <cell r="AS83" t="str">
            <v>NO</v>
          </cell>
          <cell r="AT83" t="str">
            <v>NO</v>
          </cell>
          <cell r="AV83" t="str">
            <v>2012-02-06</v>
          </cell>
          <cell r="AW83" t="str">
            <v>TECNICO/A ADMINISTRATIVO I</v>
          </cell>
          <cell r="AX83" t="str">
            <v>Regimen 1057 (CAS)</v>
          </cell>
          <cell r="AY83" t="str">
            <v>Contrato CAS</v>
          </cell>
          <cell r="AZ83" t="str">
            <v>Sin Nivel Remunerativo</v>
          </cell>
          <cell r="BA83" t="str">
            <v>0000-Sin Nivel Remunerativo</v>
          </cell>
          <cell r="BC83" t="str">
            <v>Recursos Ordinarios</v>
          </cell>
          <cell r="BD83" t="str">
            <v>1400</v>
          </cell>
          <cell r="BE83" t="str">
            <v>Presencial</v>
          </cell>
          <cell r="BF83" t="str">
            <v>NO</v>
          </cell>
          <cell r="BG83" t="str">
            <v>NO</v>
          </cell>
          <cell r="BI83" t="str">
            <v>NO</v>
          </cell>
          <cell r="BJ83" t="str">
            <v>NO</v>
          </cell>
          <cell r="BL83" t="str">
            <v>NO</v>
          </cell>
          <cell r="BM83" t="str">
            <v>Contrato Administrativo de Servicios</v>
          </cell>
          <cell r="BN83" t="str">
            <v>Tecnicos</v>
          </cell>
          <cell r="BO83" t="str">
            <v>TECNICO ADM</v>
          </cell>
          <cell r="BP83" t="str">
            <v>000009</v>
          </cell>
          <cell r="BQ83" t="str">
            <v>Ocupada</v>
          </cell>
          <cell r="BR83" t="str">
            <v>Contrato</v>
          </cell>
          <cell r="BS83" t="str">
            <v>06/02/2012</v>
          </cell>
          <cell r="BT83" t="str">
            <v>OTRO</v>
          </cell>
          <cell r="BU83" t="str">
            <v>06/02/2012</v>
          </cell>
          <cell r="BV83" t="str">
            <v>-</v>
          </cell>
          <cell r="BW83" t="str">
            <v>RED DE SALUD ABANCAY</v>
          </cell>
          <cell r="BX83" t="str">
            <v>DIRECCION EJECUTIVA</v>
          </cell>
          <cell r="BY83" t="str">
            <v>GESTION ADMINISTRATIVA</v>
          </cell>
          <cell r="BZ83" t="str">
            <v>Bienes y Servicios</v>
          </cell>
          <cell r="CA83" t="str">
            <v>RECURSOS ORDINARIOS</v>
          </cell>
          <cell r="CB83" t="str">
            <v>12</v>
          </cell>
          <cell r="CC83" t="str">
            <v>BANCO DE LA NACION</v>
          </cell>
          <cell r="CD83" t="str">
            <v>CUENTA DE AHORRO</v>
          </cell>
          <cell r="CE83" t="str">
            <v>04728009182</v>
          </cell>
          <cell r="CF83" t="str">
            <v>00000000000000000000</v>
          </cell>
          <cell r="CG83" t="str">
            <v>DL.19990 - SNP</v>
          </cell>
          <cell r="CH83" t="str">
            <v>O.N.P.</v>
          </cell>
          <cell r="CI83" t="str">
            <v>06/02/2012</v>
          </cell>
          <cell r="CJ83" t="str">
            <v>0</v>
          </cell>
          <cell r="CK83" t="str">
            <v>000000000000000</v>
          </cell>
          <cell r="CL83" t="str">
            <v>UE Red De Salud Abancay</v>
          </cell>
          <cell r="CM83" t="str">
            <v>ACTIVO</v>
          </cell>
          <cell r="CQ83" t="str">
            <v>Perú</v>
          </cell>
          <cell r="CR83" t="str">
            <v>MICRORED DE SALUD CURAHUASI</v>
          </cell>
        </row>
        <row r="84">
          <cell r="S84" t="str">
            <v>44165255</v>
          </cell>
          <cell r="T84" t="str">
            <v>FANNY MARISOL</v>
          </cell>
          <cell r="U84" t="str">
            <v>MAMANI</v>
          </cell>
          <cell r="V84" t="str">
            <v>BARRANTES</v>
          </cell>
          <cell r="W84" t="str">
            <v>SIN DATOS</v>
          </cell>
          <cell r="X84" t="str">
            <v>02/01/1987</v>
          </cell>
          <cell r="Y84" t="str">
            <v>Femenino</v>
          </cell>
          <cell r="Z84" t="str">
            <v>Soltero</v>
          </cell>
          <cell r="AA84" t="str">
            <v>CENTRO POBLADO CHIJNAYA</v>
          </cell>
          <cell r="AE84" t="str">
            <v>Superior Universitario</v>
          </cell>
          <cell r="AF84" t="str">
            <v>Superior completo</v>
          </cell>
          <cell r="AG84" t="str">
            <v>ENFERMERA(O)</v>
          </cell>
          <cell r="AK84" t="str">
            <v>TITULO</v>
          </cell>
          <cell r="AL84" t="str">
            <v>59224</v>
          </cell>
          <cell r="AM84" t="str">
            <v>NO</v>
          </cell>
          <cell r="AR84" t="str">
            <v>SI</v>
          </cell>
          <cell r="AS84" t="str">
            <v>NO</v>
          </cell>
          <cell r="AT84" t="str">
            <v>NO</v>
          </cell>
          <cell r="AV84" t="str">
            <v>01/04/2018</v>
          </cell>
          <cell r="AW84" t="str">
            <v>ENFERMERA/O</v>
          </cell>
          <cell r="AX84" t="str">
            <v>Regimen 1057 (CAS)</v>
          </cell>
          <cell r="AY84" t="str">
            <v>Contrato CAS</v>
          </cell>
          <cell r="AZ84" t="str">
            <v>Sin Nivel Remunerativo</v>
          </cell>
          <cell r="BA84" t="str">
            <v>0000-Sin Nivel Remunerativo</v>
          </cell>
          <cell r="BC84" t="str">
            <v>Recursos Ordinarios</v>
          </cell>
          <cell r="BD84" t="str">
            <v>2500</v>
          </cell>
          <cell r="BE84" t="str">
            <v>Presencial</v>
          </cell>
          <cell r="BF84" t="str">
            <v>NO</v>
          </cell>
          <cell r="BG84" t="str">
            <v>NO</v>
          </cell>
          <cell r="BI84" t="str">
            <v>NO</v>
          </cell>
          <cell r="BJ84" t="str">
            <v>NO</v>
          </cell>
          <cell r="BL84" t="str">
            <v>NO</v>
          </cell>
          <cell r="BM84" t="str">
            <v>Contrato Administrativo de Servicios</v>
          </cell>
          <cell r="BN84" t="str">
            <v>Profesionales de la Salud</v>
          </cell>
          <cell r="BO84" t="str">
            <v>PROF. DE LA SALUD</v>
          </cell>
          <cell r="BP84" t="str">
            <v>000376</v>
          </cell>
          <cell r="BQ84" t="str">
            <v>Ocupada</v>
          </cell>
          <cell r="BR84" t="str">
            <v>Concurso</v>
          </cell>
          <cell r="BS84" t="str">
            <v>01/06/2017</v>
          </cell>
          <cell r="BT84" t="str">
            <v>MEMORANDUM</v>
          </cell>
          <cell r="BU84" t="str">
            <v>01/06/2017</v>
          </cell>
          <cell r="BV84" t="str">
            <v>78-2018</v>
          </cell>
          <cell r="BW84" t="str">
            <v>RED DE SALUD ABANCAY</v>
          </cell>
          <cell r="BX84" t="str">
            <v>DIRECCION EJECUTIVA</v>
          </cell>
          <cell r="BZ84" t="str">
            <v>Personal y Obligaciones Sociales</v>
          </cell>
          <cell r="CA84" t="str">
            <v>RECURSOS ORDINARIOS</v>
          </cell>
          <cell r="CB84" t="str">
            <v>9</v>
          </cell>
          <cell r="CC84" t="str">
            <v>BANCO DE LA NACION</v>
          </cell>
          <cell r="CD84" t="str">
            <v>CUENTA DE AHORRO</v>
          </cell>
          <cell r="CE84" t="str">
            <v>04173501043</v>
          </cell>
          <cell r="CF84" t="str">
            <v>1</v>
          </cell>
          <cell r="CG84" t="str">
            <v>DL.19990 - SNP</v>
          </cell>
          <cell r="CH84" t="str">
            <v>O.N.P.</v>
          </cell>
          <cell r="CJ84" t="str">
            <v>1</v>
          </cell>
          <cell r="CK84" t="str">
            <v>0</v>
          </cell>
          <cell r="CL84" t="str">
            <v>UE Red De Salud Abancay</v>
          </cell>
          <cell r="CM84" t="str">
            <v>ACTIVO</v>
          </cell>
          <cell r="CQ84" t="str">
            <v>Perú</v>
          </cell>
          <cell r="CR84" t="str">
            <v>MICRORED DE SALUD CURAHUASI</v>
          </cell>
        </row>
        <row r="85">
          <cell r="S85" t="str">
            <v>47609194</v>
          </cell>
          <cell r="T85" t="str">
            <v>VERONICA</v>
          </cell>
          <cell r="U85" t="str">
            <v>HUAMAN</v>
          </cell>
          <cell r="V85" t="str">
            <v>AMAU</v>
          </cell>
          <cell r="W85" t="str">
            <v>SIN DATOS</v>
          </cell>
          <cell r="X85" t="str">
            <v>15/08/1992</v>
          </cell>
          <cell r="Y85" t="str">
            <v>Femenino</v>
          </cell>
          <cell r="Z85" t="str">
            <v>Soltero</v>
          </cell>
          <cell r="AA85" t="str">
            <v>SIN DATOS</v>
          </cell>
          <cell r="AC85" t="str">
            <v>cielomar_111@hotmail.com</v>
          </cell>
          <cell r="AD85" t="str">
            <v>948916170</v>
          </cell>
          <cell r="AE85" t="str">
            <v>Superior Universitario</v>
          </cell>
          <cell r="AF85" t="str">
            <v>Superior completo</v>
          </cell>
          <cell r="AG85" t="str">
            <v>OBSTETRA</v>
          </cell>
          <cell r="AK85" t="str">
            <v>TITULO</v>
          </cell>
          <cell r="AL85" t="str">
            <v>34003</v>
          </cell>
          <cell r="AM85" t="str">
            <v>NO</v>
          </cell>
          <cell r="AR85" t="str">
            <v>SI</v>
          </cell>
          <cell r="AS85" t="str">
            <v>NO</v>
          </cell>
          <cell r="AT85" t="str">
            <v>NO</v>
          </cell>
          <cell r="AV85" t="str">
            <v>01/09/2018</v>
          </cell>
          <cell r="AW85" t="str">
            <v>OBSTETRA</v>
          </cell>
          <cell r="AX85" t="str">
            <v>Regimen 1057 (CAS)</v>
          </cell>
          <cell r="AY85" t="str">
            <v>Contrato CAS</v>
          </cell>
          <cell r="AZ85" t="str">
            <v>Sin Nivel Remunerativo</v>
          </cell>
          <cell r="BA85" t="str">
            <v>0000-Sin Nivel Remunerativo</v>
          </cell>
          <cell r="BC85" t="str">
            <v>Recursos Ordinarios</v>
          </cell>
          <cell r="BD85" t="str">
            <v>2500</v>
          </cell>
          <cell r="BE85" t="str">
            <v>Presencial</v>
          </cell>
          <cell r="BF85" t="str">
            <v>NO</v>
          </cell>
          <cell r="BG85" t="str">
            <v>NO</v>
          </cell>
          <cell r="BI85" t="str">
            <v>NO</v>
          </cell>
          <cell r="BJ85" t="str">
            <v>NO</v>
          </cell>
          <cell r="BL85" t="str">
            <v>NO</v>
          </cell>
          <cell r="BM85" t="str">
            <v>Contrato Administrativo de Servicios</v>
          </cell>
          <cell r="BN85" t="str">
            <v>Profesionales de la Salud</v>
          </cell>
          <cell r="BO85" t="str">
            <v>PROF. DE LA SALUD</v>
          </cell>
          <cell r="BP85" t="str">
            <v>000265</v>
          </cell>
          <cell r="BQ85" t="str">
            <v>Ocupada</v>
          </cell>
          <cell r="BR85" t="str">
            <v>Concurso</v>
          </cell>
          <cell r="BS85" t="str">
            <v>01/06/2019</v>
          </cell>
          <cell r="BT85" t="str">
            <v>MEMORANDUM</v>
          </cell>
          <cell r="BU85" t="str">
            <v>01/06/2019</v>
          </cell>
          <cell r="BV85" t="str">
            <v>001</v>
          </cell>
          <cell r="BW85" t="str">
            <v>RED DE SALUD ABANCAY</v>
          </cell>
          <cell r="BX85" t="str">
            <v>DIRECCION EJECUTIVA</v>
          </cell>
          <cell r="BY85" t="str">
            <v>GESTION ADMINISTRATIVA</v>
          </cell>
          <cell r="BZ85" t="str">
            <v>Personal y Obligaciones Sociales</v>
          </cell>
          <cell r="CA85" t="str">
            <v>RECURSOS ORDINARIOS</v>
          </cell>
          <cell r="CB85" t="str">
            <v>7</v>
          </cell>
          <cell r="CC85" t="str">
            <v>BANCO DE LA NACION</v>
          </cell>
          <cell r="CD85" t="str">
            <v>CUENTA DE AHORRO</v>
          </cell>
          <cell r="CE85" t="str">
            <v>04061044359</v>
          </cell>
          <cell r="CF85" t="str">
            <v>00000000000000000000</v>
          </cell>
          <cell r="CG85" t="str">
            <v>DL.25897 - SPP</v>
          </cell>
          <cell r="CH85" t="str">
            <v>AFP HABITAT</v>
          </cell>
          <cell r="CI85" t="str">
            <v>01/06/2019</v>
          </cell>
          <cell r="CJ85" t="str">
            <v>638290vhamu3</v>
          </cell>
          <cell r="CK85" t="str">
            <v>000000000000000</v>
          </cell>
          <cell r="CL85" t="str">
            <v>UE Red De Salud Abancay</v>
          </cell>
          <cell r="CM85" t="str">
            <v>ACTIVO</v>
          </cell>
          <cell r="CQ85" t="str">
            <v>Perú</v>
          </cell>
          <cell r="CR85" t="str">
            <v>MICRORED DE SALUD CURAHUASI</v>
          </cell>
        </row>
        <row r="86">
          <cell r="S86" t="str">
            <v>44344562</v>
          </cell>
          <cell r="T86" t="str">
            <v>MARI</v>
          </cell>
          <cell r="U86" t="str">
            <v>HUAMAN</v>
          </cell>
          <cell r="V86" t="str">
            <v>SANTA CRUZ</v>
          </cell>
          <cell r="W86" t="str">
            <v>SIN DATOS</v>
          </cell>
          <cell r="X86" t="str">
            <v>05/07/1982</v>
          </cell>
          <cell r="Y86" t="str">
            <v>Femenino</v>
          </cell>
          <cell r="Z86" t="str">
            <v>Soltero</v>
          </cell>
          <cell r="AA86" t="str">
            <v>COMUNIDAD ANTILLA</v>
          </cell>
          <cell r="AE86" t="str">
            <v>Superior Técnico</v>
          </cell>
          <cell r="AF86" t="str">
            <v>Técnico superior completo</v>
          </cell>
          <cell r="AG86" t="str">
            <v>TECNICO EN ENFERMERIA</v>
          </cell>
          <cell r="AK86" t="str">
            <v>TITULO</v>
          </cell>
          <cell r="AM86" t="str">
            <v>NO</v>
          </cell>
          <cell r="AR86" t="str">
            <v>SI</v>
          </cell>
          <cell r="AS86" t="str">
            <v>NO</v>
          </cell>
          <cell r="AT86" t="str">
            <v>NO</v>
          </cell>
          <cell r="AU86" t="str">
            <v>01/01/2021</v>
          </cell>
          <cell r="AV86" t="str">
            <v>01/04/2022</v>
          </cell>
          <cell r="AW86" t="str">
            <v>TECNICO/A EN ENFERMERIA I</v>
          </cell>
          <cell r="AX86" t="str">
            <v>Regimen 276</v>
          </cell>
          <cell r="AY86" t="str">
            <v>Contratado 276 - Plazo fijo</v>
          </cell>
          <cell r="AZ86" t="str">
            <v>STC</v>
          </cell>
          <cell r="BA86" t="str">
            <v>0096-STC-Servidor Tecnico C</v>
          </cell>
          <cell r="BB86" t="str">
            <v>TC</v>
          </cell>
          <cell r="BE86" t="str">
            <v>Presencial</v>
          </cell>
          <cell r="BF86" t="str">
            <v>NO</v>
          </cell>
          <cell r="BG86" t="str">
            <v>NO</v>
          </cell>
          <cell r="BI86" t="str">
            <v>NO</v>
          </cell>
          <cell r="BJ86" t="str">
            <v>NO</v>
          </cell>
          <cell r="BL86" t="str">
            <v>NO</v>
          </cell>
          <cell r="BM86" t="str">
            <v>Activos</v>
          </cell>
          <cell r="BN86" t="str">
            <v>Tecnicos</v>
          </cell>
          <cell r="BO86" t="str">
            <v>TECNICO ASIS</v>
          </cell>
          <cell r="BP86" t="str">
            <v>000260</v>
          </cell>
          <cell r="BQ86" t="str">
            <v>Ocupada</v>
          </cell>
          <cell r="BR86" t="str">
            <v>Reasignacion</v>
          </cell>
          <cell r="BS86" t="str">
            <v>01/04/2022</v>
          </cell>
          <cell r="BT86" t="str">
            <v>RESOLUCION DIRECTORAL</v>
          </cell>
          <cell r="BU86" t="str">
            <v>15/03/2022</v>
          </cell>
          <cell r="BV86" t="str">
            <v>R.D. 123-2022-RSAB-APURIMAC</v>
          </cell>
          <cell r="BW86" t="str">
            <v>P.S. I-2 ANTILLA</v>
          </cell>
          <cell r="BX86" t="str">
            <v>DIRECCION EJECUTIVA</v>
          </cell>
          <cell r="BY86" t="str">
            <v>GESTION ADMINISTRATIVA</v>
          </cell>
          <cell r="BZ86" t="str">
            <v>Personal y Obligaciones Sociales</v>
          </cell>
          <cell r="CA86" t="str">
            <v>RECURSOS ORDINARIOS</v>
          </cell>
          <cell r="CB86" t="str">
            <v>12</v>
          </cell>
          <cell r="CC86" t="str">
            <v>BANCO DE LA NACION</v>
          </cell>
          <cell r="CD86" t="str">
            <v>CUENTA CORRIENTE</v>
          </cell>
          <cell r="CE86" t="str">
            <v>-</v>
          </cell>
          <cell r="CF86" t="str">
            <v>-</v>
          </cell>
          <cell r="CG86" t="str">
            <v>DL.19990 - SNP</v>
          </cell>
          <cell r="CH86" t="str">
            <v>O.N.P.</v>
          </cell>
          <cell r="CI86" t="str">
            <v>01/04/2022</v>
          </cell>
          <cell r="CL86" t="str">
            <v>UE Red De Salud Abancay</v>
          </cell>
          <cell r="CM86" t="str">
            <v>ACTIVO</v>
          </cell>
          <cell r="CQ86" t="str">
            <v>Perú</v>
          </cell>
          <cell r="CR86" t="str">
            <v>MICRORED DE SALUD CURAHUASI</v>
          </cell>
        </row>
        <row r="87">
          <cell r="S87" t="str">
            <v>47274023</v>
          </cell>
          <cell r="T87" t="str">
            <v>RUTH LILIANA</v>
          </cell>
          <cell r="U87" t="str">
            <v>SEQUEIROS</v>
          </cell>
          <cell r="V87" t="str">
            <v>OLIVERA</v>
          </cell>
          <cell r="W87" t="str">
            <v>SIN DATOS</v>
          </cell>
          <cell r="X87" t="str">
            <v>30/07/1992</v>
          </cell>
          <cell r="Y87" t="str">
            <v>Femenino</v>
          </cell>
          <cell r="Z87" t="str">
            <v>Soltero</v>
          </cell>
          <cell r="AA87" t="str">
            <v>COMUNIDAD OCCORACCA</v>
          </cell>
          <cell r="AE87" t="str">
            <v>Superior Universitario</v>
          </cell>
          <cell r="AF87" t="str">
            <v>Superior completo</v>
          </cell>
          <cell r="AG87" t="str">
            <v>ENFERMERA(O)</v>
          </cell>
          <cell r="AK87" t="str">
            <v>TITULO</v>
          </cell>
          <cell r="AL87" t="str">
            <v>000000</v>
          </cell>
          <cell r="AM87" t="str">
            <v>NO</v>
          </cell>
          <cell r="AR87" t="str">
            <v>SI</v>
          </cell>
          <cell r="AS87" t="str">
            <v>NO</v>
          </cell>
          <cell r="AT87" t="str">
            <v>NO</v>
          </cell>
          <cell r="AU87" t="str">
            <v>01/07/2022</v>
          </cell>
          <cell r="AV87" t="str">
            <v>01/07/2022</v>
          </cell>
          <cell r="AW87" t="str">
            <v>ENFERMERA/O</v>
          </cell>
          <cell r="AX87" t="str">
            <v>Regimen 276</v>
          </cell>
          <cell r="AY87" t="str">
            <v>Contratado 276 - Plazo fijo</v>
          </cell>
          <cell r="AZ87" t="str">
            <v>ENF-10</v>
          </cell>
          <cell r="BA87" t="str">
            <v>0076-ENF-10-Enfermera (nivel I)</v>
          </cell>
          <cell r="BB87" t="str">
            <v>10</v>
          </cell>
          <cell r="BF87" t="str">
            <v>NO</v>
          </cell>
          <cell r="BG87" t="str">
            <v>NO</v>
          </cell>
          <cell r="BI87" t="str">
            <v>NO</v>
          </cell>
          <cell r="BJ87" t="str">
            <v>NO</v>
          </cell>
          <cell r="BL87" t="str">
            <v>NO</v>
          </cell>
          <cell r="BM87" t="str">
            <v>Activos</v>
          </cell>
          <cell r="BN87" t="str">
            <v>Profesionales de la Salud</v>
          </cell>
          <cell r="BO87" t="str">
            <v>PROF. DE LA SALUD</v>
          </cell>
          <cell r="BP87" t="str">
            <v>000162</v>
          </cell>
          <cell r="BQ87" t="str">
            <v>Ocupada</v>
          </cell>
          <cell r="BR87" t="str">
            <v>Contrato</v>
          </cell>
          <cell r="BS87" t="str">
            <v>01/07/2022</v>
          </cell>
          <cell r="BT87" t="str">
            <v>MEMORANDUM</v>
          </cell>
          <cell r="BU87" t="str">
            <v>01/07/2022</v>
          </cell>
          <cell r="BV87" t="str">
            <v>MEMO Nº 897-2022-J-RR/HH-RSAB</v>
          </cell>
          <cell r="BW87" t="str">
            <v>P.S. I-2 ANTILLA</v>
          </cell>
          <cell r="BX87" t="str">
            <v>DIRECCION EJECUTIVA</v>
          </cell>
          <cell r="BY87" t="str">
            <v>GESTION ADMINISTRATIVA</v>
          </cell>
          <cell r="BZ87" t="str">
            <v>Personal y Obligaciones Sociales</v>
          </cell>
          <cell r="CA87" t="str">
            <v>RECURSOS ORDINARIOS</v>
          </cell>
          <cell r="CB87" t="str">
            <v>12</v>
          </cell>
          <cell r="CC87" t="str">
            <v>BANCO DE LA NACION</v>
          </cell>
          <cell r="CD87" t="str">
            <v>CUENTA CORRIENTE</v>
          </cell>
          <cell r="CE87" t="str">
            <v>0</v>
          </cell>
          <cell r="CF87" t="str">
            <v>0</v>
          </cell>
          <cell r="CG87" t="str">
            <v>DL.25897 - SPP</v>
          </cell>
          <cell r="CH87" t="str">
            <v>AFP HABITAT</v>
          </cell>
          <cell r="CI87" t="str">
            <v>18/06/2016</v>
          </cell>
          <cell r="CJ87" t="str">
            <v>638130RSOUV1</v>
          </cell>
          <cell r="CL87" t="str">
            <v>UE Red De Salud Abancay</v>
          </cell>
          <cell r="CM87" t="str">
            <v>ACTIVO</v>
          </cell>
          <cell r="CQ87" t="str">
            <v>Perú</v>
          </cell>
          <cell r="CR87" t="str">
            <v>MICRORED DE SALUD CURAHUASI</v>
          </cell>
        </row>
        <row r="88">
          <cell r="S88" t="str">
            <v>46515264</v>
          </cell>
          <cell r="T88" t="str">
            <v>ISABEL</v>
          </cell>
          <cell r="U88" t="str">
            <v>LUCAS</v>
          </cell>
          <cell r="V88" t="str">
            <v>PUMA</v>
          </cell>
          <cell r="W88" t="str">
            <v>SIN DATOS</v>
          </cell>
          <cell r="X88" t="str">
            <v>02/07/1990</v>
          </cell>
          <cell r="Y88" t="str">
            <v>Femenino</v>
          </cell>
          <cell r="Z88" t="str">
            <v>Soltero</v>
          </cell>
          <cell r="AA88" t="str">
            <v>URB.AYMAS S/N</v>
          </cell>
          <cell r="AE88" t="str">
            <v>Superior Técnico</v>
          </cell>
          <cell r="AF88" t="str">
            <v>Técnico superior completo</v>
          </cell>
          <cell r="AG88" t="str">
            <v>TECNICO EN ENFERMERIA</v>
          </cell>
          <cell r="AK88" t="str">
            <v>TITULO</v>
          </cell>
          <cell r="AM88" t="str">
            <v>NO</v>
          </cell>
          <cell r="AR88" t="str">
            <v>SI</v>
          </cell>
          <cell r="AS88" t="str">
            <v>NO</v>
          </cell>
          <cell r="AT88" t="str">
            <v>NO</v>
          </cell>
          <cell r="AU88" t="str">
            <v>08/07/2021</v>
          </cell>
          <cell r="AV88" t="str">
            <v>09/08/2022</v>
          </cell>
          <cell r="AW88" t="str">
            <v>TECNICO/A EN ENFERMERIA I</v>
          </cell>
          <cell r="AX88" t="str">
            <v>Regimen 1057 (CAS)</v>
          </cell>
          <cell r="AY88" t="str">
            <v>CAS LEY N° 31538</v>
          </cell>
          <cell r="AZ88" t="str">
            <v>Sin Nivel Remunerativo</v>
          </cell>
          <cell r="BA88" t="str">
            <v>0000-Sin Nivel Remunerativo</v>
          </cell>
          <cell r="BC88" t="str">
            <v>Recursos Ordinarios</v>
          </cell>
          <cell r="BD88" t="str">
            <v>1800</v>
          </cell>
          <cell r="BE88" t="str">
            <v>Presencial</v>
          </cell>
          <cell r="BF88" t="str">
            <v>NO</v>
          </cell>
          <cell r="BG88" t="str">
            <v>NO</v>
          </cell>
          <cell r="BI88" t="str">
            <v>NO</v>
          </cell>
          <cell r="BJ88" t="str">
            <v>NO</v>
          </cell>
          <cell r="BL88" t="str">
            <v>NO</v>
          </cell>
          <cell r="BM88" t="str">
            <v>Contrato Administrativo de Servicios</v>
          </cell>
          <cell r="BN88" t="str">
            <v>Tecnicos</v>
          </cell>
          <cell r="BO88" t="str">
            <v>TECNICO ASIS</v>
          </cell>
          <cell r="BP88" t="str">
            <v>000897</v>
          </cell>
          <cell r="BQ88" t="str">
            <v>Ocupada</v>
          </cell>
          <cell r="BR88" t="str">
            <v>Contrato</v>
          </cell>
          <cell r="BS88" t="str">
            <v>09/08/2022</v>
          </cell>
          <cell r="BT88" t="str">
            <v>MEMORANDUM</v>
          </cell>
          <cell r="BU88" t="str">
            <v>09/08/2022</v>
          </cell>
          <cell r="BV88" t="str">
            <v>MEMO Nº 1151-2022-J-RR/HH/RSAB</v>
          </cell>
          <cell r="BW88" t="str">
            <v>P.S. I-2 ANTILLA</v>
          </cell>
          <cell r="BX88" t="str">
            <v>RED DE SALUD ABANCAY</v>
          </cell>
          <cell r="BZ88" t="str">
            <v>Personal y Obligaciones Sociales</v>
          </cell>
          <cell r="CA88" t="str">
            <v>RECURSOS ORDINARIOS</v>
          </cell>
          <cell r="CB88" t="str">
            <v>2</v>
          </cell>
          <cell r="CC88" t="str">
            <v>BANCO DE LA NACION</v>
          </cell>
          <cell r="CD88" t="str">
            <v>MULTIRED</v>
          </cell>
          <cell r="CE88" t="str">
            <v>-</v>
          </cell>
          <cell r="CF88" t="str">
            <v>-</v>
          </cell>
          <cell r="CG88" t="str">
            <v>DL.25897 - SPP</v>
          </cell>
          <cell r="CH88" t="str">
            <v>AFP INTEGRA</v>
          </cell>
          <cell r="CI88" t="str">
            <v>26/10/2021</v>
          </cell>
          <cell r="CJ88" t="str">
            <v>630540ILPAA8</v>
          </cell>
          <cell r="CL88" t="str">
            <v>UE Red De Salud Abancay</v>
          </cell>
          <cell r="CM88" t="str">
            <v>ACTIVO</v>
          </cell>
          <cell r="CQ88" t="str">
            <v>Perú</v>
          </cell>
          <cell r="CR88" t="str">
            <v>MICRORED DE SALUD CURAHUASI</v>
          </cell>
        </row>
        <row r="89">
          <cell r="S89" t="str">
            <v>43514898</v>
          </cell>
          <cell r="T89" t="str">
            <v>MARIBEL</v>
          </cell>
          <cell r="U89" t="str">
            <v>QUISPE</v>
          </cell>
          <cell r="V89" t="str">
            <v>MALDONADO</v>
          </cell>
          <cell r="W89" t="str">
            <v>SIN DATOS</v>
          </cell>
          <cell r="X89" t="str">
            <v>28/01/1986</v>
          </cell>
          <cell r="Y89" t="str">
            <v>Femenino</v>
          </cell>
          <cell r="Z89" t="str">
            <v>Soltero</v>
          </cell>
          <cell r="AA89" t="str">
            <v>SIN DATOS</v>
          </cell>
          <cell r="AE89" t="str">
            <v>Superior Universitario</v>
          </cell>
          <cell r="AF89" t="str">
            <v>Superior completo</v>
          </cell>
          <cell r="AG89" t="str">
            <v>CIRUJANO DENTISTA</v>
          </cell>
          <cell r="AK89" t="str">
            <v>TITULO</v>
          </cell>
          <cell r="AM89" t="str">
            <v>NO</v>
          </cell>
          <cell r="AR89" t="str">
            <v>SI</v>
          </cell>
          <cell r="AS89" t="str">
            <v>NO</v>
          </cell>
          <cell r="AT89" t="str">
            <v>NO</v>
          </cell>
          <cell r="AV89" t="str">
            <v>2015-10-01</v>
          </cell>
          <cell r="AW89" t="str">
            <v>ODONTOLOGO</v>
          </cell>
          <cell r="AX89" t="str">
            <v>Regimen 1057 (CAS)</v>
          </cell>
          <cell r="AY89" t="str">
            <v>Contrato CAS</v>
          </cell>
          <cell r="AZ89" t="str">
            <v>Sin Nivel Remunerativo</v>
          </cell>
          <cell r="BA89" t="str">
            <v>0000-Sin Nivel Remunerativo</v>
          </cell>
          <cell r="BC89" t="str">
            <v>Recursos Ordinarios</v>
          </cell>
          <cell r="BD89" t="str">
            <v>2500</v>
          </cell>
          <cell r="BE89" t="str">
            <v>Presencial</v>
          </cell>
          <cell r="BF89" t="str">
            <v>NO</v>
          </cell>
          <cell r="BG89" t="str">
            <v>NO</v>
          </cell>
          <cell r="BI89" t="str">
            <v>NO</v>
          </cell>
          <cell r="BJ89" t="str">
            <v>NO</v>
          </cell>
          <cell r="BL89" t="str">
            <v>NO</v>
          </cell>
          <cell r="BM89" t="str">
            <v>Contrato Administrativo de Servicios</v>
          </cell>
          <cell r="BN89" t="str">
            <v>Profesionales de la Salud</v>
          </cell>
          <cell r="BO89" t="str">
            <v>PROF. DE LA SALUD</v>
          </cell>
          <cell r="BP89" t="str">
            <v>000484</v>
          </cell>
          <cell r="BQ89" t="str">
            <v>Ocupada</v>
          </cell>
          <cell r="BR89" t="str">
            <v>Concurso</v>
          </cell>
          <cell r="BS89" t="str">
            <v>01/09/2019</v>
          </cell>
          <cell r="BT89" t="str">
            <v>MEMORANDUM</v>
          </cell>
          <cell r="BU89" t="str">
            <v>01/09/2019</v>
          </cell>
          <cell r="BV89" t="str">
            <v>0026</v>
          </cell>
          <cell r="BW89" t="str">
            <v>UE 1498 RED DE SALUD ABANCAY</v>
          </cell>
          <cell r="BX89" t="str">
            <v>RED DE SALUD ABANCAY</v>
          </cell>
          <cell r="BZ89" t="str">
            <v>Personal y Obligaciones Sociales</v>
          </cell>
          <cell r="CA89" t="str">
            <v>RECURSOS ORDINARIOS</v>
          </cell>
          <cell r="CB89" t="str">
            <v>6</v>
          </cell>
          <cell r="CC89" t="str">
            <v>BANCO DE LA NACION</v>
          </cell>
          <cell r="CD89" t="str">
            <v>CUENTA DE AHORRO</v>
          </cell>
          <cell r="CE89" t="str">
            <v>04042338376</v>
          </cell>
          <cell r="CF89" t="str">
            <v>00000000000000000000</v>
          </cell>
          <cell r="CG89" t="str">
            <v>DL.25897 - SPP</v>
          </cell>
          <cell r="CH89" t="str">
            <v>PRIMA AFP</v>
          </cell>
          <cell r="CI89" t="str">
            <v>01/09/2019</v>
          </cell>
          <cell r="CJ89" t="str">
            <v>000000000000</v>
          </cell>
          <cell r="CK89" t="str">
            <v>000000000000000</v>
          </cell>
          <cell r="CL89" t="str">
            <v>UE Red De Salud Abancay</v>
          </cell>
          <cell r="CM89" t="str">
            <v>ACTIVO</v>
          </cell>
          <cell r="CQ89" t="str">
            <v>Perú</v>
          </cell>
          <cell r="CR89" t="str">
            <v>MICRORED DE SALUD CURAHUASI</v>
          </cell>
        </row>
        <row r="90">
          <cell r="S90" t="str">
            <v>80035038</v>
          </cell>
          <cell r="T90" t="str">
            <v>LUIS ALBERTO</v>
          </cell>
          <cell r="U90" t="str">
            <v>HUAMANI</v>
          </cell>
          <cell r="V90" t="str">
            <v>GUTIERREZ</v>
          </cell>
          <cell r="W90" t="str">
            <v>SIN DATOS</v>
          </cell>
          <cell r="X90" t="str">
            <v>13/04/1979</v>
          </cell>
          <cell r="Y90" t="str">
            <v>Masculino</v>
          </cell>
          <cell r="Z90" t="str">
            <v>Casado</v>
          </cell>
          <cell r="AA90" t="str">
            <v>C.P. SAN FRANCISCO</v>
          </cell>
          <cell r="AE90" t="str">
            <v>Superior Técnico</v>
          </cell>
          <cell r="AF90" t="str">
            <v>Técnico superior completo</v>
          </cell>
          <cell r="AG90" t="str">
            <v>TECNICO EN ENFERMERIA</v>
          </cell>
          <cell r="AK90" t="str">
            <v>TITULO</v>
          </cell>
          <cell r="AM90" t="str">
            <v>NO</v>
          </cell>
          <cell r="AR90" t="str">
            <v>SI</v>
          </cell>
          <cell r="AS90" t="str">
            <v>NO</v>
          </cell>
          <cell r="AT90" t="str">
            <v>NO</v>
          </cell>
          <cell r="AU90" t="str">
            <v>05/01/2022</v>
          </cell>
          <cell r="AV90" t="str">
            <v>09/08/2022</v>
          </cell>
          <cell r="AW90" t="str">
            <v>TECNICO/A EN ENFERMERIA I</v>
          </cell>
          <cell r="AX90" t="str">
            <v>Regimen 1057 (CAS)</v>
          </cell>
          <cell r="AY90" t="str">
            <v>CAS LEY N° 31538</v>
          </cell>
          <cell r="AZ90" t="str">
            <v>Sin Nivel Remunerativo</v>
          </cell>
          <cell r="BA90" t="str">
            <v>0000-Sin Nivel Remunerativo</v>
          </cell>
          <cell r="BC90" t="str">
            <v>Recursos Ordinarios</v>
          </cell>
          <cell r="BD90" t="str">
            <v>1800</v>
          </cell>
          <cell r="BE90" t="str">
            <v>Presencial</v>
          </cell>
          <cell r="BF90" t="str">
            <v>NO</v>
          </cell>
          <cell r="BG90" t="str">
            <v>NO</v>
          </cell>
          <cell r="BI90" t="str">
            <v>NO</v>
          </cell>
          <cell r="BJ90" t="str">
            <v>NO</v>
          </cell>
          <cell r="BL90" t="str">
            <v>NO</v>
          </cell>
          <cell r="BM90" t="str">
            <v>Contrato Administrativo de Servicios</v>
          </cell>
          <cell r="BN90" t="str">
            <v>Tecnicos</v>
          </cell>
          <cell r="BO90" t="str">
            <v>TECNICO ASIS</v>
          </cell>
          <cell r="BP90" t="str">
            <v>000899</v>
          </cell>
          <cell r="BQ90" t="str">
            <v>Ocupada</v>
          </cell>
          <cell r="BR90" t="str">
            <v>Contrato</v>
          </cell>
          <cell r="BS90" t="str">
            <v>09/08/2022</v>
          </cell>
          <cell r="BT90" t="str">
            <v>MEMORANDUM</v>
          </cell>
          <cell r="BU90" t="str">
            <v>09/08/2022</v>
          </cell>
          <cell r="BV90" t="str">
            <v>MEMO Nº 1149-2022-J-RR/HH-RSAB</v>
          </cell>
          <cell r="BW90" t="str">
            <v>P.S. I-2 BACAS</v>
          </cell>
          <cell r="BX90" t="str">
            <v>RED DE SALUD ABANCAY</v>
          </cell>
          <cell r="BZ90" t="str">
            <v>Personal y Obligaciones Sociales</v>
          </cell>
          <cell r="CA90" t="str">
            <v>RECURSOS ORDINARIOS</v>
          </cell>
          <cell r="CB90" t="str">
            <v>2</v>
          </cell>
          <cell r="CC90" t="str">
            <v>BANCO DE LA NACION</v>
          </cell>
          <cell r="CD90" t="str">
            <v>CUENTA CORRIENTE</v>
          </cell>
          <cell r="CE90" t="str">
            <v>-</v>
          </cell>
          <cell r="CF90" t="str">
            <v>-</v>
          </cell>
          <cell r="CG90" t="str">
            <v>DL.25897 - SPP</v>
          </cell>
          <cell r="CH90" t="str">
            <v>AFP PROFUTURO</v>
          </cell>
          <cell r="CI90" t="str">
            <v>28/05/2002</v>
          </cell>
          <cell r="CJ90" t="str">
            <v>589561LHGAI1</v>
          </cell>
          <cell r="CL90" t="str">
            <v>UE Red De Salud Abancay</v>
          </cell>
          <cell r="CM90" t="str">
            <v>ACTIVO</v>
          </cell>
          <cell r="CN90" t="str">
            <v>05/01/2022</v>
          </cell>
          <cell r="CO90" t="str">
            <v>31/01/2022</v>
          </cell>
          <cell r="CP90" t="str">
            <v>448043_8427_2022-02-0419-02-38.pdf</v>
          </cell>
          <cell r="CQ90" t="str">
            <v>Perú</v>
          </cell>
          <cell r="CR90" t="str">
            <v>MICRORED DE SALUD CURAHUASI</v>
          </cell>
        </row>
        <row r="91">
          <cell r="S91" t="str">
            <v>44620924</v>
          </cell>
          <cell r="T91" t="str">
            <v>YOLANDA</v>
          </cell>
          <cell r="U91" t="str">
            <v>BRAVO</v>
          </cell>
          <cell r="V91" t="str">
            <v>TORVISCO</v>
          </cell>
          <cell r="W91" t="str">
            <v>SIN DATOS</v>
          </cell>
          <cell r="X91" t="str">
            <v>19/10/1987</v>
          </cell>
          <cell r="Y91" t="str">
            <v>Femenino</v>
          </cell>
          <cell r="Z91" t="str">
            <v>Soltero</v>
          </cell>
          <cell r="AA91" t="str">
            <v>CHACÑA</v>
          </cell>
          <cell r="AC91" t="str">
            <v>yola1258@hotmail.com</v>
          </cell>
          <cell r="AD91" t="str">
            <v>992698440</v>
          </cell>
          <cell r="AE91" t="str">
            <v>Superior Universitario</v>
          </cell>
          <cell r="AF91" t="str">
            <v>Superior completo</v>
          </cell>
          <cell r="AG91" t="str">
            <v>ENFERMERA(O)</v>
          </cell>
          <cell r="AK91" t="str">
            <v>TITULO</v>
          </cell>
          <cell r="AL91" t="str">
            <v>81379</v>
          </cell>
          <cell r="AM91" t="str">
            <v>NO</v>
          </cell>
          <cell r="AR91" t="str">
            <v>SI</v>
          </cell>
          <cell r="AS91" t="str">
            <v>NO</v>
          </cell>
          <cell r="AT91" t="str">
            <v>NO</v>
          </cell>
          <cell r="AU91" t="str">
            <v>01/10/2021</v>
          </cell>
          <cell r="AV91" t="str">
            <v>09/08/2022</v>
          </cell>
          <cell r="AW91" t="str">
            <v>ENFERMERA/O</v>
          </cell>
          <cell r="AX91" t="str">
            <v>Regimen 1057 (CAS)</v>
          </cell>
          <cell r="AY91" t="str">
            <v>CAS LEY N° 31538</v>
          </cell>
          <cell r="AZ91" t="str">
            <v>Sin Nivel Remunerativo</v>
          </cell>
          <cell r="BA91" t="str">
            <v>0000-Sin Nivel Remunerativo</v>
          </cell>
          <cell r="BC91" t="str">
            <v>Recursos Ordinarios</v>
          </cell>
          <cell r="BD91" t="str">
            <v>2900</v>
          </cell>
          <cell r="BE91" t="str">
            <v>Presencial</v>
          </cell>
          <cell r="BF91" t="str">
            <v>NO</v>
          </cell>
          <cell r="BG91" t="str">
            <v>NO</v>
          </cell>
          <cell r="BI91" t="str">
            <v>NO</v>
          </cell>
          <cell r="BJ91" t="str">
            <v>NO</v>
          </cell>
          <cell r="BL91" t="str">
            <v>NO</v>
          </cell>
          <cell r="BM91" t="str">
            <v>Contrato Administrativo de Servicios</v>
          </cell>
          <cell r="BN91" t="str">
            <v>Profesionales de la Salud</v>
          </cell>
          <cell r="BO91" t="str">
            <v>PROF. DE LA SALUD</v>
          </cell>
          <cell r="BP91" t="str">
            <v>000874</v>
          </cell>
          <cell r="BQ91" t="str">
            <v>Ocupada</v>
          </cell>
          <cell r="BR91" t="str">
            <v>Contrato</v>
          </cell>
          <cell r="BS91" t="str">
            <v>09/08/2022</v>
          </cell>
          <cell r="BT91" t="str">
            <v>MEMORANDUM</v>
          </cell>
          <cell r="BU91" t="str">
            <v>09/08/2022</v>
          </cell>
          <cell r="BV91" t="str">
            <v>1131-2022</v>
          </cell>
          <cell r="BW91" t="str">
            <v>P.S. I-2 BACAS</v>
          </cell>
          <cell r="BX91" t="str">
            <v>RED DE SALUD ABANCAY</v>
          </cell>
          <cell r="BZ91" t="str">
            <v>Personal y Obligaciones Sociales</v>
          </cell>
          <cell r="CA91" t="str">
            <v>RECURSOS ORDINARIOS</v>
          </cell>
          <cell r="CB91" t="str">
            <v>0</v>
          </cell>
          <cell r="CC91" t="str">
            <v>BANCO DE LA NACION</v>
          </cell>
          <cell r="CD91" t="str">
            <v>MULTIRED</v>
          </cell>
          <cell r="CG91" t="str">
            <v>DL.25897 - SPP</v>
          </cell>
          <cell r="CH91" t="str">
            <v>AFP HABITAT</v>
          </cell>
          <cell r="CI91" t="str">
            <v>15/06/2016</v>
          </cell>
          <cell r="CJ91" t="str">
            <v>620670YBTVV4</v>
          </cell>
          <cell r="CL91" t="str">
            <v>UE Red De Salud Abancay</v>
          </cell>
          <cell r="CM91" t="str">
            <v>ACTIVO</v>
          </cell>
          <cell r="CN91" t="str">
            <v>01/10/2021</v>
          </cell>
          <cell r="CP91" t="str">
            <v>230506_8427_2021-11-1113-11-30.pdf</v>
          </cell>
          <cell r="CQ91" t="str">
            <v>Perú</v>
          </cell>
          <cell r="CR91" t="str">
            <v>MICRORED DE SALUD CURAHUASI</v>
          </cell>
        </row>
        <row r="92">
          <cell r="S92" t="str">
            <v>80328314</v>
          </cell>
          <cell r="T92" t="str">
            <v>ELIZABETH</v>
          </cell>
          <cell r="U92" t="str">
            <v>PALOMINO</v>
          </cell>
          <cell r="V92" t="str">
            <v>AVALOS</v>
          </cell>
          <cell r="W92" t="str">
            <v>SIN DATOS</v>
          </cell>
          <cell r="X92" t="str">
            <v>25/08/1979</v>
          </cell>
          <cell r="Y92" t="str">
            <v>Femenino</v>
          </cell>
          <cell r="Z92" t="str">
            <v>Soltero</v>
          </cell>
          <cell r="AA92" t="str">
            <v>URB.JHON KENNEDY S/N</v>
          </cell>
          <cell r="AE92" t="str">
            <v>Superior Técnico</v>
          </cell>
          <cell r="AF92" t="str">
            <v>Técnico superior completo</v>
          </cell>
          <cell r="AG92" t="str">
            <v>TECNICO EN ENFERMERIA</v>
          </cell>
          <cell r="AK92" t="str">
            <v>TITULO</v>
          </cell>
          <cell r="AM92" t="str">
            <v>NO</v>
          </cell>
          <cell r="AR92" t="str">
            <v>SI</v>
          </cell>
          <cell r="AS92" t="str">
            <v>NO</v>
          </cell>
          <cell r="AT92" t="str">
            <v>NO</v>
          </cell>
          <cell r="AV92" t="str">
            <v>12/03/2020</v>
          </cell>
          <cell r="AW92" t="str">
            <v>TECNICO/A EN ENFERMERIA I</v>
          </cell>
          <cell r="AX92" t="str">
            <v>Regimen 1057 (CAS)</v>
          </cell>
          <cell r="AY92" t="str">
            <v>CAS LEY N° 31538</v>
          </cell>
          <cell r="AZ92" t="str">
            <v>Sin Nivel Remunerativo</v>
          </cell>
          <cell r="BA92" t="str">
            <v>0000-Sin Nivel Remunerativo</v>
          </cell>
          <cell r="BC92" t="str">
            <v>Recursos Ordinarios</v>
          </cell>
          <cell r="BD92" t="str">
            <v>1800</v>
          </cell>
          <cell r="BE92" t="str">
            <v>Presencial</v>
          </cell>
          <cell r="BF92" t="str">
            <v>NO</v>
          </cell>
          <cell r="BG92" t="str">
            <v>NO</v>
          </cell>
          <cell r="BI92" t="str">
            <v>NO</v>
          </cell>
          <cell r="BJ92" t="str">
            <v>NO</v>
          </cell>
          <cell r="BL92" t="str">
            <v>NO</v>
          </cell>
          <cell r="BM92" t="str">
            <v>Contrato Administrativo de Servicios</v>
          </cell>
          <cell r="BN92" t="str">
            <v>Tecnicos</v>
          </cell>
          <cell r="BO92" t="str">
            <v>TECNICO ASIS</v>
          </cell>
          <cell r="BP92" t="str">
            <v>000919</v>
          </cell>
          <cell r="BQ92" t="str">
            <v>Ocupada</v>
          </cell>
          <cell r="BR92" t="str">
            <v>Contrato</v>
          </cell>
          <cell r="BS92" t="str">
            <v>08/08/2022</v>
          </cell>
          <cell r="BT92" t="str">
            <v>MEMORANDUM</v>
          </cell>
          <cell r="BU92" t="str">
            <v>08/08/2022</v>
          </cell>
          <cell r="BV92" t="str">
            <v>1084-2022</v>
          </cell>
          <cell r="BW92" t="str">
            <v>P.S. I-2 BACAS</v>
          </cell>
          <cell r="BX92" t="str">
            <v>RED DE SALUD ABANCAY</v>
          </cell>
          <cell r="BZ92" t="str">
            <v>Personal y Obligaciones Sociales</v>
          </cell>
          <cell r="CA92" t="str">
            <v>RECURSOS ORDINARIOS</v>
          </cell>
          <cell r="CB92" t="str">
            <v>0</v>
          </cell>
          <cell r="CC92" t="str">
            <v>BANCO DE LA NACION</v>
          </cell>
          <cell r="CD92" t="str">
            <v>MULTIRED</v>
          </cell>
          <cell r="CG92" t="str">
            <v>DL.19990 - SNP</v>
          </cell>
          <cell r="CH92" t="str">
            <v>O.N.P.</v>
          </cell>
          <cell r="CI92" t="str">
            <v>08/08/2022</v>
          </cell>
          <cell r="CL92" t="str">
            <v>UE Red De Salud Abancay</v>
          </cell>
          <cell r="CM92" t="str">
            <v>ACTIVO</v>
          </cell>
          <cell r="CQ92" t="str">
            <v>Perú</v>
          </cell>
          <cell r="CR92" t="str">
            <v>MICRORED DE SALUD CURAHUASI</v>
          </cell>
        </row>
        <row r="93">
          <cell r="S93" t="str">
            <v>41424474</v>
          </cell>
          <cell r="T93" t="str">
            <v>ELIA</v>
          </cell>
          <cell r="U93" t="str">
            <v>BASILIO</v>
          </cell>
          <cell r="V93" t="str">
            <v>CRUZ</v>
          </cell>
          <cell r="W93" t="str">
            <v>SIN DATOS</v>
          </cell>
          <cell r="X93" t="str">
            <v>20/03/1982</v>
          </cell>
          <cell r="Y93" t="str">
            <v>Femenino</v>
          </cell>
          <cell r="Z93" t="str">
            <v>Soltero</v>
          </cell>
          <cell r="AA93" t="str">
            <v>COMUNIDAD ANTILLA</v>
          </cell>
          <cell r="AB93" t="str">
            <v>10414244749</v>
          </cell>
          <cell r="AE93" t="str">
            <v>Superior Técnico</v>
          </cell>
          <cell r="AF93" t="str">
            <v>Técnico superior completo</v>
          </cell>
          <cell r="AG93" t="str">
            <v>TECNICO EN ENFERMERIA</v>
          </cell>
          <cell r="AK93" t="str">
            <v>TITULO</v>
          </cell>
          <cell r="AM93" t="str">
            <v>NO</v>
          </cell>
          <cell r="AR93" t="str">
            <v>SI</v>
          </cell>
          <cell r="AS93" t="str">
            <v>NO</v>
          </cell>
          <cell r="AT93" t="str">
            <v>NO</v>
          </cell>
          <cell r="AV93" t="str">
            <v>2009-01-01</v>
          </cell>
          <cell r="AW93" t="str">
            <v>TECNICO/A EN ENFERMERIA I</v>
          </cell>
          <cell r="AX93" t="str">
            <v>Regimen 276</v>
          </cell>
          <cell r="AY93" t="str">
            <v>Nombrado</v>
          </cell>
          <cell r="AZ93" t="str">
            <v>STF</v>
          </cell>
          <cell r="BA93" t="str">
            <v>0099-STF-Servidor Tecnico F</v>
          </cell>
          <cell r="BB93" t="str">
            <v>TF</v>
          </cell>
          <cell r="BE93" t="str">
            <v>Presencial</v>
          </cell>
          <cell r="BF93" t="str">
            <v>NO</v>
          </cell>
          <cell r="BG93" t="str">
            <v>NO</v>
          </cell>
          <cell r="BI93" t="str">
            <v>NO</v>
          </cell>
          <cell r="BJ93" t="str">
            <v>NO</v>
          </cell>
          <cell r="BK93" t="str">
            <v>2016-01-01</v>
          </cell>
          <cell r="BL93" t="str">
            <v>NO</v>
          </cell>
          <cell r="BM93" t="str">
            <v>Activos</v>
          </cell>
          <cell r="BN93" t="str">
            <v>Tecnicos</v>
          </cell>
          <cell r="BO93" t="str">
            <v>TECNICO ASIS</v>
          </cell>
          <cell r="BP93" t="str">
            <v>000483</v>
          </cell>
          <cell r="BQ93" t="str">
            <v>Ocupada</v>
          </cell>
          <cell r="BR93" t="str">
            <v>Ley 30281</v>
          </cell>
          <cell r="BS93" t="str">
            <v>31/12/2015</v>
          </cell>
          <cell r="BT93" t="str">
            <v>RESOLUCION DIRECTORAL</v>
          </cell>
          <cell r="BU93" t="str">
            <v>31/12/2015</v>
          </cell>
          <cell r="BV93" t="str">
            <v>Nombramiento 2015</v>
          </cell>
          <cell r="BX93" t="str">
            <v>RED DE SALUD ABANCAY</v>
          </cell>
          <cell r="BY93" t="str">
            <v>GESTION ADMINISTRATIVA</v>
          </cell>
          <cell r="BZ93" t="str">
            <v>Personal y Obligaciones Sociales</v>
          </cell>
          <cell r="CA93" t="str">
            <v>RECURSOS ORDINARIOS</v>
          </cell>
          <cell r="CB93" t="str">
            <v>12</v>
          </cell>
          <cell r="CC93" t="str">
            <v>BANCO DE LA NACION</v>
          </cell>
          <cell r="CD93" t="str">
            <v>MULTIRED</v>
          </cell>
          <cell r="CE93" t="str">
            <v>04181080006</v>
          </cell>
          <cell r="CF93" t="str">
            <v>00000000000000000000</v>
          </cell>
          <cell r="CG93" t="str">
            <v>DL.19990 - SNP</v>
          </cell>
          <cell r="CH93" t="str">
            <v>O.N.P.</v>
          </cell>
          <cell r="CJ93" t="str">
            <v>0</v>
          </cell>
          <cell r="CK93" t="str">
            <v>000000000000000</v>
          </cell>
          <cell r="CL93" t="str">
            <v>UE Red De Salud Abancay</v>
          </cell>
          <cell r="CM93" t="str">
            <v>ACTIVO</v>
          </cell>
          <cell r="CQ93" t="str">
            <v>Perú</v>
          </cell>
          <cell r="CR93" t="str">
            <v>MICRORED DE SALUD CURAHUASI</v>
          </cell>
        </row>
        <row r="94">
          <cell r="S94" t="str">
            <v>31037548</v>
          </cell>
          <cell r="T94" t="str">
            <v>NORA</v>
          </cell>
          <cell r="U94" t="str">
            <v>RIOS</v>
          </cell>
          <cell r="V94" t="str">
            <v>ACHULLI</v>
          </cell>
          <cell r="W94" t="str">
            <v>SIN DATOS</v>
          </cell>
          <cell r="X94" t="str">
            <v>20/04/1975</v>
          </cell>
          <cell r="Y94" t="str">
            <v>Femenino</v>
          </cell>
          <cell r="Z94" t="str">
            <v>Soltero</v>
          </cell>
          <cell r="AA94" t="str">
            <v>9 DE DICIEMBRE PUEBLO LIBRE</v>
          </cell>
          <cell r="AB94" t="str">
            <v>1031037548</v>
          </cell>
          <cell r="AE94" t="str">
            <v>Superior Universitario</v>
          </cell>
          <cell r="AF94" t="str">
            <v>Superior completo</v>
          </cell>
          <cell r="AG94" t="str">
            <v>ENFERMERA(O)</v>
          </cell>
          <cell r="AK94" t="str">
            <v>TITULO</v>
          </cell>
          <cell r="AL94" t="str">
            <v>50694</v>
          </cell>
          <cell r="AM94" t="str">
            <v>NO</v>
          </cell>
          <cell r="AR94" t="str">
            <v>SI</v>
          </cell>
          <cell r="AS94" t="str">
            <v>NO</v>
          </cell>
          <cell r="AT94" t="str">
            <v>NO</v>
          </cell>
          <cell r="AV94" t="str">
            <v>2015-01-01</v>
          </cell>
          <cell r="AW94" t="str">
            <v>ENFERMERA/O</v>
          </cell>
          <cell r="AX94" t="str">
            <v>Regimen 276</v>
          </cell>
          <cell r="AY94" t="str">
            <v>Nombrado</v>
          </cell>
          <cell r="AZ94" t="str">
            <v>ENF-10</v>
          </cell>
          <cell r="BA94" t="str">
            <v>0076-ENF-10-Enfermera (nivel I)</v>
          </cell>
          <cell r="BB94" t="str">
            <v>10</v>
          </cell>
          <cell r="BE94" t="str">
            <v>Presencial</v>
          </cell>
          <cell r="BF94" t="str">
            <v>NO</v>
          </cell>
          <cell r="BG94" t="str">
            <v>NO</v>
          </cell>
          <cell r="BI94" t="str">
            <v>NO</v>
          </cell>
          <cell r="BJ94" t="str">
            <v>NO</v>
          </cell>
          <cell r="BK94" t="str">
            <v>31/12/2014</v>
          </cell>
          <cell r="BL94" t="str">
            <v>SI</v>
          </cell>
          <cell r="BM94" t="str">
            <v>Activos</v>
          </cell>
          <cell r="BN94" t="str">
            <v>Profesionales de la Salud</v>
          </cell>
          <cell r="BO94" t="str">
            <v>PROF. DE LA SALUD</v>
          </cell>
          <cell r="BP94" t="str">
            <v>000375</v>
          </cell>
          <cell r="BQ94" t="str">
            <v>Ocupada</v>
          </cell>
          <cell r="BR94" t="str">
            <v>Ley 30114</v>
          </cell>
          <cell r="BS94" t="str">
            <v>31/12/2014</v>
          </cell>
          <cell r="BT94" t="str">
            <v>RESOLUCION DIRECTORAL</v>
          </cell>
          <cell r="BU94" t="str">
            <v>31/12/2014</v>
          </cell>
          <cell r="BV94" t="str">
            <v>199-2014-D-RSAB-APURIMAC</v>
          </cell>
          <cell r="BX94" t="str">
            <v>DIRECCION EJECUTIVA</v>
          </cell>
          <cell r="BY94" t="str">
            <v>GESTION ADMINISTRATIVA</v>
          </cell>
          <cell r="BZ94" t="str">
            <v>Personal y Obligaciones Sociales</v>
          </cell>
          <cell r="CA94" t="str">
            <v>RECURSOS ORDINARIOS</v>
          </cell>
          <cell r="CB94" t="str">
            <v>12</v>
          </cell>
          <cell r="CC94" t="str">
            <v>BANCO DE LA NACION</v>
          </cell>
          <cell r="CD94" t="str">
            <v>CUENTA DE AHORRO</v>
          </cell>
          <cell r="CE94" t="str">
            <v>04181060676</v>
          </cell>
          <cell r="CF94" t="str">
            <v>1</v>
          </cell>
          <cell r="CG94" t="str">
            <v>DL.19990 - SNP</v>
          </cell>
          <cell r="CH94" t="str">
            <v>O.N.P.</v>
          </cell>
          <cell r="CJ94" t="str">
            <v>0</v>
          </cell>
          <cell r="CK94" t="str">
            <v>0</v>
          </cell>
          <cell r="CL94" t="str">
            <v>UE Red De Salud Abancay</v>
          </cell>
          <cell r="CM94" t="str">
            <v>ACTIVO</v>
          </cell>
          <cell r="CQ94" t="str">
            <v>Perú</v>
          </cell>
          <cell r="CR94" t="str">
            <v>MICRORED DE SALUD CURAHUASI</v>
          </cell>
        </row>
        <row r="95">
          <cell r="S95" t="str">
            <v>31005904</v>
          </cell>
          <cell r="T95" t="str">
            <v>MARIA ANTONIETA</v>
          </cell>
          <cell r="U95" t="str">
            <v>HUAMAN</v>
          </cell>
          <cell r="V95" t="str">
            <v>CHIPA</v>
          </cell>
          <cell r="W95" t="str">
            <v>SIN DATOS</v>
          </cell>
          <cell r="X95" t="str">
            <v>10/05/1965</v>
          </cell>
          <cell r="Y95" t="str">
            <v>Femenino</v>
          </cell>
          <cell r="Z95" t="str">
            <v>Soltero</v>
          </cell>
          <cell r="AA95" t="str">
            <v>JR.ARICA 564</v>
          </cell>
          <cell r="AC95" t="str">
            <v>antonieta_hch@hotmail.com</v>
          </cell>
          <cell r="AD95" t="str">
            <v>954737808</v>
          </cell>
          <cell r="AE95" t="str">
            <v>Superior Universitario</v>
          </cell>
          <cell r="AF95" t="str">
            <v>Superior completo</v>
          </cell>
          <cell r="AG95" t="str">
            <v>ENFERMERA(O)</v>
          </cell>
          <cell r="AK95" t="str">
            <v>TITULO</v>
          </cell>
          <cell r="AL95" t="str">
            <v>21389</v>
          </cell>
          <cell r="AM95" t="str">
            <v>NO</v>
          </cell>
          <cell r="AR95" t="str">
            <v>SI</v>
          </cell>
          <cell r="AS95" t="str">
            <v>NO</v>
          </cell>
          <cell r="AT95" t="str">
            <v>NO</v>
          </cell>
          <cell r="AV95" t="str">
            <v>2010-07-01</v>
          </cell>
          <cell r="AW95" t="str">
            <v>ENFERMERA/O</v>
          </cell>
          <cell r="AX95" t="str">
            <v>Regimen 276</v>
          </cell>
          <cell r="AY95" t="str">
            <v>Nombrado</v>
          </cell>
          <cell r="AZ95" t="str">
            <v>ENF-10</v>
          </cell>
          <cell r="BA95" t="str">
            <v>0076-ENF-10-Enfermera (nivel I)</v>
          </cell>
          <cell r="BB95" t="str">
            <v>10</v>
          </cell>
          <cell r="BC95" t="str">
            <v>Recursos Ordinarios</v>
          </cell>
          <cell r="BF95" t="str">
            <v>NO</v>
          </cell>
          <cell r="BG95" t="str">
            <v>NO</v>
          </cell>
          <cell r="BH95" t="str">
            <v>Licencia por causas diferentes a los grupos de riesgo COVID-19</v>
          </cell>
          <cell r="BI95" t="str">
            <v>NO</v>
          </cell>
          <cell r="BJ95" t="str">
            <v>NO</v>
          </cell>
          <cell r="BL95" t="str">
            <v>NO</v>
          </cell>
          <cell r="BM95" t="str">
            <v>Activos</v>
          </cell>
          <cell r="BN95" t="str">
            <v>Profesionales de la Salud</v>
          </cell>
          <cell r="BO95" t="str">
            <v>PROF. DE LA SALUD</v>
          </cell>
          <cell r="BP95" t="str">
            <v>000182</v>
          </cell>
          <cell r="BQ95" t="str">
            <v>Ocupada</v>
          </cell>
          <cell r="BR95" t="str">
            <v>Ley 28560</v>
          </cell>
          <cell r="BS95" t="str">
            <v>01/04/2010</v>
          </cell>
          <cell r="BT95" t="str">
            <v>RESOLUCION DIRECTORAL</v>
          </cell>
          <cell r="BU95" t="str">
            <v>01/04/2010</v>
          </cell>
          <cell r="BV95" t="str">
            <v>-</v>
          </cell>
          <cell r="BX95" t="str">
            <v>DIRECCION EJECUTIVA</v>
          </cell>
          <cell r="BY95" t="str">
            <v>GESTION ADMINISTRATIVA</v>
          </cell>
          <cell r="BZ95" t="str">
            <v>Personal y Obligaciones Sociales</v>
          </cell>
          <cell r="CA95" t="str">
            <v>RECURSOS ORDINARIOS</v>
          </cell>
          <cell r="CB95" t="str">
            <v>12</v>
          </cell>
          <cell r="CC95" t="str">
            <v>BANCO DE LA NACION</v>
          </cell>
          <cell r="CD95" t="str">
            <v>MULTIRED</v>
          </cell>
          <cell r="CE95" t="str">
            <v>04181071031</v>
          </cell>
          <cell r="CF95" t="str">
            <v>1</v>
          </cell>
          <cell r="CG95" t="str">
            <v>DL.25897 - SPP</v>
          </cell>
          <cell r="CH95" t="str">
            <v>AFP INTEGRA</v>
          </cell>
          <cell r="CI95" t="str">
            <v>05/07/1994</v>
          </cell>
          <cell r="CJ95" t="str">
            <v>238700MHCMP0</v>
          </cell>
          <cell r="CK95" t="str">
            <v>0</v>
          </cell>
          <cell r="CL95" t="str">
            <v>UE Red De Salud Abancay</v>
          </cell>
          <cell r="CM95" t="str">
            <v>ACTIVO</v>
          </cell>
          <cell r="CQ95" t="str">
            <v>Perú</v>
          </cell>
          <cell r="CR95" t="str">
            <v>MICRORED DE SALUD CURAHUASI</v>
          </cell>
        </row>
        <row r="96">
          <cell r="S96" t="str">
            <v>41255810</v>
          </cell>
          <cell r="T96" t="str">
            <v>MARISOL</v>
          </cell>
          <cell r="U96" t="str">
            <v>MACHACA</v>
          </cell>
          <cell r="V96" t="str">
            <v>CONDORI</v>
          </cell>
          <cell r="W96" t="str">
            <v>SIN DATOS</v>
          </cell>
          <cell r="X96" t="str">
            <v>05/05/1982</v>
          </cell>
          <cell r="Y96" t="str">
            <v>Femenino</v>
          </cell>
          <cell r="Z96" t="str">
            <v>Soltero</v>
          </cell>
          <cell r="AA96" t="str">
            <v>JR.9 DE DICIEMBRE 223</v>
          </cell>
          <cell r="AC96" t="str">
            <v>clavelyrosassol@gmail.com</v>
          </cell>
          <cell r="AD96" t="str">
            <v>950725612</v>
          </cell>
          <cell r="AE96" t="str">
            <v>Superior Universitario</v>
          </cell>
          <cell r="AF96" t="str">
            <v>Superior completo</v>
          </cell>
          <cell r="AG96" t="str">
            <v>ENFERMERA(O)</v>
          </cell>
          <cell r="AK96" t="str">
            <v>TITULO</v>
          </cell>
          <cell r="AL96" t="str">
            <v>85380</v>
          </cell>
          <cell r="AM96" t="str">
            <v>NO</v>
          </cell>
          <cell r="AR96" t="str">
            <v>SI</v>
          </cell>
          <cell r="AS96" t="str">
            <v>NO</v>
          </cell>
          <cell r="AT96" t="str">
            <v>NO</v>
          </cell>
          <cell r="AV96" t="str">
            <v>2008-10-01</v>
          </cell>
          <cell r="AW96" t="str">
            <v>TECNICO/A EN ENFERMERIA I</v>
          </cell>
          <cell r="AX96" t="str">
            <v>Regimen 276</v>
          </cell>
          <cell r="AY96" t="str">
            <v>Nombrado</v>
          </cell>
          <cell r="AZ96" t="str">
            <v>STF</v>
          </cell>
          <cell r="BA96" t="str">
            <v>0099-STF-Servidor Tecnico F</v>
          </cell>
          <cell r="BB96" t="str">
            <v>TF</v>
          </cell>
          <cell r="BF96" t="str">
            <v>NO</v>
          </cell>
          <cell r="BG96" t="str">
            <v>NO</v>
          </cell>
          <cell r="BH96" t="str">
            <v>Licencia por causas diferentes a los grupos de riesgo COVID-19</v>
          </cell>
          <cell r="BI96" t="str">
            <v>NO</v>
          </cell>
          <cell r="BJ96" t="str">
            <v>NO</v>
          </cell>
          <cell r="BK96" t="str">
            <v>20/10/2016</v>
          </cell>
          <cell r="BL96" t="str">
            <v>SI</v>
          </cell>
          <cell r="BM96" t="str">
            <v>Activos</v>
          </cell>
          <cell r="BN96" t="str">
            <v>Tecnicos</v>
          </cell>
          <cell r="BO96" t="str">
            <v>TECNICO ASIS</v>
          </cell>
          <cell r="BP96" t="str">
            <v>000533</v>
          </cell>
          <cell r="BQ96" t="str">
            <v>Ocupada</v>
          </cell>
          <cell r="BR96" t="str">
            <v>Ley 30372</v>
          </cell>
          <cell r="BS96" t="str">
            <v>17/10/2016</v>
          </cell>
          <cell r="BT96" t="str">
            <v>DECRETO SUPREMO</v>
          </cell>
          <cell r="BU96" t="str">
            <v>15/10/2016</v>
          </cell>
          <cell r="BV96" t="str">
            <v>DS 286-2016-EF Nombramiento 2016</v>
          </cell>
          <cell r="BX96" t="str">
            <v>DIRECCION EJECUTIVA</v>
          </cell>
          <cell r="BY96" t="str">
            <v>GESTION ADMINISTRATIVA</v>
          </cell>
          <cell r="BZ96" t="str">
            <v>Personal y Obligaciones Sociales</v>
          </cell>
          <cell r="CA96" t="str">
            <v>RECURSOS ORDINARIOS</v>
          </cell>
          <cell r="CB96" t="str">
            <v>12</v>
          </cell>
          <cell r="CC96" t="str">
            <v>BANCO DE LA NACION</v>
          </cell>
          <cell r="CD96" t="str">
            <v>MULTIRED</v>
          </cell>
          <cell r="CE96" t="str">
            <v>04181060099</v>
          </cell>
          <cell r="CF96" t="str">
            <v>00000000000000000000</v>
          </cell>
          <cell r="CG96" t="str">
            <v>DL.19990 - SNP</v>
          </cell>
          <cell r="CH96" t="str">
            <v>O.N.P.</v>
          </cell>
          <cell r="CJ96" t="str">
            <v>1</v>
          </cell>
          <cell r="CK96" t="str">
            <v>0000000000000</v>
          </cell>
          <cell r="CL96" t="str">
            <v>UE Red De Salud Abancay</v>
          </cell>
          <cell r="CM96" t="str">
            <v>ACTIVO</v>
          </cell>
          <cell r="CQ96" t="str">
            <v>Perú</v>
          </cell>
          <cell r="CR96" t="str">
            <v>MICRORED DE SALUD CURAHUASI</v>
          </cell>
        </row>
        <row r="97">
          <cell r="S97" t="str">
            <v>41792554</v>
          </cell>
          <cell r="T97" t="str">
            <v>FELIX</v>
          </cell>
          <cell r="U97" t="str">
            <v>MONZON</v>
          </cell>
          <cell r="V97" t="str">
            <v>CARRION</v>
          </cell>
          <cell r="W97" t="str">
            <v>SIN DATOS</v>
          </cell>
          <cell r="X97" t="str">
            <v>20/11/1978</v>
          </cell>
          <cell r="Y97" t="str">
            <v>Masculino</v>
          </cell>
          <cell r="Z97" t="str">
            <v>Soltero</v>
          </cell>
          <cell r="AA97" t="str">
            <v>COMUNIDAD VACAS</v>
          </cell>
          <cell r="AE97" t="str">
            <v>Superior Técnico</v>
          </cell>
          <cell r="AF97" t="str">
            <v>Técnico superior completo</v>
          </cell>
          <cell r="AG97" t="str">
            <v>TECNICO EN ENFERMERIA</v>
          </cell>
          <cell r="AK97" t="str">
            <v>TITULO</v>
          </cell>
          <cell r="AM97" t="str">
            <v>NO</v>
          </cell>
          <cell r="AR97" t="str">
            <v>SI</v>
          </cell>
          <cell r="AS97" t="str">
            <v>NO</v>
          </cell>
          <cell r="AT97" t="str">
            <v>NO</v>
          </cell>
          <cell r="AV97" t="str">
            <v>2011-07-01</v>
          </cell>
          <cell r="AW97" t="str">
            <v>TECNICO/A EN ENFERMERIA I</v>
          </cell>
          <cell r="AX97" t="str">
            <v>Regimen 276</v>
          </cell>
          <cell r="AY97" t="str">
            <v>Nombrado</v>
          </cell>
          <cell r="AZ97" t="str">
            <v>STC</v>
          </cell>
          <cell r="BA97" t="str">
            <v>0096-STC-Servidor Tecnico C</v>
          </cell>
          <cell r="BB97" t="str">
            <v>TC</v>
          </cell>
          <cell r="BE97" t="str">
            <v>Presencial</v>
          </cell>
          <cell r="BF97" t="str">
            <v>NO</v>
          </cell>
          <cell r="BG97" t="str">
            <v>NO</v>
          </cell>
          <cell r="BI97" t="str">
            <v>NO</v>
          </cell>
          <cell r="BJ97" t="str">
            <v>NO</v>
          </cell>
          <cell r="BL97" t="str">
            <v>NO</v>
          </cell>
          <cell r="BM97" t="str">
            <v>Activos</v>
          </cell>
          <cell r="BN97" t="str">
            <v>Tecnicos</v>
          </cell>
          <cell r="BO97" t="str">
            <v>TECNICO ASIS</v>
          </cell>
          <cell r="BP97" t="str">
            <v>000323</v>
          </cell>
          <cell r="BQ97" t="str">
            <v>Ocupada</v>
          </cell>
          <cell r="BR97" t="str">
            <v>Concurso</v>
          </cell>
          <cell r="BS97" t="str">
            <v>01/07/2013</v>
          </cell>
          <cell r="BT97" t="str">
            <v>RESOLUCION DIRECTORAL</v>
          </cell>
          <cell r="BU97" t="str">
            <v>01/07/2013</v>
          </cell>
          <cell r="BV97" t="str">
            <v>-</v>
          </cell>
          <cell r="BX97" t="str">
            <v>DIRECCION EJECUTIVA</v>
          </cell>
          <cell r="BY97" t="str">
            <v>GESTION ADMINISTRATIVA</v>
          </cell>
          <cell r="BZ97" t="str">
            <v>Personal y Obligaciones Sociales</v>
          </cell>
          <cell r="CA97" t="str">
            <v>RECURSOS ORDINARIOS</v>
          </cell>
          <cell r="CB97" t="str">
            <v>12</v>
          </cell>
          <cell r="CC97" t="str">
            <v>BANCO DE LA NACION</v>
          </cell>
          <cell r="CD97" t="str">
            <v>MULTIRED</v>
          </cell>
          <cell r="CE97" t="str">
            <v>04181101623</v>
          </cell>
          <cell r="CF97" t="str">
            <v>0</v>
          </cell>
          <cell r="CG97" t="str">
            <v>DL.19990 - SNP</v>
          </cell>
          <cell r="CH97" t="str">
            <v>O.N.P.</v>
          </cell>
          <cell r="CI97" t="str">
            <v>01/07/2013</v>
          </cell>
          <cell r="CJ97" t="str">
            <v>0</v>
          </cell>
          <cell r="CK97" t="str">
            <v>0</v>
          </cell>
          <cell r="CL97" t="str">
            <v>UE Red De Salud Abancay</v>
          </cell>
          <cell r="CM97" t="str">
            <v>ACTIVO</v>
          </cell>
          <cell r="CQ97" t="str">
            <v>Perú</v>
          </cell>
          <cell r="CR97" t="str">
            <v>MICRORED DE SALUD CURAHUASI</v>
          </cell>
        </row>
        <row r="98">
          <cell r="S98" t="str">
            <v>40252883</v>
          </cell>
          <cell r="T98" t="str">
            <v>SANTOS</v>
          </cell>
          <cell r="U98" t="str">
            <v>VALENZUELA</v>
          </cell>
          <cell r="V98" t="str">
            <v>HUAMANÑAHUI</v>
          </cell>
          <cell r="W98" t="str">
            <v>SIN DATOS</v>
          </cell>
          <cell r="X98" t="str">
            <v>07/06/1977</v>
          </cell>
          <cell r="Y98" t="str">
            <v>Masculino</v>
          </cell>
          <cell r="Z98" t="str">
            <v>Soltero</v>
          </cell>
          <cell r="AA98" t="str">
            <v>COMUNIDAD CONCACHA</v>
          </cell>
          <cell r="AB98" t="str">
            <v>10402528839</v>
          </cell>
          <cell r="AD98" t="str">
            <v>983722562</v>
          </cell>
          <cell r="AE98" t="str">
            <v>Superior Técnico</v>
          </cell>
          <cell r="AF98" t="str">
            <v>Técnico superior incompleto</v>
          </cell>
          <cell r="AG98" t="str">
            <v>TECNICO AUTOMOTRIZ</v>
          </cell>
          <cell r="AK98" t="str">
            <v>EGRESADO</v>
          </cell>
          <cell r="AM98" t="str">
            <v>NO</v>
          </cell>
          <cell r="AR98" t="str">
            <v>SI</v>
          </cell>
          <cell r="AS98" t="str">
            <v>NO</v>
          </cell>
          <cell r="AT98" t="str">
            <v>NO</v>
          </cell>
          <cell r="AV98" t="str">
            <v>2011-04-15</v>
          </cell>
          <cell r="AW98" t="str">
            <v>TECNICO/A ADMINISTRATIVO I</v>
          </cell>
          <cell r="AX98" t="str">
            <v>Regimen 1057 (CAS)</v>
          </cell>
          <cell r="AY98" t="str">
            <v>Contrato CAS</v>
          </cell>
          <cell r="AZ98" t="str">
            <v>Sin Nivel Remunerativo</v>
          </cell>
          <cell r="BA98" t="str">
            <v>0000-Sin Nivel Remunerativo</v>
          </cell>
          <cell r="BC98" t="str">
            <v>Recursos Ordinarios</v>
          </cell>
          <cell r="BD98" t="str">
            <v>1400</v>
          </cell>
          <cell r="BE98" t="str">
            <v>Presencial</v>
          </cell>
          <cell r="BF98" t="str">
            <v>NO</v>
          </cell>
          <cell r="BG98" t="str">
            <v>NO</v>
          </cell>
          <cell r="BI98" t="str">
            <v>NO</v>
          </cell>
          <cell r="BJ98" t="str">
            <v>NO</v>
          </cell>
          <cell r="BL98" t="str">
            <v>NO</v>
          </cell>
          <cell r="BM98" t="str">
            <v>Contrato Administrativo de Servicios</v>
          </cell>
          <cell r="BN98" t="str">
            <v>Tecnicos</v>
          </cell>
          <cell r="BO98" t="str">
            <v>TECNICO ADM</v>
          </cell>
          <cell r="BP98" t="str">
            <v>000263</v>
          </cell>
          <cell r="BQ98" t="str">
            <v>Ocupada</v>
          </cell>
          <cell r="BR98" t="str">
            <v>Contrato</v>
          </cell>
          <cell r="BS98" t="str">
            <v>06/02/2012</v>
          </cell>
          <cell r="BT98" t="str">
            <v>CONTRATO</v>
          </cell>
          <cell r="BU98" t="str">
            <v>06/02/2012</v>
          </cell>
          <cell r="BV98" t="str">
            <v>181-2012</v>
          </cell>
          <cell r="BW98" t="str">
            <v>RED DE SALUD ABANCAY</v>
          </cell>
          <cell r="BX98" t="str">
            <v>DIRECCION EJECUTIVA</v>
          </cell>
          <cell r="BY98" t="str">
            <v>GESTION ADMINISTRATIVA</v>
          </cell>
          <cell r="BZ98" t="str">
            <v>Personal y Obligaciones Sociales</v>
          </cell>
          <cell r="CA98" t="str">
            <v>RECURSOS ORDINARIOS</v>
          </cell>
          <cell r="CB98" t="str">
            <v>12</v>
          </cell>
          <cell r="CC98" t="str">
            <v>BANCO DE LA NACION</v>
          </cell>
          <cell r="CD98" t="str">
            <v>CUENTA DE AHORRO</v>
          </cell>
          <cell r="CE98" t="str">
            <v>04181082521</v>
          </cell>
          <cell r="CF98" t="str">
            <v>00000000000000000000</v>
          </cell>
          <cell r="CG98" t="str">
            <v>DL.25897 - SPP</v>
          </cell>
          <cell r="CH98" t="str">
            <v>AFP INTEGRA</v>
          </cell>
          <cell r="CI98" t="str">
            <v>16/06/1999</v>
          </cell>
          <cell r="CJ98" t="str">
            <v>582811SVHEM9</v>
          </cell>
          <cell r="CK98" t="str">
            <v>000000000000000</v>
          </cell>
          <cell r="CL98" t="str">
            <v>UE Red De Salud Abancay</v>
          </cell>
          <cell r="CM98" t="str">
            <v>ACTIVO</v>
          </cell>
          <cell r="CQ98" t="str">
            <v>Perú</v>
          </cell>
          <cell r="CR98" t="str">
            <v>MICRORED DE SALUD CURAHUASI</v>
          </cell>
        </row>
        <row r="99">
          <cell r="S99" t="str">
            <v>44691329</v>
          </cell>
          <cell r="T99" t="str">
            <v>VICTOR ANDRES</v>
          </cell>
          <cell r="U99" t="str">
            <v>PEDRAZA</v>
          </cell>
          <cell r="V99" t="str">
            <v>VELASQUE</v>
          </cell>
          <cell r="W99" t="str">
            <v>SIN DATOS</v>
          </cell>
          <cell r="X99" t="str">
            <v>24/09/1987</v>
          </cell>
          <cell r="Y99" t="str">
            <v>Masculino</v>
          </cell>
          <cell r="Z99" t="str">
            <v>Soltero</v>
          </cell>
          <cell r="AA99" t="str">
            <v>JR.ANDAHUAYLAS 223</v>
          </cell>
          <cell r="AC99" t="str">
            <v>victorpedrazavelasque@hotmail.com</v>
          </cell>
          <cell r="AD99" t="str">
            <v>952704858</v>
          </cell>
          <cell r="AE99" t="str">
            <v>Superior Universitario</v>
          </cell>
          <cell r="AF99" t="str">
            <v>Superior completo</v>
          </cell>
          <cell r="AG99" t="str">
            <v>CIRUJANO DENTISTA</v>
          </cell>
          <cell r="AK99" t="str">
            <v>TITULO</v>
          </cell>
          <cell r="AL99" t="str">
            <v>30947</v>
          </cell>
          <cell r="AM99" t="str">
            <v>NO</v>
          </cell>
          <cell r="AR99" t="str">
            <v>SI</v>
          </cell>
          <cell r="AS99" t="str">
            <v>NO</v>
          </cell>
          <cell r="AT99" t="str">
            <v>NO</v>
          </cell>
          <cell r="AU99" t="str">
            <v>2013-10-16</v>
          </cell>
          <cell r="AV99" t="str">
            <v>2016-11-03</v>
          </cell>
          <cell r="AW99" t="str">
            <v>ODONTOLOGO</v>
          </cell>
          <cell r="AX99" t="str">
            <v>Regimen 1057 (CAS)</v>
          </cell>
          <cell r="AY99" t="str">
            <v>Contrato CAS</v>
          </cell>
          <cell r="AZ99" t="str">
            <v>Sin Nivel Remunerativo</v>
          </cell>
          <cell r="BA99" t="str">
            <v>0000-Sin Nivel Remunerativo</v>
          </cell>
          <cell r="BC99" t="str">
            <v>Recursos Ordinarios</v>
          </cell>
          <cell r="BD99" t="str">
            <v>2500</v>
          </cell>
          <cell r="BE99" t="str">
            <v>Presencial</v>
          </cell>
          <cell r="BF99" t="str">
            <v>NO</v>
          </cell>
          <cell r="BG99" t="str">
            <v>NO</v>
          </cell>
          <cell r="BI99" t="str">
            <v>NO</v>
          </cell>
          <cell r="BJ99" t="str">
            <v>NO</v>
          </cell>
          <cell r="BL99" t="str">
            <v>NO</v>
          </cell>
          <cell r="BM99" t="str">
            <v>Contrato Administrativo de Servicios</v>
          </cell>
          <cell r="BN99" t="str">
            <v>Profesionales de la Salud</v>
          </cell>
          <cell r="BO99" t="str">
            <v>PROF. DE LA SALUD</v>
          </cell>
          <cell r="BP99" t="str">
            <v>000355</v>
          </cell>
          <cell r="BQ99" t="str">
            <v>Ocupada</v>
          </cell>
          <cell r="BR99" t="str">
            <v>No Registrado</v>
          </cell>
          <cell r="BS99" t="str">
            <v>01/04/2018</v>
          </cell>
          <cell r="BT99" t="str">
            <v>MEMORANDUM</v>
          </cell>
          <cell r="BU99" t="str">
            <v>01/04/2018</v>
          </cell>
          <cell r="BV99" t="str">
            <v>57-2018</v>
          </cell>
          <cell r="BW99" t="str">
            <v>RED DE SALUD ABANCAY</v>
          </cell>
          <cell r="BX99" t="str">
            <v>DIRECCION EJECUTIVA</v>
          </cell>
          <cell r="BZ99" t="str">
            <v>Personal y Obligaciones Sociales</v>
          </cell>
          <cell r="CA99" t="str">
            <v>RECURSOS ORDINARIOS</v>
          </cell>
          <cell r="CB99" t="str">
            <v>9</v>
          </cell>
          <cell r="CC99" t="str">
            <v>BANCO DE LA NACION</v>
          </cell>
          <cell r="CD99" t="str">
            <v>CUENTA DE AHORRO</v>
          </cell>
          <cell r="CE99" t="str">
            <v>04047228749</v>
          </cell>
          <cell r="CF99" t="str">
            <v>1</v>
          </cell>
          <cell r="CG99" t="str">
            <v>DL.25897 - SPP</v>
          </cell>
          <cell r="CH99" t="str">
            <v>AFP HABITAT</v>
          </cell>
          <cell r="CI99" t="str">
            <v>01/04/2018</v>
          </cell>
          <cell r="CJ99" t="str">
            <v>320421vpvra8</v>
          </cell>
          <cell r="CK99" t="str">
            <v>0</v>
          </cell>
          <cell r="CL99" t="str">
            <v>UE Red De Salud Abancay</v>
          </cell>
          <cell r="CM99" t="str">
            <v>ACTIVO</v>
          </cell>
          <cell r="CQ99" t="str">
            <v>Perú</v>
          </cell>
          <cell r="CR99" t="str">
            <v>MICRORED DE SALUD CURAHUASI</v>
          </cell>
        </row>
        <row r="100">
          <cell r="S100" t="str">
            <v>41618705</v>
          </cell>
          <cell r="T100" t="str">
            <v>MIRIAM</v>
          </cell>
          <cell r="U100" t="str">
            <v>CHIPA</v>
          </cell>
          <cell r="V100" t="str">
            <v>CACHA</v>
          </cell>
          <cell r="W100" t="str">
            <v>SIN DATOS</v>
          </cell>
          <cell r="X100" t="str">
            <v>09/11/1982</v>
          </cell>
          <cell r="Y100" t="str">
            <v>Femenino</v>
          </cell>
          <cell r="Z100" t="str">
            <v>Soltero</v>
          </cell>
          <cell r="AA100" t="str">
            <v>AV.TAMBURCO F-1</v>
          </cell>
          <cell r="AB100" t="str">
            <v>1041187059</v>
          </cell>
          <cell r="AC100" t="str">
            <v>miriciel@hotmail.com</v>
          </cell>
          <cell r="AD100" t="str">
            <v>958129667</v>
          </cell>
          <cell r="AE100" t="str">
            <v>Superior Universitario</v>
          </cell>
          <cell r="AF100" t="str">
            <v>Superior completo</v>
          </cell>
          <cell r="AG100" t="str">
            <v>ENFERMERA(O)</v>
          </cell>
          <cell r="AK100" t="str">
            <v>TITULO</v>
          </cell>
          <cell r="AL100" t="str">
            <v>51518</v>
          </cell>
          <cell r="AM100" t="str">
            <v>NO</v>
          </cell>
          <cell r="AR100" t="str">
            <v>SI</v>
          </cell>
          <cell r="AS100" t="str">
            <v>NO</v>
          </cell>
          <cell r="AT100" t="str">
            <v>NO</v>
          </cell>
          <cell r="AV100" t="str">
            <v>01/10/2017</v>
          </cell>
          <cell r="AW100" t="str">
            <v>ENFERMERA/O</v>
          </cell>
          <cell r="AX100" t="str">
            <v>Regimen 276</v>
          </cell>
          <cell r="AY100" t="str">
            <v>Nombrado</v>
          </cell>
          <cell r="AZ100" t="str">
            <v>ENF-10</v>
          </cell>
          <cell r="BA100" t="str">
            <v>0076-ENF-10-Enfermera (nivel I)</v>
          </cell>
          <cell r="BB100" t="str">
            <v>10</v>
          </cell>
          <cell r="BF100" t="str">
            <v>NO</v>
          </cell>
          <cell r="BG100" t="str">
            <v>NO</v>
          </cell>
          <cell r="BH100" t="str">
            <v>Presencia de comorbilidad(RM 193-2020-MINSA,7.2)</v>
          </cell>
          <cell r="BI100" t="str">
            <v>NO</v>
          </cell>
          <cell r="BJ100" t="str">
            <v>NO</v>
          </cell>
          <cell r="BK100" t="str">
            <v>07/11/2017</v>
          </cell>
          <cell r="BL100" t="str">
            <v>SI</v>
          </cell>
          <cell r="BM100" t="str">
            <v>Activos</v>
          </cell>
          <cell r="BN100" t="str">
            <v>Profesionales de la Salud</v>
          </cell>
          <cell r="BO100" t="str">
            <v>PROF. DE LA SALUD</v>
          </cell>
          <cell r="BP100" t="str">
            <v>000551</v>
          </cell>
          <cell r="BQ100" t="str">
            <v>Ocupada</v>
          </cell>
          <cell r="BR100" t="str">
            <v>Ley 30114</v>
          </cell>
          <cell r="BS100" t="str">
            <v>01/11/2017</v>
          </cell>
          <cell r="BT100" t="str">
            <v>RESOLUCION DIRECTORAL</v>
          </cell>
          <cell r="BU100" t="str">
            <v>01/11/2017</v>
          </cell>
          <cell r="BV100" t="str">
            <v>281-2017</v>
          </cell>
          <cell r="BX100" t="str">
            <v>RED DE SALUD ABANCAY</v>
          </cell>
          <cell r="BZ100" t="str">
            <v>Personal y Obligaciones Sociales</v>
          </cell>
          <cell r="CA100" t="str">
            <v>RECURSOS ORDINARIOS</v>
          </cell>
          <cell r="CB100" t="str">
            <v>0</v>
          </cell>
          <cell r="CC100" t="str">
            <v>BANCO DE LA NACION</v>
          </cell>
          <cell r="CD100" t="str">
            <v>MULTIRED</v>
          </cell>
          <cell r="CE100" t="str">
            <v>04181059317</v>
          </cell>
          <cell r="CF100" t="str">
            <v>0</v>
          </cell>
          <cell r="CG100" t="str">
            <v>DL.19990 - SNP</v>
          </cell>
          <cell r="CH100" t="str">
            <v>O.N.P.</v>
          </cell>
          <cell r="CI100" t="str">
            <v>01/11/2017</v>
          </cell>
          <cell r="CJ100" t="str">
            <v>0</v>
          </cell>
          <cell r="CK100" t="str">
            <v>0</v>
          </cell>
          <cell r="CL100" t="str">
            <v>UE Red De Salud Abancay</v>
          </cell>
          <cell r="CM100" t="str">
            <v>ACTIVO</v>
          </cell>
          <cell r="CQ100" t="str">
            <v>Perú</v>
          </cell>
          <cell r="CR100" t="str">
            <v>MICRORED DE SALUD CURAHUASI</v>
          </cell>
        </row>
        <row r="101">
          <cell r="S101" t="str">
            <v>46938818</v>
          </cell>
          <cell r="T101" t="str">
            <v>YANETH</v>
          </cell>
          <cell r="U101" t="str">
            <v>ORTIZ</v>
          </cell>
          <cell r="V101" t="str">
            <v>MENDIVIL</v>
          </cell>
          <cell r="W101" t="str">
            <v>SIN DATOS</v>
          </cell>
          <cell r="X101" t="str">
            <v>19/03/1990</v>
          </cell>
          <cell r="Y101" t="str">
            <v>Femenino</v>
          </cell>
          <cell r="Z101" t="str">
            <v>Soltero</v>
          </cell>
          <cell r="AA101" t="str">
            <v>AV.RESURRECCION 456</v>
          </cell>
          <cell r="AE101" t="str">
            <v>Superior Universitario</v>
          </cell>
          <cell r="AF101" t="str">
            <v>Superior completo</v>
          </cell>
          <cell r="AG101" t="str">
            <v>OBSTETRA</v>
          </cell>
          <cell r="AK101" t="str">
            <v>TITULO</v>
          </cell>
          <cell r="AL101" t="str">
            <v>35153</v>
          </cell>
          <cell r="AM101" t="str">
            <v>NO</v>
          </cell>
          <cell r="AR101" t="str">
            <v>SI</v>
          </cell>
          <cell r="AS101" t="str">
            <v>NO</v>
          </cell>
          <cell r="AT101" t="str">
            <v>NO</v>
          </cell>
          <cell r="AU101" t="str">
            <v>16/10/2017</v>
          </cell>
          <cell r="AV101" t="str">
            <v>01/09/2019</v>
          </cell>
          <cell r="AW101" t="str">
            <v>OBSTETRA</v>
          </cell>
          <cell r="AX101" t="str">
            <v>Regimen 1057 (CAS)</v>
          </cell>
          <cell r="AY101" t="str">
            <v>Contrato CAS</v>
          </cell>
          <cell r="AZ101" t="str">
            <v>Sin Nivel Remunerativo</v>
          </cell>
          <cell r="BA101" t="str">
            <v>0000-Sin Nivel Remunerativo</v>
          </cell>
          <cell r="BC101" t="str">
            <v>Recursos Ordinarios</v>
          </cell>
          <cell r="BD101" t="str">
            <v>2500</v>
          </cell>
          <cell r="BE101" t="str">
            <v>Presencial</v>
          </cell>
          <cell r="BF101" t="str">
            <v>NO</v>
          </cell>
          <cell r="BG101" t="str">
            <v>NO</v>
          </cell>
          <cell r="BI101" t="str">
            <v>NO</v>
          </cell>
          <cell r="BJ101" t="str">
            <v>NO</v>
          </cell>
          <cell r="BL101" t="str">
            <v>NO</v>
          </cell>
          <cell r="BM101" t="str">
            <v>Contrato Administrativo de Servicios</v>
          </cell>
          <cell r="BN101" t="str">
            <v>Profesionales de la Salud</v>
          </cell>
          <cell r="BO101" t="str">
            <v>PROF. DE LA SALUD</v>
          </cell>
          <cell r="BP101" t="str">
            <v>000547</v>
          </cell>
          <cell r="BQ101" t="str">
            <v>Ocupada</v>
          </cell>
          <cell r="BR101" t="str">
            <v>Concurso</v>
          </cell>
          <cell r="BS101" t="str">
            <v>01/09/2020</v>
          </cell>
          <cell r="BT101" t="str">
            <v>MEMORANDUM</v>
          </cell>
          <cell r="BU101" t="str">
            <v>01/09/2020</v>
          </cell>
          <cell r="BV101" t="str">
            <v>0003</v>
          </cell>
          <cell r="BW101" t="str">
            <v>UE 1498 RED DE SALUD ABANCAY</v>
          </cell>
          <cell r="BX101" t="str">
            <v>RED DE SALUD ABANCAY</v>
          </cell>
          <cell r="BZ101" t="str">
            <v>Personal y Obligaciones Sociales</v>
          </cell>
          <cell r="CA101" t="str">
            <v>RECURSOS ORDINARIOS</v>
          </cell>
          <cell r="CB101" t="str">
            <v>12</v>
          </cell>
          <cell r="CC101" t="str">
            <v>BANCO DE LA NACION</v>
          </cell>
          <cell r="CD101" t="str">
            <v>CUENTA DE AHORRO</v>
          </cell>
          <cell r="CE101" t="str">
            <v>04403556985</v>
          </cell>
          <cell r="CF101" t="str">
            <v>00000000000000000000</v>
          </cell>
          <cell r="CG101" t="str">
            <v>DL.25897 - SPP</v>
          </cell>
          <cell r="CH101" t="str">
            <v>AFP PROFUTURO</v>
          </cell>
          <cell r="CI101" t="str">
            <v>01/09/2020</v>
          </cell>
          <cell r="CJ101" t="str">
            <v>329490YOM</v>
          </cell>
          <cell r="CK101" t="str">
            <v>000000000000000</v>
          </cell>
          <cell r="CL101" t="str">
            <v>UE Red De Salud Abancay</v>
          </cell>
          <cell r="CM101" t="str">
            <v>ACTIVO</v>
          </cell>
          <cell r="CQ101" t="str">
            <v>Perú</v>
          </cell>
          <cell r="CR101" t="str">
            <v>MICRORED DE SALUD CURAHUASI</v>
          </cell>
        </row>
        <row r="102">
          <cell r="S102" t="str">
            <v>31041949</v>
          </cell>
          <cell r="T102" t="str">
            <v>GLADIS</v>
          </cell>
          <cell r="U102" t="str">
            <v>SAAVEDRA</v>
          </cell>
          <cell r="V102" t="str">
            <v>PEREIRA</v>
          </cell>
          <cell r="W102" t="str">
            <v>SIN DATOS</v>
          </cell>
          <cell r="X102" t="str">
            <v>25/12/1970</v>
          </cell>
          <cell r="Y102" t="str">
            <v>Femenino</v>
          </cell>
          <cell r="Z102" t="str">
            <v>Soltero</v>
          </cell>
          <cell r="AA102" t="str">
            <v>AV TAMBURCO 119</v>
          </cell>
          <cell r="AB102" t="str">
            <v>10310419499</v>
          </cell>
          <cell r="AE102" t="str">
            <v>Superior Técnico</v>
          </cell>
          <cell r="AF102" t="str">
            <v>Técnico superior completo</v>
          </cell>
          <cell r="AG102" t="str">
            <v>TECNICO EN ENFERMERIA</v>
          </cell>
          <cell r="AK102" t="str">
            <v>TITULO</v>
          </cell>
          <cell r="AM102" t="str">
            <v>NO</v>
          </cell>
          <cell r="AR102" t="str">
            <v>SI</v>
          </cell>
          <cell r="AS102" t="str">
            <v>NO</v>
          </cell>
          <cell r="AT102" t="str">
            <v>NO</v>
          </cell>
          <cell r="AV102" t="str">
            <v>2008-10-01</v>
          </cell>
          <cell r="AW102" t="str">
            <v>TECNICO/A EN ENFERMERIA I</v>
          </cell>
          <cell r="AX102" t="str">
            <v>Regimen 276</v>
          </cell>
          <cell r="AY102" t="str">
            <v>Nombrado</v>
          </cell>
          <cell r="AZ102" t="str">
            <v>STF</v>
          </cell>
          <cell r="BA102" t="str">
            <v>0099-STF-Servidor Tecnico F</v>
          </cell>
          <cell r="BB102" t="str">
            <v>TF</v>
          </cell>
          <cell r="BE102" t="str">
            <v>Presencial</v>
          </cell>
          <cell r="BF102" t="str">
            <v>NO</v>
          </cell>
          <cell r="BG102" t="str">
            <v>NO</v>
          </cell>
          <cell r="BI102" t="str">
            <v>NO</v>
          </cell>
          <cell r="BJ102" t="str">
            <v>NO</v>
          </cell>
          <cell r="BK102" t="str">
            <v>2016-01-01</v>
          </cell>
          <cell r="BL102" t="str">
            <v>NO</v>
          </cell>
          <cell r="BM102" t="str">
            <v>Activos</v>
          </cell>
          <cell r="BN102" t="str">
            <v>Tecnicos</v>
          </cell>
          <cell r="BO102" t="str">
            <v>TECNICO ASIS</v>
          </cell>
          <cell r="BP102" t="str">
            <v>000491</v>
          </cell>
          <cell r="BQ102" t="str">
            <v>Ocupada</v>
          </cell>
          <cell r="BR102" t="str">
            <v>Ley 30281</v>
          </cell>
          <cell r="BS102" t="str">
            <v>31/12/2015</v>
          </cell>
          <cell r="BT102" t="str">
            <v>RESOLUCION DIRECTORAL</v>
          </cell>
          <cell r="BU102" t="str">
            <v>31/12/2015</v>
          </cell>
          <cell r="BV102" t="str">
            <v>Nombramiento 2015</v>
          </cell>
          <cell r="BX102" t="str">
            <v>RED DE SALUD ABANCAY</v>
          </cell>
          <cell r="BY102" t="str">
            <v>GESTION ADMINISTRATIVA</v>
          </cell>
          <cell r="BZ102" t="str">
            <v>Personal y Obligaciones Sociales</v>
          </cell>
          <cell r="CA102" t="str">
            <v>RECURSOS ORDINARIOS</v>
          </cell>
          <cell r="CB102" t="str">
            <v>12</v>
          </cell>
          <cell r="CC102" t="str">
            <v>BANCO DE LA NACION</v>
          </cell>
          <cell r="CD102" t="str">
            <v>MULTIRED</v>
          </cell>
          <cell r="CE102" t="str">
            <v>04181056423</v>
          </cell>
          <cell r="CF102" t="str">
            <v>00000000000000000000</v>
          </cell>
          <cell r="CG102" t="str">
            <v>DL.19990 - SNP</v>
          </cell>
          <cell r="CH102" t="str">
            <v>O.N.P.</v>
          </cell>
          <cell r="CJ102" t="str">
            <v>0</v>
          </cell>
          <cell r="CK102" t="str">
            <v>000000000000000</v>
          </cell>
          <cell r="CL102" t="str">
            <v>UE Red De Salud Abancay</v>
          </cell>
          <cell r="CM102" t="str">
            <v>ACTIVO</v>
          </cell>
          <cell r="CQ102" t="str">
            <v>Perú</v>
          </cell>
          <cell r="CR102" t="str">
            <v>MICRORED DE SALUD CURAHUASI</v>
          </cell>
        </row>
        <row r="103">
          <cell r="S103" t="str">
            <v>31036815</v>
          </cell>
          <cell r="T103" t="str">
            <v>MARIBEL</v>
          </cell>
          <cell r="U103" t="str">
            <v>CHIPA</v>
          </cell>
          <cell r="V103" t="str">
            <v>AQUINO</v>
          </cell>
          <cell r="W103" t="str">
            <v>SIN DATOS</v>
          </cell>
          <cell r="X103" t="str">
            <v>01/07/1972</v>
          </cell>
          <cell r="Y103" t="str">
            <v>Femenino</v>
          </cell>
          <cell r="Z103" t="str">
            <v>Soltero</v>
          </cell>
          <cell r="AA103" t="str">
            <v>AV AYACUCHO MZ A LTE 2</v>
          </cell>
          <cell r="AB103" t="str">
            <v>10310368159</v>
          </cell>
          <cell r="AE103" t="str">
            <v>Superior Universitario</v>
          </cell>
          <cell r="AF103" t="str">
            <v>Superior completo</v>
          </cell>
          <cell r="AG103" t="str">
            <v>ENFERMERA(O)</v>
          </cell>
          <cell r="AK103" t="str">
            <v>TITULO</v>
          </cell>
          <cell r="AL103" t="str">
            <v>46492</v>
          </cell>
          <cell r="AM103" t="str">
            <v>NO</v>
          </cell>
          <cell r="AR103" t="str">
            <v>SI</v>
          </cell>
          <cell r="AS103" t="str">
            <v>NO</v>
          </cell>
          <cell r="AT103" t="str">
            <v>NO</v>
          </cell>
          <cell r="AV103" t="str">
            <v>2012-11-01</v>
          </cell>
          <cell r="AW103" t="str">
            <v>ENFERMERA/O</v>
          </cell>
          <cell r="AX103" t="str">
            <v>Regimen 276</v>
          </cell>
          <cell r="AY103" t="str">
            <v>Nombrado</v>
          </cell>
          <cell r="AZ103" t="str">
            <v>ENF-10</v>
          </cell>
          <cell r="BA103" t="str">
            <v>0076-ENF-10-Enfermera (nivel I)</v>
          </cell>
          <cell r="BB103" t="str">
            <v>10</v>
          </cell>
          <cell r="BE103" t="str">
            <v>Presencial</v>
          </cell>
          <cell r="BF103" t="str">
            <v>NO</v>
          </cell>
          <cell r="BG103" t="str">
            <v>NO</v>
          </cell>
          <cell r="BI103" t="str">
            <v>NO</v>
          </cell>
          <cell r="BJ103" t="str">
            <v>NO</v>
          </cell>
          <cell r="BK103" t="str">
            <v>07/11/2017</v>
          </cell>
          <cell r="BL103" t="str">
            <v>SI</v>
          </cell>
          <cell r="BM103" t="str">
            <v>Activos</v>
          </cell>
          <cell r="BN103" t="str">
            <v>Profesionales de la Salud</v>
          </cell>
          <cell r="BO103" t="str">
            <v>PROF. DE LA SALUD</v>
          </cell>
          <cell r="BP103" t="str">
            <v>000543</v>
          </cell>
          <cell r="BQ103" t="str">
            <v>Ocupada</v>
          </cell>
          <cell r="BR103" t="str">
            <v>Ley 28498</v>
          </cell>
          <cell r="BS103" t="str">
            <v>01/10/2017</v>
          </cell>
          <cell r="BT103" t="str">
            <v>RESOLUCION DIRECTORAL</v>
          </cell>
          <cell r="BU103" t="str">
            <v>11/11/2017</v>
          </cell>
          <cell r="BV103" t="str">
            <v>281-2017</v>
          </cell>
          <cell r="BX103" t="str">
            <v>RED DE SALUD ABANCAY</v>
          </cell>
          <cell r="BZ103" t="str">
            <v>Personal y Obligaciones Sociales</v>
          </cell>
          <cell r="CA103" t="str">
            <v>RECURSOS ORDINARIOS</v>
          </cell>
          <cell r="CB103" t="str">
            <v>12</v>
          </cell>
          <cell r="CC103" t="str">
            <v>BANCO DE LA NACION</v>
          </cell>
          <cell r="CD103" t="str">
            <v>MULTIRED</v>
          </cell>
          <cell r="CE103" t="str">
            <v>04019879823</v>
          </cell>
          <cell r="CF103" t="str">
            <v>0</v>
          </cell>
          <cell r="CG103" t="str">
            <v>DL.25897 - SPP</v>
          </cell>
          <cell r="CH103" t="str">
            <v>AFP PROFUTURO</v>
          </cell>
          <cell r="CI103" t="str">
            <v>01/11/2017</v>
          </cell>
          <cell r="CJ103" t="str">
            <v>564790MCAPI6</v>
          </cell>
          <cell r="CK103" t="str">
            <v>0</v>
          </cell>
          <cell r="CL103" t="str">
            <v>UE Red De Salud Abancay</v>
          </cell>
          <cell r="CM103" t="str">
            <v>ACTIVO</v>
          </cell>
          <cell r="CQ103" t="str">
            <v>Perú</v>
          </cell>
          <cell r="CR103" t="str">
            <v>MICRORED DE SALUD CURAHUASI</v>
          </cell>
        </row>
        <row r="104">
          <cell r="S104" t="str">
            <v>09724152</v>
          </cell>
          <cell r="T104" t="str">
            <v>FRANCISCA</v>
          </cell>
          <cell r="U104" t="str">
            <v>GUTIERREZ</v>
          </cell>
          <cell r="V104" t="str">
            <v>FELIX</v>
          </cell>
          <cell r="W104" t="str">
            <v>SIN DATOS</v>
          </cell>
          <cell r="X104" t="str">
            <v>03/12/1972</v>
          </cell>
          <cell r="Y104" t="str">
            <v>Femenino</v>
          </cell>
          <cell r="Z104" t="str">
            <v>Soltero</v>
          </cell>
          <cell r="AA104" t="str">
            <v>ASOC.VICTOR ACOSTA RIOS MZ.Ñ LT.06</v>
          </cell>
          <cell r="AC104" t="str">
            <v>tita1972@hotmail.com</v>
          </cell>
          <cell r="AD104" t="str">
            <v>942950418</v>
          </cell>
          <cell r="AE104" t="str">
            <v>Superior Técnico</v>
          </cell>
          <cell r="AF104" t="str">
            <v>Técnico superior completo</v>
          </cell>
          <cell r="AG104" t="str">
            <v>TECNICO EN ENFERMERIA</v>
          </cell>
          <cell r="AK104" t="str">
            <v>TITULO</v>
          </cell>
          <cell r="AM104" t="str">
            <v>NO</v>
          </cell>
          <cell r="AR104" t="str">
            <v>SI</v>
          </cell>
          <cell r="AS104" t="str">
            <v>NO</v>
          </cell>
          <cell r="AT104" t="str">
            <v>NO</v>
          </cell>
          <cell r="AV104" t="str">
            <v>2012-11-01</v>
          </cell>
          <cell r="AW104" t="str">
            <v>TECNICO/A EN ENFERMERIA I</v>
          </cell>
          <cell r="AX104" t="str">
            <v>Regimen 276</v>
          </cell>
          <cell r="AY104" t="str">
            <v>Nombrado</v>
          </cell>
          <cell r="AZ104" t="str">
            <v>STF</v>
          </cell>
          <cell r="BA104" t="str">
            <v>0099-STF-Servidor Tecnico F</v>
          </cell>
          <cell r="BB104" t="str">
            <v>TF</v>
          </cell>
          <cell r="BE104" t="str">
            <v>Presencial</v>
          </cell>
          <cell r="BF104" t="str">
            <v>NO</v>
          </cell>
          <cell r="BG104" t="str">
            <v>NO</v>
          </cell>
          <cell r="BI104" t="str">
            <v>NO</v>
          </cell>
          <cell r="BJ104" t="str">
            <v>NO</v>
          </cell>
          <cell r="BK104" t="str">
            <v>07/11/2017</v>
          </cell>
          <cell r="BL104" t="str">
            <v>SI</v>
          </cell>
          <cell r="BM104" t="str">
            <v>Activos</v>
          </cell>
          <cell r="BN104" t="str">
            <v>Tecnicos</v>
          </cell>
          <cell r="BO104" t="str">
            <v>TECNICO ASIS</v>
          </cell>
          <cell r="BP104" t="str">
            <v>000584</v>
          </cell>
          <cell r="BQ104" t="str">
            <v>Ocupada</v>
          </cell>
          <cell r="BR104" t="str">
            <v>Ley 30114</v>
          </cell>
          <cell r="BS104" t="str">
            <v>01/11/2017</v>
          </cell>
          <cell r="BT104" t="str">
            <v>RESOLUCION DIRECTORAL</v>
          </cell>
          <cell r="BU104" t="str">
            <v>01/11/2017</v>
          </cell>
          <cell r="BV104" t="str">
            <v>281-2017</v>
          </cell>
          <cell r="BX104" t="str">
            <v>RED DE SALUD ABANCAY</v>
          </cell>
          <cell r="BZ104" t="str">
            <v>Personal y Obligaciones Sociales</v>
          </cell>
          <cell r="CA104" t="str">
            <v>RECURSOS ORDINARIOS</v>
          </cell>
          <cell r="CB104" t="str">
            <v>12</v>
          </cell>
          <cell r="CC104" t="str">
            <v>BANCO DE LA NACION</v>
          </cell>
          <cell r="CD104" t="str">
            <v>MULTIRED</v>
          </cell>
          <cell r="CE104" t="str">
            <v>04181092152</v>
          </cell>
          <cell r="CF104" t="str">
            <v>0</v>
          </cell>
          <cell r="CG104" t="str">
            <v>DL.19990 - SNP</v>
          </cell>
          <cell r="CH104" t="str">
            <v>O.N.P.</v>
          </cell>
          <cell r="CI104" t="str">
            <v>01/11/2017</v>
          </cell>
          <cell r="CJ104" t="str">
            <v>0</v>
          </cell>
          <cell r="CK104" t="str">
            <v>0</v>
          </cell>
          <cell r="CL104" t="str">
            <v>UE Red De Salud Abancay</v>
          </cell>
          <cell r="CM104" t="str">
            <v>ACTIVO</v>
          </cell>
          <cell r="CQ104" t="str">
            <v>Perú</v>
          </cell>
          <cell r="CR104" t="str">
            <v>MICRORED DE SALUD CURAHUASI</v>
          </cell>
        </row>
        <row r="105">
          <cell r="S105" t="str">
            <v>31035316</v>
          </cell>
          <cell r="T105" t="str">
            <v>DORA YASMINI</v>
          </cell>
          <cell r="U105" t="str">
            <v>CORONADO</v>
          </cell>
          <cell r="V105" t="str">
            <v>BARAZORDA</v>
          </cell>
          <cell r="W105" t="str">
            <v>SIN DATOS</v>
          </cell>
          <cell r="X105" t="str">
            <v>08/09/1974</v>
          </cell>
          <cell r="Y105" t="str">
            <v>Femenino</v>
          </cell>
          <cell r="Z105" t="str">
            <v>Casado</v>
          </cell>
          <cell r="AA105" t="str">
            <v>MARTINELLY S/N</v>
          </cell>
          <cell r="AC105" t="str">
            <v>dora0809@hotmail.com</v>
          </cell>
          <cell r="AD105" t="str">
            <v>994712868</v>
          </cell>
          <cell r="AE105" t="str">
            <v>Superior Técnico</v>
          </cell>
          <cell r="AF105" t="str">
            <v>Técnico superior completo</v>
          </cell>
          <cell r="AG105" t="str">
            <v>TECNICO EN ENFERMERIA</v>
          </cell>
          <cell r="AK105" t="str">
            <v>TITULO</v>
          </cell>
          <cell r="AM105" t="str">
            <v>NO</v>
          </cell>
          <cell r="AR105" t="str">
            <v>SI</v>
          </cell>
          <cell r="AS105" t="str">
            <v>NO</v>
          </cell>
          <cell r="AT105" t="str">
            <v>NO</v>
          </cell>
          <cell r="AV105" t="str">
            <v>2012-01-01</v>
          </cell>
          <cell r="AW105" t="str">
            <v>TECNICO/A EN ENFERMERIA I</v>
          </cell>
          <cell r="AX105" t="str">
            <v>Regimen 276</v>
          </cell>
          <cell r="AY105" t="str">
            <v>Nombrado</v>
          </cell>
          <cell r="AZ105" t="str">
            <v>STF</v>
          </cell>
          <cell r="BA105" t="str">
            <v>0099-STF-Servidor Tecnico F</v>
          </cell>
          <cell r="BB105" t="str">
            <v>TF</v>
          </cell>
          <cell r="BF105" t="str">
            <v>NO</v>
          </cell>
          <cell r="BG105" t="str">
            <v>NO</v>
          </cell>
          <cell r="BH105" t="str">
            <v>Presencia de comorbilidad(RM 193-2020-MINSA,7.2)</v>
          </cell>
          <cell r="BI105" t="str">
            <v>NO</v>
          </cell>
          <cell r="BJ105" t="str">
            <v>NO</v>
          </cell>
          <cell r="BK105" t="str">
            <v>20/10/2016</v>
          </cell>
          <cell r="BL105" t="str">
            <v>SI</v>
          </cell>
          <cell r="BM105" t="str">
            <v>Activos</v>
          </cell>
          <cell r="BN105" t="str">
            <v>Tecnicos</v>
          </cell>
          <cell r="BO105" t="str">
            <v>TECNICO ASIS</v>
          </cell>
          <cell r="BP105" t="str">
            <v>000537</v>
          </cell>
          <cell r="BQ105" t="str">
            <v>Ocupada</v>
          </cell>
          <cell r="BR105" t="str">
            <v>Concurso</v>
          </cell>
          <cell r="BS105" t="str">
            <v>17/10/2016</v>
          </cell>
          <cell r="BT105" t="str">
            <v>DECRETO SUPREMO</v>
          </cell>
          <cell r="BU105" t="str">
            <v>15/10/2016</v>
          </cell>
          <cell r="BV105" t="str">
            <v>DS 286-2016-EF Nombramiento 2016</v>
          </cell>
          <cell r="BX105" t="str">
            <v>DIRECCION EJECUTIVA</v>
          </cell>
          <cell r="BY105" t="str">
            <v>GESTION ADMINISTRATIVA</v>
          </cell>
          <cell r="BZ105" t="str">
            <v>Personal y Obligaciones Sociales</v>
          </cell>
          <cell r="CA105" t="str">
            <v>RECURSOS ORDINARIOS</v>
          </cell>
          <cell r="CB105" t="str">
            <v>12</v>
          </cell>
          <cell r="CC105" t="str">
            <v>BANCO DE LA NACION</v>
          </cell>
          <cell r="CD105" t="str">
            <v>CUENTA DE AHORRO</v>
          </cell>
          <cell r="CE105" t="str">
            <v>04181230008</v>
          </cell>
          <cell r="CF105" t="str">
            <v>00000000000000000000</v>
          </cell>
          <cell r="CG105" t="str">
            <v>DL.19990 - SNP</v>
          </cell>
          <cell r="CH105" t="str">
            <v>O.N.P.</v>
          </cell>
          <cell r="CJ105" t="str">
            <v>0</v>
          </cell>
          <cell r="CK105" t="str">
            <v>0000000000000</v>
          </cell>
          <cell r="CL105" t="str">
            <v>UE Red De Salud Abancay</v>
          </cell>
          <cell r="CM105" t="str">
            <v>ACTIVO</v>
          </cell>
          <cell r="CQ105" t="str">
            <v>Perú</v>
          </cell>
          <cell r="CR105" t="str">
            <v>MICRORED DE SALUD CURAHUASI</v>
          </cell>
        </row>
        <row r="106">
          <cell r="S106" t="str">
            <v>46005629</v>
          </cell>
          <cell r="T106" t="str">
            <v>NORMA</v>
          </cell>
          <cell r="U106" t="str">
            <v>VEGA</v>
          </cell>
          <cell r="V106" t="str">
            <v>HUILLCAHUA</v>
          </cell>
          <cell r="W106" t="str">
            <v>SIN DATOS</v>
          </cell>
          <cell r="X106" t="str">
            <v>20/03/1989</v>
          </cell>
          <cell r="Y106" t="str">
            <v>Femenino</v>
          </cell>
          <cell r="Z106" t="str">
            <v>Soltero</v>
          </cell>
          <cell r="AA106" t="str">
            <v>JR CUSCO S/N</v>
          </cell>
          <cell r="AB106" t="str">
            <v>10460056298</v>
          </cell>
          <cell r="AC106" t="str">
            <v>vevegnorma@gmail.com</v>
          </cell>
          <cell r="AD106" t="str">
            <v>946691273</v>
          </cell>
          <cell r="AE106" t="str">
            <v>Superior Universitario</v>
          </cell>
          <cell r="AF106" t="str">
            <v>Superior completo</v>
          </cell>
          <cell r="AG106" t="str">
            <v>ENFERMERA(O)</v>
          </cell>
          <cell r="AL106" t="str">
            <v>73389</v>
          </cell>
          <cell r="AM106" t="str">
            <v>NO</v>
          </cell>
          <cell r="AR106" t="str">
            <v>SI</v>
          </cell>
          <cell r="AS106" t="str">
            <v>NO</v>
          </cell>
          <cell r="AT106" t="str">
            <v>NO</v>
          </cell>
          <cell r="AU106" t="str">
            <v>01/06/2017</v>
          </cell>
          <cell r="AV106" t="str">
            <v>2014-10-16</v>
          </cell>
          <cell r="AW106" t="str">
            <v>ENFERMERA/O</v>
          </cell>
          <cell r="AX106" t="str">
            <v>Regimen 1057 (CAS)</v>
          </cell>
          <cell r="AY106" t="str">
            <v>Contrato CAS</v>
          </cell>
          <cell r="AZ106" t="str">
            <v>Sin Nivel Remunerativo</v>
          </cell>
          <cell r="BA106" t="str">
            <v>0000-Sin Nivel Remunerativo</v>
          </cell>
          <cell r="BC106" t="str">
            <v>Recursos Ordinarios</v>
          </cell>
          <cell r="BD106" t="str">
            <v>2500</v>
          </cell>
          <cell r="BE106" t="str">
            <v>Presencial</v>
          </cell>
          <cell r="BF106" t="str">
            <v>NO</v>
          </cell>
          <cell r="BG106" t="str">
            <v>NO</v>
          </cell>
          <cell r="BI106" t="str">
            <v>NO</v>
          </cell>
          <cell r="BJ106" t="str">
            <v>NO</v>
          </cell>
          <cell r="BL106" t="str">
            <v>NO</v>
          </cell>
          <cell r="BM106" t="str">
            <v>Contrato Administrativo de Servicios</v>
          </cell>
          <cell r="BN106" t="str">
            <v>Profesionales de la Salud</v>
          </cell>
          <cell r="BO106" t="str">
            <v>PROF. DE LA SALUD</v>
          </cell>
          <cell r="BP106" t="str">
            <v>000362</v>
          </cell>
          <cell r="BQ106" t="str">
            <v>Ocupada</v>
          </cell>
          <cell r="BR106" t="str">
            <v>Concurso</v>
          </cell>
          <cell r="BS106" t="str">
            <v>01/05/2018</v>
          </cell>
          <cell r="BT106" t="str">
            <v>MEMORANDUM</v>
          </cell>
          <cell r="BU106" t="str">
            <v>01/05/2018</v>
          </cell>
          <cell r="BV106" t="str">
            <v>012018</v>
          </cell>
          <cell r="BW106" t="str">
            <v>RED DE SALUD ABANCAY</v>
          </cell>
          <cell r="BX106" t="str">
            <v>DIRECCION EJECUTIVA</v>
          </cell>
          <cell r="BZ106" t="str">
            <v>Personal y Obligaciones Sociales</v>
          </cell>
          <cell r="CA106" t="str">
            <v>RECURSOS ORDINARIOS</v>
          </cell>
          <cell r="CB106" t="str">
            <v>9</v>
          </cell>
          <cell r="CC106" t="str">
            <v>BANCO DE LA NACION</v>
          </cell>
          <cell r="CD106" t="str">
            <v>CUENTA DE AHORRO</v>
          </cell>
          <cell r="CE106" t="str">
            <v>04052623842</v>
          </cell>
          <cell r="CF106" t="str">
            <v>00000000000000000000</v>
          </cell>
          <cell r="CG106" t="str">
            <v>DL.19990 - SNP</v>
          </cell>
          <cell r="CH106" t="str">
            <v>O.N.P.</v>
          </cell>
          <cell r="CI106" t="str">
            <v>01/05/2018</v>
          </cell>
          <cell r="CJ106" t="str">
            <v>000000000000</v>
          </cell>
          <cell r="CK106" t="str">
            <v>0</v>
          </cell>
          <cell r="CL106" t="str">
            <v>UE Red De Salud Abancay</v>
          </cell>
          <cell r="CM106" t="str">
            <v>ACTIVO</v>
          </cell>
          <cell r="CQ106" t="str">
            <v>Perú</v>
          </cell>
          <cell r="CR106" t="str">
            <v>MICRORED DE SALUD CURAHUASI</v>
          </cell>
        </row>
        <row r="107">
          <cell r="S107" t="str">
            <v>42755965</v>
          </cell>
          <cell r="T107" t="str">
            <v>JUAN</v>
          </cell>
          <cell r="U107" t="str">
            <v>SAAVEDRA</v>
          </cell>
          <cell r="V107" t="str">
            <v>ROMAN</v>
          </cell>
          <cell r="W107" t="str">
            <v>SIN DATOS</v>
          </cell>
          <cell r="X107" t="str">
            <v>19/08/1984</v>
          </cell>
          <cell r="Y107" t="str">
            <v>Masculino</v>
          </cell>
          <cell r="Z107" t="str">
            <v>Soltero</v>
          </cell>
          <cell r="AA107" t="str">
            <v>SIN DATOS</v>
          </cell>
          <cell r="AE107" t="str">
            <v>Superior Técnico</v>
          </cell>
          <cell r="AF107" t="str">
            <v>Técnico superior completo</v>
          </cell>
          <cell r="AG107" t="str">
            <v>TECNICO EN ENFERMERIA</v>
          </cell>
          <cell r="AK107" t="str">
            <v>TITULO</v>
          </cell>
          <cell r="AM107" t="str">
            <v>NO</v>
          </cell>
          <cell r="AR107" t="str">
            <v>SI</v>
          </cell>
          <cell r="AS107" t="str">
            <v>NO</v>
          </cell>
          <cell r="AT107" t="str">
            <v>NO</v>
          </cell>
          <cell r="AV107" t="str">
            <v>2015-01-01</v>
          </cell>
          <cell r="AW107" t="str">
            <v>TECNICO/A EN ENFERMERIA I</v>
          </cell>
          <cell r="AX107" t="str">
            <v>Regimen 276</v>
          </cell>
          <cell r="AY107" t="str">
            <v>Nombrado</v>
          </cell>
          <cell r="AZ107" t="str">
            <v>STF</v>
          </cell>
          <cell r="BA107" t="str">
            <v>0099-STF-Servidor Tecnico F</v>
          </cell>
          <cell r="BB107" t="str">
            <v>TF</v>
          </cell>
          <cell r="BE107" t="str">
            <v>Presencial</v>
          </cell>
          <cell r="BF107" t="str">
            <v>NO</v>
          </cell>
          <cell r="BG107" t="str">
            <v>NO</v>
          </cell>
          <cell r="BI107" t="str">
            <v>NO</v>
          </cell>
          <cell r="BJ107" t="str">
            <v>NO</v>
          </cell>
          <cell r="BK107" t="str">
            <v>31/12/2014</v>
          </cell>
          <cell r="BL107" t="str">
            <v>SI</v>
          </cell>
          <cell r="BM107" t="str">
            <v>Activos</v>
          </cell>
          <cell r="BN107" t="str">
            <v>Tecnicos</v>
          </cell>
          <cell r="BO107" t="str">
            <v>TECNICO ASIS</v>
          </cell>
          <cell r="BP107" t="str">
            <v>000391</v>
          </cell>
          <cell r="BQ107" t="str">
            <v>Ocupada</v>
          </cell>
          <cell r="BR107" t="str">
            <v>Ley 30114</v>
          </cell>
          <cell r="BS107" t="str">
            <v>31/12/2014</v>
          </cell>
          <cell r="BT107" t="str">
            <v>RESOLUCION DIRECTORAL</v>
          </cell>
          <cell r="BU107" t="str">
            <v>31/12/2014</v>
          </cell>
          <cell r="BV107" t="str">
            <v>069-2015-DG-RSAB-APURIMAC</v>
          </cell>
          <cell r="BX107" t="str">
            <v>DIRECCION EJECUTIVA</v>
          </cell>
          <cell r="BY107" t="str">
            <v>GESTION ADMINISTRATIVA</v>
          </cell>
          <cell r="BZ107" t="str">
            <v>Personal y Obligaciones Sociales</v>
          </cell>
          <cell r="CA107" t="str">
            <v>RECURSOS ORDINARIOS</v>
          </cell>
          <cell r="CB107" t="str">
            <v>12</v>
          </cell>
          <cell r="CC107" t="str">
            <v>BANCO DE LA NACION</v>
          </cell>
          <cell r="CD107" t="str">
            <v>CUENTA DE AHORRO</v>
          </cell>
          <cell r="CE107" t="str">
            <v>04181067689</v>
          </cell>
          <cell r="CF107" t="str">
            <v>1</v>
          </cell>
          <cell r="CG107" t="str">
            <v>DL.19990 - SNP</v>
          </cell>
          <cell r="CH107" t="str">
            <v>O.N.P.</v>
          </cell>
          <cell r="CJ107" t="str">
            <v>0</v>
          </cell>
          <cell r="CK107" t="str">
            <v>0</v>
          </cell>
          <cell r="CL107" t="str">
            <v>UE Red De Salud Abancay</v>
          </cell>
          <cell r="CM107" t="str">
            <v>ACTIVO</v>
          </cell>
          <cell r="CQ107" t="str">
            <v>Perú</v>
          </cell>
          <cell r="CR107" t="str">
            <v>MICRORED DE SALUD CURAHUASI</v>
          </cell>
        </row>
        <row r="108">
          <cell r="S108" t="str">
            <v>48933185</v>
          </cell>
          <cell r="T108" t="str">
            <v>SANTIAGO SANTOS</v>
          </cell>
          <cell r="U108" t="str">
            <v>GOMEZ</v>
          </cell>
          <cell r="V108" t="str">
            <v>HUAMANI</v>
          </cell>
          <cell r="W108" t="str">
            <v>SIN DATOS</v>
          </cell>
          <cell r="X108" t="str">
            <v>28/05/1995</v>
          </cell>
          <cell r="Y108" t="str">
            <v>Masculino</v>
          </cell>
          <cell r="Z108" t="str">
            <v>Soltero</v>
          </cell>
          <cell r="AA108" t="str">
            <v>SIN DATOS</v>
          </cell>
          <cell r="AE108" t="str">
            <v>Superior Técnico</v>
          </cell>
          <cell r="AF108" t="str">
            <v>Técnico superior completo</v>
          </cell>
          <cell r="AG108" t="str">
            <v>TECNICO EN ENFERMERIA</v>
          </cell>
          <cell r="AK108" t="str">
            <v>TITULO</v>
          </cell>
          <cell r="AM108" t="str">
            <v>NO</v>
          </cell>
          <cell r="AR108" t="str">
            <v>SI</v>
          </cell>
          <cell r="AS108" t="str">
            <v>NO</v>
          </cell>
          <cell r="AT108" t="str">
            <v>NO</v>
          </cell>
          <cell r="AU108" t="str">
            <v>06/07/2022</v>
          </cell>
          <cell r="AV108" t="str">
            <v>06/07/2022</v>
          </cell>
          <cell r="AW108" t="str">
            <v>TECNICO/A EN ENFERMERIA I</v>
          </cell>
          <cell r="AX108" t="str">
            <v>Regimen 276</v>
          </cell>
          <cell r="AY108" t="str">
            <v>Contratado 276 - Plazo fijo</v>
          </cell>
          <cell r="AZ108" t="str">
            <v>STF</v>
          </cell>
          <cell r="BA108" t="str">
            <v>0099-STF-Servidor Tecnico F</v>
          </cell>
          <cell r="BB108" t="str">
            <v>TF</v>
          </cell>
          <cell r="BE108" t="str">
            <v>Presencial</v>
          </cell>
          <cell r="BF108" t="str">
            <v>NO</v>
          </cell>
          <cell r="BG108" t="str">
            <v>NO</v>
          </cell>
          <cell r="BI108" t="str">
            <v>NO</v>
          </cell>
          <cell r="BJ108" t="str">
            <v>NO</v>
          </cell>
          <cell r="BL108" t="str">
            <v>NO</v>
          </cell>
          <cell r="BM108" t="str">
            <v>Activos</v>
          </cell>
          <cell r="BN108" t="str">
            <v>Tecnicos</v>
          </cell>
          <cell r="BO108" t="str">
            <v>TECNICO ASIS</v>
          </cell>
          <cell r="BP108" t="str">
            <v>000390</v>
          </cell>
          <cell r="BQ108" t="str">
            <v>Ocupada</v>
          </cell>
          <cell r="BR108" t="str">
            <v>Contrato</v>
          </cell>
          <cell r="BS108" t="str">
            <v>06/07/2022</v>
          </cell>
          <cell r="BT108" t="str">
            <v>MEMORANDUM</v>
          </cell>
          <cell r="BU108" t="str">
            <v>06/07/2022</v>
          </cell>
          <cell r="BV108" t="str">
            <v>MEMO Nº 977-2022-J-RR/HH-RSAB</v>
          </cell>
          <cell r="BW108" t="str">
            <v>P.S. I-1 PROGRESO LARATA</v>
          </cell>
          <cell r="BX108" t="str">
            <v>DIRECCION EJECUTIVA</v>
          </cell>
          <cell r="BY108" t="str">
            <v>GESTION ADMINISTRATIVA</v>
          </cell>
          <cell r="BZ108" t="str">
            <v>Personal y Obligaciones Sociales</v>
          </cell>
          <cell r="CA108" t="str">
            <v>RECURSOS ORDINARIOS</v>
          </cell>
          <cell r="CB108" t="str">
            <v>12</v>
          </cell>
          <cell r="CC108" t="str">
            <v>BANCO DE LA NACION</v>
          </cell>
          <cell r="CD108" t="str">
            <v>CUENTA CORRIENTE</v>
          </cell>
          <cell r="CE108" t="str">
            <v>0</v>
          </cell>
          <cell r="CF108" t="str">
            <v>0</v>
          </cell>
          <cell r="CG108" t="str">
            <v>DL.25897 - SPP</v>
          </cell>
          <cell r="CH108" t="str">
            <v>AFP INTEGRA</v>
          </cell>
          <cell r="CI108" t="str">
            <v>04/10/2019</v>
          </cell>
          <cell r="CJ108" t="str">
            <v>648451SGHEM7</v>
          </cell>
          <cell r="CL108" t="str">
            <v>UE Red De Salud Abancay</v>
          </cell>
          <cell r="CM108" t="str">
            <v>ACTIVO</v>
          </cell>
          <cell r="CQ108" t="str">
            <v>Perú</v>
          </cell>
          <cell r="CR108" t="str">
            <v>MICRORED DE SALUD CURAHUASI</v>
          </cell>
        </row>
        <row r="109">
          <cell r="S109" t="str">
            <v>70431078</v>
          </cell>
          <cell r="T109" t="str">
            <v>LUISA</v>
          </cell>
          <cell r="U109" t="str">
            <v>CASTILLO</v>
          </cell>
          <cell r="V109" t="str">
            <v>CCACHA</v>
          </cell>
          <cell r="W109" t="str">
            <v>SIN DATOS</v>
          </cell>
          <cell r="X109" t="str">
            <v>15/11/1988</v>
          </cell>
          <cell r="Y109" t="str">
            <v>Femenino</v>
          </cell>
          <cell r="Z109" t="str">
            <v>Soltero</v>
          </cell>
          <cell r="AA109" t="str">
            <v>SIN DATOS</v>
          </cell>
          <cell r="AE109" t="str">
            <v>Superior Técnico</v>
          </cell>
          <cell r="AF109" t="str">
            <v>Técnico superior completo</v>
          </cell>
          <cell r="AG109" t="str">
            <v>TECNICO EN ENFERMERIA</v>
          </cell>
          <cell r="AK109" t="str">
            <v>TITULO</v>
          </cell>
          <cell r="AM109" t="str">
            <v>NO</v>
          </cell>
          <cell r="AR109" t="str">
            <v>SI</v>
          </cell>
          <cell r="AS109" t="str">
            <v>NO</v>
          </cell>
          <cell r="AT109" t="str">
            <v>NO</v>
          </cell>
          <cell r="AV109" t="str">
            <v>05/08/2022</v>
          </cell>
          <cell r="AW109" t="str">
            <v>TECNICO/A EN ENFERMERIA I</v>
          </cell>
          <cell r="AX109" t="str">
            <v>Regimen 1057 (CAS)</v>
          </cell>
          <cell r="AY109" t="str">
            <v>CAS LEY N° 31538</v>
          </cell>
          <cell r="AZ109" t="str">
            <v>Sin Nivel Remunerativo</v>
          </cell>
          <cell r="BA109" t="str">
            <v>0000-Sin Nivel Remunerativo</v>
          </cell>
          <cell r="BC109" t="str">
            <v>Recursos Ordinarios</v>
          </cell>
          <cell r="BD109" t="str">
            <v>1800</v>
          </cell>
          <cell r="BE109" t="str">
            <v>Presencial</v>
          </cell>
          <cell r="BF109" t="str">
            <v>NO</v>
          </cell>
          <cell r="BG109" t="str">
            <v>NO</v>
          </cell>
          <cell r="BI109" t="str">
            <v>NO</v>
          </cell>
          <cell r="BJ109" t="str">
            <v>NO</v>
          </cell>
          <cell r="BL109" t="str">
            <v>NO</v>
          </cell>
          <cell r="BM109" t="str">
            <v>Contrato Administrativo de Servicios</v>
          </cell>
          <cell r="BN109" t="str">
            <v>Tecnicos</v>
          </cell>
          <cell r="BO109" t="str">
            <v>TECNICO ASIS</v>
          </cell>
          <cell r="BP109" t="str">
            <v>000923</v>
          </cell>
          <cell r="BQ109" t="str">
            <v>Ocupada</v>
          </cell>
          <cell r="BR109" t="str">
            <v>Contrato</v>
          </cell>
          <cell r="BS109" t="str">
            <v>05/08/2022</v>
          </cell>
          <cell r="BT109" t="str">
            <v>MEMORANDUM</v>
          </cell>
          <cell r="BU109" t="str">
            <v>05/08/2022</v>
          </cell>
          <cell r="BV109" t="str">
            <v>1081-2022</v>
          </cell>
          <cell r="BW109" t="str">
            <v>P.S. I-1 PROGRESO LARATA</v>
          </cell>
          <cell r="BX109" t="str">
            <v>RED DE SALUD ABANCAY</v>
          </cell>
          <cell r="BZ109" t="str">
            <v>Personal y Obligaciones Sociales</v>
          </cell>
          <cell r="CA109" t="str">
            <v>RECURSOS ORDINARIOS</v>
          </cell>
          <cell r="CB109" t="str">
            <v>2</v>
          </cell>
          <cell r="CC109" t="str">
            <v>BANCO DE LA NACION</v>
          </cell>
          <cell r="CD109" t="str">
            <v>MULTIRED</v>
          </cell>
          <cell r="CG109" t="str">
            <v>DL.19990 - SNP</v>
          </cell>
          <cell r="CH109" t="str">
            <v>O.N.P.</v>
          </cell>
          <cell r="CI109" t="str">
            <v>05/08/2022</v>
          </cell>
          <cell r="CL109" t="str">
            <v>UE Red De Salud Abancay</v>
          </cell>
          <cell r="CM109" t="str">
            <v>ACTIVO</v>
          </cell>
          <cell r="CQ109" t="str">
            <v>Perú</v>
          </cell>
          <cell r="CR109" t="str">
            <v>MICRORED DE SALUD CURAHUASI</v>
          </cell>
        </row>
        <row r="110">
          <cell r="S110" t="str">
            <v>31035413</v>
          </cell>
          <cell r="T110" t="str">
            <v>MARIA JESUSA</v>
          </cell>
          <cell r="U110" t="str">
            <v>GAVANCHO</v>
          </cell>
          <cell r="V110" t="str">
            <v>OYOLA</v>
          </cell>
          <cell r="W110" t="str">
            <v>SIN DATOS</v>
          </cell>
          <cell r="X110" t="str">
            <v>10/10/1974</v>
          </cell>
          <cell r="Y110" t="str">
            <v>Femenino</v>
          </cell>
          <cell r="Z110" t="str">
            <v>Soltero</v>
          </cell>
          <cell r="AA110" t="str">
            <v>URB. MICAELA BASTIDAS S/N</v>
          </cell>
          <cell r="AC110" t="str">
            <v>maritago8@hotmail.com</v>
          </cell>
          <cell r="AD110" t="str">
            <v>974679352</v>
          </cell>
          <cell r="AE110" t="str">
            <v>Superior Universitario</v>
          </cell>
          <cell r="AF110" t="str">
            <v>Superior completo</v>
          </cell>
          <cell r="AG110" t="str">
            <v>ENFERMERA(O)</v>
          </cell>
          <cell r="AK110" t="str">
            <v>TITULO</v>
          </cell>
          <cell r="AL110" t="str">
            <v>CEP NÂ° 79154</v>
          </cell>
          <cell r="AM110" t="str">
            <v>NO</v>
          </cell>
          <cell r="AR110" t="str">
            <v>SI</v>
          </cell>
          <cell r="AS110" t="str">
            <v>NO</v>
          </cell>
          <cell r="AT110" t="str">
            <v>NO</v>
          </cell>
          <cell r="AV110" t="str">
            <v>2011-04-01</v>
          </cell>
          <cell r="AW110" t="str">
            <v>ENFERMERA/O</v>
          </cell>
          <cell r="AX110" t="str">
            <v>Regimen 276</v>
          </cell>
          <cell r="AY110" t="str">
            <v>Nombrado</v>
          </cell>
          <cell r="AZ110" t="str">
            <v>ENF-10</v>
          </cell>
          <cell r="BA110" t="str">
            <v>0076-ENF-10-Enfermera (nivel I)</v>
          </cell>
          <cell r="BB110" t="str">
            <v>10</v>
          </cell>
          <cell r="BC110" t="str">
            <v>Recursos Ordinarios</v>
          </cell>
          <cell r="BE110" t="str">
            <v>Presencial</v>
          </cell>
          <cell r="BF110" t="str">
            <v>NO</v>
          </cell>
          <cell r="BG110" t="str">
            <v>NO</v>
          </cell>
          <cell r="BI110" t="str">
            <v>NO</v>
          </cell>
          <cell r="BJ110" t="str">
            <v>NO</v>
          </cell>
          <cell r="BK110" t="str">
            <v>29/12/2017</v>
          </cell>
          <cell r="BL110" t="str">
            <v>SI</v>
          </cell>
          <cell r="BM110" t="str">
            <v>Activos</v>
          </cell>
          <cell r="BN110" t="str">
            <v>Profesionales de la Salud</v>
          </cell>
          <cell r="BO110" t="str">
            <v>PROF. DE LA SALUD</v>
          </cell>
          <cell r="BP110" t="str">
            <v>000213</v>
          </cell>
          <cell r="BQ110" t="str">
            <v>Ocupada</v>
          </cell>
          <cell r="BR110" t="str">
            <v>Ley 28560</v>
          </cell>
          <cell r="BS110" t="str">
            <v>01/04/2011</v>
          </cell>
          <cell r="BT110" t="str">
            <v>RESOLUCION DIRECTORAL</v>
          </cell>
          <cell r="BU110" t="str">
            <v>01/04/2011</v>
          </cell>
          <cell r="BV110" t="str">
            <v>01</v>
          </cell>
          <cell r="BX110" t="str">
            <v>DIRECCION EJECUTIVA</v>
          </cell>
          <cell r="BY110" t="str">
            <v>GESTION ADMINISTRATIVA</v>
          </cell>
          <cell r="BZ110" t="str">
            <v>Personal y Obligaciones Sociales</v>
          </cell>
          <cell r="CA110" t="str">
            <v>RECURSOS ORDINARIOS</v>
          </cell>
          <cell r="CB110" t="str">
            <v>12</v>
          </cell>
          <cell r="CC110" t="str">
            <v>BANCO DE LA NACION</v>
          </cell>
          <cell r="CD110" t="str">
            <v>MULTIRED</v>
          </cell>
          <cell r="CE110" t="str">
            <v>04181074979</v>
          </cell>
          <cell r="CF110" t="str">
            <v>00000000000000000000</v>
          </cell>
          <cell r="CG110" t="str">
            <v>DL.19990 - SNP</v>
          </cell>
          <cell r="CH110" t="str">
            <v>O.N.P.</v>
          </cell>
          <cell r="CI110" t="str">
            <v>25/08/2000</v>
          </cell>
          <cell r="CJ110" t="str">
            <v>573100MGOAL9</v>
          </cell>
          <cell r="CK110" t="str">
            <v>0</v>
          </cell>
          <cell r="CL110" t="str">
            <v>UE Red De Salud Abancay</v>
          </cell>
          <cell r="CM110" t="str">
            <v>ACTIVO</v>
          </cell>
          <cell r="CQ110" t="str">
            <v>Perú</v>
          </cell>
          <cell r="CR110" t="str">
            <v>MICRORED DE SALUD CURAHUASI</v>
          </cell>
        </row>
        <row r="111">
          <cell r="S111" t="str">
            <v>43743333</v>
          </cell>
          <cell r="T111" t="str">
            <v>YENNY THESALIA</v>
          </cell>
          <cell r="U111" t="str">
            <v>LIGARDA</v>
          </cell>
          <cell r="V111" t="str">
            <v>GABANCHO</v>
          </cell>
          <cell r="W111" t="str">
            <v>SIN DATOS</v>
          </cell>
          <cell r="X111" t="str">
            <v>11/09/1986</v>
          </cell>
          <cell r="Y111" t="str">
            <v>Femenino</v>
          </cell>
          <cell r="Z111" t="str">
            <v>Soltero</v>
          </cell>
          <cell r="AA111" t="str">
            <v>JR.RAMON CASTILLA S/N</v>
          </cell>
          <cell r="AE111" t="str">
            <v>Superior Universitario</v>
          </cell>
          <cell r="AF111" t="str">
            <v>Superior completo</v>
          </cell>
          <cell r="AG111" t="str">
            <v>ENFERMERA(O)</v>
          </cell>
          <cell r="AK111" t="str">
            <v>TITULO</v>
          </cell>
          <cell r="AM111" t="str">
            <v>NO</v>
          </cell>
          <cell r="AR111" t="str">
            <v>SI</v>
          </cell>
          <cell r="AS111" t="str">
            <v>NO</v>
          </cell>
          <cell r="AT111" t="str">
            <v>NO</v>
          </cell>
          <cell r="AV111" t="str">
            <v>05/08/2022</v>
          </cell>
          <cell r="AW111" t="str">
            <v>ENFERMERA/O</v>
          </cell>
          <cell r="AX111" t="str">
            <v>Regimen 1057 (CAS)</v>
          </cell>
          <cell r="AY111" t="str">
            <v>CAS LEY N° 31538</v>
          </cell>
          <cell r="AZ111" t="str">
            <v>Sin Nivel Remunerativo</v>
          </cell>
          <cell r="BA111" t="str">
            <v>0000-Sin Nivel Remunerativo</v>
          </cell>
          <cell r="BC111" t="str">
            <v>Recursos Ordinarios</v>
          </cell>
          <cell r="BD111" t="str">
            <v>2900</v>
          </cell>
          <cell r="BE111" t="str">
            <v>Presencial</v>
          </cell>
          <cell r="BF111" t="str">
            <v>NO</v>
          </cell>
          <cell r="BG111" t="str">
            <v>NO</v>
          </cell>
          <cell r="BI111" t="str">
            <v>NO</v>
          </cell>
          <cell r="BJ111" t="str">
            <v>NO</v>
          </cell>
          <cell r="BL111" t="str">
            <v>NO</v>
          </cell>
          <cell r="BM111" t="str">
            <v>Contrato Administrativo de Servicios</v>
          </cell>
          <cell r="BN111" t="str">
            <v>Profesionales de la Salud</v>
          </cell>
          <cell r="BO111" t="str">
            <v>PROF. DE LA SALUD</v>
          </cell>
          <cell r="BP111" t="str">
            <v>000889</v>
          </cell>
          <cell r="BQ111" t="str">
            <v>Ocupada</v>
          </cell>
          <cell r="BR111" t="str">
            <v>Contrato</v>
          </cell>
          <cell r="BS111" t="str">
            <v>05/08/2022</v>
          </cell>
          <cell r="BT111" t="str">
            <v>MEMORANDUM</v>
          </cell>
          <cell r="BU111" t="str">
            <v>05/08/2022</v>
          </cell>
          <cell r="BV111" t="str">
            <v>1048-2022</v>
          </cell>
          <cell r="BW111" t="str">
            <v>P.S. I-1 EL CARMEN</v>
          </cell>
          <cell r="BX111" t="str">
            <v>RED DE SALUD ABANCAY</v>
          </cell>
          <cell r="BZ111" t="str">
            <v>Personal y Obligaciones Sociales</v>
          </cell>
          <cell r="CA111" t="str">
            <v>RECURSOS ORDINARIOS</v>
          </cell>
          <cell r="CB111" t="str">
            <v>2</v>
          </cell>
          <cell r="CC111" t="str">
            <v>BANCO DE LA NACION</v>
          </cell>
          <cell r="CD111" t="str">
            <v>MULTIRED</v>
          </cell>
          <cell r="CG111" t="str">
            <v>DL.19990 - SNP</v>
          </cell>
          <cell r="CH111" t="str">
            <v>O.N.P.</v>
          </cell>
          <cell r="CI111" t="str">
            <v>05/08/2022</v>
          </cell>
          <cell r="CL111" t="str">
            <v>UE Red De Salud Abancay</v>
          </cell>
          <cell r="CM111" t="str">
            <v>ACTIVO</v>
          </cell>
          <cell r="CQ111" t="str">
            <v>Perú</v>
          </cell>
          <cell r="CR111" t="str">
            <v>MICRORED DE SALUD CURAHUASI</v>
          </cell>
        </row>
        <row r="112">
          <cell r="S112" t="str">
            <v>31036842</v>
          </cell>
          <cell r="T112" t="str">
            <v>VILMA</v>
          </cell>
          <cell r="U112" t="str">
            <v>CONTRERAS</v>
          </cell>
          <cell r="V112" t="str">
            <v>MIRANDA</v>
          </cell>
          <cell r="W112" t="str">
            <v>SIN DATOS</v>
          </cell>
          <cell r="X112" t="str">
            <v>26/06/1972</v>
          </cell>
          <cell r="Y112" t="str">
            <v>Femenino</v>
          </cell>
          <cell r="Z112" t="str">
            <v>Soltero</v>
          </cell>
          <cell r="AA112" t="str">
            <v>CALLE REAL LT 3</v>
          </cell>
          <cell r="AB112" t="str">
            <v>10310368429</v>
          </cell>
          <cell r="AC112" t="str">
            <v>vilmiss5@hotmail.com</v>
          </cell>
          <cell r="AD112" t="str">
            <v>983624335</v>
          </cell>
          <cell r="AE112" t="str">
            <v>Superior Técnico</v>
          </cell>
          <cell r="AF112" t="str">
            <v>Técnico superior completo</v>
          </cell>
          <cell r="AG112" t="str">
            <v>TECNICO EN ENFERMERIA</v>
          </cell>
          <cell r="AK112" t="str">
            <v>TITULO</v>
          </cell>
          <cell r="AM112" t="str">
            <v>NO</v>
          </cell>
          <cell r="AR112" t="str">
            <v>SI</v>
          </cell>
          <cell r="AS112" t="str">
            <v>NO</v>
          </cell>
          <cell r="AT112" t="str">
            <v>NO</v>
          </cell>
          <cell r="AV112" t="str">
            <v>2012-07-01</v>
          </cell>
          <cell r="AW112" t="str">
            <v>TECNICO/A EN ENFERMERIA I</v>
          </cell>
          <cell r="AX112" t="str">
            <v>Regimen 276</v>
          </cell>
          <cell r="AY112" t="str">
            <v>Nombrado</v>
          </cell>
          <cell r="AZ112" t="str">
            <v>STC</v>
          </cell>
          <cell r="BA112" t="str">
            <v>0096-STC-Servidor Tecnico C</v>
          </cell>
          <cell r="BB112" t="str">
            <v>TC</v>
          </cell>
          <cell r="BC112" t="str">
            <v>Recursos Ordinarios</v>
          </cell>
          <cell r="BE112" t="str">
            <v>Presencial</v>
          </cell>
          <cell r="BF112" t="str">
            <v>NO</v>
          </cell>
          <cell r="BG112" t="str">
            <v>NO</v>
          </cell>
          <cell r="BI112" t="str">
            <v>NO</v>
          </cell>
          <cell r="BJ112" t="str">
            <v>NO</v>
          </cell>
          <cell r="BL112" t="str">
            <v>NO</v>
          </cell>
          <cell r="BM112" t="str">
            <v>Activos</v>
          </cell>
          <cell r="BN112" t="str">
            <v>Tecnicos</v>
          </cell>
          <cell r="BO112" t="str">
            <v>TECNICO ASIS</v>
          </cell>
          <cell r="BP112" t="str">
            <v>000264</v>
          </cell>
          <cell r="BQ112" t="str">
            <v>Ocupada</v>
          </cell>
          <cell r="BR112" t="str">
            <v>Ley 28498</v>
          </cell>
          <cell r="BS112" t="str">
            <v>01/04/2012</v>
          </cell>
          <cell r="BT112" t="str">
            <v>RESOLUCION DIRECTORAL</v>
          </cell>
          <cell r="BU112" t="str">
            <v>01/04/2012</v>
          </cell>
          <cell r="BV112" t="str">
            <v>-</v>
          </cell>
          <cell r="BX112" t="str">
            <v>DIRECCION EJECUTIVA</v>
          </cell>
          <cell r="BY112" t="str">
            <v>GESTION ADMINISTRATIVA</v>
          </cell>
          <cell r="BZ112" t="str">
            <v>Personal y Obligaciones Sociales</v>
          </cell>
          <cell r="CA112" t="str">
            <v>RECURSOS ORDINARIOS</v>
          </cell>
          <cell r="CB112" t="str">
            <v>12</v>
          </cell>
          <cell r="CC112" t="str">
            <v>BANCO DE LA NACION</v>
          </cell>
          <cell r="CD112" t="str">
            <v>MULTIRED</v>
          </cell>
          <cell r="CE112" t="str">
            <v>04181090745</v>
          </cell>
          <cell r="CF112" t="str">
            <v>1</v>
          </cell>
          <cell r="CG112" t="str">
            <v>DL.19990 - SNP</v>
          </cell>
          <cell r="CH112" t="str">
            <v>O.N.P.</v>
          </cell>
          <cell r="CI112" t="str">
            <v>01/04/2012</v>
          </cell>
          <cell r="CJ112" t="str">
            <v>0</v>
          </cell>
          <cell r="CK112" t="str">
            <v>0</v>
          </cell>
          <cell r="CL112" t="str">
            <v>UE Red De Salud Abancay</v>
          </cell>
          <cell r="CM112" t="str">
            <v>ACTIVO</v>
          </cell>
          <cell r="CQ112" t="str">
            <v>Perú</v>
          </cell>
          <cell r="CR112" t="str">
            <v>MICRORED DE SALUD CURAHUASI</v>
          </cell>
        </row>
        <row r="113">
          <cell r="S113" t="str">
            <v>41331302</v>
          </cell>
          <cell r="T113" t="str">
            <v>MARLENY</v>
          </cell>
          <cell r="U113" t="str">
            <v>PATACA</v>
          </cell>
          <cell r="V113" t="str">
            <v>RODRIGUEZ</v>
          </cell>
          <cell r="W113" t="str">
            <v>SIN DATOS</v>
          </cell>
          <cell r="X113" t="str">
            <v>02/05/1982</v>
          </cell>
          <cell r="Y113" t="str">
            <v>Femenino</v>
          </cell>
          <cell r="Z113" t="str">
            <v>Casado</v>
          </cell>
          <cell r="AA113" t="str">
            <v>URB SAN LUIS S/N</v>
          </cell>
          <cell r="AB113" t="str">
            <v>1041331029</v>
          </cell>
          <cell r="AC113" t="str">
            <v>marlenypatacarodriguez@gmail.com</v>
          </cell>
          <cell r="AD113" t="str">
            <v>958432626</v>
          </cell>
          <cell r="AE113" t="str">
            <v>Superior Universitario</v>
          </cell>
          <cell r="AF113" t="str">
            <v>Superior completo</v>
          </cell>
          <cell r="AG113" t="str">
            <v>TECNICO EN ENFERMERIA</v>
          </cell>
          <cell r="AH113" t="str">
            <v>ENFERMERA(O)</v>
          </cell>
          <cell r="AK113" t="str">
            <v>TITULO</v>
          </cell>
          <cell r="AM113" t="str">
            <v>NO</v>
          </cell>
          <cell r="AR113" t="str">
            <v>SI</v>
          </cell>
          <cell r="AS113" t="str">
            <v>NO</v>
          </cell>
          <cell r="AT113" t="str">
            <v>NO</v>
          </cell>
          <cell r="AV113" t="str">
            <v>2013-09-01</v>
          </cell>
          <cell r="AW113" t="str">
            <v>TECNICO/A EN ENFERMERIA I</v>
          </cell>
          <cell r="AX113" t="str">
            <v>Regimen 276</v>
          </cell>
          <cell r="AY113" t="str">
            <v>Nombrado</v>
          </cell>
          <cell r="AZ113" t="str">
            <v>STC</v>
          </cell>
          <cell r="BA113" t="str">
            <v>0096-STC-Servidor Tecnico C</v>
          </cell>
          <cell r="BB113" t="str">
            <v>TC</v>
          </cell>
          <cell r="BC113" t="str">
            <v>Recursos Ordinarios</v>
          </cell>
          <cell r="BE113" t="str">
            <v>Presencial</v>
          </cell>
          <cell r="BF113" t="str">
            <v>NO</v>
          </cell>
          <cell r="BG113" t="str">
            <v>NO</v>
          </cell>
          <cell r="BI113" t="str">
            <v>NO</v>
          </cell>
          <cell r="BJ113" t="str">
            <v>NO</v>
          </cell>
          <cell r="BK113" t="str">
            <v>2013-09-01</v>
          </cell>
          <cell r="BL113" t="str">
            <v>NO</v>
          </cell>
          <cell r="BM113" t="str">
            <v>Activos</v>
          </cell>
          <cell r="BN113" t="str">
            <v>Tecnicos</v>
          </cell>
          <cell r="BO113" t="str">
            <v>TECNICO ASIS</v>
          </cell>
          <cell r="BP113" t="str">
            <v>000333</v>
          </cell>
          <cell r="BQ113" t="str">
            <v>Ocupada</v>
          </cell>
          <cell r="BR113" t="str">
            <v>Concurso</v>
          </cell>
          <cell r="BS113" t="str">
            <v>01/07/2013</v>
          </cell>
          <cell r="BT113" t="str">
            <v>RESOLUCION DIRECTORAL</v>
          </cell>
          <cell r="BU113" t="str">
            <v>01/07/2013</v>
          </cell>
          <cell r="BV113" t="str">
            <v>-</v>
          </cell>
          <cell r="BX113" t="str">
            <v>DIRECCION EJECUTIVA</v>
          </cell>
          <cell r="BY113" t="str">
            <v>GESTION ADMINISTRATIVA</v>
          </cell>
          <cell r="BZ113" t="str">
            <v>Personal y Obligaciones Sociales</v>
          </cell>
          <cell r="CA113" t="str">
            <v>RECURSOS ORDINARIOS</v>
          </cell>
          <cell r="CB113" t="str">
            <v>12</v>
          </cell>
          <cell r="CC113" t="str">
            <v>BANCO DE LA NACION</v>
          </cell>
          <cell r="CD113" t="str">
            <v>MULTIRED</v>
          </cell>
          <cell r="CE113" t="str">
            <v>04181101607</v>
          </cell>
          <cell r="CF113" t="str">
            <v>1</v>
          </cell>
          <cell r="CG113" t="str">
            <v>DL.19990 - SNP</v>
          </cell>
          <cell r="CH113" t="str">
            <v>O.N.P.</v>
          </cell>
          <cell r="CI113" t="str">
            <v>01/07/2013</v>
          </cell>
          <cell r="CJ113" t="str">
            <v>0</v>
          </cell>
          <cell r="CK113" t="str">
            <v>0</v>
          </cell>
          <cell r="CL113" t="str">
            <v>UE Red De Salud Abancay</v>
          </cell>
          <cell r="CM113" t="str">
            <v>ACTIVO</v>
          </cell>
          <cell r="CQ113" t="str">
            <v>Perú</v>
          </cell>
          <cell r="CR113" t="str">
            <v>MICRORED DE SALUD CURAHUASI</v>
          </cell>
        </row>
        <row r="114">
          <cell r="S114" t="str">
            <v>72248077</v>
          </cell>
          <cell r="T114" t="str">
            <v>KELLY</v>
          </cell>
          <cell r="U114" t="str">
            <v>CHALCO</v>
          </cell>
          <cell r="V114" t="str">
            <v>SALAZAR</v>
          </cell>
          <cell r="W114" t="str">
            <v>SIN DATOS</v>
          </cell>
          <cell r="X114" t="str">
            <v>13/11/1993</v>
          </cell>
          <cell r="Y114" t="str">
            <v>Femenino</v>
          </cell>
          <cell r="Z114" t="str">
            <v>Soltero</v>
          </cell>
          <cell r="AA114" t="str">
            <v>COMUNIDAD DE ORO</v>
          </cell>
          <cell r="AC114" t="str">
            <v>kelobs_uap@hotmail.com</v>
          </cell>
          <cell r="AD114" t="str">
            <v>990800711</v>
          </cell>
          <cell r="AE114" t="str">
            <v>Superior Universitario</v>
          </cell>
          <cell r="AF114" t="str">
            <v>Superior completo</v>
          </cell>
          <cell r="AG114" t="str">
            <v>OBSTETRA</v>
          </cell>
          <cell r="AK114" t="str">
            <v>TITULO</v>
          </cell>
          <cell r="AL114" t="str">
            <v>33118</v>
          </cell>
          <cell r="AM114" t="str">
            <v>NO</v>
          </cell>
          <cell r="AR114" t="str">
            <v>SI</v>
          </cell>
          <cell r="AS114" t="str">
            <v>NO</v>
          </cell>
          <cell r="AT114" t="str">
            <v>NO</v>
          </cell>
          <cell r="AV114" t="str">
            <v>2016-05-06</v>
          </cell>
          <cell r="AW114" t="str">
            <v>OBSTETRA</v>
          </cell>
          <cell r="AX114" t="str">
            <v>Regimen 1057 (CAS)</v>
          </cell>
          <cell r="AY114" t="str">
            <v>Contrato CAS</v>
          </cell>
          <cell r="AZ114" t="str">
            <v>Sin Nivel Remunerativo</v>
          </cell>
          <cell r="BA114" t="str">
            <v>0000-Sin Nivel Remunerativo</v>
          </cell>
          <cell r="BC114" t="str">
            <v>Recursos Ordinarios</v>
          </cell>
          <cell r="BD114" t="str">
            <v>2500</v>
          </cell>
          <cell r="BE114" t="str">
            <v>Presencial</v>
          </cell>
          <cell r="BF114" t="str">
            <v>NO</v>
          </cell>
          <cell r="BG114" t="str">
            <v>NO</v>
          </cell>
          <cell r="BI114" t="str">
            <v>NO</v>
          </cell>
          <cell r="BJ114" t="str">
            <v>NO</v>
          </cell>
          <cell r="BL114" t="str">
            <v>NO</v>
          </cell>
          <cell r="BM114" t="str">
            <v>Contrato Administrativo de Servicios</v>
          </cell>
          <cell r="BN114" t="str">
            <v>Profesionales de la Salud</v>
          </cell>
          <cell r="BO114" t="str">
            <v>PROF. DE LA SALUD</v>
          </cell>
          <cell r="BP114" t="str">
            <v>000538</v>
          </cell>
          <cell r="BQ114" t="str">
            <v>Ocupada</v>
          </cell>
          <cell r="BR114" t="str">
            <v>Concurso</v>
          </cell>
          <cell r="BS114" t="str">
            <v>01/09/2020</v>
          </cell>
          <cell r="BT114" t="str">
            <v>MEMORANDUM</v>
          </cell>
          <cell r="BU114" t="str">
            <v>01/09/2020</v>
          </cell>
          <cell r="BV114" t="str">
            <v>399</v>
          </cell>
          <cell r="BW114" t="str">
            <v>UE 1498 RED DE SALUD ABANCAY</v>
          </cell>
          <cell r="BX114" t="str">
            <v>RED DE SALUD ABANCAY</v>
          </cell>
          <cell r="BZ114" t="str">
            <v>Personal y Obligaciones Sociales</v>
          </cell>
          <cell r="CA114" t="str">
            <v>RECURSOS ORDINARIOS</v>
          </cell>
          <cell r="CB114" t="str">
            <v>12</v>
          </cell>
          <cell r="CC114" t="str">
            <v>BANCO DE LA NACION</v>
          </cell>
          <cell r="CD114" t="str">
            <v>CUENTA DE AHORRO</v>
          </cell>
          <cell r="CE114" t="str">
            <v>04058951604</v>
          </cell>
          <cell r="CF114" t="str">
            <v>00000000000000000000</v>
          </cell>
          <cell r="CG114" t="str">
            <v>DL.19990 - SNP</v>
          </cell>
          <cell r="CH114" t="str">
            <v>O.N.P.</v>
          </cell>
          <cell r="CI114" t="str">
            <v>01/09/2020</v>
          </cell>
          <cell r="CJ114" t="str">
            <v>0000000</v>
          </cell>
          <cell r="CK114" t="str">
            <v>000000000000000</v>
          </cell>
          <cell r="CL114" t="str">
            <v>UE Red De Salud Abancay</v>
          </cell>
          <cell r="CM114" t="str">
            <v>ACTIVO</v>
          </cell>
          <cell r="CQ114" t="str">
            <v>Perú</v>
          </cell>
          <cell r="CR114" t="str">
            <v>MICRORED DE SALUD CURAHUASI</v>
          </cell>
        </row>
        <row r="115">
          <cell r="S115" t="str">
            <v>47521612</v>
          </cell>
          <cell r="T115" t="str">
            <v>LIZET</v>
          </cell>
          <cell r="U115" t="str">
            <v>VALER</v>
          </cell>
          <cell r="V115" t="str">
            <v>QUISPE</v>
          </cell>
          <cell r="W115" t="str">
            <v>SIN DATOS</v>
          </cell>
          <cell r="X115" t="str">
            <v>04/03/1991</v>
          </cell>
          <cell r="Y115" t="str">
            <v>Femenino</v>
          </cell>
          <cell r="Z115" t="str">
            <v>Soltero</v>
          </cell>
          <cell r="AA115" t="str">
            <v>SIN DATOS</v>
          </cell>
          <cell r="AE115" t="str">
            <v>Superior Universitario</v>
          </cell>
          <cell r="AF115" t="str">
            <v>Superior completo</v>
          </cell>
          <cell r="AG115" t="str">
            <v>CIRUJANO DENTISTA</v>
          </cell>
          <cell r="AK115" t="str">
            <v>TITULO</v>
          </cell>
          <cell r="AM115" t="str">
            <v>NO</v>
          </cell>
          <cell r="AR115" t="str">
            <v>SI</v>
          </cell>
          <cell r="AS115" t="str">
            <v>NO</v>
          </cell>
          <cell r="AT115" t="str">
            <v>NO</v>
          </cell>
          <cell r="AU115" t="str">
            <v>01/12/2020</v>
          </cell>
          <cell r="AV115" t="str">
            <v>05/08/2022</v>
          </cell>
          <cell r="AW115" t="str">
            <v>ODONTOLOGO</v>
          </cell>
          <cell r="AX115" t="str">
            <v>Regimen 1057 (CAS)</v>
          </cell>
          <cell r="AY115" t="str">
            <v>CAS LEY N° 31538</v>
          </cell>
          <cell r="AZ115" t="str">
            <v>Sin Nivel Remunerativo</v>
          </cell>
          <cell r="BA115" t="str">
            <v>0000-Sin Nivel Remunerativo</v>
          </cell>
          <cell r="BC115" t="str">
            <v>Recursos Ordinarios</v>
          </cell>
          <cell r="BD115" t="str">
            <v>2900</v>
          </cell>
          <cell r="BE115" t="str">
            <v>Presencial</v>
          </cell>
          <cell r="BF115" t="str">
            <v>NO</v>
          </cell>
          <cell r="BG115" t="str">
            <v>NO</v>
          </cell>
          <cell r="BI115" t="str">
            <v>NO</v>
          </cell>
          <cell r="BJ115" t="str">
            <v>NO</v>
          </cell>
          <cell r="BL115" t="str">
            <v>NO</v>
          </cell>
          <cell r="BM115" t="str">
            <v>Contrato Administrativo de Servicios</v>
          </cell>
          <cell r="BN115" t="str">
            <v>Profesionales de la Salud</v>
          </cell>
          <cell r="BO115" t="str">
            <v>PROF. DE LA SALUD</v>
          </cell>
          <cell r="BP115" t="str">
            <v>000839</v>
          </cell>
          <cell r="BQ115" t="str">
            <v>Ocupada</v>
          </cell>
          <cell r="BR115" t="str">
            <v>Contrato</v>
          </cell>
          <cell r="BS115" t="str">
            <v>05/08/2022</v>
          </cell>
          <cell r="BT115" t="str">
            <v>MEMORANDUM</v>
          </cell>
          <cell r="BU115" t="str">
            <v>05/08/2022</v>
          </cell>
          <cell r="BV115" t="str">
            <v>1038-2022</v>
          </cell>
          <cell r="BW115" t="str">
            <v>P.S. I-2 SAN LUIS</v>
          </cell>
          <cell r="BX115" t="str">
            <v>RED DE SALUD ABANCAY</v>
          </cell>
          <cell r="BZ115" t="str">
            <v>Personal y Obligaciones Sociales</v>
          </cell>
          <cell r="CA115" t="str">
            <v>RECURSOS ORDINARIOS</v>
          </cell>
          <cell r="CB115" t="str">
            <v>2</v>
          </cell>
          <cell r="CC115" t="str">
            <v>BANCO DE LA NACION</v>
          </cell>
          <cell r="CD115" t="str">
            <v>MULTIRED</v>
          </cell>
          <cell r="CG115" t="str">
            <v>DL.19990 - SNP</v>
          </cell>
          <cell r="CH115" t="str">
            <v>O.N.P.</v>
          </cell>
          <cell r="CI115" t="str">
            <v>05/08/2022</v>
          </cell>
          <cell r="CL115" t="str">
            <v>UE Red De Salud Abancay</v>
          </cell>
          <cell r="CM115" t="str">
            <v>ACTIVO</v>
          </cell>
          <cell r="CQ115" t="str">
            <v>Perú</v>
          </cell>
          <cell r="CR115" t="str">
            <v>MICRORED DE SALUD CURAHUASI</v>
          </cell>
        </row>
        <row r="116">
          <cell r="S116" t="str">
            <v>46175291</v>
          </cell>
          <cell r="T116" t="str">
            <v>BETZABE</v>
          </cell>
          <cell r="U116" t="str">
            <v>JANAMPA</v>
          </cell>
          <cell r="V116" t="str">
            <v>TINTAYA</v>
          </cell>
          <cell r="W116" t="str">
            <v>SIN DATOS</v>
          </cell>
          <cell r="X116" t="str">
            <v>19/12/1988</v>
          </cell>
          <cell r="Y116" t="str">
            <v>Femenino</v>
          </cell>
          <cell r="Z116" t="str">
            <v>Soltero</v>
          </cell>
          <cell r="AA116" t="str">
            <v>URB SR DE LOS MILAGROS E 05</v>
          </cell>
          <cell r="AC116" t="str">
            <v>betzabejanampa@hotmail.com</v>
          </cell>
          <cell r="AD116" t="str">
            <v>956277391</v>
          </cell>
          <cell r="AE116" t="str">
            <v>Superior Universitario</v>
          </cell>
          <cell r="AF116" t="str">
            <v>Superior completo</v>
          </cell>
          <cell r="AG116" t="str">
            <v>ENFERMERA(O)</v>
          </cell>
          <cell r="AK116" t="str">
            <v>TITULO</v>
          </cell>
          <cell r="AL116" t="str">
            <v>79145</v>
          </cell>
          <cell r="AM116" t="str">
            <v>NO</v>
          </cell>
          <cell r="AR116" t="str">
            <v>SI</v>
          </cell>
          <cell r="AS116" t="str">
            <v>NO</v>
          </cell>
          <cell r="AT116" t="str">
            <v>NO</v>
          </cell>
          <cell r="AU116" t="str">
            <v>05/07/2022</v>
          </cell>
          <cell r="AV116" t="str">
            <v>05/07/2022</v>
          </cell>
          <cell r="AW116" t="str">
            <v>ENFERMERA/O</v>
          </cell>
          <cell r="AX116" t="str">
            <v>Regimen 1057 (CAS)</v>
          </cell>
          <cell r="AY116" t="str">
            <v>Contrato CAS</v>
          </cell>
          <cell r="AZ116" t="str">
            <v>Sin Nivel Remunerativo</v>
          </cell>
          <cell r="BA116" t="str">
            <v>0000-Sin Nivel Remunerativo</v>
          </cell>
          <cell r="BC116" t="str">
            <v>Recursos Ordinarios</v>
          </cell>
          <cell r="BD116" t="str">
            <v>2200</v>
          </cell>
          <cell r="BE116" t="str">
            <v>Presencial</v>
          </cell>
          <cell r="BF116" t="str">
            <v>NO</v>
          </cell>
          <cell r="BG116" t="str">
            <v>NO</v>
          </cell>
          <cell r="BI116" t="str">
            <v>NO</v>
          </cell>
          <cell r="BJ116" t="str">
            <v>NO</v>
          </cell>
          <cell r="BL116" t="str">
            <v>NO</v>
          </cell>
          <cell r="BM116" t="str">
            <v>Contrato Administrativo de Servicios</v>
          </cell>
          <cell r="BN116" t="str">
            <v>Profesionales de la Salud</v>
          </cell>
          <cell r="BO116" t="str">
            <v>PROF. DE LA SALUD</v>
          </cell>
          <cell r="BP116" t="str">
            <v>000526</v>
          </cell>
          <cell r="BQ116" t="str">
            <v>Ocupada</v>
          </cell>
          <cell r="BR116" t="str">
            <v>Contrato</v>
          </cell>
          <cell r="BS116" t="str">
            <v>05/07/2022</v>
          </cell>
          <cell r="BT116" t="str">
            <v>MEMORANDUM</v>
          </cell>
          <cell r="BU116" t="str">
            <v>05/07/2022</v>
          </cell>
          <cell r="BV116" t="str">
            <v>MEMO Nº 972-2022-J-RR-HH-RSAB</v>
          </cell>
          <cell r="BW116" t="str">
            <v>P.S. I-2 SAN LUIS</v>
          </cell>
          <cell r="BX116" t="str">
            <v>RED DE SALUD ABANCAY</v>
          </cell>
          <cell r="BZ116" t="str">
            <v>Personal y Obligaciones Sociales</v>
          </cell>
          <cell r="CA116" t="str">
            <v>RECURSOS ORDINARIOS</v>
          </cell>
          <cell r="CB116" t="str">
            <v>12</v>
          </cell>
          <cell r="CC116" t="str">
            <v>BANCO DE LA NACION</v>
          </cell>
          <cell r="CD116" t="str">
            <v>CUENTA DE AHORRO</v>
          </cell>
          <cell r="CE116" t="str">
            <v>04059285225</v>
          </cell>
          <cell r="CF116" t="str">
            <v>00000000000000000000</v>
          </cell>
          <cell r="CG116" t="str">
            <v>DL.19990 - SNP</v>
          </cell>
          <cell r="CH116" t="str">
            <v>O.N.P.</v>
          </cell>
          <cell r="CI116" t="str">
            <v>05/07/2022</v>
          </cell>
          <cell r="CL116" t="str">
            <v>UE Red De Salud Abancay</v>
          </cell>
          <cell r="CM116" t="str">
            <v>ACTIVO</v>
          </cell>
          <cell r="CQ116" t="str">
            <v>Perú</v>
          </cell>
          <cell r="CR116" t="str">
            <v>MICRORED DE SALUD CURAHUASI</v>
          </cell>
        </row>
        <row r="117">
          <cell r="S117" t="str">
            <v>44945521</v>
          </cell>
          <cell r="T117" t="str">
            <v>LILIA NATIVIDAD</v>
          </cell>
          <cell r="U117" t="str">
            <v>CAVERO</v>
          </cell>
          <cell r="V117" t="str">
            <v>ORTEGA</v>
          </cell>
          <cell r="W117" t="str">
            <v>SIN DATOS</v>
          </cell>
          <cell r="X117" t="str">
            <v>05/02/1986</v>
          </cell>
          <cell r="Y117" t="str">
            <v>Femenino</v>
          </cell>
          <cell r="Z117" t="str">
            <v>Soltero</v>
          </cell>
          <cell r="AA117" t="str">
            <v>JR. LIMA 719</v>
          </cell>
          <cell r="AE117" t="str">
            <v>Superior Universitario</v>
          </cell>
          <cell r="AF117" t="str">
            <v>Superior completo</v>
          </cell>
          <cell r="AG117" t="str">
            <v>ENFERMERA(O)</v>
          </cell>
          <cell r="AK117" t="str">
            <v>TITULO</v>
          </cell>
          <cell r="AL117" t="str">
            <v>70627</v>
          </cell>
          <cell r="AM117" t="str">
            <v>NO</v>
          </cell>
          <cell r="AR117" t="str">
            <v>SI</v>
          </cell>
          <cell r="AS117" t="str">
            <v>NO</v>
          </cell>
          <cell r="AT117" t="str">
            <v>NO</v>
          </cell>
          <cell r="AU117" t="str">
            <v>20/06/2022</v>
          </cell>
          <cell r="AV117" t="str">
            <v>20/06/2022</v>
          </cell>
          <cell r="AW117" t="str">
            <v>ENFERMERA/O</v>
          </cell>
          <cell r="AX117" t="str">
            <v>Regimen 1057 (CAS)</v>
          </cell>
          <cell r="AY117" t="str">
            <v>Contrato CAS</v>
          </cell>
          <cell r="AZ117" t="str">
            <v>Sin Nivel Remunerativo</v>
          </cell>
          <cell r="BA117" t="str">
            <v>0000-Sin Nivel Remunerativo</v>
          </cell>
          <cell r="BC117" t="str">
            <v>Recursos por Operaciones Oficiales de Credito</v>
          </cell>
          <cell r="BD117" t="str">
            <v>2500</v>
          </cell>
          <cell r="BE117" t="str">
            <v>Presencial</v>
          </cell>
          <cell r="BF117" t="str">
            <v>NO</v>
          </cell>
          <cell r="BG117" t="str">
            <v>NO</v>
          </cell>
          <cell r="BI117" t="str">
            <v>NO</v>
          </cell>
          <cell r="BJ117" t="str">
            <v>NO</v>
          </cell>
          <cell r="BL117" t="str">
            <v>NO</v>
          </cell>
          <cell r="BM117" t="str">
            <v>Contrato Administrativo de Servicios</v>
          </cell>
          <cell r="BN117" t="str">
            <v>Profesionales de la Salud</v>
          </cell>
          <cell r="BO117" t="str">
            <v>PROF. DE LA SALUD</v>
          </cell>
          <cell r="BP117" t="str">
            <v>000466</v>
          </cell>
          <cell r="BQ117" t="str">
            <v>Ocupada</v>
          </cell>
          <cell r="BR117" t="str">
            <v>Contrato</v>
          </cell>
          <cell r="BS117" t="str">
            <v>20/06/2022</v>
          </cell>
          <cell r="BT117" t="str">
            <v>MEMORANDUM</v>
          </cell>
          <cell r="BU117" t="str">
            <v>20/06/2022</v>
          </cell>
          <cell r="BV117" t="str">
            <v>MEMO Nº 799-2022-J-RR/HH-RSAB-DIRESA</v>
          </cell>
          <cell r="BW117" t="str">
            <v>P.S. I-2 SAN LUIS</v>
          </cell>
          <cell r="BX117" t="str">
            <v>RED DE SALUD ABANCAY</v>
          </cell>
          <cell r="BZ117" t="str">
            <v>Personal y Obligaciones Sociales</v>
          </cell>
          <cell r="CA117" t="str">
            <v>RECURSOS ORDINARIOS</v>
          </cell>
          <cell r="CB117" t="str">
            <v>3</v>
          </cell>
          <cell r="CC117" t="str">
            <v>BANCO DE LA NACION</v>
          </cell>
          <cell r="CD117" t="str">
            <v>MULTIRED</v>
          </cell>
          <cell r="CE117" t="str">
            <v>04181936105</v>
          </cell>
          <cell r="CF117" t="str">
            <v>00000000000000000000</v>
          </cell>
          <cell r="CG117" t="str">
            <v>DL.25897 - SPP</v>
          </cell>
          <cell r="CH117" t="str">
            <v>AFP HABITAT</v>
          </cell>
          <cell r="CI117" t="str">
            <v>12/06/2014</v>
          </cell>
          <cell r="CJ117" t="str">
            <v>314460LCOEE9</v>
          </cell>
          <cell r="CL117" t="str">
            <v>UE Red De Salud Abancay</v>
          </cell>
          <cell r="CM117" t="str">
            <v>ACTIVO</v>
          </cell>
          <cell r="CN117" t="str">
            <v>01/10/2021</v>
          </cell>
          <cell r="CP117" t="str">
            <v>179555_8427_2021-11-1114-11-05.pdf</v>
          </cell>
          <cell r="CQ117" t="str">
            <v>Perú</v>
          </cell>
          <cell r="CR117" t="str">
            <v>MICRORED DE SALUD CURAHUASI</v>
          </cell>
        </row>
        <row r="118">
          <cell r="S118" t="str">
            <v>70144181</v>
          </cell>
          <cell r="T118" t="str">
            <v>VERONICA YENNY</v>
          </cell>
          <cell r="U118" t="str">
            <v>BRON</v>
          </cell>
          <cell r="V118" t="str">
            <v>VALER</v>
          </cell>
          <cell r="W118" t="str">
            <v>SIN DATOS</v>
          </cell>
          <cell r="X118" t="str">
            <v>26/02/1990</v>
          </cell>
          <cell r="Y118" t="str">
            <v>Femenino</v>
          </cell>
          <cell r="Z118" t="str">
            <v>Soltero</v>
          </cell>
          <cell r="AA118" t="str">
            <v>AV TACNA 123</v>
          </cell>
          <cell r="AE118" t="str">
            <v>Superior Universitario</v>
          </cell>
          <cell r="AF118" t="str">
            <v>Superior completo</v>
          </cell>
          <cell r="AG118" t="str">
            <v>ENFERMERA(O)</v>
          </cell>
          <cell r="AK118" t="str">
            <v>TITULO</v>
          </cell>
          <cell r="AL118" t="str">
            <v>0</v>
          </cell>
          <cell r="AM118" t="str">
            <v>NO</v>
          </cell>
          <cell r="AR118" t="str">
            <v>SI</v>
          </cell>
          <cell r="AS118" t="str">
            <v>NO</v>
          </cell>
          <cell r="AT118" t="str">
            <v>NO</v>
          </cell>
          <cell r="AU118" t="str">
            <v>08/07/2021</v>
          </cell>
          <cell r="AV118" t="str">
            <v>09/08/2022</v>
          </cell>
          <cell r="AW118" t="str">
            <v>ENFERMERA/O</v>
          </cell>
          <cell r="AX118" t="str">
            <v>Regimen 1057 (CAS)</v>
          </cell>
          <cell r="AY118" t="str">
            <v>CAS LEY N° 31538</v>
          </cell>
          <cell r="AZ118" t="str">
            <v>Sin Nivel Remunerativo</v>
          </cell>
          <cell r="BA118" t="str">
            <v>0000-Sin Nivel Remunerativo</v>
          </cell>
          <cell r="BC118" t="str">
            <v>Recursos Ordinarios</v>
          </cell>
          <cell r="BD118" t="str">
            <v>2900</v>
          </cell>
          <cell r="BE118" t="str">
            <v>Presencial</v>
          </cell>
          <cell r="BF118" t="str">
            <v>NO</v>
          </cell>
          <cell r="BG118" t="str">
            <v>NO</v>
          </cell>
          <cell r="BI118" t="str">
            <v>NO</v>
          </cell>
          <cell r="BJ118" t="str">
            <v>NO</v>
          </cell>
          <cell r="BL118" t="str">
            <v>NO</v>
          </cell>
          <cell r="BM118" t="str">
            <v>Contrato Administrativo de Servicios</v>
          </cell>
          <cell r="BN118" t="str">
            <v>Profesionales de la Salud</v>
          </cell>
          <cell r="BO118" t="str">
            <v>PROF. DE LA SALUD</v>
          </cell>
          <cell r="BP118" t="str">
            <v>000813</v>
          </cell>
          <cell r="BQ118" t="str">
            <v>Ocupada</v>
          </cell>
          <cell r="BR118" t="str">
            <v>Contrato</v>
          </cell>
          <cell r="BS118" t="str">
            <v>09/08/2022</v>
          </cell>
          <cell r="BT118" t="str">
            <v>CONTRATO</v>
          </cell>
          <cell r="BU118" t="str">
            <v>09/08/2022</v>
          </cell>
          <cell r="BV118" t="str">
            <v>CONTRATO C AS Nº 467-2022</v>
          </cell>
          <cell r="BW118" t="str">
            <v>UE 1498 RED DE SALUD ABANCAY</v>
          </cell>
          <cell r="BX118" t="str">
            <v>RED DE SALUD ABANCAY</v>
          </cell>
          <cell r="BZ118" t="str">
            <v>Personal y Obligaciones Sociales</v>
          </cell>
          <cell r="CA118" t="str">
            <v>RECURSOS ORDINARIOS</v>
          </cell>
          <cell r="CB118" t="str">
            <v>2</v>
          </cell>
          <cell r="CC118" t="str">
            <v>BANCO DE LA NACION</v>
          </cell>
          <cell r="CD118" t="str">
            <v>MULTIRED</v>
          </cell>
          <cell r="CE118" t="str">
            <v>00000000000000000000</v>
          </cell>
          <cell r="CF118" t="str">
            <v>00000000000000000000</v>
          </cell>
          <cell r="CG118" t="str">
            <v>DL.25897 - SPP</v>
          </cell>
          <cell r="CH118" t="str">
            <v>PRIMA AFP</v>
          </cell>
          <cell r="CI118" t="str">
            <v>31/05/2019</v>
          </cell>
          <cell r="CJ118" t="str">
            <v>629280VBVNE0</v>
          </cell>
          <cell r="CL118" t="str">
            <v>UE Red De Salud Abancay</v>
          </cell>
          <cell r="CM118" t="str">
            <v>ACTIVO</v>
          </cell>
          <cell r="CQ118" t="str">
            <v>Perú</v>
          </cell>
          <cell r="CR118" t="str">
            <v>MICRORED DE SALUD CURAHUASI</v>
          </cell>
        </row>
        <row r="119">
          <cell r="S119" t="str">
            <v>43084996</v>
          </cell>
          <cell r="T119" t="str">
            <v>ERIKA</v>
          </cell>
          <cell r="U119" t="str">
            <v>CORONADO</v>
          </cell>
          <cell r="V119" t="str">
            <v>CARHUAS</v>
          </cell>
          <cell r="W119" t="str">
            <v>SIN DATOS</v>
          </cell>
          <cell r="X119" t="str">
            <v>03/09/1982</v>
          </cell>
          <cell r="Y119" t="str">
            <v>Femenino</v>
          </cell>
          <cell r="Z119" t="str">
            <v>Soltero</v>
          </cell>
          <cell r="AA119" t="str">
            <v>MZ.I LT. 5 VIÑAS DE ATE</v>
          </cell>
          <cell r="AE119" t="str">
            <v>Superior Técnico</v>
          </cell>
          <cell r="AF119" t="str">
            <v>Técnico superior completo</v>
          </cell>
          <cell r="AG119" t="str">
            <v>TECNICO EN ENFERMERIA</v>
          </cell>
          <cell r="AK119" t="str">
            <v>TITULO</v>
          </cell>
          <cell r="AM119" t="str">
            <v>NO</v>
          </cell>
          <cell r="AR119" t="str">
            <v>SI</v>
          </cell>
          <cell r="AS119" t="str">
            <v>NO</v>
          </cell>
          <cell r="AT119" t="str">
            <v>NO</v>
          </cell>
          <cell r="AU119" t="str">
            <v>01/05/2022</v>
          </cell>
          <cell r="AV119" t="str">
            <v>09/08/2022</v>
          </cell>
          <cell r="AW119" t="str">
            <v>TECNICO/A EN ENFERMERIA I</v>
          </cell>
          <cell r="AX119" t="str">
            <v>Regimen 1057 (CAS)</v>
          </cell>
          <cell r="AY119" t="str">
            <v>CAS LEY N° 31538</v>
          </cell>
          <cell r="AZ119" t="str">
            <v>Sin Nivel Remunerativo</v>
          </cell>
          <cell r="BA119" t="str">
            <v>0000-Sin Nivel Remunerativo</v>
          </cell>
          <cell r="BC119" t="str">
            <v>Recursos Ordinarios</v>
          </cell>
          <cell r="BD119" t="str">
            <v>1800</v>
          </cell>
          <cell r="BE119" t="str">
            <v>Presencial</v>
          </cell>
          <cell r="BF119" t="str">
            <v>NO</v>
          </cell>
          <cell r="BG119" t="str">
            <v>NO</v>
          </cell>
          <cell r="BI119" t="str">
            <v>NO</v>
          </cell>
          <cell r="BJ119" t="str">
            <v>NO</v>
          </cell>
          <cell r="BL119" t="str">
            <v>NO</v>
          </cell>
          <cell r="BM119" t="str">
            <v>Contrato Administrativo de Servicios</v>
          </cell>
          <cell r="BN119" t="str">
            <v>Tecnicos</v>
          </cell>
          <cell r="BO119" t="str">
            <v>TECNICO ASIS</v>
          </cell>
          <cell r="BP119" t="str">
            <v>000900</v>
          </cell>
          <cell r="BQ119" t="str">
            <v>Ocupada</v>
          </cell>
          <cell r="BR119" t="str">
            <v>Contrato</v>
          </cell>
          <cell r="BS119" t="str">
            <v>09/08/2022</v>
          </cell>
          <cell r="BT119" t="str">
            <v>MEMORANDUM</v>
          </cell>
          <cell r="BU119" t="str">
            <v>09/08/2022</v>
          </cell>
          <cell r="BV119" t="str">
            <v>1148-2022</v>
          </cell>
          <cell r="BW119" t="str">
            <v>P.S. I-2 SAN LUIS</v>
          </cell>
          <cell r="BX119" t="str">
            <v>RED DE SALUD ABANCAY</v>
          </cell>
          <cell r="BZ119" t="str">
            <v>Personal y Obligaciones Sociales</v>
          </cell>
          <cell r="CA119" t="str">
            <v>RECURSOS ORDINARIOS</v>
          </cell>
          <cell r="CB119" t="str">
            <v>2</v>
          </cell>
          <cell r="CC119" t="str">
            <v>BANCO DE LA NACION</v>
          </cell>
          <cell r="CD119" t="str">
            <v>MULTIRED</v>
          </cell>
          <cell r="CE119" t="str">
            <v>-</v>
          </cell>
          <cell r="CF119" t="str">
            <v>-</v>
          </cell>
          <cell r="CG119" t="str">
            <v>DL.25897 - SPP</v>
          </cell>
          <cell r="CH119" t="str">
            <v>AFP INTEGRA</v>
          </cell>
          <cell r="CI119" t="str">
            <v>22/07/2020</v>
          </cell>
          <cell r="CJ119" t="str">
            <v>601950ECCOH6</v>
          </cell>
          <cell r="CL119" t="str">
            <v>UE Red De Salud Abancay</v>
          </cell>
          <cell r="CM119" t="str">
            <v>ACTIVO</v>
          </cell>
          <cell r="CQ119" t="str">
            <v>Perú</v>
          </cell>
          <cell r="CR119" t="str">
            <v>MICRORED DE SALUD CURAHUASI</v>
          </cell>
        </row>
        <row r="120">
          <cell r="S120" t="str">
            <v>31187419</v>
          </cell>
          <cell r="T120" t="str">
            <v>RUTH</v>
          </cell>
          <cell r="U120" t="str">
            <v>BORDA</v>
          </cell>
          <cell r="V120" t="str">
            <v>LIZARME</v>
          </cell>
          <cell r="W120" t="str">
            <v>SIN DATOS</v>
          </cell>
          <cell r="X120" t="str">
            <v>10/07/1964</v>
          </cell>
          <cell r="Y120" t="str">
            <v>Femenino</v>
          </cell>
          <cell r="Z120" t="str">
            <v>Casado</v>
          </cell>
          <cell r="AA120" t="str">
            <v>JR.AYACUCHO 501</v>
          </cell>
          <cell r="AC120" t="str">
            <v>ruth_borda1007@hotmail.com</v>
          </cell>
          <cell r="AD120" t="str">
            <v>940234496</v>
          </cell>
          <cell r="AE120" t="str">
            <v>Superior Técnico</v>
          </cell>
          <cell r="AF120" t="str">
            <v>Técnico superior completo</v>
          </cell>
          <cell r="AG120" t="str">
            <v>TECNICO EN ENFERMERIA</v>
          </cell>
          <cell r="AK120" t="str">
            <v>TITULO</v>
          </cell>
          <cell r="AM120" t="str">
            <v>NO</v>
          </cell>
          <cell r="AR120" t="str">
            <v>SI</v>
          </cell>
          <cell r="AS120" t="str">
            <v>NO</v>
          </cell>
          <cell r="AT120" t="str">
            <v>NO</v>
          </cell>
          <cell r="AV120" t="str">
            <v>1996-05-01</v>
          </cell>
          <cell r="AW120" t="str">
            <v>TECNICO/A EN ENFERMERIA I</v>
          </cell>
          <cell r="AX120" t="str">
            <v>Regimen 276</v>
          </cell>
          <cell r="AY120" t="str">
            <v>Nombrado</v>
          </cell>
          <cell r="AZ120" t="str">
            <v>STA</v>
          </cell>
          <cell r="BA120" t="str">
            <v>0094-STA-Servidor Tecnico A</v>
          </cell>
          <cell r="BB120" t="str">
            <v>TA</v>
          </cell>
          <cell r="BC120" t="str">
            <v>Recursos Ordinarios</v>
          </cell>
          <cell r="BE120" t="str">
            <v>Presencial</v>
          </cell>
          <cell r="BF120" t="str">
            <v>NO</v>
          </cell>
          <cell r="BG120" t="str">
            <v>NO</v>
          </cell>
          <cell r="BI120" t="str">
            <v>NO</v>
          </cell>
          <cell r="BJ120" t="str">
            <v>NO</v>
          </cell>
          <cell r="BK120" t="str">
            <v>12/05/1996</v>
          </cell>
          <cell r="BL120" t="str">
            <v>SI</v>
          </cell>
          <cell r="BM120" t="str">
            <v>Activos</v>
          </cell>
          <cell r="BN120" t="str">
            <v>Tecnicos</v>
          </cell>
          <cell r="BO120" t="str">
            <v>TECNICO ASIS</v>
          </cell>
          <cell r="BP120" t="str">
            <v>000015</v>
          </cell>
          <cell r="BQ120" t="str">
            <v>Ocupada</v>
          </cell>
          <cell r="BR120" t="str">
            <v>Concurso</v>
          </cell>
          <cell r="BS120" t="str">
            <v>05/01/1996</v>
          </cell>
          <cell r="BT120" t="str">
            <v>RESOLUCION DIRECTORAL</v>
          </cell>
          <cell r="BU120" t="str">
            <v>05/01/1996</v>
          </cell>
          <cell r="BV120" t="str">
            <v>-</v>
          </cell>
          <cell r="BW120" t="str">
            <v>RED DE SALUD ABANCAY</v>
          </cell>
          <cell r="BX120" t="str">
            <v>DIRECCION EJECUTIVA</v>
          </cell>
          <cell r="BY120" t="str">
            <v>GESTION ADMINISTRATIVA</v>
          </cell>
          <cell r="BZ120" t="str">
            <v>Personal y Obligaciones Sociales</v>
          </cell>
          <cell r="CA120" t="str">
            <v>RECURSOS ORDINARIOS</v>
          </cell>
          <cell r="CB120" t="str">
            <v>12</v>
          </cell>
          <cell r="CC120" t="str">
            <v>BANCO DE LA NACION</v>
          </cell>
          <cell r="CD120" t="str">
            <v>MULTIRED</v>
          </cell>
          <cell r="CE120" t="str">
            <v>04181341713</v>
          </cell>
          <cell r="CF120" t="str">
            <v>1</v>
          </cell>
          <cell r="CG120" t="str">
            <v>DL.25897 - SPP</v>
          </cell>
          <cell r="CH120" t="str">
            <v>AFP PROFUTURO</v>
          </cell>
          <cell r="CI120" t="str">
            <v>05/01/1996</v>
          </cell>
          <cell r="CJ120" t="str">
            <v>535660RBLDA8</v>
          </cell>
          <cell r="CK120" t="str">
            <v>0</v>
          </cell>
          <cell r="CL120" t="str">
            <v>UE Red De Salud Abancay</v>
          </cell>
          <cell r="CM120" t="str">
            <v>ACTIVO</v>
          </cell>
          <cell r="CQ120" t="str">
            <v>Perú</v>
          </cell>
          <cell r="CR120" t="str">
            <v>MICRORED DE SALUD HUANCARAMA</v>
          </cell>
        </row>
        <row r="121">
          <cell r="S121" t="str">
            <v>31132982</v>
          </cell>
          <cell r="T121" t="str">
            <v>ISABEL</v>
          </cell>
          <cell r="U121" t="str">
            <v>CHAHUILLCO</v>
          </cell>
          <cell r="V121" t="str">
            <v>ALLAHUA</v>
          </cell>
          <cell r="W121" t="str">
            <v>SIN DATOS</v>
          </cell>
          <cell r="X121" t="str">
            <v>13/12/1957</v>
          </cell>
          <cell r="Y121" t="str">
            <v>Femenino</v>
          </cell>
          <cell r="Z121" t="str">
            <v>Soltero</v>
          </cell>
          <cell r="AA121" t="str">
            <v>JR. GRAU 316</v>
          </cell>
          <cell r="AD121" t="str">
            <v>953786060,977133192</v>
          </cell>
          <cell r="AE121" t="str">
            <v>Superior Técnico</v>
          </cell>
          <cell r="AF121" t="str">
            <v>Técnico superior completo</v>
          </cell>
          <cell r="AG121" t="str">
            <v>TECNICO EN ENFERMERIA</v>
          </cell>
          <cell r="AK121" t="str">
            <v>TITULO</v>
          </cell>
          <cell r="AM121" t="str">
            <v>NO</v>
          </cell>
          <cell r="AR121" t="str">
            <v>SI</v>
          </cell>
          <cell r="AS121" t="str">
            <v>NO</v>
          </cell>
          <cell r="AT121" t="str">
            <v>NO</v>
          </cell>
          <cell r="AV121" t="str">
            <v>1981-10-01</v>
          </cell>
          <cell r="AW121" t="str">
            <v>TECNICO/A EN ENFERMERIA II</v>
          </cell>
          <cell r="AX121" t="str">
            <v>Regimen 276</v>
          </cell>
          <cell r="AY121" t="str">
            <v>Nombrado</v>
          </cell>
          <cell r="AZ121" t="str">
            <v>STA</v>
          </cell>
          <cell r="BA121" t="str">
            <v>0094-STA-Servidor Tecnico A</v>
          </cell>
          <cell r="BB121" t="str">
            <v>TA</v>
          </cell>
          <cell r="BC121" t="str">
            <v>Recursos Ordinarios</v>
          </cell>
          <cell r="BE121" t="str">
            <v>Solo Remoto</v>
          </cell>
          <cell r="BF121" t="str">
            <v>NO</v>
          </cell>
          <cell r="BG121" t="str">
            <v>NO</v>
          </cell>
          <cell r="BH121" t="str">
            <v>Presencia de comorbilidad(RM 193-2020-MINSA,7.2)</v>
          </cell>
          <cell r="BI121" t="str">
            <v>NO</v>
          </cell>
          <cell r="BJ121" t="str">
            <v>NO</v>
          </cell>
          <cell r="BL121" t="str">
            <v>NO</v>
          </cell>
          <cell r="BM121" t="str">
            <v>Activos</v>
          </cell>
          <cell r="BN121" t="str">
            <v>Tecnicos</v>
          </cell>
          <cell r="BO121" t="str">
            <v>TECNICO ASIS</v>
          </cell>
          <cell r="BP121" t="str">
            <v>000028</v>
          </cell>
          <cell r="BQ121" t="str">
            <v>Ocupada</v>
          </cell>
          <cell r="BR121" t="str">
            <v>Concurso</v>
          </cell>
          <cell r="BS121" t="str">
            <v>10/01/1981</v>
          </cell>
          <cell r="BT121" t="str">
            <v>RESOLUCION DIRECTORAL</v>
          </cell>
          <cell r="BU121" t="str">
            <v>10/01/1981</v>
          </cell>
          <cell r="BV121" t="str">
            <v>-</v>
          </cell>
          <cell r="BW121" t="str">
            <v>RED DE SALUD ABANCAY</v>
          </cell>
          <cell r="BX121" t="str">
            <v>DIRECCION EJECUTIVA</v>
          </cell>
          <cell r="BY121" t="str">
            <v>GESTION ADMINISTRATIVA</v>
          </cell>
          <cell r="BZ121" t="str">
            <v>Personal y Obligaciones Sociales</v>
          </cell>
          <cell r="CA121" t="str">
            <v>RECURSOS ORDINARIOS</v>
          </cell>
          <cell r="CB121" t="str">
            <v>12</v>
          </cell>
          <cell r="CC121" t="str">
            <v>BANCO DE LA NACION</v>
          </cell>
          <cell r="CD121" t="str">
            <v>MULTIRED</v>
          </cell>
          <cell r="CE121" t="str">
            <v>04181342132</v>
          </cell>
          <cell r="CF121" t="str">
            <v>1</v>
          </cell>
          <cell r="CG121" t="str">
            <v>DL.19990 - SNP</v>
          </cell>
          <cell r="CH121" t="str">
            <v>O.N.P.</v>
          </cell>
          <cell r="CJ121" t="str">
            <v>0</v>
          </cell>
          <cell r="CK121" t="str">
            <v>0</v>
          </cell>
          <cell r="CL121" t="str">
            <v>UE Red De Salud Abancay</v>
          </cell>
          <cell r="CM121" t="str">
            <v>ACTIVO</v>
          </cell>
          <cell r="CQ121" t="str">
            <v>Perú</v>
          </cell>
          <cell r="CR121" t="str">
            <v>MICRORED DE SALUD HUANCARAMA</v>
          </cell>
        </row>
        <row r="122">
          <cell r="S122" t="str">
            <v>31132000</v>
          </cell>
          <cell r="T122" t="str">
            <v>ESTEBAN</v>
          </cell>
          <cell r="U122" t="str">
            <v>ELIAS</v>
          </cell>
          <cell r="V122" t="str">
            <v>BENITES</v>
          </cell>
          <cell r="W122" t="str">
            <v>SIN DATOS</v>
          </cell>
          <cell r="X122" t="str">
            <v>26/12/1964</v>
          </cell>
          <cell r="Y122" t="str">
            <v>Masculino</v>
          </cell>
          <cell r="Z122" t="str">
            <v>Casado</v>
          </cell>
          <cell r="AA122" t="str">
            <v>SIN DATOS</v>
          </cell>
          <cell r="AC122" t="str">
            <v>esteban_estif@hotmail.com</v>
          </cell>
          <cell r="AD122" t="str">
            <v>983782434</v>
          </cell>
          <cell r="AE122" t="str">
            <v>Superior Técnico</v>
          </cell>
          <cell r="AF122" t="str">
            <v>Técnico superior completo</v>
          </cell>
          <cell r="AG122" t="str">
            <v>TECNICO EN ENFERMERIA</v>
          </cell>
          <cell r="AK122" t="str">
            <v>TITULO</v>
          </cell>
          <cell r="AM122" t="str">
            <v>NO</v>
          </cell>
          <cell r="AR122" t="str">
            <v>SI</v>
          </cell>
          <cell r="AS122" t="str">
            <v>NO</v>
          </cell>
          <cell r="AT122" t="str">
            <v>NO</v>
          </cell>
          <cell r="AV122" t="str">
            <v>1987-11-23</v>
          </cell>
          <cell r="AW122" t="str">
            <v>TECNICO/A EN ENFERMERIA II</v>
          </cell>
          <cell r="AX122" t="str">
            <v>Regimen 276</v>
          </cell>
          <cell r="AY122" t="str">
            <v>Nombrado</v>
          </cell>
          <cell r="AZ122" t="str">
            <v>STA</v>
          </cell>
          <cell r="BA122" t="str">
            <v>0094-STA-Servidor Tecnico A</v>
          </cell>
          <cell r="BB122" t="str">
            <v>TA</v>
          </cell>
          <cell r="BC122" t="str">
            <v>Recursos Ordinarios</v>
          </cell>
          <cell r="BE122" t="str">
            <v>Presencial</v>
          </cell>
          <cell r="BF122" t="str">
            <v>NO</v>
          </cell>
          <cell r="BG122" t="str">
            <v>NO</v>
          </cell>
          <cell r="BI122" t="str">
            <v>NO</v>
          </cell>
          <cell r="BJ122" t="str">
            <v>NO</v>
          </cell>
          <cell r="BL122" t="str">
            <v>NO</v>
          </cell>
          <cell r="BM122" t="str">
            <v>Activos</v>
          </cell>
          <cell r="BN122" t="str">
            <v>Tecnicos</v>
          </cell>
          <cell r="BO122" t="str">
            <v>TECNICO ASIS</v>
          </cell>
          <cell r="BP122" t="str">
            <v>000046</v>
          </cell>
          <cell r="BQ122" t="str">
            <v>Ocupada</v>
          </cell>
          <cell r="BR122" t="str">
            <v>Concurso</v>
          </cell>
          <cell r="BS122" t="str">
            <v>23/11/1987</v>
          </cell>
          <cell r="BT122" t="str">
            <v>RESOLUCION DIRECTORAL</v>
          </cell>
          <cell r="BU122" t="str">
            <v>23/11/1987</v>
          </cell>
          <cell r="BV122" t="str">
            <v>-</v>
          </cell>
          <cell r="BW122" t="str">
            <v>RED DE SALUD ABANCAY</v>
          </cell>
          <cell r="BX122" t="str">
            <v>DIRECCION EJECUTIVA</v>
          </cell>
          <cell r="BY122" t="str">
            <v>GESTION ADMINISTRATIVA</v>
          </cell>
          <cell r="BZ122" t="str">
            <v>Personal y Obligaciones Sociales</v>
          </cell>
          <cell r="CA122" t="str">
            <v>RECURSOS ORDINARIOS</v>
          </cell>
          <cell r="CB122" t="str">
            <v>12</v>
          </cell>
          <cell r="CC122" t="str">
            <v>BANCO DE LA NACION</v>
          </cell>
          <cell r="CD122" t="str">
            <v>MULTIRED</v>
          </cell>
          <cell r="CE122" t="str">
            <v>04181342523</v>
          </cell>
          <cell r="CF122" t="str">
            <v>1</v>
          </cell>
          <cell r="CG122" t="str">
            <v>DL.25897 - SPP</v>
          </cell>
          <cell r="CH122" t="str">
            <v>AFP INTEGRA</v>
          </cell>
          <cell r="CI122" t="str">
            <v>01/07/2018</v>
          </cell>
          <cell r="CJ122" t="str">
            <v>237351EEBAI4</v>
          </cell>
          <cell r="CK122" t="str">
            <v>0</v>
          </cell>
          <cell r="CL122" t="str">
            <v>UE Red De Salud Abancay</v>
          </cell>
          <cell r="CM122" t="str">
            <v>ACTIVO</v>
          </cell>
          <cell r="CQ122" t="str">
            <v>Perú</v>
          </cell>
          <cell r="CR122" t="str">
            <v>MICRORED DE SALUD HUANCARAMA</v>
          </cell>
        </row>
        <row r="123">
          <cell r="S123" t="str">
            <v>23855025</v>
          </cell>
          <cell r="T123" t="str">
            <v>ROSANA</v>
          </cell>
          <cell r="U123" t="str">
            <v>FLORES</v>
          </cell>
          <cell r="V123" t="str">
            <v>EYZAGUIRRE</v>
          </cell>
          <cell r="W123" t="str">
            <v>SIN DATOS</v>
          </cell>
          <cell r="X123" t="str">
            <v>26/04/1963</v>
          </cell>
          <cell r="Y123" t="str">
            <v>Femenino</v>
          </cell>
          <cell r="Z123" t="str">
            <v>Casado</v>
          </cell>
          <cell r="AA123" t="str">
            <v>SECTOR TUNYABAMBA</v>
          </cell>
          <cell r="AC123" t="str">
            <v>rosanaflores26@hotmail.com</v>
          </cell>
          <cell r="AD123" t="str">
            <v>989012271</v>
          </cell>
          <cell r="AE123" t="str">
            <v>Superior Universitario</v>
          </cell>
          <cell r="AF123" t="str">
            <v>Superior completo</v>
          </cell>
          <cell r="AG123" t="str">
            <v>ENFERMERA(O)</v>
          </cell>
          <cell r="AK123" t="str">
            <v>TITULO</v>
          </cell>
          <cell r="AL123" t="str">
            <v>16314</v>
          </cell>
          <cell r="AM123" t="str">
            <v>SI</v>
          </cell>
          <cell r="AN123" t="str">
            <v>CRECIMIENTO, DESARROLLO DEL NIÑO Y ESTIMULACION TEMPRANA</v>
          </cell>
          <cell r="AO123" t="str">
            <v>RNE</v>
          </cell>
          <cell r="AP123" t="str">
            <v>019236</v>
          </cell>
          <cell r="AQ123" t="str">
            <v>UNIVERSIDAD NACIONAL DE SAN ANTONIO ABAD DEL CUSCO</v>
          </cell>
          <cell r="AR123" t="str">
            <v>SI</v>
          </cell>
          <cell r="AS123" t="str">
            <v>NO</v>
          </cell>
          <cell r="AT123" t="str">
            <v>NO</v>
          </cell>
          <cell r="AV123" t="str">
            <v>1989-12-31</v>
          </cell>
          <cell r="AW123" t="str">
            <v>ENFERMERA/O</v>
          </cell>
          <cell r="AX123" t="str">
            <v>Regimen 276</v>
          </cell>
          <cell r="AY123" t="str">
            <v>Nombrado</v>
          </cell>
          <cell r="AZ123" t="str">
            <v>ENF-14</v>
          </cell>
          <cell r="BA123" t="str">
            <v>0109-ENF-14-Enfermera (nivel V)</v>
          </cell>
          <cell r="BB123" t="str">
            <v>14</v>
          </cell>
          <cell r="BC123" t="str">
            <v>Recursos Ordinarios</v>
          </cell>
          <cell r="BE123" t="str">
            <v>Presencial</v>
          </cell>
          <cell r="BF123" t="str">
            <v>NO</v>
          </cell>
          <cell r="BG123" t="str">
            <v>NO</v>
          </cell>
          <cell r="BI123" t="str">
            <v>NO</v>
          </cell>
          <cell r="BJ123" t="str">
            <v>NO</v>
          </cell>
          <cell r="BK123" t="str">
            <v>1989-12-12</v>
          </cell>
          <cell r="BL123" t="str">
            <v>NO</v>
          </cell>
          <cell r="BM123" t="str">
            <v>Activos</v>
          </cell>
          <cell r="BN123" t="str">
            <v>Profesionales de la Salud</v>
          </cell>
          <cell r="BO123" t="str">
            <v>PROF. DE LA SALUD</v>
          </cell>
          <cell r="BP123" t="str">
            <v>000048</v>
          </cell>
          <cell r="BQ123" t="str">
            <v>Ocupada</v>
          </cell>
          <cell r="BR123" t="str">
            <v>Concurso</v>
          </cell>
          <cell r="BS123" t="str">
            <v>31/12/1989</v>
          </cell>
          <cell r="BT123" t="str">
            <v>RESOLUCION DIRECTORAL</v>
          </cell>
          <cell r="BU123" t="str">
            <v>31/12/1989</v>
          </cell>
          <cell r="BV123" t="str">
            <v>-</v>
          </cell>
          <cell r="BW123" t="str">
            <v>RED DE SALUD ABANCAY</v>
          </cell>
          <cell r="BX123" t="str">
            <v>DIRECCION EJECUTIVA</v>
          </cell>
          <cell r="BY123" t="str">
            <v>GESTION ADMINISTRATIVA</v>
          </cell>
          <cell r="BZ123" t="str">
            <v>Personal y Obligaciones Sociales</v>
          </cell>
          <cell r="CA123" t="str">
            <v>RECURSOS ORDINARIOS</v>
          </cell>
          <cell r="CB123" t="str">
            <v>12</v>
          </cell>
          <cell r="CC123" t="str">
            <v>BANCO DE LA NACION</v>
          </cell>
          <cell r="CD123" t="str">
            <v>MULTIRED</v>
          </cell>
          <cell r="CE123" t="str">
            <v>04181900968</v>
          </cell>
          <cell r="CF123" t="str">
            <v>1</v>
          </cell>
          <cell r="CG123" t="str">
            <v>DL.25897 - SPP</v>
          </cell>
          <cell r="CH123" t="str">
            <v>AFP INTEGRA</v>
          </cell>
          <cell r="CI123" t="str">
            <v>01/07/2018</v>
          </cell>
          <cell r="CJ123" t="str">
            <v>231250RFERA2</v>
          </cell>
          <cell r="CK123" t="str">
            <v>0</v>
          </cell>
          <cell r="CL123" t="str">
            <v>UE Red De Salud Abancay</v>
          </cell>
          <cell r="CM123" t="str">
            <v>ACTIVO</v>
          </cell>
          <cell r="CQ123" t="str">
            <v>Perú</v>
          </cell>
          <cell r="CR123" t="str">
            <v>MICRORED DE SALUD HUANCARAMA</v>
          </cell>
        </row>
        <row r="124">
          <cell r="S124" t="str">
            <v>40128049</v>
          </cell>
          <cell r="T124" t="str">
            <v>GLADIZ</v>
          </cell>
          <cell r="U124" t="str">
            <v>FLORES</v>
          </cell>
          <cell r="V124" t="str">
            <v>VILCAS</v>
          </cell>
          <cell r="W124" t="str">
            <v>SIN DATOS</v>
          </cell>
          <cell r="X124" t="str">
            <v>07/04/1979</v>
          </cell>
          <cell r="Y124" t="str">
            <v>Femenino</v>
          </cell>
          <cell r="Z124" t="str">
            <v>Soltero</v>
          </cell>
          <cell r="AA124" t="str">
            <v>SIN DATOS</v>
          </cell>
          <cell r="AE124" t="str">
            <v>Superior Técnico</v>
          </cell>
          <cell r="AF124" t="str">
            <v>Técnico superior completo</v>
          </cell>
          <cell r="AG124" t="str">
            <v>TECNICO EN ENFERMERIA</v>
          </cell>
          <cell r="AK124" t="str">
            <v>TITULO</v>
          </cell>
          <cell r="AM124" t="str">
            <v>NO</v>
          </cell>
          <cell r="AR124" t="str">
            <v>SI</v>
          </cell>
          <cell r="AS124" t="str">
            <v>NO</v>
          </cell>
          <cell r="AT124" t="str">
            <v>NO</v>
          </cell>
          <cell r="AV124" t="str">
            <v>2013-09-01</v>
          </cell>
          <cell r="AW124" t="str">
            <v>TECNICO/A EN ENFERMERIA I</v>
          </cell>
          <cell r="AX124" t="str">
            <v>Regimen 276</v>
          </cell>
          <cell r="AY124" t="str">
            <v>Nombrado</v>
          </cell>
          <cell r="AZ124" t="str">
            <v>STC</v>
          </cell>
          <cell r="BA124" t="str">
            <v>0096-STC-Servidor Tecnico C</v>
          </cell>
          <cell r="BB124" t="str">
            <v>TC</v>
          </cell>
          <cell r="BC124" t="str">
            <v>Recursos Ordinarios</v>
          </cell>
          <cell r="BE124" t="str">
            <v>Presencial</v>
          </cell>
          <cell r="BF124" t="str">
            <v>NO</v>
          </cell>
          <cell r="BG124" t="str">
            <v>NO</v>
          </cell>
          <cell r="BI124" t="str">
            <v>NO</v>
          </cell>
          <cell r="BJ124" t="str">
            <v>NO</v>
          </cell>
          <cell r="BL124" t="str">
            <v>NO</v>
          </cell>
          <cell r="BM124" t="str">
            <v>Activos</v>
          </cell>
          <cell r="BN124" t="str">
            <v>Tecnicos</v>
          </cell>
          <cell r="BO124" t="str">
            <v>TECNICO ASIS</v>
          </cell>
          <cell r="BP124" t="str">
            <v>000313</v>
          </cell>
          <cell r="BQ124" t="str">
            <v>Ocupada</v>
          </cell>
          <cell r="BR124" t="str">
            <v>Concurso</v>
          </cell>
          <cell r="BS124" t="str">
            <v>01/07/2013</v>
          </cell>
          <cell r="BT124" t="str">
            <v>RESOLUCION DIRECTORAL</v>
          </cell>
          <cell r="BU124" t="str">
            <v>01/07/2013</v>
          </cell>
          <cell r="BV124" t="str">
            <v>-</v>
          </cell>
          <cell r="BW124" t="str">
            <v>RED DE SALUD ABANCAY</v>
          </cell>
          <cell r="BX124" t="str">
            <v>DIRECCION EJECUTIVA</v>
          </cell>
          <cell r="BY124" t="str">
            <v>GESTION ADMINISTRATIVA</v>
          </cell>
          <cell r="BZ124" t="str">
            <v>Personal y Obligaciones Sociales</v>
          </cell>
          <cell r="CA124" t="str">
            <v>RECURSOS ORDINARIOS</v>
          </cell>
          <cell r="CB124" t="str">
            <v>12</v>
          </cell>
          <cell r="CC124" t="str">
            <v>BANCO DE LA NACION</v>
          </cell>
          <cell r="CD124" t="str">
            <v>MULTIRED</v>
          </cell>
          <cell r="CE124" t="str">
            <v>04181101860</v>
          </cell>
          <cell r="CF124" t="str">
            <v>1</v>
          </cell>
          <cell r="CG124" t="str">
            <v>DL.19990 - SNP</v>
          </cell>
          <cell r="CH124" t="str">
            <v>O.N.P.</v>
          </cell>
          <cell r="CI124" t="str">
            <v>01/07/2013</v>
          </cell>
          <cell r="CJ124" t="str">
            <v>0</v>
          </cell>
          <cell r="CK124" t="str">
            <v>0</v>
          </cell>
          <cell r="CL124" t="str">
            <v>UE Red De Salud Abancay</v>
          </cell>
          <cell r="CM124" t="str">
            <v>ACTIVO</v>
          </cell>
          <cell r="CQ124" t="str">
            <v>Perú</v>
          </cell>
          <cell r="CR124" t="str">
            <v>MICRORED DE SALUD HUANCARAMA</v>
          </cell>
        </row>
        <row r="125">
          <cell r="S125" t="str">
            <v>40532071</v>
          </cell>
          <cell r="T125" t="str">
            <v>GLENDA</v>
          </cell>
          <cell r="U125" t="str">
            <v>GARCES</v>
          </cell>
          <cell r="V125" t="str">
            <v>QUISPE</v>
          </cell>
          <cell r="W125" t="str">
            <v>SIN DATOS</v>
          </cell>
          <cell r="X125" t="str">
            <v>19/05/1980</v>
          </cell>
          <cell r="Y125" t="str">
            <v>Femenino</v>
          </cell>
          <cell r="Z125" t="str">
            <v>Soltero</v>
          </cell>
          <cell r="AA125" t="str">
            <v>BARRIO JUAN E MEDRANO S/N</v>
          </cell>
          <cell r="AB125" t="str">
            <v>10405320718</v>
          </cell>
          <cell r="AC125" t="str">
            <v>gleny65@hotmail.com</v>
          </cell>
          <cell r="AD125" t="str">
            <v>989292530</v>
          </cell>
          <cell r="AE125" t="str">
            <v>Superior Universitario</v>
          </cell>
          <cell r="AF125" t="str">
            <v>Superior completo</v>
          </cell>
          <cell r="AG125" t="str">
            <v>ENFERMERA(O)</v>
          </cell>
          <cell r="AK125" t="str">
            <v>TITULO</v>
          </cell>
          <cell r="AL125" t="str">
            <v>50661</v>
          </cell>
          <cell r="AM125" t="str">
            <v>NO</v>
          </cell>
          <cell r="AR125" t="str">
            <v>SI</v>
          </cell>
          <cell r="AS125" t="str">
            <v>NO</v>
          </cell>
          <cell r="AT125" t="str">
            <v>NO</v>
          </cell>
          <cell r="AV125" t="str">
            <v>2010-10-25</v>
          </cell>
          <cell r="AW125" t="str">
            <v>ENFERMERA/O</v>
          </cell>
          <cell r="AX125" t="str">
            <v>Regimen 276</v>
          </cell>
          <cell r="AY125" t="str">
            <v>Nombrado</v>
          </cell>
          <cell r="AZ125" t="str">
            <v>ENF-10</v>
          </cell>
          <cell r="BA125" t="str">
            <v>0076-ENF-10-Enfermera (nivel I)</v>
          </cell>
          <cell r="BB125" t="str">
            <v>10</v>
          </cell>
          <cell r="BE125" t="str">
            <v>Semipresencial</v>
          </cell>
          <cell r="BF125" t="str">
            <v>NO</v>
          </cell>
          <cell r="BG125" t="str">
            <v>NO</v>
          </cell>
          <cell r="BH125" t="str">
            <v>Licencia por causas diferentes a los grupos de riesgo COVID-19</v>
          </cell>
          <cell r="BI125" t="str">
            <v>NO</v>
          </cell>
          <cell r="BJ125" t="str">
            <v>NO</v>
          </cell>
          <cell r="BK125" t="str">
            <v>07/11/2017</v>
          </cell>
          <cell r="BL125" t="str">
            <v>SI</v>
          </cell>
          <cell r="BM125" t="str">
            <v>Activos</v>
          </cell>
          <cell r="BN125" t="str">
            <v>Profesionales de la Salud</v>
          </cell>
          <cell r="BO125" t="str">
            <v>PROF. DE LA SALUD</v>
          </cell>
          <cell r="BP125" t="str">
            <v>000544</v>
          </cell>
          <cell r="BQ125" t="str">
            <v>Ocupada</v>
          </cell>
          <cell r="BR125" t="str">
            <v>Ley 28498</v>
          </cell>
          <cell r="BS125" t="str">
            <v>01/10/2017</v>
          </cell>
          <cell r="BT125" t="str">
            <v>RESOLUCION DIRECTORAL</v>
          </cell>
          <cell r="BU125" t="str">
            <v>06/11/2017</v>
          </cell>
          <cell r="BV125" t="str">
            <v>281-2017</v>
          </cell>
          <cell r="BW125" t="str">
            <v>RED DE SALUD ABANCAY</v>
          </cell>
          <cell r="BX125" t="str">
            <v>RED DE SALUD ABANCAY</v>
          </cell>
          <cell r="BZ125" t="str">
            <v>Personal y Obligaciones Sociales</v>
          </cell>
          <cell r="CA125" t="str">
            <v>RECURSOS ORDINARIOS</v>
          </cell>
          <cell r="CB125" t="str">
            <v>0</v>
          </cell>
          <cell r="CC125" t="str">
            <v>BANCO DE LA NACION</v>
          </cell>
          <cell r="CD125" t="str">
            <v>MULTIRED</v>
          </cell>
          <cell r="CE125" t="str">
            <v>04181059686</v>
          </cell>
          <cell r="CF125" t="str">
            <v>0</v>
          </cell>
          <cell r="CG125" t="str">
            <v>DL.25897 - SPP</v>
          </cell>
          <cell r="CH125" t="str">
            <v>AFP PROFUTURO</v>
          </cell>
          <cell r="CI125" t="str">
            <v>01/11/2017</v>
          </cell>
          <cell r="CJ125" t="str">
            <v>593580ggqcs1</v>
          </cell>
          <cell r="CK125" t="str">
            <v>0</v>
          </cell>
          <cell r="CL125" t="str">
            <v>UE Red De Salud Abancay</v>
          </cell>
          <cell r="CM125" t="str">
            <v>ACTIVO</v>
          </cell>
          <cell r="CQ125" t="str">
            <v>Perú</v>
          </cell>
          <cell r="CR125" t="str">
            <v>MICRORED DE SALUD HUANCARAMA</v>
          </cell>
        </row>
        <row r="126">
          <cell r="S126" t="str">
            <v>41883763</v>
          </cell>
          <cell r="T126" t="str">
            <v>MAYCO JOSE</v>
          </cell>
          <cell r="U126" t="str">
            <v>HUANCAS</v>
          </cell>
          <cell r="V126" t="str">
            <v>HURTADO</v>
          </cell>
          <cell r="W126" t="str">
            <v>SIN DATOS</v>
          </cell>
          <cell r="X126" t="str">
            <v>03/01/1983</v>
          </cell>
          <cell r="Y126" t="str">
            <v>Masculino</v>
          </cell>
          <cell r="Z126" t="str">
            <v>Soltero</v>
          </cell>
          <cell r="AA126" t="str">
            <v>DOS DE MAYO</v>
          </cell>
          <cell r="AB126" t="str">
            <v>10418837638</v>
          </cell>
          <cell r="AC126" t="str">
            <v>ocyam3@hotmail.com</v>
          </cell>
          <cell r="AE126" t="str">
            <v>Superior Universitario</v>
          </cell>
          <cell r="AF126" t="str">
            <v>Superior completo</v>
          </cell>
          <cell r="AG126" t="str">
            <v>CIRUJANO DENTISTA</v>
          </cell>
          <cell r="AK126" t="str">
            <v>TITULO</v>
          </cell>
          <cell r="AL126" t="str">
            <v>23495</v>
          </cell>
          <cell r="AM126" t="str">
            <v>NO</v>
          </cell>
          <cell r="AR126" t="str">
            <v>SI</v>
          </cell>
          <cell r="AS126" t="str">
            <v>NO</v>
          </cell>
          <cell r="AT126" t="str">
            <v>NO</v>
          </cell>
          <cell r="AV126" t="str">
            <v>2012-11-01</v>
          </cell>
          <cell r="AW126" t="str">
            <v>ODONTOLOGO</v>
          </cell>
          <cell r="AX126" t="str">
            <v>Regimen 276</v>
          </cell>
          <cell r="AY126" t="str">
            <v>Nombrado</v>
          </cell>
          <cell r="AZ126" t="str">
            <v>CD-I</v>
          </cell>
          <cell r="BA126" t="str">
            <v>0115-CD-I-Cirujano Dentista (nivel I)</v>
          </cell>
          <cell r="BB126" t="str">
            <v>61</v>
          </cell>
          <cell r="BE126" t="str">
            <v>Presencial</v>
          </cell>
          <cell r="BF126" t="str">
            <v>NO</v>
          </cell>
          <cell r="BG126" t="str">
            <v>NO</v>
          </cell>
          <cell r="BI126" t="str">
            <v>NO</v>
          </cell>
          <cell r="BJ126" t="str">
            <v>NO</v>
          </cell>
          <cell r="BK126" t="str">
            <v>07/11/2017</v>
          </cell>
          <cell r="BL126" t="str">
            <v>SI</v>
          </cell>
          <cell r="BM126" t="str">
            <v>Activos</v>
          </cell>
          <cell r="BN126" t="str">
            <v>Profesionales de la Salud</v>
          </cell>
          <cell r="BO126" t="str">
            <v>PROF. DE LA SALUD</v>
          </cell>
          <cell r="BP126" t="str">
            <v>000566</v>
          </cell>
          <cell r="BQ126" t="str">
            <v>Ocupada</v>
          </cell>
          <cell r="BR126" t="str">
            <v>Ley 30114</v>
          </cell>
          <cell r="BS126" t="str">
            <v>01/11/2017</v>
          </cell>
          <cell r="BT126" t="str">
            <v>RESOLUCION DIRECTORAL</v>
          </cell>
          <cell r="BU126" t="str">
            <v>01/11/2017</v>
          </cell>
          <cell r="BV126" t="str">
            <v>281-2017</v>
          </cell>
          <cell r="BW126" t="str">
            <v>RED DE SALUD ABANCAY</v>
          </cell>
          <cell r="BX126" t="str">
            <v>RED DE SALUD ABANCAY</v>
          </cell>
          <cell r="BZ126" t="str">
            <v>Personal y Obligaciones Sociales</v>
          </cell>
          <cell r="CA126" t="str">
            <v>RECURSOS ORDINARIOS</v>
          </cell>
          <cell r="CB126" t="str">
            <v>0</v>
          </cell>
          <cell r="CC126" t="str">
            <v>BANCO DE LA NACION</v>
          </cell>
          <cell r="CD126" t="str">
            <v>MULTIRED</v>
          </cell>
          <cell r="CE126" t="str">
            <v>04181065562</v>
          </cell>
          <cell r="CF126" t="str">
            <v>0</v>
          </cell>
          <cell r="CG126" t="str">
            <v>DL.25897 - SPP</v>
          </cell>
          <cell r="CH126" t="str">
            <v>AFP PROFUTURO</v>
          </cell>
          <cell r="CI126" t="str">
            <v>01/11/2017</v>
          </cell>
          <cell r="CJ126" t="str">
            <v>603171mhhnt6</v>
          </cell>
          <cell r="CK126" t="str">
            <v>0</v>
          </cell>
          <cell r="CL126" t="str">
            <v>UE Red De Salud Abancay</v>
          </cell>
          <cell r="CM126" t="str">
            <v>ACTIVO</v>
          </cell>
          <cell r="CQ126" t="str">
            <v>Perú</v>
          </cell>
        </row>
        <row r="127">
          <cell r="S127" t="str">
            <v>40930676</v>
          </cell>
          <cell r="T127" t="str">
            <v>GLORIA</v>
          </cell>
          <cell r="U127" t="str">
            <v>LOPEZ</v>
          </cell>
          <cell r="V127" t="str">
            <v>MONTES</v>
          </cell>
          <cell r="W127" t="str">
            <v>SIN DATOS</v>
          </cell>
          <cell r="X127" t="str">
            <v>28/06/1979</v>
          </cell>
          <cell r="Y127" t="str">
            <v>Femenino</v>
          </cell>
          <cell r="Z127" t="str">
            <v>Soltero</v>
          </cell>
          <cell r="AA127" t="str">
            <v>SUCRE</v>
          </cell>
          <cell r="AC127" t="str">
            <v>gloria_1979_0@hotmail.com</v>
          </cell>
          <cell r="AD127" t="str">
            <v>983789793</v>
          </cell>
          <cell r="AE127" t="str">
            <v>Superior Técnico</v>
          </cell>
          <cell r="AF127" t="str">
            <v>Técnico superior completo</v>
          </cell>
          <cell r="AG127" t="str">
            <v>TECNICO EN ENFERMERIA</v>
          </cell>
          <cell r="AK127" t="str">
            <v>TITULO</v>
          </cell>
          <cell r="AM127" t="str">
            <v>NO</v>
          </cell>
          <cell r="AR127" t="str">
            <v>SI</v>
          </cell>
          <cell r="AS127" t="str">
            <v>NO</v>
          </cell>
          <cell r="AT127" t="str">
            <v>NO</v>
          </cell>
          <cell r="AV127" t="str">
            <v>2013-09-01</v>
          </cell>
          <cell r="AW127" t="str">
            <v>TECNICO/A EN ENFERMERIA I</v>
          </cell>
          <cell r="AX127" t="str">
            <v>Regimen 276</v>
          </cell>
          <cell r="AY127" t="str">
            <v>Nombrado</v>
          </cell>
          <cell r="AZ127" t="str">
            <v>STC</v>
          </cell>
          <cell r="BA127" t="str">
            <v>0096-STC-Servidor Tecnico C</v>
          </cell>
          <cell r="BB127" t="str">
            <v>TC</v>
          </cell>
          <cell r="BC127" t="str">
            <v>Recursos Ordinarios</v>
          </cell>
          <cell r="BE127" t="str">
            <v>Presencial</v>
          </cell>
          <cell r="BF127" t="str">
            <v>NO</v>
          </cell>
          <cell r="BG127" t="str">
            <v>NO</v>
          </cell>
          <cell r="BI127" t="str">
            <v>NO</v>
          </cell>
          <cell r="BJ127" t="str">
            <v>NO</v>
          </cell>
          <cell r="BL127" t="str">
            <v>NO</v>
          </cell>
          <cell r="BM127" t="str">
            <v>Activos</v>
          </cell>
          <cell r="BN127" t="str">
            <v>Tecnicos</v>
          </cell>
          <cell r="BO127" t="str">
            <v>TECNICO ASIS</v>
          </cell>
          <cell r="BP127" t="str">
            <v>000321</v>
          </cell>
          <cell r="BQ127" t="str">
            <v>Ocupada</v>
          </cell>
          <cell r="BR127" t="str">
            <v>Concurso</v>
          </cell>
          <cell r="BS127" t="str">
            <v>01/07/2013</v>
          </cell>
          <cell r="BT127" t="str">
            <v>RESOLUCION DIRECTORAL</v>
          </cell>
          <cell r="BU127" t="str">
            <v>01/07/2013</v>
          </cell>
          <cell r="BV127" t="str">
            <v>-</v>
          </cell>
          <cell r="BW127" t="str">
            <v>RED DE SALUD ABANCAY</v>
          </cell>
          <cell r="BX127" t="str">
            <v>DIRECCION EJECUTIVA</v>
          </cell>
          <cell r="BY127" t="str">
            <v>GESTION ADMINISTRATIVA</v>
          </cell>
          <cell r="BZ127" t="str">
            <v>Personal y Obligaciones Sociales</v>
          </cell>
          <cell r="CA127" t="str">
            <v>RECURSOS ORDINARIOS</v>
          </cell>
          <cell r="CB127" t="str">
            <v>12</v>
          </cell>
          <cell r="CC127" t="str">
            <v>BANCO DE LA NACION</v>
          </cell>
          <cell r="CD127" t="str">
            <v>MULTIRED</v>
          </cell>
          <cell r="CE127" t="str">
            <v>04181101585</v>
          </cell>
          <cell r="CF127" t="str">
            <v>1</v>
          </cell>
          <cell r="CG127" t="str">
            <v>DL.19990 - SNP</v>
          </cell>
          <cell r="CH127" t="str">
            <v>O.N.P.</v>
          </cell>
          <cell r="CI127" t="str">
            <v>01/07/2013</v>
          </cell>
          <cell r="CJ127" t="str">
            <v>0</v>
          </cell>
          <cell r="CK127" t="str">
            <v>0</v>
          </cell>
          <cell r="CL127" t="str">
            <v>UE Red De Salud Abancay</v>
          </cell>
          <cell r="CM127" t="str">
            <v>ACTIVO</v>
          </cell>
          <cell r="CQ127" t="str">
            <v>Perú</v>
          </cell>
          <cell r="CR127" t="str">
            <v>MICRORED DE SALUD HUANCARAMA</v>
          </cell>
        </row>
        <row r="128">
          <cell r="S128" t="str">
            <v>41540368</v>
          </cell>
          <cell r="T128" t="str">
            <v>DIANA MAGALY</v>
          </cell>
          <cell r="U128" t="str">
            <v>NIETO</v>
          </cell>
          <cell r="V128" t="str">
            <v>AYALA</v>
          </cell>
          <cell r="W128" t="str">
            <v>SIN DATOS</v>
          </cell>
          <cell r="X128" t="str">
            <v>06/09/1982</v>
          </cell>
          <cell r="Y128" t="str">
            <v>Femenino</v>
          </cell>
          <cell r="Z128" t="str">
            <v>Casado</v>
          </cell>
          <cell r="AA128" t="str">
            <v>BOLIVAR 831</v>
          </cell>
          <cell r="AB128" t="str">
            <v>10415403688</v>
          </cell>
          <cell r="AC128" t="str">
            <v>diana82_14@hotmail.com</v>
          </cell>
          <cell r="AD128" t="str">
            <v>983724248,983724248</v>
          </cell>
          <cell r="AE128" t="str">
            <v>Superior Universitario</v>
          </cell>
          <cell r="AF128" t="str">
            <v>Superior completo</v>
          </cell>
          <cell r="AG128" t="str">
            <v>OBSTETRA</v>
          </cell>
          <cell r="AK128" t="str">
            <v>TITULO</v>
          </cell>
          <cell r="AL128" t="str">
            <v>23988</v>
          </cell>
          <cell r="AM128" t="str">
            <v>SI</v>
          </cell>
          <cell r="AN128" t="str">
            <v>EMERGENCIAS Y CUIDADOS CRITICOS</v>
          </cell>
          <cell r="AO128" t="str">
            <v>RNE</v>
          </cell>
          <cell r="AP128" t="str">
            <v>2173-E.09</v>
          </cell>
          <cell r="AQ128" t="str">
            <v>UNIVERSIDAD AUTONOMA DE ICA</v>
          </cell>
          <cell r="AR128" t="str">
            <v>SI</v>
          </cell>
          <cell r="AS128" t="str">
            <v>NO</v>
          </cell>
          <cell r="AT128" t="str">
            <v>NO</v>
          </cell>
          <cell r="AV128" t="str">
            <v>2010-11-12</v>
          </cell>
          <cell r="AW128" t="str">
            <v>OBSTETRA</v>
          </cell>
          <cell r="AX128" t="str">
            <v>Regimen 276</v>
          </cell>
          <cell r="AY128" t="str">
            <v>Nombrado</v>
          </cell>
          <cell r="AZ128" t="str">
            <v>OBS-I</v>
          </cell>
          <cell r="BA128" t="str">
            <v>0110-OBS-I-Obstetriz (nivel 10)</v>
          </cell>
          <cell r="BB128" t="str">
            <v>1</v>
          </cell>
          <cell r="BE128" t="str">
            <v>Presencial</v>
          </cell>
          <cell r="BF128" t="str">
            <v>NO</v>
          </cell>
          <cell r="BG128" t="str">
            <v>NO</v>
          </cell>
          <cell r="BI128" t="str">
            <v>NO</v>
          </cell>
          <cell r="BJ128" t="str">
            <v>NO</v>
          </cell>
          <cell r="BK128" t="str">
            <v>20/10/2016</v>
          </cell>
          <cell r="BL128" t="str">
            <v>SI</v>
          </cell>
          <cell r="BM128" t="str">
            <v>Activos</v>
          </cell>
          <cell r="BN128" t="str">
            <v>Profesionales de la Salud</v>
          </cell>
          <cell r="BO128" t="str">
            <v>PROF. DE LA SALUD</v>
          </cell>
          <cell r="BP128" t="str">
            <v>000520</v>
          </cell>
          <cell r="BQ128" t="str">
            <v>Ocupada</v>
          </cell>
          <cell r="BR128" t="str">
            <v>Ley 30372</v>
          </cell>
          <cell r="BS128" t="str">
            <v>17/10/2016</v>
          </cell>
          <cell r="BT128" t="str">
            <v>DECRETO SUPREMO</v>
          </cell>
          <cell r="BU128" t="str">
            <v>15/10/2016</v>
          </cell>
          <cell r="BV128" t="str">
            <v>DS 286-2016-EF Nombramiento 2016</v>
          </cell>
          <cell r="BW128" t="str">
            <v>RED DE SALUD ABANCAY</v>
          </cell>
          <cell r="BX128" t="str">
            <v>DIRECCION EJECUTIVA</v>
          </cell>
          <cell r="BY128" t="str">
            <v>GESTION ADMINISTRATIVA</v>
          </cell>
          <cell r="BZ128" t="str">
            <v>Personal y Obligaciones Sociales</v>
          </cell>
          <cell r="CA128" t="str">
            <v>RECURSOS ORDINARIOS</v>
          </cell>
          <cell r="CB128" t="str">
            <v>12</v>
          </cell>
          <cell r="CC128" t="str">
            <v>BANCO DE LA NACION</v>
          </cell>
          <cell r="CD128" t="str">
            <v>CUENTA DE AHORRO</v>
          </cell>
          <cell r="CE128" t="str">
            <v>04181062776</v>
          </cell>
          <cell r="CF128" t="str">
            <v>00000000000000000000</v>
          </cell>
          <cell r="CG128" t="str">
            <v>DL.19990 - SNP</v>
          </cell>
          <cell r="CH128" t="str">
            <v>O.N.P.</v>
          </cell>
          <cell r="CJ128" t="str">
            <v>0</v>
          </cell>
          <cell r="CK128" t="str">
            <v>0000000000000</v>
          </cell>
          <cell r="CL128" t="str">
            <v>UE Red De Salud Abancay</v>
          </cell>
          <cell r="CM128" t="str">
            <v>ACTIVO</v>
          </cell>
          <cell r="CQ128" t="str">
            <v>Perú</v>
          </cell>
          <cell r="CR128" t="str">
            <v>MICRORED DE SALUD HUANCARAMA</v>
          </cell>
        </row>
        <row r="129">
          <cell r="S129" t="str">
            <v>31122772</v>
          </cell>
          <cell r="T129" t="str">
            <v>MAXIMO</v>
          </cell>
          <cell r="U129" t="str">
            <v>OROSCO</v>
          </cell>
          <cell r="V129" t="str">
            <v>INCA</v>
          </cell>
          <cell r="W129" t="str">
            <v>SIN DATOS</v>
          </cell>
          <cell r="X129" t="str">
            <v>20/09/1958</v>
          </cell>
          <cell r="Y129" t="str">
            <v>Masculino</v>
          </cell>
          <cell r="Z129" t="str">
            <v>Casado</v>
          </cell>
          <cell r="AA129" t="str">
            <v>AV.BOLIVAR 843</v>
          </cell>
          <cell r="AC129" t="str">
            <v>maxwil_58@hotmail.com</v>
          </cell>
          <cell r="AD129" t="str">
            <v>926312448</v>
          </cell>
          <cell r="AE129" t="str">
            <v>Superior Técnico</v>
          </cell>
          <cell r="AF129" t="str">
            <v>Técnico superior completo</v>
          </cell>
          <cell r="AG129" t="str">
            <v>TECNICO EN ENFERMERIA</v>
          </cell>
          <cell r="AK129" t="str">
            <v>TITULO</v>
          </cell>
          <cell r="AM129" t="str">
            <v>NO</v>
          </cell>
          <cell r="AR129" t="str">
            <v>SI</v>
          </cell>
          <cell r="AS129" t="str">
            <v>NO</v>
          </cell>
          <cell r="AT129" t="str">
            <v>NO</v>
          </cell>
          <cell r="AV129" t="str">
            <v>1987-12-23</v>
          </cell>
          <cell r="AW129" t="str">
            <v>TECNICO/A EN ENFERMERIA I</v>
          </cell>
          <cell r="AX129" t="str">
            <v>Regimen 276</v>
          </cell>
          <cell r="AY129" t="str">
            <v>Nombrado</v>
          </cell>
          <cell r="AZ129" t="str">
            <v>STA</v>
          </cell>
          <cell r="BA129" t="str">
            <v>0094-STA-Servidor Tecnico A</v>
          </cell>
          <cell r="BB129" t="str">
            <v>TA</v>
          </cell>
          <cell r="BC129" t="str">
            <v>Recursos Ordinarios</v>
          </cell>
          <cell r="BE129" t="str">
            <v>Presencial</v>
          </cell>
          <cell r="BF129" t="str">
            <v>NO</v>
          </cell>
          <cell r="BG129" t="str">
            <v>NO</v>
          </cell>
          <cell r="BH129" t="str">
            <v>Mayor de 65 años</v>
          </cell>
          <cell r="BI129" t="str">
            <v>NO</v>
          </cell>
          <cell r="BJ129" t="str">
            <v>NO</v>
          </cell>
          <cell r="BK129" t="str">
            <v>1987-12-12</v>
          </cell>
          <cell r="BL129" t="str">
            <v>NO</v>
          </cell>
          <cell r="BM129" t="str">
            <v>Activos</v>
          </cell>
          <cell r="BN129" t="str">
            <v>Tecnicos</v>
          </cell>
          <cell r="BO129" t="str">
            <v>TECNICO ASIS</v>
          </cell>
          <cell r="BP129" t="str">
            <v>000074</v>
          </cell>
          <cell r="BQ129" t="str">
            <v>Ocupada</v>
          </cell>
          <cell r="BR129" t="str">
            <v>Concurso</v>
          </cell>
          <cell r="BS129" t="str">
            <v>23/12/1987</v>
          </cell>
          <cell r="BT129" t="str">
            <v>RESOLUCION DIRECTORAL</v>
          </cell>
          <cell r="BU129" t="str">
            <v>23/12/1987</v>
          </cell>
          <cell r="BV129" t="str">
            <v>-</v>
          </cell>
          <cell r="BW129" t="str">
            <v>RED DE SALUD ABANCAY</v>
          </cell>
          <cell r="BX129" t="str">
            <v>DIRECCION EJECUTIVA</v>
          </cell>
          <cell r="BY129" t="str">
            <v>GESTION ADMINISTRATIVA</v>
          </cell>
          <cell r="BZ129" t="str">
            <v>Personal y Obligaciones Sociales</v>
          </cell>
          <cell r="CA129" t="str">
            <v>RECURSOS ORDINARIOS</v>
          </cell>
          <cell r="CB129" t="str">
            <v>12</v>
          </cell>
          <cell r="CC129" t="str">
            <v>BANCO DE LA NACION</v>
          </cell>
          <cell r="CD129" t="str">
            <v>MULTIRED</v>
          </cell>
          <cell r="CE129" t="str">
            <v>04181343511</v>
          </cell>
          <cell r="CF129" t="str">
            <v>1</v>
          </cell>
          <cell r="CG129" t="str">
            <v>DL.25897 - SPP</v>
          </cell>
          <cell r="CH129" t="str">
            <v>AFP INTEGRA</v>
          </cell>
          <cell r="CI129" t="str">
            <v>03/06/2018</v>
          </cell>
          <cell r="CJ129" t="str">
            <v>214461MOISA5</v>
          </cell>
          <cell r="CK129" t="str">
            <v>0</v>
          </cell>
          <cell r="CL129" t="str">
            <v>UE Red De Salud Abancay</v>
          </cell>
          <cell r="CM129" t="str">
            <v>ACTIVO</v>
          </cell>
          <cell r="CQ129" t="str">
            <v>Perú</v>
          </cell>
          <cell r="CR129" t="str">
            <v>MICRORED DE SALUD HUANCARAMA</v>
          </cell>
        </row>
        <row r="130">
          <cell r="S130" t="str">
            <v>10474925</v>
          </cell>
          <cell r="T130" t="str">
            <v>TANIA EDMILSINIA</v>
          </cell>
          <cell r="U130" t="str">
            <v>RAMIREZ</v>
          </cell>
          <cell r="V130" t="str">
            <v>ALMANZA</v>
          </cell>
          <cell r="W130" t="str">
            <v>SIN DATOS</v>
          </cell>
          <cell r="X130" t="str">
            <v>20/09/1970</v>
          </cell>
          <cell r="Y130" t="str">
            <v>Femenino</v>
          </cell>
          <cell r="Z130" t="str">
            <v>Casado</v>
          </cell>
          <cell r="AA130" t="str">
            <v>JR.SANTA ROSA 186</v>
          </cell>
          <cell r="AB130" t="str">
            <v>10104749254</v>
          </cell>
          <cell r="AC130" t="str">
            <v>taniadr1424@hotmail.com</v>
          </cell>
          <cell r="AD130" t="str">
            <v>987357262</v>
          </cell>
          <cell r="AE130" t="str">
            <v>Superior Universitario</v>
          </cell>
          <cell r="AF130" t="str">
            <v>Superior completo</v>
          </cell>
          <cell r="AG130" t="str">
            <v>ENFERMERA(O)</v>
          </cell>
          <cell r="AK130" t="str">
            <v>TITULO</v>
          </cell>
          <cell r="AL130" t="str">
            <v>43278</v>
          </cell>
          <cell r="AM130" t="str">
            <v>NO</v>
          </cell>
          <cell r="AR130" t="str">
            <v>SI</v>
          </cell>
          <cell r="AS130" t="str">
            <v>NO</v>
          </cell>
          <cell r="AT130" t="str">
            <v>NO</v>
          </cell>
          <cell r="AV130" t="str">
            <v>2008-04-14</v>
          </cell>
          <cell r="AW130" t="str">
            <v>ENFERMERA/O</v>
          </cell>
          <cell r="AX130" t="str">
            <v>Regimen 276</v>
          </cell>
          <cell r="AY130" t="str">
            <v>Nombrado</v>
          </cell>
          <cell r="AZ130" t="str">
            <v>ENF-10</v>
          </cell>
          <cell r="BA130" t="str">
            <v>0076-ENF-10-Enfermera (nivel I)</v>
          </cell>
          <cell r="BB130" t="str">
            <v>10</v>
          </cell>
          <cell r="BE130" t="str">
            <v>Presencial</v>
          </cell>
          <cell r="BF130" t="str">
            <v>NO</v>
          </cell>
          <cell r="BG130" t="str">
            <v>NO</v>
          </cell>
          <cell r="BI130" t="str">
            <v>NO</v>
          </cell>
          <cell r="BJ130" t="str">
            <v>NO</v>
          </cell>
          <cell r="BK130" t="str">
            <v>2016-01-01</v>
          </cell>
          <cell r="BL130" t="str">
            <v>NO</v>
          </cell>
          <cell r="BM130" t="str">
            <v>Activos</v>
          </cell>
          <cell r="BN130" t="str">
            <v>Profesionales de la Salud</v>
          </cell>
          <cell r="BO130" t="str">
            <v>PROF. DE LA SALUD</v>
          </cell>
          <cell r="BP130" t="str">
            <v>000469</v>
          </cell>
          <cell r="BQ130" t="str">
            <v>Ocupada</v>
          </cell>
          <cell r="BR130" t="str">
            <v>Ley 28560</v>
          </cell>
          <cell r="BS130" t="str">
            <v>31/12/2015</v>
          </cell>
          <cell r="BT130" t="str">
            <v>RESOLUCION DIRECTORAL</v>
          </cell>
          <cell r="BU130" t="str">
            <v>31/12/2015</v>
          </cell>
          <cell r="BV130" t="str">
            <v>Nombramiento 2015</v>
          </cell>
          <cell r="BW130" t="str">
            <v>RED DE SALUD ABANCAY</v>
          </cell>
          <cell r="BX130" t="str">
            <v>RED DE SALUD ABANCAY</v>
          </cell>
          <cell r="BY130" t="str">
            <v>GESTION ADMINISTRATIVA</v>
          </cell>
          <cell r="BZ130" t="str">
            <v>Personal y Obligaciones Sociales</v>
          </cell>
          <cell r="CA130" t="str">
            <v>RECURSOS ORDINARIOS</v>
          </cell>
          <cell r="CB130" t="str">
            <v>12</v>
          </cell>
          <cell r="CC130" t="str">
            <v>BANCO DE LA NACION</v>
          </cell>
          <cell r="CD130" t="str">
            <v>MULTIRED</v>
          </cell>
          <cell r="CE130" t="str">
            <v>04181025080</v>
          </cell>
          <cell r="CF130" t="str">
            <v>00000000000000000000</v>
          </cell>
          <cell r="CG130" t="str">
            <v>DL.19990 - SNP</v>
          </cell>
          <cell r="CH130" t="str">
            <v>O.N.P.</v>
          </cell>
          <cell r="CJ130" t="str">
            <v>1</v>
          </cell>
          <cell r="CK130" t="str">
            <v>000000000000000</v>
          </cell>
          <cell r="CL130" t="str">
            <v>UE Red De Salud Abancay</v>
          </cell>
          <cell r="CM130" t="str">
            <v>ACTIVO</v>
          </cell>
          <cell r="CQ130" t="str">
            <v>Perú</v>
          </cell>
          <cell r="CR130" t="str">
            <v>MICRORED DE SALUD HUANCARAMA</v>
          </cell>
        </row>
        <row r="131">
          <cell r="S131" t="str">
            <v>41986221</v>
          </cell>
          <cell r="T131" t="str">
            <v>HILTON</v>
          </cell>
          <cell r="U131" t="str">
            <v>ROMAN</v>
          </cell>
          <cell r="V131" t="str">
            <v>SANCHEZ</v>
          </cell>
          <cell r="W131" t="str">
            <v>SIN DATOS</v>
          </cell>
          <cell r="X131" t="str">
            <v>13/03/1982</v>
          </cell>
          <cell r="Y131" t="str">
            <v>Masculino</v>
          </cell>
          <cell r="Z131" t="str">
            <v>Soltero</v>
          </cell>
          <cell r="AA131" t="str">
            <v>SIN DATOS</v>
          </cell>
          <cell r="AC131" t="str">
            <v>maicol_5_20@hotmail.com</v>
          </cell>
          <cell r="AD131" t="str">
            <v>983753709</v>
          </cell>
          <cell r="AE131" t="str">
            <v>Superior Técnico</v>
          </cell>
          <cell r="AF131" t="str">
            <v>Técnico superior completo</v>
          </cell>
          <cell r="AG131" t="str">
            <v>TECNICO DE FARMACIA</v>
          </cell>
          <cell r="AK131" t="str">
            <v>TITULO</v>
          </cell>
          <cell r="AM131" t="str">
            <v>NO</v>
          </cell>
          <cell r="AR131" t="str">
            <v>SI</v>
          </cell>
          <cell r="AS131" t="str">
            <v>NO</v>
          </cell>
          <cell r="AT131" t="str">
            <v>NO</v>
          </cell>
          <cell r="AV131" t="str">
            <v>2009-09-01</v>
          </cell>
          <cell r="AW131" t="str">
            <v>TECNICO/A EN FARMACIA I</v>
          </cell>
          <cell r="AX131" t="str">
            <v>Regimen 276</v>
          </cell>
          <cell r="AY131" t="str">
            <v>Nombrado</v>
          </cell>
          <cell r="AZ131" t="str">
            <v>STF</v>
          </cell>
          <cell r="BA131" t="str">
            <v>0099-STF-Servidor Tecnico F</v>
          </cell>
          <cell r="BB131" t="str">
            <v>TF</v>
          </cell>
          <cell r="BE131" t="str">
            <v>Presencial</v>
          </cell>
          <cell r="BF131" t="str">
            <v>NO</v>
          </cell>
          <cell r="BG131" t="str">
            <v>NO</v>
          </cell>
          <cell r="BI131" t="str">
            <v>NO</v>
          </cell>
          <cell r="BJ131" t="str">
            <v>NO</v>
          </cell>
          <cell r="BK131" t="str">
            <v>07/11/2017</v>
          </cell>
          <cell r="BL131" t="str">
            <v>SI</v>
          </cell>
          <cell r="BM131" t="str">
            <v>Activos</v>
          </cell>
          <cell r="BN131" t="str">
            <v>Tecnicos</v>
          </cell>
          <cell r="BO131" t="str">
            <v>TECNICO ASIS</v>
          </cell>
          <cell r="BP131" t="str">
            <v>000568</v>
          </cell>
          <cell r="BQ131" t="str">
            <v>Ocupada</v>
          </cell>
          <cell r="BR131" t="str">
            <v>Ley 30114</v>
          </cell>
          <cell r="BS131" t="str">
            <v>01/11/2017</v>
          </cell>
          <cell r="BT131" t="str">
            <v>RESOLUCION DIRECTORAL</v>
          </cell>
          <cell r="BU131" t="str">
            <v>01/11/2017</v>
          </cell>
          <cell r="BV131" t="str">
            <v>281-2017</v>
          </cell>
          <cell r="BW131" t="str">
            <v>RED DE SALUD ABANCAY</v>
          </cell>
          <cell r="BX131" t="str">
            <v>RED DE SALUD ABANCAY</v>
          </cell>
          <cell r="BZ131" t="str">
            <v>Personal y Obligaciones Sociales</v>
          </cell>
          <cell r="CA131" t="str">
            <v>RECURSOS ORDINARIOS</v>
          </cell>
          <cell r="CB131" t="str">
            <v>0</v>
          </cell>
          <cell r="CC131" t="str">
            <v>BANCO DE LA NACION</v>
          </cell>
          <cell r="CD131" t="str">
            <v>MULTIRED</v>
          </cell>
          <cell r="CE131" t="str">
            <v>04181064981</v>
          </cell>
          <cell r="CF131" t="str">
            <v>0</v>
          </cell>
          <cell r="CG131" t="str">
            <v>DL.19990 - SNP</v>
          </cell>
          <cell r="CH131" t="str">
            <v>O.N.P.</v>
          </cell>
          <cell r="CJ131" t="str">
            <v>0</v>
          </cell>
          <cell r="CK131" t="str">
            <v>0</v>
          </cell>
          <cell r="CL131" t="str">
            <v>UE Red De Salud Abancay</v>
          </cell>
          <cell r="CM131" t="str">
            <v>ACTIVO</v>
          </cell>
          <cell r="CQ131" t="str">
            <v>Perú</v>
          </cell>
          <cell r="CR131" t="str">
            <v>MICRORED DE SALUD HUANCARAMA</v>
          </cell>
        </row>
        <row r="132">
          <cell r="S132" t="str">
            <v>31170258</v>
          </cell>
          <cell r="T132" t="str">
            <v>CESAR GUSTAVO</v>
          </cell>
          <cell r="U132" t="str">
            <v>TORRES</v>
          </cell>
          <cell r="V132" t="str">
            <v>CCORAHUA</v>
          </cell>
          <cell r="W132" t="str">
            <v>SIN DATOS</v>
          </cell>
          <cell r="X132" t="str">
            <v>02/08/1971</v>
          </cell>
          <cell r="Y132" t="str">
            <v>Masculino</v>
          </cell>
          <cell r="Z132" t="str">
            <v>Soltero</v>
          </cell>
          <cell r="AA132" t="str">
            <v>AV.BOLIVAR S/N</v>
          </cell>
          <cell r="AB132" t="str">
            <v>10311702586</v>
          </cell>
          <cell r="AC132" t="str">
            <v>gustavo28_71@hotmail.com</v>
          </cell>
          <cell r="AD132" t="str">
            <v>983733151,942087483</v>
          </cell>
          <cell r="AE132" t="str">
            <v>Secundaria</v>
          </cell>
          <cell r="AF132" t="str">
            <v>Secundaria completa</v>
          </cell>
          <cell r="AG132" t="str">
            <v>* SIN PROFESIÓN NI CARRERA TÉCNICA</v>
          </cell>
          <cell r="AK132" t="str">
            <v>TITULO</v>
          </cell>
          <cell r="AM132" t="str">
            <v>NO</v>
          </cell>
          <cell r="AR132" t="str">
            <v>SI</v>
          </cell>
          <cell r="AS132" t="str">
            <v>NO</v>
          </cell>
          <cell r="AT132" t="str">
            <v>NO</v>
          </cell>
          <cell r="AV132" t="str">
            <v>2013-03-01</v>
          </cell>
          <cell r="AW132" t="str">
            <v>CHOFER</v>
          </cell>
          <cell r="AX132" t="str">
            <v>Regimen 1057 (CAS)</v>
          </cell>
          <cell r="AY132" t="str">
            <v>Contrato CAS</v>
          </cell>
          <cell r="AZ132" t="str">
            <v>Sin Nivel Remunerativo</v>
          </cell>
          <cell r="BA132" t="str">
            <v>0000-Sin Nivel Remunerativo</v>
          </cell>
          <cell r="BC132" t="str">
            <v>Recursos Ordinarios</v>
          </cell>
          <cell r="BD132" t="str">
            <v>1400</v>
          </cell>
          <cell r="BE132" t="str">
            <v>Presencial</v>
          </cell>
          <cell r="BF132" t="str">
            <v>NO</v>
          </cell>
          <cell r="BG132" t="str">
            <v>NO</v>
          </cell>
          <cell r="BI132" t="str">
            <v>NO</v>
          </cell>
          <cell r="BJ132" t="str">
            <v>NO</v>
          </cell>
          <cell r="BL132" t="str">
            <v>NO</v>
          </cell>
          <cell r="BM132" t="str">
            <v>Contrato Administrativo de Servicios</v>
          </cell>
          <cell r="BN132" t="str">
            <v>Tecnicos</v>
          </cell>
          <cell r="BO132" t="str">
            <v>TECNICO ADM</v>
          </cell>
          <cell r="BP132" t="str">
            <v>000234</v>
          </cell>
          <cell r="BQ132" t="str">
            <v>Ocupada</v>
          </cell>
          <cell r="BR132" t="str">
            <v>Concurso</v>
          </cell>
          <cell r="BS132" t="str">
            <v>01/03/2013</v>
          </cell>
          <cell r="BT132" t="str">
            <v>CONTRATO</v>
          </cell>
          <cell r="BU132" t="str">
            <v>01/03/2013</v>
          </cell>
          <cell r="BV132" t="str">
            <v>174-2013</v>
          </cell>
          <cell r="BW132" t="str">
            <v>RED DE SALUD ABANCAY</v>
          </cell>
          <cell r="BX132" t="str">
            <v>DIRECCION EJECUTIVA</v>
          </cell>
          <cell r="BY132" t="str">
            <v>GESTION ADMINISTRATIVA</v>
          </cell>
          <cell r="BZ132" t="str">
            <v>Personal y Obligaciones Sociales</v>
          </cell>
          <cell r="CA132" t="str">
            <v>RECURSOS ORDINARIOS</v>
          </cell>
          <cell r="CB132" t="str">
            <v>12</v>
          </cell>
          <cell r="CC132" t="str">
            <v>BANCO DE LA NACION</v>
          </cell>
          <cell r="CD132" t="str">
            <v>CUENTA DE AHORRO</v>
          </cell>
          <cell r="CE132" t="str">
            <v>04181092128</v>
          </cell>
          <cell r="CF132" t="str">
            <v>00000000000000000000</v>
          </cell>
          <cell r="CG132" t="str">
            <v>DL.19990 - SNP</v>
          </cell>
          <cell r="CH132" t="str">
            <v>O.N.P.</v>
          </cell>
          <cell r="CI132" t="str">
            <v>01/03/2013</v>
          </cell>
          <cell r="CJ132" t="str">
            <v>000000000000</v>
          </cell>
          <cell r="CK132" t="str">
            <v>000000000000000</v>
          </cell>
          <cell r="CL132" t="str">
            <v>UE Red De Salud Abancay</v>
          </cell>
          <cell r="CM132" t="str">
            <v>ACTIVO</v>
          </cell>
          <cell r="CQ132" t="str">
            <v>Perú</v>
          </cell>
          <cell r="CR132" t="str">
            <v>MICRORED DE SALUD HUANCARAMA</v>
          </cell>
        </row>
        <row r="133">
          <cell r="S133" t="str">
            <v>31039183</v>
          </cell>
          <cell r="T133" t="str">
            <v>CARMEN</v>
          </cell>
          <cell r="U133" t="str">
            <v>VELASQUEZ</v>
          </cell>
          <cell r="V133" t="str">
            <v>TICA</v>
          </cell>
          <cell r="W133" t="str">
            <v>SIN DATOS</v>
          </cell>
          <cell r="X133" t="str">
            <v>16/07/1971</v>
          </cell>
          <cell r="Y133" t="str">
            <v>Femenino</v>
          </cell>
          <cell r="Z133" t="str">
            <v>Casado</v>
          </cell>
          <cell r="AA133" t="str">
            <v>AV.CANADA NRO.159</v>
          </cell>
          <cell r="AD133" t="str">
            <v>993448873</v>
          </cell>
          <cell r="AE133" t="str">
            <v>Superior Técnico</v>
          </cell>
          <cell r="AF133" t="str">
            <v>Técnico superior completo</v>
          </cell>
          <cell r="AG133" t="str">
            <v>TECNICO EN ENFERMERIA</v>
          </cell>
          <cell r="AK133" t="str">
            <v>TITULO</v>
          </cell>
          <cell r="AM133" t="str">
            <v>NO</v>
          </cell>
          <cell r="AR133" t="str">
            <v>SI</v>
          </cell>
          <cell r="AS133" t="str">
            <v>NO</v>
          </cell>
          <cell r="AT133" t="str">
            <v>NO</v>
          </cell>
          <cell r="AV133" t="str">
            <v>1996-03-29</v>
          </cell>
          <cell r="AW133" t="str">
            <v>TECNICO/A EN ENFERMERIA I</v>
          </cell>
          <cell r="AX133" t="str">
            <v>Regimen 276</v>
          </cell>
          <cell r="AY133" t="str">
            <v>Nombrado</v>
          </cell>
          <cell r="AZ133" t="str">
            <v>STA</v>
          </cell>
          <cell r="BA133" t="str">
            <v>0094-STA-Servidor Tecnico A</v>
          </cell>
          <cell r="BB133" t="str">
            <v>TA</v>
          </cell>
          <cell r="BC133" t="str">
            <v>Recursos Ordinarios</v>
          </cell>
          <cell r="BE133" t="str">
            <v>Presencial</v>
          </cell>
          <cell r="BF133" t="str">
            <v>NO</v>
          </cell>
          <cell r="BG133" t="str">
            <v>NO</v>
          </cell>
          <cell r="BI133" t="str">
            <v>NO</v>
          </cell>
          <cell r="BJ133" t="str">
            <v>NO</v>
          </cell>
          <cell r="BK133" t="str">
            <v>1994-03-29</v>
          </cell>
          <cell r="BL133" t="str">
            <v>NO</v>
          </cell>
          <cell r="BM133" t="str">
            <v>Activos</v>
          </cell>
          <cell r="BN133" t="str">
            <v>Tecnicos</v>
          </cell>
          <cell r="BO133" t="str">
            <v>TECNICO ASIS</v>
          </cell>
          <cell r="BP133" t="str">
            <v>000128</v>
          </cell>
          <cell r="BQ133" t="str">
            <v>Ocupada</v>
          </cell>
          <cell r="BR133" t="str">
            <v>Concurso</v>
          </cell>
          <cell r="BS133" t="str">
            <v>29/03/1996</v>
          </cell>
          <cell r="BT133" t="str">
            <v>RESOLUCION DIRECTORAL</v>
          </cell>
          <cell r="BU133" t="str">
            <v>29/03/1996</v>
          </cell>
          <cell r="BV133" t="str">
            <v>-</v>
          </cell>
          <cell r="BW133" t="str">
            <v>RED DE SALUD ABANCAY</v>
          </cell>
          <cell r="BX133" t="str">
            <v>DIRECCION EJECUTIVA</v>
          </cell>
          <cell r="BY133" t="str">
            <v>GESTION ADMINISTRATIVA</v>
          </cell>
          <cell r="BZ133" t="str">
            <v>Personal y Obligaciones Sociales</v>
          </cell>
          <cell r="CA133" t="str">
            <v>RECURSOS ORDINARIOS</v>
          </cell>
          <cell r="CB133" t="str">
            <v>12</v>
          </cell>
          <cell r="CC133" t="str">
            <v>BANCO DE LA NACION</v>
          </cell>
          <cell r="CD133" t="str">
            <v>MULTIRED</v>
          </cell>
          <cell r="CE133" t="str">
            <v>04181344828</v>
          </cell>
          <cell r="CF133" t="str">
            <v>1</v>
          </cell>
          <cell r="CG133" t="str">
            <v>DL.19990 - SNP</v>
          </cell>
          <cell r="CH133" t="str">
            <v>O.N.P.</v>
          </cell>
          <cell r="CI133" t="str">
            <v>29/03/1996</v>
          </cell>
          <cell r="CJ133" t="str">
            <v>0</v>
          </cell>
          <cell r="CK133" t="str">
            <v>0</v>
          </cell>
          <cell r="CL133" t="str">
            <v>UE Red De Salud Abancay</v>
          </cell>
          <cell r="CM133" t="str">
            <v>ACTIVO</v>
          </cell>
          <cell r="CQ133" t="str">
            <v>Perú</v>
          </cell>
          <cell r="CR133" t="str">
            <v>MICRORED DE SALUD HUANCARAMA</v>
          </cell>
        </row>
        <row r="134">
          <cell r="S134" t="str">
            <v>41098793</v>
          </cell>
          <cell r="T134" t="str">
            <v>RUTH</v>
          </cell>
          <cell r="U134" t="str">
            <v>HUARACCO</v>
          </cell>
          <cell r="V134" t="str">
            <v>ANAMPA</v>
          </cell>
          <cell r="W134" t="str">
            <v>SIN DATOS</v>
          </cell>
          <cell r="X134" t="str">
            <v>18/01/1980</v>
          </cell>
          <cell r="Y134" t="str">
            <v>Femenino</v>
          </cell>
          <cell r="Z134" t="str">
            <v>Soltero</v>
          </cell>
          <cell r="AA134" t="str">
            <v>PUEBLO LIBRE S/N</v>
          </cell>
          <cell r="AC134" t="str">
            <v>ruth-ha-80@hotmail.com</v>
          </cell>
          <cell r="AD134" t="str">
            <v>962216156</v>
          </cell>
          <cell r="AE134" t="str">
            <v>Superior Técnico</v>
          </cell>
          <cell r="AF134" t="str">
            <v>Técnico superior completo</v>
          </cell>
          <cell r="AG134" t="str">
            <v>TECNICO EN ENFERMERIA</v>
          </cell>
          <cell r="AK134" t="str">
            <v>TITULO</v>
          </cell>
          <cell r="AM134" t="str">
            <v>NO</v>
          </cell>
          <cell r="AR134" t="str">
            <v>SI</v>
          </cell>
          <cell r="AS134" t="str">
            <v>NO</v>
          </cell>
          <cell r="AT134" t="str">
            <v>NO</v>
          </cell>
          <cell r="AV134" t="str">
            <v>2013-05-01</v>
          </cell>
          <cell r="AW134" t="str">
            <v>TECNICO/A EN ENFERMERIA I</v>
          </cell>
          <cell r="AX134" t="str">
            <v>Regimen 276</v>
          </cell>
          <cell r="AY134" t="str">
            <v>Nombrado</v>
          </cell>
          <cell r="AZ134" t="str">
            <v>STF</v>
          </cell>
          <cell r="BA134" t="str">
            <v>0099-STF-Servidor Tecnico F</v>
          </cell>
          <cell r="BB134" t="str">
            <v>TF</v>
          </cell>
          <cell r="BE134" t="str">
            <v>Presencial</v>
          </cell>
          <cell r="BF134" t="str">
            <v>NO</v>
          </cell>
          <cell r="BG134" t="str">
            <v>NO</v>
          </cell>
          <cell r="BI134" t="str">
            <v>NO</v>
          </cell>
          <cell r="BJ134" t="str">
            <v>NO</v>
          </cell>
          <cell r="BK134" t="str">
            <v>07/11/2017</v>
          </cell>
          <cell r="BL134" t="str">
            <v>SI</v>
          </cell>
          <cell r="BM134" t="str">
            <v>Activos</v>
          </cell>
          <cell r="BN134" t="str">
            <v>Tecnicos</v>
          </cell>
          <cell r="BO134" t="str">
            <v>TECNICO ASIS</v>
          </cell>
          <cell r="BP134" t="str">
            <v>000586</v>
          </cell>
          <cell r="BQ134" t="str">
            <v>Ocupada</v>
          </cell>
          <cell r="BR134" t="str">
            <v>Ley 30114</v>
          </cell>
          <cell r="BS134" t="str">
            <v>01/11/2017</v>
          </cell>
          <cell r="BT134" t="str">
            <v>RESOLUCION DIRECTORAL</v>
          </cell>
          <cell r="BU134" t="str">
            <v>01/11/2017</v>
          </cell>
          <cell r="BV134" t="str">
            <v>281-2017</v>
          </cell>
          <cell r="BW134" t="str">
            <v>RED DE SALUD ABANCAY</v>
          </cell>
          <cell r="BX134" t="str">
            <v>RED DE SALUD ABANCAY</v>
          </cell>
          <cell r="BZ134" t="str">
            <v>Personal y Obligaciones Sociales</v>
          </cell>
          <cell r="CA134" t="str">
            <v>RECURSOS ORDINARIOS</v>
          </cell>
          <cell r="CB134" t="str">
            <v>0</v>
          </cell>
          <cell r="CC134" t="str">
            <v>BANCO DE LA NACION</v>
          </cell>
          <cell r="CD134" t="str">
            <v>MULTIRED</v>
          </cell>
          <cell r="CE134" t="str">
            <v>04181230016</v>
          </cell>
          <cell r="CF134" t="str">
            <v>0</v>
          </cell>
          <cell r="CG134" t="str">
            <v>DL.19990 - SNP</v>
          </cell>
          <cell r="CH134" t="str">
            <v>O.N.P.</v>
          </cell>
          <cell r="CJ134" t="str">
            <v>0</v>
          </cell>
          <cell r="CK134" t="str">
            <v>0</v>
          </cell>
          <cell r="CL134" t="str">
            <v>UE Red De Salud Abancay</v>
          </cell>
          <cell r="CM134" t="str">
            <v>ACTIVO</v>
          </cell>
          <cell r="CQ134" t="str">
            <v>Perú</v>
          </cell>
          <cell r="CR134" t="str">
            <v>MICRORED DE SALUD HUANCARAMA</v>
          </cell>
        </row>
        <row r="135">
          <cell r="S135" t="str">
            <v>43222349</v>
          </cell>
          <cell r="T135" t="str">
            <v>INDIRA DIANA</v>
          </cell>
          <cell r="U135" t="str">
            <v>PEREZ</v>
          </cell>
          <cell r="V135" t="str">
            <v>PACHECO</v>
          </cell>
          <cell r="W135" t="str">
            <v>SIN DATOS</v>
          </cell>
          <cell r="X135" t="str">
            <v>04/09/1985</v>
          </cell>
          <cell r="Y135" t="str">
            <v>Femenino</v>
          </cell>
          <cell r="Z135" t="str">
            <v>Soltero</v>
          </cell>
          <cell r="AA135" t="str">
            <v>BOLIVAR</v>
          </cell>
          <cell r="AC135" t="str">
            <v>indy_0904@hotmail.com</v>
          </cell>
          <cell r="AD135" t="str">
            <v>974736363</v>
          </cell>
          <cell r="AE135" t="str">
            <v>Superior Universitario</v>
          </cell>
          <cell r="AF135" t="str">
            <v>Superior completo</v>
          </cell>
          <cell r="AG135" t="str">
            <v>ENFERMERA(O)</v>
          </cell>
          <cell r="AK135" t="str">
            <v>TITULO</v>
          </cell>
          <cell r="AL135" t="str">
            <v>56176</v>
          </cell>
          <cell r="AM135" t="str">
            <v>NO</v>
          </cell>
          <cell r="AR135" t="str">
            <v>SI</v>
          </cell>
          <cell r="AS135" t="str">
            <v>NO</v>
          </cell>
          <cell r="AT135" t="str">
            <v>NO</v>
          </cell>
          <cell r="AV135" t="str">
            <v>01/01/2019</v>
          </cell>
          <cell r="AW135" t="str">
            <v>ENFERMERA/O</v>
          </cell>
          <cell r="AX135" t="str">
            <v>Regimen 276</v>
          </cell>
          <cell r="AY135" t="str">
            <v>Nombrado</v>
          </cell>
          <cell r="AZ135" t="str">
            <v>ENF-10</v>
          </cell>
          <cell r="BA135" t="str">
            <v>0076-ENF-10-Enfermera (nivel I)</v>
          </cell>
          <cell r="BB135" t="str">
            <v>10</v>
          </cell>
          <cell r="BE135" t="str">
            <v>Presencial</v>
          </cell>
          <cell r="BF135" t="str">
            <v>NO</v>
          </cell>
          <cell r="BG135" t="str">
            <v>NO</v>
          </cell>
          <cell r="BI135" t="str">
            <v>NO</v>
          </cell>
          <cell r="BJ135" t="str">
            <v>NO</v>
          </cell>
          <cell r="BK135" t="str">
            <v>31/12/2018</v>
          </cell>
          <cell r="BL135" t="str">
            <v>SI</v>
          </cell>
          <cell r="BM135" t="str">
            <v>Activos</v>
          </cell>
          <cell r="BN135" t="str">
            <v>Profesionales de la Salud</v>
          </cell>
          <cell r="BO135" t="str">
            <v>PROF. DE LA SALUD</v>
          </cell>
          <cell r="BP135" t="str">
            <v>000596</v>
          </cell>
          <cell r="BQ135" t="str">
            <v>Ocupada</v>
          </cell>
          <cell r="BR135" t="str">
            <v>Concurso</v>
          </cell>
          <cell r="BS135" t="str">
            <v>01/01/2019</v>
          </cell>
          <cell r="BT135" t="str">
            <v>RESOLUCION DIRECTORAL</v>
          </cell>
          <cell r="BU135" t="str">
            <v>01/01/2019</v>
          </cell>
          <cell r="BV135" t="str">
            <v>396</v>
          </cell>
          <cell r="BW135" t="str">
            <v>RED DE SALUD ABANCAY</v>
          </cell>
          <cell r="BX135" t="str">
            <v>DIRECCION EJECUTIVA</v>
          </cell>
          <cell r="BZ135" t="str">
            <v>Personal y Obligaciones Sociales</v>
          </cell>
          <cell r="CA135" t="str">
            <v>RECURSOS ORDINARIOS</v>
          </cell>
          <cell r="CB135" t="str">
            <v>12</v>
          </cell>
          <cell r="CC135" t="str">
            <v>BANCO DE LA NACION</v>
          </cell>
          <cell r="CD135" t="str">
            <v>CUENTA DE AHORRO</v>
          </cell>
          <cell r="CE135" t="str">
            <v>04181249558</v>
          </cell>
          <cell r="CF135" t="str">
            <v>00000000000000000000</v>
          </cell>
          <cell r="CG135" t="str">
            <v>DL.19990 - SNP</v>
          </cell>
          <cell r="CH135" t="str">
            <v>O.N.P.</v>
          </cell>
          <cell r="CI135" t="str">
            <v>01/01/2019</v>
          </cell>
          <cell r="CJ135" t="str">
            <v>000000000000</v>
          </cell>
          <cell r="CK135" t="str">
            <v>000000000000000</v>
          </cell>
          <cell r="CL135" t="str">
            <v>UE Red De Salud Abancay</v>
          </cell>
          <cell r="CM135" t="str">
            <v>ACTIVO</v>
          </cell>
          <cell r="CQ135" t="str">
            <v>Perú</v>
          </cell>
          <cell r="CR135" t="str">
            <v>MICRORED DE SALUD HUANCARAMA</v>
          </cell>
        </row>
        <row r="136">
          <cell r="S136" t="str">
            <v>42568010</v>
          </cell>
          <cell r="T136" t="str">
            <v>EDITH</v>
          </cell>
          <cell r="U136" t="str">
            <v>SOTO</v>
          </cell>
          <cell r="V136" t="str">
            <v>SALAZAR</v>
          </cell>
          <cell r="W136" t="str">
            <v>SIN DATOS</v>
          </cell>
          <cell r="X136" t="str">
            <v>10/08/1984</v>
          </cell>
          <cell r="Y136" t="str">
            <v>Femenino</v>
          </cell>
          <cell r="Z136" t="str">
            <v>Soltero</v>
          </cell>
          <cell r="AA136" t="str">
            <v>JR ALFONSO UGARTE 239</v>
          </cell>
          <cell r="AD136" t="str">
            <v>983603160</v>
          </cell>
          <cell r="AE136" t="str">
            <v>Superior Universitario</v>
          </cell>
          <cell r="AF136" t="str">
            <v>Superior completo</v>
          </cell>
          <cell r="AG136" t="str">
            <v>BIOLOGO</v>
          </cell>
          <cell r="AK136" t="str">
            <v>TITULO</v>
          </cell>
          <cell r="AL136" t="str">
            <v>10175</v>
          </cell>
          <cell r="AM136" t="str">
            <v>NO</v>
          </cell>
          <cell r="AR136" t="str">
            <v>SI</v>
          </cell>
          <cell r="AS136" t="str">
            <v>NO</v>
          </cell>
          <cell r="AT136" t="str">
            <v>NO</v>
          </cell>
          <cell r="AV136" t="str">
            <v>2013-10-01</v>
          </cell>
          <cell r="AW136" t="str">
            <v>BIOLOGO/A</v>
          </cell>
          <cell r="AX136" t="str">
            <v>Regimen 1057 (CAS)</v>
          </cell>
          <cell r="AY136" t="str">
            <v>Contrato CAS</v>
          </cell>
          <cell r="AZ136" t="str">
            <v>Sin Nivel Remunerativo</v>
          </cell>
          <cell r="BA136" t="str">
            <v>0000-Sin Nivel Remunerativo</v>
          </cell>
          <cell r="BC136" t="str">
            <v>Recursos Ordinarios</v>
          </cell>
          <cell r="BD136" t="str">
            <v>2500</v>
          </cell>
          <cell r="BE136" t="str">
            <v>Presencial</v>
          </cell>
          <cell r="BF136" t="str">
            <v>NO</v>
          </cell>
          <cell r="BG136" t="str">
            <v>NO</v>
          </cell>
          <cell r="BI136" t="str">
            <v>NO</v>
          </cell>
          <cell r="BJ136" t="str">
            <v>NO</v>
          </cell>
          <cell r="BL136" t="str">
            <v>NO</v>
          </cell>
          <cell r="BM136" t="str">
            <v>Contrato Administrativo de Servicios</v>
          </cell>
          <cell r="BN136" t="str">
            <v>Profesionales de la Salud</v>
          </cell>
          <cell r="BO136" t="str">
            <v>PROF. DE LA SALUD</v>
          </cell>
          <cell r="BP136" t="str">
            <v>000296</v>
          </cell>
          <cell r="BQ136" t="str">
            <v>Ocupada</v>
          </cell>
          <cell r="BR136" t="str">
            <v>Concurso</v>
          </cell>
          <cell r="BS136" t="str">
            <v>04/04/2016</v>
          </cell>
          <cell r="BT136" t="str">
            <v>CONTRATO</v>
          </cell>
          <cell r="BU136" t="str">
            <v>04/04/2016</v>
          </cell>
          <cell r="BV136" t="str">
            <v>286-2016</v>
          </cell>
          <cell r="BW136" t="str">
            <v>RED DE SALUD ABANCAY</v>
          </cell>
          <cell r="BX136" t="str">
            <v>DIRECCION EJECUTIVA</v>
          </cell>
          <cell r="BY136" t="str">
            <v>GESTION ADMINISTRATIVA</v>
          </cell>
          <cell r="BZ136" t="str">
            <v>Personal y Obligaciones Sociales</v>
          </cell>
          <cell r="CA136" t="str">
            <v>RECURSOS ORDINARIOS</v>
          </cell>
          <cell r="CB136" t="str">
            <v>12</v>
          </cell>
          <cell r="CC136" t="str">
            <v>BANCO DE LA NACION</v>
          </cell>
          <cell r="CD136" t="str">
            <v>CUENTA DE AHORRO</v>
          </cell>
          <cell r="CE136" t="str">
            <v>04045959460</v>
          </cell>
          <cell r="CF136" t="str">
            <v>00000000000000000000</v>
          </cell>
          <cell r="CG136" t="str">
            <v>DL.25897 - SPP</v>
          </cell>
          <cell r="CH136" t="str">
            <v>AFP HABITAT</v>
          </cell>
          <cell r="CI136" t="str">
            <v>21/11/2013</v>
          </cell>
          <cell r="CJ136" t="str">
            <v>309020ESSSOA</v>
          </cell>
          <cell r="CK136" t="str">
            <v>0</v>
          </cell>
          <cell r="CL136" t="str">
            <v>UE Red De Salud Abancay</v>
          </cell>
          <cell r="CM136" t="str">
            <v>ACTIVO</v>
          </cell>
          <cell r="CQ136" t="str">
            <v>Perú</v>
          </cell>
          <cell r="CR136" t="str">
            <v>MICRORED DE SALUD HUANCARAMA</v>
          </cell>
        </row>
        <row r="137">
          <cell r="S137" t="str">
            <v>45205232</v>
          </cell>
          <cell r="T137" t="str">
            <v>PAUL RUDY</v>
          </cell>
          <cell r="U137" t="str">
            <v>MENDOZA</v>
          </cell>
          <cell r="V137" t="str">
            <v>MEDRANO</v>
          </cell>
          <cell r="W137" t="str">
            <v>SIN DATOS</v>
          </cell>
          <cell r="X137" t="str">
            <v>20/07/1988</v>
          </cell>
          <cell r="Y137" t="str">
            <v>Masculino</v>
          </cell>
          <cell r="Z137" t="str">
            <v>Soltero</v>
          </cell>
          <cell r="AA137" t="str">
            <v>AV.UNIVERSITARIA H-03</v>
          </cell>
          <cell r="AC137" t="str">
            <v>polmendoza24@hotmail.com</v>
          </cell>
          <cell r="AD137" t="str">
            <v>983725964</v>
          </cell>
          <cell r="AE137" t="str">
            <v>Superior Universitario</v>
          </cell>
          <cell r="AF137" t="str">
            <v>Superior completo</v>
          </cell>
          <cell r="AG137" t="str">
            <v>MEDICO CIRUJANO</v>
          </cell>
          <cell r="AK137" t="str">
            <v>TITULO</v>
          </cell>
          <cell r="AL137" t="str">
            <v>66074</v>
          </cell>
          <cell r="AM137" t="str">
            <v>NO</v>
          </cell>
          <cell r="AR137" t="str">
            <v>SI</v>
          </cell>
          <cell r="AS137" t="str">
            <v>NO</v>
          </cell>
          <cell r="AT137" t="str">
            <v>NO</v>
          </cell>
          <cell r="AV137" t="str">
            <v>2015-10-01</v>
          </cell>
          <cell r="AW137" t="str">
            <v>MEDICO</v>
          </cell>
          <cell r="AX137" t="str">
            <v>Regimen 276</v>
          </cell>
          <cell r="AY137" t="str">
            <v>Contratado 276 - Plazo fijo</v>
          </cell>
          <cell r="AZ137" t="str">
            <v>MC-2</v>
          </cell>
          <cell r="BA137" t="str">
            <v>0072-MC-2-Medico Cirujano N-2</v>
          </cell>
          <cell r="BB137" t="str">
            <v>16</v>
          </cell>
          <cell r="BE137" t="str">
            <v>Presencial</v>
          </cell>
          <cell r="BF137" t="str">
            <v>NO</v>
          </cell>
          <cell r="BG137" t="str">
            <v>NO</v>
          </cell>
          <cell r="BI137" t="str">
            <v>NO</v>
          </cell>
          <cell r="BJ137" t="str">
            <v>NO</v>
          </cell>
          <cell r="BL137" t="str">
            <v>NO</v>
          </cell>
          <cell r="BM137" t="str">
            <v>Activos</v>
          </cell>
          <cell r="BN137" t="str">
            <v>Profesionales de la Salud</v>
          </cell>
          <cell r="BO137" t="str">
            <v>MEDICO</v>
          </cell>
          <cell r="BP137" t="str">
            <v>000299</v>
          </cell>
          <cell r="BQ137" t="str">
            <v>Ocupada</v>
          </cell>
          <cell r="BR137" t="str">
            <v>Ascenso-Cambio Grupo Ocup.</v>
          </cell>
          <cell r="BS137" t="str">
            <v>02/02/2022</v>
          </cell>
          <cell r="BT137" t="str">
            <v>RESOLUCION DIRECTORAL</v>
          </cell>
          <cell r="BU137" t="str">
            <v>02/02/2022</v>
          </cell>
          <cell r="BV137" t="str">
            <v>R.D. 69-2022-D-RSAB-APURIMAC</v>
          </cell>
          <cell r="BW137" t="str">
            <v>C.S. I-4 HUANCARAMA</v>
          </cell>
          <cell r="BX137" t="str">
            <v>DIRECCION EJECUTIVA</v>
          </cell>
          <cell r="BY137" t="str">
            <v>GESTION ADMINISTRATIVA</v>
          </cell>
          <cell r="BZ137" t="str">
            <v>Personal y Obligaciones Sociales</v>
          </cell>
          <cell r="CA137" t="str">
            <v>RECURSOS ORDINARIOS</v>
          </cell>
          <cell r="CB137" t="str">
            <v>12</v>
          </cell>
          <cell r="CC137" t="str">
            <v>BANCO DE LA NACION</v>
          </cell>
          <cell r="CD137" t="str">
            <v>CUENTA CORRIENTE</v>
          </cell>
          <cell r="CE137" t="str">
            <v>0000000000000000000</v>
          </cell>
          <cell r="CF137" t="str">
            <v>00000000000000000000</v>
          </cell>
          <cell r="CG137" t="str">
            <v>DL.25897 - SPP</v>
          </cell>
          <cell r="CH137" t="str">
            <v>AFP HABITAT</v>
          </cell>
          <cell r="CI137" t="str">
            <v>21/11/2013</v>
          </cell>
          <cell r="CJ137" t="str">
            <v>323421PMMDR4</v>
          </cell>
          <cell r="CL137" t="str">
            <v>UE Red De Salud Abancay</v>
          </cell>
          <cell r="CM137" t="str">
            <v>ACTIVO</v>
          </cell>
          <cell r="CQ137" t="str">
            <v>Perú</v>
          </cell>
          <cell r="CR137" t="str">
            <v>MICRORED DE SALUD HUANCARAMA</v>
          </cell>
        </row>
        <row r="138">
          <cell r="S138" t="str">
            <v>31036849</v>
          </cell>
          <cell r="T138" t="str">
            <v>ALFREDO</v>
          </cell>
          <cell r="U138" t="str">
            <v>CHAHUILLCO</v>
          </cell>
          <cell r="V138" t="str">
            <v>ALLAHUA</v>
          </cell>
          <cell r="W138" t="str">
            <v>SIN DATOS</v>
          </cell>
          <cell r="X138" t="str">
            <v>21/08/1970</v>
          </cell>
          <cell r="Y138" t="str">
            <v>Masculino</v>
          </cell>
          <cell r="Z138" t="str">
            <v>Soltero</v>
          </cell>
          <cell r="AA138" t="str">
            <v>JR AYACUCHO 306</v>
          </cell>
          <cell r="AC138" t="str">
            <v>alfredo243_@hotmail.com</v>
          </cell>
          <cell r="AD138" t="str">
            <v>959394773</v>
          </cell>
          <cell r="AE138" t="str">
            <v>Superior Técnico</v>
          </cell>
          <cell r="AF138" t="str">
            <v>Técnico superior incompleto</v>
          </cell>
          <cell r="AG138" t="str">
            <v>TECNICO EN COMPUTACION E INFORMATICA/EN COMPUTADORAS</v>
          </cell>
          <cell r="AK138" t="str">
            <v>BACHILLER</v>
          </cell>
          <cell r="AM138" t="str">
            <v>NO</v>
          </cell>
          <cell r="AR138" t="str">
            <v>SI</v>
          </cell>
          <cell r="AS138" t="str">
            <v>NO</v>
          </cell>
          <cell r="AT138" t="str">
            <v>NO</v>
          </cell>
          <cell r="AV138" t="str">
            <v>01/11/2018</v>
          </cell>
          <cell r="AW138" t="str">
            <v>DIGITADOR/A</v>
          </cell>
          <cell r="AX138" t="str">
            <v>Regimen 1057 (CAS)</v>
          </cell>
          <cell r="AY138" t="str">
            <v>Contrato CAS</v>
          </cell>
          <cell r="AZ138" t="str">
            <v>Sin Nivel Remunerativo</v>
          </cell>
          <cell r="BA138" t="str">
            <v>0000-Sin Nivel Remunerativo</v>
          </cell>
          <cell r="BC138" t="str">
            <v>Recursos Ordinarios</v>
          </cell>
          <cell r="BD138" t="str">
            <v>1400</v>
          </cell>
          <cell r="BE138" t="str">
            <v>Presencial</v>
          </cell>
          <cell r="BF138" t="str">
            <v>NO</v>
          </cell>
          <cell r="BG138" t="str">
            <v>NO</v>
          </cell>
          <cell r="BI138" t="str">
            <v>NO</v>
          </cell>
          <cell r="BJ138" t="str">
            <v>NO</v>
          </cell>
          <cell r="BL138" t="str">
            <v>NO</v>
          </cell>
          <cell r="BM138" t="str">
            <v>Contrato Administrativo de Servicios</v>
          </cell>
          <cell r="BN138" t="str">
            <v>Tecnicos</v>
          </cell>
          <cell r="BO138" t="str">
            <v>TECNICO ADM</v>
          </cell>
          <cell r="BP138" t="str">
            <v>000531</v>
          </cell>
          <cell r="BQ138" t="str">
            <v>Ocupada</v>
          </cell>
          <cell r="BR138" t="str">
            <v>Concurso</v>
          </cell>
          <cell r="BS138" t="str">
            <v>01/09/2020</v>
          </cell>
          <cell r="BT138" t="str">
            <v>MEMORANDUM</v>
          </cell>
          <cell r="BU138" t="str">
            <v>01/09/2020</v>
          </cell>
          <cell r="BV138" t="str">
            <v>441</v>
          </cell>
          <cell r="BW138" t="str">
            <v>UE 1498 RED DE SALUD ABANCAY</v>
          </cell>
          <cell r="BX138" t="str">
            <v>RED DE SALUD ABANCAY</v>
          </cell>
          <cell r="BZ138" t="str">
            <v>Personal y Obligaciones Sociales</v>
          </cell>
          <cell r="CA138" t="str">
            <v>RECURSOS ORDINARIOS</v>
          </cell>
          <cell r="CB138" t="str">
            <v>12</v>
          </cell>
          <cell r="CC138" t="str">
            <v>BANCO DE LA NACION</v>
          </cell>
          <cell r="CD138" t="str">
            <v>CUENTA DE AHORRO</v>
          </cell>
          <cell r="CE138" t="str">
            <v>04188005395</v>
          </cell>
          <cell r="CF138" t="str">
            <v>000000000</v>
          </cell>
          <cell r="CG138" t="str">
            <v>DL.25897 - SPP</v>
          </cell>
          <cell r="CH138" t="str">
            <v>PRIMA AFP</v>
          </cell>
          <cell r="CI138" t="str">
            <v>01/09/2020</v>
          </cell>
          <cell r="CJ138" t="str">
            <v>557991ACAHA3</v>
          </cell>
          <cell r="CK138" t="str">
            <v>000000000000000</v>
          </cell>
          <cell r="CL138" t="str">
            <v>UE Red De Salud Abancay</v>
          </cell>
          <cell r="CM138" t="str">
            <v>ACTIVO</v>
          </cell>
          <cell r="CQ138" t="str">
            <v>Perú</v>
          </cell>
          <cell r="CR138" t="str">
            <v>MICRORED DE SALUD HUANCARAMA</v>
          </cell>
        </row>
        <row r="139">
          <cell r="S139" t="str">
            <v>31187446</v>
          </cell>
          <cell r="T139" t="str">
            <v>JESUS</v>
          </cell>
          <cell r="U139" t="str">
            <v>PEREZ</v>
          </cell>
          <cell r="V139" t="str">
            <v>ALVITES</v>
          </cell>
          <cell r="W139" t="str">
            <v>SIN DATOS</v>
          </cell>
          <cell r="X139" t="str">
            <v>21/11/1975</v>
          </cell>
          <cell r="Y139" t="str">
            <v>Masculino</v>
          </cell>
          <cell r="Z139" t="str">
            <v>Soltero</v>
          </cell>
          <cell r="AA139" t="str">
            <v>AREQUIPA S/N</v>
          </cell>
          <cell r="AE139" t="str">
            <v>Superior Técnico</v>
          </cell>
          <cell r="AF139" t="str">
            <v>Técnico superior completo</v>
          </cell>
          <cell r="AG139" t="str">
            <v>TECNICO EN MANTENIMIENTO</v>
          </cell>
          <cell r="AK139" t="str">
            <v>EGRESADO</v>
          </cell>
          <cell r="AM139" t="str">
            <v>NO</v>
          </cell>
          <cell r="AR139" t="str">
            <v>SI</v>
          </cell>
          <cell r="AS139" t="str">
            <v>NO</v>
          </cell>
          <cell r="AT139" t="str">
            <v>NO</v>
          </cell>
          <cell r="AV139" t="str">
            <v>2015-01-01</v>
          </cell>
          <cell r="AW139" t="str">
            <v>AUXILIAR ASISTENCIAL</v>
          </cell>
          <cell r="AX139" t="str">
            <v>Regimen 276</v>
          </cell>
          <cell r="AY139" t="str">
            <v>Contratado 276 - Plazo fijo</v>
          </cell>
          <cell r="AZ139" t="str">
            <v>STA</v>
          </cell>
          <cell r="BA139" t="str">
            <v>0094-STA-Servidor Tecnico A</v>
          </cell>
          <cell r="BB139" t="str">
            <v>TA</v>
          </cell>
          <cell r="BE139" t="str">
            <v>Presencial</v>
          </cell>
          <cell r="BF139" t="str">
            <v>NO</v>
          </cell>
          <cell r="BG139" t="str">
            <v>NO</v>
          </cell>
          <cell r="BI139" t="str">
            <v>NO</v>
          </cell>
          <cell r="BJ139" t="str">
            <v>NO</v>
          </cell>
          <cell r="BL139" t="str">
            <v>NO</v>
          </cell>
          <cell r="BM139" t="str">
            <v>Activos</v>
          </cell>
          <cell r="BN139" t="str">
            <v>Tecnicos</v>
          </cell>
          <cell r="BO139" t="str">
            <v>TECNICO ASIS</v>
          </cell>
          <cell r="BP139" t="str">
            <v>000001</v>
          </cell>
          <cell r="BQ139" t="str">
            <v>Ocupada</v>
          </cell>
          <cell r="BR139" t="str">
            <v>Contrato</v>
          </cell>
          <cell r="BS139" t="str">
            <v>01/06/2019</v>
          </cell>
          <cell r="BT139" t="str">
            <v>RESOLUCION DIRECTORAL</v>
          </cell>
          <cell r="BU139" t="str">
            <v>01/06/2019</v>
          </cell>
          <cell r="BV139" t="str">
            <v>396</v>
          </cell>
          <cell r="BW139" t="str">
            <v>RED DE SALUD ABANCAY</v>
          </cell>
          <cell r="BX139" t="str">
            <v>DIRECCION EJECUTIVA</v>
          </cell>
          <cell r="BY139" t="str">
            <v>GESTION ADMINISTRATIVA</v>
          </cell>
          <cell r="BZ139" t="str">
            <v>Personal y Obligaciones Sociales</v>
          </cell>
          <cell r="CA139" t="str">
            <v>RECURSOS ORDINARIOS</v>
          </cell>
          <cell r="CB139" t="str">
            <v>12</v>
          </cell>
          <cell r="CC139" t="str">
            <v>BANCO DE LA NACION</v>
          </cell>
          <cell r="CD139" t="str">
            <v>CUENTA DE AHORRO</v>
          </cell>
          <cell r="CE139" t="str">
            <v>4188096404</v>
          </cell>
          <cell r="CF139" t="str">
            <v>00000000000000000000</v>
          </cell>
          <cell r="CG139" t="str">
            <v>DL.25897 - SPP</v>
          </cell>
          <cell r="CH139" t="str">
            <v>AFP INTEGRA</v>
          </cell>
          <cell r="CI139" t="str">
            <v>03/06/2019</v>
          </cell>
          <cell r="CJ139" t="str">
            <v>517171jpaei2</v>
          </cell>
          <cell r="CK139" t="str">
            <v>000000000000000</v>
          </cell>
          <cell r="CL139" t="str">
            <v>UE Red De Salud Abancay</v>
          </cell>
          <cell r="CM139" t="str">
            <v>ACTIVO</v>
          </cell>
          <cell r="CQ139" t="str">
            <v>Perú</v>
          </cell>
        </row>
        <row r="140">
          <cell r="S140" t="str">
            <v>40852857</v>
          </cell>
          <cell r="T140" t="str">
            <v>ROCIO</v>
          </cell>
          <cell r="U140" t="str">
            <v>QUISPE</v>
          </cell>
          <cell r="V140" t="str">
            <v>SOTOMAYOR</v>
          </cell>
          <cell r="W140" t="str">
            <v>SIN DATOS</v>
          </cell>
          <cell r="X140" t="str">
            <v>30/01/1981</v>
          </cell>
          <cell r="Y140" t="str">
            <v>Femenino</v>
          </cell>
          <cell r="Z140" t="str">
            <v>Soltero</v>
          </cell>
          <cell r="AA140" t="str">
            <v>NUÑEZ</v>
          </cell>
          <cell r="AE140" t="str">
            <v>Superior Universitario</v>
          </cell>
          <cell r="AF140" t="str">
            <v>Superior completo</v>
          </cell>
          <cell r="AG140" t="str">
            <v>CIRUJANO DENTISTA</v>
          </cell>
          <cell r="AK140" t="str">
            <v>TITULO</v>
          </cell>
          <cell r="AL140" t="str">
            <v>22675</v>
          </cell>
          <cell r="AM140" t="str">
            <v>SI</v>
          </cell>
          <cell r="AN140" t="str">
            <v>SALUD PUBLICA</v>
          </cell>
          <cell r="AO140" t="str">
            <v>TITULO</v>
          </cell>
          <cell r="AQ140" t="str">
            <v>UNIVERSIDAD NACIONAL DEL CALLAO</v>
          </cell>
          <cell r="AR140" t="str">
            <v>SI</v>
          </cell>
          <cell r="AS140" t="str">
            <v>NO</v>
          </cell>
          <cell r="AT140" t="str">
            <v>NO</v>
          </cell>
          <cell r="AU140" t="str">
            <v>01/07/2013</v>
          </cell>
          <cell r="AV140" t="str">
            <v>01/01/2018</v>
          </cell>
          <cell r="AW140" t="str">
            <v>ODONTOLOGO</v>
          </cell>
          <cell r="AX140" t="str">
            <v>Regimen 276</v>
          </cell>
          <cell r="AY140" t="str">
            <v>Nombrado</v>
          </cell>
          <cell r="AZ140" t="str">
            <v>CD-I</v>
          </cell>
          <cell r="BA140" t="str">
            <v>0115-CD-I-Cirujano Dentista (nivel I)</v>
          </cell>
          <cell r="BB140" t="str">
            <v>61</v>
          </cell>
          <cell r="BE140" t="str">
            <v>Presencial</v>
          </cell>
          <cell r="BF140" t="str">
            <v>NO</v>
          </cell>
          <cell r="BG140" t="str">
            <v>NO</v>
          </cell>
          <cell r="BI140" t="str">
            <v>NO</v>
          </cell>
          <cell r="BJ140" t="str">
            <v>NO</v>
          </cell>
          <cell r="BK140" t="str">
            <v>31/12/2018</v>
          </cell>
          <cell r="BL140" t="str">
            <v>SI</v>
          </cell>
          <cell r="BM140" t="str">
            <v>Activos</v>
          </cell>
          <cell r="BN140" t="str">
            <v>Profesionales de la Salud</v>
          </cell>
          <cell r="BO140" t="str">
            <v>PROF. DE LA SALUD</v>
          </cell>
          <cell r="BP140" t="str">
            <v>000608</v>
          </cell>
          <cell r="BQ140" t="str">
            <v>Ocupada</v>
          </cell>
          <cell r="BR140" t="str">
            <v>Concurso</v>
          </cell>
          <cell r="BS140" t="str">
            <v>01/01/2019</v>
          </cell>
          <cell r="BT140" t="str">
            <v>RESOLUCION DIRECTORAL</v>
          </cell>
          <cell r="BU140" t="str">
            <v>01/01/2019</v>
          </cell>
          <cell r="BV140" t="str">
            <v>396</v>
          </cell>
          <cell r="BW140" t="str">
            <v>RED DE SALUD ABANCAY</v>
          </cell>
          <cell r="BX140" t="str">
            <v>DIRECCION EJECUTIVA</v>
          </cell>
          <cell r="BZ140" t="str">
            <v>Personal y Obligaciones Sociales</v>
          </cell>
          <cell r="CA140" t="str">
            <v>RECURSOS ORDINARIOS</v>
          </cell>
          <cell r="CB140" t="str">
            <v>12</v>
          </cell>
          <cell r="CC140" t="str">
            <v>BANCO DE LA NACION</v>
          </cell>
          <cell r="CD140" t="str">
            <v>CUENTA DE AHORRO</v>
          </cell>
          <cell r="CE140" t="str">
            <v>04181242650</v>
          </cell>
          <cell r="CF140" t="str">
            <v>00000000000000000000</v>
          </cell>
          <cell r="CG140" t="str">
            <v>DL.25897 - SPP</v>
          </cell>
          <cell r="CH140" t="str">
            <v>AFP INTEGRA</v>
          </cell>
          <cell r="CI140" t="str">
            <v>01/01/2019</v>
          </cell>
          <cell r="CJ140" t="str">
            <v>596140rqsso0</v>
          </cell>
          <cell r="CK140" t="str">
            <v>000000000000000</v>
          </cell>
          <cell r="CL140" t="str">
            <v>UE Red De Salud Abancay</v>
          </cell>
          <cell r="CM140" t="str">
            <v>ACTIVO</v>
          </cell>
          <cell r="CQ140" t="str">
            <v>Perú</v>
          </cell>
          <cell r="CR140" t="str">
            <v>MICRORED DE SALUD HUANCARAMA</v>
          </cell>
        </row>
        <row r="141">
          <cell r="S141" t="str">
            <v>46035698</v>
          </cell>
          <cell r="T141" t="str">
            <v>VILMA ESTHER</v>
          </cell>
          <cell r="U141" t="str">
            <v>HUAMANI</v>
          </cell>
          <cell r="V141" t="str">
            <v>CAMARGO</v>
          </cell>
          <cell r="W141" t="str">
            <v>SIN DATOS</v>
          </cell>
          <cell r="X141" t="str">
            <v>27/11/1989</v>
          </cell>
          <cell r="Y141" t="str">
            <v>Femenino</v>
          </cell>
          <cell r="Z141" t="str">
            <v>Soltero</v>
          </cell>
          <cell r="AA141" t="str">
            <v>MZ.I-1 LT.16 AHM. HEROES DE SAN JUAN</v>
          </cell>
          <cell r="AC141" t="str">
            <v>vil.es@hotmail.com,Huamanivilma8@gmail.com</v>
          </cell>
          <cell r="AD141" t="str">
            <v>994760691</v>
          </cell>
          <cell r="AE141" t="str">
            <v>Superior Universitario</v>
          </cell>
          <cell r="AF141" t="str">
            <v>Superior completo</v>
          </cell>
          <cell r="AG141" t="str">
            <v>OBSTETRA</v>
          </cell>
          <cell r="AK141" t="str">
            <v>TITULO</v>
          </cell>
          <cell r="AL141" t="str">
            <v>29997</v>
          </cell>
          <cell r="AM141" t="str">
            <v>SI</v>
          </cell>
          <cell r="AN141" t="str">
            <v>PSICOPROFILAXIS Y ESTIMULACION PRENATAL</v>
          </cell>
          <cell r="AO141" t="str">
            <v>TITULO</v>
          </cell>
          <cell r="AQ141" t="str">
            <v>UNIVERSIDAD ALAS PERUANAS</v>
          </cell>
          <cell r="AR141" t="str">
            <v>SI</v>
          </cell>
          <cell r="AS141" t="str">
            <v>NO</v>
          </cell>
          <cell r="AT141" t="str">
            <v>NO</v>
          </cell>
          <cell r="AU141" t="str">
            <v>2014-12-16</v>
          </cell>
          <cell r="AV141" t="str">
            <v>01/04/2018</v>
          </cell>
          <cell r="AW141" t="str">
            <v>OBSTETRA</v>
          </cell>
          <cell r="AX141" t="str">
            <v>Regimen 1057 (CAS)</v>
          </cell>
          <cell r="AY141" t="str">
            <v>Contrato CAS</v>
          </cell>
          <cell r="AZ141" t="str">
            <v>Sin Nivel Remunerativo</v>
          </cell>
          <cell r="BA141" t="str">
            <v>0000-Sin Nivel Remunerativo</v>
          </cell>
          <cell r="BC141" t="str">
            <v>Recursos Ordinarios</v>
          </cell>
          <cell r="BD141" t="str">
            <v>2500</v>
          </cell>
          <cell r="BE141" t="str">
            <v>Presencial</v>
          </cell>
          <cell r="BF141" t="str">
            <v>NO</v>
          </cell>
          <cell r="BG141" t="str">
            <v>NO</v>
          </cell>
          <cell r="BI141" t="str">
            <v>NO</v>
          </cell>
          <cell r="BJ141" t="str">
            <v>NO</v>
          </cell>
          <cell r="BL141" t="str">
            <v>NO</v>
          </cell>
          <cell r="BM141" t="str">
            <v>Contrato Administrativo de Servicios</v>
          </cell>
          <cell r="BN141" t="str">
            <v>Profesionales de la Salud</v>
          </cell>
          <cell r="BO141" t="str">
            <v>PROF. DE LA SALUD</v>
          </cell>
          <cell r="BP141" t="str">
            <v>000343</v>
          </cell>
          <cell r="BQ141" t="str">
            <v>Ocupada</v>
          </cell>
          <cell r="BR141" t="str">
            <v>Concurso</v>
          </cell>
          <cell r="BS141" t="str">
            <v>01/06/2017</v>
          </cell>
          <cell r="BT141" t="str">
            <v>MEMORANDUM</v>
          </cell>
          <cell r="BU141" t="str">
            <v>01/04/2018</v>
          </cell>
          <cell r="BV141" t="str">
            <v>79-2018</v>
          </cell>
          <cell r="BW141" t="str">
            <v>RED DE SALUD ABANCAY</v>
          </cell>
          <cell r="BX141" t="str">
            <v>DIRECCION EJECUTIVA</v>
          </cell>
          <cell r="CA141" t="str">
            <v>RECURSOS ORDINARIOS</v>
          </cell>
          <cell r="CB141" t="str">
            <v>9</v>
          </cell>
          <cell r="CC141" t="str">
            <v>BANCO DE LA NACION</v>
          </cell>
          <cell r="CD141" t="str">
            <v>CUENTA DE AHORRO</v>
          </cell>
          <cell r="CE141" t="str">
            <v>04181239412</v>
          </cell>
          <cell r="CF141" t="str">
            <v>1</v>
          </cell>
          <cell r="CG141" t="str">
            <v>DL.25897 - SPP</v>
          </cell>
          <cell r="CH141" t="str">
            <v>AFP HABITAT</v>
          </cell>
          <cell r="CI141" t="str">
            <v>01/06/2017</v>
          </cell>
          <cell r="CJ141" t="str">
            <v>328370vhcma0</v>
          </cell>
          <cell r="CK141" t="str">
            <v>0</v>
          </cell>
          <cell r="CL141" t="str">
            <v>UE Red De Salud Abancay</v>
          </cell>
          <cell r="CM141" t="str">
            <v>ACTIVO</v>
          </cell>
          <cell r="CQ141" t="str">
            <v>Perú</v>
          </cell>
          <cell r="CR141" t="str">
            <v>MICRORED DE SALUD HUANCARAMA</v>
          </cell>
        </row>
        <row r="142">
          <cell r="S142" t="str">
            <v>43725441</v>
          </cell>
          <cell r="T142" t="str">
            <v>JESSICA</v>
          </cell>
          <cell r="U142" t="str">
            <v>NAHUE</v>
          </cell>
          <cell r="V142" t="str">
            <v>ESTEFANERO</v>
          </cell>
          <cell r="W142" t="str">
            <v>SIN DATOS</v>
          </cell>
          <cell r="X142" t="str">
            <v>16/06/1986</v>
          </cell>
          <cell r="Y142" t="str">
            <v>Femenino</v>
          </cell>
          <cell r="Z142" t="str">
            <v>Soltero</v>
          </cell>
          <cell r="AA142" t="str">
            <v>P. JOVEN JERSALEN C-5 CALLE APURIMAC 110</v>
          </cell>
          <cell r="AC142" t="str">
            <v>dosis_reason@hotmail.com</v>
          </cell>
          <cell r="AD142" t="str">
            <v>944216336</v>
          </cell>
          <cell r="AE142" t="str">
            <v>Superior Universitario</v>
          </cell>
          <cell r="AF142" t="str">
            <v>Superior completo</v>
          </cell>
          <cell r="AG142" t="str">
            <v>ENFERMERA(O)</v>
          </cell>
          <cell r="AL142" t="str">
            <v>75673</v>
          </cell>
          <cell r="AM142" t="str">
            <v>NO</v>
          </cell>
          <cell r="AR142" t="str">
            <v>SI</v>
          </cell>
          <cell r="AS142" t="str">
            <v>NO</v>
          </cell>
          <cell r="AT142" t="str">
            <v>NO</v>
          </cell>
          <cell r="AU142" t="str">
            <v>2015-05-06</v>
          </cell>
          <cell r="AV142" t="str">
            <v>01/04/2018</v>
          </cell>
          <cell r="AW142" t="str">
            <v>ENFERMERA/O</v>
          </cell>
          <cell r="AX142" t="str">
            <v>Regimen 1057 (CAS)</v>
          </cell>
          <cell r="AY142" t="str">
            <v>Contrato CAS</v>
          </cell>
          <cell r="AZ142" t="str">
            <v>Sin Nivel Remunerativo</v>
          </cell>
          <cell r="BA142" t="str">
            <v>0000-Sin Nivel Remunerativo</v>
          </cell>
          <cell r="BC142" t="str">
            <v>Recursos Ordinarios</v>
          </cell>
          <cell r="BD142" t="str">
            <v>2500</v>
          </cell>
          <cell r="BE142" t="str">
            <v>Presencial</v>
          </cell>
          <cell r="BF142" t="str">
            <v>NO</v>
          </cell>
          <cell r="BG142" t="str">
            <v>NO</v>
          </cell>
          <cell r="BI142" t="str">
            <v>NO</v>
          </cell>
          <cell r="BJ142" t="str">
            <v>NO</v>
          </cell>
          <cell r="BL142" t="str">
            <v>NO</v>
          </cell>
          <cell r="BM142" t="str">
            <v>Contrato Administrativo de Servicios</v>
          </cell>
          <cell r="BN142" t="str">
            <v>Profesionales de la Salud</v>
          </cell>
          <cell r="BO142" t="str">
            <v>PROF. DE LA SALUD</v>
          </cell>
          <cell r="BP142" t="str">
            <v>000369</v>
          </cell>
          <cell r="BQ142" t="str">
            <v>Ocupada</v>
          </cell>
          <cell r="BR142" t="str">
            <v>Concurso</v>
          </cell>
          <cell r="BS142" t="str">
            <v>01/04/2018</v>
          </cell>
          <cell r="BT142" t="str">
            <v>MEMORANDUM</v>
          </cell>
          <cell r="BU142" t="str">
            <v>01/04/2018</v>
          </cell>
          <cell r="BV142" t="str">
            <v>147-2018</v>
          </cell>
          <cell r="BW142" t="str">
            <v>RED DE SALUD ABANCAY</v>
          </cell>
          <cell r="BX142" t="str">
            <v>DIRECCION EJECUTIVA</v>
          </cell>
          <cell r="BZ142" t="str">
            <v>Personal y Obligaciones Sociales</v>
          </cell>
          <cell r="CA142" t="str">
            <v>RECURSOS ORDINARIOS</v>
          </cell>
          <cell r="CB142" t="str">
            <v>9</v>
          </cell>
          <cell r="CC142" t="str">
            <v>BANCO DE LA NACION</v>
          </cell>
          <cell r="CD142" t="str">
            <v>CUENTA DE AHORRO</v>
          </cell>
          <cell r="CE142" t="str">
            <v>04181240690</v>
          </cell>
          <cell r="CF142" t="str">
            <v>1</v>
          </cell>
          <cell r="CG142" t="str">
            <v>DL.19990 - SNP</v>
          </cell>
          <cell r="CH142" t="str">
            <v>O.N.P.</v>
          </cell>
          <cell r="CJ142" t="str">
            <v>0</v>
          </cell>
          <cell r="CK142" t="str">
            <v>0</v>
          </cell>
          <cell r="CL142" t="str">
            <v>UE Red De Salud Abancay</v>
          </cell>
          <cell r="CM142" t="str">
            <v>ACTIVO</v>
          </cell>
          <cell r="CQ142" t="str">
            <v>Perú</v>
          </cell>
          <cell r="CR142" t="str">
            <v>MICRORED DE SALUD HUANCARAMA</v>
          </cell>
        </row>
        <row r="143">
          <cell r="S143" t="str">
            <v>40799007</v>
          </cell>
          <cell r="T143" t="str">
            <v>CHASKA</v>
          </cell>
          <cell r="U143" t="str">
            <v>CONTRERAS</v>
          </cell>
          <cell r="V143" t="str">
            <v>ALMANZA</v>
          </cell>
          <cell r="W143" t="str">
            <v>SIN DATOS</v>
          </cell>
          <cell r="X143" t="str">
            <v>29/06/1979</v>
          </cell>
          <cell r="Y143" t="str">
            <v>Femenino</v>
          </cell>
          <cell r="Z143" t="str">
            <v>Soltero</v>
          </cell>
          <cell r="AA143" t="str">
            <v>JR.MARISCAL GAMARRA NRO.167</v>
          </cell>
          <cell r="AB143" t="str">
            <v>10407990078</v>
          </cell>
          <cell r="AD143" t="str">
            <v>940191245</v>
          </cell>
          <cell r="AE143" t="str">
            <v>Superior Universitario</v>
          </cell>
          <cell r="AF143" t="str">
            <v>Superior completo</v>
          </cell>
          <cell r="AG143" t="str">
            <v>ENFERMERA(O)</v>
          </cell>
          <cell r="AK143" t="str">
            <v>TITULO</v>
          </cell>
          <cell r="AL143" t="str">
            <v>47222</v>
          </cell>
          <cell r="AM143" t="str">
            <v>SI</v>
          </cell>
          <cell r="AN143" t="str">
            <v>ENFERMERIA EN SALUD PUBLICA</v>
          </cell>
          <cell r="AO143" t="str">
            <v>TITULO</v>
          </cell>
          <cell r="AQ143" t="str">
            <v>UNIVERSIDAD NACIONAL DEL CALLAO</v>
          </cell>
          <cell r="AR143" t="str">
            <v>SI</v>
          </cell>
          <cell r="AS143" t="str">
            <v>NO</v>
          </cell>
          <cell r="AT143" t="str">
            <v>NO</v>
          </cell>
          <cell r="AV143" t="str">
            <v>2008-05-01</v>
          </cell>
          <cell r="AW143" t="str">
            <v>ENFERMERA/O</v>
          </cell>
          <cell r="AX143" t="str">
            <v>Regimen 276</v>
          </cell>
          <cell r="AY143" t="str">
            <v>Nombrado</v>
          </cell>
          <cell r="AZ143" t="str">
            <v>ENF-10</v>
          </cell>
          <cell r="BA143" t="str">
            <v>0076-ENF-10-Enfermera (nivel I)</v>
          </cell>
          <cell r="BB143" t="str">
            <v>10</v>
          </cell>
          <cell r="BE143" t="str">
            <v>Presencial</v>
          </cell>
          <cell r="BF143" t="str">
            <v>NO</v>
          </cell>
          <cell r="BG143" t="str">
            <v>NO</v>
          </cell>
          <cell r="BI143" t="str">
            <v>NO</v>
          </cell>
          <cell r="BJ143" t="str">
            <v>NO</v>
          </cell>
          <cell r="BK143" t="str">
            <v>2016-01-01</v>
          </cell>
          <cell r="BL143" t="str">
            <v>NO</v>
          </cell>
          <cell r="BM143" t="str">
            <v>Activos</v>
          </cell>
          <cell r="BN143" t="str">
            <v>Profesionales de la Salud</v>
          </cell>
          <cell r="BO143" t="str">
            <v>PROF. DE LA SALUD</v>
          </cell>
          <cell r="BP143" t="str">
            <v>000461</v>
          </cell>
          <cell r="BQ143" t="str">
            <v>Ocupada</v>
          </cell>
          <cell r="BR143" t="str">
            <v>Ley 30281</v>
          </cell>
          <cell r="BS143" t="str">
            <v>31/12/2015</v>
          </cell>
          <cell r="BT143" t="str">
            <v>RESOLUCION DIRECTORAL</v>
          </cell>
          <cell r="BU143" t="str">
            <v>31/12/2015</v>
          </cell>
          <cell r="BV143" t="str">
            <v>Nombramiento 2015</v>
          </cell>
          <cell r="BW143" t="str">
            <v>RED DE SALUD ABANCAY</v>
          </cell>
          <cell r="BX143" t="str">
            <v>RED DE SALUD ABANCAY</v>
          </cell>
          <cell r="BY143" t="str">
            <v>GESTION ADMINISTRATIVA</v>
          </cell>
          <cell r="BZ143" t="str">
            <v>Personal y Obligaciones Sociales</v>
          </cell>
          <cell r="CA143" t="str">
            <v>RECURSOS ORDINARIOS</v>
          </cell>
          <cell r="CB143" t="str">
            <v>12</v>
          </cell>
          <cell r="CC143" t="str">
            <v>BANCO DE LA NACION</v>
          </cell>
          <cell r="CD143" t="str">
            <v>MULTIRED</v>
          </cell>
          <cell r="CE143" t="str">
            <v>00000</v>
          </cell>
          <cell r="CF143" t="str">
            <v>00000000000000000000</v>
          </cell>
          <cell r="CG143" t="str">
            <v>DL.19990 - SNP</v>
          </cell>
          <cell r="CH143" t="str">
            <v>O.N.P.</v>
          </cell>
          <cell r="CJ143" t="str">
            <v>0</v>
          </cell>
          <cell r="CK143" t="str">
            <v>000000000000000</v>
          </cell>
          <cell r="CL143" t="str">
            <v>UE Red De Salud Abancay</v>
          </cell>
          <cell r="CM143" t="str">
            <v>ACTIVO</v>
          </cell>
          <cell r="CQ143" t="str">
            <v>Perú</v>
          </cell>
          <cell r="CR143" t="str">
            <v>MICRORED DE SALUD HUANCARAMA</v>
          </cell>
        </row>
        <row r="144">
          <cell r="S144" t="str">
            <v>41876942</v>
          </cell>
          <cell r="T144" t="str">
            <v>SALOME</v>
          </cell>
          <cell r="U144" t="str">
            <v>ARCIBIA</v>
          </cell>
          <cell r="V144" t="str">
            <v>AVALOS</v>
          </cell>
          <cell r="W144" t="str">
            <v>SIN DATOS</v>
          </cell>
          <cell r="X144" t="str">
            <v>12/07/1983</v>
          </cell>
          <cell r="Y144" t="str">
            <v>Femenino</v>
          </cell>
          <cell r="Z144" t="str">
            <v>Soltero</v>
          </cell>
          <cell r="AA144" t="str">
            <v>JR.AYACUCHO 719</v>
          </cell>
          <cell r="AE144" t="str">
            <v>Superior Técnico</v>
          </cell>
          <cell r="AF144" t="str">
            <v>Técnico superior incompleto</v>
          </cell>
          <cell r="AG144" t="str">
            <v>TECNICO EN ENFERMERIA</v>
          </cell>
          <cell r="AK144" t="str">
            <v>ESTUDIANTE</v>
          </cell>
          <cell r="AM144" t="str">
            <v>NO</v>
          </cell>
          <cell r="AR144" t="str">
            <v>SI</v>
          </cell>
          <cell r="AS144" t="str">
            <v>NO</v>
          </cell>
          <cell r="AT144" t="str">
            <v>NO</v>
          </cell>
          <cell r="AV144" t="str">
            <v>01/06/2019</v>
          </cell>
          <cell r="AW144" t="str">
            <v>AUXILIAR ASISTENCIAL</v>
          </cell>
          <cell r="AX144" t="str">
            <v>Regimen 276</v>
          </cell>
          <cell r="AY144" t="str">
            <v>Contratado 276 - Plazo fijo</v>
          </cell>
          <cell r="AZ144" t="str">
            <v>STD</v>
          </cell>
          <cell r="BA144" t="str">
            <v>0097-STD-Servidor Tecnico D</v>
          </cell>
          <cell r="BB144" t="str">
            <v>TD</v>
          </cell>
          <cell r="BE144" t="str">
            <v>Presencial</v>
          </cell>
          <cell r="BF144" t="str">
            <v>NO</v>
          </cell>
          <cell r="BG144" t="str">
            <v>NO</v>
          </cell>
          <cell r="BI144" t="str">
            <v>NO</v>
          </cell>
          <cell r="BJ144" t="str">
            <v>NO</v>
          </cell>
          <cell r="BL144" t="str">
            <v>NO</v>
          </cell>
          <cell r="BM144" t="str">
            <v>Activos</v>
          </cell>
          <cell r="BN144" t="str">
            <v>Tecnicos</v>
          </cell>
          <cell r="BO144" t="str">
            <v>TECNICO ASIS</v>
          </cell>
          <cell r="BP144" t="str">
            <v>000011</v>
          </cell>
          <cell r="BQ144" t="str">
            <v>Ocupada</v>
          </cell>
          <cell r="BR144" t="str">
            <v>Mandato Judicial</v>
          </cell>
          <cell r="BS144" t="str">
            <v>10/08/2021</v>
          </cell>
          <cell r="BT144" t="str">
            <v>MEMORANDUM</v>
          </cell>
          <cell r="BU144" t="str">
            <v>10/08/2021</v>
          </cell>
          <cell r="BV144" t="str">
            <v>mandato judicial 5</v>
          </cell>
          <cell r="BW144" t="str">
            <v>C.S. I-4 HUANCARAMA</v>
          </cell>
          <cell r="BX144" t="str">
            <v>DIRECCION EJECUTIVA</v>
          </cell>
          <cell r="BY144" t="str">
            <v>GESTION ADMINISTRATIVA</v>
          </cell>
          <cell r="BZ144" t="str">
            <v>Personal y Obligaciones Sociales</v>
          </cell>
          <cell r="CA144" t="str">
            <v>RECURSOS ORDINARIOS</v>
          </cell>
          <cell r="CB144" t="str">
            <v>12</v>
          </cell>
          <cell r="CC144" t="str">
            <v>BANCO DE LA NACION</v>
          </cell>
          <cell r="CD144" t="str">
            <v>CUENTA CORRIENTE</v>
          </cell>
          <cell r="CE144" t="str">
            <v>-</v>
          </cell>
          <cell r="CF144" t="str">
            <v>-</v>
          </cell>
          <cell r="CG144" t="str">
            <v>DL.19990 - SNP</v>
          </cell>
          <cell r="CH144" t="str">
            <v>O.N.P.</v>
          </cell>
          <cell r="CI144" t="str">
            <v>10/08/2021</v>
          </cell>
          <cell r="CL144" t="str">
            <v>UE Red De Salud Abancay</v>
          </cell>
          <cell r="CM144" t="str">
            <v>ACTIVO</v>
          </cell>
          <cell r="CQ144" t="str">
            <v>Perú</v>
          </cell>
          <cell r="CR144" t="str">
            <v>MICRORED DE SALUD HUANCARAMA</v>
          </cell>
        </row>
        <row r="145">
          <cell r="S145" t="str">
            <v>31551429</v>
          </cell>
          <cell r="T145" t="str">
            <v>VICENTE</v>
          </cell>
          <cell r="U145" t="str">
            <v>TRUJILLO</v>
          </cell>
          <cell r="V145" t="str">
            <v>MARTINEZ</v>
          </cell>
          <cell r="W145" t="str">
            <v>SIN DATOS</v>
          </cell>
          <cell r="X145" t="str">
            <v>30/03/1976</v>
          </cell>
          <cell r="Y145" t="str">
            <v>Masculino</v>
          </cell>
          <cell r="Z145" t="str">
            <v>Soltero</v>
          </cell>
          <cell r="AA145" t="str">
            <v>DOS DE JUNIO S/N</v>
          </cell>
          <cell r="AE145" t="str">
            <v>Superior Técnico</v>
          </cell>
          <cell r="AF145" t="str">
            <v>Técnico superior completo</v>
          </cell>
          <cell r="AG145" t="str">
            <v>TECNICO DE FARMACIA</v>
          </cell>
          <cell r="AK145" t="str">
            <v>TITULO</v>
          </cell>
          <cell r="AM145" t="str">
            <v>NO</v>
          </cell>
          <cell r="AR145" t="str">
            <v>SI</v>
          </cell>
          <cell r="AS145" t="str">
            <v>NO</v>
          </cell>
          <cell r="AT145" t="str">
            <v>NO</v>
          </cell>
          <cell r="AU145" t="str">
            <v>06/06/2019</v>
          </cell>
          <cell r="AV145" t="str">
            <v>08/08/2022</v>
          </cell>
          <cell r="AW145" t="str">
            <v>TECNICO/A EN FARMACIA I</v>
          </cell>
          <cell r="AX145" t="str">
            <v>Regimen 1057 (CAS)</v>
          </cell>
          <cell r="AY145" t="str">
            <v>CAS LEY N° 31538</v>
          </cell>
          <cell r="AZ145" t="str">
            <v>Sin Nivel Remunerativo</v>
          </cell>
          <cell r="BA145" t="str">
            <v>0000-Sin Nivel Remunerativo</v>
          </cell>
          <cell r="BC145" t="str">
            <v>Recursos Ordinarios</v>
          </cell>
          <cell r="BD145" t="str">
            <v>1800</v>
          </cell>
          <cell r="BE145" t="str">
            <v>Presencial</v>
          </cell>
          <cell r="BF145" t="str">
            <v>NO</v>
          </cell>
          <cell r="BG145" t="str">
            <v>NO</v>
          </cell>
          <cell r="BI145" t="str">
            <v>NO</v>
          </cell>
          <cell r="BJ145" t="str">
            <v>NO</v>
          </cell>
          <cell r="BL145" t="str">
            <v>NO</v>
          </cell>
          <cell r="BM145" t="str">
            <v>Contrato Administrativo de Servicios</v>
          </cell>
          <cell r="BN145" t="str">
            <v>Tecnicos</v>
          </cell>
          <cell r="BO145" t="str">
            <v>TECNICO ASIS</v>
          </cell>
          <cell r="BP145" t="str">
            <v>000800</v>
          </cell>
          <cell r="BQ145" t="str">
            <v>Ocupada</v>
          </cell>
          <cell r="BR145" t="str">
            <v>Contrato</v>
          </cell>
          <cell r="BS145" t="str">
            <v>08/08/2022</v>
          </cell>
          <cell r="BT145" t="str">
            <v>MEMORANDUM</v>
          </cell>
          <cell r="BU145" t="str">
            <v>08/08/2022</v>
          </cell>
          <cell r="BV145" t="str">
            <v>1189-2022</v>
          </cell>
          <cell r="BW145" t="str">
            <v>C.S. I-4 HUANCARAMA</v>
          </cell>
          <cell r="BX145" t="str">
            <v>RED DE SALUD ABANCAY</v>
          </cell>
          <cell r="BZ145" t="str">
            <v>Personal y Obligaciones Sociales</v>
          </cell>
          <cell r="CA145" t="str">
            <v>RECURSOS ORDINARIOS</v>
          </cell>
          <cell r="CB145" t="str">
            <v>2</v>
          </cell>
          <cell r="CC145" t="str">
            <v>BANCO DE LA NACION</v>
          </cell>
          <cell r="CD145" t="str">
            <v>MULTIRED</v>
          </cell>
          <cell r="CE145" t="str">
            <v>-</v>
          </cell>
          <cell r="CF145" t="str">
            <v>-</v>
          </cell>
          <cell r="CG145" t="str">
            <v>DL.19990 - SNP</v>
          </cell>
          <cell r="CH145" t="str">
            <v>O.N.P.</v>
          </cell>
          <cell r="CI145" t="str">
            <v>08/08/2022</v>
          </cell>
          <cell r="CL145" t="str">
            <v>UE Red De Salud Abancay</v>
          </cell>
          <cell r="CM145" t="str">
            <v>ACTIVO</v>
          </cell>
          <cell r="CQ145" t="str">
            <v>Perú</v>
          </cell>
          <cell r="CR145" t="str">
            <v>MICRORED DE SALUD HUANCARAMA</v>
          </cell>
        </row>
        <row r="146">
          <cell r="S146" t="str">
            <v>48602170</v>
          </cell>
          <cell r="T146" t="str">
            <v>MATILDE</v>
          </cell>
          <cell r="U146" t="str">
            <v>BARBOZA</v>
          </cell>
          <cell r="V146" t="str">
            <v>VELAZQUE</v>
          </cell>
          <cell r="W146" t="str">
            <v>SIN DATOS</v>
          </cell>
          <cell r="X146" t="str">
            <v>17/12/1990</v>
          </cell>
          <cell r="Y146" t="str">
            <v>Femenino</v>
          </cell>
          <cell r="Z146" t="str">
            <v>Soltero</v>
          </cell>
          <cell r="AA146" t="str">
            <v>SIN DATOS</v>
          </cell>
          <cell r="AE146" t="str">
            <v>Superior Universitario</v>
          </cell>
          <cell r="AF146" t="str">
            <v>Superior completo</v>
          </cell>
          <cell r="AG146" t="str">
            <v>OBSTETRA</v>
          </cell>
          <cell r="AK146" t="str">
            <v>TITULO</v>
          </cell>
          <cell r="AM146" t="str">
            <v>NO</v>
          </cell>
          <cell r="AR146" t="str">
            <v>SI</v>
          </cell>
          <cell r="AS146" t="str">
            <v>NO</v>
          </cell>
          <cell r="AT146" t="str">
            <v>NO</v>
          </cell>
          <cell r="AU146" t="str">
            <v>16-06-2017</v>
          </cell>
          <cell r="AV146" t="str">
            <v>05/08/2022</v>
          </cell>
          <cell r="AW146" t="str">
            <v>OBSTETRA</v>
          </cell>
          <cell r="AX146" t="str">
            <v>Regimen 1057 (CAS)</v>
          </cell>
          <cell r="AY146" t="str">
            <v>CAS LEY N° 31538</v>
          </cell>
          <cell r="AZ146" t="str">
            <v>Sin Nivel Remunerativo</v>
          </cell>
          <cell r="BA146" t="str">
            <v>0000-Sin Nivel Remunerativo</v>
          </cell>
          <cell r="BC146" t="str">
            <v>Recursos Ordinarios</v>
          </cell>
          <cell r="BD146" t="str">
            <v>3000</v>
          </cell>
          <cell r="BE146" t="str">
            <v>Presencial</v>
          </cell>
          <cell r="BF146" t="str">
            <v>NO</v>
          </cell>
          <cell r="BG146" t="str">
            <v>NO</v>
          </cell>
          <cell r="BI146" t="str">
            <v>NO</v>
          </cell>
          <cell r="BJ146" t="str">
            <v>NO</v>
          </cell>
          <cell r="BL146" t="str">
            <v>NO</v>
          </cell>
          <cell r="BM146" t="str">
            <v>Contrato Administrativo de Servicios</v>
          </cell>
          <cell r="BN146" t="str">
            <v>Profesionales de la Salud</v>
          </cell>
          <cell r="BO146" t="str">
            <v>PROF. DE LA SALUD</v>
          </cell>
          <cell r="BP146" t="str">
            <v>000823</v>
          </cell>
          <cell r="BQ146" t="str">
            <v>Ocupada</v>
          </cell>
          <cell r="BR146" t="str">
            <v>Contrato</v>
          </cell>
          <cell r="BS146" t="str">
            <v>05/08/2022</v>
          </cell>
          <cell r="BT146" t="str">
            <v>MEMORANDUM</v>
          </cell>
          <cell r="BU146" t="str">
            <v>30/09/2022</v>
          </cell>
          <cell r="BV146" t="str">
            <v>1069-2022</v>
          </cell>
          <cell r="BW146" t="str">
            <v>C.S. I-4 HUANCARAMA</v>
          </cell>
          <cell r="BX146" t="str">
            <v>RED DE SALUD ABANCAY</v>
          </cell>
          <cell r="BZ146" t="str">
            <v>Personal y Obligaciones Sociales</v>
          </cell>
          <cell r="CA146" t="str">
            <v>RECURSOS ORDINARIOS</v>
          </cell>
          <cell r="CB146" t="str">
            <v>2</v>
          </cell>
          <cell r="CC146" t="str">
            <v>BANCO DE LA NACION</v>
          </cell>
          <cell r="CD146" t="str">
            <v>MULTIRED</v>
          </cell>
          <cell r="CG146" t="str">
            <v>DL.19990 - SNP</v>
          </cell>
          <cell r="CH146" t="str">
            <v>O.N.P.</v>
          </cell>
          <cell r="CI146" t="str">
            <v>05/08/2022</v>
          </cell>
          <cell r="CL146" t="str">
            <v>UE Red De Salud Abancay</v>
          </cell>
          <cell r="CM146" t="str">
            <v>ACTIVO</v>
          </cell>
          <cell r="CQ146" t="str">
            <v>Perú</v>
          </cell>
          <cell r="CR146" t="str">
            <v>MICRORED DE SALUD HUANCARAMA</v>
          </cell>
        </row>
        <row r="147">
          <cell r="S147" t="str">
            <v>43162157</v>
          </cell>
          <cell r="T147" t="str">
            <v>DELIA</v>
          </cell>
          <cell r="U147" t="str">
            <v>TURPO</v>
          </cell>
          <cell r="V147" t="str">
            <v>NUÑEZ</v>
          </cell>
          <cell r="W147" t="str">
            <v>SIN DATOS</v>
          </cell>
          <cell r="X147" t="str">
            <v>14/03/1985</v>
          </cell>
          <cell r="Y147" t="str">
            <v>Femenino</v>
          </cell>
          <cell r="Z147" t="str">
            <v>Soltero</v>
          </cell>
          <cell r="AA147" t="str">
            <v>PAMARACCO BAJO</v>
          </cell>
          <cell r="AE147" t="str">
            <v>Superior Técnico</v>
          </cell>
          <cell r="AF147" t="str">
            <v>Técnico superior incompleto</v>
          </cell>
          <cell r="AG147" t="str">
            <v>TECNICO EN MANTENIMIENTO</v>
          </cell>
          <cell r="AK147" t="str">
            <v>ESTUDIANTE</v>
          </cell>
          <cell r="AM147" t="str">
            <v>NO</v>
          </cell>
          <cell r="AR147" t="str">
            <v>SI</v>
          </cell>
          <cell r="AS147" t="str">
            <v>NO</v>
          </cell>
          <cell r="AT147" t="str">
            <v>NO</v>
          </cell>
          <cell r="AU147" t="str">
            <v>01/01/2020</v>
          </cell>
          <cell r="AV147" t="str">
            <v>08/08/2022</v>
          </cell>
          <cell r="AW147" t="str">
            <v>TECNICO/A EN SERVICIOS GENERALES I</v>
          </cell>
          <cell r="AX147" t="str">
            <v>Regimen 1057 (CAS)</v>
          </cell>
          <cell r="AY147" t="str">
            <v>CAS LEY N° 31538</v>
          </cell>
          <cell r="AZ147" t="str">
            <v>Sin Nivel Remunerativo</v>
          </cell>
          <cell r="BA147" t="str">
            <v>0000-Sin Nivel Remunerativo</v>
          </cell>
          <cell r="BC147" t="str">
            <v>Recursos Ordinarios</v>
          </cell>
          <cell r="BD147" t="str">
            <v>1800</v>
          </cell>
          <cell r="BE147" t="str">
            <v>Presencial</v>
          </cell>
          <cell r="BF147" t="str">
            <v>NO</v>
          </cell>
          <cell r="BG147" t="str">
            <v>NO</v>
          </cell>
          <cell r="BI147" t="str">
            <v>NO</v>
          </cell>
          <cell r="BJ147" t="str">
            <v>NO</v>
          </cell>
          <cell r="BL147" t="str">
            <v>NO</v>
          </cell>
          <cell r="BM147" t="str">
            <v>Contrato Administrativo de Servicios</v>
          </cell>
          <cell r="BN147" t="str">
            <v>Tecnicos</v>
          </cell>
          <cell r="BO147" t="str">
            <v>TECNICO ADM</v>
          </cell>
          <cell r="BP147" t="str">
            <v>000797</v>
          </cell>
          <cell r="BQ147" t="str">
            <v>Ocupada</v>
          </cell>
          <cell r="BR147" t="str">
            <v>Contrato</v>
          </cell>
          <cell r="BS147" t="str">
            <v>08/08/2022</v>
          </cell>
          <cell r="BT147" t="str">
            <v>MEMORANDUM</v>
          </cell>
          <cell r="BU147" t="str">
            <v>08/08/2022</v>
          </cell>
          <cell r="BV147" t="str">
            <v>1102-2022</v>
          </cell>
          <cell r="BW147" t="str">
            <v>C.S. I-4 HUANCARAMA</v>
          </cell>
          <cell r="BX147" t="str">
            <v>RED DE SALUD ABANCAY</v>
          </cell>
          <cell r="BZ147" t="str">
            <v>Personal y Obligaciones Sociales</v>
          </cell>
          <cell r="CA147" t="str">
            <v>RECURSOS ORDINARIOS</v>
          </cell>
          <cell r="CB147" t="str">
            <v>2</v>
          </cell>
          <cell r="CC147" t="str">
            <v>BANCO DE LA NACION</v>
          </cell>
          <cell r="CD147" t="str">
            <v>MULTIRED</v>
          </cell>
          <cell r="CG147" t="str">
            <v>DL.19990 - SNP</v>
          </cell>
          <cell r="CH147" t="str">
            <v>O.N.P.</v>
          </cell>
          <cell r="CI147" t="str">
            <v>08/08/2022</v>
          </cell>
          <cell r="CL147" t="str">
            <v>UE Red De Salud Abancay</v>
          </cell>
          <cell r="CM147" t="str">
            <v>ACTIVO</v>
          </cell>
          <cell r="CQ147" t="str">
            <v>Perú</v>
          </cell>
          <cell r="CR147" t="str">
            <v>MICRORED DE SALUD HUANCARAMA</v>
          </cell>
        </row>
        <row r="148">
          <cell r="S148" t="str">
            <v>45165252</v>
          </cell>
          <cell r="T148" t="str">
            <v>JOHANNES CLAUDIO</v>
          </cell>
          <cell r="U148" t="str">
            <v>VERA</v>
          </cell>
          <cell r="V148" t="str">
            <v>CHAHUILLCO</v>
          </cell>
          <cell r="W148" t="str">
            <v>SIN DATOS</v>
          </cell>
          <cell r="X148" t="str">
            <v>08/04/1988</v>
          </cell>
          <cell r="Y148" t="str">
            <v>Masculino</v>
          </cell>
          <cell r="Z148" t="str">
            <v>Soltero</v>
          </cell>
          <cell r="AA148" t="str">
            <v>GRAU</v>
          </cell>
          <cell r="AE148" t="str">
            <v>Superior Universitario</v>
          </cell>
          <cell r="AF148" t="str">
            <v>Superior completo</v>
          </cell>
          <cell r="AG148" t="str">
            <v>MEDICO CIRUJANO</v>
          </cell>
          <cell r="AK148" t="str">
            <v>TITULO</v>
          </cell>
          <cell r="AM148" t="str">
            <v>NO</v>
          </cell>
          <cell r="AR148" t="str">
            <v>SI</v>
          </cell>
          <cell r="AS148" t="str">
            <v>NO</v>
          </cell>
          <cell r="AT148" t="str">
            <v>NO</v>
          </cell>
          <cell r="AU148" t="str">
            <v>04/01/2022</v>
          </cell>
          <cell r="AV148" t="str">
            <v>05/08/2022</v>
          </cell>
          <cell r="AW148" t="str">
            <v>MEDICO</v>
          </cell>
          <cell r="AX148" t="str">
            <v>Regimen 1057 (CAS)</v>
          </cell>
          <cell r="AY148" t="str">
            <v>CAS LEY N° 31538</v>
          </cell>
          <cell r="AZ148" t="str">
            <v>Sin Nivel Remunerativo</v>
          </cell>
          <cell r="BA148" t="str">
            <v>0000-Sin Nivel Remunerativo</v>
          </cell>
          <cell r="BC148" t="str">
            <v>Recursos Ordinarios</v>
          </cell>
          <cell r="BD148" t="str">
            <v>5200</v>
          </cell>
          <cell r="BE148" t="str">
            <v>Presencial</v>
          </cell>
          <cell r="BF148" t="str">
            <v>NO</v>
          </cell>
          <cell r="BG148" t="str">
            <v>NO</v>
          </cell>
          <cell r="BI148" t="str">
            <v>NO</v>
          </cell>
          <cell r="BJ148" t="str">
            <v>NO</v>
          </cell>
          <cell r="BL148" t="str">
            <v>NO</v>
          </cell>
          <cell r="BM148" t="str">
            <v>Contrato Administrativo de Servicios</v>
          </cell>
          <cell r="BN148" t="str">
            <v>Profesionales de la Salud</v>
          </cell>
          <cell r="BO148" t="str">
            <v>MEDICO</v>
          </cell>
          <cell r="BP148" t="str">
            <v>000863</v>
          </cell>
          <cell r="BQ148" t="str">
            <v>Ocupada</v>
          </cell>
          <cell r="BR148" t="str">
            <v>Contrato</v>
          </cell>
          <cell r="BS148" t="str">
            <v>05/08/2022</v>
          </cell>
          <cell r="BT148" t="str">
            <v>MEMORANDUM</v>
          </cell>
          <cell r="BU148" t="str">
            <v>05/08/2022</v>
          </cell>
          <cell r="BV148" t="str">
            <v>1062-2022</v>
          </cell>
          <cell r="BW148" t="str">
            <v>C.S. I-4 HUANCARAMA</v>
          </cell>
          <cell r="BX148" t="str">
            <v>RED DE SALUD ABANCAY</v>
          </cell>
          <cell r="BZ148" t="str">
            <v>Personal y Obligaciones Sociales</v>
          </cell>
          <cell r="CA148" t="str">
            <v>RECURSOS ORDINARIOS</v>
          </cell>
          <cell r="CB148" t="str">
            <v>2</v>
          </cell>
          <cell r="CC148" t="str">
            <v>BANCO DE LA NACION</v>
          </cell>
          <cell r="CD148" t="str">
            <v>CUENTA CORRIENTE</v>
          </cell>
          <cell r="CG148" t="str">
            <v>DL.19990 - SNP</v>
          </cell>
          <cell r="CH148" t="str">
            <v>O.N.P.</v>
          </cell>
          <cell r="CI148" t="str">
            <v>05/08/2022</v>
          </cell>
          <cell r="CL148" t="str">
            <v>UE Red De Salud Abancay</v>
          </cell>
          <cell r="CM148" t="str">
            <v>ACTIVO</v>
          </cell>
          <cell r="CN148" t="str">
            <v>04/01/2022</v>
          </cell>
          <cell r="CO148" t="str">
            <v>28/02/2022</v>
          </cell>
          <cell r="CP148" t="str">
            <v>415082_8427_2022-02-0413-02-28.pdf</v>
          </cell>
          <cell r="CQ148" t="str">
            <v>Perú</v>
          </cell>
          <cell r="CR148" t="str">
            <v>MICRORED DE SALUD HUANCARAMA</v>
          </cell>
        </row>
        <row r="149">
          <cell r="S149" t="str">
            <v>74280012</v>
          </cell>
          <cell r="T149" t="str">
            <v>BRENDA ARLED</v>
          </cell>
          <cell r="U149" t="str">
            <v>TRILLO</v>
          </cell>
          <cell r="V149" t="str">
            <v>QUISPE</v>
          </cell>
          <cell r="W149" t="str">
            <v>SIN DATOS</v>
          </cell>
          <cell r="X149" t="str">
            <v>05/10/1994</v>
          </cell>
          <cell r="Y149" t="str">
            <v>Femenino</v>
          </cell>
          <cell r="Z149" t="str">
            <v>Soltero</v>
          </cell>
          <cell r="AA149" t="str">
            <v>SIN DATOS</v>
          </cell>
          <cell r="AE149" t="str">
            <v>Superior Universitario</v>
          </cell>
          <cell r="AF149" t="str">
            <v>Superior completo</v>
          </cell>
          <cell r="AG149" t="str">
            <v>MEDICO CIRUJANO</v>
          </cell>
          <cell r="AK149" t="str">
            <v>TITULO</v>
          </cell>
          <cell r="AL149" t="str">
            <v>0000000000</v>
          </cell>
          <cell r="AM149" t="str">
            <v>NO</v>
          </cell>
          <cell r="AR149" t="str">
            <v>SI</v>
          </cell>
          <cell r="AS149" t="str">
            <v>NO</v>
          </cell>
          <cell r="AT149" t="str">
            <v>NO</v>
          </cell>
          <cell r="AU149" t="str">
            <v>01/08/2021</v>
          </cell>
          <cell r="AV149" t="str">
            <v>01/08/2021</v>
          </cell>
          <cell r="AW149" t="str">
            <v>MEDICO</v>
          </cell>
          <cell r="AX149" t="str">
            <v>Regimen 1057 (CAS)</v>
          </cell>
          <cell r="AY149" t="str">
            <v>Contrato CAS</v>
          </cell>
          <cell r="AZ149" t="str">
            <v>Sin Nivel Remunerativo</v>
          </cell>
          <cell r="BA149" t="str">
            <v>0000-Sin Nivel Remunerativo</v>
          </cell>
          <cell r="BC149" t="str">
            <v>Recursos Ordinarios</v>
          </cell>
          <cell r="BD149" t="str">
            <v>5500</v>
          </cell>
          <cell r="BE149" t="str">
            <v>Presencial</v>
          </cell>
          <cell r="BF149" t="str">
            <v>NO</v>
          </cell>
          <cell r="BG149" t="str">
            <v>NO</v>
          </cell>
          <cell r="BI149" t="str">
            <v>NO</v>
          </cell>
          <cell r="BJ149" t="str">
            <v>NO</v>
          </cell>
          <cell r="BL149" t="str">
            <v>NO</v>
          </cell>
          <cell r="BM149" t="str">
            <v>Contrato Administrativo de Servicios</v>
          </cell>
          <cell r="BN149" t="str">
            <v>Profesionales de la Salud</v>
          </cell>
          <cell r="BO149" t="str">
            <v>MEDICO</v>
          </cell>
          <cell r="BP149" t="str">
            <v>000738</v>
          </cell>
          <cell r="BQ149" t="str">
            <v>Ocupada</v>
          </cell>
          <cell r="BR149" t="str">
            <v>Concurso</v>
          </cell>
          <cell r="BS149" t="str">
            <v>12/10/2021</v>
          </cell>
          <cell r="BT149" t="str">
            <v>MEMORANDUM</v>
          </cell>
          <cell r="BU149" t="str">
            <v>12/10/2021</v>
          </cell>
          <cell r="BV149" t="str">
            <v>1251</v>
          </cell>
          <cell r="BW149" t="str">
            <v>C.S. I-4 HUANCARAMA</v>
          </cell>
          <cell r="BX149" t="str">
            <v>RED DE SALUD ABANCAY</v>
          </cell>
          <cell r="BZ149" t="str">
            <v>Personal y Obligaciones Sociales</v>
          </cell>
          <cell r="CA149" t="str">
            <v>RECURSOS ORDINARIOS</v>
          </cell>
          <cell r="CB149" t="str">
            <v>4</v>
          </cell>
          <cell r="CC149" t="str">
            <v>BANCO DE LA NACION</v>
          </cell>
          <cell r="CD149" t="str">
            <v>CUENTA CORRIENTE</v>
          </cell>
          <cell r="CE149" t="str">
            <v>04163365168</v>
          </cell>
          <cell r="CF149" t="str">
            <v>00000000000000000000</v>
          </cell>
          <cell r="CG149" t="str">
            <v>DL.25897 - SPP</v>
          </cell>
          <cell r="CH149" t="str">
            <v>AFP INTEGRA</v>
          </cell>
          <cell r="CI149" t="str">
            <v>02/11/2020</v>
          </cell>
          <cell r="CJ149" t="str">
            <v>646100BTQLS1</v>
          </cell>
          <cell r="CL149" t="str">
            <v>UE Red De Salud Abancay</v>
          </cell>
          <cell r="CM149" t="str">
            <v>ACTIVO</v>
          </cell>
          <cell r="CQ149" t="str">
            <v>Perú</v>
          </cell>
          <cell r="CR149" t="str">
            <v>MICRORED DE SALUD HUANCARAMA</v>
          </cell>
        </row>
        <row r="150">
          <cell r="S150" t="str">
            <v>45858395</v>
          </cell>
          <cell r="T150" t="str">
            <v>LIDIA</v>
          </cell>
          <cell r="U150" t="str">
            <v>MIRANDA</v>
          </cell>
          <cell r="V150" t="str">
            <v>RAMOS</v>
          </cell>
          <cell r="W150" t="str">
            <v>SIN DATOS</v>
          </cell>
          <cell r="X150" t="str">
            <v>03/08/1989</v>
          </cell>
          <cell r="Y150" t="str">
            <v>Femenino</v>
          </cell>
          <cell r="Z150" t="str">
            <v>Soltero</v>
          </cell>
          <cell r="AA150" t="str">
            <v>BARRIO SANTA ROSA S/N</v>
          </cell>
          <cell r="AE150" t="str">
            <v>Superior Técnico</v>
          </cell>
          <cell r="AF150" t="str">
            <v>Técnico superior completo</v>
          </cell>
          <cell r="AG150" t="str">
            <v>TECNICO EN ENFERMERIA</v>
          </cell>
          <cell r="AK150" t="str">
            <v>TITULO</v>
          </cell>
          <cell r="AM150" t="str">
            <v>NO</v>
          </cell>
          <cell r="AR150" t="str">
            <v>SI</v>
          </cell>
          <cell r="AS150" t="str">
            <v>NO</v>
          </cell>
          <cell r="AT150" t="str">
            <v>NO</v>
          </cell>
          <cell r="AU150" t="str">
            <v>18/10/2021</v>
          </cell>
          <cell r="AV150" t="str">
            <v>18/10/2021</v>
          </cell>
          <cell r="AW150" t="str">
            <v>TECNICO/A EN ENFERMERIA I</v>
          </cell>
          <cell r="AX150" t="str">
            <v>Regimen 1057 (CAS)</v>
          </cell>
          <cell r="AY150" t="str">
            <v>Contrato CAS</v>
          </cell>
          <cell r="AZ150" t="str">
            <v>Sin Nivel Remunerativo</v>
          </cell>
          <cell r="BA150" t="str">
            <v>0000-Sin Nivel Remunerativo</v>
          </cell>
          <cell r="BC150" t="str">
            <v>Recursos Ordinarios</v>
          </cell>
          <cell r="BD150" t="str">
            <v>2000</v>
          </cell>
          <cell r="BE150" t="str">
            <v>Presencial</v>
          </cell>
          <cell r="BF150" t="str">
            <v>NO</v>
          </cell>
          <cell r="BG150" t="str">
            <v>NO</v>
          </cell>
          <cell r="BI150" t="str">
            <v>NO</v>
          </cell>
          <cell r="BJ150" t="str">
            <v>NO</v>
          </cell>
          <cell r="BL150" t="str">
            <v>NO</v>
          </cell>
          <cell r="BM150" t="str">
            <v>Contrato Administrativo de Servicios</v>
          </cell>
          <cell r="BN150" t="str">
            <v>Tecnicos</v>
          </cell>
          <cell r="BO150" t="str">
            <v>TECNICO ASIS</v>
          </cell>
          <cell r="BP150" t="str">
            <v>000740</v>
          </cell>
          <cell r="BQ150" t="str">
            <v>Ocupada</v>
          </cell>
          <cell r="BR150" t="str">
            <v>Concurso</v>
          </cell>
          <cell r="BS150" t="str">
            <v>18/10/2021</v>
          </cell>
          <cell r="BT150" t="str">
            <v>MEMORANDUM</v>
          </cell>
          <cell r="BU150" t="str">
            <v>18/10/2021</v>
          </cell>
          <cell r="BV150" t="str">
            <v>1246-2021</v>
          </cell>
          <cell r="BW150" t="str">
            <v>C.S. I-4 HUANCARAMA</v>
          </cell>
          <cell r="BX150" t="str">
            <v>RED DE SALUD ABANCAY</v>
          </cell>
          <cell r="BZ150" t="str">
            <v>Personal y Obligaciones Sociales</v>
          </cell>
          <cell r="CA150" t="str">
            <v>RECURSOS ORDINARIOS</v>
          </cell>
          <cell r="CB150" t="str">
            <v>3</v>
          </cell>
          <cell r="CC150" t="str">
            <v>BANCO DE LA NACION</v>
          </cell>
          <cell r="CD150" t="str">
            <v>CUENTA CORRIENTE</v>
          </cell>
          <cell r="CE150" t="str">
            <v>-</v>
          </cell>
          <cell r="CF150" t="str">
            <v>-</v>
          </cell>
          <cell r="CG150" t="str">
            <v>DL.25897 - SPP</v>
          </cell>
          <cell r="CH150" t="str">
            <v>AFP INTEGRA</v>
          </cell>
          <cell r="CI150" t="str">
            <v>15/02/2021</v>
          </cell>
          <cell r="CJ150" t="str">
            <v>627210LMRAO0</v>
          </cell>
          <cell r="CL150" t="str">
            <v>UE Red De Salud Abancay</v>
          </cell>
          <cell r="CM150" t="str">
            <v>ACTIVO</v>
          </cell>
          <cell r="CQ150" t="str">
            <v>Perú</v>
          </cell>
          <cell r="CR150" t="str">
            <v>MICRORED DE SALUD HUANCARAMA</v>
          </cell>
        </row>
        <row r="151">
          <cell r="S151" t="str">
            <v>70547952</v>
          </cell>
          <cell r="T151" t="str">
            <v>ROXANA</v>
          </cell>
          <cell r="U151" t="str">
            <v>GUTIERREZ</v>
          </cell>
          <cell r="V151" t="str">
            <v>SIANCAS</v>
          </cell>
          <cell r="W151" t="str">
            <v>SIN DATOS</v>
          </cell>
          <cell r="X151" t="str">
            <v>28/09/1990</v>
          </cell>
          <cell r="Y151" t="str">
            <v>Femenino</v>
          </cell>
          <cell r="Z151" t="str">
            <v>Soltero</v>
          </cell>
          <cell r="AA151" t="str">
            <v>SIN DATOS</v>
          </cell>
          <cell r="AB151" t="str">
            <v>10705479521</v>
          </cell>
          <cell r="AE151" t="str">
            <v>Superior Universitario</v>
          </cell>
          <cell r="AF151" t="str">
            <v>Superior completo</v>
          </cell>
          <cell r="AG151" t="str">
            <v>OBSTETRA</v>
          </cell>
          <cell r="AK151" t="str">
            <v>TITULO</v>
          </cell>
          <cell r="AM151" t="str">
            <v>NO</v>
          </cell>
          <cell r="AR151" t="str">
            <v>SI</v>
          </cell>
          <cell r="AS151" t="str">
            <v>NO</v>
          </cell>
          <cell r="AT151" t="str">
            <v>NO</v>
          </cell>
          <cell r="AU151" t="str">
            <v>09/11/2021</v>
          </cell>
          <cell r="AV151" t="str">
            <v>05/08/2022</v>
          </cell>
          <cell r="AW151" t="str">
            <v>OBSTETRA</v>
          </cell>
          <cell r="AX151" t="str">
            <v>Regimen 1057 (CAS)</v>
          </cell>
          <cell r="AY151" t="str">
            <v>CAS LEY N° 31538</v>
          </cell>
          <cell r="AZ151" t="str">
            <v>Sin Nivel Remunerativo</v>
          </cell>
          <cell r="BA151" t="str">
            <v>0000-Sin Nivel Remunerativo</v>
          </cell>
          <cell r="BC151" t="str">
            <v>Recursos Ordinarios</v>
          </cell>
          <cell r="BD151" t="str">
            <v>2900</v>
          </cell>
          <cell r="BE151" t="str">
            <v>Presencial</v>
          </cell>
          <cell r="BF151" t="str">
            <v>NO</v>
          </cell>
          <cell r="BG151" t="str">
            <v>NO</v>
          </cell>
          <cell r="BI151" t="str">
            <v>NO</v>
          </cell>
          <cell r="BJ151" t="str">
            <v>NO</v>
          </cell>
          <cell r="BL151" t="str">
            <v>NO</v>
          </cell>
          <cell r="BM151" t="str">
            <v>Contrato Administrativo de Servicios</v>
          </cell>
          <cell r="BN151" t="str">
            <v>Profesionales de la Salud</v>
          </cell>
          <cell r="BO151" t="str">
            <v>PROF. DE LA SALUD</v>
          </cell>
          <cell r="BP151" t="str">
            <v>000842</v>
          </cell>
          <cell r="BQ151" t="str">
            <v>Ocupada</v>
          </cell>
          <cell r="BR151" t="str">
            <v>Contrato</v>
          </cell>
          <cell r="BS151" t="str">
            <v>05/08/2022</v>
          </cell>
          <cell r="BT151" t="str">
            <v>MEMORANDUM</v>
          </cell>
          <cell r="BU151" t="str">
            <v>05/08/2022</v>
          </cell>
          <cell r="BV151" t="str">
            <v>1073-2022</v>
          </cell>
          <cell r="BW151" t="str">
            <v>C.S. I-4 HUANCARAMA</v>
          </cell>
          <cell r="BX151" t="str">
            <v>RED DE SALUD ABANCAY</v>
          </cell>
          <cell r="BZ151" t="str">
            <v>Personal y Obligaciones Sociales</v>
          </cell>
          <cell r="CA151" t="str">
            <v>RECURSOS ORDINARIOS</v>
          </cell>
          <cell r="CB151" t="str">
            <v>2</v>
          </cell>
          <cell r="CC151" t="str">
            <v>BANCO DE LA NACION</v>
          </cell>
          <cell r="CD151" t="str">
            <v>MULTIRED</v>
          </cell>
          <cell r="CG151" t="str">
            <v>DL.19990 - SNP</v>
          </cell>
          <cell r="CH151" t="str">
            <v>O.N.P.</v>
          </cell>
          <cell r="CI151" t="str">
            <v>05/08/2022</v>
          </cell>
          <cell r="CL151" t="str">
            <v>UE Red De Salud Abancay</v>
          </cell>
          <cell r="CM151" t="str">
            <v>ACTIVO</v>
          </cell>
          <cell r="CN151" t="str">
            <v>09/11/2021</v>
          </cell>
          <cell r="CP151" t="str">
            <v>273149_8427_2021-11-1515-11-57.pdf</v>
          </cell>
          <cell r="CQ151" t="str">
            <v>Perú</v>
          </cell>
          <cell r="CR151" t="str">
            <v>MICRORED DE SALUD HUANCARAMA</v>
          </cell>
        </row>
        <row r="152">
          <cell r="S152" t="str">
            <v>71751212</v>
          </cell>
          <cell r="T152" t="str">
            <v>SONIA</v>
          </cell>
          <cell r="U152" t="str">
            <v>SANCHEZ</v>
          </cell>
          <cell r="V152" t="str">
            <v>QUISPE</v>
          </cell>
          <cell r="W152" t="str">
            <v>SIN DATOS</v>
          </cell>
          <cell r="X152" t="str">
            <v>29/12/1999</v>
          </cell>
          <cell r="Y152" t="str">
            <v>Femenino</v>
          </cell>
          <cell r="Z152" t="str">
            <v>Soltero</v>
          </cell>
          <cell r="AA152" t="str">
            <v>COMINIDAD CHECYAPA</v>
          </cell>
          <cell r="AE152" t="str">
            <v>Superior Técnico</v>
          </cell>
          <cell r="AF152" t="str">
            <v>Técnico superior completo</v>
          </cell>
          <cell r="AG152" t="str">
            <v>TECNICO EN ENFERMERIA</v>
          </cell>
          <cell r="AK152" t="str">
            <v>TITULO</v>
          </cell>
          <cell r="AM152" t="str">
            <v>NO</v>
          </cell>
          <cell r="AR152" t="str">
            <v>SI</v>
          </cell>
          <cell r="AS152" t="str">
            <v>NO</v>
          </cell>
          <cell r="AT152" t="str">
            <v>NO</v>
          </cell>
          <cell r="AU152" t="str">
            <v>01/04/2022</v>
          </cell>
          <cell r="AV152" t="str">
            <v>05/08/2022</v>
          </cell>
          <cell r="AW152" t="str">
            <v>TECNICO/A EN LABORATORIO I</v>
          </cell>
          <cell r="AX152" t="str">
            <v>Regimen 1057 (CAS)</v>
          </cell>
          <cell r="AY152" t="str">
            <v>CAS LEY N° 31538</v>
          </cell>
          <cell r="AZ152" t="str">
            <v>Sin Nivel Remunerativo</v>
          </cell>
          <cell r="BA152" t="str">
            <v>0000-Sin Nivel Remunerativo</v>
          </cell>
          <cell r="BC152" t="str">
            <v>Recursos Ordinarios</v>
          </cell>
          <cell r="BD152" t="str">
            <v>1800</v>
          </cell>
          <cell r="BE152" t="str">
            <v>Presencial</v>
          </cell>
          <cell r="BF152" t="str">
            <v>NO</v>
          </cell>
          <cell r="BG152" t="str">
            <v>NO</v>
          </cell>
          <cell r="BI152" t="str">
            <v>NO</v>
          </cell>
          <cell r="BJ152" t="str">
            <v>NO</v>
          </cell>
          <cell r="BL152" t="str">
            <v>NO</v>
          </cell>
          <cell r="BM152" t="str">
            <v>Contrato Administrativo de Servicios</v>
          </cell>
          <cell r="BN152" t="str">
            <v>Tecnicos</v>
          </cell>
          <cell r="BO152" t="str">
            <v>TECNICO ASIS</v>
          </cell>
          <cell r="BP152" t="str">
            <v>000792</v>
          </cell>
          <cell r="BQ152" t="str">
            <v>Ocupada</v>
          </cell>
          <cell r="BR152" t="str">
            <v>Contrato</v>
          </cell>
          <cell r="BS152" t="str">
            <v>05/08/2022</v>
          </cell>
          <cell r="BT152" t="str">
            <v>MEMORANDUM</v>
          </cell>
          <cell r="BU152" t="str">
            <v>05/08/2022</v>
          </cell>
          <cell r="BV152" t="str">
            <v>1098-2022</v>
          </cell>
          <cell r="BW152" t="str">
            <v>C.S. I-4 HUANCARAMA</v>
          </cell>
          <cell r="BX152" t="str">
            <v>RED DE SALUD ABANCAY</v>
          </cell>
          <cell r="BZ152" t="str">
            <v>Personal y Obligaciones Sociales</v>
          </cell>
          <cell r="CA152" t="str">
            <v>RECURSOS ORDINARIOS</v>
          </cell>
          <cell r="CB152" t="str">
            <v>2</v>
          </cell>
          <cell r="CC152" t="str">
            <v>BANCO DE LA NACION</v>
          </cell>
          <cell r="CD152" t="str">
            <v>MULTIRED</v>
          </cell>
          <cell r="CG152" t="str">
            <v>DL.19990 - SNP</v>
          </cell>
          <cell r="CH152" t="str">
            <v>O.N.P.</v>
          </cell>
          <cell r="CI152" t="str">
            <v>05/08/2022</v>
          </cell>
          <cell r="CL152" t="str">
            <v>UE Red De Salud Abancay</v>
          </cell>
          <cell r="CM152" t="str">
            <v>ACTIVO</v>
          </cell>
          <cell r="CQ152" t="str">
            <v>Perú</v>
          </cell>
          <cell r="CR152" t="str">
            <v>MICRORED DE SALUD HUANCARAMA</v>
          </cell>
        </row>
        <row r="153">
          <cell r="S153" t="str">
            <v>31037897</v>
          </cell>
          <cell r="T153" t="str">
            <v>GREGORIO GEOVANNI</v>
          </cell>
          <cell r="U153" t="str">
            <v>LOAYZA</v>
          </cell>
          <cell r="V153" t="str">
            <v>SIERRA</v>
          </cell>
          <cell r="W153" t="str">
            <v>SIN DATOS</v>
          </cell>
          <cell r="X153" t="str">
            <v>10/01/1973</v>
          </cell>
          <cell r="Y153" t="str">
            <v>Masculino</v>
          </cell>
          <cell r="Z153" t="str">
            <v>Soltero</v>
          </cell>
          <cell r="AA153" t="str">
            <v>URB SANTA MARTHA S/N</v>
          </cell>
          <cell r="AC153" t="str">
            <v>geovanni_loayza@hotmail.com</v>
          </cell>
          <cell r="AD153" t="str">
            <v>987461844</v>
          </cell>
          <cell r="AE153" t="str">
            <v>Superior Técnico</v>
          </cell>
          <cell r="AF153" t="str">
            <v>Técnico superior completo</v>
          </cell>
          <cell r="AG153" t="str">
            <v>TECNICO EN ENFERMERIA</v>
          </cell>
          <cell r="AH153" t="str">
            <v>ABOGADO</v>
          </cell>
          <cell r="AK153" t="str">
            <v>TITULO</v>
          </cell>
          <cell r="AM153" t="str">
            <v>NO</v>
          </cell>
          <cell r="AR153" t="str">
            <v>SI</v>
          </cell>
          <cell r="AS153" t="str">
            <v>NO</v>
          </cell>
          <cell r="AT153" t="str">
            <v>NO</v>
          </cell>
          <cell r="AU153" t="str">
            <v>1995-08-01</v>
          </cell>
          <cell r="AV153" t="str">
            <v>01/04/2022</v>
          </cell>
          <cell r="AW153" t="str">
            <v>TECNICO/A EN ENFERMERIA I</v>
          </cell>
          <cell r="AX153" t="str">
            <v>Regimen 276</v>
          </cell>
          <cell r="AY153" t="str">
            <v>Contratado 276 - Plazo fijo</v>
          </cell>
          <cell r="AZ153" t="str">
            <v>STC</v>
          </cell>
          <cell r="BA153" t="str">
            <v>0096-STC-Servidor Tecnico C</v>
          </cell>
          <cell r="BB153" t="str">
            <v>TC</v>
          </cell>
          <cell r="BC153" t="str">
            <v>Recursos Directamente Recaudados</v>
          </cell>
          <cell r="BE153" t="str">
            <v>Presencial</v>
          </cell>
          <cell r="BF153" t="str">
            <v>NO</v>
          </cell>
          <cell r="BG153" t="str">
            <v>NO</v>
          </cell>
          <cell r="BH153" t="str">
            <v>Presencia de comorbilidad(RM 193-2020-MINSA,7.2)</v>
          </cell>
          <cell r="BI153" t="str">
            <v>NO</v>
          </cell>
          <cell r="BJ153" t="str">
            <v>NO</v>
          </cell>
          <cell r="BK153" t="str">
            <v>2010-04-01</v>
          </cell>
          <cell r="BL153" t="str">
            <v>NO</v>
          </cell>
          <cell r="BM153" t="str">
            <v>Activos</v>
          </cell>
          <cell r="BN153" t="str">
            <v>Tecnicos</v>
          </cell>
          <cell r="BO153" t="str">
            <v>TECNICO ASIS</v>
          </cell>
          <cell r="BP153" t="str">
            <v>000265</v>
          </cell>
          <cell r="BQ153" t="str">
            <v>Ocupada</v>
          </cell>
          <cell r="BR153" t="str">
            <v>Reasignacion</v>
          </cell>
          <cell r="BS153" t="str">
            <v>01/04/2022</v>
          </cell>
          <cell r="BT153" t="str">
            <v>RESOLUCION DIRECTORAL</v>
          </cell>
          <cell r="BU153" t="str">
            <v>15/03/2022</v>
          </cell>
          <cell r="BV153" t="str">
            <v>R.D. Nº 118-2022-R-RSAB-DIRESA</v>
          </cell>
          <cell r="BW153" t="str">
            <v>C.S. I-4 HUANCARAMA</v>
          </cell>
          <cell r="BX153" t="str">
            <v>DIRECCION EJECUTIVA</v>
          </cell>
          <cell r="BY153" t="str">
            <v>GESTION ADMINISTRATIVA</v>
          </cell>
          <cell r="BZ153" t="str">
            <v>Personal y Obligaciones Sociales</v>
          </cell>
          <cell r="CA153" t="str">
            <v>RECURSOS ORDINARIOS</v>
          </cell>
          <cell r="CB153" t="str">
            <v>12</v>
          </cell>
          <cell r="CC153" t="str">
            <v>BANCO DE LA NACION</v>
          </cell>
          <cell r="CD153" t="str">
            <v>CUENTA DE AHORRO</v>
          </cell>
          <cell r="CE153" t="str">
            <v>-</v>
          </cell>
          <cell r="CF153" t="str">
            <v>-</v>
          </cell>
          <cell r="CG153" t="str">
            <v>DL.19990 - SNP</v>
          </cell>
          <cell r="CH153" t="str">
            <v>O.N.P.</v>
          </cell>
          <cell r="CI153" t="str">
            <v>01/04/2022</v>
          </cell>
          <cell r="CL153" t="str">
            <v>UE Red De Salud Abancay</v>
          </cell>
          <cell r="CM153" t="str">
            <v>ACTIVO</v>
          </cell>
          <cell r="CQ153" t="str">
            <v>Perú</v>
          </cell>
          <cell r="CR153" t="str">
            <v>MICRORED DE SALUD HUANCARAMA</v>
          </cell>
        </row>
        <row r="154">
          <cell r="S154" t="str">
            <v>40421450</v>
          </cell>
          <cell r="T154" t="str">
            <v>VICTOR RAUL</v>
          </cell>
          <cell r="U154" t="str">
            <v>ALEJO</v>
          </cell>
          <cell r="V154" t="str">
            <v>RUELAS</v>
          </cell>
          <cell r="W154" t="str">
            <v>SIN DATOS</v>
          </cell>
          <cell r="X154" t="str">
            <v>22/12/1979</v>
          </cell>
          <cell r="Y154" t="str">
            <v>Masculino</v>
          </cell>
          <cell r="Z154" t="str">
            <v>Soltero</v>
          </cell>
          <cell r="AA154" t="str">
            <v>JR.SILLUSTANI 113</v>
          </cell>
          <cell r="AC154" t="str">
            <v>raulito_ar@hotmail.com</v>
          </cell>
          <cell r="AD154" t="str">
            <v>943007838</v>
          </cell>
          <cell r="AE154" t="str">
            <v>Superior Universitario</v>
          </cell>
          <cell r="AF154" t="str">
            <v>Superior completo</v>
          </cell>
          <cell r="AG154" t="str">
            <v>MEDICO CIRUJANO</v>
          </cell>
          <cell r="AK154" t="str">
            <v>TITULO</v>
          </cell>
          <cell r="AL154" t="str">
            <v>66296</v>
          </cell>
          <cell r="AM154" t="str">
            <v>NO</v>
          </cell>
          <cell r="AR154" t="str">
            <v>SI</v>
          </cell>
          <cell r="AS154" t="str">
            <v>NO</v>
          </cell>
          <cell r="AT154" t="str">
            <v>NO</v>
          </cell>
          <cell r="AU154" t="str">
            <v>2014-10-16</v>
          </cell>
          <cell r="AV154" t="str">
            <v>01/04/2022</v>
          </cell>
          <cell r="AW154" t="str">
            <v>MEDICO</v>
          </cell>
          <cell r="AX154" t="str">
            <v>Regimen 276</v>
          </cell>
          <cell r="AY154" t="str">
            <v>Contratado 276 - Plazo fijo</v>
          </cell>
          <cell r="AZ154" t="str">
            <v>MC-2</v>
          </cell>
          <cell r="BA154" t="str">
            <v>0072-MC-2-Medico Cirujano N-2</v>
          </cell>
          <cell r="BB154" t="str">
            <v>16</v>
          </cell>
          <cell r="BF154" t="str">
            <v>NO</v>
          </cell>
          <cell r="BG154" t="str">
            <v>NO</v>
          </cell>
          <cell r="BI154" t="str">
            <v>NO</v>
          </cell>
          <cell r="BJ154" t="str">
            <v>NO</v>
          </cell>
          <cell r="BL154" t="str">
            <v>NO</v>
          </cell>
          <cell r="BM154" t="str">
            <v>Activos</v>
          </cell>
          <cell r="BN154" t="str">
            <v>Profesionales de la Salud</v>
          </cell>
          <cell r="BO154" t="str">
            <v>MEDICO</v>
          </cell>
          <cell r="BP154" t="str">
            <v>000054</v>
          </cell>
          <cell r="BQ154" t="str">
            <v>Ocupada</v>
          </cell>
          <cell r="BR154" t="str">
            <v>Contrato</v>
          </cell>
          <cell r="BS154" t="str">
            <v>01/04/2022</v>
          </cell>
          <cell r="BT154" t="str">
            <v>MEMORANDUM</v>
          </cell>
          <cell r="BU154" t="str">
            <v>01/04/2022</v>
          </cell>
          <cell r="BV154" t="str">
            <v>MEMO 000-2022</v>
          </cell>
          <cell r="BW154" t="str">
            <v>C.S. I-4 HUANCARAMA</v>
          </cell>
          <cell r="BX154" t="str">
            <v>MICRORED DE SALUD</v>
          </cell>
          <cell r="BY154" t="str">
            <v>GESTION ADMINISTRATIVA</v>
          </cell>
          <cell r="BZ154" t="str">
            <v>Personal y Obligaciones Sociales</v>
          </cell>
          <cell r="CA154" t="str">
            <v>RECURSOS ORDINARIOS</v>
          </cell>
          <cell r="CB154" t="str">
            <v>12</v>
          </cell>
          <cell r="CC154" t="str">
            <v>BANCO DE LA NACION</v>
          </cell>
          <cell r="CD154" t="str">
            <v>CUENTA CORRIENTE</v>
          </cell>
          <cell r="CE154" t="str">
            <v>0000000000000000000</v>
          </cell>
          <cell r="CF154" t="str">
            <v>00000000000000000000</v>
          </cell>
          <cell r="CG154" t="str">
            <v>DL.19990 - SNP</v>
          </cell>
          <cell r="CH154" t="str">
            <v>O.N.P.</v>
          </cell>
          <cell r="CI154" t="str">
            <v>01/04/2022</v>
          </cell>
          <cell r="CL154" t="str">
            <v>UE Red De Salud Abancay</v>
          </cell>
          <cell r="CM154" t="str">
            <v>ACTIVO</v>
          </cell>
          <cell r="CQ154" t="str">
            <v>Perú</v>
          </cell>
          <cell r="CR154" t="str">
            <v>MICRORED DE SALUD HUANCARAMA</v>
          </cell>
        </row>
        <row r="155">
          <cell r="S155" t="str">
            <v>70821956</v>
          </cell>
          <cell r="T155" t="str">
            <v>ERLY</v>
          </cell>
          <cell r="U155" t="str">
            <v>GOMEZ</v>
          </cell>
          <cell r="V155" t="str">
            <v>TAIPE</v>
          </cell>
          <cell r="W155" t="str">
            <v>SIN DATOS</v>
          </cell>
          <cell r="X155" t="str">
            <v>06/04/1991</v>
          </cell>
          <cell r="Y155" t="str">
            <v>Femenino</v>
          </cell>
          <cell r="Z155" t="str">
            <v>Soltero</v>
          </cell>
          <cell r="AA155" t="str">
            <v>COMUNIDAD CHAPIMARCA</v>
          </cell>
          <cell r="AE155" t="str">
            <v>Superior Técnico</v>
          </cell>
          <cell r="AF155" t="str">
            <v>Técnico superior completo</v>
          </cell>
          <cell r="AG155" t="str">
            <v>TECNICO EN ENFERMERIA</v>
          </cell>
          <cell r="AK155" t="str">
            <v>TITULO</v>
          </cell>
          <cell r="AM155" t="str">
            <v>NO</v>
          </cell>
          <cell r="AR155" t="str">
            <v>SI</v>
          </cell>
          <cell r="AS155" t="str">
            <v>NO</v>
          </cell>
          <cell r="AT155" t="str">
            <v>NO</v>
          </cell>
          <cell r="AV155" t="str">
            <v>02/08/2022</v>
          </cell>
          <cell r="AW155" t="str">
            <v>TECNICO/A EN ENFERMERIA I</v>
          </cell>
          <cell r="AX155" t="str">
            <v>Regimen 276</v>
          </cell>
          <cell r="AY155" t="str">
            <v>Contratado 276 - Plazo fijo</v>
          </cell>
          <cell r="AZ155" t="str">
            <v>STC</v>
          </cell>
          <cell r="BA155" t="str">
            <v>0096-STC-Servidor Tecnico C</v>
          </cell>
          <cell r="BB155" t="str">
            <v>TC</v>
          </cell>
          <cell r="BE155" t="str">
            <v>Presencial</v>
          </cell>
          <cell r="BF155" t="str">
            <v>NO</v>
          </cell>
          <cell r="BG155" t="str">
            <v>NO</v>
          </cell>
          <cell r="BI155" t="str">
            <v>NO</v>
          </cell>
          <cell r="BJ155" t="str">
            <v>NO</v>
          </cell>
          <cell r="BL155" t="str">
            <v>NO</v>
          </cell>
          <cell r="BM155" t="str">
            <v>Activos</v>
          </cell>
          <cell r="BN155" t="str">
            <v>Tecnicos</v>
          </cell>
          <cell r="BO155" t="str">
            <v>TECNICO ASIS</v>
          </cell>
          <cell r="BP155" t="str">
            <v>000283</v>
          </cell>
          <cell r="BQ155" t="str">
            <v>Ocupada</v>
          </cell>
          <cell r="BR155" t="str">
            <v>Contrato</v>
          </cell>
          <cell r="BS155" t="str">
            <v>02/08/2022</v>
          </cell>
          <cell r="BT155" t="str">
            <v>MEMORANDUM</v>
          </cell>
          <cell r="BU155" t="str">
            <v>01/08/2022</v>
          </cell>
          <cell r="BV155" t="str">
            <v>MEMO Nº 1027-2022-J-RR/HH-RSAB-DIRESA/AP</v>
          </cell>
          <cell r="BW155" t="str">
            <v>C.S. I-4 HUANCARAMA</v>
          </cell>
          <cell r="BX155" t="str">
            <v>RED DE SALUD ABANCAY</v>
          </cell>
          <cell r="BY155" t="str">
            <v>GESTION ADMINISTRATIVA</v>
          </cell>
          <cell r="BZ155" t="str">
            <v>Personal y Obligaciones Sociales</v>
          </cell>
          <cell r="CA155" t="str">
            <v>RECURSOS ORDINARIOS</v>
          </cell>
          <cell r="CB155" t="str">
            <v>12</v>
          </cell>
          <cell r="CC155" t="str">
            <v>BANCO DE LA NACION</v>
          </cell>
          <cell r="CD155" t="str">
            <v>MULTIRED</v>
          </cell>
          <cell r="CE155" t="str">
            <v>00000000000000000000</v>
          </cell>
          <cell r="CF155" t="str">
            <v>00000000000000000000</v>
          </cell>
          <cell r="CG155" t="str">
            <v>DL.19990 - SNP</v>
          </cell>
          <cell r="CH155" t="str">
            <v>O.N.P.</v>
          </cell>
          <cell r="CI155" t="str">
            <v>02/08/2022</v>
          </cell>
          <cell r="CL155" t="str">
            <v>UE Red De Salud Abancay</v>
          </cell>
          <cell r="CM155" t="str">
            <v>ACTIVO</v>
          </cell>
          <cell r="CQ155" t="str">
            <v>Perú</v>
          </cell>
          <cell r="CR155" t="str">
            <v>MICRORED DE SALUD HUANCARAMA</v>
          </cell>
        </row>
        <row r="156">
          <cell r="S156" t="str">
            <v>70144217</v>
          </cell>
          <cell r="T156" t="str">
            <v>CELINA</v>
          </cell>
          <cell r="U156" t="str">
            <v>PALOMINO</v>
          </cell>
          <cell r="V156" t="str">
            <v>VARGAS</v>
          </cell>
          <cell r="W156" t="str">
            <v>SIN DATOS</v>
          </cell>
          <cell r="X156" t="str">
            <v>27/07/1995</v>
          </cell>
          <cell r="Y156" t="str">
            <v>Femenino</v>
          </cell>
          <cell r="Z156" t="str">
            <v>Soltero</v>
          </cell>
          <cell r="AA156" t="str">
            <v>COMANDANTE ENRIQUE BARRON</v>
          </cell>
          <cell r="AE156" t="str">
            <v>Superior Universitario</v>
          </cell>
          <cell r="AF156" t="str">
            <v>Superior completo</v>
          </cell>
          <cell r="AG156" t="str">
            <v>MEDICO CIRUJANO</v>
          </cell>
          <cell r="AK156" t="str">
            <v>TITULO</v>
          </cell>
          <cell r="AM156" t="str">
            <v>NO</v>
          </cell>
          <cell r="AR156" t="str">
            <v>SI</v>
          </cell>
          <cell r="AS156" t="str">
            <v>NO</v>
          </cell>
          <cell r="AT156" t="str">
            <v>NO</v>
          </cell>
          <cell r="AU156" t="str">
            <v>02/08/2022</v>
          </cell>
          <cell r="AV156" t="str">
            <v>02/08/2022</v>
          </cell>
          <cell r="AW156" t="str">
            <v>MEDICO</v>
          </cell>
          <cell r="AX156" t="str">
            <v>Regimen 276</v>
          </cell>
          <cell r="AY156" t="str">
            <v>Contratado 276 - Plazo fijo</v>
          </cell>
          <cell r="AZ156" t="str">
            <v>MC-1</v>
          </cell>
          <cell r="BA156" t="str">
            <v>0071-MC-1-Medico Cirujano N-1</v>
          </cell>
          <cell r="BB156" t="str">
            <v>15</v>
          </cell>
          <cell r="BC156" t="str">
            <v>Recursos Ordinarios</v>
          </cell>
          <cell r="BE156" t="str">
            <v>Presencial</v>
          </cell>
          <cell r="BF156" t="str">
            <v>NO</v>
          </cell>
          <cell r="BG156" t="str">
            <v>NO</v>
          </cell>
          <cell r="BI156" t="str">
            <v>NO</v>
          </cell>
          <cell r="BJ156" t="str">
            <v>NO</v>
          </cell>
          <cell r="BL156" t="str">
            <v>NO</v>
          </cell>
          <cell r="BM156" t="str">
            <v>Activos</v>
          </cell>
          <cell r="BN156" t="str">
            <v>Profesionales de la Salud</v>
          </cell>
          <cell r="BO156" t="str">
            <v>MEDICO</v>
          </cell>
          <cell r="BP156" t="str">
            <v>000273</v>
          </cell>
          <cell r="BQ156" t="str">
            <v>Ocupada</v>
          </cell>
          <cell r="BR156" t="str">
            <v>Contrato</v>
          </cell>
          <cell r="BS156" t="str">
            <v>01/09/2022</v>
          </cell>
          <cell r="BT156" t="str">
            <v>MEMORANDUM</v>
          </cell>
          <cell r="BU156" t="str">
            <v>01/09/2022</v>
          </cell>
          <cell r="BV156" t="str">
            <v>0000</v>
          </cell>
          <cell r="BW156" t="str">
            <v>C.S. I-4 HUANCARAMA</v>
          </cell>
          <cell r="BX156" t="str">
            <v>DIRECCION EJECUTIVA</v>
          </cell>
          <cell r="BY156" t="str">
            <v>GESTION ADMINISTRATIVA</v>
          </cell>
          <cell r="BZ156" t="str">
            <v>Personal y Obligaciones Sociales</v>
          </cell>
          <cell r="CA156" t="str">
            <v>RECURSOS ORDINARIOS</v>
          </cell>
          <cell r="CB156" t="str">
            <v>2</v>
          </cell>
          <cell r="CC156" t="str">
            <v>BANCO DE LA NACION</v>
          </cell>
          <cell r="CD156" t="str">
            <v>MULTIRED</v>
          </cell>
          <cell r="CG156" t="str">
            <v>DL.19990 - SNP</v>
          </cell>
          <cell r="CH156" t="str">
            <v>O.N.P.</v>
          </cell>
          <cell r="CI156" t="str">
            <v>01/09/2022</v>
          </cell>
          <cell r="CL156" t="str">
            <v>UE Red De Salud Abancay</v>
          </cell>
          <cell r="CM156" t="str">
            <v>ACTIVO</v>
          </cell>
          <cell r="CQ156" t="str">
            <v>Perú</v>
          </cell>
          <cell r="CR156" t="str">
            <v>MICRORED DE SALUD HUANCARAMA</v>
          </cell>
        </row>
        <row r="157">
          <cell r="S157" t="str">
            <v>71971008</v>
          </cell>
          <cell r="T157" t="str">
            <v>VERONICA</v>
          </cell>
          <cell r="U157" t="str">
            <v>VASQUEZ</v>
          </cell>
          <cell r="V157" t="str">
            <v>CONTRERAS</v>
          </cell>
          <cell r="W157" t="str">
            <v>SIN DATOS</v>
          </cell>
          <cell r="X157" t="str">
            <v>14/12/1992</v>
          </cell>
          <cell r="Y157" t="str">
            <v>Femenino</v>
          </cell>
          <cell r="Z157" t="str">
            <v>Soltero</v>
          </cell>
          <cell r="AA157" t="str">
            <v>NICOLAS DE PIEROLA S/N</v>
          </cell>
          <cell r="AE157" t="str">
            <v>Superior Universitario</v>
          </cell>
          <cell r="AF157" t="str">
            <v>Superior completo</v>
          </cell>
          <cell r="AG157" t="str">
            <v>ENFERMERA(O)</v>
          </cell>
          <cell r="AK157" t="str">
            <v>TITULO</v>
          </cell>
          <cell r="AL157" t="str">
            <v>0</v>
          </cell>
          <cell r="AM157" t="str">
            <v>NO</v>
          </cell>
          <cell r="AR157" t="str">
            <v>SI</v>
          </cell>
          <cell r="AS157" t="str">
            <v>NO</v>
          </cell>
          <cell r="AT157" t="str">
            <v>NO</v>
          </cell>
          <cell r="AU157" t="str">
            <v>01/08/2022</v>
          </cell>
          <cell r="AV157" t="str">
            <v>01/08/2022</v>
          </cell>
          <cell r="AW157" t="str">
            <v>ENFERMERA/O</v>
          </cell>
          <cell r="AX157" t="str">
            <v>Regimen 276</v>
          </cell>
          <cell r="AY157" t="str">
            <v>Nombrado</v>
          </cell>
          <cell r="AZ157" t="str">
            <v>ENF-11</v>
          </cell>
          <cell r="BA157" t="str">
            <v>0106-ENF-11-Enfermera (nivel II)</v>
          </cell>
          <cell r="BB157" t="str">
            <v>11</v>
          </cell>
          <cell r="BE157" t="str">
            <v>Presencial</v>
          </cell>
          <cell r="BF157" t="str">
            <v>NO</v>
          </cell>
          <cell r="BG157" t="str">
            <v>NO</v>
          </cell>
          <cell r="BI157" t="str">
            <v>NO</v>
          </cell>
          <cell r="BJ157" t="str">
            <v>NO</v>
          </cell>
          <cell r="BL157" t="str">
            <v>NO</v>
          </cell>
          <cell r="BM157" t="str">
            <v>Activos</v>
          </cell>
          <cell r="BN157" t="str">
            <v>Profesionales de la Salud</v>
          </cell>
          <cell r="BO157" t="str">
            <v>PROF. DE LA SALUD</v>
          </cell>
          <cell r="BP157" t="str">
            <v>000134</v>
          </cell>
          <cell r="BQ157" t="str">
            <v>Ocupada</v>
          </cell>
          <cell r="BR157" t="str">
            <v>Contrato</v>
          </cell>
          <cell r="BS157" t="str">
            <v>01/08/2022</v>
          </cell>
          <cell r="BT157" t="str">
            <v>MEMORANDUM</v>
          </cell>
          <cell r="BU157" t="str">
            <v>01/08/2022</v>
          </cell>
          <cell r="BV157" t="str">
            <v>MEMO Nº 1028-2022-JRRHH</v>
          </cell>
          <cell r="BW157" t="str">
            <v>C.S. I-4 HUANCARAMA</v>
          </cell>
          <cell r="BX157" t="str">
            <v>DIRECCION EJECUTIVA</v>
          </cell>
          <cell r="BY157" t="str">
            <v>GESTION ADMINISTRATIVA</v>
          </cell>
          <cell r="BZ157" t="str">
            <v>Personal y Obligaciones Sociales</v>
          </cell>
          <cell r="CA157" t="str">
            <v>RECURSOS ORDINARIOS</v>
          </cell>
          <cell r="CB157" t="str">
            <v>12</v>
          </cell>
          <cell r="CC157" t="str">
            <v>BANCO DE LA NACION</v>
          </cell>
          <cell r="CD157" t="str">
            <v>CUENTA CORRIENTE</v>
          </cell>
          <cell r="CE157" t="str">
            <v>00000000000000000000</v>
          </cell>
          <cell r="CF157" t="str">
            <v>00000000000000000000</v>
          </cell>
          <cell r="CG157" t="str">
            <v>DL.25897 - SPP</v>
          </cell>
          <cell r="CH157" t="str">
            <v>AFP INTEGRA</v>
          </cell>
          <cell r="CI157" t="str">
            <v>16/11/2019</v>
          </cell>
          <cell r="CJ157" t="str">
            <v>639500VVCQT3</v>
          </cell>
          <cell r="CL157" t="str">
            <v>UE Red De Salud Abancay</v>
          </cell>
          <cell r="CM157" t="str">
            <v>ACTIVO</v>
          </cell>
          <cell r="CQ157" t="str">
            <v>Perú</v>
          </cell>
          <cell r="CR157" t="str">
            <v>MICRORED DE SALUD HUANCARAMA</v>
          </cell>
        </row>
        <row r="158">
          <cell r="S158" t="str">
            <v>46274246</v>
          </cell>
          <cell r="T158" t="str">
            <v>MARIA JULIA</v>
          </cell>
          <cell r="U158" t="str">
            <v>MINA</v>
          </cell>
          <cell r="V158" t="str">
            <v>MOREANO</v>
          </cell>
          <cell r="W158" t="str">
            <v>SIN DATOS</v>
          </cell>
          <cell r="X158" t="str">
            <v>30/03/1990</v>
          </cell>
          <cell r="Y158" t="str">
            <v>Femenino</v>
          </cell>
          <cell r="Z158" t="str">
            <v>Soltero</v>
          </cell>
          <cell r="AA158" t="str">
            <v>AV MIGUEL GUITAR MZ B LT 01</v>
          </cell>
          <cell r="AE158" t="str">
            <v>Superior Universitario</v>
          </cell>
          <cell r="AF158" t="str">
            <v>Superior completo</v>
          </cell>
          <cell r="AG158" t="str">
            <v>ENFERMERA(O)</v>
          </cell>
          <cell r="AK158" t="str">
            <v>TITULO</v>
          </cell>
          <cell r="AL158" t="str">
            <v>087487</v>
          </cell>
          <cell r="AM158" t="str">
            <v>NO</v>
          </cell>
          <cell r="AR158" t="str">
            <v>SI</v>
          </cell>
          <cell r="AS158" t="str">
            <v>NO</v>
          </cell>
          <cell r="AT158" t="str">
            <v>NO</v>
          </cell>
          <cell r="AU158" t="str">
            <v>08/07/2021</v>
          </cell>
          <cell r="AV158" t="str">
            <v>09/08/2022</v>
          </cell>
          <cell r="AW158" t="str">
            <v>ENFERMERA/O</v>
          </cell>
          <cell r="AX158" t="str">
            <v>Regimen 1057 (CAS)</v>
          </cell>
          <cell r="AY158" t="str">
            <v>CAS LEY N° 31538</v>
          </cell>
          <cell r="AZ158" t="str">
            <v>Sin Nivel Remunerativo</v>
          </cell>
          <cell r="BA158" t="str">
            <v>0000-Sin Nivel Remunerativo</v>
          </cell>
          <cell r="BC158" t="str">
            <v>Recursos Ordinarios</v>
          </cell>
          <cell r="BD158" t="str">
            <v>2900</v>
          </cell>
          <cell r="BE158" t="str">
            <v>Presencial</v>
          </cell>
          <cell r="BF158" t="str">
            <v>NO</v>
          </cell>
          <cell r="BG158" t="str">
            <v>NO</v>
          </cell>
          <cell r="BI158" t="str">
            <v>NO</v>
          </cell>
          <cell r="BJ158" t="str">
            <v>NO</v>
          </cell>
          <cell r="BL158" t="str">
            <v>NO</v>
          </cell>
          <cell r="BM158" t="str">
            <v>Contrato Administrativo de Servicios</v>
          </cell>
          <cell r="BN158" t="str">
            <v>Profesionales de la Salud</v>
          </cell>
          <cell r="BO158" t="str">
            <v>PROF. DE LA SALUD</v>
          </cell>
          <cell r="BP158" t="str">
            <v>000871</v>
          </cell>
          <cell r="BQ158" t="str">
            <v>Ocupada</v>
          </cell>
          <cell r="BR158" t="str">
            <v>Contrato</v>
          </cell>
          <cell r="BS158" t="str">
            <v>09/08/2022</v>
          </cell>
          <cell r="BT158" t="str">
            <v>MEMORANDUM</v>
          </cell>
          <cell r="BU158" t="str">
            <v>09/08/2022</v>
          </cell>
          <cell r="BV158" t="str">
            <v>1135-2022</v>
          </cell>
          <cell r="BW158" t="str">
            <v>C.S. I-4 HUANCARAMA</v>
          </cell>
          <cell r="BX158" t="str">
            <v>RED DE SALUD ABANCAY</v>
          </cell>
          <cell r="BZ158" t="str">
            <v>Personal y Obligaciones Sociales</v>
          </cell>
          <cell r="CA158" t="str">
            <v>RECURSOS ORDINARIOS</v>
          </cell>
          <cell r="CB158" t="str">
            <v>2</v>
          </cell>
          <cell r="CC158" t="str">
            <v>BANCO DE LA NACION</v>
          </cell>
          <cell r="CD158" t="str">
            <v>CUENTA CORRIENTE</v>
          </cell>
          <cell r="CG158" t="str">
            <v>DL.19990 - SNP</v>
          </cell>
          <cell r="CH158" t="str">
            <v>O.N.P.</v>
          </cell>
          <cell r="CI158" t="str">
            <v>09/08/2022</v>
          </cell>
          <cell r="CL158" t="str">
            <v>UE Red De Salud Abancay</v>
          </cell>
          <cell r="CM158" t="str">
            <v>ACTIVO</v>
          </cell>
          <cell r="CQ158" t="str">
            <v>Perú</v>
          </cell>
          <cell r="CR158" t="str">
            <v>MICRORED DE SALUD HUANCARAMA</v>
          </cell>
        </row>
        <row r="159">
          <cell r="S159" t="str">
            <v>09440067</v>
          </cell>
          <cell r="T159" t="str">
            <v>MADELEINE</v>
          </cell>
          <cell r="U159" t="str">
            <v>CONTRERAS</v>
          </cell>
          <cell r="V159" t="str">
            <v>CANDIA</v>
          </cell>
          <cell r="W159" t="str">
            <v>SIN DATOS</v>
          </cell>
          <cell r="X159" t="str">
            <v>06/07/1968</v>
          </cell>
          <cell r="Y159" t="str">
            <v>Femenino</v>
          </cell>
          <cell r="Z159" t="str">
            <v>Soltero</v>
          </cell>
          <cell r="AA159" t="str">
            <v>GUILLERMO GERALDINO</v>
          </cell>
          <cell r="AE159" t="str">
            <v>Superior Universitario</v>
          </cell>
          <cell r="AF159" t="str">
            <v>Superior completo</v>
          </cell>
          <cell r="AG159" t="str">
            <v>PSICOLOGO</v>
          </cell>
          <cell r="AK159" t="str">
            <v>TITULO</v>
          </cell>
          <cell r="AL159" t="str">
            <v>00000</v>
          </cell>
          <cell r="AM159" t="str">
            <v>NO</v>
          </cell>
          <cell r="AR159" t="str">
            <v>SI</v>
          </cell>
          <cell r="AS159" t="str">
            <v>NO</v>
          </cell>
          <cell r="AT159" t="str">
            <v>NO</v>
          </cell>
          <cell r="AU159" t="str">
            <v>12/09/2022</v>
          </cell>
          <cell r="AV159" t="str">
            <v>12/09/2022</v>
          </cell>
          <cell r="AW159" t="str">
            <v>PSICOLOGO/A</v>
          </cell>
          <cell r="AX159" t="str">
            <v>Regimen 1057 (CAS)</v>
          </cell>
          <cell r="AY159" t="str">
            <v>Contrato CAS</v>
          </cell>
          <cell r="AZ159" t="str">
            <v>Sin Nivel Remunerativo</v>
          </cell>
          <cell r="BA159" t="str">
            <v>0000-Sin Nivel Remunerativo</v>
          </cell>
          <cell r="BC159" t="str">
            <v>Recursos Ordinarios</v>
          </cell>
          <cell r="BD159" t="str">
            <v>3000</v>
          </cell>
          <cell r="BE159" t="str">
            <v>Presencial</v>
          </cell>
          <cell r="BF159" t="str">
            <v>NO</v>
          </cell>
          <cell r="BG159" t="str">
            <v>NO</v>
          </cell>
          <cell r="BI159" t="str">
            <v>NO</v>
          </cell>
          <cell r="BJ159" t="str">
            <v>NO</v>
          </cell>
          <cell r="BL159" t="str">
            <v>NO</v>
          </cell>
          <cell r="BM159" t="str">
            <v>Contrato Administrativo de Servicios</v>
          </cell>
          <cell r="BN159" t="str">
            <v>Profesionales de la Salud</v>
          </cell>
          <cell r="BO159" t="str">
            <v>PROF. DE LA SALUD</v>
          </cell>
          <cell r="BP159" t="str">
            <v>000741</v>
          </cell>
          <cell r="BQ159" t="str">
            <v>Ocupada</v>
          </cell>
          <cell r="BR159" t="str">
            <v>Contrato</v>
          </cell>
          <cell r="BS159" t="str">
            <v>12/09/2022</v>
          </cell>
          <cell r="BT159" t="str">
            <v>MEMORANDUM</v>
          </cell>
          <cell r="BU159" t="str">
            <v>12/09/2022</v>
          </cell>
          <cell r="BV159" t="str">
            <v>MEMO 1240-2022</v>
          </cell>
          <cell r="BW159" t="str">
            <v>C.S. I-4 HUANCARAMA</v>
          </cell>
          <cell r="BX159" t="str">
            <v>RED DE SALUD ABANCAY</v>
          </cell>
          <cell r="BZ159" t="str">
            <v>Personal y Obligaciones Sociales</v>
          </cell>
          <cell r="CA159" t="str">
            <v>RECURSOS ORDINARIOS</v>
          </cell>
          <cell r="CB159" t="str">
            <v>1</v>
          </cell>
          <cell r="CC159" t="str">
            <v>BANCO DE LA NACION</v>
          </cell>
          <cell r="CD159" t="str">
            <v>MULTIRED</v>
          </cell>
          <cell r="CG159" t="str">
            <v>DL.19990 - SNP</v>
          </cell>
          <cell r="CH159" t="str">
            <v>O.N.P.</v>
          </cell>
          <cell r="CI159" t="str">
            <v>12/09/2022</v>
          </cell>
          <cell r="CL159" t="str">
            <v>UE Red De Salud Abancay</v>
          </cell>
          <cell r="CM159" t="str">
            <v>ACTIVO</v>
          </cell>
          <cell r="CQ159" t="str">
            <v>Perú</v>
          </cell>
          <cell r="CR159" t="str">
            <v>MICRORED DE SALUD HUANCARAMA</v>
          </cell>
        </row>
        <row r="160">
          <cell r="S160" t="str">
            <v>31043730</v>
          </cell>
          <cell r="T160" t="str">
            <v>ISABEL</v>
          </cell>
          <cell r="U160" t="str">
            <v>ZAMORA</v>
          </cell>
          <cell r="V160" t="str">
            <v>FLORES</v>
          </cell>
          <cell r="W160" t="str">
            <v>SIN DATOS</v>
          </cell>
          <cell r="X160" t="str">
            <v>08/07/1977</v>
          </cell>
          <cell r="Y160" t="str">
            <v>Femenino</v>
          </cell>
          <cell r="Z160" t="str">
            <v>Soltero</v>
          </cell>
          <cell r="AA160" t="str">
            <v>DIAS BARCENAS N 205</v>
          </cell>
          <cell r="AB160" t="str">
            <v>10310437307</v>
          </cell>
          <cell r="AC160" t="str">
            <v>isabelzamoraflores1234@gmail.com</v>
          </cell>
          <cell r="AD160" t="str">
            <v>994737882</v>
          </cell>
          <cell r="AE160" t="str">
            <v>Superior Universitario</v>
          </cell>
          <cell r="AF160" t="str">
            <v>Superior completo</v>
          </cell>
          <cell r="AG160" t="str">
            <v>ENFERMERA(O)</v>
          </cell>
          <cell r="AK160" t="str">
            <v>TITULO</v>
          </cell>
          <cell r="AL160" t="str">
            <v>46476</v>
          </cell>
          <cell r="AM160" t="str">
            <v>NO</v>
          </cell>
          <cell r="AR160" t="str">
            <v>SI</v>
          </cell>
          <cell r="AS160" t="str">
            <v>NO</v>
          </cell>
          <cell r="AT160" t="str">
            <v>NO</v>
          </cell>
          <cell r="AV160" t="str">
            <v>2008-10-01</v>
          </cell>
          <cell r="AW160" t="str">
            <v>ENFERMERA/O</v>
          </cell>
          <cell r="AX160" t="str">
            <v>Regimen 276</v>
          </cell>
          <cell r="AY160" t="str">
            <v>Nombrado</v>
          </cell>
          <cell r="AZ160" t="str">
            <v>ENF-10</v>
          </cell>
          <cell r="BA160" t="str">
            <v>0076-ENF-10-Enfermera (nivel I)</v>
          </cell>
          <cell r="BB160" t="str">
            <v>10</v>
          </cell>
          <cell r="BE160" t="str">
            <v>Presencial</v>
          </cell>
          <cell r="BF160" t="str">
            <v>NO</v>
          </cell>
          <cell r="BG160" t="str">
            <v>NO</v>
          </cell>
          <cell r="BI160" t="str">
            <v>NO</v>
          </cell>
          <cell r="BJ160" t="str">
            <v>NO</v>
          </cell>
          <cell r="BK160" t="str">
            <v>20/10/2016</v>
          </cell>
          <cell r="BL160" t="str">
            <v>SI</v>
          </cell>
          <cell r="BM160" t="str">
            <v>Activos</v>
          </cell>
          <cell r="BN160" t="str">
            <v>Profesionales de la Salud</v>
          </cell>
          <cell r="BO160" t="str">
            <v>PROF. DE LA SALUD</v>
          </cell>
          <cell r="BP160" t="str">
            <v>000503</v>
          </cell>
          <cell r="BQ160" t="str">
            <v>Ocupada</v>
          </cell>
          <cell r="BR160" t="str">
            <v>Ley 30372</v>
          </cell>
          <cell r="BS160" t="str">
            <v>17/10/2016</v>
          </cell>
          <cell r="BT160" t="str">
            <v>DECRETO SUPREMO</v>
          </cell>
          <cell r="BU160" t="str">
            <v>15/10/2016</v>
          </cell>
          <cell r="BV160" t="str">
            <v>DS 286-2016-EF Nombramiento 2016</v>
          </cell>
          <cell r="BX160" t="str">
            <v>DIRECCION EJECUTIVA</v>
          </cell>
          <cell r="BY160" t="str">
            <v>GESTION ADMINISTRATIVA</v>
          </cell>
          <cell r="BZ160" t="str">
            <v>Personal y Obligaciones Sociales</v>
          </cell>
          <cell r="CA160" t="str">
            <v>RECURSOS ORDINARIOS</v>
          </cell>
          <cell r="CB160" t="str">
            <v>12</v>
          </cell>
          <cell r="CC160" t="str">
            <v>BANCO DE LA NACION</v>
          </cell>
          <cell r="CD160" t="str">
            <v>CUENTA DE AHORRO</v>
          </cell>
          <cell r="CE160" t="str">
            <v>04181187161</v>
          </cell>
          <cell r="CF160" t="str">
            <v>00000000000000000000</v>
          </cell>
          <cell r="CG160" t="str">
            <v>DL.25897 - SPP</v>
          </cell>
          <cell r="CH160" t="str">
            <v>AFP PROFUTURO</v>
          </cell>
          <cell r="CI160" t="str">
            <v>21/09/2002</v>
          </cell>
          <cell r="CJ160" t="str">
            <v>583120IZFOR6</v>
          </cell>
          <cell r="CK160" t="str">
            <v>0000000000000</v>
          </cell>
          <cell r="CL160" t="str">
            <v>UE Red De Salud Abancay</v>
          </cell>
          <cell r="CM160" t="str">
            <v>ACTIVO</v>
          </cell>
          <cell r="CQ160" t="str">
            <v>Perú</v>
          </cell>
          <cell r="CR160" t="str">
            <v>MICRORED DE SALUD HUANCARAMA</v>
          </cell>
        </row>
        <row r="161">
          <cell r="S161" t="str">
            <v>45121710</v>
          </cell>
          <cell r="T161" t="str">
            <v>ZULMA HIRASHEMA</v>
          </cell>
          <cell r="U161" t="str">
            <v>GONZALES</v>
          </cell>
          <cell r="V161" t="str">
            <v>CAVERO</v>
          </cell>
          <cell r="W161" t="str">
            <v>SIN DATOS</v>
          </cell>
          <cell r="X161" t="str">
            <v>17/04/1988</v>
          </cell>
          <cell r="Y161" t="str">
            <v>Femenino</v>
          </cell>
          <cell r="Z161" t="str">
            <v>Soltero</v>
          </cell>
          <cell r="AA161" t="str">
            <v>BOLIVAR S/N</v>
          </cell>
          <cell r="AC161" t="str">
            <v>zulmita_zhgc170488@hotmail.com,gonzalescaverozulmahiroshema@gmail.com</v>
          </cell>
          <cell r="AD161" t="str">
            <v>983306893</v>
          </cell>
          <cell r="AE161" t="str">
            <v>Superior Técnico</v>
          </cell>
          <cell r="AF161" t="str">
            <v>Técnico superior completo</v>
          </cell>
          <cell r="AG161" t="str">
            <v>TECNICO EN ENFERMERIA</v>
          </cell>
          <cell r="AK161" t="str">
            <v>TITULO</v>
          </cell>
          <cell r="AM161" t="str">
            <v>NO</v>
          </cell>
          <cell r="AR161" t="str">
            <v>SI</v>
          </cell>
          <cell r="AS161" t="str">
            <v>NO</v>
          </cell>
          <cell r="AT161" t="str">
            <v>NO</v>
          </cell>
          <cell r="AV161" t="str">
            <v>01/01/2019</v>
          </cell>
          <cell r="AW161" t="str">
            <v>TECNICO/A EN ENFERMERIA I</v>
          </cell>
          <cell r="AX161" t="str">
            <v>Regimen 276</v>
          </cell>
          <cell r="AY161" t="str">
            <v>Nombrado</v>
          </cell>
          <cell r="AZ161" t="str">
            <v>STF</v>
          </cell>
          <cell r="BA161" t="str">
            <v>0099-STF-Servidor Tecnico F</v>
          </cell>
          <cell r="BB161" t="str">
            <v>TF</v>
          </cell>
          <cell r="BE161" t="str">
            <v>Presencial</v>
          </cell>
          <cell r="BF161" t="str">
            <v>NO</v>
          </cell>
          <cell r="BG161" t="str">
            <v>NO</v>
          </cell>
          <cell r="BI161" t="str">
            <v>NO</v>
          </cell>
          <cell r="BJ161" t="str">
            <v>NO</v>
          </cell>
          <cell r="BK161" t="str">
            <v>31/12/2018</v>
          </cell>
          <cell r="BL161" t="str">
            <v>SI</v>
          </cell>
          <cell r="BM161" t="str">
            <v>Activos</v>
          </cell>
          <cell r="BN161" t="str">
            <v>Tecnicos</v>
          </cell>
          <cell r="BO161" t="str">
            <v>TECNICO ASIS</v>
          </cell>
          <cell r="BP161" t="str">
            <v>000614</v>
          </cell>
          <cell r="BQ161" t="str">
            <v>Ocupada</v>
          </cell>
          <cell r="BR161" t="str">
            <v>Concurso</v>
          </cell>
          <cell r="BS161" t="str">
            <v>01/01/2019</v>
          </cell>
          <cell r="BT161" t="str">
            <v>RESOLUCION DIRECTORAL</v>
          </cell>
          <cell r="BU161" t="str">
            <v>01/01/2019</v>
          </cell>
          <cell r="BV161" t="str">
            <v>396</v>
          </cell>
          <cell r="BX161" t="str">
            <v>RED DE SALUD ABANCAY</v>
          </cell>
          <cell r="BZ161" t="str">
            <v>Personal y Obligaciones Sociales</v>
          </cell>
          <cell r="CA161" t="str">
            <v>RECURSOS ORDINARIOS</v>
          </cell>
          <cell r="CB161" t="str">
            <v>12</v>
          </cell>
          <cell r="CC161" t="str">
            <v>BANCO DE LA NACION</v>
          </cell>
          <cell r="CD161" t="str">
            <v>CUENTA DE AHORRO</v>
          </cell>
          <cell r="CE161" t="str">
            <v>04181239463</v>
          </cell>
          <cell r="CF161" t="str">
            <v>00000000000000000000</v>
          </cell>
          <cell r="CG161" t="str">
            <v>DL.19990 - SNP</v>
          </cell>
          <cell r="CH161" t="str">
            <v>O.N.P.</v>
          </cell>
          <cell r="CI161" t="str">
            <v>01/01/2019</v>
          </cell>
          <cell r="CJ161" t="str">
            <v>000000000000</v>
          </cell>
          <cell r="CK161" t="str">
            <v>000000000000000</v>
          </cell>
          <cell r="CL161" t="str">
            <v>UE Red De Salud Abancay</v>
          </cell>
          <cell r="CM161" t="str">
            <v>ACTIVO</v>
          </cell>
          <cell r="CQ161" t="str">
            <v>Perú</v>
          </cell>
          <cell r="CR161" t="str">
            <v>MICRORED DE SALUD HUANCARAMA</v>
          </cell>
        </row>
        <row r="162">
          <cell r="S162" t="str">
            <v>31027009</v>
          </cell>
          <cell r="T162" t="str">
            <v>ROSA</v>
          </cell>
          <cell r="U162" t="str">
            <v>CORREA</v>
          </cell>
          <cell r="V162" t="str">
            <v>OJEDA</v>
          </cell>
          <cell r="W162" t="str">
            <v>SIN DATOS</v>
          </cell>
          <cell r="X162" t="str">
            <v>30/08/1969</v>
          </cell>
          <cell r="Y162" t="str">
            <v>Femenino</v>
          </cell>
          <cell r="Z162" t="str">
            <v>Casado</v>
          </cell>
          <cell r="AA162" t="str">
            <v>AV CIRCUNVALACION MARIÑO S/N</v>
          </cell>
          <cell r="AD162" t="str">
            <v>989105544</v>
          </cell>
          <cell r="AE162" t="str">
            <v>Superior Técnico</v>
          </cell>
          <cell r="AF162" t="str">
            <v>Técnico superior completo</v>
          </cell>
          <cell r="AG162" t="str">
            <v>TECNICO EN ENFERMERIA</v>
          </cell>
          <cell r="AK162" t="str">
            <v>TITULO</v>
          </cell>
          <cell r="AM162" t="str">
            <v>NO</v>
          </cell>
          <cell r="AR162" t="str">
            <v>SI</v>
          </cell>
          <cell r="AS162" t="str">
            <v>NO</v>
          </cell>
          <cell r="AT162" t="str">
            <v>NO</v>
          </cell>
          <cell r="AV162" t="str">
            <v>2010-07-01</v>
          </cell>
          <cell r="AW162" t="str">
            <v>TECNICO/A EN ENFERMERIA I</v>
          </cell>
          <cell r="AX162" t="str">
            <v>Regimen 276</v>
          </cell>
          <cell r="AY162" t="str">
            <v>Nombrado</v>
          </cell>
          <cell r="AZ162" t="str">
            <v>STC</v>
          </cell>
          <cell r="BA162" t="str">
            <v>0096-STC-Servidor Tecnico C</v>
          </cell>
          <cell r="BB162" t="str">
            <v>TC</v>
          </cell>
          <cell r="BC162" t="str">
            <v>Recursos Ordinarios</v>
          </cell>
          <cell r="BE162" t="str">
            <v>Presencial</v>
          </cell>
          <cell r="BF162" t="str">
            <v>NO</v>
          </cell>
          <cell r="BG162" t="str">
            <v>NO</v>
          </cell>
          <cell r="BI162" t="str">
            <v>NO</v>
          </cell>
          <cell r="BJ162" t="str">
            <v>NO</v>
          </cell>
          <cell r="BK162" t="str">
            <v>05/08/2010</v>
          </cell>
          <cell r="BL162" t="str">
            <v>SI</v>
          </cell>
          <cell r="BM162" t="str">
            <v>Activos</v>
          </cell>
          <cell r="BN162" t="str">
            <v>Tecnicos</v>
          </cell>
          <cell r="BO162" t="str">
            <v>TECNICO ASIS</v>
          </cell>
          <cell r="BP162" t="str">
            <v>000178</v>
          </cell>
          <cell r="BQ162" t="str">
            <v>Ocupada</v>
          </cell>
          <cell r="BR162" t="str">
            <v>Ley 28498</v>
          </cell>
          <cell r="BS162" t="str">
            <v>01/04/2010</v>
          </cell>
          <cell r="BT162" t="str">
            <v>RESOLUCION DIRECTORAL</v>
          </cell>
          <cell r="BU162" t="str">
            <v>01/04/2010</v>
          </cell>
          <cell r="BV162" t="str">
            <v>-</v>
          </cell>
          <cell r="BX162" t="str">
            <v>DIRECCION EJECUTIVA</v>
          </cell>
          <cell r="BY162" t="str">
            <v>GESTION ADMINISTRATIVA</v>
          </cell>
          <cell r="BZ162" t="str">
            <v>Personal y Obligaciones Sociales</v>
          </cell>
          <cell r="CA162" t="str">
            <v>RECURSOS ORDINARIOS</v>
          </cell>
          <cell r="CB162" t="str">
            <v>12</v>
          </cell>
          <cell r="CC162" t="str">
            <v>BANCO DE LA NACION</v>
          </cell>
          <cell r="CD162" t="str">
            <v>MULTIRED</v>
          </cell>
          <cell r="CE162" t="str">
            <v>04181062687</v>
          </cell>
          <cell r="CF162" t="str">
            <v>1</v>
          </cell>
          <cell r="CG162" t="str">
            <v>DL.25897 - SPP</v>
          </cell>
          <cell r="CH162" t="str">
            <v>AFP PROFUTURO</v>
          </cell>
          <cell r="CI162" t="str">
            <v>19/09/2002</v>
          </cell>
          <cell r="CJ162" t="str">
            <v>554430RCORD0</v>
          </cell>
          <cell r="CK162" t="str">
            <v>0</v>
          </cell>
          <cell r="CL162" t="str">
            <v>UE Red De Salud Abancay</v>
          </cell>
          <cell r="CM162" t="str">
            <v>ACTIVO</v>
          </cell>
          <cell r="CQ162" t="str">
            <v>Perú</v>
          </cell>
          <cell r="CR162" t="str">
            <v>MICRORED DE SALUD HUANCARAMA</v>
          </cell>
        </row>
        <row r="163">
          <cell r="S163" t="str">
            <v>31359201</v>
          </cell>
          <cell r="T163" t="str">
            <v>ESPERANZA</v>
          </cell>
          <cell r="U163" t="str">
            <v>VELASQUEZ</v>
          </cell>
          <cell r="V163" t="str">
            <v>ESPINOZA</v>
          </cell>
          <cell r="W163" t="str">
            <v>SIN DATOS</v>
          </cell>
          <cell r="X163" t="str">
            <v>30/09/1971</v>
          </cell>
          <cell r="Y163" t="str">
            <v>Femenino</v>
          </cell>
          <cell r="Z163" t="str">
            <v>Casado</v>
          </cell>
          <cell r="AA163" t="str">
            <v>P. JOVEN CENTENARIO C 18</v>
          </cell>
          <cell r="AC163" t="str">
            <v>eve.71.e@gmail.com</v>
          </cell>
          <cell r="AD163" t="str">
            <v>944257736</v>
          </cell>
          <cell r="AE163" t="str">
            <v>Superior Universitario</v>
          </cell>
          <cell r="AF163" t="str">
            <v>Superior completo</v>
          </cell>
          <cell r="AG163" t="str">
            <v>ENFERMERA(O)</v>
          </cell>
          <cell r="AK163" t="str">
            <v>TITULO</v>
          </cell>
          <cell r="AL163" t="str">
            <v>33801</v>
          </cell>
          <cell r="AM163" t="str">
            <v>SI</v>
          </cell>
          <cell r="AN163" t="str">
            <v>ENFERMERIA EN SALUD PUBLICA</v>
          </cell>
          <cell r="AO163" t="str">
            <v>RNE</v>
          </cell>
          <cell r="AP163" t="str">
            <v>14309</v>
          </cell>
          <cell r="AQ163" t="str">
            <v>UNIVERSIDAD NACIONAL DE SAN ANTONIO ABAD DEL CUSCO</v>
          </cell>
          <cell r="AR163" t="str">
            <v>SI</v>
          </cell>
          <cell r="AS163" t="str">
            <v>NO</v>
          </cell>
          <cell r="AT163" t="str">
            <v>NO</v>
          </cell>
          <cell r="AV163" t="str">
            <v>2011-05-04</v>
          </cell>
          <cell r="AW163" t="str">
            <v>ENFERMERA/O</v>
          </cell>
          <cell r="AX163" t="str">
            <v>Regimen 276</v>
          </cell>
          <cell r="AY163" t="str">
            <v>Nombrado</v>
          </cell>
          <cell r="AZ163" t="str">
            <v>ENF-10</v>
          </cell>
          <cell r="BA163" t="str">
            <v>0076-ENF-10-Enfermera (nivel I)</v>
          </cell>
          <cell r="BB163" t="str">
            <v>10</v>
          </cell>
          <cell r="BC163" t="str">
            <v>Recursos Ordinarios</v>
          </cell>
          <cell r="BE163" t="str">
            <v>Solo Remoto</v>
          </cell>
          <cell r="BF163" t="str">
            <v>NO</v>
          </cell>
          <cell r="BG163" t="str">
            <v>NO</v>
          </cell>
          <cell r="BH163" t="str">
            <v>Presencia de comorbilidad(RM 193-2020-MINSA,7.2)</v>
          </cell>
          <cell r="BI163" t="str">
            <v>NO</v>
          </cell>
          <cell r="BJ163" t="str">
            <v>NO</v>
          </cell>
          <cell r="BK163" t="str">
            <v>26/04/2011</v>
          </cell>
          <cell r="BL163" t="str">
            <v>SI</v>
          </cell>
          <cell r="BM163" t="str">
            <v>Activos</v>
          </cell>
          <cell r="BN163" t="str">
            <v>Profesionales de la Salud</v>
          </cell>
          <cell r="BO163" t="str">
            <v>PROF. DE LA SALUD</v>
          </cell>
          <cell r="BP163" t="str">
            <v>000229</v>
          </cell>
          <cell r="BQ163" t="str">
            <v>Ocupada</v>
          </cell>
          <cell r="BR163" t="str">
            <v>Ley 28498</v>
          </cell>
          <cell r="BS163" t="str">
            <v>01/04/2011</v>
          </cell>
          <cell r="BT163" t="str">
            <v>RESOLUCION DIRECTORAL</v>
          </cell>
          <cell r="BU163" t="str">
            <v>01/04/2011</v>
          </cell>
          <cell r="BV163" t="str">
            <v>-</v>
          </cell>
          <cell r="BX163" t="str">
            <v>DIRECCION EJECUTIVA</v>
          </cell>
          <cell r="BY163" t="str">
            <v>GESTION ADMINISTRATIVA</v>
          </cell>
          <cell r="BZ163" t="str">
            <v>Personal y Obligaciones Sociales</v>
          </cell>
          <cell r="CA163" t="str">
            <v>RECURSOS ORDINARIOS</v>
          </cell>
          <cell r="CB163" t="str">
            <v>12</v>
          </cell>
          <cell r="CC163" t="str">
            <v>BANCO DE LA NACION</v>
          </cell>
          <cell r="CD163" t="str">
            <v>MULTIRED</v>
          </cell>
          <cell r="CE163" t="str">
            <v>04181074944</v>
          </cell>
          <cell r="CF163" t="str">
            <v>1</v>
          </cell>
          <cell r="CG163" t="str">
            <v>DL.19990 - SNP</v>
          </cell>
          <cell r="CH163" t="str">
            <v>O.N.P.</v>
          </cell>
          <cell r="CI163" t="str">
            <v>01/02/2011</v>
          </cell>
          <cell r="CJ163" t="str">
            <v>0</v>
          </cell>
          <cell r="CK163" t="str">
            <v>0</v>
          </cell>
          <cell r="CL163" t="str">
            <v>UE Red De Salud Abancay</v>
          </cell>
          <cell r="CM163" t="str">
            <v>ACTIVO</v>
          </cell>
          <cell r="CQ163" t="str">
            <v>Perú</v>
          </cell>
          <cell r="CR163" t="str">
            <v>MICRORED DE SALUD HUANCARAMA</v>
          </cell>
        </row>
        <row r="164">
          <cell r="S164" t="str">
            <v>72088442</v>
          </cell>
          <cell r="T164" t="str">
            <v>ALICE</v>
          </cell>
          <cell r="U164" t="str">
            <v>CARPIO</v>
          </cell>
          <cell r="V164" t="str">
            <v>MELENDEZ</v>
          </cell>
          <cell r="W164" t="str">
            <v>SIN DATOS</v>
          </cell>
          <cell r="X164" t="str">
            <v>01/03/1994</v>
          </cell>
          <cell r="Y164" t="str">
            <v>Femenino</v>
          </cell>
          <cell r="Z164" t="str">
            <v>Soltero</v>
          </cell>
          <cell r="AA164" t="str">
            <v>JR. MANUEL ROBLES MZ.C LT.10</v>
          </cell>
          <cell r="AE164" t="str">
            <v>Superior Universitario</v>
          </cell>
          <cell r="AF164" t="str">
            <v>Superior completo</v>
          </cell>
          <cell r="AG164" t="str">
            <v>ENFERMERA(O)</v>
          </cell>
          <cell r="AK164" t="str">
            <v>TITULO</v>
          </cell>
          <cell r="AL164" t="str">
            <v>086187</v>
          </cell>
          <cell r="AM164" t="str">
            <v>NO</v>
          </cell>
          <cell r="AR164" t="str">
            <v>SI</v>
          </cell>
          <cell r="AS164" t="str">
            <v>NO</v>
          </cell>
          <cell r="AT164" t="str">
            <v>NO</v>
          </cell>
          <cell r="AU164" t="str">
            <v>13/07/2022</v>
          </cell>
          <cell r="AV164" t="str">
            <v>13/07/2022</v>
          </cell>
          <cell r="AW164" t="str">
            <v>ENFERMERA/O</v>
          </cell>
          <cell r="AX164" t="str">
            <v>Regimen 1057 (CAS)</v>
          </cell>
          <cell r="AY164" t="str">
            <v>Contrato CAS</v>
          </cell>
          <cell r="AZ164" t="str">
            <v>Sin Nivel Remunerativo</v>
          </cell>
          <cell r="BA164" t="str">
            <v>0000-Sin Nivel Remunerativo</v>
          </cell>
          <cell r="BC164" t="str">
            <v>Recursos Ordinarios</v>
          </cell>
          <cell r="BD164" t="str">
            <v>2200</v>
          </cell>
          <cell r="BE164" t="str">
            <v>Presencial</v>
          </cell>
          <cell r="BF164" t="str">
            <v>NO</v>
          </cell>
          <cell r="BG164" t="str">
            <v>NO</v>
          </cell>
          <cell r="BI164" t="str">
            <v>NO</v>
          </cell>
          <cell r="BJ164" t="str">
            <v>NO</v>
          </cell>
          <cell r="BL164" t="str">
            <v>NO</v>
          </cell>
          <cell r="BM164" t="str">
            <v>Contrato Administrativo de Servicios</v>
          </cell>
          <cell r="BN164" t="str">
            <v>Profesionales de la Salud</v>
          </cell>
          <cell r="BO164" t="str">
            <v>PROF. DE LA SALUD</v>
          </cell>
          <cell r="BP164" t="str">
            <v>000297</v>
          </cell>
          <cell r="BQ164" t="str">
            <v>Ocupada</v>
          </cell>
          <cell r="BR164" t="str">
            <v>Contrato</v>
          </cell>
          <cell r="BS164" t="str">
            <v>13/07/2022</v>
          </cell>
          <cell r="BT164" t="str">
            <v>MEMORANDUM</v>
          </cell>
          <cell r="BU164" t="str">
            <v>13/07/2022</v>
          </cell>
          <cell r="BV164" t="str">
            <v>MEMO Nº 991-2022-J-RR/HH</v>
          </cell>
          <cell r="BW164" t="str">
            <v>P.S. I-2 KARHUAKAHUA</v>
          </cell>
          <cell r="BX164" t="str">
            <v>DIRECCION EJECUTIVA</v>
          </cell>
          <cell r="BY164" t="str">
            <v>GESTION ADMINISTRATIVA</v>
          </cell>
          <cell r="BZ164" t="str">
            <v>Personal y Obligaciones Sociales</v>
          </cell>
          <cell r="CA164" t="str">
            <v>RECURSOS ORDINARIOS</v>
          </cell>
          <cell r="CB164" t="str">
            <v>2</v>
          </cell>
          <cell r="CC164" t="str">
            <v>BANCO DE LA NACION</v>
          </cell>
          <cell r="CD164" t="str">
            <v>CUENTA DE AHORRO</v>
          </cell>
          <cell r="CE164" t="str">
            <v>04181688519</v>
          </cell>
          <cell r="CF164" t="str">
            <v>00000000000000000000</v>
          </cell>
          <cell r="CG164" t="str">
            <v>DL.25897 - SPP</v>
          </cell>
          <cell r="CH164" t="str">
            <v>AFP INTEGRA</v>
          </cell>
          <cell r="CI164" t="str">
            <v>13/12/2019</v>
          </cell>
          <cell r="CJ164" t="str">
            <v>643920ACMPE4</v>
          </cell>
          <cell r="CL164" t="str">
            <v>UE Red De Salud Abancay</v>
          </cell>
          <cell r="CM164" t="str">
            <v>ACTIVO</v>
          </cell>
          <cell r="CQ164" t="str">
            <v>Perú</v>
          </cell>
          <cell r="CR164" t="str">
            <v>MICRORED DE SALUD HUANCARAMA</v>
          </cell>
        </row>
        <row r="165">
          <cell r="S165" t="str">
            <v>31034184</v>
          </cell>
          <cell r="T165" t="str">
            <v>JACQUELINE</v>
          </cell>
          <cell r="U165" t="str">
            <v>CAHUANA</v>
          </cell>
          <cell r="V165" t="str">
            <v>SOLIS</v>
          </cell>
          <cell r="W165" t="str">
            <v>SIN DATOS</v>
          </cell>
          <cell r="X165" t="str">
            <v>16/10/1971</v>
          </cell>
          <cell r="Y165" t="str">
            <v>Femenino</v>
          </cell>
          <cell r="Z165" t="str">
            <v>Soltero</v>
          </cell>
          <cell r="AA165" t="str">
            <v>CORONELGONZALES</v>
          </cell>
          <cell r="AE165" t="str">
            <v>Superior Universitario</v>
          </cell>
          <cell r="AF165" t="str">
            <v>Superior completo</v>
          </cell>
          <cell r="AG165" t="str">
            <v>ENFERMERA(O)</v>
          </cell>
          <cell r="AK165" t="str">
            <v>TITULO</v>
          </cell>
          <cell r="AM165" t="str">
            <v>NO</v>
          </cell>
          <cell r="AR165" t="str">
            <v>SI</v>
          </cell>
          <cell r="AS165" t="str">
            <v>NO</v>
          </cell>
          <cell r="AT165" t="str">
            <v>NO</v>
          </cell>
          <cell r="AU165" t="str">
            <v>05/01/2022</v>
          </cell>
          <cell r="AV165" t="str">
            <v>09/08/2022</v>
          </cell>
          <cell r="AW165" t="str">
            <v>ENFERMERA/O</v>
          </cell>
          <cell r="AX165" t="str">
            <v>Regimen 1057 (CAS)</v>
          </cell>
          <cell r="AY165" t="str">
            <v>CAS LEY N° 31538</v>
          </cell>
          <cell r="AZ165" t="str">
            <v>Sin Nivel Remunerativo</v>
          </cell>
          <cell r="BA165" t="str">
            <v>0000-Sin Nivel Remunerativo</v>
          </cell>
          <cell r="BC165" t="str">
            <v>Recursos Ordinarios</v>
          </cell>
          <cell r="BD165" t="str">
            <v>2900</v>
          </cell>
          <cell r="BE165" t="str">
            <v>Presencial</v>
          </cell>
          <cell r="BF165" t="str">
            <v>NO</v>
          </cell>
          <cell r="BG165" t="str">
            <v>NO</v>
          </cell>
          <cell r="BI165" t="str">
            <v>NO</v>
          </cell>
          <cell r="BJ165" t="str">
            <v>NO</v>
          </cell>
          <cell r="BL165" t="str">
            <v>NO</v>
          </cell>
          <cell r="BM165" t="str">
            <v>Contrato Administrativo de Servicios</v>
          </cell>
          <cell r="BN165" t="str">
            <v>Profesionales de la Salud</v>
          </cell>
          <cell r="BO165" t="str">
            <v>PROF. DE LA SALUD</v>
          </cell>
          <cell r="BP165" t="str">
            <v>000816</v>
          </cell>
          <cell r="BQ165" t="str">
            <v>Ocupada</v>
          </cell>
          <cell r="BR165" t="str">
            <v>Contrato</v>
          </cell>
          <cell r="BS165" t="str">
            <v>09/08/2022</v>
          </cell>
          <cell r="BT165" t="str">
            <v>MEMORANDUM</v>
          </cell>
          <cell r="BU165" t="str">
            <v>09/08/2022</v>
          </cell>
          <cell r="BV165" t="str">
            <v>1147-2022</v>
          </cell>
          <cell r="BW165" t="str">
            <v>P.S. I-2 KARHUAKAHUA</v>
          </cell>
          <cell r="BX165" t="str">
            <v>RED DE SALUD ABANCAY</v>
          </cell>
          <cell r="BZ165" t="str">
            <v>Personal y Obligaciones Sociales</v>
          </cell>
          <cell r="CA165" t="str">
            <v>RECURSOS ORDINARIOS</v>
          </cell>
          <cell r="CB165" t="str">
            <v>2</v>
          </cell>
          <cell r="CC165" t="str">
            <v>BANCO DE LA NACION</v>
          </cell>
          <cell r="CD165" t="str">
            <v>CUENTA CORRIENTE</v>
          </cell>
          <cell r="CE165" t="str">
            <v>-</v>
          </cell>
          <cell r="CF165" t="str">
            <v>-</v>
          </cell>
          <cell r="CG165" t="str">
            <v>DL.25897 - SPP</v>
          </cell>
          <cell r="CH165" t="str">
            <v>AFP PROFUTURO</v>
          </cell>
          <cell r="CI165" t="str">
            <v>12/09/2003</v>
          </cell>
          <cell r="CJ165" t="str">
            <v>562200JCSUI2</v>
          </cell>
          <cell r="CL165" t="str">
            <v>UE Red De Salud Abancay</v>
          </cell>
          <cell r="CM165" t="str">
            <v>ACTIVO</v>
          </cell>
          <cell r="CN165" t="str">
            <v>05/01/2022</v>
          </cell>
          <cell r="CO165" t="str">
            <v>31/01/2022</v>
          </cell>
          <cell r="CP165" t="str">
            <v>443172_8427_2022-02-0419-02-08.pdf</v>
          </cell>
          <cell r="CQ165" t="str">
            <v>Perú</v>
          </cell>
          <cell r="CR165" t="str">
            <v>MICRORED DE SALUD HUANCARAMA</v>
          </cell>
        </row>
        <row r="166">
          <cell r="S166" t="str">
            <v>45454186</v>
          </cell>
          <cell r="T166" t="str">
            <v>YENNY</v>
          </cell>
          <cell r="U166" t="str">
            <v>MOSQUEIRA</v>
          </cell>
          <cell r="V166" t="str">
            <v>VILLAFUERTE</v>
          </cell>
          <cell r="W166" t="str">
            <v>SIN DATOS</v>
          </cell>
          <cell r="X166" t="str">
            <v>01/12/1988</v>
          </cell>
          <cell r="Y166" t="str">
            <v>Femenino</v>
          </cell>
          <cell r="Z166" t="str">
            <v>Soltero</v>
          </cell>
          <cell r="AA166" t="str">
            <v>ANEXO QUISCHQUE S/N</v>
          </cell>
          <cell r="AE166" t="str">
            <v>Superior Técnico</v>
          </cell>
          <cell r="AF166" t="str">
            <v>Técnico superior completo</v>
          </cell>
          <cell r="AG166" t="str">
            <v>TECNICO EN ENFERMERIA</v>
          </cell>
          <cell r="AK166" t="str">
            <v>TITULO</v>
          </cell>
          <cell r="AM166" t="str">
            <v>NO</v>
          </cell>
          <cell r="AR166" t="str">
            <v>SI</v>
          </cell>
          <cell r="AS166" t="str">
            <v>NO</v>
          </cell>
          <cell r="AT166" t="str">
            <v>NO</v>
          </cell>
          <cell r="AV166" t="str">
            <v>2011-09-01</v>
          </cell>
          <cell r="AW166" t="str">
            <v>TECNICO/A EN ENFERMERIA I</v>
          </cell>
          <cell r="AX166" t="str">
            <v>Regimen 276</v>
          </cell>
          <cell r="AY166" t="str">
            <v>Nombrado</v>
          </cell>
          <cell r="AZ166" t="str">
            <v>STF</v>
          </cell>
          <cell r="BA166" t="str">
            <v>0099-STF-Servidor Tecnico F</v>
          </cell>
          <cell r="BB166" t="str">
            <v>TF</v>
          </cell>
          <cell r="BE166" t="str">
            <v>Presencial</v>
          </cell>
          <cell r="BF166" t="str">
            <v>NO</v>
          </cell>
          <cell r="BG166" t="str">
            <v>NO</v>
          </cell>
          <cell r="BH166" t="str">
            <v>Hijo en edad de lactancia</v>
          </cell>
          <cell r="BI166" t="str">
            <v>NO</v>
          </cell>
          <cell r="BJ166" t="str">
            <v>NO</v>
          </cell>
          <cell r="BK166" t="str">
            <v>07/11/2017</v>
          </cell>
          <cell r="BL166" t="str">
            <v>SI</v>
          </cell>
          <cell r="BM166" t="str">
            <v>Activos</v>
          </cell>
          <cell r="BN166" t="str">
            <v>Tecnicos</v>
          </cell>
          <cell r="BO166" t="str">
            <v>TECNICO ASIS</v>
          </cell>
          <cell r="BP166" t="str">
            <v>000585</v>
          </cell>
          <cell r="BQ166" t="str">
            <v>Ocupada</v>
          </cell>
          <cell r="BR166" t="str">
            <v>Ley 30114</v>
          </cell>
          <cell r="BS166" t="str">
            <v>01/11/2017</v>
          </cell>
          <cell r="BT166" t="str">
            <v>RESOLUCION DIRECTORAL</v>
          </cell>
          <cell r="BU166" t="str">
            <v>01/11/2017</v>
          </cell>
          <cell r="BV166" t="str">
            <v>281-2017</v>
          </cell>
          <cell r="BX166" t="str">
            <v>RED DE SALUD ABANCAY</v>
          </cell>
          <cell r="BZ166" t="str">
            <v>Personal y Obligaciones Sociales</v>
          </cell>
          <cell r="CA166" t="str">
            <v>RECURSOS ORDINARIOS</v>
          </cell>
          <cell r="CB166" t="str">
            <v>12</v>
          </cell>
          <cell r="CC166" t="str">
            <v>BANCO DE LA NACION</v>
          </cell>
          <cell r="CD166" t="str">
            <v>MULTIRED</v>
          </cell>
          <cell r="CE166" t="str">
            <v>04181080340</v>
          </cell>
          <cell r="CF166" t="str">
            <v>0</v>
          </cell>
          <cell r="CG166" t="str">
            <v>DL.19990 - SNP</v>
          </cell>
          <cell r="CH166" t="str">
            <v>O.N.P.</v>
          </cell>
          <cell r="CI166" t="str">
            <v>01/11/2017</v>
          </cell>
          <cell r="CJ166" t="str">
            <v>0</v>
          </cell>
          <cell r="CK166" t="str">
            <v>0</v>
          </cell>
          <cell r="CL166" t="str">
            <v>UE Red De Salud Abancay</v>
          </cell>
          <cell r="CM166" t="str">
            <v>ACTIVO</v>
          </cell>
          <cell r="CQ166" t="str">
            <v>Perú</v>
          </cell>
          <cell r="CR166" t="str">
            <v>MICRORED DE SALUD HUANCARAMA</v>
          </cell>
        </row>
        <row r="167">
          <cell r="S167" t="str">
            <v>31044831</v>
          </cell>
          <cell r="T167" t="str">
            <v>CARLOS</v>
          </cell>
          <cell r="U167" t="str">
            <v>OVALLE</v>
          </cell>
          <cell r="V167" t="str">
            <v>CHOCCATA</v>
          </cell>
          <cell r="W167" t="str">
            <v>SIN DATOS</v>
          </cell>
          <cell r="X167" t="str">
            <v>14/12/1977</v>
          </cell>
          <cell r="Y167" t="str">
            <v>Masculino</v>
          </cell>
          <cell r="Z167" t="str">
            <v>Soltero</v>
          </cell>
          <cell r="AA167" t="str">
            <v>RAMON CASTILLA</v>
          </cell>
          <cell r="AE167" t="str">
            <v>Superior Técnico</v>
          </cell>
          <cell r="AF167" t="str">
            <v>Técnico superior completo</v>
          </cell>
          <cell r="AG167" t="str">
            <v>TECNICO EN ENFERMERIA</v>
          </cell>
          <cell r="AK167" t="str">
            <v>TITULO</v>
          </cell>
          <cell r="AM167" t="str">
            <v>NO</v>
          </cell>
          <cell r="AR167" t="str">
            <v>SI</v>
          </cell>
          <cell r="AS167" t="str">
            <v>NO</v>
          </cell>
          <cell r="AT167" t="str">
            <v>NO</v>
          </cell>
          <cell r="AV167" t="str">
            <v>01/06/2016</v>
          </cell>
          <cell r="AW167" t="str">
            <v>TECNICO/A EN ENFERMERIA I</v>
          </cell>
          <cell r="AX167" t="str">
            <v>Regimen 1057 (CAS)</v>
          </cell>
          <cell r="AY167" t="str">
            <v>Contrato CAS</v>
          </cell>
          <cell r="AZ167" t="str">
            <v>Sin Nivel Remunerativo</v>
          </cell>
          <cell r="BA167" t="str">
            <v>0000-Sin Nivel Remunerativo</v>
          </cell>
          <cell r="BC167" t="str">
            <v>Recursos Ordinarios</v>
          </cell>
          <cell r="BD167" t="str">
            <v>1400</v>
          </cell>
          <cell r="BE167" t="str">
            <v>Presencial</v>
          </cell>
          <cell r="BF167" t="str">
            <v>NO</v>
          </cell>
          <cell r="BG167" t="str">
            <v>NO</v>
          </cell>
          <cell r="BI167" t="str">
            <v>NO</v>
          </cell>
          <cell r="BJ167" t="str">
            <v>NO</v>
          </cell>
          <cell r="BL167" t="str">
            <v>NO</v>
          </cell>
          <cell r="BM167" t="str">
            <v>Contrato Administrativo de Servicios</v>
          </cell>
          <cell r="BN167" t="str">
            <v>Tecnicos</v>
          </cell>
          <cell r="BO167" t="str">
            <v>TECNICO ASIS</v>
          </cell>
          <cell r="BP167" t="str">
            <v>000315</v>
          </cell>
          <cell r="BQ167" t="str">
            <v>Ocupada</v>
          </cell>
          <cell r="BR167" t="str">
            <v>Contrato</v>
          </cell>
          <cell r="BS167" t="str">
            <v>01/09/2016</v>
          </cell>
          <cell r="BT167" t="str">
            <v>CONTRATO</v>
          </cell>
          <cell r="BU167" t="str">
            <v>01/09/2016</v>
          </cell>
          <cell r="BV167" t="str">
            <v>097</v>
          </cell>
          <cell r="BW167" t="str">
            <v>RED DE SALUD ABANCAY</v>
          </cell>
          <cell r="BX167" t="str">
            <v>DIRECCION EJECUTIVA</v>
          </cell>
          <cell r="BY167" t="str">
            <v>GESTION ADMINISTRATIVA</v>
          </cell>
          <cell r="BZ167" t="str">
            <v>Personal y Obligaciones Sociales</v>
          </cell>
          <cell r="CA167" t="str">
            <v>RECURSOS ORDINARIOS</v>
          </cell>
          <cell r="CB167" t="str">
            <v>12</v>
          </cell>
          <cell r="CC167" t="str">
            <v>BANCO DE LA NACION</v>
          </cell>
          <cell r="CD167" t="str">
            <v>MULTIRED</v>
          </cell>
          <cell r="CE167" t="str">
            <v>04181149081</v>
          </cell>
          <cell r="CF167" t="str">
            <v>00000000000000000000</v>
          </cell>
          <cell r="CG167" t="str">
            <v>DL.25897 - SPP</v>
          </cell>
          <cell r="CH167" t="str">
            <v>AFP PROFUTURO</v>
          </cell>
          <cell r="CI167" t="str">
            <v>01/09/2013</v>
          </cell>
          <cell r="CJ167" t="str">
            <v>584711COCLC0</v>
          </cell>
          <cell r="CK167" t="str">
            <v>0</v>
          </cell>
          <cell r="CL167" t="str">
            <v>UE Red De Salud Abancay</v>
          </cell>
          <cell r="CM167" t="str">
            <v>ACTIVO</v>
          </cell>
          <cell r="CQ167" t="str">
            <v>Perú</v>
          </cell>
          <cell r="CR167" t="str">
            <v>MICRORED DE SALUD HUANCARAMA</v>
          </cell>
        </row>
        <row r="168">
          <cell r="S168" t="str">
            <v>45504379</v>
          </cell>
          <cell r="T168" t="str">
            <v>ELIZABETH</v>
          </cell>
          <cell r="U168" t="str">
            <v>BARRIOS</v>
          </cell>
          <cell r="V168" t="str">
            <v>LAYME</v>
          </cell>
          <cell r="W168" t="str">
            <v>SIN DATOS</v>
          </cell>
          <cell r="X168" t="str">
            <v>14/11/1988</v>
          </cell>
          <cell r="Y168" t="str">
            <v>Femenino</v>
          </cell>
          <cell r="Z168" t="str">
            <v>Soltero</v>
          </cell>
          <cell r="AA168" t="str">
            <v>PASAJE S/N PATIBAMBA</v>
          </cell>
          <cell r="AB168" t="str">
            <v>10455043798</v>
          </cell>
          <cell r="AE168" t="str">
            <v>Superior Técnico</v>
          </cell>
          <cell r="AF168" t="str">
            <v>Técnico superior completo</v>
          </cell>
          <cell r="AG168" t="str">
            <v>TECNICO EN ENFERMERIA</v>
          </cell>
          <cell r="AK168" t="str">
            <v>TITULO</v>
          </cell>
          <cell r="AM168" t="str">
            <v>NO</v>
          </cell>
          <cell r="AR168" t="str">
            <v>SI</v>
          </cell>
          <cell r="AS168" t="str">
            <v>NO</v>
          </cell>
          <cell r="AT168" t="str">
            <v>NO</v>
          </cell>
          <cell r="AV168" t="str">
            <v>2011-08-01</v>
          </cell>
          <cell r="AW168" t="str">
            <v>TECNICO/A EN ENFERMERIA I</v>
          </cell>
          <cell r="AX168" t="str">
            <v>Regimen 276</v>
          </cell>
          <cell r="AY168" t="str">
            <v>Nombrado</v>
          </cell>
          <cell r="AZ168" t="str">
            <v>STF</v>
          </cell>
          <cell r="BA168" t="str">
            <v>0099-STF-Servidor Tecnico F</v>
          </cell>
          <cell r="BB168" t="str">
            <v>TF</v>
          </cell>
          <cell r="BE168" t="str">
            <v>Presencial</v>
          </cell>
          <cell r="BF168" t="str">
            <v>NO</v>
          </cell>
          <cell r="BG168" t="str">
            <v>NO</v>
          </cell>
          <cell r="BI168" t="str">
            <v>NO</v>
          </cell>
          <cell r="BJ168" t="str">
            <v>NO</v>
          </cell>
          <cell r="BK168" t="str">
            <v>2016-01-01</v>
          </cell>
          <cell r="BL168" t="str">
            <v>NO</v>
          </cell>
          <cell r="BM168" t="str">
            <v>Activos</v>
          </cell>
          <cell r="BN168" t="str">
            <v>Tecnicos</v>
          </cell>
          <cell r="BO168" t="str">
            <v>TECNICO ASIS</v>
          </cell>
          <cell r="BP168" t="str">
            <v>000482</v>
          </cell>
          <cell r="BQ168" t="str">
            <v>Ocupada</v>
          </cell>
          <cell r="BR168" t="str">
            <v>Ley 30372</v>
          </cell>
          <cell r="BS168" t="str">
            <v>31/12/2015</v>
          </cell>
          <cell r="BT168" t="str">
            <v>RESOLUCION DIRECTORAL</v>
          </cell>
          <cell r="BU168" t="str">
            <v>31/12/2015</v>
          </cell>
          <cell r="BV168" t="str">
            <v>Nombramiento 2015</v>
          </cell>
          <cell r="BX168" t="str">
            <v>RED DE SALUD ABANCAY</v>
          </cell>
          <cell r="BY168" t="str">
            <v>GESTION ADMINISTRATIVA</v>
          </cell>
          <cell r="BZ168" t="str">
            <v>Personal y Obligaciones Sociales</v>
          </cell>
          <cell r="CA168" t="str">
            <v>RECURSOS ORDINARIOS</v>
          </cell>
          <cell r="CB168" t="str">
            <v>12</v>
          </cell>
          <cell r="CC168" t="str">
            <v>BANCO DE LA NACION</v>
          </cell>
          <cell r="CD168" t="str">
            <v>MULTIRED</v>
          </cell>
          <cell r="CE168" t="str">
            <v>04181079997</v>
          </cell>
          <cell r="CF168" t="str">
            <v>00000000000000000000</v>
          </cell>
          <cell r="CG168" t="str">
            <v>DL.19990 - SNP</v>
          </cell>
          <cell r="CH168" t="str">
            <v>O.N.P.</v>
          </cell>
          <cell r="CJ168" t="str">
            <v>0</v>
          </cell>
          <cell r="CK168" t="str">
            <v>000000000000000</v>
          </cell>
          <cell r="CL168" t="str">
            <v>UE Red De Salud Abancay</v>
          </cell>
          <cell r="CM168" t="str">
            <v>ACTIVO</v>
          </cell>
          <cell r="CQ168" t="str">
            <v>Perú</v>
          </cell>
          <cell r="CR168" t="str">
            <v>MICRORED DE SALUD CENTENARIO</v>
          </cell>
        </row>
        <row r="169">
          <cell r="S169" t="str">
            <v>42245914</v>
          </cell>
          <cell r="T169" t="str">
            <v>SIXTO</v>
          </cell>
          <cell r="U169" t="str">
            <v>PEREIRA</v>
          </cell>
          <cell r="V169" t="str">
            <v>ROJAS</v>
          </cell>
          <cell r="W169" t="str">
            <v>SIN DATOS</v>
          </cell>
          <cell r="X169" t="str">
            <v>18/01/1984</v>
          </cell>
          <cell r="Y169" t="str">
            <v>Masculino</v>
          </cell>
          <cell r="Z169" t="str">
            <v>Soltero</v>
          </cell>
          <cell r="AA169" t="str">
            <v>SIN DATOS</v>
          </cell>
          <cell r="AE169" t="str">
            <v>Superior Técnico</v>
          </cell>
          <cell r="AF169" t="str">
            <v>Técnico superior incompleto</v>
          </cell>
          <cell r="AG169" t="str">
            <v>TECNICO EN MANTENIMIENTO</v>
          </cell>
          <cell r="AK169" t="str">
            <v>ESTUDIANTE</v>
          </cell>
          <cell r="AM169" t="str">
            <v>NO</v>
          </cell>
          <cell r="AR169" t="str">
            <v>SI</v>
          </cell>
          <cell r="AS169" t="str">
            <v>NO</v>
          </cell>
          <cell r="AT169" t="str">
            <v>NO</v>
          </cell>
          <cell r="AU169" t="str">
            <v>12/03/2020</v>
          </cell>
          <cell r="AV169" t="str">
            <v>08/08/2022</v>
          </cell>
          <cell r="AW169" t="str">
            <v>CHOFER</v>
          </cell>
          <cell r="AX169" t="str">
            <v>Regimen 1057 (CAS)</v>
          </cell>
          <cell r="AY169" t="str">
            <v>CAS LEY N° 31538</v>
          </cell>
          <cell r="AZ169" t="str">
            <v>Sin Nivel Remunerativo</v>
          </cell>
          <cell r="BA169" t="str">
            <v>0000-Sin Nivel Remunerativo</v>
          </cell>
          <cell r="BC169" t="str">
            <v>Recursos Ordinarios</v>
          </cell>
          <cell r="BD169" t="str">
            <v>1800</v>
          </cell>
          <cell r="BE169" t="str">
            <v>Presencial</v>
          </cell>
          <cell r="BF169" t="str">
            <v>NO</v>
          </cell>
          <cell r="BG169" t="str">
            <v>NO</v>
          </cell>
          <cell r="BI169" t="str">
            <v>NO</v>
          </cell>
          <cell r="BJ169" t="str">
            <v>NO</v>
          </cell>
          <cell r="BL169" t="str">
            <v>NO</v>
          </cell>
          <cell r="BM169" t="str">
            <v>Contrato Administrativo de Servicios</v>
          </cell>
          <cell r="BN169" t="str">
            <v>Tecnicos</v>
          </cell>
          <cell r="BO169" t="str">
            <v>TECNICO ADM</v>
          </cell>
          <cell r="BP169" t="str">
            <v>000805</v>
          </cell>
          <cell r="BQ169" t="str">
            <v>Ocupada</v>
          </cell>
          <cell r="BR169" t="str">
            <v>Contrato</v>
          </cell>
          <cell r="BS169" t="str">
            <v>08/08/2022</v>
          </cell>
          <cell r="BT169" t="str">
            <v>MEMORANDUM</v>
          </cell>
          <cell r="BU169" t="str">
            <v>08/08/2022</v>
          </cell>
          <cell r="BV169" t="str">
            <v>1031-2022</v>
          </cell>
          <cell r="BW169" t="str">
            <v>P.S. I-1 HUASCATAY</v>
          </cell>
          <cell r="BX169" t="str">
            <v>RED DE SALUD ABANCAY</v>
          </cell>
          <cell r="BZ169" t="str">
            <v>Personal y Obligaciones Sociales</v>
          </cell>
          <cell r="CA169" t="str">
            <v>RECURSOS ORDINARIOS</v>
          </cell>
          <cell r="CB169" t="str">
            <v>2</v>
          </cell>
          <cell r="CC169" t="str">
            <v>BANCO DE LA NACION</v>
          </cell>
          <cell r="CD169" t="str">
            <v>MULTIRED</v>
          </cell>
          <cell r="CG169" t="str">
            <v>DL.19990 - SNP</v>
          </cell>
          <cell r="CH169" t="str">
            <v>O.N.P.</v>
          </cell>
          <cell r="CI169" t="str">
            <v>08/08/2022</v>
          </cell>
          <cell r="CL169" t="str">
            <v>UE Red De Salud Abancay</v>
          </cell>
          <cell r="CM169" t="str">
            <v>ACTIVO</v>
          </cell>
          <cell r="CQ169" t="str">
            <v>Perú</v>
          </cell>
          <cell r="CR169" t="str">
            <v>MICRORED DE SALUD HUANCARAMA</v>
          </cell>
        </row>
        <row r="170">
          <cell r="S170" t="str">
            <v>42327400</v>
          </cell>
          <cell r="T170" t="str">
            <v>ANA MARIA</v>
          </cell>
          <cell r="U170" t="str">
            <v>LAGOS</v>
          </cell>
          <cell r="V170" t="str">
            <v>LEON</v>
          </cell>
          <cell r="W170" t="str">
            <v>SIN DATOS</v>
          </cell>
          <cell r="X170" t="str">
            <v>13/03/1984</v>
          </cell>
          <cell r="Y170" t="str">
            <v>Femenino</v>
          </cell>
          <cell r="Z170" t="str">
            <v>Soltero</v>
          </cell>
          <cell r="AA170" t="str">
            <v>AV. CIR. MARIÑO S/N</v>
          </cell>
          <cell r="AE170" t="str">
            <v>Superior Universitario</v>
          </cell>
          <cell r="AF170" t="str">
            <v>Superior completo</v>
          </cell>
          <cell r="AG170" t="str">
            <v>ENFERMERA(O)</v>
          </cell>
          <cell r="AL170" t="str">
            <v>49538</v>
          </cell>
          <cell r="AM170" t="str">
            <v>NO</v>
          </cell>
          <cell r="AR170" t="str">
            <v>SI</v>
          </cell>
          <cell r="AS170" t="str">
            <v>NO</v>
          </cell>
          <cell r="AT170" t="str">
            <v>NO</v>
          </cell>
          <cell r="AU170" t="str">
            <v>12/11/2021</v>
          </cell>
          <cell r="AV170" t="str">
            <v>05/08/2022</v>
          </cell>
          <cell r="AW170" t="str">
            <v>ENFERMERA/O</v>
          </cell>
          <cell r="AX170" t="str">
            <v>Regimen 1057 (CAS)</v>
          </cell>
          <cell r="AY170" t="str">
            <v>CAS LEY N° 31538</v>
          </cell>
          <cell r="AZ170" t="str">
            <v>Sin Nivel Remunerativo</v>
          </cell>
          <cell r="BA170" t="str">
            <v>0000-Sin Nivel Remunerativo</v>
          </cell>
          <cell r="BC170" t="str">
            <v>Recursos Ordinarios</v>
          </cell>
          <cell r="BD170" t="str">
            <v>2900</v>
          </cell>
          <cell r="BE170" t="str">
            <v>Presencial</v>
          </cell>
          <cell r="BF170" t="str">
            <v>NO</v>
          </cell>
          <cell r="BG170" t="str">
            <v>NO</v>
          </cell>
          <cell r="BI170" t="str">
            <v>NO</v>
          </cell>
          <cell r="BJ170" t="str">
            <v>NO</v>
          </cell>
          <cell r="BL170" t="str">
            <v>NO</v>
          </cell>
          <cell r="BM170" t="str">
            <v>Contrato Administrativo de Servicios</v>
          </cell>
          <cell r="BN170" t="str">
            <v>Profesionales de la Salud</v>
          </cell>
          <cell r="BO170" t="str">
            <v>PROF. DE LA SALUD</v>
          </cell>
          <cell r="BP170" t="str">
            <v>000888</v>
          </cell>
          <cell r="BQ170" t="str">
            <v>Ocupada</v>
          </cell>
          <cell r="BR170" t="str">
            <v>Contrato</v>
          </cell>
          <cell r="BS170" t="str">
            <v>05/08/2022</v>
          </cell>
          <cell r="BT170" t="str">
            <v>MEMORANDUM</v>
          </cell>
          <cell r="BU170" t="str">
            <v>05/08/2022</v>
          </cell>
          <cell r="BV170" t="str">
            <v>1047-2022</v>
          </cell>
          <cell r="BW170" t="str">
            <v>P.S. I-1 HUASCATAY</v>
          </cell>
          <cell r="BX170" t="str">
            <v>RED DE SALUD ABANCAY</v>
          </cell>
          <cell r="BZ170" t="str">
            <v>Personal y Obligaciones Sociales</v>
          </cell>
          <cell r="CA170" t="str">
            <v>RECURSOS ORDINARIOS</v>
          </cell>
          <cell r="CB170" t="str">
            <v>2</v>
          </cell>
          <cell r="CC170" t="str">
            <v>BANCO DE LA NACION</v>
          </cell>
          <cell r="CD170" t="str">
            <v>MULTIRED</v>
          </cell>
          <cell r="CE170" t="str">
            <v>-</v>
          </cell>
          <cell r="CF170" t="str">
            <v>-</v>
          </cell>
          <cell r="CG170" t="str">
            <v>DL.19990 - SNP</v>
          </cell>
          <cell r="CH170" t="str">
            <v>O.N.P.</v>
          </cell>
          <cell r="CI170" t="str">
            <v>05/08/2022</v>
          </cell>
          <cell r="CL170" t="str">
            <v>UE Red De Salud Abancay</v>
          </cell>
          <cell r="CM170" t="str">
            <v>ACTIVO</v>
          </cell>
          <cell r="CN170" t="str">
            <v>05/01/2022</v>
          </cell>
          <cell r="CO170" t="str">
            <v>31/01/2022</v>
          </cell>
          <cell r="CP170" t="str">
            <v>180212_8427_2022-02-0414-02-09.pdf</v>
          </cell>
          <cell r="CQ170" t="str">
            <v>Perú</v>
          </cell>
          <cell r="CR170" t="str">
            <v>MICRORED DE SALUD HUANCARAMA</v>
          </cell>
        </row>
        <row r="171">
          <cell r="S171" t="str">
            <v>31173713</v>
          </cell>
          <cell r="T171" t="str">
            <v>FORTUNATO</v>
          </cell>
          <cell r="U171" t="str">
            <v>ALIAGA</v>
          </cell>
          <cell r="V171" t="str">
            <v>QUISPE</v>
          </cell>
          <cell r="W171" t="str">
            <v>SIN DATOS</v>
          </cell>
          <cell r="X171" t="str">
            <v>23/02/1971</v>
          </cell>
          <cell r="Y171" t="str">
            <v>Masculino</v>
          </cell>
          <cell r="Z171" t="str">
            <v>Soltero</v>
          </cell>
          <cell r="AA171" t="str">
            <v>LIMA 605</v>
          </cell>
          <cell r="AE171" t="str">
            <v>Superior Técnico</v>
          </cell>
          <cell r="AF171" t="str">
            <v>Técnico superior incompleto</v>
          </cell>
          <cell r="AG171" t="str">
            <v>TECNICO EN MANTENIMIENTO</v>
          </cell>
          <cell r="AK171" t="str">
            <v>EGRESADO</v>
          </cell>
          <cell r="AM171" t="str">
            <v>NO</v>
          </cell>
          <cell r="AR171" t="str">
            <v>SI</v>
          </cell>
          <cell r="AS171" t="str">
            <v>NO</v>
          </cell>
          <cell r="AT171" t="str">
            <v>NO</v>
          </cell>
          <cell r="AV171" t="str">
            <v>2013-09-01</v>
          </cell>
          <cell r="AW171" t="str">
            <v>PILOTO DE AMBULANCIA</v>
          </cell>
          <cell r="AX171" t="str">
            <v>Regimen 276</v>
          </cell>
          <cell r="AY171" t="str">
            <v>Nombrado</v>
          </cell>
          <cell r="AZ171" t="str">
            <v>STE</v>
          </cell>
          <cell r="BA171" t="str">
            <v>0098-STE-Servidor Tecnico E</v>
          </cell>
          <cell r="BB171" t="str">
            <v>TE</v>
          </cell>
          <cell r="BE171" t="str">
            <v>Presencial</v>
          </cell>
          <cell r="BF171" t="str">
            <v>NO</v>
          </cell>
          <cell r="BG171" t="str">
            <v>NO</v>
          </cell>
          <cell r="BI171" t="str">
            <v>NO</v>
          </cell>
          <cell r="BJ171" t="str">
            <v>NO</v>
          </cell>
          <cell r="BL171" t="str">
            <v>NO</v>
          </cell>
          <cell r="BM171" t="str">
            <v>Activos</v>
          </cell>
          <cell r="BN171" t="str">
            <v>Tecnicos</v>
          </cell>
          <cell r="BO171" t="str">
            <v>TECNICO ASIS</v>
          </cell>
          <cell r="BP171" t="str">
            <v>000281</v>
          </cell>
          <cell r="BQ171" t="str">
            <v>Ocupada</v>
          </cell>
          <cell r="BR171" t="str">
            <v>Concurso</v>
          </cell>
          <cell r="BS171" t="str">
            <v>01/07/2013</v>
          </cell>
          <cell r="BT171" t="str">
            <v>RESOLUCION DIRECTORAL</v>
          </cell>
          <cell r="BU171" t="str">
            <v>01/07/2013</v>
          </cell>
          <cell r="BV171" t="str">
            <v>-</v>
          </cell>
          <cell r="BW171" t="str">
            <v>C.S. I-3 PACOBAMBA</v>
          </cell>
          <cell r="BX171" t="str">
            <v>DIRECCION EJECUTIVA</v>
          </cell>
          <cell r="BY171" t="str">
            <v>GESTION ADMINISTRATIVA</v>
          </cell>
          <cell r="BZ171" t="str">
            <v>Personal y Obligaciones Sociales</v>
          </cell>
          <cell r="CA171" t="str">
            <v>RECURSOS ORDINARIOS</v>
          </cell>
          <cell r="CB171" t="str">
            <v>12</v>
          </cell>
          <cell r="CC171" t="str">
            <v>BANCO DE LA NACION</v>
          </cell>
          <cell r="CD171" t="str">
            <v>MULTIRED</v>
          </cell>
          <cell r="CE171" t="str">
            <v>04181101704</v>
          </cell>
          <cell r="CF171" t="str">
            <v>00000000000000000000</v>
          </cell>
          <cell r="CG171" t="str">
            <v>DL.19990 - SNP</v>
          </cell>
          <cell r="CH171" t="str">
            <v>O.N.P.</v>
          </cell>
          <cell r="CI171" t="str">
            <v>01/07/2013</v>
          </cell>
          <cell r="CJ171" t="str">
            <v>000000000000</v>
          </cell>
          <cell r="CK171" t="str">
            <v>000000000000000</v>
          </cell>
          <cell r="CL171" t="str">
            <v>UE Red De Salud Abancay</v>
          </cell>
          <cell r="CM171" t="str">
            <v>ACTIVO</v>
          </cell>
          <cell r="CQ171" t="str">
            <v>Perú</v>
          </cell>
          <cell r="CR171" t="str">
            <v>MICRORED DE SALUD HUANCARAMA</v>
          </cell>
        </row>
        <row r="172">
          <cell r="S172" t="str">
            <v>31027098</v>
          </cell>
          <cell r="T172" t="str">
            <v>JULIAN NEMESIO</v>
          </cell>
          <cell r="U172" t="str">
            <v>ENCISO</v>
          </cell>
          <cell r="V172" t="str">
            <v>RIOS</v>
          </cell>
          <cell r="W172" t="str">
            <v>SIN DATOS</v>
          </cell>
          <cell r="X172" t="str">
            <v>11/03/1971</v>
          </cell>
          <cell r="Y172" t="str">
            <v>Masculino</v>
          </cell>
          <cell r="Z172" t="str">
            <v>Soltero</v>
          </cell>
          <cell r="AA172" t="str">
            <v>ASO NUEVO AMANECER FLORIANA LT C-MZ 27-28</v>
          </cell>
          <cell r="AC172" t="str">
            <v>ramiro20_15@hotmail.com</v>
          </cell>
          <cell r="AD172" t="str">
            <v>983620046,994790156</v>
          </cell>
          <cell r="AE172" t="str">
            <v>Superior Técnico</v>
          </cell>
          <cell r="AF172" t="str">
            <v>Técnico superior completo</v>
          </cell>
          <cell r="AG172" t="str">
            <v>TECNICO EN ENFERMERIA</v>
          </cell>
          <cell r="AK172" t="str">
            <v>TITULO</v>
          </cell>
          <cell r="AM172" t="str">
            <v>NO</v>
          </cell>
          <cell r="AR172" t="str">
            <v>SI</v>
          </cell>
          <cell r="AS172" t="str">
            <v>NO</v>
          </cell>
          <cell r="AT172" t="str">
            <v>NO</v>
          </cell>
          <cell r="AV172" t="str">
            <v>2011-04-01</v>
          </cell>
          <cell r="AW172" t="str">
            <v>TECNICO/A EN ENFERMERIA I</v>
          </cell>
          <cell r="AX172" t="str">
            <v>Regimen 276</v>
          </cell>
          <cell r="AY172" t="str">
            <v>Nombrado</v>
          </cell>
          <cell r="AZ172" t="str">
            <v>STC</v>
          </cell>
          <cell r="BA172" t="str">
            <v>0096-STC-Servidor Tecnico C</v>
          </cell>
          <cell r="BB172" t="str">
            <v>TC</v>
          </cell>
          <cell r="BC172" t="str">
            <v>Recursos Ordinarios</v>
          </cell>
          <cell r="BE172" t="str">
            <v>Presencial</v>
          </cell>
          <cell r="BF172" t="str">
            <v>NO</v>
          </cell>
          <cell r="BG172" t="str">
            <v>NO</v>
          </cell>
          <cell r="BI172" t="str">
            <v>NO</v>
          </cell>
          <cell r="BJ172" t="str">
            <v>NO</v>
          </cell>
          <cell r="BL172" t="str">
            <v>NO</v>
          </cell>
          <cell r="BM172" t="str">
            <v>Activos</v>
          </cell>
          <cell r="BN172" t="str">
            <v>Tecnicos</v>
          </cell>
          <cell r="BO172" t="str">
            <v>TECNICO ASIS</v>
          </cell>
          <cell r="BP172" t="str">
            <v>000211</v>
          </cell>
          <cell r="BQ172" t="str">
            <v>Ocupada</v>
          </cell>
          <cell r="BR172" t="str">
            <v>Ley 28560</v>
          </cell>
          <cell r="BS172" t="str">
            <v>01/04/2011</v>
          </cell>
          <cell r="BT172" t="str">
            <v>RESOLUCION DIRECTORAL</v>
          </cell>
          <cell r="BU172" t="str">
            <v>01/04/2011</v>
          </cell>
          <cell r="BV172" t="str">
            <v>-</v>
          </cell>
          <cell r="BX172" t="str">
            <v>DIRECCION EJECUTIVA</v>
          </cell>
          <cell r="BY172" t="str">
            <v>GESTION ADMINISTRATIVA</v>
          </cell>
          <cell r="BZ172" t="str">
            <v>Personal y Obligaciones Sociales</v>
          </cell>
          <cell r="CA172" t="str">
            <v>RECURSOS ORDINARIOS</v>
          </cell>
          <cell r="CB172" t="str">
            <v>12</v>
          </cell>
          <cell r="CC172" t="str">
            <v>BANCO DE LA NACION</v>
          </cell>
          <cell r="CD172" t="str">
            <v>MULTIRED</v>
          </cell>
          <cell r="CE172" t="str">
            <v>04181074960</v>
          </cell>
          <cell r="CF172" t="str">
            <v>1</v>
          </cell>
          <cell r="CG172" t="str">
            <v>DL.19990 - SNP</v>
          </cell>
          <cell r="CH172" t="str">
            <v>O.N.P.</v>
          </cell>
          <cell r="CI172" t="str">
            <v>29/01/2003</v>
          </cell>
          <cell r="CJ172" t="str">
            <v>560011JERIS0</v>
          </cell>
          <cell r="CK172" t="str">
            <v>0</v>
          </cell>
          <cell r="CL172" t="str">
            <v>UE Red De Salud Abancay</v>
          </cell>
          <cell r="CM172" t="str">
            <v>ACTIVO</v>
          </cell>
          <cell r="CQ172" t="str">
            <v>Perú</v>
          </cell>
          <cell r="CR172" t="str">
            <v>MICRORED DE SALUD HUANCARAMA</v>
          </cell>
        </row>
        <row r="173">
          <cell r="S173" t="str">
            <v>09868698</v>
          </cell>
          <cell r="T173" t="str">
            <v>CALIXTO</v>
          </cell>
          <cell r="U173" t="str">
            <v>HUACHO</v>
          </cell>
          <cell r="V173" t="str">
            <v>HUARCAYA</v>
          </cell>
          <cell r="W173" t="str">
            <v>SIN DATOS</v>
          </cell>
          <cell r="X173" t="str">
            <v>02/02/1969</v>
          </cell>
          <cell r="Y173" t="str">
            <v>Masculino</v>
          </cell>
          <cell r="Z173" t="str">
            <v>Soltero</v>
          </cell>
          <cell r="AA173" t="str">
            <v>URB NARANJAL LOTE 01</v>
          </cell>
          <cell r="AC173" t="str">
            <v>calixtohuacho@hotmail.com</v>
          </cell>
          <cell r="AD173" t="str">
            <v>974740297,974740297,974740297</v>
          </cell>
          <cell r="AE173" t="str">
            <v>Superior Técnico</v>
          </cell>
          <cell r="AF173" t="str">
            <v>Técnico superior completo</v>
          </cell>
          <cell r="AG173" t="str">
            <v>TECNICO LABORATORISTA</v>
          </cell>
          <cell r="AK173" t="str">
            <v>TITULO</v>
          </cell>
          <cell r="AM173" t="str">
            <v>NO</v>
          </cell>
          <cell r="AR173" t="str">
            <v>SI</v>
          </cell>
          <cell r="AS173" t="str">
            <v>NO</v>
          </cell>
          <cell r="AT173" t="str">
            <v>NO</v>
          </cell>
          <cell r="AV173" t="str">
            <v>2010-07-01</v>
          </cell>
          <cell r="AW173" t="str">
            <v>TECNICO/A EN LABORATORIO I</v>
          </cell>
          <cell r="AX173" t="str">
            <v>Regimen 276</v>
          </cell>
          <cell r="AY173" t="str">
            <v>Nombrado</v>
          </cell>
          <cell r="AZ173" t="str">
            <v>STC</v>
          </cell>
          <cell r="BA173" t="str">
            <v>0096-STC-Servidor Tecnico C</v>
          </cell>
          <cell r="BB173" t="str">
            <v>TC</v>
          </cell>
          <cell r="BC173" t="str">
            <v>Recursos Ordinarios</v>
          </cell>
          <cell r="BE173" t="str">
            <v>Presencial</v>
          </cell>
          <cell r="BF173" t="str">
            <v>NO</v>
          </cell>
          <cell r="BG173" t="str">
            <v>NO</v>
          </cell>
          <cell r="BI173" t="str">
            <v>NO</v>
          </cell>
          <cell r="BJ173" t="str">
            <v>NO</v>
          </cell>
          <cell r="BK173" t="str">
            <v>05/08/2010</v>
          </cell>
          <cell r="BL173" t="str">
            <v>SI</v>
          </cell>
          <cell r="BM173" t="str">
            <v>Activos</v>
          </cell>
          <cell r="BN173" t="str">
            <v>Tecnicos</v>
          </cell>
          <cell r="BO173" t="str">
            <v>TECNICO ASIS</v>
          </cell>
          <cell r="BP173" t="str">
            <v>000181</v>
          </cell>
          <cell r="BQ173" t="str">
            <v>Ocupada</v>
          </cell>
          <cell r="BR173" t="str">
            <v>Ley 28498</v>
          </cell>
          <cell r="BS173" t="str">
            <v>01/04/2010</v>
          </cell>
          <cell r="BT173" t="str">
            <v>RESOLUCION DIRECTORAL</v>
          </cell>
          <cell r="BU173" t="str">
            <v>01/04/2010</v>
          </cell>
          <cell r="BV173" t="str">
            <v>-</v>
          </cell>
          <cell r="BX173" t="str">
            <v>DIRECCION EJECUTIVA</v>
          </cell>
          <cell r="BY173" t="str">
            <v>GESTION ADMINISTRATIVA</v>
          </cell>
          <cell r="BZ173" t="str">
            <v>Personal y Obligaciones Sociales</v>
          </cell>
          <cell r="CA173" t="str">
            <v>RECURSOS ORDINARIOS</v>
          </cell>
          <cell r="CB173" t="str">
            <v>12</v>
          </cell>
          <cell r="CC173" t="str">
            <v>BANCO DE LA NACION</v>
          </cell>
          <cell r="CD173" t="str">
            <v>MULTIRED</v>
          </cell>
          <cell r="CE173" t="str">
            <v>04181071023</v>
          </cell>
          <cell r="CF173" t="str">
            <v>1</v>
          </cell>
          <cell r="CG173" t="str">
            <v>DL.25897 - SPP</v>
          </cell>
          <cell r="CH173" t="str">
            <v>AFP PROFUTURO</v>
          </cell>
          <cell r="CI173" t="str">
            <v>29/01/2003</v>
          </cell>
          <cell r="CJ173" t="str">
            <v>552341CHHCR4</v>
          </cell>
          <cell r="CK173" t="str">
            <v>0</v>
          </cell>
          <cell r="CL173" t="str">
            <v>UE Red De Salud Abancay</v>
          </cell>
          <cell r="CM173" t="str">
            <v>ACTIVO</v>
          </cell>
          <cell r="CQ173" t="str">
            <v>Perú</v>
          </cell>
          <cell r="CR173" t="str">
            <v>MICRORED DE SALUD HUANCARAMA</v>
          </cell>
        </row>
        <row r="174">
          <cell r="S174" t="str">
            <v>31042399</v>
          </cell>
          <cell r="T174" t="str">
            <v>MARINA</v>
          </cell>
          <cell r="U174" t="str">
            <v>LOAIZA</v>
          </cell>
          <cell r="V174" t="str">
            <v>AYALA</v>
          </cell>
          <cell r="W174" t="str">
            <v>SIN DATOS</v>
          </cell>
          <cell r="X174" t="str">
            <v>22/09/1962</v>
          </cell>
          <cell r="Y174" t="str">
            <v>Femenino</v>
          </cell>
          <cell r="Z174" t="str">
            <v>Soltero</v>
          </cell>
          <cell r="AA174" t="str">
            <v>ALFONZO UGARTE S/N</v>
          </cell>
          <cell r="AE174" t="str">
            <v>Superior Técnico</v>
          </cell>
          <cell r="AF174" t="str">
            <v>Técnico superior completo</v>
          </cell>
          <cell r="AG174" t="str">
            <v>TECNICO EN ENFERMERIA</v>
          </cell>
          <cell r="AK174" t="str">
            <v>TITULO</v>
          </cell>
          <cell r="AM174" t="str">
            <v>NO</v>
          </cell>
          <cell r="AR174" t="str">
            <v>SI</v>
          </cell>
          <cell r="AS174" t="str">
            <v>NO</v>
          </cell>
          <cell r="AT174" t="str">
            <v>NO</v>
          </cell>
          <cell r="AV174" t="str">
            <v>1994-03-01</v>
          </cell>
          <cell r="AW174" t="str">
            <v>TECNICO/A SANITARIO AMBIENTAL II</v>
          </cell>
          <cell r="AX174" t="str">
            <v>Regimen 276</v>
          </cell>
          <cell r="AY174" t="str">
            <v>Nombrado</v>
          </cell>
          <cell r="AZ174" t="str">
            <v>STA</v>
          </cell>
          <cell r="BA174" t="str">
            <v>0094-STA-Servidor Tecnico A</v>
          </cell>
          <cell r="BB174" t="str">
            <v>TA</v>
          </cell>
          <cell r="BC174" t="str">
            <v>Recursos Ordinarios</v>
          </cell>
          <cell r="BE174" t="str">
            <v>Presencial</v>
          </cell>
          <cell r="BF174" t="str">
            <v>NO</v>
          </cell>
          <cell r="BG174" t="str">
            <v>NO</v>
          </cell>
          <cell r="BI174" t="str">
            <v>NO</v>
          </cell>
          <cell r="BJ174" t="str">
            <v>NO</v>
          </cell>
          <cell r="BL174" t="str">
            <v>NO</v>
          </cell>
          <cell r="BM174" t="str">
            <v>Activos</v>
          </cell>
          <cell r="BN174" t="str">
            <v>Tecnicos</v>
          </cell>
          <cell r="BO174" t="str">
            <v>TECNICO ASIS</v>
          </cell>
          <cell r="BP174" t="str">
            <v>000059</v>
          </cell>
          <cell r="BQ174" t="str">
            <v>Ocupada</v>
          </cell>
          <cell r="BR174" t="str">
            <v>Concurso</v>
          </cell>
          <cell r="BS174" t="str">
            <v>03/01/1994</v>
          </cell>
          <cell r="BT174" t="str">
            <v>RESOLUCION DIRECTORAL</v>
          </cell>
          <cell r="BU174" t="str">
            <v>03/01/1994</v>
          </cell>
          <cell r="BV174" t="str">
            <v>-</v>
          </cell>
          <cell r="BX174" t="str">
            <v>DIRECCION EJECUTIVA</v>
          </cell>
          <cell r="BY174" t="str">
            <v>GESTION ADMINISTRATIVA</v>
          </cell>
          <cell r="BZ174" t="str">
            <v>Personal y Obligaciones Sociales</v>
          </cell>
          <cell r="CA174" t="str">
            <v>RECURSOS ORDINARIOS</v>
          </cell>
          <cell r="CB174" t="str">
            <v>12</v>
          </cell>
          <cell r="CC174" t="str">
            <v>BANCO DE LA NACION</v>
          </cell>
          <cell r="CD174" t="str">
            <v>MULTIRED</v>
          </cell>
          <cell r="CE174" t="str">
            <v>04181343139</v>
          </cell>
          <cell r="CF174" t="str">
            <v>1</v>
          </cell>
          <cell r="CG174" t="str">
            <v>DL.19990 - SNP</v>
          </cell>
          <cell r="CH174" t="str">
            <v>O.N.P.</v>
          </cell>
          <cell r="CI174" t="str">
            <v>03/01/1994</v>
          </cell>
          <cell r="CJ174" t="str">
            <v>0</v>
          </cell>
          <cell r="CK174" t="str">
            <v>0</v>
          </cell>
          <cell r="CL174" t="str">
            <v>UE Red De Salud Abancay</v>
          </cell>
          <cell r="CM174" t="str">
            <v>ACTIVO</v>
          </cell>
          <cell r="CQ174" t="str">
            <v>Perú</v>
          </cell>
          <cell r="CR174" t="str">
            <v>MICRORED DE SALUD HUANCARAMA</v>
          </cell>
        </row>
        <row r="175">
          <cell r="S175" t="str">
            <v>31036937</v>
          </cell>
          <cell r="T175" t="str">
            <v>EDITH</v>
          </cell>
          <cell r="U175" t="str">
            <v>MELENDEZ</v>
          </cell>
          <cell r="V175" t="str">
            <v>RIPA</v>
          </cell>
          <cell r="W175" t="str">
            <v>SIN DATOS</v>
          </cell>
          <cell r="X175" t="str">
            <v>13/09/1972</v>
          </cell>
          <cell r="Y175" t="str">
            <v>Femenino</v>
          </cell>
          <cell r="Z175" t="str">
            <v>Soltero</v>
          </cell>
          <cell r="AA175" t="str">
            <v>URB POLICIAL MZ D LT 40</v>
          </cell>
          <cell r="AC175" t="str">
            <v>edith_72@hotmail.com</v>
          </cell>
          <cell r="AD175" t="str">
            <v>989754089</v>
          </cell>
          <cell r="AE175" t="str">
            <v>Superior Universitario</v>
          </cell>
          <cell r="AF175" t="str">
            <v>Superior completo</v>
          </cell>
          <cell r="AG175" t="str">
            <v>ENFERMERA(O)</v>
          </cell>
          <cell r="AK175" t="str">
            <v>TITULO</v>
          </cell>
          <cell r="AL175" t="str">
            <v>34802</v>
          </cell>
          <cell r="AM175" t="str">
            <v>NO</v>
          </cell>
          <cell r="AR175" t="str">
            <v>SI</v>
          </cell>
          <cell r="AS175" t="str">
            <v>NO</v>
          </cell>
          <cell r="AT175" t="str">
            <v>NO</v>
          </cell>
          <cell r="AV175" t="str">
            <v>2012-12-01</v>
          </cell>
          <cell r="AW175" t="str">
            <v>ENFERMERA/O</v>
          </cell>
          <cell r="AX175" t="str">
            <v>Regimen 276</v>
          </cell>
          <cell r="AY175" t="str">
            <v>Nombrado</v>
          </cell>
          <cell r="AZ175" t="str">
            <v>ENF-10</v>
          </cell>
          <cell r="BA175" t="str">
            <v>0076-ENF-10-Enfermera (nivel I)</v>
          </cell>
          <cell r="BB175" t="str">
            <v>10</v>
          </cell>
          <cell r="BE175" t="str">
            <v>Solo Remoto</v>
          </cell>
          <cell r="BF175" t="str">
            <v>NO</v>
          </cell>
          <cell r="BG175" t="str">
            <v>NO</v>
          </cell>
          <cell r="BH175" t="str">
            <v>Presencia de comorbilidad(RM 193-2020-MINSA,7.2)</v>
          </cell>
          <cell r="BI175" t="str">
            <v>NO</v>
          </cell>
          <cell r="BJ175" t="str">
            <v>NO</v>
          </cell>
          <cell r="BL175" t="str">
            <v>NO</v>
          </cell>
          <cell r="BM175" t="str">
            <v>Activos</v>
          </cell>
          <cell r="BN175" t="str">
            <v>Profesionales de la Salud</v>
          </cell>
          <cell r="BO175" t="str">
            <v>PROF. DE LA SALUD</v>
          </cell>
          <cell r="BP175" t="str">
            <v>000247</v>
          </cell>
          <cell r="BQ175" t="str">
            <v>Ocupada</v>
          </cell>
          <cell r="BR175" t="str">
            <v>Ley 28560</v>
          </cell>
          <cell r="BS175" t="str">
            <v>01/12/2012</v>
          </cell>
          <cell r="BT175" t="str">
            <v>RESOLUCION DIRECTORAL</v>
          </cell>
          <cell r="BU175" t="str">
            <v>01/12/2012</v>
          </cell>
          <cell r="BV175" t="str">
            <v>-</v>
          </cell>
          <cell r="BX175" t="str">
            <v>DIRECCION EJECUTIVA</v>
          </cell>
          <cell r="BY175" t="str">
            <v>GESTION ADMINISTRATIVA</v>
          </cell>
          <cell r="BZ175" t="str">
            <v>Personal y Obligaciones Sociales</v>
          </cell>
          <cell r="CA175" t="str">
            <v>RECURSOS ORDINARIOS</v>
          </cell>
          <cell r="CB175" t="str">
            <v>12</v>
          </cell>
          <cell r="CC175" t="str">
            <v>BANCO DE LA NACION</v>
          </cell>
          <cell r="CD175" t="str">
            <v>MULTIRED</v>
          </cell>
          <cell r="CE175" t="str">
            <v>04181072232</v>
          </cell>
          <cell r="CF175" t="str">
            <v>1</v>
          </cell>
          <cell r="CG175" t="str">
            <v>DL.25897 - SPP</v>
          </cell>
          <cell r="CH175" t="str">
            <v>AFP PROFUTURO</v>
          </cell>
          <cell r="CI175" t="str">
            <v>24/04/2001</v>
          </cell>
          <cell r="CJ175" t="str">
            <v>564301EMREA0</v>
          </cell>
          <cell r="CK175" t="str">
            <v>0</v>
          </cell>
          <cell r="CL175" t="str">
            <v>UE Red De Salud Abancay</v>
          </cell>
          <cell r="CM175" t="str">
            <v>ACTIVO</v>
          </cell>
          <cell r="CQ175" t="str">
            <v>Perú</v>
          </cell>
          <cell r="CR175" t="str">
            <v>MICRORED DE SALUD HUANCARAMA</v>
          </cell>
        </row>
        <row r="176">
          <cell r="S176" t="str">
            <v>31031135</v>
          </cell>
          <cell r="T176" t="str">
            <v>JOSE GABRIEL</v>
          </cell>
          <cell r="U176" t="str">
            <v>MUÑOZ</v>
          </cell>
          <cell r="V176" t="str">
            <v>ESTRADA</v>
          </cell>
          <cell r="W176" t="str">
            <v>SIN DATOS</v>
          </cell>
          <cell r="X176" t="str">
            <v>23/07/1972</v>
          </cell>
          <cell r="Y176" t="str">
            <v>Masculino</v>
          </cell>
          <cell r="Z176" t="str">
            <v>Casado</v>
          </cell>
          <cell r="AA176" t="str">
            <v>ANEXO SAN ANTONIO</v>
          </cell>
          <cell r="AD176" t="str">
            <v>989695252</v>
          </cell>
          <cell r="AE176" t="str">
            <v>Superior Técnico</v>
          </cell>
          <cell r="AF176" t="str">
            <v>Técnico superior completo</v>
          </cell>
          <cell r="AG176" t="str">
            <v>TECNICO EN ENFERMERIA</v>
          </cell>
          <cell r="AK176" t="str">
            <v>TITULO</v>
          </cell>
          <cell r="AM176" t="str">
            <v>NO</v>
          </cell>
          <cell r="AR176" t="str">
            <v>SI</v>
          </cell>
          <cell r="AS176" t="str">
            <v>NO</v>
          </cell>
          <cell r="AT176" t="str">
            <v>NO</v>
          </cell>
          <cell r="AV176" t="str">
            <v>2010-07-01</v>
          </cell>
          <cell r="AW176" t="str">
            <v>TECNICO/A EN ENFERMERIA I</v>
          </cell>
          <cell r="AX176" t="str">
            <v>Regimen 276</v>
          </cell>
          <cell r="AY176" t="str">
            <v>Nombrado</v>
          </cell>
          <cell r="AZ176" t="str">
            <v>STC</v>
          </cell>
          <cell r="BA176" t="str">
            <v>0096-STC-Servidor Tecnico C</v>
          </cell>
          <cell r="BB176" t="str">
            <v>TC</v>
          </cell>
          <cell r="BC176" t="str">
            <v>Recursos Ordinarios</v>
          </cell>
          <cell r="BE176" t="str">
            <v>Presencial</v>
          </cell>
          <cell r="BF176" t="str">
            <v>NO</v>
          </cell>
          <cell r="BG176" t="str">
            <v>NO</v>
          </cell>
          <cell r="BI176" t="str">
            <v>NO</v>
          </cell>
          <cell r="BJ176" t="str">
            <v>NO</v>
          </cell>
          <cell r="BK176" t="str">
            <v>05/08/2010</v>
          </cell>
          <cell r="BL176" t="str">
            <v>SI</v>
          </cell>
          <cell r="BM176" t="str">
            <v>Activos</v>
          </cell>
          <cell r="BN176" t="str">
            <v>Tecnicos</v>
          </cell>
          <cell r="BO176" t="str">
            <v>TECNICO ASIS</v>
          </cell>
          <cell r="BP176" t="str">
            <v>000185</v>
          </cell>
          <cell r="BQ176" t="str">
            <v>Ocupada</v>
          </cell>
          <cell r="BR176" t="str">
            <v>Ley 28498</v>
          </cell>
          <cell r="BS176" t="str">
            <v>01/04/2010</v>
          </cell>
          <cell r="BT176" t="str">
            <v>RESOLUCION DIRECTORAL</v>
          </cell>
          <cell r="BU176" t="str">
            <v>01/04/2010</v>
          </cell>
          <cell r="BV176" t="str">
            <v>-</v>
          </cell>
          <cell r="BX176" t="str">
            <v>DIRECCION EJECUTIVA</v>
          </cell>
          <cell r="BY176" t="str">
            <v>GESTION ADMINISTRATIVA</v>
          </cell>
          <cell r="BZ176" t="str">
            <v>Personal y Obligaciones Sociales</v>
          </cell>
          <cell r="CA176" t="str">
            <v>RECURSOS ORDINARIOS</v>
          </cell>
          <cell r="CB176" t="str">
            <v>12</v>
          </cell>
          <cell r="CC176" t="str">
            <v>BANCO DE LA NACION</v>
          </cell>
          <cell r="CD176" t="str">
            <v>MULTIRED</v>
          </cell>
          <cell r="CE176" t="str">
            <v>04181071597</v>
          </cell>
          <cell r="CF176" t="str">
            <v>1</v>
          </cell>
          <cell r="CG176" t="str">
            <v>DL.25897 - SPP</v>
          </cell>
          <cell r="CH176" t="str">
            <v>AFP PROFUTURO</v>
          </cell>
          <cell r="CI176" t="str">
            <v>31/01/2003</v>
          </cell>
          <cell r="CJ176" t="str">
            <v>565011JMEOR5</v>
          </cell>
          <cell r="CK176" t="str">
            <v>0</v>
          </cell>
          <cell r="CL176" t="str">
            <v>UE Red De Salud Abancay</v>
          </cell>
          <cell r="CM176" t="str">
            <v>ACTIVO</v>
          </cell>
          <cell r="CQ176" t="str">
            <v>Perú</v>
          </cell>
          <cell r="CR176" t="str">
            <v>MICRORED DE SALUD HUANCARAMA</v>
          </cell>
        </row>
        <row r="177">
          <cell r="S177" t="str">
            <v>31355829</v>
          </cell>
          <cell r="T177" t="str">
            <v>ZACARIAS</v>
          </cell>
          <cell r="U177" t="str">
            <v>PANUERA</v>
          </cell>
          <cell r="V177" t="str">
            <v>HUAMANI</v>
          </cell>
          <cell r="W177" t="str">
            <v>SIN DATOS</v>
          </cell>
          <cell r="X177" t="str">
            <v>05/11/1972</v>
          </cell>
          <cell r="Y177" t="str">
            <v>Masculino</v>
          </cell>
          <cell r="Z177" t="str">
            <v>Soltero</v>
          </cell>
          <cell r="AA177" t="str">
            <v>ANEXO HUAYAO</v>
          </cell>
          <cell r="AC177" t="str">
            <v>phz-051172@hotmail.com</v>
          </cell>
          <cell r="AD177" t="str">
            <v>968962686</v>
          </cell>
          <cell r="AE177" t="str">
            <v>Superior Universitario</v>
          </cell>
          <cell r="AF177" t="str">
            <v>Superior completo</v>
          </cell>
          <cell r="AG177" t="str">
            <v>ENFERMERA(O)</v>
          </cell>
          <cell r="AK177" t="str">
            <v>TITULO</v>
          </cell>
          <cell r="AL177" t="str">
            <v>CEP NÂ° 70300</v>
          </cell>
          <cell r="AM177" t="str">
            <v>NO</v>
          </cell>
          <cell r="AR177" t="str">
            <v>SI</v>
          </cell>
          <cell r="AS177" t="str">
            <v>NO</v>
          </cell>
          <cell r="AT177" t="str">
            <v>NO</v>
          </cell>
          <cell r="AV177" t="str">
            <v>2010-07-01</v>
          </cell>
          <cell r="AW177" t="str">
            <v>ENFERMERA/O</v>
          </cell>
          <cell r="AX177" t="str">
            <v>Regimen 276</v>
          </cell>
          <cell r="AY177" t="str">
            <v>Nombrado</v>
          </cell>
          <cell r="AZ177" t="str">
            <v>ENF-10</v>
          </cell>
          <cell r="BA177" t="str">
            <v>0076-ENF-10-Enfermera (nivel I)</v>
          </cell>
          <cell r="BB177" t="str">
            <v>10</v>
          </cell>
          <cell r="BC177" t="str">
            <v>Recursos Ordinarios</v>
          </cell>
          <cell r="BE177" t="str">
            <v>Presencial</v>
          </cell>
          <cell r="BF177" t="str">
            <v>NO</v>
          </cell>
          <cell r="BG177" t="str">
            <v>NO</v>
          </cell>
          <cell r="BI177" t="str">
            <v>NO</v>
          </cell>
          <cell r="BJ177" t="str">
            <v>NO</v>
          </cell>
          <cell r="BK177" t="str">
            <v>29/12/2017</v>
          </cell>
          <cell r="BL177" t="str">
            <v>SI</v>
          </cell>
          <cell r="BM177" t="str">
            <v>Activos</v>
          </cell>
          <cell r="BN177" t="str">
            <v>Profesionales de la Salud</v>
          </cell>
          <cell r="BO177" t="str">
            <v>PROF. DE LA SALUD</v>
          </cell>
          <cell r="BP177" t="str">
            <v>000188</v>
          </cell>
          <cell r="BQ177" t="str">
            <v>Ocupada</v>
          </cell>
          <cell r="BR177" t="str">
            <v>Ley 28498</v>
          </cell>
          <cell r="BS177" t="str">
            <v>01/04/2010</v>
          </cell>
          <cell r="BT177" t="str">
            <v>RESOLUCION DIRECTORAL</v>
          </cell>
          <cell r="BU177" t="str">
            <v>01/04/2010</v>
          </cell>
          <cell r="BV177" t="str">
            <v>01</v>
          </cell>
          <cell r="BX177" t="str">
            <v>DIRECCION EJECUTIVA</v>
          </cell>
          <cell r="BY177" t="str">
            <v>GESTION ADMINISTRATIVA</v>
          </cell>
          <cell r="BZ177" t="str">
            <v>Personal y Obligaciones Sociales</v>
          </cell>
          <cell r="CA177" t="str">
            <v>RECURSOS ORDINARIOS</v>
          </cell>
          <cell r="CB177" t="str">
            <v>12</v>
          </cell>
          <cell r="CC177" t="str">
            <v>BANCO DE LA NACION</v>
          </cell>
          <cell r="CD177" t="str">
            <v>MULTIRED</v>
          </cell>
          <cell r="CE177" t="str">
            <v>04181071139</v>
          </cell>
          <cell r="CF177" t="str">
            <v>00000000000000000000</v>
          </cell>
          <cell r="CG177" t="str">
            <v>DL.25897 - SPP</v>
          </cell>
          <cell r="CH177" t="str">
            <v>PRIMA AFP</v>
          </cell>
          <cell r="CI177" t="str">
            <v>09/03/1994</v>
          </cell>
          <cell r="CJ177" t="str">
            <v>266061ZPHUM9</v>
          </cell>
          <cell r="CK177" t="str">
            <v>0</v>
          </cell>
          <cell r="CL177" t="str">
            <v>UE Red De Salud Abancay</v>
          </cell>
          <cell r="CM177" t="str">
            <v>ACTIVO</v>
          </cell>
          <cell r="CQ177" t="str">
            <v>Perú</v>
          </cell>
          <cell r="CR177" t="str">
            <v>MICRORED DE SALUD HUANCARAMA</v>
          </cell>
        </row>
        <row r="178">
          <cell r="S178" t="str">
            <v>31038723</v>
          </cell>
          <cell r="T178" t="str">
            <v>EDIYULVE</v>
          </cell>
          <cell r="U178" t="str">
            <v>PEREZ</v>
          </cell>
          <cell r="V178" t="str">
            <v>PACHECO</v>
          </cell>
          <cell r="W178" t="str">
            <v>SIN DATOS</v>
          </cell>
          <cell r="X178" t="str">
            <v>24/03/1972</v>
          </cell>
          <cell r="Y178" t="str">
            <v>Masculino</v>
          </cell>
          <cell r="Z178" t="str">
            <v>Casado</v>
          </cell>
          <cell r="AA178" t="str">
            <v>BOLIVAR</v>
          </cell>
          <cell r="AE178" t="str">
            <v>Superior Técnico</v>
          </cell>
          <cell r="AF178" t="str">
            <v>Técnico superior completo</v>
          </cell>
          <cell r="AG178" t="str">
            <v>TECNICO EN ENFERMERIA</v>
          </cell>
          <cell r="AK178" t="str">
            <v>TITULO</v>
          </cell>
          <cell r="AM178" t="str">
            <v>NO</v>
          </cell>
          <cell r="AR178" t="str">
            <v>SI</v>
          </cell>
          <cell r="AS178" t="str">
            <v>NO</v>
          </cell>
          <cell r="AT178" t="str">
            <v>NO</v>
          </cell>
          <cell r="AV178" t="str">
            <v>2011-04-01</v>
          </cell>
          <cell r="AW178" t="str">
            <v>TECNICO/A EN ENFERMERIA I</v>
          </cell>
          <cell r="AX178" t="str">
            <v>Regimen 276</v>
          </cell>
          <cell r="AY178" t="str">
            <v>Nombrado</v>
          </cell>
          <cell r="AZ178" t="str">
            <v>STC</v>
          </cell>
          <cell r="BA178" t="str">
            <v>0096-STC-Servidor Tecnico C</v>
          </cell>
          <cell r="BB178" t="str">
            <v>TC</v>
          </cell>
          <cell r="BC178" t="str">
            <v>Recursos Ordinarios</v>
          </cell>
          <cell r="BE178" t="str">
            <v>Presencial</v>
          </cell>
          <cell r="BF178" t="str">
            <v>NO</v>
          </cell>
          <cell r="BG178" t="str">
            <v>NO</v>
          </cell>
          <cell r="BI178" t="str">
            <v>NO</v>
          </cell>
          <cell r="BJ178" t="str">
            <v>NO</v>
          </cell>
          <cell r="BL178" t="str">
            <v>NO</v>
          </cell>
          <cell r="BM178" t="str">
            <v>Activos</v>
          </cell>
          <cell r="BN178" t="str">
            <v>Tecnicos</v>
          </cell>
          <cell r="BO178" t="str">
            <v>TECNICO ASIS</v>
          </cell>
          <cell r="BP178" t="str">
            <v>000212</v>
          </cell>
          <cell r="BQ178" t="str">
            <v>Ocupada</v>
          </cell>
          <cell r="BR178" t="str">
            <v>Ley 28560</v>
          </cell>
          <cell r="BS178" t="str">
            <v>01/04/2011</v>
          </cell>
          <cell r="BT178" t="str">
            <v>RESOLUCION DIRECTORAL</v>
          </cell>
          <cell r="BU178" t="str">
            <v>01/04/2011</v>
          </cell>
          <cell r="BV178" t="str">
            <v>-</v>
          </cell>
          <cell r="BX178" t="str">
            <v>DIRECCION EJECUTIVA</v>
          </cell>
          <cell r="BY178" t="str">
            <v>GESTION ADMINISTRATIVA</v>
          </cell>
          <cell r="BZ178" t="str">
            <v>Personal y Obligaciones Sociales</v>
          </cell>
          <cell r="CA178" t="str">
            <v>RECURSOS ORDINARIOS</v>
          </cell>
          <cell r="CB178" t="str">
            <v>12</v>
          </cell>
          <cell r="CC178" t="str">
            <v>BANCO DE LA NACION</v>
          </cell>
          <cell r="CD178" t="str">
            <v>MULTIRED</v>
          </cell>
          <cell r="CE178" t="str">
            <v>04181067654</v>
          </cell>
          <cell r="CF178" t="str">
            <v>1</v>
          </cell>
          <cell r="CG178" t="str">
            <v>DL.25897 - SPP</v>
          </cell>
          <cell r="CH178" t="str">
            <v>AFP PROFUTURO</v>
          </cell>
          <cell r="CI178" t="str">
            <v>29/01/2003</v>
          </cell>
          <cell r="CJ178" t="str">
            <v>563801EPPEH6</v>
          </cell>
          <cell r="CK178" t="str">
            <v>0</v>
          </cell>
          <cell r="CL178" t="str">
            <v>UE Red De Salud Abancay</v>
          </cell>
          <cell r="CM178" t="str">
            <v>ACTIVO</v>
          </cell>
          <cell r="CQ178" t="str">
            <v>Perú</v>
          </cell>
          <cell r="CR178" t="str">
            <v>MICRORED DE SALUD HUANCARAMA</v>
          </cell>
        </row>
        <row r="179">
          <cell r="S179" t="str">
            <v>40674355</v>
          </cell>
          <cell r="T179" t="str">
            <v>JULIA MARITZA</v>
          </cell>
          <cell r="U179" t="str">
            <v>TORRES</v>
          </cell>
          <cell r="V179" t="str">
            <v>BRAVO</v>
          </cell>
          <cell r="W179" t="str">
            <v>SIN DATOS</v>
          </cell>
          <cell r="X179" t="str">
            <v>12/04/1980</v>
          </cell>
          <cell r="Y179" t="str">
            <v>Femenino</v>
          </cell>
          <cell r="Z179" t="str">
            <v>Soltero</v>
          </cell>
          <cell r="AA179" t="str">
            <v>AV.CONDEBAMBA 171</v>
          </cell>
          <cell r="AB179" t="str">
            <v>10406743557</v>
          </cell>
          <cell r="AC179" t="str">
            <v>marian_6@hotmail.com</v>
          </cell>
          <cell r="AD179" t="str">
            <v>984296318</v>
          </cell>
          <cell r="AE179" t="str">
            <v>Superior Universitario</v>
          </cell>
          <cell r="AF179" t="str">
            <v>Superior completo</v>
          </cell>
          <cell r="AG179" t="str">
            <v>ENFERMERA(O)</v>
          </cell>
          <cell r="AK179" t="str">
            <v>TITULO</v>
          </cell>
          <cell r="AL179" t="str">
            <v>50691</v>
          </cell>
          <cell r="AM179" t="str">
            <v>NO</v>
          </cell>
          <cell r="AR179" t="str">
            <v>SI</v>
          </cell>
          <cell r="AS179" t="str">
            <v>NO</v>
          </cell>
          <cell r="AT179" t="str">
            <v>NO</v>
          </cell>
          <cell r="AV179" t="str">
            <v>2015-01-01</v>
          </cell>
          <cell r="AW179" t="str">
            <v>ENFERMERA/O</v>
          </cell>
          <cell r="AX179" t="str">
            <v>Regimen 276</v>
          </cell>
          <cell r="AY179" t="str">
            <v>Nombrado</v>
          </cell>
          <cell r="AZ179" t="str">
            <v>ENF-10</v>
          </cell>
          <cell r="BA179" t="str">
            <v>0076-ENF-10-Enfermera (nivel I)</v>
          </cell>
          <cell r="BB179" t="str">
            <v>10</v>
          </cell>
          <cell r="BE179" t="str">
            <v>Presencial</v>
          </cell>
          <cell r="BF179" t="str">
            <v>NO</v>
          </cell>
          <cell r="BG179" t="str">
            <v>NO</v>
          </cell>
          <cell r="BI179" t="str">
            <v>NO</v>
          </cell>
          <cell r="BJ179" t="str">
            <v>NO</v>
          </cell>
          <cell r="BK179" t="str">
            <v>31/12/2014</v>
          </cell>
          <cell r="BL179" t="str">
            <v>SI</v>
          </cell>
          <cell r="BM179" t="str">
            <v>Activos</v>
          </cell>
          <cell r="BN179" t="str">
            <v>Profesionales de la Salud</v>
          </cell>
          <cell r="BO179" t="str">
            <v>PROF. DE LA SALUD</v>
          </cell>
          <cell r="BP179" t="str">
            <v>000377</v>
          </cell>
          <cell r="BQ179" t="str">
            <v>Ocupada</v>
          </cell>
          <cell r="BR179" t="str">
            <v>Ley 30114</v>
          </cell>
          <cell r="BS179" t="str">
            <v>31/12/2014</v>
          </cell>
          <cell r="BT179" t="str">
            <v>RESOLUCION DIRECTORAL</v>
          </cell>
          <cell r="BU179" t="str">
            <v>31/12/2014</v>
          </cell>
          <cell r="BV179" t="str">
            <v>199-2014-D-RSAB-APURIMAC</v>
          </cell>
          <cell r="BX179" t="str">
            <v>DIRECCION EJECUTIVA</v>
          </cell>
          <cell r="BY179" t="str">
            <v>GESTION ADMINISTRATIVA</v>
          </cell>
          <cell r="BZ179" t="str">
            <v>Personal y Obligaciones Sociales</v>
          </cell>
          <cell r="CA179" t="str">
            <v>RECURSOS ORDINARIOS</v>
          </cell>
          <cell r="CB179" t="str">
            <v>12</v>
          </cell>
          <cell r="CC179" t="str">
            <v>BANCO DE LA NACION</v>
          </cell>
          <cell r="CD179" t="str">
            <v>CUENTA DE AHORRO</v>
          </cell>
          <cell r="CE179" t="str">
            <v>04181065848</v>
          </cell>
          <cell r="CF179" t="str">
            <v>1</v>
          </cell>
          <cell r="CG179" t="str">
            <v>DL.19990 - SNP</v>
          </cell>
          <cell r="CH179" t="str">
            <v>O.N.P.</v>
          </cell>
          <cell r="CJ179" t="str">
            <v>0</v>
          </cell>
          <cell r="CK179" t="str">
            <v>0</v>
          </cell>
          <cell r="CL179" t="str">
            <v>UE Red De Salud Abancay</v>
          </cell>
          <cell r="CM179" t="str">
            <v>ACTIVO</v>
          </cell>
          <cell r="CQ179" t="str">
            <v>Perú</v>
          </cell>
          <cell r="CR179" t="str">
            <v>MICRORED DE SALUD HUANCARAMA</v>
          </cell>
        </row>
        <row r="180">
          <cell r="S180" t="str">
            <v>80093058</v>
          </cell>
          <cell r="T180" t="str">
            <v>MARIO</v>
          </cell>
          <cell r="U180" t="str">
            <v>TURPO</v>
          </cell>
          <cell r="V180" t="str">
            <v>NUÑEZ</v>
          </cell>
          <cell r="W180" t="str">
            <v>SIN DATOS</v>
          </cell>
          <cell r="X180" t="str">
            <v>04/08/1977</v>
          </cell>
          <cell r="Y180" t="str">
            <v>Masculino</v>
          </cell>
          <cell r="Z180" t="str">
            <v>Soltero</v>
          </cell>
          <cell r="AA180" t="str">
            <v>SAN MARTIN C-05</v>
          </cell>
          <cell r="AC180" t="str">
            <v>leoturpo1@gmail.com</v>
          </cell>
          <cell r="AD180" t="str">
            <v>993853218</v>
          </cell>
          <cell r="AE180" t="str">
            <v>Superior Técnico</v>
          </cell>
          <cell r="AF180" t="str">
            <v>Técnico superior completo</v>
          </cell>
          <cell r="AG180" t="str">
            <v>TECNICO EN ENFERMERIA</v>
          </cell>
          <cell r="AK180" t="str">
            <v>TITULO</v>
          </cell>
          <cell r="AM180" t="str">
            <v>NO</v>
          </cell>
          <cell r="AR180" t="str">
            <v>SI</v>
          </cell>
          <cell r="AS180" t="str">
            <v>NO</v>
          </cell>
          <cell r="AT180" t="str">
            <v>NO</v>
          </cell>
          <cell r="AV180" t="str">
            <v>2013-09-01</v>
          </cell>
          <cell r="AW180" t="str">
            <v>TECNICO/A EN ENFERMERIA I</v>
          </cell>
          <cell r="AX180" t="str">
            <v>Regimen 276</v>
          </cell>
          <cell r="AY180" t="str">
            <v>Nombrado</v>
          </cell>
          <cell r="AZ180" t="str">
            <v>STC</v>
          </cell>
          <cell r="BA180" t="str">
            <v>0096-STC-Servidor Tecnico C</v>
          </cell>
          <cell r="BB180" t="str">
            <v>TC</v>
          </cell>
          <cell r="BC180" t="str">
            <v>Recursos Ordinarios</v>
          </cell>
          <cell r="BE180" t="str">
            <v>Solo Remoto</v>
          </cell>
          <cell r="BF180" t="str">
            <v>NO</v>
          </cell>
          <cell r="BG180" t="str">
            <v>NO</v>
          </cell>
          <cell r="BH180" t="str">
            <v>Presencia de comorbilidad(RM 193-2020-MINSA,7.2)</v>
          </cell>
          <cell r="BI180" t="str">
            <v>NO</v>
          </cell>
          <cell r="BJ180" t="str">
            <v>NO</v>
          </cell>
          <cell r="BL180" t="str">
            <v>NO</v>
          </cell>
          <cell r="BM180" t="str">
            <v>Activos</v>
          </cell>
          <cell r="BN180" t="str">
            <v>Tecnicos</v>
          </cell>
          <cell r="BO180" t="str">
            <v>TECNICO ASIS</v>
          </cell>
          <cell r="BP180" t="str">
            <v>000344</v>
          </cell>
          <cell r="BQ180" t="str">
            <v>Ocupada</v>
          </cell>
          <cell r="BR180" t="str">
            <v>Concurso</v>
          </cell>
          <cell r="BS180" t="str">
            <v>01/07/2013</v>
          </cell>
          <cell r="BT180" t="str">
            <v>RESOLUCION DIRECTORAL</v>
          </cell>
          <cell r="BU180" t="str">
            <v>01/07/2013</v>
          </cell>
          <cell r="BV180" t="str">
            <v>-</v>
          </cell>
          <cell r="BX180" t="str">
            <v>DIRECCION EJECUTIVA</v>
          </cell>
          <cell r="BY180" t="str">
            <v>GESTION ADMINISTRATIVA</v>
          </cell>
          <cell r="BZ180" t="str">
            <v>Personal y Obligaciones Sociales</v>
          </cell>
          <cell r="CA180" t="str">
            <v>RECURSOS ORDINARIOS</v>
          </cell>
          <cell r="CB180" t="str">
            <v>12</v>
          </cell>
          <cell r="CC180" t="str">
            <v>BANCO DE LA NACION</v>
          </cell>
          <cell r="CD180" t="str">
            <v>MULTIRED</v>
          </cell>
          <cell r="CE180" t="str">
            <v>04181101933</v>
          </cell>
          <cell r="CF180" t="str">
            <v>1</v>
          </cell>
          <cell r="CG180" t="str">
            <v>DL.19990 - SNP</v>
          </cell>
          <cell r="CH180" t="str">
            <v>O.N.P.</v>
          </cell>
          <cell r="CI180" t="str">
            <v>01/07/2013</v>
          </cell>
          <cell r="CJ180" t="str">
            <v>0</v>
          </cell>
          <cell r="CK180" t="str">
            <v>0</v>
          </cell>
          <cell r="CL180" t="str">
            <v>UE Red De Salud Abancay</v>
          </cell>
          <cell r="CM180" t="str">
            <v>ACTIVO</v>
          </cell>
          <cell r="CQ180" t="str">
            <v>Perú</v>
          </cell>
          <cell r="CR180" t="str">
            <v>MICRORED DE SALUD HUANCARAMA</v>
          </cell>
        </row>
        <row r="181">
          <cell r="S181" t="str">
            <v>42784602</v>
          </cell>
          <cell r="T181" t="str">
            <v>ANA BERTHA</v>
          </cell>
          <cell r="U181" t="str">
            <v>CHIPA</v>
          </cell>
          <cell r="V181" t="str">
            <v>PRADA</v>
          </cell>
          <cell r="W181" t="str">
            <v>SIN DATOS</v>
          </cell>
          <cell r="X181" t="str">
            <v>08/09/1981</v>
          </cell>
          <cell r="Y181" t="str">
            <v>Femenino</v>
          </cell>
          <cell r="Z181" t="str">
            <v>Soltero</v>
          </cell>
          <cell r="AA181" t="str">
            <v>SIN DATOS</v>
          </cell>
          <cell r="AC181" t="str">
            <v>anaprada_01@hotmail.com</v>
          </cell>
          <cell r="AD181" t="str">
            <v>994788343</v>
          </cell>
          <cell r="AE181" t="str">
            <v>Superior Universitario</v>
          </cell>
          <cell r="AF181" t="str">
            <v>Superior completo</v>
          </cell>
          <cell r="AG181" t="str">
            <v>ENFERMERA(O)</v>
          </cell>
          <cell r="AK181" t="str">
            <v>TITULO</v>
          </cell>
          <cell r="AM181" t="str">
            <v>NO</v>
          </cell>
          <cell r="AR181" t="str">
            <v>SI</v>
          </cell>
          <cell r="AS181" t="str">
            <v>NO</v>
          </cell>
          <cell r="AT181" t="str">
            <v>NO</v>
          </cell>
          <cell r="AV181" t="str">
            <v>01/01/2019</v>
          </cell>
          <cell r="AW181" t="str">
            <v>ENFERMERA/O</v>
          </cell>
          <cell r="AX181" t="str">
            <v>Regimen 276</v>
          </cell>
          <cell r="AY181" t="str">
            <v>Nombrado</v>
          </cell>
          <cell r="AZ181" t="str">
            <v>ENF-10</v>
          </cell>
          <cell r="BA181" t="str">
            <v>0076-ENF-10-Enfermera (nivel I)</v>
          </cell>
          <cell r="BB181" t="str">
            <v>10</v>
          </cell>
          <cell r="BE181" t="str">
            <v>Presencial</v>
          </cell>
          <cell r="BF181" t="str">
            <v>NO</v>
          </cell>
          <cell r="BG181" t="str">
            <v>NO</v>
          </cell>
          <cell r="BI181" t="str">
            <v>NO</v>
          </cell>
          <cell r="BJ181" t="str">
            <v>NO</v>
          </cell>
          <cell r="BK181" t="str">
            <v>31/12/2018</v>
          </cell>
          <cell r="BL181" t="str">
            <v>SI</v>
          </cell>
          <cell r="BM181" t="str">
            <v>Activos</v>
          </cell>
          <cell r="BN181" t="str">
            <v>Profesionales de la Salud</v>
          </cell>
          <cell r="BO181" t="str">
            <v>PROF. DE LA SALUD</v>
          </cell>
          <cell r="BP181" t="str">
            <v>000597</v>
          </cell>
          <cell r="BQ181" t="str">
            <v>Ocupada</v>
          </cell>
          <cell r="BR181" t="str">
            <v>Concurso</v>
          </cell>
          <cell r="BS181" t="str">
            <v>01/01/2019</v>
          </cell>
          <cell r="BT181" t="str">
            <v>RESOLUCION DIRECTORAL</v>
          </cell>
          <cell r="BU181" t="str">
            <v>01/01/2019</v>
          </cell>
          <cell r="BV181" t="str">
            <v>396</v>
          </cell>
          <cell r="BX181" t="str">
            <v>DIRECCION EJECUTIVA</v>
          </cell>
          <cell r="BZ181" t="str">
            <v>Personal y Obligaciones Sociales</v>
          </cell>
          <cell r="CA181" t="str">
            <v>RECURSOS ORDINARIOS</v>
          </cell>
          <cell r="CB181" t="str">
            <v>12</v>
          </cell>
          <cell r="CC181" t="str">
            <v>BANCO DE LA NACION</v>
          </cell>
          <cell r="CD181" t="str">
            <v>CUENTA DE AHORRO</v>
          </cell>
          <cell r="CE181" t="str">
            <v>04040787920</v>
          </cell>
          <cell r="CF181" t="str">
            <v>00000000000000000000</v>
          </cell>
          <cell r="CG181" t="str">
            <v>DL.19990 - SNP</v>
          </cell>
          <cell r="CH181" t="str">
            <v>O.N.P.</v>
          </cell>
          <cell r="CI181" t="str">
            <v>01/01/2019</v>
          </cell>
          <cell r="CJ181" t="str">
            <v>000000000000</v>
          </cell>
          <cell r="CK181" t="str">
            <v>000000000000000</v>
          </cell>
          <cell r="CL181" t="str">
            <v>UE Red De Salud Abancay</v>
          </cell>
          <cell r="CM181" t="str">
            <v>ACTIVO</v>
          </cell>
          <cell r="CQ181" t="str">
            <v>Perú</v>
          </cell>
          <cell r="CR181" t="str">
            <v>MICRORED DE SALUD HUANCARAMA</v>
          </cell>
        </row>
        <row r="182">
          <cell r="S182" t="str">
            <v>07879863</v>
          </cell>
          <cell r="T182" t="str">
            <v>LUCIA ELENA</v>
          </cell>
          <cell r="U182" t="str">
            <v>CONDOR</v>
          </cell>
          <cell r="V182" t="str">
            <v>ASTUCURI</v>
          </cell>
          <cell r="W182" t="str">
            <v>SIN DATOS</v>
          </cell>
          <cell r="X182" t="str">
            <v>25/06/1972</v>
          </cell>
          <cell r="Y182" t="str">
            <v>Femenino</v>
          </cell>
          <cell r="Z182" t="str">
            <v>Soltero</v>
          </cell>
          <cell r="AA182" t="str">
            <v>JR LOS LIRIOS S/N</v>
          </cell>
          <cell r="AD182" t="str">
            <v>989691792</v>
          </cell>
          <cell r="AE182" t="str">
            <v>Superior Universitario</v>
          </cell>
          <cell r="AF182" t="str">
            <v>Superior completo</v>
          </cell>
          <cell r="AG182" t="str">
            <v>CIRUJANO DENTISTA</v>
          </cell>
          <cell r="AK182" t="str">
            <v>TITULO</v>
          </cell>
          <cell r="AL182" t="str">
            <v>17342</v>
          </cell>
          <cell r="AM182" t="str">
            <v>NO</v>
          </cell>
          <cell r="AR182" t="str">
            <v>SI</v>
          </cell>
          <cell r="AS182" t="str">
            <v>NO</v>
          </cell>
          <cell r="AT182" t="str">
            <v>NO</v>
          </cell>
          <cell r="AV182" t="str">
            <v>01/01/2019</v>
          </cell>
          <cell r="AW182" t="str">
            <v>ODONTOLOGO</v>
          </cell>
          <cell r="AX182" t="str">
            <v>Regimen 276</v>
          </cell>
          <cell r="AY182" t="str">
            <v>Nombrado</v>
          </cell>
          <cell r="AZ182" t="str">
            <v>CD-I</v>
          </cell>
          <cell r="BA182" t="str">
            <v>0115-CD-I-Cirujano Dentista (nivel I)</v>
          </cell>
          <cell r="BB182" t="str">
            <v>61</v>
          </cell>
          <cell r="BE182" t="str">
            <v>Presencial</v>
          </cell>
          <cell r="BF182" t="str">
            <v>NO</v>
          </cell>
          <cell r="BG182" t="str">
            <v>NO</v>
          </cell>
          <cell r="BI182" t="str">
            <v>NO</v>
          </cell>
          <cell r="BJ182" t="str">
            <v>NO</v>
          </cell>
          <cell r="BK182" t="str">
            <v>31/12/2018</v>
          </cell>
          <cell r="BL182" t="str">
            <v>SI</v>
          </cell>
          <cell r="BM182" t="str">
            <v>Activos</v>
          </cell>
          <cell r="BN182" t="str">
            <v>Profesionales de la Salud</v>
          </cell>
          <cell r="BO182" t="str">
            <v>PROF. DE LA SALUD</v>
          </cell>
          <cell r="BP182" t="str">
            <v>000607</v>
          </cell>
          <cell r="BQ182" t="str">
            <v>Ocupada</v>
          </cell>
          <cell r="BR182" t="str">
            <v>Concurso</v>
          </cell>
          <cell r="BS182" t="str">
            <v>01/01/2019</v>
          </cell>
          <cell r="BT182" t="str">
            <v>RESOLUCION DIRECTORAL</v>
          </cell>
          <cell r="BU182" t="str">
            <v>01/01/2019</v>
          </cell>
          <cell r="BV182" t="str">
            <v>396</v>
          </cell>
          <cell r="BX182" t="str">
            <v>RED DE SALUD ABANCAY</v>
          </cell>
          <cell r="BZ182" t="str">
            <v>Personal y Obligaciones Sociales</v>
          </cell>
          <cell r="CA182" t="str">
            <v>RECURSOS ORDINARIOS</v>
          </cell>
          <cell r="CB182" t="str">
            <v>12</v>
          </cell>
          <cell r="CC182" t="str">
            <v>BANCO DE LA NACION</v>
          </cell>
          <cell r="CD182" t="str">
            <v>CUENTA DE AHORRO</v>
          </cell>
          <cell r="CE182" t="str">
            <v>04181249582</v>
          </cell>
          <cell r="CF182" t="str">
            <v>00000000000000000000</v>
          </cell>
          <cell r="CG182" t="str">
            <v>DL.25897 - SPP</v>
          </cell>
          <cell r="CH182" t="str">
            <v>AFP PROFUTURO</v>
          </cell>
          <cell r="CI182" t="str">
            <v>01/01/2019</v>
          </cell>
          <cell r="CJ182" t="str">
            <v>564730LCADU7</v>
          </cell>
          <cell r="CK182" t="str">
            <v>000000000000000</v>
          </cell>
          <cell r="CL182" t="str">
            <v>UE Red De Salud Abancay</v>
          </cell>
          <cell r="CM182" t="str">
            <v>ACTIVO</v>
          </cell>
          <cell r="CQ182" t="str">
            <v>Perú</v>
          </cell>
          <cell r="CR182" t="str">
            <v>MICRORED DE SALUD HUANCARAMA</v>
          </cell>
        </row>
        <row r="183">
          <cell r="S183" t="str">
            <v>43107376</v>
          </cell>
          <cell r="T183" t="str">
            <v>EDITH</v>
          </cell>
          <cell r="U183" t="str">
            <v>MEDRANO</v>
          </cell>
          <cell r="V183" t="str">
            <v>CARRION</v>
          </cell>
          <cell r="W183" t="str">
            <v>SIN DATOS</v>
          </cell>
          <cell r="X183" t="str">
            <v>25/01/1985</v>
          </cell>
          <cell r="Y183" t="str">
            <v>Femenino</v>
          </cell>
          <cell r="Z183" t="str">
            <v>Soltero</v>
          </cell>
          <cell r="AA183" t="str">
            <v>BARRIO LA GRANJA S/N</v>
          </cell>
          <cell r="AE183" t="str">
            <v>Superior Técnico</v>
          </cell>
          <cell r="AF183" t="str">
            <v>Técnico superior completo</v>
          </cell>
          <cell r="AG183" t="str">
            <v>TECNICO EN ENFERMERIA</v>
          </cell>
          <cell r="AK183" t="str">
            <v>TITULO</v>
          </cell>
          <cell r="AM183" t="str">
            <v>NO</v>
          </cell>
          <cell r="AR183" t="str">
            <v>SI</v>
          </cell>
          <cell r="AS183" t="str">
            <v>NO</v>
          </cell>
          <cell r="AT183" t="str">
            <v>NO</v>
          </cell>
          <cell r="AU183" t="str">
            <v>01/01/2019</v>
          </cell>
          <cell r="AV183" t="str">
            <v>05/08/2022</v>
          </cell>
          <cell r="AW183" t="str">
            <v>TECNICO/A EN ENFERMERIA I</v>
          </cell>
          <cell r="AX183" t="str">
            <v>Regimen 1057 (CAS)</v>
          </cell>
          <cell r="AY183" t="str">
            <v>CAS LEY N° 31538</v>
          </cell>
          <cell r="AZ183" t="str">
            <v>Sin Nivel Remunerativo</v>
          </cell>
          <cell r="BA183" t="str">
            <v>0000-Sin Nivel Remunerativo</v>
          </cell>
          <cell r="BC183" t="str">
            <v>Recursos Ordinarios</v>
          </cell>
          <cell r="BD183" t="str">
            <v>1625</v>
          </cell>
          <cell r="BE183" t="str">
            <v>Presencial</v>
          </cell>
          <cell r="BF183" t="str">
            <v>NO</v>
          </cell>
          <cell r="BG183" t="str">
            <v>NO</v>
          </cell>
          <cell r="BI183" t="str">
            <v>NO</v>
          </cell>
          <cell r="BJ183" t="str">
            <v>NO</v>
          </cell>
          <cell r="BL183" t="str">
            <v>NO</v>
          </cell>
          <cell r="BM183" t="str">
            <v>Contrato Administrativo de Servicios</v>
          </cell>
          <cell r="BN183" t="str">
            <v>Tecnicos</v>
          </cell>
          <cell r="BO183" t="str">
            <v>TECNICO ASIS</v>
          </cell>
          <cell r="BP183" t="str">
            <v>000918</v>
          </cell>
          <cell r="BQ183" t="str">
            <v>Ocupada</v>
          </cell>
          <cell r="BR183" t="str">
            <v>Contrato</v>
          </cell>
          <cell r="BS183" t="str">
            <v>09/08/2022</v>
          </cell>
          <cell r="BT183" t="str">
            <v>MEMORANDUM</v>
          </cell>
          <cell r="BU183" t="str">
            <v>09/08/2022</v>
          </cell>
          <cell r="BV183" t="str">
            <v>1107-2022</v>
          </cell>
          <cell r="BW183" t="str">
            <v>C.S. I-3 PACOBAMBA</v>
          </cell>
          <cell r="BX183" t="str">
            <v>RED DE SALUD ABANCAY</v>
          </cell>
          <cell r="BZ183" t="str">
            <v>Personal y Obligaciones Sociales</v>
          </cell>
          <cell r="CA183" t="str">
            <v>RECURSOS ORDINARIOS</v>
          </cell>
          <cell r="CB183" t="str">
            <v>2</v>
          </cell>
          <cell r="CC183" t="str">
            <v>BANCO DE LA NACION</v>
          </cell>
          <cell r="CD183" t="str">
            <v>MULTIRED</v>
          </cell>
          <cell r="CG183" t="str">
            <v>DL.19990 - SNP</v>
          </cell>
          <cell r="CH183" t="str">
            <v>O.N.P.</v>
          </cell>
          <cell r="CI183" t="str">
            <v>09/08/2022</v>
          </cell>
          <cell r="CL183" t="str">
            <v>UE Red De Salud Abancay</v>
          </cell>
          <cell r="CM183" t="str">
            <v>ACTIVO</v>
          </cell>
          <cell r="CQ183" t="str">
            <v>Perú</v>
          </cell>
          <cell r="CR183" t="str">
            <v>MICRORED DE SALUD HUANCARAMA</v>
          </cell>
        </row>
        <row r="184">
          <cell r="S184" t="str">
            <v>46013477</v>
          </cell>
          <cell r="T184" t="str">
            <v>LUISA HILDA</v>
          </cell>
          <cell r="U184" t="str">
            <v>QUISPE</v>
          </cell>
          <cell r="V184" t="str">
            <v>CCASANI</v>
          </cell>
          <cell r="W184" t="str">
            <v>SIN DATOS</v>
          </cell>
          <cell r="X184" t="str">
            <v>30/11/1988</v>
          </cell>
          <cell r="Y184" t="str">
            <v>Femenino</v>
          </cell>
          <cell r="Z184" t="str">
            <v>Soltero</v>
          </cell>
          <cell r="AA184" t="str">
            <v>ASENT. H. JOSE SABOGAL MZ. A LT. 12</v>
          </cell>
          <cell r="AE184" t="str">
            <v>Superior Técnico</v>
          </cell>
          <cell r="AF184" t="str">
            <v>Técnico superior completo</v>
          </cell>
          <cell r="AG184" t="str">
            <v>TECNICO DE FARMACIA</v>
          </cell>
          <cell r="AK184" t="str">
            <v>TITULO</v>
          </cell>
          <cell r="AM184" t="str">
            <v>NO</v>
          </cell>
          <cell r="AR184" t="str">
            <v>SI</v>
          </cell>
          <cell r="AS184" t="str">
            <v>NO</v>
          </cell>
          <cell r="AT184" t="str">
            <v>NO</v>
          </cell>
          <cell r="AU184" t="str">
            <v>13/03/2020</v>
          </cell>
          <cell r="AV184" t="str">
            <v>05/08/2022</v>
          </cell>
          <cell r="AW184" t="str">
            <v>TECNICO/A EN FARMACIA I</v>
          </cell>
          <cell r="AX184" t="str">
            <v>Regimen 1057 (CAS)</v>
          </cell>
          <cell r="AY184" t="str">
            <v>CAS LEY N° 31538</v>
          </cell>
          <cell r="AZ184" t="str">
            <v>Sin Nivel Remunerativo</v>
          </cell>
          <cell r="BA184" t="str">
            <v>0000-Sin Nivel Remunerativo</v>
          </cell>
          <cell r="BC184" t="str">
            <v>Recursos Ordinarios</v>
          </cell>
          <cell r="BD184" t="str">
            <v>1800</v>
          </cell>
          <cell r="BE184" t="str">
            <v>Presencial</v>
          </cell>
          <cell r="BF184" t="str">
            <v>NO</v>
          </cell>
          <cell r="BG184" t="str">
            <v>NO</v>
          </cell>
          <cell r="BI184" t="str">
            <v>NO</v>
          </cell>
          <cell r="BJ184" t="str">
            <v>NO</v>
          </cell>
          <cell r="BL184" t="str">
            <v>NO</v>
          </cell>
          <cell r="BM184" t="str">
            <v>Contrato Administrativo de Servicios</v>
          </cell>
          <cell r="BN184" t="str">
            <v>Tecnicos</v>
          </cell>
          <cell r="BO184" t="str">
            <v>TECNICO ASIS</v>
          </cell>
          <cell r="BP184" t="str">
            <v>000802</v>
          </cell>
          <cell r="BQ184" t="str">
            <v>Ocupada</v>
          </cell>
          <cell r="BR184" t="str">
            <v>Contrato</v>
          </cell>
          <cell r="BS184" t="str">
            <v>05/08/2022</v>
          </cell>
          <cell r="BT184" t="str">
            <v>MEMORANDUM</v>
          </cell>
          <cell r="BU184" t="str">
            <v>05/08/2022</v>
          </cell>
          <cell r="BV184" t="str">
            <v>1087-2022</v>
          </cell>
          <cell r="BW184" t="str">
            <v>C.S. I-3 PACOBAMBA</v>
          </cell>
          <cell r="BX184" t="str">
            <v>RED DE SALUD ABANCAY</v>
          </cell>
          <cell r="BZ184" t="str">
            <v>Personal y Obligaciones Sociales</v>
          </cell>
          <cell r="CA184" t="str">
            <v>RECURSOS ORDINARIOS</v>
          </cell>
          <cell r="CB184" t="str">
            <v>2</v>
          </cell>
          <cell r="CC184" t="str">
            <v>BANCO DE LA NACION</v>
          </cell>
          <cell r="CD184" t="str">
            <v>CUENTA CORRIENTE</v>
          </cell>
          <cell r="CE184" t="str">
            <v>0</v>
          </cell>
          <cell r="CF184" t="str">
            <v>0</v>
          </cell>
          <cell r="CG184" t="str">
            <v>DL.19990 - SNP</v>
          </cell>
          <cell r="CH184" t="str">
            <v>O.N.P.</v>
          </cell>
          <cell r="CI184" t="str">
            <v>05/08/2022</v>
          </cell>
          <cell r="CL184" t="str">
            <v>UE Red De Salud Abancay</v>
          </cell>
          <cell r="CM184" t="str">
            <v>ACTIVO</v>
          </cell>
          <cell r="CQ184" t="str">
            <v>Perú</v>
          </cell>
          <cell r="CR184" t="str">
            <v>MICRORED DE SALUD HUANCARAMA</v>
          </cell>
        </row>
        <row r="185">
          <cell r="S185" t="str">
            <v>44082798</v>
          </cell>
          <cell r="T185" t="str">
            <v>ELER</v>
          </cell>
          <cell r="U185" t="str">
            <v>ZUÑIGA</v>
          </cell>
          <cell r="V185" t="str">
            <v>CARHUAS</v>
          </cell>
          <cell r="W185" t="str">
            <v>SIN DATOS</v>
          </cell>
          <cell r="X185" t="str">
            <v>24/01/1987</v>
          </cell>
          <cell r="Y185" t="str">
            <v>Masculino</v>
          </cell>
          <cell r="Z185" t="str">
            <v>Soltero</v>
          </cell>
          <cell r="AA185" t="str">
            <v>JR TUPAC AMARU 755</v>
          </cell>
          <cell r="AC185" t="str">
            <v>eler2401@hotmail.com</v>
          </cell>
          <cell r="AD185" t="str">
            <v>983904957</v>
          </cell>
          <cell r="AE185" t="str">
            <v>Superior Universitario</v>
          </cell>
          <cell r="AF185" t="str">
            <v>Superior completo</v>
          </cell>
          <cell r="AG185" t="str">
            <v>OBSTETRA</v>
          </cell>
          <cell r="AK185" t="str">
            <v>TITULO</v>
          </cell>
          <cell r="AL185" t="str">
            <v>28996</v>
          </cell>
          <cell r="AM185" t="str">
            <v>NO</v>
          </cell>
          <cell r="AR185" t="str">
            <v>SI</v>
          </cell>
          <cell r="AS185" t="str">
            <v>NO</v>
          </cell>
          <cell r="AT185" t="str">
            <v>NO</v>
          </cell>
          <cell r="AV185" t="str">
            <v>2013-03-01</v>
          </cell>
          <cell r="AW185" t="str">
            <v>OBSTETRA</v>
          </cell>
          <cell r="AX185" t="str">
            <v>Regimen 1057 (CAS)</v>
          </cell>
          <cell r="AY185" t="str">
            <v>Contrato CAS</v>
          </cell>
          <cell r="AZ185" t="str">
            <v>Sin Nivel Remunerativo</v>
          </cell>
          <cell r="BA185" t="str">
            <v>0000-Sin Nivel Remunerativo</v>
          </cell>
          <cell r="BC185" t="str">
            <v>Recursos Ordinarios</v>
          </cell>
          <cell r="BD185" t="str">
            <v>2500</v>
          </cell>
          <cell r="BE185" t="str">
            <v>Presencial</v>
          </cell>
          <cell r="BF185" t="str">
            <v>NO</v>
          </cell>
          <cell r="BG185" t="str">
            <v>NO</v>
          </cell>
          <cell r="BI185" t="str">
            <v>NO</v>
          </cell>
          <cell r="BJ185" t="str">
            <v>NO</v>
          </cell>
          <cell r="BL185" t="str">
            <v>NO</v>
          </cell>
          <cell r="BM185" t="str">
            <v>Contrato Administrativo de Servicios</v>
          </cell>
          <cell r="BN185" t="str">
            <v>Profesionales de la Salud</v>
          </cell>
          <cell r="BO185" t="str">
            <v>PROF. DE LA SALUD</v>
          </cell>
          <cell r="BP185" t="str">
            <v>000275</v>
          </cell>
          <cell r="BQ185" t="str">
            <v>Ocupada</v>
          </cell>
          <cell r="BR185" t="str">
            <v>Contrato</v>
          </cell>
          <cell r="BS185" t="str">
            <v>12/05/2014</v>
          </cell>
          <cell r="BT185" t="str">
            <v>CONTRATO</v>
          </cell>
          <cell r="BU185" t="str">
            <v>12/05/2014</v>
          </cell>
          <cell r="BV185" t="str">
            <v>198-2014</v>
          </cell>
          <cell r="BW185" t="str">
            <v>RED DE SALUD ABANCAY</v>
          </cell>
          <cell r="BX185" t="str">
            <v>DIRECCION EJECUTIVA</v>
          </cell>
          <cell r="BY185" t="str">
            <v>GESTION ADMINISTRATIVA</v>
          </cell>
          <cell r="BZ185" t="str">
            <v>Personal y Obligaciones Sociales</v>
          </cell>
          <cell r="CA185" t="str">
            <v>RECURSOS ORDINARIOS</v>
          </cell>
          <cell r="CB185" t="str">
            <v>12</v>
          </cell>
          <cell r="CC185" t="str">
            <v>BANCO DE LA NACION</v>
          </cell>
          <cell r="CD185" t="str">
            <v>CUENTA DE AHORRO</v>
          </cell>
          <cell r="CE185" t="str">
            <v>04043318506</v>
          </cell>
          <cell r="CF185" t="str">
            <v>00000000000000000000</v>
          </cell>
          <cell r="CG185" t="str">
            <v>DL.19990 - SNP</v>
          </cell>
          <cell r="CH185" t="str">
            <v>O.N.P.</v>
          </cell>
          <cell r="CJ185" t="str">
            <v>0</v>
          </cell>
          <cell r="CK185" t="str">
            <v>0</v>
          </cell>
          <cell r="CL185" t="str">
            <v>UE Red De Salud Abancay</v>
          </cell>
          <cell r="CM185" t="str">
            <v>ACTIVO</v>
          </cell>
          <cell r="CQ185" t="str">
            <v>Perú</v>
          </cell>
          <cell r="CR185" t="str">
            <v>MICRORED DE SALUD HUANCARAMA</v>
          </cell>
        </row>
        <row r="186">
          <cell r="S186" t="str">
            <v>48428958</v>
          </cell>
          <cell r="T186" t="str">
            <v>SHEYLA</v>
          </cell>
          <cell r="U186" t="str">
            <v>ARAGON</v>
          </cell>
          <cell r="V186" t="str">
            <v>ALANOCCA</v>
          </cell>
          <cell r="W186" t="str">
            <v>SIN DATOS</v>
          </cell>
          <cell r="X186" t="str">
            <v>22/09/1993</v>
          </cell>
          <cell r="Y186" t="str">
            <v>Femenino</v>
          </cell>
          <cell r="Z186" t="str">
            <v>Soltero</v>
          </cell>
          <cell r="AA186" t="str">
            <v>AUGUSTO SALAZAR BONDI</v>
          </cell>
          <cell r="AB186" t="str">
            <v>104842895</v>
          </cell>
          <cell r="AE186" t="str">
            <v>Superior Universitario</v>
          </cell>
          <cell r="AF186" t="str">
            <v>Superior completo</v>
          </cell>
          <cell r="AG186" t="str">
            <v>OBSTETRA</v>
          </cell>
          <cell r="AK186" t="str">
            <v>TITULO</v>
          </cell>
          <cell r="AL186" t="str">
            <v>35823</v>
          </cell>
          <cell r="AM186" t="str">
            <v>NO</v>
          </cell>
          <cell r="AR186" t="str">
            <v>SI</v>
          </cell>
          <cell r="AS186" t="str">
            <v>NO</v>
          </cell>
          <cell r="AT186" t="str">
            <v>NO</v>
          </cell>
          <cell r="AU186" t="str">
            <v>01/02/2020</v>
          </cell>
          <cell r="AV186" t="str">
            <v>05/08/2022</v>
          </cell>
          <cell r="AW186" t="str">
            <v>OBSTETRA</v>
          </cell>
          <cell r="AX186" t="str">
            <v>Regimen 1057 (CAS)</v>
          </cell>
          <cell r="AY186" t="str">
            <v>CAS LEY N° 31538</v>
          </cell>
          <cell r="AZ186" t="str">
            <v>Sin Nivel Remunerativo</v>
          </cell>
          <cell r="BA186" t="str">
            <v>0000-Sin Nivel Remunerativo</v>
          </cell>
          <cell r="BC186" t="str">
            <v>Recursos Ordinarios</v>
          </cell>
          <cell r="BD186" t="str">
            <v>2900</v>
          </cell>
          <cell r="BE186" t="str">
            <v>Presencial</v>
          </cell>
          <cell r="BF186" t="str">
            <v>NO</v>
          </cell>
          <cell r="BG186" t="str">
            <v>NO</v>
          </cell>
          <cell r="BI186" t="str">
            <v>NO</v>
          </cell>
          <cell r="BJ186" t="str">
            <v>NO</v>
          </cell>
          <cell r="BL186" t="str">
            <v>NO</v>
          </cell>
          <cell r="BM186" t="str">
            <v>Contrato Administrativo de Servicios</v>
          </cell>
          <cell r="BN186" t="str">
            <v>Profesionales de la Salud</v>
          </cell>
          <cell r="BO186" t="str">
            <v>PROF. DE LA SALUD</v>
          </cell>
          <cell r="BP186" t="str">
            <v>000822</v>
          </cell>
          <cell r="BQ186" t="str">
            <v>Ocupada</v>
          </cell>
          <cell r="BR186" t="str">
            <v>Contrato</v>
          </cell>
          <cell r="BS186" t="str">
            <v>05/08/2022</v>
          </cell>
          <cell r="BT186" t="str">
            <v>MEMORANDUM</v>
          </cell>
          <cell r="BU186" t="str">
            <v>05/08/2022</v>
          </cell>
          <cell r="BV186" t="str">
            <v>1068-2022</v>
          </cell>
          <cell r="BW186" t="str">
            <v>C.S. I-3 PACOBAMBA</v>
          </cell>
          <cell r="BX186" t="str">
            <v>RED DE SALUD ABANCAY</v>
          </cell>
          <cell r="BZ186" t="str">
            <v>Personal y Obligaciones Sociales</v>
          </cell>
          <cell r="CA186" t="str">
            <v>RECURSOS ORDINARIOS</v>
          </cell>
          <cell r="CB186" t="str">
            <v>2</v>
          </cell>
          <cell r="CC186" t="str">
            <v>BANCO DE LA NACION</v>
          </cell>
          <cell r="CD186" t="str">
            <v>MULTIRED</v>
          </cell>
          <cell r="CG186" t="str">
            <v>DL.19990 - SNP</v>
          </cell>
          <cell r="CH186" t="str">
            <v>O.N.P.</v>
          </cell>
          <cell r="CI186" t="str">
            <v>05/08/2022</v>
          </cell>
          <cell r="CL186" t="str">
            <v>UE Red De Salud Abancay</v>
          </cell>
          <cell r="CM186" t="str">
            <v>ACTIVO</v>
          </cell>
          <cell r="CQ186" t="str">
            <v>Perú</v>
          </cell>
          <cell r="CR186" t="str">
            <v>MICRORED DE SALUD HUANCARAMA</v>
          </cell>
        </row>
        <row r="187">
          <cell r="S187" t="str">
            <v>43733930</v>
          </cell>
          <cell r="T187" t="str">
            <v>KAROLD JOSSEPH</v>
          </cell>
          <cell r="U187" t="str">
            <v>GUIZADO</v>
          </cell>
          <cell r="V187" t="str">
            <v>CHUMPISUCA</v>
          </cell>
          <cell r="W187" t="str">
            <v>SIN DATOS</v>
          </cell>
          <cell r="X187" t="str">
            <v>02/05/1986</v>
          </cell>
          <cell r="Y187" t="str">
            <v>Masculino</v>
          </cell>
          <cell r="Z187" t="str">
            <v>Soltero</v>
          </cell>
          <cell r="AA187" t="str">
            <v>LOS CLAVELES LOTE 19</v>
          </cell>
          <cell r="AE187" t="str">
            <v>Superior Universitario</v>
          </cell>
          <cell r="AF187" t="str">
            <v>Superior completo</v>
          </cell>
          <cell r="AG187" t="str">
            <v>MEDICO CIRUJANO</v>
          </cell>
          <cell r="AK187" t="str">
            <v>TITULO</v>
          </cell>
          <cell r="AL187" t="str">
            <v>076453</v>
          </cell>
          <cell r="AM187" t="str">
            <v>NO</v>
          </cell>
          <cell r="AR187" t="str">
            <v>SI</v>
          </cell>
          <cell r="AS187" t="str">
            <v>NO</v>
          </cell>
          <cell r="AT187" t="str">
            <v>NO</v>
          </cell>
          <cell r="AU187" t="str">
            <v>01/06/2019</v>
          </cell>
          <cell r="AV187" t="str">
            <v>13/03/2020</v>
          </cell>
          <cell r="AW187" t="str">
            <v>MEDICO</v>
          </cell>
          <cell r="AX187" t="str">
            <v>Regimen 276</v>
          </cell>
          <cell r="AY187" t="str">
            <v>Contratado 276 - Plazo fijo</v>
          </cell>
          <cell r="AZ187" t="str">
            <v>MC-2</v>
          </cell>
          <cell r="BA187" t="str">
            <v>0072-MC-2-Medico Cirujano N-2</v>
          </cell>
          <cell r="BB187" t="str">
            <v>16</v>
          </cell>
          <cell r="BE187" t="str">
            <v>Presencial</v>
          </cell>
          <cell r="BF187" t="str">
            <v>NO</v>
          </cell>
          <cell r="BG187" t="str">
            <v>NO</v>
          </cell>
          <cell r="BI187" t="str">
            <v>NO</v>
          </cell>
          <cell r="BJ187" t="str">
            <v>NO</v>
          </cell>
          <cell r="BL187" t="str">
            <v>NO</v>
          </cell>
          <cell r="BM187" t="str">
            <v>Activos</v>
          </cell>
          <cell r="BN187" t="str">
            <v>Profesionales de la Salud</v>
          </cell>
          <cell r="BO187" t="str">
            <v>MEDICO</v>
          </cell>
          <cell r="BP187" t="str">
            <v>000103</v>
          </cell>
          <cell r="BQ187" t="str">
            <v>Ocupada</v>
          </cell>
          <cell r="BR187" t="str">
            <v>Contrato</v>
          </cell>
          <cell r="BS187" t="str">
            <v>21/04/2022</v>
          </cell>
          <cell r="BT187" t="str">
            <v>MEMORANDUM</v>
          </cell>
          <cell r="BU187" t="str">
            <v>21/04/2022</v>
          </cell>
          <cell r="BV187" t="str">
            <v>548-2022</v>
          </cell>
          <cell r="BW187" t="str">
            <v>C.S. I-3 PACOBAMBA</v>
          </cell>
          <cell r="BX187" t="str">
            <v>DIRECCION EJECUTIVA</v>
          </cell>
          <cell r="BY187" t="str">
            <v>GESTION ADMINISTRATIVA</v>
          </cell>
          <cell r="BZ187" t="str">
            <v>Personal y Obligaciones Sociales</v>
          </cell>
          <cell r="CA187" t="str">
            <v>RECURSOS ORDINARIOS</v>
          </cell>
          <cell r="CB187" t="str">
            <v>12</v>
          </cell>
          <cell r="CC187" t="str">
            <v>BANCO DE LA NACION</v>
          </cell>
          <cell r="CD187" t="str">
            <v>CUENTA CORRIENTE</v>
          </cell>
          <cell r="CE187" t="str">
            <v>0418168888195</v>
          </cell>
          <cell r="CG187" t="str">
            <v>DL.19990 - SNP</v>
          </cell>
          <cell r="CH187" t="str">
            <v>O.N.P.</v>
          </cell>
          <cell r="CI187" t="str">
            <v>21/04/2022</v>
          </cell>
          <cell r="CL187" t="str">
            <v>UE Red De Salud Abancay</v>
          </cell>
          <cell r="CM187" t="str">
            <v>ACTIVO</v>
          </cell>
          <cell r="CQ187" t="str">
            <v>Perú</v>
          </cell>
          <cell r="CR187" t="str">
            <v>MICRORED DE SALUD HUANCARAMA</v>
          </cell>
        </row>
        <row r="188">
          <cell r="S188" t="str">
            <v>42011380</v>
          </cell>
          <cell r="T188" t="str">
            <v>EDITH</v>
          </cell>
          <cell r="U188" t="str">
            <v>RIVEROS</v>
          </cell>
          <cell r="V188" t="str">
            <v>ROJAS</v>
          </cell>
          <cell r="W188" t="str">
            <v>SIN DATOS</v>
          </cell>
          <cell r="X188" t="str">
            <v>18/08/1983</v>
          </cell>
          <cell r="Y188" t="str">
            <v>Femenino</v>
          </cell>
          <cell r="Z188" t="str">
            <v>Soltero</v>
          </cell>
          <cell r="AA188" t="str">
            <v>CIRCUNVALACION S/N</v>
          </cell>
          <cell r="AC188" t="str">
            <v>rojas_edith22@hotmail.com</v>
          </cell>
          <cell r="AD188" t="str">
            <v>958616792,953750666</v>
          </cell>
          <cell r="AE188" t="str">
            <v>Superior Técnico</v>
          </cell>
          <cell r="AF188" t="str">
            <v>Técnico superior completo</v>
          </cell>
          <cell r="AG188" t="str">
            <v>TECNICO EN ENFERMERIA</v>
          </cell>
          <cell r="AK188" t="str">
            <v>TITULO</v>
          </cell>
          <cell r="AM188" t="str">
            <v>NO</v>
          </cell>
          <cell r="AR188" t="str">
            <v>SI</v>
          </cell>
          <cell r="AS188" t="str">
            <v>NO</v>
          </cell>
          <cell r="AT188" t="str">
            <v>NO</v>
          </cell>
          <cell r="AU188" t="str">
            <v>04/04/2017</v>
          </cell>
          <cell r="AV188" t="str">
            <v>02/01/2001</v>
          </cell>
          <cell r="AW188" t="str">
            <v>TECNICO/A EN ENFERMERIA I</v>
          </cell>
          <cell r="AX188" t="str">
            <v>Regimen 276</v>
          </cell>
          <cell r="AY188" t="str">
            <v>Contratado 276 - Plazo fijo</v>
          </cell>
          <cell r="AZ188" t="str">
            <v>STC</v>
          </cell>
          <cell r="BA188" t="str">
            <v>0096-STC-Servidor Tecnico C</v>
          </cell>
          <cell r="BB188" t="str">
            <v>TC</v>
          </cell>
          <cell r="BE188" t="str">
            <v>Presencial</v>
          </cell>
          <cell r="BF188" t="str">
            <v>NO</v>
          </cell>
          <cell r="BG188" t="str">
            <v>NO</v>
          </cell>
          <cell r="BI188" t="str">
            <v>NO</v>
          </cell>
          <cell r="BJ188" t="str">
            <v>NO</v>
          </cell>
          <cell r="BK188" t="str">
            <v>04/04/2017</v>
          </cell>
          <cell r="BL188" t="str">
            <v>SI</v>
          </cell>
          <cell r="BM188" t="str">
            <v>Activos</v>
          </cell>
          <cell r="BN188" t="str">
            <v>Tecnicos</v>
          </cell>
          <cell r="BO188" t="str">
            <v>TECNICO ASIS</v>
          </cell>
          <cell r="BP188" t="str">
            <v>000169</v>
          </cell>
          <cell r="BQ188" t="str">
            <v>Ocupada</v>
          </cell>
          <cell r="BR188" t="str">
            <v>Reasignacion</v>
          </cell>
          <cell r="BS188" t="str">
            <v>01/04/2022</v>
          </cell>
          <cell r="BT188" t="str">
            <v>RESOLUCION DIRECTORAL</v>
          </cell>
          <cell r="BU188" t="str">
            <v>15/03/2022</v>
          </cell>
          <cell r="BV188" t="str">
            <v>R.D. 119-2022-D-RSAB-APURIMAC</v>
          </cell>
          <cell r="BW188" t="str">
            <v>C.S. I-3 PACOBAMBA</v>
          </cell>
          <cell r="BX188" t="str">
            <v>DIRECCION EJECUTIVA</v>
          </cell>
          <cell r="BY188" t="str">
            <v>GESTION ADMINISTRATIVA</v>
          </cell>
          <cell r="BZ188" t="str">
            <v>Personal y Obligaciones Sociales</v>
          </cell>
          <cell r="CA188" t="str">
            <v>RECURSOS ORDINARIOS</v>
          </cell>
          <cell r="CB188" t="str">
            <v>12</v>
          </cell>
          <cell r="CC188" t="str">
            <v>BANCO DE LA NACION</v>
          </cell>
          <cell r="CD188" t="str">
            <v>CUENTA CORRIENTE</v>
          </cell>
          <cell r="CG188" t="str">
            <v>DL.19990 - SNP</v>
          </cell>
          <cell r="CH188" t="str">
            <v>O.N.P.</v>
          </cell>
          <cell r="CI188" t="str">
            <v>01/04/2022</v>
          </cell>
          <cell r="CL188" t="str">
            <v>UE Red De Salud Abancay</v>
          </cell>
          <cell r="CM188" t="str">
            <v>ACTIVO</v>
          </cell>
          <cell r="CQ188" t="str">
            <v>Perú</v>
          </cell>
          <cell r="CR188" t="str">
            <v>MICRORED DE SALUD HUANCARAMA</v>
          </cell>
        </row>
        <row r="189">
          <cell r="S189" t="str">
            <v>45468777</v>
          </cell>
          <cell r="T189" t="str">
            <v>EDUARDO</v>
          </cell>
          <cell r="U189" t="str">
            <v>TORRES</v>
          </cell>
          <cell r="V189" t="str">
            <v>ESCALANTE</v>
          </cell>
          <cell r="W189" t="str">
            <v>SIN DATOS</v>
          </cell>
          <cell r="X189" t="str">
            <v>03/11/1988</v>
          </cell>
          <cell r="Y189" t="str">
            <v>Masculino</v>
          </cell>
          <cell r="Z189" t="str">
            <v>Soltero</v>
          </cell>
          <cell r="AA189" t="str">
            <v>AV VENEZUELA 1150</v>
          </cell>
          <cell r="AE189" t="str">
            <v>Superior Universitario</v>
          </cell>
          <cell r="AF189" t="str">
            <v>Superior completo</v>
          </cell>
          <cell r="AG189" t="str">
            <v>ENFERMERA(O)</v>
          </cell>
          <cell r="AK189" t="str">
            <v>TITULO</v>
          </cell>
          <cell r="AM189" t="str">
            <v>NO</v>
          </cell>
          <cell r="AR189" t="str">
            <v>SI</v>
          </cell>
          <cell r="AS189" t="str">
            <v>NO</v>
          </cell>
          <cell r="AT189" t="str">
            <v>NO</v>
          </cell>
          <cell r="AU189" t="str">
            <v>08/07/2021</v>
          </cell>
          <cell r="AV189" t="str">
            <v>09/08/2022</v>
          </cell>
          <cell r="AW189" t="str">
            <v>ENFERMERA/O</v>
          </cell>
          <cell r="AX189" t="str">
            <v>Regimen 1057 (CAS)</v>
          </cell>
          <cell r="AY189" t="str">
            <v>CAS LEY N° 31538</v>
          </cell>
          <cell r="AZ189" t="str">
            <v>Sin Nivel Remunerativo</v>
          </cell>
          <cell r="BA189" t="str">
            <v>0000-Sin Nivel Remunerativo</v>
          </cell>
          <cell r="BC189" t="str">
            <v>Recursos Ordinarios</v>
          </cell>
          <cell r="BD189" t="str">
            <v>2900</v>
          </cell>
          <cell r="BE189" t="str">
            <v>Presencial</v>
          </cell>
          <cell r="BF189" t="str">
            <v>NO</v>
          </cell>
          <cell r="BG189" t="str">
            <v>NO</v>
          </cell>
          <cell r="BI189" t="str">
            <v>NO</v>
          </cell>
          <cell r="BJ189" t="str">
            <v>NO</v>
          </cell>
          <cell r="BL189" t="str">
            <v>NO</v>
          </cell>
          <cell r="BM189" t="str">
            <v>Contrato Administrativo de Servicios</v>
          </cell>
          <cell r="BN189" t="str">
            <v>Profesionales de la Salud</v>
          </cell>
          <cell r="BO189" t="str">
            <v>PROF. DE LA SALUD</v>
          </cell>
          <cell r="BP189" t="str">
            <v>000848</v>
          </cell>
          <cell r="BQ189" t="str">
            <v>Ocupada</v>
          </cell>
          <cell r="BR189" t="str">
            <v>Contrato</v>
          </cell>
          <cell r="BS189" t="str">
            <v>09/08/2022</v>
          </cell>
          <cell r="BT189" t="str">
            <v>MEMORANDUM</v>
          </cell>
          <cell r="BU189" t="str">
            <v>09/08/2022</v>
          </cell>
          <cell r="BV189" t="str">
            <v>1138-2022</v>
          </cell>
          <cell r="BW189" t="str">
            <v>C.S. I-3 PACOBAMBA</v>
          </cell>
          <cell r="BX189" t="str">
            <v>RED DE SALUD ABANCAY</v>
          </cell>
          <cell r="BZ189" t="str">
            <v>Personal y Obligaciones Sociales</v>
          </cell>
          <cell r="CA189" t="str">
            <v>RECURSOS ORDINARIOS</v>
          </cell>
          <cell r="CB189" t="str">
            <v>2</v>
          </cell>
          <cell r="CC189" t="str">
            <v>BANCO DE LA NACION</v>
          </cell>
          <cell r="CD189" t="str">
            <v>MULTIRED</v>
          </cell>
          <cell r="CG189" t="str">
            <v>DL.19990 - SNP</v>
          </cell>
          <cell r="CH189" t="str">
            <v>O.N.P.</v>
          </cell>
          <cell r="CI189" t="str">
            <v>09/08/2022</v>
          </cell>
          <cell r="CL189" t="str">
            <v>UE Red De Salud Abancay</v>
          </cell>
          <cell r="CM189" t="str">
            <v>ACTIVO</v>
          </cell>
          <cell r="CQ189" t="str">
            <v>Perú</v>
          </cell>
          <cell r="CR189" t="str">
            <v>MICRORED DE SALUD HUANCARAMA</v>
          </cell>
        </row>
        <row r="190">
          <cell r="S190" t="str">
            <v>31037484</v>
          </cell>
          <cell r="T190" t="str">
            <v>IDELMINA</v>
          </cell>
          <cell r="U190" t="str">
            <v>BAZAN</v>
          </cell>
          <cell r="V190" t="str">
            <v>QUISPE</v>
          </cell>
          <cell r="W190" t="str">
            <v>SIN DATOS</v>
          </cell>
          <cell r="X190" t="str">
            <v>15/03/1975</v>
          </cell>
          <cell r="Y190" t="str">
            <v>Femenino</v>
          </cell>
          <cell r="Z190" t="str">
            <v>Soltero</v>
          </cell>
          <cell r="AA190" t="str">
            <v>P.J. CENTENARIO P-17</v>
          </cell>
          <cell r="AC190" t="str">
            <v>idelmina5@hotmail.com</v>
          </cell>
          <cell r="AD190" t="str">
            <v>986855822</v>
          </cell>
          <cell r="AE190" t="str">
            <v>Superior Técnico</v>
          </cell>
          <cell r="AF190" t="str">
            <v>Técnico superior completo</v>
          </cell>
          <cell r="AG190" t="str">
            <v>TECNICO EN ENFERMERIA</v>
          </cell>
          <cell r="AK190" t="str">
            <v>TITULO</v>
          </cell>
          <cell r="AM190" t="str">
            <v>NO</v>
          </cell>
          <cell r="AR190" t="str">
            <v>SI</v>
          </cell>
          <cell r="AS190" t="str">
            <v>NO</v>
          </cell>
          <cell r="AT190" t="str">
            <v>NO</v>
          </cell>
          <cell r="AV190" t="str">
            <v>2010-08-01</v>
          </cell>
          <cell r="AW190" t="str">
            <v>TECNICO/A EN ENFERMERIA I</v>
          </cell>
          <cell r="AX190" t="str">
            <v>Regimen 276</v>
          </cell>
          <cell r="AY190" t="str">
            <v>Nombrado</v>
          </cell>
          <cell r="AZ190" t="str">
            <v>STF</v>
          </cell>
          <cell r="BA190" t="str">
            <v>0099-STF-Servidor Tecnico F</v>
          </cell>
          <cell r="BB190" t="str">
            <v>TF</v>
          </cell>
          <cell r="BE190" t="str">
            <v>Presencial</v>
          </cell>
          <cell r="BF190" t="str">
            <v>NO</v>
          </cell>
          <cell r="BG190" t="str">
            <v>NO</v>
          </cell>
          <cell r="BI190" t="str">
            <v>NO</v>
          </cell>
          <cell r="BJ190" t="str">
            <v>NO</v>
          </cell>
          <cell r="BK190" t="str">
            <v>20/10/2016</v>
          </cell>
          <cell r="BL190" t="str">
            <v>SI</v>
          </cell>
          <cell r="BM190" t="str">
            <v>Activos</v>
          </cell>
          <cell r="BN190" t="str">
            <v>Tecnicos</v>
          </cell>
          <cell r="BO190" t="str">
            <v>TECNICO ASIS</v>
          </cell>
          <cell r="BP190" t="str">
            <v>000536</v>
          </cell>
          <cell r="BQ190" t="str">
            <v>Ocupada</v>
          </cell>
          <cell r="BR190" t="str">
            <v>Ley 30372</v>
          </cell>
          <cell r="BS190" t="str">
            <v>17/10/2016</v>
          </cell>
          <cell r="BT190" t="str">
            <v>DECRETO SUPREMO</v>
          </cell>
          <cell r="BU190" t="str">
            <v>15/10/2016</v>
          </cell>
          <cell r="BV190" t="str">
            <v>DS 286-2016-EF Nombramiento 2016</v>
          </cell>
          <cell r="BX190" t="str">
            <v>DIRECCION EJECUTIVA</v>
          </cell>
          <cell r="BY190" t="str">
            <v>GESTION ADMINISTRATIVA</v>
          </cell>
          <cell r="BZ190" t="str">
            <v>Personal y Obligaciones Sociales</v>
          </cell>
          <cell r="CA190" t="str">
            <v>RECURSOS ORDINARIOS</v>
          </cell>
          <cell r="CB190" t="str">
            <v>12</v>
          </cell>
          <cell r="CC190" t="str">
            <v>BANCO DE LA NACION</v>
          </cell>
          <cell r="CD190" t="str">
            <v>CUENTA DE AHORRO</v>
          </cell>
          <cell r="CE190" t="str">
            <v>04181064930</v>
          </cell>
          <cell r="CF190" t="str">
            <v>00000000000000000000</v>
          </cell>
          <cell r="CG190" t="str">
            <v>DL.19990 - SNP</v>
          </cell>
          <cell r="CH190" t="str">
            <v>O.N.P.</v>
          </cell>
          <cell r="CJ190" t="str">
            <v>0</v>
          </cell>
          <cell r="CK190" t="str">
            <v>0000000000000</v>
          </cell>
          <cell r="CL190" t="str">
            <v>UE Red De Salud Abancay</v>
          </cell>
          <cell r="CM190" t="str">
            <v>ACTIVO</v>
          </cell>
          <cell r="CQ190" t="str">
            <v>Perú</v>
          </cell>
          <cell r="CR190" t="str">
            <v>MICRORED DE SALUD HUANCARAMA</v>
          </cell>
        </row>
        <row r="191">
          <cell r="S191" t="str">
            <v>31022972</v>
          </cell>
          <cell r="T191" t="str">
            <v>FELIX</v>
          </cell>
          <cell r="U191" t="str">
            <v>AYMA</v>
          </cell>
          <cell r="V191" t="str">
            <v>TAYPE</v>
          </cell>
          <cell r="W191" t="str">
            <v>SIN DATOS</v>
          </cell>
          <cell r="X191" t="str">
            <v>30/05/1961</v>
          </cell>
          <cell r="Y191" t="str">
            <v>Masculino</v>
          </cell>
          <cell r="Z191" t="str">
            <v>Soltero</v>
          </cell>
          <cell r="AA191" t="str">
            <v>COMUNIDAD CAYPE</v>
          </cell>
          <cell r="AC191" t="str">
            <v>felixat.0207@gmail.com</v>
          </cell>
          <cell r="AD191" t="str">
            <v>956569794</v>
          </cell>
          <cell r="AE191" t="str">
            <v>Superior Técnico</v>
          </cell>
          <cell r="AF191" t="str">
            <v>Técnico superior completo</v>
          </cell>
          <cell r="AG191" t="str">
            <v>TECNICO EN ENFERMERIA</v>
          </cell>
          <cell r="AK191" t="str">
            <v>TITULO</v>
          </cell>
          <cell r="AM191" t="str">
            <v>NO</v>
          </cell>
          <cell r="AR191" t="str">
            <v>SI</v>
          </cell>
          <cell r="AS191" t="str">
            <v>NO</v>
          </cell>
          <cell r="AT191" t="str">
            <v>NO</v>
          </cell>
          <cell r="AV191" t="str">
            <v>2011-04-01</v>
          </cell>
          <cell r="AW191" t="str">
            <v>TECNICO/A EN ENFERMERIA I</v>
          </cell>
          <cell r="AX191" t="str">
            <v>Regimen 276</v>
          </cell>
          <cell r="AY191" t="str">
            <v>Nombrado</v>
          </cell>
          <cell r="AZ191" t="str">
            <v>STC</v>
          </cell>
          <cell r="BA191" t="str">
            <v>0096-STC-Servidor Tecnico C</v>
          </cell>
          <cell r="BB191" t="str">
            <v>TC</v>
          </cell>
          <cell r="BC191" t="str">
            <v>Recursos Ordinarios</v>
          </cell>
          <cell r="BE191" t="str">
            <v>Presencial</v>
          </cell>
          <cell r="BF191" t="str">
            <v>NO</v>
          </cell>
          <cell r="BG191" t="str">
            <v>NO</v>
          </cell>
          <cell r="BH191" t="str">
            <v>Presencia de comorbilidad(RM 193-2020-MINSA,7.2)</v>
          </cell>
          <cell r="BI191" t="str">
            <v>NO</v>
          </cell>
          <cell r="BJ191" t="str">
            <v>NO</v>
          </cell>
          <cell r="BL191" t="str">
            <v>NO</v>
          </cell>
          <cell r="BM191" t="str">
            <v>Activos</v>
          </cell>
          <cell r="BN191" t="str">
            <v>Tecnicos</v>
          </cell>
          <cell r="BO191" t="str">
            <v>TECNICO ASIS</v>
          </cell>
          <cell r="BP191" t="str">
            <v>000206</v>
          </cell>
          <cell r="BQ191" t="str">
            <v>Ocupada</v>
          </cell>
          <cell r="BR191" t="str">
            <v>Ley 28560</v>
          </cell>
          <cell r="BS191" t="str">
            <v>01/04/2011</v>
          </cell>
          <cell r="BT191" t="str">
            <v>RESOLUCION DIRECTORAL</v>
          </cell>
          <cell r="BU191" t="str">
            <v>01/04/2011</v>
          </cell>
          <cell r="BV191" t="str">
            <v>-</v>
          </cell>
          <cell r="BW191" t="str">
            <v>RED DE SALUD ABANCAY</v>
          </cell>
          <cell r="BX191" t="str">
            <v>DIRECCION EJECUTIVA</v>
          </cell>
          <cell r="BY191" t="str">
            <v>GESTION ADMINISTRATIVA</v>
          </cell>
          <cell r="BZ191" t="str">
            <v>Personal y Obligaciones Sociales</v>
          </cell>
          <cell r="CA191" t="str">
            <v>RECURSOS ORDINARIOS</v>
          </cell>
          <cell r="CB191" t="str">
            <v>12</v>
          </cell>
          <cell r="CC191" t="str">
            <v>BANCO DE LA NACION</v>
          </cell>
          <cell r="CD191" t="str">
            <v>MULTIRED</v>
          </cell>
          <cell r="CE191" t="str">
            <v>04181025544</v>
          </cell>
          <cell r="CF191" t="str">
            <v>00000000000000000000</v>
          </cell>
          <cell r="CG191" t="str">
            <v>DL.19990 - SNP</v>
          </cell>
          <cell r="CH191" t="str">
            <v>O.N.P.</v>
          </cell>
          <cell r="CI191" t="str">
            <v>01/01/2009</v>
          </cell>
          <cell r="CJ191" t="str">
            <v>000000000000</v>
          </cell>
          <cell r="CK191" t="str">
            <v>000000000000000</v>
          </cell>
          <cell r="CL191" t="str">
            <v>UE Red De Salud Abancay</v>
          </cell>
          <cell r="CM191" t="str">
            <v>ACTIVO</v>
          </cell>
          <cell r="CQ191" t="str">
            <v>Perú</v>
          </cell>
          <cell r="CR191" t="str">
            <v>MICRORED DE SALUD LAMBRAMA</v>
          </cell>
        </row>
        <row r="192">
          <cell r="S192" t="str">
            <v>24715646</v>
          </cell>
          <cell r="T192" t="str">
            <v>HUGO</v>
          </cell>
          <cell r="U192" t="str">
            <v>GUILLEN</v>
          </cell>
          <cell r="V192" t="str">
            <v>QUISPE</v>
          </cell>
          <cell r="W192" t="str">
            <v>SIN DATOS</v>
          </cell>
          <cell r="X192" t="str">
            <v>14/01/1975</v>
          </cell>
          <cell r="Y192" t="str">
            <v>Masculino</v>
          </cell>
          <cell r="Z192" t="str">
            <v>Soltero</v>
          </cell>
          <cell r="AA192" t="str">
            <v>JR.CAHUIDE 201</v>
          </cell>
          <cell r="AC192" t="str">
            <v>hugoguillen14@hotmail.com</v>
          </cell>
          <cell r="AD192" t="str">
            <v>972400872,974303932</v>
          </cell>
          <cell r="AE192" t="str">
            <v>Superior Técnico</v>
          </cell>
          <cell r="AF192" t="str">
            <v>Técnico superior completo</v>
          </cell>
          <cell r="AG192" t="str">
            <v>TECNICO EN ENFERMERIA</v>
          </cell>
          <cell r="AK192" t="str">
            <v>TITULO</v>
          </cell>
          <cell r="AM192" t="str">
            <v>NO</v>
          </cell>
          <cell r="AR192" t="str">
            <v>SI</v>
          </cell>
          <cell r="AS192" t="str">
            <v>NO</v>
          </cell>
          <cell r="AT192" t="str">
            <v>NO</v>
          </cell>
          <cell r="AU192" t="str">
            <v>2001-07-19</v>
          </cell>
          <cell r="AV192" t="str">
            <v>2012-12-01</v>
          </cell>
          <cell r="AW192" t="str">
            <v>TECNICO/A EN ENFERMERIA I</v>
          </cell>
          <cell r="AX192" t="str">
            <v>Regimen 276</v>
          </cell>
          <cell r="AY192" t="str">
            <v>Nombrado</v>
          </cell>
          <cell r="AZ192" t="str">
            <v>STC</v>
          </cell>
          <cell r="BA192" t="str">
            <v>0096-STC-Servidor Tecnico C</v>
          </cell>
          <cell r="BB192" t="str">
            <v>TC</v>
          </cell>
          <cell r="BC192" t="str">
            <v>Recursos Ordinarios</v>
          </cell>
          <cell r="BE192" t="str">
            <v>Presencial</v>
          </cell>
          <cell r="BF192" t="str">
            <v>NO</v>
          </cell>
          <cell r="BG192" t="str">
            <v>NO</v>
          </cell>
          <cell r="BI192" t="str">
            <v>NO</v>
          </cell>
          <cell r="BJ192" t="str">
            <v>NO</v>
          </cell>
          <cell r="BK192" t="str">
            <v>20/11/2012</v>
          </cell>
          <cell r="BL192" t="str">
            <v>SI</v>
          </cell>
          <cell r="BM192" t="str">
            <v>Activos</v>
          </cell>
          <cell r="BN192" t="str">
            <v>Tecnicos</v>
          </cell>
          <cell r="BO192" t="str">
            <v>TECNICO ASIS</v>
          </cell>
          <cell r="BP192" t="str">
            <v>000267</v>
          </cell>
          <cell r="BQ192" t="str">
            <v>Ocupada</v>
          </cell>
          <cell r="BR192" t="str">
            <v>Ley 28498</v>
          </cell>
          <cell r="BS192" t="str">
            <v>01/12/2012</v>
          </cell>
          <cell r="BT192" t="str">
            <v>RESOLUCION DIRECTORAL</v>
          </cell>
          <cell r="BU192" t="str">
            <v>01/12/2012</v>
          </cell>
          <cell r="BV192" t="str">
            <v>-</v>
          </cell>
          <cell r="BW192" t="str">
            <v>RED DE SALUD ABANCAY</v>
          </cell>
          <cell r="BX192" t="str">
            <v>DIRECCION EJECUTIVA</v>
          </cell>
          <cell r="BY192" t="str">
            <v>GESTION ADMINISTRATIVA</v>
          </cell>
          <cell r="BZ192" t="str">
            <v>Personal y Obligaciones Sociales</v>
          </cell>
          <cell r="CA192" t="str">
            <v>RECURSOS ORDINARIOS</v>
          </cell>
          <cell r="CB192" t="str">
            <v>12</v>
          </cell>
          <cell r="CC192" t="str">
            <v>BANCO DE LA NACION</v>
          </cell>
          <cell r="CD192" t="str">
            <v>MULTIRED</v>
          </cell>
          <cell r="CE192" t="str">
            <v>04181026052</v>
          </cell>
          <cell r="CF192" t="str">
            <v>00000000000000000000</v>
          </cell>
          <cell r="CG192" t="str">
            <v>DL.19990 - SNP</v>
          </cell>
          <cell r="CH192" t="str">
            <v>O.N.P.</v>
          </cell>
          <cell r="CI192" t="str">
            <v>01/12/2012</v>
          </cell>
          <cell r="CJ192" t="str">
            <v>000000000000</v>
          </cell>
          <cell r="CK192" t="str">
            <v>000000000000000</v>
          </cell>
          <cell r="CL192" t="str">
            <v>UE Red De Salud Abancay</v>
          </cell>
          <cell r="CM192" t="str">
            <v>ACTIVO</v>
          </cell>
          <cell r="CQ192" t="str">
            <v>Perú</v>
          </cell>
          <cell r="CR192" t="str">
            <v>MICRORED DE SALUD LAMBRAMA</v>
          </cell>
        </row>
        <row r="193">
          <cell r="S193" t="str">
            <v>31033058</v>
          </cell>
          <cell r="T193" t="str">
            <v>JUAN HUGO</v>
          </cell>
          <cell r="U193" t="str">
            <v>MARQUEZ</v>
          </cell>
          <cell r="V193" t="str">
            <v>HUAMAN</v>
          </cell>
          <cell r="W193" t="str">
            <v>SIN DATOS</v>
          </cell>
          <cell r="X193" t="str">
            <v>31/01/1970</v>
          </cell>
          <cell r="Y193" t="str">
            <v>Masculino</v>
          </cell>
          <cell r="Z193" t="str">
            <v>Soltero</v>
          </cell>
          <cell r="AA193" t="str">
            <v>JR.SANTA ROSA 191</v>
          </cell>
          <cell r="AC193" t="str">
            <v>huguinmay@hotmail.com</v>
          </cell>
          <cell r="AD193" t="str">
            <v>983667690</v>
          </cell>
          <cell r="AE193" t="str">
            <v>Superior Técnico</v>
          </cell>
          <cell r="AF193" t="str">
            <v>Técnico superior completo</v>
          </cell>
          <cell r="AG193" t="str">
            <v>TECNICO EN ENFERMERIA</v>
          </cell>
          <cell r="AK193" t="str">
            <v>TITULO</v>
          </cell>
          <cell r="AM193" t="str">
            <v>NO</v>
          </cell>
          <cell r="AR193" t="str">
            <v>SI</v>
          </cell>
          <cell r="AS193" t="str">
            <v>NO</v>
          </cell>
          <cell r="AT193" t="str">
            <v>NO</v>
          </cell>
          <cell r="AV193" t="str">
            <v>1994-03-01</v>
          </cell>
          <cell r="AW193" t="str">
            <v>TECNICO/A EN ENFERMERIA I</v>
          </cell>
          <cell r="AX193" t="str">
            <v>Regimen 276</v>
          </cell>
          <cell r="AY193" t="str">
            <v>Nombrado</v>
          </cell>
          <cell r="AZ193" t="str">
            <v>STD</v>
          </cell>
          <cell r="BA193" t="str">
            <v>0097-STD-Servidor Tecnico D</v>
          </cell>
          <cell r="BB193" t="str">
            <v>TD</v>
          </cell>
          <cell r="BC193" t="str">
            <v>Recursos Ordinarios</v>
          </cell>
          <cell r="BE193" t="str">
            <v>Presencial</v>
          </cell>
          <cell r="BF193" t="str">
            <v>NO</v>
          </cell>
          <cell r="BG193" t="str">
            <v>NO</v>
          </cell>
          <cell r="BI193" t="str">
            <v>NO</v>
          </cell>
          <cell r="BJ193" t="str">
            <v>NO</v>
          </cell>
          <cell r="BK193" t="str">
            <v>1994-03-01</v>
          </cell>
          <cell r="BL193" t="str">
            <v>NO</v>
          </cell>
          <cell r="BM193" t="str">
            <v>Activos</v>
          </cell>
          <cell r="BN193" t="str">
            <v>Tecnicos</v>
          </cell>
          <cell r="BO193" t="str">
            <v>TECNICO ASIS</v>
          </cell>
          <cell r="BP193" t="str">
            <v>000060</v>
          </cell>
          <cell r="BQ193" t="str">
            <v>Ocupada</v>
          </cell>
          <cell r="BR193" t="str">
            <v>Concurso</v>
          </cell>
          <cell r="BS193" t="str">
            <v>03/01/1994</v>
          </cell>
          <cell r="BT193" t="str">
            <v>RESOLUCION DIRECTORAL</v>
          </cell>
          <cell r="BU193" t="str">
            <v>03/01/1994</v>
          </cell>
          <cell r="BV193" t="str">
            <v>-</v>
          </cell>
          <cell r="BW193" t="str">
            <v>RED DE SALUD ABANCAY</v>
          </cell>
          <cell r="BX193" t="str">
            <v>DIRECCION EJECUTIVA</v>
          </cell>
          <cell r="BY193" t="str">
            <v>GESTION ADMINISTRATIVA</v>
          </cell>
          <cell r="BZ193" t="str">
            <v>Personal y Obligaciones Sociales</v>
          </cell>
          <cell r="CA193" t="str">
            <v>RECURSOS ORDINARIOS</v>
          </cell>
          <cell r="CB193" t="str">
            <v>12</v>
          </cell>
          <cell r="CC193" t="str">
            <v>BANCO DE LA NACION</v>
          </cell>
          <cell r="CD193" t="str">
            <v>MULTIRED</v>
          </cell>
          <cell r="CE193" t="str">
            <v>04181343252</v>
          </cell>
          <cell r="CF193" t="str">
            <v>00000000000000000000</v>
          </cell>
          <cell r="CG193" t="str">
            <v>DL.25897 - SPP</v>
          </cell>
          <cell r="CH193" t="str">
            <v>AFP PROFUTURO</v>
          </cell>
          <cell r="CI193" t="str">
            <v>03/01/1994</v>
          </cell>
          <cell r="CJ193" t="str">
            <v>255971JMHQM0</v>
          </cell>
          <cell r="CK193" t="str">
            <v>000000000000000</v>
          </cell>
          <cell r="CL193" t="str">
            <v>UE Red De Salud Abancay</v>
          </cell>
          <cell r="CM193" t="str">
            <v>ACTIVO</v>
          </cell>
          <cell r="CQ193" t="str">
            <v>Perú</v>
          </cell>
          <cell r="CR193" t="str">
            <v>MICRORED DE SALUD LAMBRAMA</v>
          </cell>
        </row>
        <row r="194">
          <cell r="S194" t="str">
            <v>31023659</v>
          </cell>
          <cell r="T194" t="str">
            <v>PEDRO</v>
          </cell>
          <cell r="U194" t="str">
            <v>VENTURA</v>
          </cell>
          <cell r="V194" t="str">
            <v>ROJAS</v>
          </cell>
          <cell r="W194" t="str">
            <v>SIN DATOS</v>
          </cell>
          <cell r="X194" t="str">
            <v>29/04/1967</v>
          </cell>
          <cell r="Y194" t="str">
            <v>Masculino</v>
          </cell>
          <cell r="Z194" t="str">
            <v>Soltero</v>
          </cell>
          <cell r="AA194" t="str">
            <v>ANEXO SIUSAY</v>
          </cell>
          <cell r="AC194" t="str">
            <v>perulam@hotmail.com</v>
          </cell>
          <cell r="AD194" t="str">
            <v>947950768</v>
          </cell>
          <cell r="AE194" t="str">
            <v>Superior Universitario</v>
          </cell>
          <cell r="AF194" t="str">
            <v>Superior incompleto</v>
          </cell>
          <cell r="AG194" t="str">
            <v>TRABAJADOR(A) SOCIAL</v>
          </cell>
          <cell r="AK194" t="str">
            <v>ESTUDIANTE</v>
          </cell>
          <cell r="AM194" t="str">
            <v>NO</v>
          </cell>
          <cell r="AR194" t="str">
            <v>SI</v>
          </cell>
          <cell r="AS194" t="str">
            <v>NO</v>
          </cell>
          <cell r="AT194" t="str">
            <v>NO</v>
          </cell>
          <cell r="AV194" t="str">
            <v>2013-09-01</v>
          </cell>
          <cell r="AW194" t="str">
            <v>AUXILIAR ASISTENCIAL</v>
          </cell>
          <cell r="AX194" t="str">
            <v>Regimen 276</v>
          </cell>
          <cell r="AY194" t="str">
            <v>Nombrado</v>
          </cell>
          <cell r="AZ194" t="str">
            <v>SAD</v>
          </cell>
          <cell r="BA194" t="str">
            <v>0103-SAD-Servidor Auxiliar D</v>
          </cell>
          <cell r="BB194" t="str">
            <v>AD</v>
          </cell>
          <cell r="BC194" t="str">
            <v>Recursos Ordinarios</v>
          </cell>
          <cell r="BE194" t="str">
            <v>Presencial</v>
          </cell>
          <cell r="BF194" t="str">
            <v>NO</v>
          </cell>
          <cell r="BG194" t="str">
            <v>NO</v>
          </cell>
          <cell r="BI194" t="str">
            <v>NO</v>
          </cell>
          <cell r="BJ194" t="str">
            <v>NO</v>
          </cell>
          <cell r="BL194" t="str">
            <v>NO</v>
          </cell>
          <cell r="BM194" t="str">
            <v>Activos</v>
          </cell>
          <cell r="BN194" t="str">
            <v>Auxiliares</v>
          </cell>
          <cell r="BO194" t="str">
            <v>AUXILIAR ASIS</v>
          </cell>
          <cell r="BP194" t="str">
            <v>000325</v>
          </cell>
          <cell r="BQ194" t="str">
            <v>Ocupada</v>
          </cell>
          <cell r="BR194" t="str">
            <v>Concurso</v>
          </cell>
          <cell r="BS194" t="str">
            <v>01/07/2013</v>
          </cell>
          <cell r="BT194" t="str">
            <v>RESOLUCION DIRECTORAL</v>
          </cell>
          <cell r="BU194" t="str">
            <v>01/07/2013</v>
          </cell>
          <cell r="BV194" t="str">
            <v>-</v>
          </cell>
          <cell r="BW194" t="str">
            <v>RED DE SALUD ABANCAY</v>
          </cell>
          <cell r="BX194" t="str">
            <v>DIRECCION EJECUTIVA</v>
          </cell>
          <cell r="BY194" t="str">
            <v>GESTION ADMINISTRATIVA</v>
          </cell>
          <cell r="BZ194" t="str">
            <v>Personal y Obligaciones Sociales</v>
          </cell>
          <cell r="CA194" t="str">
            <v>RECURSOS ORDINARIOS</v>
          </cell>
          <cell r="CB194" t="str">
            <v>12</v>
          </cell>
          <cell r="CC194" t="str">
            <v>BANCO DE LA NACION</v>
          </cell>
          <cell r="CD194" t="str">
            <v>MULTIRED</v>
          </cell>
          <cell r="CE194" t="str">
            <v>04181056563</v>
          </cell>
          <cell r="CF194" t="str">
            <v>00000000000000000000</v>
          </cell>
          <cell r="CG194" t="str">
            <v>DL.19990 - SNP</v>
          </cell>
          <cell r="CH194" t="str">
            <v>O.N.P.</v>
          </cell>
          <cell r="CI194" t="str">
            <v>01/07/2013</v>
          </cell>
          <cell r="CJ194" t="str">
            <v>000000000000</v>
          </cell>
          <cell r="CK194" t="str">
            <v>000000000000000</v>
          </cell>
          <cell r="CL194" t="str">
            <v>UE Red De Salud Abancay</v>
          </cell>
          <cell r="CM194" t="str">
            <v>ACTIVO</v>
          </cell>
          <cell r="CQ194" t="str">
            <v>Perú</v>
          </cell>
          <cell r="CR194" t="str">
            <v>MICRORED DE SALUD LAMBRAMA</v>
          </cell>
        </row>
        <row r="195">
          <cell r="S195" t="str">
            <v>02044870</v>
          </cell>
          <cell r="T195" t="str">
            <v>ALEXIS HILDEARDO</v>
          </cell>
          <cell r="U195" t="str">
            <v>VILLASANTE</v>
          </cell>
          <cell r="V195" t="str">
            <v>CONDORI</v>
          </cell>
          <cell r="W195" t="str">
            <v>SIN DATOS</v>
          </cell>
          <cell r="X195" t="str">
            <v>01/07/1971</v>
          </cell>
          <cell r="Y195" t="str">
            <v>Masculino</v>
          </cell>
          <cell r="Z195" t="str">
            <v>Soltero</v>
          </cell>
          <cell r="AA195" t="str">
            <v>AV BELLA ABANQUINA 403</v>
          </cell>
          <cell r="AC195" t="str">
            <v>alexvico23@hotmail.com</v>
          </cell>
          <cell r="AD195" t="str">
            <v>977133275</v>
          </cell>
          <cell r="AE195" t="str">
            <v>Superior Universitario</v>
          </cell>
          <cell r="AF195" t="str">
            <v>Superior completo</v>
          </cell>
          <cell r="AG195" t="str">
            <v>CIRUJANO DENTISTA</v>
          </cell>
          <cell r="AK195" t="str">
            <v>TITULO</v>
          </cell>
          <cell r="AL195" t="str">
            <v>12111</v>
          </cell>
          <cell r="AM195" t="str">
            <v>NO</v>
          </cell>
          <cell r="AR195" t="str">
            <v>SI</v>
          </cell>
          <cell r="AS195" t="str">
            <v>NO</v>
          </cell>
          <cell r="AT195" t="str">
            <v>NO</v>
          </cell>
          <cell r="AV195" t="str">
            <v>2015-01-01</v>
          </cell>
          <cell r="AW195" t="str">
            <v>ODONTOLOGO</v>
          </cell>
          <cell r="AX195" t="str">
            <v>Regimen 276</v>
          </cell>
          <cell r="AY195" t="str">
            <v>Nombrado</v>
          </cell>
          <cell r="AZ195" t="str">
            <v>CD-I</v>
          </cell>
          <cell r="BA195" t="str">
            <v>0115-CD-I-Cirujano Dentista (nivel I)</v>
          </cell>
          <cell r="BB195" t="str">
            <v>61</v>
          </cell>
          <cell r="BE195" t="str">
            <v>Solo Remoto</v>
          </cell>
          <cell r="BF195" t="str">
            <v>NO</v>
          </cell>
          <cell r="BG195" t="str">
            <v>NO</v>
          </cell>
          <cell r="BH195" t="str">
            <v>Presencia de comorbilidad(RM 193-2020-MINSA,7.2)</v>
          </cell>
          <cell r="BI195" t="str">
            <v>NO</v>
          </cell>
          <cell r="BJ195" t="str">
            <v>NO</v>
          </cell>
          <cell r="BK195" t="str">
            <v>31/12/2014</v>
          </cell>
          <cell r="BL195" t="str">
            <v>SI</v>
          </cell>
          <cell r="BM195" t="str">
            <v>Activos</v>
          </cell>
          <cell r="BN195" t="str">
            <v>Profesionales de la Salud</v>
          </cell>
          <cell r="BO195" t="str">
            <v>PROF. DE LA SALUD</v>
          </cell>
          <cell r="BP195" t="str">
            <v>000365</v>
          </cell>
          <cell r="BQ195" t="str">
            <v>Ocupada</v>
          </cell>
          <cell r="BR195" t="str">
            <v>Ley 30114</v>
          </cell>
          <cell r="BS195" t="str">
            <v>31/12/2014</v>
          </cell>
          <cell r="BT195" t="str">
            <v>RESOLUCION DIRECTORAL</v>
          </cell>
          <cell r="BU195" t="str">
            <v>31/12/2014</v>
          </cell>
          <cell r="BV195" t="str">
            <v>199-2014-D-RSAB-APURIMAC</v>
          </cell>
          <cell r="BW195" t="str">
            <v>RED DE SALUD ABANCAY</v>
          </cell>
          <cell r="BX195" t="str">
            <v>DIRECCION EJECUTIVA</v>
          </cell>
          <cell r="BY195" t="str">
            <v>GESTION ADMINISTRATIVA</v>
          </cell>
          <cell r="BZ195" t="str">
            <v>Personal y Obligaciones Sociales</v>
          </cell>
          <cell r="CA195" t="str">
            <v>RECURSOS ORDINARIOS</v>
          </cell>
          <cell r="CB195" t="str">
            <v>12</v>
          </cell>
          <cell r="CC195" t="str">
            <v>BANCO DE LA NACION</v>
          </cell>
          <cell r="CD195" t="str">
            <v>CUENTA DE AHORRO</v>
          </cell>
          <cell r="CE195" t="str">
            <v>04382053279</v>
          </cell>
          <cell r="CF195" t="str">
            <v>00000000000000000000</v>
          </cell>
          <cell r="CG195" t="str">
            <v>DL.25897 - SPP</v>
          </cell>
          <cell r="CH195" t="str">
            <v>AFP INTEGRA</v>
          </cell>
          <cell r="CI195" t="str">
            <v>14/01/2009</v>
          </cell>
          <cell r="CJ195" t="str">
            <v>561131AVCLD8</v>
          </cell>
          <cell r="CK195" t="str">
            <v>000000000000000</v>
          </cell>
          <cell r="CL195" t="str">
            <v>UE Red De Salud Abancay</v>
          </cell>
          <cell r="CM195" t="str">
            <v>ACTIVO</v>
          </cell>
          <cell r="CQ195" t="str">
            <v>Perú</v>
          </cell>
          <cell r="CR195" t="str">
            <v>MICRORED DE SALUD LAMBRAMA</v>
          </cell>
        </row>
        <row r="196">
          <cell r="S196" t="str">
            <v>42381740</v>
          </cell>
          <cell r="T196" t="str">
            <v>ROGER</v>
          </cell>
          <cell r="U196" t="str">
            <v>LOPEZ</v>
          </cell>
          <cell r="V196" t="str">
            <v>ROJAS</v>
          </cell>
          <cell r="W196" t="str">
            <v>SIN DATOS</v>
          </cell>
          <cell r="X196" t="str">
            <v>14/02/1984</v>
          </cell>
          <cell r="Y196" t="str">
            <v>Masculino</v>
          </cell>
          <cell r="Z196" t="str">
            <v>Soltero</v>
          </cell>
          <cell r="AA196" t="str">
            <v>FLORES DE PRIIMAVERA MZ.65 LT.15</v>
          </cell>
          <cell r="AC196" t="str">
            <v>roger.arrayan.1984@gmail.com</v>
          </cell>
          <cell r="AD196" t="str">
            <v>947034131</v>
          </cell>
          <cell r="AE196" t="str">
            <v>Superior Universitario</v>
          </cell>
          <cell r="AF196" t="str">
            <v>Superior completo</v>
          </cell>
          <cell r="AG196" t="str">
            <v>MEDICO CIRUJANO</v>
          </cell>
          <cell r="AK196" t="str">
            <v>TITULO</v>
          </cell>
          <cell r="AM196" t="str">
            <v>SI</v>
          </cell>
          <cell r="AN196" t="str">
            <v>MEDICINA FAMILIAR Y COMUNITARIA</v>
          </cell>
          <cell r="AO196" t="str">
            <v>RNE</v>
          </cell>
          <cell r="AP196" t="str">
            <v>022629</v>
          </cell>
          <cell r="AR196" t="str">
            <v>SI</v>
          </cell>
          <cell r="AS196" t="str">
            <v>NO</v>
          </cell>
          <cell r="AT196" t="str">
            <v>NO</v>
          </cell>
          <cell r="AV196" t="str">
            <v>2013-03-01</v>
          </cell>
          <cell r="AW196" t="str">
            <v>MEDICO</v>
          </cell>
          <cell r="AX196" t="str">
            <v>Regimen 276</v>
          </cell>
          <cell r="AY196" t="str">
            <v>Nombrado</v>
          </cell>
          <cell r="AZ196" t="str">
            <v>MC-1</v>
          </cell>
          <cell r="BA196" t="str">
            <v>0071-MC-1-Medico Cirujano N-1</v>
          </cell>
          <cell r="BB196" t="str">
            <v>15</v>
          </cell>
          <cell r="BE196" t="str">
            <v>Presencial</v>
          </cell>
          <cell r="BF196" t="str">
            <v>NO</v>
          </cell>
          <cell r="BG196" t="str">
            <v>NO</v>
          </cell>
          <cell r="BI196" t="str">
            <v>NO</v>
          </cell>
          <cell r="BJ196" t="str">
            <v>NO</v>
          </cell>
          <cell r="BK196" t="str">
            <v>20/10/2016</v>
          </cell>
          <cell r="BL196" t="str">
            <v>SI</v>
          </cell>
          <cell r="BM196" t="str">
            <v>Activos</v>
          </cell>
          <cell r="BN196" t="str">
            <v>Profesionales de la Salud</v>
          </cell>
          <cell r="BO196" t="str">
            <v>MEDICO</v>
          </cell>
          <cell r="BP196" t="str">
            <v>000517</v>
          </cell>
          <cell r="BQ196" t="str">
            <v>Ocupada</v>
          </cell>
          <cell r="BR196" t="str">
            <v>Ley 30372</v>
          </cell>
          <cell r="BS196" t="str">
            <v>17/10/2016</v>
          </cell>
          <cell r="BT196" t="str">
            <v>DECRETO SUPREMO</v>
          </cell>
          <cell r="BU196" t="str">
            <v>15/10/2016</v>
          </cell>
          <cell r="BV196" t="str">
            <v>DS 286-2016-EF Nombramiento 2016</v>
          </cell>
          <cell r="BW196" t="str">
            <v>RED DE SALUD ABANCAY</v>
          </cell>
          <cell r="BX196" t="str">
            <v>DIRECCION EJECUTIVA</v>
          </cell>
          <cell r="BY196" t="str">
            <v>GESTION ADMINISTRATIVA</v>
          </cell>
          <cell r="BZ196" t="str">
            <v>Personal y Obligaciones Sociales</v>
          </cell>
          <cell r="CA196" t="str">
            <v>RECURSOS ORDINARIOS</v>
          </cell>
          <cell r="CB196" t="str">
            <v>12</v>
          </cell>
          <cell r="CC196" t="str">
            <v>BANCO DE LA NACION</v>
          </cell>
          <cell r="CD196" t="str">
            <v>CUENTA DE AHORRO</v>
          </cell>
          <cell r="CE196" t="str">
            <v>04035719437</v>
          </cell>
          <cell r="CF196" t="str">
            <v>00000000000000000000</v>
          </cell>
          <cell r="CG196" t="str">
            <v>DL.19990 - SNP</v>
          </cell>
          <cell r="CH196" t="str">
            <v>O.N.P.</v>
          </cell>
          <cell r="CI196" t="str">
            <v>01/07/2018</v>
          </cell>
          <cell r="CJ196" t="str">
            <v>000000000000</v>
          </cell>
          <cell r="CK196" t="str">
            <v>0000000000000</v>
          </cell>
          <cell r="CL196" t="str">
            <v>UE Red De Salud Abancay</v>
          </cell>
          <cell r="CM196" t="str">
            <v>ACTIVO</v>
          </cell>
          <cell r="CQ196" t="str">
            <v>Perú</v>
          </cell>
          <cell r="CR196" t="str">
            <v>MICRORED DE SALUD LAMBRAMA</v>
          </cell>
        </row>
        <row r="197">
          <cell r="S197" t="str">
            <v>44811061</v>
          </cell>
          <cell r="T197" t="str">
            <v>YOVANNA</v>
          </cell>
          <cell r="U197" t="str">
            <v>ANCALLA</v>
          </cell>
          <cell r="V197" t="str">
            <v>HUAMANI</v>
          </cell>
          <cell r="W197" t="str">
            <v>SIN DATOS</v>
          </cell>
          <cell r="X197" t="str">
            <v>28/10/1984</v>
          </cell>
          <cell r="Y197" t="str">
            <v>Femenino</v>
          </cell>
          <cell r="Z197" t="str">
            <v>Soltero</v>
          </cell>
          <cell r="AA197" t="str">
            <v>COMUNIDAD YACA ORCOBAMBA</v>
          </cell>
          <cell r="AC197" t="str">
            <v>yovanna_58@hotmail.com,yober789@hotmail.com</v>
          </cell>
          <cell r="AD197" t="str">
            <v>968124545,939000871</v>
          </cell>
          <cell r="AE197" t="str">
            <v>Superior Universitario</v>
          </cell>
          <cell r="AF197" t="str">
            <v>Superior completo</v>
          </cell>
          <cell r="AG197" t="str">
            <v>ENFERMERA(O)</v>
          </cell>
          <cell r="AK197" t="str">
            <v>TITULO</v>
          </cell>
          <cell r="AL197" t="str">
            <v>66979</v>
          </cell>
          <cell r="AM197" t="str">
            <v>NO</v>
          </cell>
          <cell r="AR197" t="str">
            <v>SI</v>
          </cell>
          <cell r="AS197" t="str">
            <v>NO</v>
          </cell>
          <cell r="AT197" t="str">
            <v>NO</v>
          </cell>
          <cell r="AV197" t="str">
            <v>2016-05-04</v>
          </cell>
          <cell r="AW197" t="str">
            <v>ENFERMERA/O</v>
          </cell>
          <cell r="AX197" t="str">
            <v>Regimen 1057 (CAS)</v>
          </cell>
          <cell r="AY197" t="str">
            <v>Contrato CAS</v>
          </cell>
          <cell r="AZ197" t="str">
            <v>Sin Nivel Remunerativo</v>
          </cell>
          <cell r="BA197" t="str">
            <v>0000-Sin Nivel Remunerativo</v>
          </cell>
          <cell r="BC197" t="str">
            <v>Recursos Ordinarios</v>
          </cell>
          <cell r="BD197" t="str">
            <v>2500</v>
          </cell>
          <cell r="BE197" t="str">
            <v>Presencial</v>
          </cell>
          <cell r="BF197" t="str">
            <v>NO</v>
          </cell>
          <cell r="BG197" t="str">
            <v>NO</v>
          </cell>
          <cell r="BI197" t="str">
            <v>NO</v>
          </cell>
          <cell r="BJ197" t="str">
            <v>NO</v>
          </cell>
          <cell r="BL197" t="str">
            <v>NO</v>
          </cell>
          <cell r="BM197" t="str">
            <v>Contrato Administrativo de Servicios</v>
          </cell>
          <cell r="BN197" t="str">
            <v>Profesionales de la Salud</v>
          </cell>
          <cell r="BO197" t="str">
            <v>PROF. DE LA SALUD</v>
          </cell>
          <cell r="BP197" t="str">
            <v>000290</v>
          </cell>
          <cell r="BQ197" t="str">
            <v>Ocupada</v>
          </cell>
          <cell r="BR197" t="str">
            <v>Concurso</v>
          </cell>
          <cell r="BS197" t="str">
            <v>04/04/2016</v>
          </cell>
          <cell r="BT197" t="str">
            <v>CONTRATO</v>
          </cell>
          <cell r="BU197" t="str">
            <v>04/04/2016</v>
          </cell>
          <cell r="BV197" t="str">
            <v>277-2016</v>
          </cell>
          <cell r="BW197" t="str">
            <v>RED DE SALUD ABANCAY</v>
          </cell>
          <cell r="BX197" t="str">
            <v>DIRECCION EJECUTIVA</v>
          </cell>
          <cell r="BY197" t="str">
            <v>GESTION ADMINISTRATIVA</v>
          </cell>
          <cell r="BZ197" t="str">
            <v>Personal y Obligaciones Sociales</v>
          </cell>
          <cell r="CA197" t="str">
            <v>RECURSOS ORDINARIOS</v>
          </cell>
          <cell r="CB197" t="str">
            <v>12</v>
          </cell>
          <cell r="CC197" t="str">
            <v>BANCO DE LA NACION</v>
          </cell>
          <cell r="CD197" t="str">
            <v>CUENTA DE AHORRO</v>
          </cell>
          <cell r="CE197" t="str">
            <v>04045270322</v>
          </cell>
          <cell r="CF197" t="str">
            <v>00000000000000000000</v>
          </cell>
          <cell r="CG197" t="str">
            <v>DL.19990 - SNP</v>
          </cell>
          <cell r="CH197" t="str">
            <v>O.N.P.</v>
          </cell>
          <cell r="CI197" t="str">
            <v>04/05/2016</v>
          </cell>
          <cell r="CJ197" t="str">
            <v>000000000000</v>
          </cell>
          <cell r="CK197" t="str">
            <v>000000000000000</v>
          </cell>
          <cell r="CL197" t="str">
            <v>UE Red De Salud Abancay</v>
          </cell>
          <cell r="CM197" t="str">
            <v>ACTIVO</v>
          </cell>
          <cell r="CQ197" t="str">
            <v>Perú</v>
          </cell>
          <cell r="CR197" t="str">
            <v>MICRORED DE SALUD LAMBRAMA</v>
          </cell>
        </row>
        <row r="198">
          <cell r="S198" t="str">
            <v>31039717</v>
          </cell>
          <cell r="T198" t="str">
            <v>MARIA ELENA</v>
          </cell>
          <cell r="U198" t="str">
            <v>SALCEDO</v>
          </cell>
          <cell r="V198" t="str">
            <v>ROBLES</v>
          </cell>
          <cell r="W198" t="str">
            <v>SIN DATOS</v>
          </cell>
          <cell r="X198" t="str">
            <v>18/10/1974</v>
          </cell>
          <cell r="Y198" t="str">
            <v>Femenino</v>
          </cell>
          <cell r="Z198" t="str">
            <v>Soltero</v>
          </cell>
          <cell r="AA198" t="str">
            <v>URB.LUIS ALBERTO SANCHEZ MZ.C LT.10</v>
          </cell>
          <cell r="AC198" t="str">
            <v>maria_salcedorobles@yahoo.es</v>
          </cell>
          <cell r="AD198" t="str">
            <v>974337964</v>
          </cell>
          <cell r="AE198" t="str">
            <v>Superior Universitario</v>
          </cell>
          <cell r="AF198" t="str">
            <v>Superior completo</v>
          </cell>
          <cell r="AG198" t="str">
            <v>ENFERMERA(O)</v>
          </cell>
          <cell r="AK198" t="str">
            <v>TITULO</v>
          </cell>
          <cell r="AL198" t="str">
            <v>33523</v>
          </cell>
          <cell r="AM198" t="str">
            <v>SI</v>
          </cell>
          <cell r="AN198" t="str">
            <v>SALUD PUBLICA Y COMUNITARIA</v>
          </cell>
          <cell r="AO198" t="str">
            <v>RNE</v>
          </cell>
          <cell r="AP198" t="str">
            <v>023254</v>
          </cell>
          <cell r="AQ198" t="str">
            <v>UNIVERSIDAD NACIONAL DEL CALLAO</v>
          </cell>
          <cell r="AR198" t="str">
            <v>SI</v>
          </cell>
          <cell r="AS198" t="str">
            <v>NO</v>
          </cell>
          <cell r="AT198" t="str">
            <v>NO</v>
          </cell>
          <cell r="AV198" t="str">
            <v>2016-11-01</v>
          </cell>
          <cell r="AW198" t="str">
            <v>ENFERMERA/O</v>
          </cell>
          <cell r="AX198" t="str">
            <v>Regimen 1057 (CAS)</v>
          </cell>
          <cell r="AY198" t="str">
            <v>Contrato CAS</v>
          </cell>
          <cell r="AZ198" t="str">
            <v>Sin Nivel Remunerativo</v>
          </cell>
          <cell r="BA198" t="str">
            <v>0000-Sin Nivel Remunerativo</v>
          </cell>
          <cell r="BC198" t="str">
            <v>Recursos Ordinarios</v>
          </cell>
          <cell r="BD198" t="str">
            <v>2500</v>
          </cell>
          <cell r="BE198" t="str">
            <v>Presencial</v>
          </cell>
          <cell r="BF198" t="str">
            <v>NO</v>
          </cell>
          <cell r="BG198" t="str">
            <v>NO</v>
          </cell>
          <cell r="BI198" t="str">
            <v>NO</v>
          </cell>
          <cell r="BJ198" t="str">
            <v>NO</v>
          </cell>
          <cell r="BL198" t="str">
            <v>NO</v>
          </cell>
          <cell r="BM198" t="str">
            <v>Contrato Administrativo de Servicios</v>
          </cell>
          <cell r="BN198" t="str">
            <v>Profesionales de la Salud</v>
          </cell>
          <cell r="BO198" t="str">
            <v>PROF. DE LA SALUD</v>
          </cell>
          <cell r="BP198" t="str">
            <v>000338</v>
          </cell>
          <cell r="BQ198" t="str">
            <v>Ocupada</v>
          </cell>
          <cell r="BR198" t="str">
            <v>Concurso</v>
          </cell>
          <cell r="BS198" t="str">
            <v>01/04/2018</v>
          </cell>
          <cell r="BT198" t="str">
            <v>MEMORANDUM</v>
          </cell>
          <cell r="BU198" t="str">
            <v>01/04/2018</v>
          </cell>
          <cell r="BV198" t="str">
            <v>02-2018</v>
          </cell>
          <cell r="BW198" t="str">
            <v>RED DE SALUD ABANCAY</v>
          </cell>
          <cell r="BX198" t="str">
            <v>RED DE SALUD ABANCAY</v>
          </cell>
          <cell r="BZ198" t="str">
            <v>Personal y Obligaciones Sociales</v>
          </cell>
          <cell r="CA198" t="str">
            <v>RECURSOS ORDINARIOS</v>
          </cell>
          <cell r="CB198" t="str">
            <v>0</v>
          </cell>
          <cell r="CC198" t="str">
            <v>BANCO DE LA NACION</v>
          </cell>
          <cell r="CD198" t="str">
            <v>CUENTA DE AHORRO</v>
          </cell>
          <cell r="CE198" t="str">
            <v>04181102638</v>
          </cell>
          <cell r="CF198" t="str">
            <v>0</v>
          </cell>
          <cell r="CG198" t="str">
            <v>DL.25897 - SPP</v>
          </cell>
          <cell r="CH198" t="str">
            <v>AFP INTEGRA</v>
          </cell>
          <cell r="CI198" t="str">
            <v>01/04/2018</v>
          </cell>
          <cell r="CJ198" t="str">
            <v>573180msrcl0</v>
          </cell>
          <cell r="CK198" t="str">
            <v>0</v>
          </cell>
          <cell r="CL198" t="str">
            <v>UE Red De Salud Abancay</v>
          </cell>
          <cell r="CM198" t="str">
            <v>ACTIVO</v>
          </cell>
          <cell r="CQ198" t="str">
            <v>Perú</v>
          </cell>
          <cell r="CR198" t="str">
            <v>MICRORED DE SALUD LAMBRAMA</v>
          </cell>
        </row>
        <row r="199">
          <cell r="S199" t="str">
            <v>42689762</v>
          </cell>
          <cell r="T199" t="str">
            <v>EDDY JORGE</v>
          </cell>
          <cell r="U199" t="str">
            <v>SOEL</v>
          </cell>
          <cell r="V199" t="str">
            <v>PEÑA</v>
          </cell>
          <cell r="W199" t="str">
            <v>SIN DATOS</v>
          </cell>
          <cell r="X199" t="str">
            <v>12/09/1984</v>
          </cell>
          <cell r="Y199" t="str">
            <v>Masculino</v>
          </cell>
          <cell r="Z199" t="str">
            <v>Soltero</v>
          </cell>
          <cell r="AA199" t="str">
            <v>PROLONG. SUCRE S/N</v>
          </cell>
          <cell r="AC199" t="str">
            <v>eddysoelpena@gmail.com</v>
          </cell>
          <cell r="AD199" t="str">
            <v>983751614</v>
          </cell>
          <cell r="AE199" t="str">
            <v>Superior Técnico</v>
          </cell>
          <cell r="AF199" t="str">
            <v>Técnico superior completo</v>
          </cell>
          <cell r="AG199" t="str">
            <v>TECNICO DE FARMACIA</v>
          </cell>
          <cell r="AH199" t="str">
            <v>TECNICO DE FARMACIA</v>
          </cell>
          <cell r="AK199" t="str">
            <v>TITULO</v>
          </cell>
          <cell r="AM199" t="str">
            <v>NO</v>
          </cell>
          <cell r="AR199" t="str">
            <v>SI</v>
          </cell>
          <cell r="AS199" t="str">
            <v>NO</v>
          </cell>
          <cell r="AT199" t="str">
            <v>NO</v>
          </cell>
          <cell r="AV199" t="str">
            <v>01/06/2016</v>
          </cell>
          <cell r="AW199" t="str">
            <v>TECNICO/A EN FARMACIA I</v>
          </cell>
          <cell r="AX199" t="str">
            <v>Regimen 1057 (CAS)</v>
          </cell>
          <cell r="AY199" t="str">
            <v>Contrato CAS</v>
          </cell>
          <cell r="AZ199" t="str">
            <v>Sin Nivel Remunerativo</v>
          </cell>
          <cell r="BA199" t="str">
            <v>0000-Sin Nivel Remunerativo</v>
          </cell>
          <cell r="BC199" t="str">
            <v>Recursos Ordinarios</v>
          </cell>
          <cell r="BD199" t="str">
            <v>1500</v>
          </cell>
          <cell r="BE199" t="str">
            <v>Presencial</v>
          </cell>
          <cell r="BF199" t="str">
            <v>NO</v>
          </cell>
          <cell r="BG199" t="str">
            <v>NO</v>
          </cell>
          <cell r="BI199" t="str">
            <v>NO</v>
          </cell>
          <cell r="BJ199" t="str">
            <v>NO</v>
          </cell>
          <cell r="BL199" t="str">
            <v>NO</v>
          </cell>
          <cell r="BM199" t="str">
            <v>Contrato Administrativo de Servicios</v>
          </cell>
          <cell r="BN199" t="str">
            <v>Tecnicos</v>
          </cell>
          <cell r="BO199" t="str">
            <v>TECNICO ASIS</v>
          </cell>
          <cell r="BP199" t="str">
            <v>000319</v>
          </cell>
          <cell r="BQ199" t="str">
            <v>Ocupada</v>
          </cell>
          <cell r="BR199" t="str">
            <v>Concurso</v>
          </cell>
          <cell r="BS199" t="str">
            <v>01/09/2016</v>
          </cell>
          <cell r="BT199" t="str">
            <v>CONTRATO</v>
          </cell>
          <cell r="BU199" t="str">
            <v>01/09/2016</v>
          </cell>
          <cell r="BV199" t="str">
            <v>097</v>
          </cell>
          <cell r="BW199" t="str">
            <v>RED DE SALUD ABANCAY</v>
          </cell>
          <cell r="BX199" t="str">
            <v>DIRECCION EJECUTIVA</v>
          </cell>
          <cell r="BY199" t="str">
            <v>GESTION ADMINISTRATIVA</v>
          </cell>
          <cell r="BZ199" t="str">
            <v>Personal y Obligaciones Sociales</v>
          </cell>
          <cell r="CA199" t="str">
            <v>RECURSOS ORDINARIOS</v>
          </cell>
          <cell r="CB199" t="str">
            <v>12</v>
          </cell>
          <cell r="CC199" t="str">
            <v>BANCO DE LA NACION</v>
          </cell>
          <cell r="CD199" t="str">
            <v>MULTIRED</v>
          </cell>
          <cell r="CE199" t="str">
            <v>04170381853</v>
          </cell>
          <cell r="CF199" t="str">
            <v>00000000000000000000</v>
          </cell>
          <cell r="CG199" t="str">
            <v>DL.19990 - SNP</v>
          </cell>
          <cell r="CH199" t="str">
            <v>O.N.P.</v>
          </cell>
          <cell r="CJ199" t="str">
            <v>0</v>
          </cell>
          <cell r="CK199" t="str">
            <v>0</v>
          </cell>
          <cell r="CL199" t="str">
            <v>UE Red De Salud Abancay</v>
          </cell>
          <cell r="CM199" t="str">
            <v>ACTIVO</v>
          </cell>
          <cell r="CQ199" t="str">
            <v>Perú</v>
          </cell>
          <cell r="CR199" t="str">
            <v>MICRORED DE SALUD LAMBRAMA</v>
          </cell>
        </row>
        <row r="200">
          <cell r="S200" t="str">
            <v>40382072</v>
          </cell>
          <cell r="T200" t="str">
            <v>MARTIN</v>
          </cell>
          <cell r="U200" t="str">
            <v>POCCO</v>
          </cell>
          <cell r="V200" t="str">
            <v>QUISPE</v>
          </cell>
          <cell r="W200" t="str">
            <v>SIN DATOS</v>
          </cell>
          <cell r="X200" t="str">
            <v>24/01/1978</v>
          </cell>
          <cell r="Y200" t="str">
            <v>Masculino</v>
          </cell>
          <cell r="Z200" t="str">
            <v>Soltero</v>
          </cell>
          <cell r="AA200" t="str">
            <v>URBANIZACION PROGRESO</v>
          </cell>
          <cell r="AC200" t="str">
            <v>frankmarkpq_2020@hotmail.com</v>
          </cell>
          <cell r="AD200" t="str">
            <v>982041580</v>
          </cell>
          <cell r="AE200" t="str">
            <v>Superior Universitario</v>
          </cell>
          <cell r="AF200" t="str">
            <v>Superior completo</v>
          </cell>
          <cell r="AG200" t="str">
            <v>OBSTETRA</v>
          </cell>
          <cell r="AK200" t="str">
            <v>TITULO</v>
          </cell>
          <cell r="AL200" t="str">
            <v>31487</v>
          </cell>
          <cell r="AM200" t="str">
            <v>NO</v>
          </cell>
          <cell r="AR200" t="str">
            <v>SI</v>
          </cell>
          <cell r="AS200" t="str">
            <v>NO</v>
          </cell>
          <cell r="AT200" t="str">
            <v>NO</v>
          </cell>
          <cell r="AU200" t="str">
            <v>2014-10-16</v>
          </cell>
          <cell r="AV200" t="str">
            <v>2016-03-03</v>
          </cell>
          <cell r="AW200" t="str">
            <v>OBSTETRA</v>
          </cell>
          <cell r="AX200" t="str">
            <v>Regimen 1057 (CAS)</v>
          </cell>
          <cell r="AY200" t="str">
            <v>Contrato CAS</v>
          </cell>
          <cell r="AZ200" t="str">
            <v>Sin Nivel Remunerativo</v>
          </cell>
          <cell r="BA200" t="str">
            <v>0000-Sin Nivel Remunerativo</v>
          </cell>
          <cell r="BC200" t="str">
            <v>Recursos Ordinarios</v>
          </cell>
          <cell r="BD200" t="str">
            <v>2500</v>
          </cell>
          <cell r="BE200" t="str">
            <v>Presencial</v>
          </cell>
          <cell r="BF200" t="str">
            <v>NO</v>
          </cell>
          <cell r="BG200" t="str">
            <v>NO</v>
          </cell>
          <cell r="BI200" t="str">
            <v>NO</v>
          </cell>
          <cell r="BJ200" t="str">
            <v>NO</v>
          </cell>
          <cell r="BL200" t="str">
            <v>NO</v>
          </cell>
          <cell r="BM200" t="str">
            <v>Contrato Administrativo de Servicios</v>
          </cell>
          <cell r="BN200" t="str">
            <v>Profesionales de la Salud</v>
          </cell>
          <cell r="BO200" t="str">
            <v>PROF. DE LA SALUD</v>
          </cell>
          <cell r="BP200" t="str">
            <v>000320</v>
          </cell>
          <cell r="BQ200" t="str">
            <v>Ocupada</v>
          </cell>
          <cell r="BR200" t="str">
            <v>Contrato</v>
          </cell>
          <cell r="BS200" t="str">
            <v>01/08/2016</v>
          </cell>
          <cell r="BT200" t="str">
            <v>CONTRATO</v>
          </cell>
          <cell r="BU200" t="str">
            <v>01/08/2016</v>
          </cell>
          <cell r="BV200" t="str">
            <v>0079</v>
          </cell>
          <cell r="BW200" t="str">
            <v>RED DE SALUD ABANCAY</v>
          </cell>
          <cell r="BX200" t="str">
            <v>DIRECCION EJECUTIVA</v>
          </cell>
          <cell r="BY200" t="str">
            <v>GESTION ADMINISTRATIVA</v>
          </cell>
          <cell r="BZ200" t="str">
            <v>Personal y Obligaciones Sociales</v>
          </cell>
          <cell r="CA200" t="str">
            <v>RECURSOS ORDINARIOS</v>
          </cell>
          <cell r="CB200" t="str">
            <v>12</v>
          </cell>
          <cell r="CC200" t="str">
            <v>BANCO DE LA NACION</v>
          </cell>
          <cell r="CD200" t="str">
            <v>CUENTA DE AHORRO</v>
          </cell>
          <cell r="CE200" t="str">
            <v>04052620681</v>
          </cell>
          <cell r="CF200" t="str">
            <v>1</v>
          </cell>
          <cell r="CG200" t="str">
            <v>DL.25897 - SPP</v>
          </cell>
          <cell r="CH200" t="str">
            <v>AFP HABITAT</v>
          </cell>
          <cell r="CI200" t="str">
            <v>20/11/2014</v>
          </cell>
          <cell r="CJ200" t="str">
            <v>285121MPQCS7</v>
          </cell>
          <cell r="CK200" t="str">
            <v>0</v>
          </cell>
          <cell r="CL200" t="str">
            <v>UE Red De Salud Abancay</v>
          </cell>
          <cell r="CM200" t="str">
            <v>ACTIVO</v>
          </cell>
          <cell r="CQ200" t="str">
            <v>Perú</v>
          </cell>
          <cell r="CR200" t="str">
            <v>MICRORED DE SALUD LAMBRAMA</v>
          </cell>
        </row>
        <row r="201">
          <cell r="S201" t="str">
            <v>43528554</v>
          </cell>
          <cell r="T201" t="str">
            <v>JAHANCARLO FERNANDO</v>
          </cell>
          <cell r="U201" t="str">
            <v>VALLADOLID</v>
          </cell>
          <cell r="V201" t="str">
            <v>APONTE</v>
          </cell>
          <cell r="W201" t="str">
            <v>SIN DATOS</v>
          </cell>
          <cell r="X201" t="str">
            <v>27/02/1986</v>
          </cell>
          <cell r="Y201" t="str">
            <v>Masculino</v>
          </cell>
          <cell r="Z201" t="str">
            <v>Soltero</v>
          </cell>
          <cell r="AA201" t="str">
            <v>CASERIO TRES PUENTES B</v>
          </cell>
          <cell r="AB201" t="str">
            <v>10435285541</v>
          </cell>
          <cell r="AC201" t="str">
            <v>vallita27@hotmail.com</v>
          </cell>
          <cell r="AD201" t="str">
            <v>949990102</v>
          </cell>
          <cell r="AE201" t="str">
            <v>Superior Universitario</v>
          </cell>
          <cell r="AF201" t="str">
            <v>Superior completo</v>
          </cell>
          <cell r="AG201" t="str">
            <v>BIOLOGO</v>
          </cell>
          <cell r="AK201" t="str">
            <v>TITULO</v>
          </cell>
          <cell r="AL201" t="str">
            <v>7960</v>
          </cell>
          <cell r="AM201" t="str">
            <v>NO</v>
          </cell>
          <cell r="AR201" t="str">
            <v>SI</v>
          </cell>
          <cell r="AS201" t="str">
            <v>NO</v>
          </cell>
          <cell r="AT201" t="str">
            <v>NO</v>
          </cell>
          <cell r="AV201" t="str">
            <v>2016-04-04</v>
          </cell>
          <cell r="AW201" t="str">
            <v>BIOLOGO/A</v>
          </cell>
          <cell r="AX201" t="str">
            <v>Regimen 276</v>
          </cell>
          <cell r="AY201" t="str">
            <v>Nombrado</v>
          </cell>
          <cell r="AZ201" t="str">
            <v>OPS-IV</v>
          </cell>
          <cell r="BA201" t="str">
            <v>0319-OPS-IV-Otro Profesional de Salud (nivel IV)</v>
          </cell>
          <cell r="BB201" t="str">
            <v>24</v>
          </cell>
          <cell r="BE201" t="str">
            <v>Presencial</v>
          </cell>
          <cell r="BF201" t="str">
            <v>NO</v>
          </cell>
          <cell r="BG201" t="str">
            <v>NO</v>
          </cell>
          <cell r="BI201" t="str">
            <v>NO</v>
          </cell>
          <cell r="BJ201" t="str">
            <v>NO</v>
          </cell>
          <cell r="BK201" t="str">
            <v>07/11/2017</v>
          </cell>
          <cell r="BL201" t="str">
            <v>SI</v>
          </cell>
          <cell r="BM201" t="str">
            <v>Activos</v>
          </cell>
          <cell r="BN201" t="str">
            <v>Profesionales de la Salud</v>
          </cell>
          <cell r="BO201" t="str">
            <v>PROF. DE LA SALUD</v>
          </cell>
          <cell r="BP201" t="str">
            <v>000561</v>
          </cell>
          <cell r="BQ201" t="str">
            <v>Ocupada</v>
          </cell>
          <cell r="BR201" t="str">
            <v>Ley 30114</v>
          </cell>
          <cell r="BS201" t="str">
            <v>01/11/2017</v>
          </cell>
          <cell r="BT201" t="str">
            <v>RESOLUCION DIRECTORAL</v>
          </cell>
          <cell r="BU201" t="str">
            <v>01/11/2017</v>
          </cell>
          <cell r="BV201" t="str">
            <v>281-2017</v>
          </cell>
          <cell r="BW201" t="str">
            <v>RED DE SALUD ABANCAY</v>
          </cell>
          <cell r="BX201" t="str">
            <v>RED DE SALUD ABANCAY</v>
          </cell>
          <cell r="BZ201" t="str">
            <v>Personal y Obligaciones Sociales</v>
          </cell>
          <cell r="CA201" t="str">
            <v>RECURSOS ORDINARIOS</v>
          </cell>
          <cell r="CB201" t="str">
            <v>0</v>
          </cell>
          <cell r="CC201" t="str">
            <v>BANCO DE LA NACION</v>
          </cell>
          <cell r="CD201" t="str">
            <v>MULTIRED</v>
          </cell>
          <cell r="CE201" t="str">
            <v>04201445251</v>
          </cell>
          <cell r="CF201" t="str">
            <v>0</v>
          </cell>
          <cell r="CG201" t="str">
            <v>DL.19990 - SNP</v>
          </cell>
          <cell r="CH201" t="str">
            <v>O.N.P.</v>
          </cell>
          <cell r="CJ201" t="str">
            <v>0</v>
          </cell>
          <cell r="CK201" t="str">
            <v>0</v>
          </cell>
          <cell r="CL201" t="str">
            <v>UE Red De Salud Abancay</v>
          </cell>
          <cell r="CM201" t="str">
            <v>ACTIVO</v>
          </cell>
          <cell r="CQ201" t="str">
            <v>Perú</v>
          </cell>
          <cell r="CR201" t="str">
            <v>MICRORED DE SALUD LAMBRAMA</v>
          </cell>
        </row>
        <row r="202">
          <cell r="S202" t="str">
            <v>31004743</v>
          </cell>
          <cell r="T202" t="str">
            <v>MARIO</v>
          </cell>
          <cell r="U202" t="str">
            <v>PANIAGUA</v>
          </cell>
          <cell r="V202" t="str">
            <v>GAMARRA</v>
          </cell>
          <cell r="W202" t="str">
            <v>SIN DATOS</v>
          </cell>
          <cell r="X202" t="str">
            <v>19/01/1959</v>
          </cell>
          <cell r="Y202" t="str">
            <v>Masculino</v>
          </cell>
          <cell r="Z202" t="str">
            <v>Soltero</v>
          </cell>
          <cell r="AA202" t="str">
            <v>PLAZA DE ARMAS</v>
          </cell>
          <cell r="AC202" t="str">
            <v>mariopaniaguag@hotmail.com</v>
          </cell>
          <cell r="AD202" t="str">
            <v>983622522</v>
          </cell>
          <cell r="AE202" t="str">
            <v>Superior Técnico</v>
          </cell>
          <cell r="AF202" t="str">
            <v>Técnico superior completo</v>
          </cell>
          <cell r="AG202" t="str">
            <v>TECNICO EN ENFERMERIA</v>
          </cell>
          <cell r="AK202" t="str">
            <v>TITULO</v>
          </cell>
          <cell r="AM202" t="str">
            <v>NO</v>
          </cell>
          <cell r="AR202" t="str">
            <v>SI</v>
          </cell>
          <cell r="AS202" t="str">
            <v>NO</v>
          </cell>
          <cell r="AT202" t="str">
            <v>NO</v>
          </cell>
          <cell r="AV202" t="str">
            <v>1980-09-08</v>
          </cell>
          <cell r="AW202" t="str">
            <v>TECNICO/A EN ENFERMERIA I</v>
          </cell>
          <cell r="AX202" t="str">
            <v>Regimen 276</v>
          </cell>
          <cell r="AY202" t="str">
            <v>Contratado 276 - Plazo fijo</v>
          </cell>
          <cell r="AZ202" t="str">
            <v>STA</v>
          </cell>
          <cell r="BA202" t="str">
            <v>0094-STA-Servidor Tecnico A</v>
          </cell>
          <cell r="BB202" t="str">
            <v>TA</v>
          </cell>
          <cell r="BE202" t="str">
            <v>Presencial</v>
          </cell>
          <cell r="BF202" t="str">
            <v>NO</v>
          </cell>
          <cell r="BG202" t="str">
            <v>NO</v>
          </cell>
          <cell r="BI202" t="str">
            <v>NO</v>
          </cell>
          <cell r="BJ202" t="str">
            <v>NO</v>
          </cell>
          <cell r="BL202" t="str">
            <v>NO</v>
          </cell>
          <cell r="BM202" t="str">
            <v>Activos</v>
          </cell>
          <cell r="BN202" t="str">
            <v>Tecnicos</v>
          </cell>
          <cell r="BO202" t="str">
            <v>TECNICO ASIS</v>
          </cell>
          <cell r="BP202" t="str">
            <v>000153</v>
          </cell>
          <cell r="BQ202" t="str">
            <v>Ocupada</v>
          </cell>
          <cell r="BR202" t="str">
            <v>Adjudicacion</v>
          </cell>
          <cell r="BS202" t="str">
            <v>09/08/2016</v>
          </cell>
          <cell r="BT202" t="str">
            <v>RESOLUCION DIRECTORAL</v>
          </cell>
          <cell r="BU202" t="str">
            <v>09/08/2016</v>
          </cell>
          <cell r="BV202" t="str">
            <v>517-2016-DG-DIRESA-AP</v>
          </cell>
          <cell r="BW202" t="str">
            <v>RED DE SALUD ABANCAY</v>
          </cell>
          <cell r="BX202" t="str">
            <v>DIRECCION EJECUTIVA</v>
          </cell>
          <cell r="BY202" t="str">
            <v>GESTION ADMINISTRATIVA</v>
          </cell>
          <cell r="BZ202" t="str">
            <v>Personal y Obligaciones Sociales</v>
          </cell>
          <cell r="CA202" t="str">
            <v>RECURSOS ORDINARIOS</v>
          </cell>
          <cell r="CB202" t="str">
            <v>12</v>
          </cell>
          <cell r="CC202" t="str">
            <v>BANCO DE LA NACION</v>
          </cell>
          <cell r="CD202" t="str">
            <v>CUENTA DE AHORRO</v>
          </cell>
          <cell r="CE202" t="str">
            <v>04181343600</v>
          </cell>
          <cell r="CF202" t="str">
            <v>1</v>
          </cell>
          <cell r="CG202" t="str">
            <v>DL.19990 - SNP</v>
          </cell>
          <cell r="CH202" t="str">
            <v>O.N.P.</v>
          </cell>
          <cell r="CI202" t="str">
            <v>01/07/2018</v>
          </cell>
          <cell r="CJ202" t="str">
            <v>0</v>
          </cell>
          <cell r="CK202" t="str">
            <v>0</v>
          </cell>
          <cell r="CL202" t="str">
            <v>UE Red De Salud Abancay</v>
          </cell>
          <cell r="CM202" t="str">
            <v>ACTIVO</v>
          </cell>
          <cell r="CQ202" t="str">
            <v>Perú</v>
          </cell>
          <cell r="CR202" t="str">
            <v>MICRORED DE SALUD LAMBRAMA</v>
          </cell>
        </row>
        <row r="203">
          <cell r="S203" t="str">
            <v>43658750</v>
          </cell>
          <cell r="T203" t="str">
            <v>NATHALY</v>
          </cell>
          <cell r="U203" t="str">
            <v>DAVILA</v>
          </cell>
          <cell r="V203" t="str">
            <v>DUEÑAS</v>
          </cell>
          <cell r="W203" t="str">
            <v>SIN DATOS</v>
          </cell>
          <cell r="X203" t="str">
            <v>15/05/1986</v>
          </cell>
          <cell r="Y203" t="str">
            <v>Femenino</v>
          </cell>
          <cell r="Z203" t="str">
            <v>Soltero</v>
          </cell>
          <cell r="AA203" t="str">
            <v>TRIUNFO 374-B</v>
          </cell>
          <cell r="AC203" t="str">
            <v>daviladn15@gmail.com</v>
          </cell>
          <cell r="AD203" t="str">
            <v>941771328</v>
          </cell>
          <cell r="AE203" t="str">
            <v>Superior Universitario</v>
          </cell>
          <cell r="AF203" t="str">
            <v>Superior completo</v>
          </cell>
          <cell r="AG203" t="str">
            <v>OBSTETRA</v>
          </cell>
          <cell r="AK203" t="str">
            <v>TITULO</v>
          </cell>
          <cell r="AL203" t="str">
            <v>26611</v>
          </cell>
          <cell r="AM203" t="str">
            <v>NO</v>
          </cell>
          <cell r="AR203" t="str">
            <v>SI</v>
          </cell>
          <cell r="AS203" t="str">
            <v>NO</v>
          </cell>
          <cell r="AT203" t="str">
            <v>NO</v>
          </cell>
          <cell r="AV203" t="str">
            <v>01/01/2019</v>
          </cell>
          <cell r="AW203" t="str">
            <v>OBSTETRA</v>
          </cell>
          <cell r="AX203" t="str">
            <v>Regimen 276</v>
          </cell>
          <cell r="AY203" t="str">
            <v>Nombrado</v>
          </cell>
          <cell r="AZ203" t="str">
            <v>OBS-I</v>
          </cell>
          <cell r="BA203" t="str">
            <v>0110-OBS-I-Obstetriz (nivel 10)</v>
          </cell>
          <cell r="BB203" t="str">
            <v>1</v>
          </cell>
          <cell r="BE203" t="str">
            <v>Presencial</v>
          </cell>
          <cell r="BF203" t="str">
            <v>NO</v>
          </cell>
          <cell r="BG203" t="str">
            <v>NO</v>
          </cell>
          <cell r="BI203" t="str">
            <v>NO</v>
          </cell>
          <cell r="BJ203" t="str">
            <v>NO</v>
          </cell>
          <cell r="BK203" t="str">
            <v>31/12/2018</v>
          </cell>
          <cell r="BL203" t="str">
            <v>SI</v>
          </cell>
          <cell r="BM203" t="str">
            <v>Activos</v>
          </cell>
          <cell r="BN203" t="str">
            <v>Profesionales de la Salud</v>
          </cell>
          <cell r="BO203" t="str">
            <v>PROF. DE LA SALUD</v>
          </cell>
          <cell r="BP203" t="str">
            <v>000602</v>
          </cell>
          <cell r="BQ203" t="str">
            <v>Ocupada</v>
          </cell>
          <cell r="BR203" t="str">
            <v>Concurso</v>
          </cell>
          <cell r="BS203" t="str">
            <v>01/01/2019</v>
          </cell>
          <cell r="BT203" t="str">
            <v>RESOLUCION DIRECTORAL</v>
          </cell>
          <cell r="BU203" t="str">
            <v>01/01/2019</v>
          </cell>
          <cell r="BV203" t="str">
            <v>396</v>
          </cell>
          <cell r="BW203" t="str">
            <v>RED DE SALUD ABANCAY</v>
          </cell>
          <cell r="BX203" t="str">
            <v>DIRECCION EJECUTIVA</v>
          </cell>
          <cell r="BZ203" t="str">
            <v>Personal y Obligaciones Sociales</v>
          </cell>
          <cell r="CA203" t="str">
            <v>RECURSOS ORDINARIOS</v>
          </cell>
          <cell r="CB203" t="str">
            <v>12</v>
          </cell>
          <cell r="CC203" t="str">
            <v>BANCO DE LA NACION</v>
          </cell>
          <cell r="CD203" t="str">
            <v>CUENTA DE AHORRO</v>
          </cell>
          <cell r="CE203" t="str">
            <v>04161083270</v>
          </cell>
          <cell r="CF203" t="str">
            <v>00000000000000000000</v>
          </cell>
          <cell r="CG203" t="str">
            <v>DL.25897 - SPP</v>
          </cell>
          <cell r="CH203" t="str">
            <v>AFP INTEGRA</v>
          </cell>
          <cell r="CI203" t="str">
            <v>01/01/2019</v>
          </cell>
          <cell r="CJ203" t="str">
            <v>615450NDDIÑ2</v>
          </cell>
          <cell r="CK203" t="str">
            <v>000000000000000</v>
          </cell>
          <cell r="CL203" t="str">
            <v>UE Red De Salud Abancay</v>
          </cell>
          <cell r="CM203" t="str">
            <v>ACTIVO</v>
          </cell>
          <cell r="CQ203" t="str">
            <v>Perú</v>
          </cell>
          <cell r="CR203" t="str">
            <v>MICRORED DE SALUD LAMBRAMA</v>
          </cell>
        </row>
        <row r="204">
          <cell r="S204" t="str">
            <v>42490354</v>
          </cell>
          <cell r="T204" t="str">
            <v>YESICA</v>
          </cell>
          <cell r="U204" t="str">
            <v>CCASANI</v>
          </cell>
          <cell r="V204" t="str">
            <v>ARONE</v>
          </cell>
          <cell r="W204" t="str">
            <v>SIN DATOS</v>
          </cell>
          <cell r="X204" t="str">
            <v>27/09/1981</v>
          </cell>
          <cell r="Y204" t="str">
            <v>Femenino</v>
          </cell>
          <cell r="Z204" t="str">
            <v>Soltero</v>
          </cell>
          <cell r="AA204" t="str">
            <v>CAYPE</v>
          </cell>
          <cell r="AC204" t="str">
            <v>yesica_cc_a@hotmail.com</v>
          </cell>
          <cell r="AD204" t="str">
            <v>990358090</v>
          </cell>
          <cell r="AE204" t="str">
            <v>Superior Universitario</v>
          </cell>
          <cell r="AF204" t="str">
            <v>Superior completo</v>
          </cell>
          <cell r="AG204" t="str">
            <v>ENFERMERA(O)</v>
          </cell>
          <cell r="AK204" t="str">
            <v>TITULO</v>
          </cell>
          <cell r="AL204" t="str">
            <v>49544</v>
          </cell>
          <cell r="AM204" t="str">
            <v>NO</v>
          </cell>
          <cell r="AR204" t="str">
            <v>SI</v>
          </cell>
          <cell r="AS204" t="str">
            <v>NO</v>
          </cell>
          <cell r="AT204" t="str">
            <v>NO</v>
          </cell>
          <cell r="AV204" t="str">
            <v>2009-11-09</v>
          </cell>
          <cell r="AW204" t="str">
            <v>ENFERMERA/O</v>
          </cell>
          <cell r="AX204" t="str">
            <v>Regimen 276</v>
          </cell>
          <cell r="AY204" t="str">
            <v>Nombrado</v>
          </cell>
          <cell r="AZ204" t="str">
            <v>ENF-10</v>
          </cell>
          <cell r="BA204" t="str">
            <v>0076-ENF-10-Enfermera (nivel I)</v>
          </cell>
          <cell r="BB204" t="str">
            <v>10</v>
          </cell>
          <cell r="BE204" t="str">
            <v>Presencial</v>
          </cell>
          <cell r="BF204" t="str">
            <v>NO</v>
          </cell>
          <cell r="BG204" t="str">
            <v>NO</v>
          </cell>
          <cell r="BI204" t="str">
            <v>NO</v>
          </cell>
          <cell r="BJ204" t="str">
            <v>NO</v>
          </cell>
          <cell r="BK204" t="str">
            <v>20/10/2016</v>
          </cell>
          <cell r="BL204" t="str">
            <v>SI</v>
          </cell>
          <cell r="BM204" t="str">
            <v>Activos</v>
          </cell>
          <cell r="BN204" t="str">
            <v>Profesionales de la Salud</v>
          </cell>
          <cell r="BO204" t="str">
            <v>PROF. DE LA SALUD</v>
          </cell>
          <cell r="BP204" t="str">
            <v>000514</v>
          </cell>
          <cell r="BQ204" t="str">
            <v>Ocupada</v>
          </cell>
          <cell r="BR204" t="str">
            <v>Ley 30372</v>
          </cell>
          <cell r="BS204" t="str">
            <v>17/10/2016</v>
          </cell>
          <cell r="BT204" t="str">
            <v>DECRETO SUPREMO</v>
          </cell>
          <cell r="BU204" t="str">
            <v>15/10/2016</v>
          </cell>
          <cell r="BV204" t="str">
            <v>DS 286-2016-EF Nombramiento 2016</v>
          </cell>
          <cell r="BW204" t="str">
            <v>RED DE SALUD ABANCAY</v>
          </cell>
          <cell r="BX204" t="str">
            <v>DIRECCION EJECUTIVA</v>
          </cell>
          <cell r="BY204" t="str">
            <v>GESTION ADMINISTRATIVA</v>
          </cell>
          <cell r="BZ204" t="str">
            <v>Personal y Obligaciones Sociales</v>
          </cell>
          <cell r="CA204" t="str">
            <v>RECURSOS ORDINARIOS</v>
          </cell>
          <cell r="CB204" t="str">
            <v>12</v>
          </cell>
          <cell r="CC204" t="str">
            <v>BANCO DE LA NACION</v>
          </cell>
          <cell r="CD204" t="str">
            <v>CUENTA DE AHORRO</v>
          </cell>
          <cell r="CE204" t="str">
            <v>04181048242</v>
          </cell>
          <cell r="CF204" t="str">
            <v>00000000000000000000</v>
          </cell>
          <cell r="CG204" t="str">
            <v>DL.19990 - SNP</v>
          </cell>
          <cell r="CH204" t="str">
            <v>O.N.P.</v>
          </cell>
          <cell r="CI204" t="str">
            <v>01/07/2018</v>
          </cell>
          <cell r="CJ204" t="str">
            <v>000000000000</v>
          </cell>
          <cell r="CK204" t="str">
            <v>0000000000000</v>
          </cell>
          <cell r="CL204" t="str">
            <v>UE Red De Salud Abancay</v>
          </cell>
          <cell r="CM204" t="str">
            <v>ACTIVO</v>
          </cell>
          <cell r="CQ204" t="str">
            <v>Perú</v>
          </cell>
          <cell r="CR204" t="str">
            <v>MICRORED DE SALUD LAMBRAMA</v>
          </cell>
        </row>
        <row r="205">
          <cell r="S205" t="str">
            <v>70578052</v>
          </cell>
          <cell r="T205" t="str">
            <v>GRECIA VERONICA</v>
          </cell>
          <cell r="U205" t="str">
            <v>SALAZAR</v>
          </cell>
          <cell r="V205" t="str">
            <v>VILLAFANE</v>
          </cell>
          <cell r="W205" t="str">
            <v>SIN DATOS</v>
          </cell>
          <cell r="X205" t="str">
            <v>08/05/1991</v>
          </cell>
          <cell r="Y205" t="str">
            <v>Femenino</v>
          </cell>
          <cell r="Z205" t="str">
            <v>Casado</v>
          </cell>
          <cell r="AA205" t="str">
            <v>CIRCUNVALACION 312</v>
          </cell>
          <cell r="AE205" t="str">
            <v>Superior Universitario</v>
          </cell>
          <cell r="AF205" t="str">
            <v>Superior completo</v>
          </cell>
          <cell r="AG205" t="str">
            <v>CIRUJANO DENTISTA</v>
          </cell>
          <cell r="AK205" t="str">
            <v>TITULO</v>
          </cell>
          <cell r="AL205" t="str">
            <v>0000000000</v>
          </cell>
          <cell r="AM205" t="str">
            <v>NO</v>
          </cell>
          <cell r="AR205" t="str">
            <v>SI</v>
          </cell>
          <cell r="AS205" t="str">
            <v>NO</v>
          </cell>
          <cell r="AT205" t="str">
            <v>NO</v>
          </cell>
          <cell r="AV205" t="str">
            <v>01/09/2019</v>
          </cell>
          <cell r="AW205" t="str">
            <v>ODONTOLOGO</v>
          </cell>
          <cell r="AX205" t="str">
            <v>Regimen 1057 (CAS)</v>
          </cell>
          <cell r="AY205" t="str">
            <v>Contrato CAS</v>
          </cell>
          <cell r="AZ205" t="str">
            <v>Sin Nivel Remunerativo</v>
          </cell>
          <cell r="BA205" t="str">
            <v>0000-Sin Nivel Remunerativo</v>
          </cell>
          <cell r="BC205" t="str">
            <v>Recursos Ordinarios</v>
          </cell>
          <cell r="BD205" t="str">
            <v>2500</v>
          </cell>
          <cell r="BE205" t="str">
            <v>Presencial</v>
          </cell>
          <cell r="BF205" t="str">
            <v>NO</v>
          </cell>
          <cell r="BG205" t="str">
            <v>NO</v>
          </cell>
          <cell r="BI205" t="str">
            <v>NO</v>
          </cell>
          <cell r="BJ205" t="str">
            <v>NO</v>
          </cell>
          <cell r="BL205" t="str">
            <v>NO</v>
          </cell>
          <cell r="BM205" t="str">
            <v>Contrato Administrativo de Servicios</v>
          </cell>
          <cell r="BN205" t="str">
            <v>Profesionales de la Salud</v>
          </cell>
          <cell r="BO205" t="str">
            <v>PROF. DE LA SALUD</v>
          </cell>
          <cell r="BP205" t="str">
            <v>000487</v>
          </cell>
          <cell r="BQ205" t="str">
            <v>Ocupada</v>
          </cell>
          <cell r="BR205" t="str">
            <v>Concurso</v>
          </cell>
          <cell r="BS205" t="str">
            <v>01/09/2019</v>
          </cell>
          <cell r="BT205" t="str">
            <v>MEMORANDUM</v>
          </cell>
          <cell r="BU205" t="str">
            <v>01/09/2019</v>
          </cell>
          <cell r="BV205" t="str">
            <v>0029</v>
          </cell>
          <cell r="BW205" t="str">
            <v>UE 1498 RED DE SALUD ABANCAY</v>
          </cell>
          <cell r="BX205" t="str">
            <v>RED DE SALUD ABANCAY</v>
          </cell>
          <cell r="BZ205" t="str">
            <v>Personal y Obligaciones Sociales</v>
          </cell>
          <cell r="CA205" t="str">
            <v>RECURSOS ORDINARIOS</v>
          </cell>
          <cell r="CB205" t="str">
            <v>6</v>
          </cell>
          <cell r="CC205" t="str">
            <v>BANCO DE LA NACION</v>
          </cell>
          <cell r="CD205" t="str">
            <v>CUENTA DE AHORRO</v>
          </cell>
          <cell r="CE205" t="str">
            <v>04181519563</v>
          </cell>
          <cell r="CF205" t="str">
            <v>00000000000000000000</v>
          </cell>
          <cell r="CG205" t="str">
            <v>DL.19990 - SNP</v>
          </cell>
          <cell r="CH205" t="str">
            <v>O.N.P.</v>
          </cell>
          <cell r="CI205" t="str">
            <v>01/09/2019</v>
          </cell>
          <cell r="CJ205" t="str">
            <v>000000000000</v>
          </cell>
          <cell r="CK205" t="str">
            <v>000000000000000</v>
          </cell>
          <cell r="CL205" t="str">
            <v>UE Red De Salud Abancay</v>
          </cell>
          <cell r="CM205" t="str">
            <v>ACTIVO</v>
          </cell>
          <cell r="CQ205" t="str">
            <v>Perú</v>
          </cell>
          <cell r="CR205" t="str">
            <v>MICRORED DE SALUD LAMBRAMA</v>
          </cell>
        </row>
        <row r="206">
          <cell r="S206" t="str">
            <v>43389544</v>
          </cell>
          <cell r="T206" t="str">
            <v>NUBIA MIRELLA</v>
          </cell>
          <cell r="U206" t="str">
            <v>PALACIOS</v>
          </cell>
          <cell r="V206" t="str">
            <v>VELARDE</v>
          </cell>
          <cell r="W206" t="str">
            <v>SIN DATOS</v>
          </cell>
          <cell r="X206" t="str">
            <v>29/01/1986</v>
          </cell>
          <cell r="Y206" t="str">
            <v>Femenino</v>
          </cell>
          <cell r="Z206" t="str">
            <v>Soltero</v>
          </cell>
          <cell r="AA206" t="str">
            <v>CASERIO SAN MARTIN DE PORRAS T-14</v>
          </cell>
          <cell r="AC206" t="str">
            <v>numi_palavelar_1986@hotmail.com</v>
          </cell>
          <cell r="AD206" t="str">
            <v>961533358,927679459</v>
          </cell>
          <cell r="AE206" t="str">
            <v>Superior Universitario</v>
          </cell>
          <cell r="AF206" t="str">
            <v>Superior completo</v>
          </cell>
          <cell r="AG206" t="str">
            <v>OBSTETRA</v>
          </cell>
          <cell r="AK206" t="str">
            <v>TITULO</v>
          </cell>
          <cell r="AL206" t="str">
            <v>27732</v>
          </cell>
          <cell r="AM206" t="str">
            <v>NO</v>
          </cell>
          <cell r="AR206" t="str">
            <v>SI</v>
          </cell>
          <cell r="AS206" t="str">
            <v>NO</v>
          </cell>
          <cell r="AT206" t="str">
            <v>NO</v>
          </cell>
          <cell r="AU206" t="str">
            <v>2016-08-08</v>
          </cell>
          <cell r="AV206" t="str">
            <v>2016-08-08</v>
          </cell>
          <cell r="AW206" t="str">
            <v>OBSTETRA</v>
          </cell>
          <cell r="AX206" t="str">
            <v>Regimen 1057 (CAS)</v>
          </cell>
          <cell r="AY206" t="str">
            <v>Contrato CAS</v>
          </cell>
          <cell r="AZ206" t="str">
            <v>Sin Nivel Remunerativo</v>
          </cell>
          <cell r="BA206" t="str">
            <v>0000-Sin Nivel Remunerativo</v>
          </cell>
          <cell r="BC206" t="str">
            <v>Recursos Ordinarios</v>
          </cell>
          <cell r="BD206" t="str">
            <v>2500</v>
          </cell>
          <cell r="BE206" t="str">
            <v>Presencial</v>
          </cell>
          <cell r="BF206" t="str">
            <v>NO</v>
          </cell>
          <cell r="BG206" t="str">
            <v>NO</v>
          </cell>
          <cell r="BI206" t="str">
            <v>NO</v>
          </cell>
          <cell r="BJ206" t="str">
            <v>NO</v>
          </cell>
          <cell r="BL206" t="str">
            <v>NO</v>
          </cell>
          <cell r="BM206" t="str">
            <v>Contrato Administrativo de Servicios</v>
          </cell>
          <cell r="BN206" t="str">
            <v>Profesionales de la Salud</v>
          </cell>
          <cell r="BO206" t="str">
            <v>PROF. DE LA SALUD</v>
          </cell>
          <cell r="BP206" t="str">
            <v>000544</v>
          </cell>
          <cell r="BQ206" t="str">
            <v>Ocupada</v>
          </cell>
          <cell r="BR206" t="str">
            <v>Concurso</v>
          </cell>
          <cell r="BS206" t="str">
            <v>01/09/2020</v>
          </cell>
          <cell r="BT206" t="str">
            <v>MEMORANDUM</v>
          </cell>
          <cell r="BU206" t="str">
            <v>01/09/2020</v>
          </cell>
          <cell r="BV206" t="str">
            <v>563</v>
          </cell>
          <cell r="BW206" t="str">
            <v>UE 1498 RED DE SALUD ABANCAY</v>
          </cell>
          <cell r="BX206" t="str">
            <v>RED DE SALUD ABANCAY</v>
          </cell>
          <cell r="BZ206" t="str">
            <v>Personal y Obligaciones Sociales</v>
          </cell>
          <cell r="CA206" t="str">
            <v>RECURSOS ORDINARIOS</v>
          </cell>
          <cell r="CB206" t="str">
            <v>12</v>
          </cell>
          <cell r="CC206" t="str">
            <v>BANCO DE LA NACION</v>
          </cell>
          <cell r="CD206" t="str">
            <v>CUENTA DE AHORRO</v>
          </cell>
          <cell r="CE206" t="str">
            <v>04619185841</v>
          </cell>
          <cell r="CF206" t="str">
            <v>00000000000000</v>
          </cell>
          <cell r="CG206" t="str">
            <v>DL.19990 - SNP</v>
          </cell>
          <cell r="CH206" t="str">
            <v>O.N.P.</v>
          </cell>
          <cell r="CI206" t="str">
            <v>01/09/2020</v>
          </cell>
          <cell r="CJ206" t="str">
            <v>0000000</v>
          </cell>
          <cell r="CK206" t="str">
            <v>000000000000000</v>
          </cell>
          <cell r="CL206" t="str">
            <v>UE Red De Salud Abancay</v>
          </cell>
          <cell r="CM206" t="str">
            <v>ACTIVO</v>
          </cell>
          <cell r="CQ206" t="str">
            <v>Perú</v>
          </cell>
          <cell r="CR206" t="str">
            <v>MICRORED DE SALUD LAMBRAMA</v>
          </cell>
        </row>
        <row r="207">
          <cell r="S207" t="str">
            <v>45101883</v>
          </cell>
          <cell r="T207" t="str">
            <v>IVET MAGALY</v>
          </cell>
          <cell r="U207" t="str">
            <v>PAUCAR</v>
          </cell>
          <cell r="V207" t="str">
            <v>SALAS</v>
          </cell>
          <cell r="W207" t="str">
            <v>SIN DATOS</v>
          </cell>
          <cell r="X207" t="str">
            <v>10/10/1987</v>
          </cell>
          <cell r="Y207" t="str">
            <v>Femenino</v>
          </cell>
          <cell r="Z207" t="str">
            <v>Soltero</v>
          </cell>
          <cell r="AA207" t="str">
            <v>JR.LIMA 412</v>
          </cell>
          <cell r="AB207" t="str">
            <v>10451018839</v>
          </cell>
          <cell r="AC207" t="str">
            <v>elibeth107@hotmail.com</v>
          </cell>
          <cell r="AD207" t="str">
            <v>943942220</v>
          </cell>
          <cell r="AE207" t="str">
            <v>Superior Universitario</v>
          </cell>
          <cell r="AF207" t="str">
            <v>Superior completo</v>
          </cell>
          <cell r="AG207" t="str">
            <v>ENFERMERA(O)</v>
          </cell>
          <cell r="AK207" t="str">
            <v>TITULO</v>
          </cell>
          <cell r="AL207" t="str">
            <v>67009</v>
          </cell>
          <cell r="AM207" t="str">
            <v>NO</v>
          </cell>
          <cell r="AR207" t="str">
            <v>SI</v>
          </cell>
          <cell r="AS207" t="str">
            <v>NO</v>
          </cell>
          <cell r="AT207" t="str">
            <v>NO</v>
          </cell>
          <cell r="AU207" t="str">
            <v>04/11/2016</v>
          </cell>
          <cell r="AV207" t="str">
            <v>04/11/2016</v>
          </cell>
          <cell r="AW207" t="str">
            <v>ENFERMERA/O</v>
          </cell>
          <cell r="AX207" t="str">
            <v>Regimen 1057 (CAS)</v>
          </cell>
          <cell r="AY207" t="str">
            <v>Contrato CAS</v>
          </cell>
          <cell r="AZ207" t="str">
            <v>Sin Nivel Remunerativo</v>
          </cell>
          <cell r="BA207" t="str">
            <v>0000-Sin Nivel Remunerativo</v>
          </cell>
          <cell r="BC207" t="str">
            <v>Recursos Ordinarios</v>
          </cell>
          <cell r="BD207" t="str">
            <v>2500</v>
          </cell>
          <cell r="BE207" t="str">
            <v>Presencial</v>
          </cell>
          <cell r="BF207" t="str">
            <v>NO</v>
          </cell>
          <cell r="BG207" t="str">
            <v>NO</v>
          </cell>
          <cell r="BI207" t="str">
            <v>NO</v>
          </cell>
          <cell r="BJ207" t="str">
            <v>NO</v>
          </cell>
          <cell r="BL207" t="str">
            <v>NO</v>
          </cell>
          <cell r="BM207" t="str">
            <v>Contrato Administrativo de Servicios</v>
          </cell>
          <cell r="BN207" t="str">
            <v>Profesionales de la Salud</v>
          </cell>
          <cell r="BO207" t="str">
            <v>PROF. DE LA SALUD</v>
          </cell>
          <cell r="BP207" t="str">
            <v>000445</v>
          </cell>
          <cell r="BQ207" t="str">
            <v>Ocupada</v>
          </cell>
          <cell r="BR207" t="str">
            <v>Concurso</v>
          </cell>
          <cell r="BS207" t="str">
            <v>01/09/2019</v>
          </cell>
          <cell r="BT207" t="str">
            <v>MEMORANDUM</v>
          </cell>
          <cell r="BU207" t="str">
            <v>01/09/2019</v>
          </cell>
          <cell r="BV207" t="str">
            <v>060</v>
          </cell>
          <cell r="BW207" t="str">
            <v>UE 1498 RED DE SALUD ABANCAY</v>
          </cell>
          <cell r="BX207" t="str">
            <v>RED DE SALUD ABANCAY</v>
          </cell>
          <cell r="BZ207" t="str">
            <v>Personal y Obligaciones Sociales</v>
          </cell>
          <cell r="CA207" t="str">
            <v>RECURSOS ORDINARIOS</v>
          </cell>
          <cell r="CB207" t="str">
            <v>6</v>
          </cell>
          <cell r="CC207" t="str">
            <v>BANCO DE LA NACION</v>
          </cell>
          <cell r="CD207" t="str">
            <v>CUENTA DE AHORRO</v>
          </cell>
          <cell r="CE207" t="str">
            <v>04045270780</v>
          </cell>
          <cell r="CF207" t="str">
            <v>00000000000000000000</v>
          </cell>
          <cell r="CG207" t="str">
            <v>DL.25897 - SPP</v>
          </cell>
          <cell r="CH207" t="str">
            <v>PRIMA AFP</v>
          </cell>
          <cell r="CI207" t="str">
            <v>01/09/2019</v>
          </cell>
          <cell r="CJ207" t="str">
            <v>320580ipsca2</v>
          </cell>
          <cell r="CK207" t="str">
            <v>000000000000000</v>
          </cell>
          <cell r="CL207" t="str">
            <v>UE Red De Salud Abancay</v>
          </cell>
          <cell r="CM207" t="str">
            <v>ACTIVO</v>
          </cell>
          <cell r="CQ207" t="str">
            <v>Perú</v>
          </cell>
          <cell r="CR207" t="str">
            <v>MICRORED DE SALUD LAMBRAMA</v>
          </cell>
        </row>
        <row r="208">
          <cell r="S208" t="str">
            <v>42074093</v>
          </cell>
          <cell r="T208" t="str">
            <v>JUAN CARLOS</v>
          </cell>
          <cell r="U208" t="str">
            <v>PEREZ</v>
          </cell>
          <cell r="V208" t="str">
            <v>SANCHEZ</v>
          </cell>
          <cell r="W208" t="str">
            <v>SIN DATOS</v>
          </cell>
          <cell r="X208" t="str">
            <v>28/05/1983</v>
          </cell>
          <cell r="Y208" t="str">
            <v>Masculino</v>
          </cell>
          <cell r="Z208" t="str">
            <v>Soltero</v>
          </cell>
          <cell r="AA208" t="str">
            <v>ANEXO URPIPAMPA</v>
          </cell>
          <cell r="AE208" t="str">
            <v>Superior Técnico</v>
          </cell>
          <cell r="AF208" t="str">
            <v>Técnico superior completo</v>
          </cell>
          <cell r="AG208" t="str">
            <v>TECNICO MECANICO</v>
          </cell>
          <cell r="AK208" t="str">
            <v>EGRESADO</v>
          </cell>
          <cell r="AM208" t="str">
            <v>NO</v>
          </cell>
          <cell r="AR208" t="str">
            <v>SI</v>
          </cell>
          <cell r="AS208" t="str">
            <v>NO</v>
          </cell>
          <cell r="AT208" t="str">
            <v>NO</v>
          </cell>
          <cell r="AU208" t="str">
            <v>01/01/2019</v>
          </cell>
          <cell r="AV208" t="str">
            <v>09/08/2022</v>
          </cell>
          <cell r="AW208" t="str">
            <v>CHOFER</v>
          </cell>
          <cell r="AX208" t="str">
            <v>Regimen 1057 (CAS)</v>
          </cell>
          <cell r="AY208" t="str">
            <v>CAS LEY N° 31538</v>
          </cell>
          <cell r="AZ208" t="str">
            <v>Sin Nivel Remunerativo</v>
          </cell>
          <cell r="BA208" t="str">
            <v>0000-Sin Nivel Remunerativo</v>
          </cell>
          <cell r="BC208" t="str">
            <v>Recursos Ordinarios</v>
          </cell>
          <cell r="BD208" t="str">
            <v>1800</v>
          </cell>
          <cell r="BE208" t="str">
            <v>Presencial</v>
          </cell>
          <cell r="BF208" t="str">
            <v>NO</v>
          </cell>
          <cell r="BG208" t="str">
            <v>NO</v>
          </cell>
          <cell r="BI208" t="str">
            <v>NO</v>
          </cell>
          <cell r="BJ208" t="str">
            <v>NO</v>
          </cell>
          <cell r="BL208" t="str">
            <v>NO</v>
          </cell>
          <cell r="BM208" t="str">
            <v>Contrato Administrativo de Servicios</v>
          </cell>
          <cell r="BN208" t="str">
            <v>Tecnicos</v>
          </cell>
          <cell r="BO208" t="str">
            <v>TECNICO ADM</v>
          </cell>
          <cell r="BP208" t="str">
            <v>000806</v>
          </cell>
          <cell r="BQ208" t="str">
            <v>Ocupada</v>
          </cell>
          <cell r="BR208" t="str">
            <v>Contrato</v>
          </cell>
          <cell r="BS208" t="str">
            <v>09/08/2022</v>
          </cell>
          <cell r="BT208" t="str">
            <v>MEMORANDUM</v>
          </cell>
          <cell r="BU208" t="str">
            <v>09/08/2022</v>
          </cell>
          <cell r="BV208" t="str">
            <v>1032-2022</v>
          </cell>
          <cell r="BW208" t="str">
            <v>UE 1498 RED DE SALUD ABANCAY</v>
          </cell>
          <cell r="BX208" t="str">
            <v>RED DE SALUD ABANCAY</v>
          </cell>
          <cell r="BZ208" t="str">
            <v>Personal y Obligaciones Sociales</v>
          </cell>
          <cell r="CA208" t="str">
            <v>RECURSOS ORDINARIOS</v>
          </cell>
          <cell r="CB208" t="str">
            <v>2</v>
          </cell>
          <cell r="CC208" t="str">
            <v>BANCO DE LA NACION</v>
          </cell>
          <cell r="CD208" t="str">
            <v>MULTIRED</v>
          </cell>
          <cell r="CG208" t="str">
            <v>DL.19990 - SNP</v>
          </cell>
          <cell r="CH208" t="str">
            <v>O.N.P.</v>
          </cell>
          <cell r="CI208" t="str">
            <v>09/08/2022</v>
          </cell>
          <cell r="CL208" t="str">
            <v>UE Red De Salud Abancay</v>
          </cell>
          <cell r="CM208" t="str">
            <v>ACTIVO</v>
          </cell>
          <cell r="CQ208" t="str">
            <v>Perú</v>
          </cell>
          <cell r="CR208" t="str">
            <v>MICRORED DE SALUD LAMBRAMA</v>
          </cell>
        </row>
        <row r="209">
          <cell r="S209" t="str">
            <v>43025133</v>
          </cell>
          <cell r="T209" t="str">
            <v>VICTOR</v>
          </cell>
          <cell r="U209" t="str">
            <v>MOINA</v>
          </cell>
          <cell r="V209" t="str">
            <v>GALLEGOS</v>
          </cell>
          <cell r="W209" t="str">
            <v>SIN DATOS</v>
          </cell>
          <cell r="X209" t="str">
            <v>28/04/1985</v>
          </cell>
          <cell r="Y209" t="str">
            <v>Masculino</v>
          </cell>
          <cell r="Z209" t="str">
            <v>Soltero</v>
          </cell>
          <cell r="AA209" t="str">
            <v>SIN DATOS</v>
          </cell>
          <cell r="AE209" t="str">
            <v>Superior Universitario</v>
          </cell>
          <cell r="AF209" t="str">
            <v>Superior completo</v>
          </cell>
          <cell r="AG209" t="str">
            <v>QUIMICO FARMACEUTICO</v>
          </cell>
          <cell r="AK209" t="str">
            <v>TITULO</v>
          </cell>
          <cell r="AL209" t="str">
            <v>19528</v>
          </cell>
          <cell r="AM209" t="str">
            <v>NO</v>
          </cell>
          <cell r="AR209" t="str">
            <v>SI</v>
          </cell>
          <cell r="AS209" t="str">
            <v>NO</v>
          </cell>
          <cell r="AT209" t="str">
            <v>NO</v>
          </cell>
          <cell r="AU209" t="str">
            <v>16-06-2017</v>
          </cell>
          <cell r="AV209" t="str">
            <v>16-06-2017</v>
          </cell>
          <cell r="AW209" t="str">
            <v>QUIMICO FARMACEUTICO</v>
          </cell>
          <cell r="AX209" t="str">
            <v>Regimen 1057 (CAS)</v>
          </cell>
          <cell r="AY209" t="str">
            <v>Contrato CAS</v>
          </cell>
          <cell r="AZ209" t="str">
            <v>Sin Nivel Remunerativo</v>
          </cell>
          <cell r="BA209" t="str">
            <v>0000-Sin Nivel Remunerativo</v>
          </cell>
          <cell r="BC209" t="str">
            <v>Recursos Ordinarios</v>
          </cell>
          <cell r="BD209" t="str">
            <v>2200</v>
          </cell>
          <cell r="BE209" t="str">
            <v>Presencial</v>
          </cell>
          <cell r="BF209" t="str">
            <v>NO</v>
          </cell>
          <cell r="BG209" t="str">
            <v>NO</v>
          </cell>
          <cell r="BI209" t="str">
            <v>NO</v>
          </cell>
          <cell r="BJ209" t="str">
            <v>NO</v>
          </cell>
          <cell r="BL209" t="str">
            <v>NO</v>
          </cell>
          <cell r="BM209" t="str">
            <v>Contrato Administrativo de Servicios</v>
          </cell>
          <cell r="BN209" t="str">
            <v>Profesionales de la Salud</v>
          </cell>
          <cell r="BO209" t="str">
            <v>PROF. DE LA SALUD</v>
          </cell>
          <cell r="BP209" t="str">
            <v>000377</v>
          </cell>
          <cell r="BQ209" t="str">
            <v>Ocupada</v>
          </cell>
          <cell r="BR209" t="str">
            <v>Contrato</v>
          </cell>
          <cell r="BS209" t="str">
            <v>01/05/2020</v>
          </cell>
          <cell r="BT209" t="str">
            <v>MEMORANDUM</v>
          </cell>
          <cell r="BU209" t="str">
            <v>03/05/2020</v>
          </cell>
          <cell r="BV209" t="str">
            <v>208</v>
          </cell>
          <cell r="BW209" t="str">
            <v>RED DE SALUD ABANCAY</v>
          </cell>
          <cell r="BX209" t="str">
            <v>DIRECCION EJECUTIVA</v>
          </cell>
          <cell r="BZ209" t="str">
            <v>Personal y Obligaciones Sociales</v>
          </cell>
          <cell r="CA209" t="str">
            <v>RECURSOS ORDINARIOS</v>
          </cell>
          <cell r="CB209" t="str">
            <v>12</v>
          </cell>
          <cell r="CC209" t="str">
            <v>BANCO DE LA NACION</v>
          </cell>
          <cell r="CD209" t="str">
            <v>CUENTA DE AHORRO</v>
          </cell>
          <cell r="CE209" t="str">
            <v>0</v>
          </cell>
          <cell r="CF209" t="str">
            <v>00000000000000000000</v>
          </cell>
          <cell r="CG209" t="str">
            <v>DL.25897 - SPP</v>
          </cell>
          <cell r="CH209" t="str">
            <v>AFP HABITAT</v>
          </cell>
          <cell r="CI209" t="str">
            <v>01/05/2020</v>
          </cell>
          <cell r="CJ209" t="str">
            <v>311631vmgnl0</v>
          </cell>
          <cell r="CK209" t="str">
            <v>000000000000000</v>
          </cell>
          <cell r="CL209" t="str">
            <v>UE Red De Salud Abancay</v>
          </cell>
          <cell r="CM209" t="str">
            <v>ACTIVO</v>
          </cell>
          <cell r="CQ209" t="str">
            <v>Perú</v>
          </cell>
          <cell r="CR209" t="str">
            <v>MICRORED DE SALUD LAMBRAMA</v>
          </cell>
        </row>
        <row r="210">
          <cell r="S210" t="str">
            <v>77072831</v>
          </cell>
          <cell r="T210" t="str">
            <v>THELMA</v>
          </cell>
          <cell r="U210" t="str">
            <v>RIVEROS</v>
          </cell>
          <cell r="V210" t="str">
            <v>GOMEZ</v>
          </cell>
          <cell r="W210" t="str">
            <v>SIN DATOS</v>
          </cell>
          <cell r="X210" t="str">
            <v>30/09/1994</v>
          </cell>
          <cell r="Y210" t="str">
            <v>Femenino</v>
          </cell>
          <cell r="Z210" t="str">
            <v>Soltero</v>
          </cell>
          <cell r="AA210" t="str">
            <v>COMUNIDAD RATCAY</v>
          </cell>
          <cell r="AE210" t="str">
            <v>Superior Técnico</v>
          </cell>
          <cell r="AF210" t="str">
            <v>Técnico superior completo</v>
          </cell>
          <cell r="AG210" t="str">
            <v>TECNICO LABORATORISTA</v>
          </cell>
          <cell r="AK210" t="str">
            <v>TITULO</v>
          </cell>
          <cell r="AM210" t="str">
            <v>NO</v>
          </cell>
          <cell r="AR210" t="str">
            <v>SI</v>
          </cell>
          <cell r="AS210" t="str">
            <v>NO</v>
          </cell>
          <cell r="AT210" t="str">
            <v>NO</v>
          </cell>
          <cell r="AU210" t="str">
            <v>12/03/2020</v>
          </cell>
          <cell r="AV210" t="str">
            <v>08/08/2022</v>
          </cell>
          <cell r="AW210" t="str">
            <v>TECNICO/A EN LABORATORIO I</v>
          </cell>
          <cell r="AX210" t="str">
            <v>Regimen 1057 (CAS)</v>
          </cell>
          <cell r="AY210" t="str">
            <v>CAS LEY N° 31538</v>
          </cell>
          <cell r="AZ210" t="str">
            <v>Sin Nivel Remunerativo</v>
          </cell>
          <cell r="BA210" t="str">
            <v>0000-Sin Nivel Remunerativo</v>
          </cell>
          <cell r="BC210" t="str">
            <v>Recursos Ordinarios</v>
          </cell>
          <cell r="BD210" t="str">
            <v>1800</v>
          </cell>
          <cell r="BE210" t="str">
            <v>Presencial</v>
          </cell>
          <cell r="BF210" t="str">
            <v>NO</v>
          </cell>
          <cell r="BG210" t="str">
            <v>NO</v>
          </cell>
          <cell r="BI210" t="str">
            <v>NO</v>
          </cell>
          <cell r="BJ210" t="str">
            <v>NO</v>
          </cell>
          <cell r="BL210" t="str">
            <v>NO</v>
          </cell>
          <cell r="BM210" t="str">
            <v>Contrato Administrativo de Servicios</v>
          </cell>
          <cell r="BN210" t="str">
            <v>Tecnicos</v>
          </cell>
          <cell r="BO210" t="str">
            <v>TECNICO ASIS</v>
          </cell>
          <cell r="BP210" t="str">
            <v>000794</v>
          </cell>
          <cell r="BQ210" t="str">
            <v>Ocupada</v>
          </cell>
          <cell r="BR210" t="str">
            <v>Contrato</v>
          </cell>
          <cell r="BS210" t="str">
            <v>08/08/2022</v>
          </cell>
          <cell r="BT210" t="str">
            <v>MEMORANDUM</v>
          </cell>
          <cell r="BU210" t="str">
            <v>08/08/2022</v>
          </cell>
          <cell r="BV210" t="str">
            <v>1096-2022</v>
          </cell>
          <cell r="BW210" t="str">
            <v>C.S. I-4 LAMBRAMA</v>
          </cell>
          <cell r="BX210" t="str">
            <v>RED DE SALUD ABANCAY</v>
          </cell>
          <cell r="BZ210" t="str">
            <v>Personal y Obligaciones Sociales</v>
          </cell>
          <cell r="CA210" t="str">
            <v>RECURSOS ORDINARIOS</v>
          </cell>
          <cell r="CB210" t="str">
            <v>2</v>
          </cell>
          <cell r="CC210" t="str">
            <v>BANCO DE LA NACION</v>
          </cell>
          <cell r="CD210" t="str">
            <v>MULTIRED</v>
          </cell>
          <cell r="CG210" t="str">
            <v>DL.25897 - SPP</v>
          </cell>
          <cell r="CH210" t="str">
            <v>AFP HABITAT</v>
          </cell>
          <cell r="CI210" t="str">
            <v>16/02/2017</v>
          </cell>
          <cell r="CJ210" t="str">
            <v>646050TRGEE7</v>
          </cell>
          <cell r="CL210" t="str">
            <v>UE Red De Salud Abancay</v>
          </cell>
          <cell r="CM210" t="str">
            <v>ACTIVO</v>
          </cell>
          <cell r="CQ210" t="str">
            <v>Perú</v>
          </cell>
          <cell r="CR210" t="str">
            <v>MICRORED DE SALUD LAMBRAMA</v>
          </cell>
        </row>
        <row r="211">
          <cell r="S211" t="str">
            <v>43567962</v>
          </cell>
          <cell r="T211" t="str">
            <v>JUAN CARLOS</v>
          </cell>
          <cell r="U211" t="str">
            <v>LAYME</v>
          </cell>
          <cell r="V211" t="str">
            <v>VILLEGAS</v>
          </cell>
          <cell r="W211" t="str">
            <v>SIN DATOS</v>
          </cell>
          <cell r="X211" t="str">
            <v>22/04/1986</v>
          </cell>
          <cell r="Y211" t="str">
            <v>Masculino</v>
          </cell>
          <cell r="Z211" t="str">
            <v>Soltero</v>
          </cell>
          <cell r="AA211" t="str">
            <v>BARRIO LA FLORIDA S/N</v>
          </cell>
          <cell r="AC211" t="str">
            <v>carlos_258@hotmail.com,villegasccahuana@gmail.com</v>
          </cell>
          <cell r="AD211" t="str">
            <v>944618943</v>
          </cell>
          <cell r="AE211" t="str">
            <v>Superior Universitario</v>
          </cell>
          <cell r="AF211" t="str">
            <v>Superior completo</v>
          </cell>
          <cell r="AG211" t="str">
            <v>ENFERMERA(O)</v>
          </cell>
          <cell r="AK211" t="str">
            <v>TITULO</v>
          </cell>
          <cell r="AL211" t="str">
            <v>91606</v>
          </cell>
          <cell r="AM211" t="str">
            <v>NO</v>
          </cell>
          <cell r="AR211" t="str">
            <v>SI</v>
          </cell>
          <cell r="AS211" t="str">
            <v>NO</v>
          </cell>
          <cell r="AT211" t="str">
            <v>NO</v>
          </cell>
          <cell r="AU211" t="str">
            <v>16-05-2019</v>
          </cell>
          <cell r="AV211" t="str">
            <v>16-05-2019</v>
          </cell>
          <cell r="AW211" t="str">
            <v>TECNICO/A EN ENFERMERIA I</v>
          </cell>
          <cell r="AX211" t="str">
            <v>Regimen 276</v>
          </cell>
          <cell r="AY211" t="str">
            <v>Nombrado</v>
          </cell>
          <cell r="AZ211" t="str">
            <v>STF</v>
          </cell>
          <cell r="BA211" t="str">
            <v>0099-STF-Servidor Tecnico F</v>
          </cell>
          <cell r="BB211" t="str">
            <v>TF</v>
          </cell>
          <cell r="BC211" t="str">
            <v>Recursos Ordinarios</v>
          </cell>
          <cell r="BE211" t="str">
            <v>Presencial</v>
          </cell>
          <cell r="BF211" t="str">
            <v>NO</v>
          </cell>
          <cell r="BG211" t="str">
            <v>NO</v>
          </cell>
          <cell r="BI211" t="str">
            <v>NO</v>
          </cell>
          <cell r="BJ211" t="str">
            <v>NO</v>
          </cell>
          <cell r="BK211" t="str">
            <v>20/10/2016</v>
          </cell>
          <cell r="BL211" t="str">
            <v>SI</v>
          </cell>
          <cell r="BM211" t="str">
            <v>Activos</v>
          </cell>
          <cell r="BN211" t="str">
            <v>Tecnicos</v>
          </cell>
          <cell r="BO211" t="str">
            <v>TECNICO ASIS</v>
          </cell>
          <cell r="BP211" t="str">
            <v>000534</v>
          </cell>
          <cell r="BQ211" t="str">
            <v>Ocupada</v>
          </cell>
          <cell r="BR211" t="str">
            <v>Ley 30372</v>
          </cell>
          <cell r="BS211" t="str">
            <v>17/10/2016</v>
          </cell>
          <cell r="BT211" t="str">
            <v>DECRETO SUPREMO</v>
          </cell>
          <cell r="BU211" t="str">
            <v>15/10/2016</v>
          </cell>
          <cell r="BV211" t="str">
            <v>DS 286-2016-EF Nombramiento 2016</v>
          </cell>
          <cell r="BW211" t="str">
            <v>RED DE SALUD ABANCAY</v>
          </cell>
          <cell r="BX211" t="str">
            <v>DIRECCION EJECUTIVA</v>
          </cell>
          <cell r="BY211" t="str">
            <v>GESTION ADMINISTRATIVA</v>
          </cell>
          <cell r="BZ211" t="str">
            <v>Personal y Obligaciones Sociales</v>
          </cell>
          <cell r="CA211" t="str">
            <v>RECURSOS ORDINARIOS</v>
          </cell>
          <cell r="CB211" t="str">
            <v>12</v>
          </cell>
          <cell r="CC211" t="str">
            <v>BANCO DE LA NACION</v>
          </cell>
          <cell r="CD211" t="str">
            <v>MULTIRED</v>
          </cell>
          <cell r="CE211" t="str">
            <v>04181064752</v>
          </cell>
          <cell r="CF211" t="str">
            <v>00000000000000000000</v>
          </cell>
          <cell r="CG211" t="str">
            <v>DL.19990 - SNP</v>
          </cell>
          <cell r="CH211" t="str">
            <v>O.N.P.</v>
          </cell>
          <cell r="CI211" t="str">
            <v>01/07/2018</v>
          </cell>
          <cell r="CJ211" t="str">
            <v>000000000000</v>
          </cell>
          <cell r="CL211" t="str">
            <v>UE Red De Salud Abancay</v>
          </cell>
          <cell r="CM211" t="str">
            <v>ACTIVO</v>
          </cell>
          <cell r="CQ211" t="str">
            <v>Perú</v>
          </cell>
          <cell r="CR211" t="str">
            <v>MICRORED DE SALUD LAMBRAMA</v>
          </cell>
        </row>
        <row r="212">
          <cell r="S212" t="str">
            <v>46038277</v>
          </cell>
          <cell r="T212" t="str">
            <v>LIZETT GIULIANA</v>
          </cell>
          <cell r="U212" t="str">
            <v>FERREL</v>
          </cell>
          <cell r="V212" t="str">
            <v>LEON</v>
          </cell>
          <cell r="W212" t="str">
            <v>SIN DATOS</v>
          </cell>
          <cell r="X212" t="str">
            <v>24/10/1989</v>
          </cell>
          <cell r="Y212" t="str">
            <v>Femenino</v>
          </cell>
          <cell r="Z212" t="str">
            <v>Soltero</v>
          </cell>
          <cell r="AA212" t="str">
            <v>ASENT. H. VILLA PANAMERICANA/CUBA MZ.F LT.01(705)</v>
          </cell>
          <cell r="AE212" t="str">
            <v>Superior Universitario</v>
          </cell>
          <cell r="AF212" t="str">
            <v>Superior completo</v>
          </cell>
          <cell r="AG212" t="str">
            <v>OBSTETRA</v>
          </cell>
          <cell r="AK212" t="str">
            <v>TITULO</v>
          </cell>
          <cell r="AL212" t="str">
            <v>35960</v>
          </cell>
          <cell r="AM212" t="str">
            <v>NO</v>
          </cell>
          <cell r="AR212" t="str">
            <v>SI</v>
          </cell>
          <cell r="AS212" t="str">
            <v>NO</v>
          </cell>
          <cell r="AT212" t="str">
            <v>NO</v>
          </cell>
          <cell r="AU212" t="str">
            <v>16/05/2018</v>
          </cell>
          <cell r="AV212" t="str">
            <v>14/03/2020</v>
          </cell>
          <cell r="AW212" t="str">
            <v>OBSTETRA</v>
          </cell>
          <cell r="AX212" t="str">
            <v>Regimen 1057 (CAS)</v>
          </cell>
          <cell r="AY212" t="str">
            <v>Contrato CAS</v>
          </cell>
          <cell r="AZ212" t="str">
            <v>Sin Nivel Remunerativo</v>
          </cell>
          <cell r="BA212" t="str">
            <v>0000-Sin Nivel Remunerativo</v>
          </cell>
          <cell r="BC212" t="str">
            <v>Recursos Ordinarios</v>
          </cell>
          <cell r="BD212" t="str">
            <v>2500</v>
          </cell>
          <cell r="BE212" t="str">
            <v>Presencial</v>
          </cell>
          <cell r="BF212" t="str">
            <v>NO</v>
          </cell>
          <cell r="BG212" t="str">
            <v>NO</v>
          </cell>
          <cell r="BI212" t="str">
            <v>NO</v>
          </cell>
          <cell r="BJ212" t="str">
            <v>NO</v>
          </cell>
          <cell r="BL212" t="str">
            <v>NO</v>
          </cell>
          <cell r="BM212" t="str">
            <v>Contrato Administrativo de Servicios</v>
          </cell>
          <cell r="BN212" t="str">
            <v>Profesionales de la Salud</v>
          </cell>
          <cell r="BO212" t="str">
            <v>PROF. DE LA SALUD</v>
          </cell>
          <cell r="BP212" t="str">
            <v>000553</v>
          </cell>
          <cell r="BQ212" t="str">
            <v>Ocupada</v>
          </cell>
          <cell r="BR212" t="str">
            <v>Contrato</v>
          </cell>
          <cell r="BS212" t="str">
            <v>01/09/2020</v>
          </cell>
          <cell r="BT212" t="str">
            <v>MEMORANDUM</v>
          </cell>
          <cell r="BU212" t="str">
            <v>01/09/2020</v>
          </cell>
          <cell r="BV212" t="str">
            <v>077</v>
          </cell>
          <cell r="BW212" t="str">
            <v>UE 1498 RED DE SALUD ABANCAY</v>
          </cell>
          <cell r="BX212" t="str">
            <v>RED DE SALUD ABANCAY</v>
          </cell>
          <cell r="BZ212" t="str">
            <v>Personal y Obligaciones Sociales</v>
          </cell>
          <cell r="CA212" t="str">
            <v>RECURSOS ORDINARIOS</v>
          </cell>
          <cell r="CB212" t="str">
            <v>12</v>
          </cell>
          <cell r="CC212" t="str">
            <v>BANCO DE LA NACION</v>
          </cell>
          <cell r="CD212" t="str">
            <v>CUENTA DE AHORRO</v>
          </cell>
          <cell r="CE212" t="str">
            <v>04141814392</v>
          </cell>
          <cell r="CF212" t="str">
            <v>000000000000</v>
          </cell>
          <cell r="CG212" t="str">
            <v>DL.25897 - SPP</v>
          </cell>
          <cell r="CH212" t="str">
            <v>PRIMA AFP</v>
          </cell>
          <cell r="CI212" t="str">
            <v>01/09/2020</v>
          </cell>
          <cell r="CJ212" t="str">
            <v>628030lflrn5</v>
          </cell>
          <cell r="CK212" t="str">
            <v>000000000000000</v>
          </cell>
          <cell r="CL212" t="str">
            <v>UE Red De Salud Abancay</v>
          </cell>
          <cell r="CM212" t="str">
            <v>ACTIVO</v>
          </cell>
          <cell r="CQ212" t="str">
            <v>Perú</v>
          </cell>
          <cell r="CR212" t="str">
            <v>MICRORED DE SALUD LAMBRAMA</v>
          </cell>
        </row>
        <row r="213">
          <cell r="S213" t="str">
            <v>31045022</v>
          </cell>
          <cell r="T213" t="str">
            <v>PAULINA</v>
          </cell>
          <cell r="U213" t="str">
            <v>NUÑEZ</v>
          </cell>
          <cell r="V213" t="str">
            <v>MUÑOZ</v>
          </cell>
          <cell r="W213" t="str">
            <v>SIN DATOS</v>
          </cell>
          <cell r="X213" t="str">
            <v>04/05/1978</v>
          </cell>
          <cell r="Y213" t="str">
            <v>Femenino</v>
          </cell>
          <cell r="Z213" t="str">
            <v>Soltero</v>
          </cell>
          <cell r="AA213" t="str">
            <v>AV.PADRE MIGUEL GUITAR S/N</v>
          </cell>
          <cell r="AC213" t="str">
            <v>edi_nm11@hotmail.com</v>
          </cell>
          <cell r="AD213" t="str">
            <v>952219258</v>
          </cell>
          <cell r="AE213" t="str">
            <v>Superior Técnico</v>
          </cell>
          <cell r="AF213" t="str">
            <v>Técnico superior completo</v>
          </cell>
          <cell r="AG213" t="str">
            <v>TECNICO EN ENFERMERIA</v>
          </cell>
          <cell r="AK213" t="str">
            <v>TITULO</v>
          </cell>
          <cell r="AM213" t="str">
            <v>NO</v>
          </cell>
          <cell r="AR213" t="str">
            <v>SI</v>
          </cell>
          <cell r="AS213" t="str">
            <v>NO</v>
          </cell>
          <cell r="AT213" t="str">
            <v>NO</v>
          </cell>
          <cell r="AV213" t="str">
            <v>2015-01-01</v>
          </cell>
          <cell r="AW213" t="str">
            <v>TECNICO/A EN ENFERMERIA I</v>
          </cell>
          <cell r="AX213" t="str">
            <v>Regimen 276</v>
          </cell>
          <cell r="AY213" t="str">
            <v>Nombrado</v>
          </cell>
          <cell r="AZ213" t="str">
            <v>STF</v>
          </cell>
          <cell r="BA213" t="str">
            <v>0099-STF-Servidor Tecnico F</v>
          </cell>
          <cell r="BB213" t="str">
            <v>TF</v>
          </cell>
          <cell r="BE213" t="str">
            <v>Presencial</v>
          </cell>
          <cell r="BF213" t="str">
            <v>NO</v>
          </cell>
          <cell r="BG213" t="str">
            <v>NO</v>
          </cell>
          <cell r="BI213" t="str">
            <v>NO</v>
          </cell>
          <cell r="BJ213" t="str">
            <v>NO</v>
          </cell>
          <cell r="BK213" t="str">
            <v>31/12/2014</v>
          </cell>
          <cell r="BL213" t="str">
            <v>SI</v>
          </cell>
          <cell r="BM213" t="str">
            <v>Activos</v>
          </cell>
          <cell r="BN213" t="str">
            <v>Tecnicos</v>
          </cell>
          <cell r="BO213" t="str">
            <v>TECNICO ASIS</v>
          </cell>
          <cell r="BP213" t="str">
            <v>000392</v>
          </cell>
          <cell r="BQ213" t="str">
            <v>Ocupada</v>
          </cell>
          <cell r="BR213" t="str">
            <v>Ley 30114</v>
          </cell>
          <cell r="BS213" t="str">
            <v>31/12/2014</v>
          </cell>
          <cell r="BT213" t="str">
            <v>RESOLUCION DIRECTORAL</v>
          </cell>
          <cell r="BU213" t="str">
            <v>31/12/2014</v>
          </cell>
          <cell r="BV213" t="str">
            <v>069-2015-DG-RSAB-APURIMAC</v>
          </cell>
          <cell r="BW213" t="str">
            <v>RED DE SALUD ABANCAY</v>
          </cell>
          <cell r="BX213" t="str">
            <v>DIRECCION EJECUTIVA</v>
          </cell>
          <cell r="BY213" t="str">
            <v>GESTION ADMINISTRATIVA</v>
          </cell>
          <cell r="BZ213" t="str">
            <v>Personal y Obligaciones Sociales</v>
          </cell>
          <cell r="CA213" t="str">
            <v>RECURSOS ORDINARIOS</v>
          </cell>
          <cell r="CB213" t="str">
            <v>12</v>
          </cell>
          <cell r="CC213" t="str">
            <v>BANCO DE LA NACION</v>
          </cell>
          <cell r="CD213" t="str">
            <v>CUENTA DE AHORRO</v>
          </cell>
          <cell r="CE213" t="str">
            <v>04181056199</v>
          </cell>
          <cell r="CF213" t="str">
            <v>00000000000000000000</v>
          </cell>
          <cell r="CG213" t="str">
            <v>DL.25897 - SPP</v>
          </cell>
          <cell r="CH213" t="str">
            <v>PRIMA AFP</v>
          </cell>
          <cell r="CI213" t="str">
            <v>12/08/2005</v>
          </cell>
          <cell r="CJ213" t="str">
            <v>586120PNMEO3</v>
          </cell>
          <cell r="CK213" t="str">
            <v>000000000000000</v>
          </cell>
          <cell r="CL213" t="str">
            <v>UE Red De Salud Abancay</v>
          </cell>
          <cell r="CM213" t="str">
            <v>ACTIVO</v>
          </cell>
          <cell r="CQ213" t="str">
            <v>Perú</v>
          </cell>
          <cell r="CR213" t="str">
            <v>MICRORED DE SALUD LAMBRAMA</v>
          </cell>
        </row>
        <row r="214">
          <cell r="S214" t="str">
            <v>31041490</v>
          </cell>
          <cell r="T214" t="str">
            <v>CONCHO</v>
          </cell>
          <cell r="U214" t="str">
            <v>CHUMPISUCA</v>
          </cell>
          <cell r="V214" t="str">
            <v>ARANDO</v>
          </cell>
          <cell r="W214" t="str">
            <v>SIN DATOS</v>
          </cell>
          <cell r="X214" t="str">
            <v>03/12/1957</v>
          </cell>
          <cell r="Y214" t="str">
            <v>Femenino</v>
          </cell>
          <cell r="Z214" t="str">
            <v>Casado</v>
          </cell>
          <cell r="AA214" t="str">
            <v>PATIBAMBA BAJA S/N</v>
          </cell>
          <cell r="AC214" t="str">
            <v>male827@hotmail.com</v>
          </cell>
          <cell r="AD214" t="str">
            <v>983644005</v>
          </cell>
          <cell r="AE214" t="str">
            <v>Superior Universitario</v>
          </cell>
          <cell r="AF214" t="str">
            <v>Superior completo</v>
          </cell>
          <cell r="AG214" t="str">
            <v>ENFERMERA(O)</v>
          </cell>
          <cell r="AK214" t="str">
            <v>TITULO</v>
          </cell>
          <cell r="AM214" t="str">
            <v>SI</v>
          </cell>
          <cell r="AN214" t="str">
            <v>CRECIMIENTO, DESARROLLO DEL NIÑO Y ESTIMULACION TEMPRANA</v>
          </cell>
          <cell r="AO214" t="str">
            <v>RNE</v>
          </cell>
          <cell r="AP214" t="str">
            <v>022099</v>
          </cell>
          <cell r="AQ214" t="str">
            <v>UNIVERSIDAD NACIONAL DEL CALLAO</v>
          </cell>
          <cell r="AR214" t="str">
            <v>SI</v>
          </cell>
          <cell r="AS214" t="str">
            <v>NO</v>
          </cell>
          <cell r="AT214" t="str">
            <v>NO</v>
          </cell>
          <cell r="AV214" t="str">
            <v>2008-10-01</v>
          </cell>
          <cell r="AW214" t="str">
            <v>ENFERMERA/O</v>
          </cell>
          <cell r="AX214" t="str">
            <v>Regimen 276</v>
          </cell>
          <cell r="AY214" t="str">
            <v>Nombrado</v>
          </cell>
          <cell r="AZ214" t="str">
            <v>ENF-10</v>
          </cell>
          <cell r="BA214" t="str">
            <v>0076-ENF-10-Enfermera (nivel I)</v>
          </cell>
          <cell r="BB214" t="str">
            <v>10</v>
          </cell>
          <cell r="BE214" t="str">
            <v>Presencial</v>
          </cell>
          <cell r="BF214" t="str">
            <v>NO</v>
          </cell>
          <cell r="BG214" t="str">
            <v>NO</v>
          </cell>
          <cell r="BI214" t="str">
            <v>NO</v>
          </cell>
          <cell r="BJ214" t="str">
            <v>NO</v>
          </cell>
          <cell r="BK214" t="str">
            <v>2016-01-01</v>
          </cell>
          <cell r="BL214" t="str">
            <v>NO</v>
          </cell>
          <cell r="BM214" t="str">
            <v>Activos</v>
          </cell>
          <cell r="BN214" t="str">
            <v>Profesionales de la Salud</v>
          </cell>
          <cell r="BO214" t="str">
            <v>PROF. DE LA SALUD</v>
          </cell>
          <cell r="BP214" t="str">
            <v>000460</v>
          </cell>
          <cell r="BQ214" t="str">
            <v>Ocupada</v>
          </cell>
          <cell r="BR214" t="str">
            <v>Ley 30281</v>
          </cell>
          <cell r="BS214" t="str">
            <v>31/12/2015</v>
          </cell>
          <cell r="BT214" t="str">
            <v>RESOLUCION DIRECTORAL</v>
          </cell>
          <cell r="BU214" t="str">
            <v>31/12/2015</v>
          </cell>
          <cell r="BV214" t="str">
            <v>Nombramiento 2015</v>
          </cell>
          <cell r="BX214" t="str">
            <v>RED DE SALUD ABANCAY</v>
          </cell>
          <cell r="BY214" t="str">
            <v>GESTION ADMINISTRATIVA</v>
          </cell>
          <cell r="BZ214" t="str">
            <v>Personal y Obligaciones Sociales</v>
          </cell>
          <cell r="CA214" t="str">
            <v>RECURSOS ORDINARIOS</v>
          </cell>
          <cell r="CB214" t="str">
            <v>12</v>
          </cell>
          <cell r="CC214" t="str">
            <v>BANCO DE LA NACION</v>
          </cell>
          <cell r="CD214" t="str">
            <v>MULTIRED</v>
          </cell>
          <cell r="CE214" t="str">
            <v>00000</v>
          </cell>
          <cell r="CF214" t="str">
            <v>00000000000000000000</v>
          </cell>
          <cell r="CG214" t="str">
            <v>DL.19990 - SNP</v>
          </cell>
          <cell r="CH214" t="str">
            <v>O.N.P.</v>
          </cell>
          <cell r="CI214" t="str">
            <v>01/07/2018</v>
          </cell>
          <cell r="CJ214" t="str">
            <v>000000000000</v>
          </cell>
          <cell r="CK214" t="str">
            <v>000000000000000</v>
          </cell>
          <cell r="CL214" t="str">
            <v>UE Red De Salud Abancay</v>
          </cell>
          <cell r="CM214" t="str">
            <v>ACTIVO</v>
          </cell>
          <cell r="CQ214" t="str">
            <v>Perú</v>
          </cell>
          <cell r="CR214" t="str">
            <v>MICRORED DE SALUD LAMBRAMA</v>
          </cell>
        </row>
        <row r="215">
          <cell r="S215" t="str">
            <v>31039589</v>
          </cell>
          <cell r="T215" t="str">
            <v>RUT</v>
          </cell>
          <cell r="U215" t="str">
            <v>GAMARRA</v>
          </cell>
          <cell r="V215" t="str">
            <v>ROMAN</v>
          </cell>
          <cell r="W215" t="str">
            <v>SIN DATOS</v>
          </cell>
          <cell r="X215" t="str">
            <v>25/12/1974</v>
          </cell>
          <cell r="Y215" t="str">
            <v>Femenino</v>
          </cell>
          <cell r="Z215" t="str">
            <v>Soltero</v>
          </cell>
          <cell r="AA215" t="str">
            <v>AV.JUAN PABLO CASTRO 443</v>
          </cell>
          <cell r="AC215" t="str">
            <v>rutgamarraroman@hotmail.com</v>
          </cell>
          <cell r="AD215" t="str">
            <v>983636000</v>
          </cell>
          <cell r="AE215" t="str">
            <v>Superior Universitario</v>
          </cell>
          <cell r="AF215" t="str">
            <v>Superior completo</v>
          </cell>
          <cell r="AG215" t="str">
            <v>ENFERMERA(O)</v>
          </cell>
          <cell r="AK215" t="str">
            <v>TITULO</v>
          </cell>
          <cell r="AL215" t="str">
            <v>41545</v>
          </cell>
          <cell r="AM215" t="str">
            <v>SI</v>
          </cell>
          <cell r="AN215" t="str">
            <v>CRECIMIENTO, DESARROLLO DEL NIÑO Y ESTIMULACION TEMPRANA</v>
          </cell>
          <cell r="AO215" t="str">
            <v>RNE</v>
          </cell>
          <cell r="AP215" t="str">
            <v>021922</v>
          </cell>
          <cell r="AQ215" t="str">
            <v>UNIVERSIDAD NACIONAL DEL CALLAO</v>
          </cell>
          <cell r="AR215" t="str">
            <v>SI</v>
          </cell>
          <cell r="AS215" t="str">
            <v>NO</v>
          </cell>
          <cell r="AT215" t="str">
            <v>NO</v>
          </cell>
          <cell r="AV215" t="str">
            <v>2012-11-01</v>
          </cell>
          <cell r="AW215" t="str">
            <v>ENFERMERA/O</v>
          </cell>
          <cell r="AX215" t="str">
            <v>Regimen 276</v>
          </cell>
          <cell r="AY215" t="str">
            <v>Nombrado</v>
          </cell>
          <cell r="AZ215" t="str">
            <v>ENF-10</v>
          </cell>
          <cell r="BA215" t="str">
            <v>0076-ENF-10-Enfermera (nivel I)</v>
          </cell>
          <cell r="BB215" t="str">
            <v>10</v>
          </cell>
          <cell r="BE215" t="str">
            <v>Presencial</v>
          </cell>
          <cell r="BF215" t="str">
            <v>NO</v>
          </cell>
          <cell r="BG215" t="str">
            <v>NO</v>
          </cell>
          <cell r="BI215" t="str">
            <v>NO</v>
          </cell>
          <cell r="BJ215" t="str">
            <v>NO</v>
          </cell>
          <cell r="BK215" t="str">
            <v>31/12/2014</v>
          </cell>
          <cell r="BL215" t="str">
            <v>SI</v>
          </cell>
          <cell r="BM215" t="str">
            <v>Activos</v>
          </cell>
          <cell r="BN215" t="str">
            <v>Profesionales de la Salud</v>
          </cell>
          <cell r="BO215" t="str">
            <v>PROF. DE LA SALUD</v>
          </cell>
          <cell r="BP215" t="str">
            <v>000374</v>
          </cell>
          <cell r="BQ215" t="str">
            <v>Ocupada</v>
          </cell>
          <cell r="BR215" t="str">
            <v>Ley 30114</v>
          </cell>
          <cell r="BS215" t="str">
            <v>31/12/2014</v>
          </cell>
          <cell r="BT215" t="str">
            <v>RESOLUCION DIRECTORAL</v>
          </cell>
          <cell r="BU215" t="str">
            <v>31/12/2014</v>
          </cell>
          <cell r="BV215" t="str">
            <v>199-2014-D-RSAB-APURIMAC</v>
          </cell>
          <cell r="BX215" t="str">
            <v>DIRECCION EJECUTIVA</v>
          </cell>
          <cell r="BY215" t="str">
            <v>GESTION ADMINISTRATIVA</v>
          </cell>
          <cell r="BZ215" t="str">
            <v>Personal y Obligaciones Sociales</v>
          </cell>
          <cell r="CA215" t="str">
            <v>RECURSOS ORDINARIOS</v>
          </cell>
          <cell r="CB215" t="str">
            <v>12</v>
          </cell>
          <cell r="CC215" t="str">
            <v>BANCO DE LA NACION</v>
          </cell>
          <cell r="CD215" t="str">
            <v>CUENTA DE AHORRO</v>
          </cell>
          <cell r="CE215" t="str">
            <v>04181092012</v>
          </cell>
          <cell r="CF215" t="str">
            <v>00000000000000000000</v>
          </cell>
          <cell r="CG215" t="str">
            <v>DL.25897 - SPP</v>
          </cell>
          <cell r="CH215" t="str">
            <v>AFP PROFUTURO</v>
          </cell>
          <cell r="CI215" t="str">
            <v>02/07/2005</v>
          </cell>
          <cell r="CJ215" t="str">
            <v>573860RGRAA6</v>
          </cell>
          <cell r="CK215" t="str">
            <v>000000000000000</v>
          </cell>
          <cell r="CL215" t="str">
            <v>UE Red De Salud Abancay</v>
          </cell>
          <cell r="CM215" t="str">
            <v>ACTIVO</v>
          </cell>
          <cell r="CQ215" t="str">
            <v>Perú</v>
          </cell>
          <cell r="CR215" t="str">
            <v>MICRORED DE SALUD LAMBRAMA</v>
          </cell>
        </row>
        <row r="216">
          <cell r="S216" t="str">
            <v>45664375</v>
          </cell>
          <cell r="T216" t="str">
            <v>ROGER</v>
          </cell>
          <cell r="U216" t="str">
            <v>ESPINOZA</v>
          </cell>
          <cell r="V216" t="str">
            <v>PUMAPILLO</v>
          </cell>
          <cell r="W216" t="str">
            <v>SIN DATOS</v>
          </cell>
          <cell r="X216" t="str">
            <v>26/02/1989</v>
          </cell>
          <cell r="Y216" t="str">
            <v>Masculino</v>
          </cell>
          <cell r="Z216" t="str">
            <v>Soltero</v>
          </cell>
          <cell r="AA216" t="str">
            <v>BARRIO 19 DE NOVIEMBRE S/N</v>
          </cell>
          <cell r="AC216" t="str">
            <v>roger_126_44@hotmail.com</v>
          </cell>
          <cell r="AD216" t="str">
            <v>941194577</v>
          </cell>
          <cell r="AE216" t="str">
            <v>Superior Técnico</v>
          </cell>
          <cell r="AF216" t="str">
            <v>Técnico superior completo</v>
          </cell>
          <cell r="AG216" t="str">
            <v>TECNICO EN ENFERMERIA</v>
          </cell>
          <cell r="AK216" t="str">
            <v>TITULO</v>
          </cell>
          <cell r="AM216" t="str">
            <v>NO</v>
          </cell>
          <cell r="AR216" t="str">
            <v>SI</v>
          </cell>
          <cell r="AS216" t="str">
            <v>NO</v>
          </cell>
          <cell r="AT216" t="str">
            <v>NO</v>
          </cell>
          <cell r="AV216" t="str">
            <v>2011-05-01</v>
          </cell>
          <cell r="AW216" t="str">
            <v>TECNICO/A EN ENFERMERIA I</v>
          </cell>
          <cell r="AX216" t="str">
            <v>Regimen 276</v>
          </cell>
          <cell r="AY216" t="str">
            <v>Nombrado</v>
          </cell>
          <cell r="AZ216" t="str">
            <v>STF</v>
          </cell>
          <cell r="BA216" t="str">
            <v>0099-STF-Servidor Tecnico F</v>
          </cell>
          <cell r="BB216" t="str">
            <v>TF</v>
          </cell>
          <cell r="BE216" t="str">
            <v>Presencial</v>
          </cell>
          <cell r="BF216" t="str">
            <v>NO</v>
          </cell>
          <cell r="BG216" t="str">
            <v>NO</v>
          </cell>
          <cell r="BI216" t="str">
            <v>NO</v>
          </cell>
          <cell r="BJ216" t="str">
            <v>NO</v>
          </cell>
          <cell r="BK216" t="str">
            <v>07/11/2017</v>
          </cell>
          <cell r="BL216" t="str">
            <v>SI</v>
          </cell>
          <cell r="BM216" t="str">
            <v>Activos</v>
          </cell>
          <cell r="BN216" t="str">
            <v>Tecnicos</v>
          </cell>
          <cell r="BO216" t="str">
            <v>TECNICO ASIS</v>
          </cell>
          <cell r="BP216" t="str">
            <v>000580</v>
          </cell>
          <cell r="BQ216" t="str">
            <v>Ocupada</v>
          </cell>
          <cell r="BR216" t="str">
            <v>Ley 30114</v>
          </cell>
          <cell r="BS216" t="str">
            <v>01/11/2017</v>
          </cell>
          <cell r="BT216" t="str">
            <v>RESOLUCION DIRECTORAL</v>
          </cell>
          <cell r="BU216" t="str">
            <v>01/11/2017</v>
          </cell>
          <cell r="BV216" t="str">
            <v>281-2017</v>
          </cell>
          <cell r="BX216" t="str">
            <v>RED DE SALUD ABANCAY</v>
          </cell>
          <cell r="BZ216" t="str">
            <v>Personal y Obligaciones Sociales</v>
          </cell>
          <cell r="CA216" t="str">
            <v>RECURSOS ORDINARIOS</v>
          </cell>
          <cell r="CB216" t="str">
            <v>0</v>
          </cell>
          <cell r="CC216" t="str">
            <v>BANCO DE LA NACION</v>
          </cell>
          <cell r="CD216" t="str">
            <v>MULTIRED</v>
          </cell>
          <cell r="CE216" t="str">
            <v>04181076378</v>
          </cell>
          <cell r="CF216" t="str">
            <v>0</v>
          </cell>
          <cell r="CG216" t="str">
            <v>DL.19990 - SNP</v>
          </cell>
          <cell r="CH216" t="str">
            <v>O.N.P.</v>
          </cell>
          <cell r="CI216" t="str">
            <v>01/07/2018</v>
          </cell>
          <cell r="CJ216" t="str">
            <v>0</v>
          </cell>
          <cell r="CK216" t="str">
            <v>0</v>
          </cell>
          <cell r="CL216" t="str">
            <v>UE Red De Salud Abancay</v>
          </cell>
          <cell r="CM216" t="str">
            <v>ACTIVO</v>
          </cell>
          <cell r="CQ216" t="str">
            <v>Perú</v>
          </cell>
          <cell r="CR216" t="str">
            <v>MICRORED DE SALUD LAMBRAMA</v>
          </cell>
        </row>
        <row r="217">
          <cell r="S217" t="str">
            <v>09348376</v>
          </cell>
          <cell r="T217" t="str">
            <v>JAIME ALEJANDRO</v>
          </cell>
          <cell r="U217" t="str">
            <v>SEQUEIROS</v>
          </cell>
          <cell r="V217" t="str">
            <v>MEZA</v>
          </cell>
          <cell r="W217" t="str">
            <v>SIN DATOS</v>
          </cell>
          <cell r="X217" t="str">
            <v>15/08/1965</v>
          </cell>
          <cell r="Y217" t="str">
            <v>Masculino</v>
          </cell>
          <cell r="Z217" t="str">
            <v>Soltero</v>
          </cell>
          <cell r="AA217" t="str">
            <v>JR URUGUAY 106</v>
          </cell>
          <cell r="AE217" t="str">
            <v>Superior Técnico</v>
          </cell>
          <cell r="AF217" t="str">
            <v>Técnico superior incompleto</v>
          </cell>
          <cell r="AG217" t="str">
            <v>TECNICO AUTOMOTRIZ</v>
          </cell>
          <cell r="AK217" t="str">
            <v>EGRESADO</v>
          </cell>
          <cell r="AM217" t="str">
            <v>NO</v>
          </cell>
          <cell r="AR217" t="str">
            <v>SI</v>
          </cell>
          <cell r="AS217" t="str">
            <v>NO</v>
          </cell>
          <cell r="AT217" t="str">
            <v>NO</v>
          </cell>
          <cell r="AV217" t="str">
            <v>2013-09-01</v>
          </cell>
          <cell r="AW217" t="str">
            <v>PILOTO DE AMBULANCIA</v>
          </cell>
          <cell r="AX217" t="str">
            <v>Regimen 276</v>
          </cell>
          <cell r="AY217" t="str">
            <v>Nombrado</v>
          </cell>
          <cell r="AZ217" t="str">
            <v>STE</v>
          </cell>
          <cell r="BA217" t="str">
            <v>0098-STE-Servidor Tecnico E</v>
          </cell>
          <cell r="BB217" t="str">
            <v>TE</v>
          </cell>
          <cell r="BE217" t="str">
            <v>Presencial</v>
          </cell>
          <cell r="BF217" t="str">
            <v>NO</v>
          </cell>
          <cell r="BG217" t="str">
            <v>NO</v>
          </cell>
          <cell r="BH217" t="str">
            <v>Licencia por causas diferentes a los grupos de riesgo COVID-19</v>
          </cell>
          <cell r="BI217" t="str">
            <v>NO</v>
          </cell>
          <cell r="BJ217" t="str">
            <v>NO</v>
          </cell>
          <cell r="BL217" t="str">
            <v>NO</v>
          </cell>
          <cell r="BM217" t="str">
            <v>Activos</v>
          </cell>
          <cell r="BN217" t="str">
            <v>Tecnicos</v>
          </cell>
          <cell r="BO217" t="str">
            <v>TECNICO ASIS</v>
          </cell>
          <cell r="BP217" t="str">
            <v>000319</v>
          </cell>
          <cell r="BQ217" t="str">
            <v>Ocupada</v>
          </cell>
          <cell r="BR217" t="str">
            <v>Concurso</v>
          </cell>
          <cell r="BS217" t="str">
            <v>01/07/2013</v>
          </cell>
          <cell r="BT217" t="str">
            <v>RESOLUCION DIRECTORAL</v>
          </cell>
          <cell r="BU217" t="str">
            <v>01/07/2013</v>
          </cell>
          <cell r="BV217" t="str">
            <v>-</v>
          </cell>
          <cell r="BW217" t="str">
            <v>C.S. I-3 PACCAYPATA</v>
          </cell>
          <cell r="BX217" t="str">
            <v>DIRECCION EJECUTIVA</v>
          </cell>
          <cell r="BY217" t="str">
            <v>GESTION ADMINISTRATIVA</v>
          </cell>
          <cell r="BZ217" t="str">
            <v>Personal y Obligaciones Sociales</v>
          </cell>
          <cell r="CA217" t="str">
            <v>RECURSOS ORDINARIOS</v>
          </cell>
          <cell r="CB217" t="str">
            <v>12</v>
          </cell>
          <cell r="CC217" t="str">
            <v>BANCO DE LA NACION</v>
          </cell>
          <cell r="CD217" t="str">
            <v>MULTIRED</v>
          </cell>
          <cell r="CE217" t="str">
            <v>04181056466</v>
          </cell>
          <cell r="CF217" t="str">
            <v>00000000000000000000</v>
          </cell>
          <cell r="CG217" t="str">
            <v>DL.19990 - SNP</v>
          </cell>
          <cell r="CH217" t="str">
            <v>O.N.P.</v>
          </cell>
          <cell r="CI217" t="str">
            <v>01/07/2013</v>
          </cell>
          <cell r="CJ217" t="str">
            <v>000000000000</v>
          </cell>
          <cell r="CK217" t="str">
            <v>000000000000000</v>
          </cell>
          <cell r="CL217" t="str">
            <v>UE Red De Salud Abancay</v>
          </cell>
          <cell r="CM217" t="str">
            <v>ACTIVO</v>
          </cell>
          <cell r="CQ217" t="str">
            <v>Perú</v>
          </cell>
        </row>
        <row r="218">
          <cell r="S218" t="str">
            <v>31040312</v>
          </cell>
          <cell r="T218" t="str">
            <v>LUISA</v>
          </cell>
          <cell r="U218" t="str">
            <v>MUÑOZ</v>
          </cell>
          <cell r="V218" t="str">
            <v>HILARES</v>
          </cell>
          <cell r="W218" t="str">
            <v>SIN DATOS</v>
          </cell>
          <cell r="X218" t="str">
            <v>24/10/1976</v>
          </cell>
          <cell r="Y218" t="str">
            <v>Femenino</v>
          </cell>
          <cell r="Z218" t="str">
            <v>Soltero</v>
          </cell>
          <cell r="AA218" t="str">
            <v>BARRIO SAN JOSE DE HUANICAURA S/N</v>
          </cell>
          <cell r="AC218" t="str">
            <v>luisahilares@hotmail.com</v>
          </cell>
          <cell r="AE218" t="str">
            <v>Superior Técnico</v>
          </cell>
          <cell r="AF218" t="str">
            <v>Técnico superior completo</v>
          </cell>
          <cell r="AG218" t="str">
            <v>TECNICO EN ENFERMERIA</v>
          </cell>
          <cell r="AK218" t="str">
            <v>TITULO</v>
          </cell>
          <cell r="AM218" t="str">
            <v>NO</v>
          </cell>
          <cell r="AR218" t="str">
            <v>SI</v>
          </cell>
          <cell r="AS218" t="str">
            <v>NO</v>
          </cell>
          <cell r="AT218" t="str">
            <v>NO</v>
          </cell>
          <cell r="AV218" t="str">
            <v>2012-07-01</v>
          </cell>
          <cell r="AW218" t="str">
            <v>TECNICO/A EN ENFERMERIA I</v>
          </cell>
          <cell r="AX218" t="str">
            <v>Regimen 276</v>
          </cell>
          <cell r="AY218" t="str">
            <v>Nombrado</v>
          </cell>
          <cell r="AZ218" t="str">
            <v>STC</v>
          </cell>
          <cell r="BA218" t="str">
            <v>0096-STC-Servidor Tecnico C</v>
          </cell>
          <cell r="BB218" t="str">
            <v>TC</v>
          </cell>
          <cell r="BC218" t="str">
            <v>Recursos Ordinarios</v>
          </cell>
          <cell r="BE218" t="str">
            <v>Presencial</v>
          </cell>
          <cell r="BF218" t="str">
            <v>NO</v>
          </cell>
          <cell r="BG218" t="str">
            <v>NO</v>
          </cell>
          <cell r="BI218" t="str">
            <v>NO</v>
          </cell>
          <cell r="BJ218" t="str">
            <v>NO</v>
          </cell>
          <cell r="BL218" t="str">
            <v>NO</v>
          </cell>
          <cell r="BM218" t="str">
            <v>Activos</v>
          </cell>
          <cell r="BN218" t="str">
            <v>Tecnicos</v>
          </cell>
          <cell r="BO218" t="str">
            <v>TECNICO ASIS</v>
          </cell>
          <cell r="BP218" t="str">
            <v>000266</v>
          </cell>
          <cell r="BQ218" t="str">
            <v>Ocupada</v>
          </cell>
          <cell r="BR218" t="str">
            <v>Ley 28498</v>
          </cell>
          <cell r="BS218" t="str">
            <v>01/04/2012</v>
          </cell>
          <cell r="BT218" t="str">
            <v>RESOLUCION DIRECTORAL</v>
          </cell>
          <cell r="BU218" t="str">
            <v>01/04/2012</v>
          </cell>
          <cell r="BV218" t="str">
            <v>-</v>
          </cell>
          <cell r="BX218" t="str">
            <v>DIRECCION EJECUTIVA</v>
          </cell>
          <cell r="BY218" t="str">
            <v>GESTION ADMINISTRATIVA</v>
          </cell>
          <cell r="BZ218" t="str">
            <v>Personal y Obligaciones Sociales</v>
          </cell>
          <cell r="CA218" t="str">
            <v>RECURSOS ORDINARIOS</v>
          </cell>
          <cell r="CB218" t="str">
            <v>12</v>
          </cell>
          <cell r="CC218" t="str">
            <v>BANCO DE LA NACION</v>
          </cell>
          <cell r="CD218" t="str">
            <v>MULTIRED</v>
          </cell>
          <cell r="CE218" t="str">
            <v>04181056164</v>
          </cell>
          <cell r="CF218" t="str">
            <v>00000000000000000000</v>
          </cell>
          <cell r="CG218" t="str">
            <v>DL.19990 - SNP</v>
          </cell>
          <cell r="CH218" t="str">
            <v>O.N.P.</v>
          </cell>
          <cell r="CI218" t="str">
            <v>01/04/2012</v>
          </cell>
          <cell r="CJ218" t="str">
            <v>000000000000</v>
          </cell>
          <cell r="CK218" t="str">
            <v>000000000000000</v>
          </cell>
          <cell r="CL218" t="str">
            <v>UE Red De Salud Abancay</v>
          </cell>
          <cell r="CM218" t="str">
            <v>ACTIVO</v>
          </cell>
          <cell r="CQ218" t="str">
            <v>Perú</v>
          </cell>
        </row>
        <row r="219">
          <cell r="S219" t="str">
            <v>43357292</v>
          </cell>
          <cell r="T219" t="str">
            <v>LIZ</v>
          </cell>
          <cell r="U219" t="str">
            <v>SORIA</v>
          </cell>
          <cell r="V219" t="str">
            <v>TELLO</v>
          </cell>
          <cell r="W219" t="str">
            <v>SIN DATOS</v>
          </cell>
          <cell r="X219" t="str">
            <v>09/12/1985</v>
          </cell>
          <cell r="Y219" t="str">
            <v>Femenino</v>
          </cell>
          <cell r="Z219" t="str">
            <v>Soltero</v>
          </cell>
          <cell r="AA219" t="str">
            <v>URB.MICAELA BASTIDAS FONAVI MZ.C LT.14</v>
          </cell>
          <cell r="AB219" t="str">
            <v>10433572926</v>
          </cell>
          <cell r="AE219" t="str">
            <v>Superior Universitario</v>
          </cell>
          <cell r="AF219" t="str">
            <v>Superior completo</v>
          </cell>
          <cell r="AG219" t="str">
            <v>MEDICO CIRUJANO</v>
          </cell>
          <cell r="AK219" t="str">
            <v>TITULO</v>
          </cell>
          <cell r="AL219" t="str">
            <v>079736</v>
          </cell>
          <cell r="AM219" t="str">
            <v>NO</v>
          </cell>
          <cell r="AR219" t="str">
            <v>SI</v>
          </cell>
          <cell r="AS219" t="str">
            <v>NO</v>
          </cell>
          <cell r="AT219" t="str">
            <v>NO</v>
          </cell>
          <cell r="AV219" t="str">
            <v>28/05/2016</v>
          </cell>
          <cell r="AW219" t="str">
            <v>MEDICO</v>
          </cell>
          <cell r="AX219" t="str">
            <v>Regimen 1057 (CAS)</v>
          </cell>
          <cell r="AY219" t="str">
            <v>Contrato CAS</v>
          </cell>
          <cell r="AZ219" t="str">
            <v>Sin Nivel Remunerativo</v>
          </cell>
          <cell r="BA219" t="str">
            <v>0000-Sin Nivel Remunerativo</v>
          </cell>
          <cell r="BC219" t="str">
            <v>Recursos Ordinarios</v>
          </cell>
          <cell r="BD219" t="str">
            <v>5500</v>
          </cell>
          <cell r="BE219" t="str">
            <v>Presencial</v>
          </cell>
          <cell r="BF219" t="str">
            <v>NO</v>
          </cell>
          <cell r="BG219" t="str">
            <v>NO</v>
          </cell>
          <cell r="BI219" t="str">
            <v>NO</v>
          </cell>
          <cell r="BJ219" t="str">
            <v>NO</v>
          </cell>
          <cell r="BL219" t="str">
            <v>NO</v>
          </cell>
          <cell r="BM219" t="str">
            <v>Contrato Administrativo de Servicios</v>
          </cell>
          <cell r="BN219" t="str">
            <v>Profesionales de la Salud</v>
          </cell>
          <cell r="BO219" t="str">
            <v>MEDICO</v>
          </cell>
          <cell r="BP219" t="str">
            <v>000736</v>
          </cell>
          <cell r="BQ219" t="str">
            <v>Ocupada</v>
          </cell>
          <cell r="BR219" t="str">
            <v>Concurso</v>
          </cell>
          <cell r="BS219" t="str">
            <v>12/10/2021</v>
          </cell>
          <cell r="BT219" t="str">
            <v>MEMORANDUM</v>
          </cell>
          <cell r="BU219" t="str">
            <v>12/10/2021</v>
          </cell>
          <cell r="BV219" t="str">
            <v>1252-2021</v>
          </cell>
          <cell r="BW219" t="str">
            <v>C.S. I-4 LAMBRAMA</v>
          </cell>
          <cell r="BX219" t="str">
            <v>RED DE SALUD ABANCAY</v>
          </cell>
          <cell r="BZ219" t="str">
            <v>Personal y Obligaciones Sociales</v>
          </cell>
          <cell r="CA219" t="str">
            <v>RECURSOS ORDINARIOS</v>
          </cell>
          <cell r="CB219" t="str">
            <v>4</v>
          </cell>
          <cell r="CC219" t="str">
            <v>BANCO DE LA NACION</v>
          </cell>
          <cell r="CD219" t="str">
            <v>CUENTA CORRIENTE</v>
          </cell>
          <cell r="CE219" t="str">
            <v>04187215884</v>
          </cell>
          <cell r="CF219" t="str">
            <v>00000000000000000000</v>
          </cell>
          <cell r="CG219" t="str">
            <v>DL.25897 - SPP</v>
          </cell>
          <cell r="CH219" t="str">
            <v>AFP INTEGRA</v>
          </cell>
          <cell r="CI219" t="str">
            <v>29/11/2019</v>
          </cell>
          <cell r="CJ219" t="str">
            <v>613880LSTIL0</v>
          </cell>
          <cell r="CL219" t="str">
            <v>UE Red De Salud Abancay</v>
          </cell>
          <cell r="CM219" t="str">
            <v>ACTIVO</v>
          </cell>
          <cell r="CN219" t="str">
            <v>01/10/2020</v>
          </cell>
          <cell r="CO219" t="str">
            <v>31/12/2020</v>
          </cell>
          <cell r="CP219" t="str">
            <v>305517_3403_2020-10-0911-10-33.pdf</v>
          </cell>
          <cell r="CQ219" t="str">
            <v>Perú</v>
          </cell>
        </row>
        <row r="220">
          <cell r="S220" t="str">
            <v>46092053</v>
          </cell>
          <cell r="T220" t="str">
            <v>WILLIAM FREDY</v>
          </cell>
          <cell r="U220" t="str">
            <v>OTAZU</v>
          </cell>
          <cell r="V220" t="str">
            <v>SALCEDO</v>
          </cell>
          <cell r="W220" t="str">
            <v>SIN DATOS</v>
          </cell>
          <cell r="X220" t="str">
            <v>24/10/1989</v>
          </cell>
          <cell r="Y220" t="str">
            <v>Masculino</v>
          </cell>
          <cell r="Z220" t="str">
            <v>Soltero</v>
          </cell>
          <cell r="AA220" t="str">
            <v>AV. PUCYUPATA D-2 ARCO TICA TICA</v>
          </cell>
          <cell r="AC220" t="str">
            <v>wi_lli_am_jes@hotmail.com</v>
          </cell>
          <cell r="AD220" t="str">
            <v>985727329</v>
          </cell>
          <cell r="AE220" t="str">
            <v>Superior Universitario</v>
          </cell>
          <cell r="AF220" t="str">
            <v>Superior completo</v>
          </cell>
          <cell r="AG220" t="str">
            <v>MEDICO CIRUJANO</v>
          </cell>
          <cell r="AK220" t="str">
            <v>TITULO</v>
          </cell>
          <cell r="AL220" t="str">
            <v>071447</v>
          </cell>
          <cell r="AM220" t="str">
            <v>NO</v>
          </cell>
          <cell r="AR220" t="str">
            <v>SI</v>
          </cell>
          <cell r="AS220" t="str">
            <v>NO</v>
          </cell>
          <cell r="AT220" t="str">
            <v>NO</v>
          </cell>
          <cell r="AU220" t="str">
            <v>06/07/2022</v>
          </cell>
          <cell r="AV220" t="str">
            <v>06/07/2022</v>
          </cell>
          <cell r="AW220" t="str">
            <v>MEDICO</v>
          </cell>
          <cell r="AX220" t="str">
            <v>Regimen 276</v>
          </cell>
          <cell r="AY220" t="str">
            <v>Contratado 276 - Plazo fijo</v>
          </cell>
          <cell r="AZ220" t="str">
            <v>MC-1</v>
          </cell>
          <cell r="BA220" t="str">
            <v>0071-MC-1-Medico Cirujano N-1</v>
          </cell>
          <cell r="BB220" t="str">
            <v>15</v>
          </cell>
          <cell r="BE220" t="str">
            <v>Presencial</v>
          </cell>
          <cell r="BF220" t="str">
            <v>NO</v>
          </cell>
          <cell r="BG220" t="str">
            <v>NO</v>
          </cell>
          <cell r="BI220" t="str">
            <v>NO</v>
          </cell>
          <cell r="BJ220" t="str">
            <v>NO</v>
          </cell>
          <cell r="BL220" t="str">
            <v>NO</v>
          </cell>
          <cell r="BM220" t="str">
            <v>Activos</v>
          </cell>
          <cell r="BN220" t="str">
            <v>Profesionales de la Salud</v>
          </cell>
          <cell r="BO220" t="str">
            <v>MEDICO</v>
          </cell>
          <cell r="BP220" t="str">
            <v>000104</v>
          </cell>
          <cell r="BQ220" t="str">
            <v>Ocupada</v>
          </cell>
          <cell r="BR220" t="str">
            <v>Contrato</v>
          </cell>
          <cell r="BS220" t="str">
            <v>06/07/2022</v>
          </cell>
          <cell r="BT220" t="str">
            <v>MEMORANDUM</v>
          </cell>
          <cell r="BU220" t="str">
            <v>06/07/2022</v>
          </cell>
          <cell r="BV220" t="str">
            <v>MEMO Nº 980-2022-J-RR/HH</v>
          </cell>
          <cell r="BW220" t="str">
            <v>C.S. I-4 LAMBRAMA</v>
          </cell>
          <cell r="BX220" t="str">
            <v>DIRECCION EJECUTIVA</v>
          </cell>
          <cell r="BY220" t="str">
            <v>GESTION ADMINISTRATIVA</v>
          </cell>
          <cell r="BZ220" t="str">
            <v>Personal y Obligaciones Sociales</v>
          </cell>
          <cell r="CA220" t="str">
            <v>RECURSOS ORDINARIOS</v>
          </cell>
          <cell r="CB220" t="str">
            <v>12</v>
          </cell>
          <cell r="CC220" t="str">
            <v>BANCO DE LA NACION</v>
          </cell>
          <cell r="CD220" t="str">
            <v>CUENTA CORRIENTE</v>
          </cell>
          <cell r="CE220" t="str">
            <v>04055122844</v>
          </cell>
          <cell r="CF220" t="str">
            <v>00000000000000000000</v>
          </cell>
          <cell r="CG220" t="str">
            <v>DL.25897 - SPP</v>
          </cell>
          <cell r="CH220" t="str">
            <v>AFP INTEGRA</v>
          </cell>
          <cell r="CI220" t="str">
            <v>02/09/2020</v>
          </cell>
          <cell r="CJ220" t="str">
            <v>628031WOSZC4</v>
          </cell>
          <cell r="CL220" t="str">
            <v>UE Red De Salud Abancay</v>
          </cell>
          <cell r="CM220" t="str">
            <v>ACTIVO</v>
          </cell>
          <cell r="CN220" t="str">
            <v>01/09/2020</v>
          </cell>
          <cell r="CO220" t="str">
            <v>31/12/2020</v>
          </cell>
          <cell r="CP220" t="str">
            <v>213089_8173_2020-10-1409-10-55.pdf</v>
          </cell>
          <cell r="CQ220" t="str">
            <v>Perú</v>
          </cell>
          <cell r="CR220" t="str">
            <v>MICRORED DE SALUD LAMBRAMA</v>
          </cell>
        </row>
        <row r="221">
          <cell r="S221" t="str">
            <v>45559187</v>
          </cell>
          <cell r="T221" t="str">
            <v>SADIT HIRAIDA</v>
          </cell>
          <cell r="U221" t="str">
            <v>AYMA</v>
          </cell>
          <cell r="V221" t="str">
            <v>ABOLLANEDA</v>
          </cell>
          <cell r="W221" t="str">
            <v>SIN DATOS</v>
          </cell>
          <cell r="X221" t="str">
            <v>30/11/1988</v>
          </cell>
          <cell r="Y221" t="str">
            <v>Femenino</v>
          </cell>
          <cell r="Z221" t="str">
            <v>Soltero</v>
          </cell>
          <cell r="AA221" t="str">
            <v>JR MARSICAL GAMARRA 228</v>
          </cell>
          <cell r="AE221" t="str">
            <v>Superior Universitario</v>
          </cell>
          <cell r="AF221" t="str">
            <v>Superior completo</v>
          </cell>
          <cell r="AG221" t="str">
            <v>MEDICO CIRUJANO</v>
          </cell>
          <cell r="AK221" t="str">
            <v>TITULO</v>
          </cell>
          <cell r="AL221" t="str">
            <v>00</v>
          </cell>
          <cell r="AM221" t="str">
            <v>NO</v>
          </cell>
          <cell r="AR221" t="str">
            <v>SI</v>
          </cell>
          <cell r="AS221" t="str">
            <v>NO</v>
          </cell>
          <cell r="AT221" t="str">
            <v>NO</v>
          </cell>
          <cell r="AU221" t="str">
            <v>10/08/2022</v>
          </cell>
          <cell r="AV221" t="str">
            <v>10/08/2022</v>
          </cell>
          <cell r="AW221" t="str">
            <v>MEDICO</v>
          </cell>
          <cell r="AX221" t="str">
            <v>Regimen 276</v>
          </cell>
          <cell r="AY221" t="str">
            <v>Contratado 276 - Plazo fijo</v>
          </cell>
          <cell r="AZ221" t="str">
            <v>MC-1</v>
          </cell>
          <cell r="BA221" t="str">
            <v>0071-MC-1-Medico Cirujano N-1</v>
          </cell>
          <cell r="BB221" t="str">
            <v>15</v>
          </cell>
          <cell r="BE221" t="str">
            <v>Presencial</v>
          </cell>
          <cell r="BF221" t="str">
            <v>NO</v>
          </cell>
          <cell r="BG221" t="str">
            <v>NO</v>
          </cell>
          <cell r="BI221" t="str">
            <v>NO</v>
          </cell>
          <cell r="BJ221" t="str">
            <v>NO</v>
          </cell>
          <cell r="BL221" t="str">
            <v>NO</v>
          </cell>
          <cell r="BM221" t="str">
            <v>Activos</v>
          </cell>
          <cell r="BN221" t="str">
            <v>Profesionales de la Salud</v>
          </cell>
          <cell r="BO221" t="str">
            <v>MEDICO</v>
          </cell>
          <cell r="BP221" t="str">
            <v>000053</v>
          </cell>
          <cell r="BQ221" t="str">
            <v>Ocupada</v>
          </cell>
          <cell r="BR221" t="str">
            <v>Contrato</v>
          </cell>
          <cell r="BS221" t="str">
            <v>10/08/2022</v>
          </cell>
          <cell r="BT221" t="str">
            <v>MEMORANDUM</v>
          </cell>
          <cell r="BU221" t="str">
            <v>10/08/2022</v>
          </cell>
          <cell r="BV221" t="str">
            <v>MEMO Nº 1164-2022</v>
          </cell>
          <cell r="BW221" t="str">
            <v>C.S. I-4 LAMBRAMA</v>
          </cell>
          <cell r="BX221" t="str">
            <v>DIRECCION EJECUTIVA</v>
          </cell>
          <cell r="BY221" t="str">
            <v>GESTION ADMINISTRATIVA</v>
          </cell>
          <cell r="BZ221" t="str">
            <v>Personal y Obligaciones Sociales</v>
          </cell>
          <cell r="CA221" t="str">
            <v>RECURSOS ORDINARIOS</v>
          </cell>
          <cell r="CB221" t="str">
            <v>12</v>
          </cell>
          <cell r="CC221" t="str">
            <v>BANCO DE LA NACION</v>
          </cell>
          <cell r="CD221" t="str">
            <v>CUENTA CORRIENTE</v>
          </cell>
          <cell r="CE221" t="str">
            <v>00000000000000000000</v>
          </cell>
          <cell r="CF221" t="str">
            <v>00000000000000000000</v>
          </cell>
          <cell r="CG221" t="str">
            <v>DL.25897 - SPP</v>
          </cell>
          <cell r="CH221" t="str">
            <v>AFP PROFUTURO</v>
          </cell>
          <cell r="CI221" t="str">
            <v>25/11/2008</v>
          </cell>
          <cell r="CJ221" t="str">
            <v>624750SAAAL2</v>
          </cell>
          <cell r="CL221" t="str">
            <v>UE Red De Salud Abancay</v>
          </cell>
          <cell r="CM221" t="str">
            <v>ACTIVO</v>
          </cell>
          <cell r="CQ221" t="str">
            <v>Perú</v>
          </cell>
          <cell r="CR221" t="str">
            <v>MICRORED DE SALUD LAMBRAMA</v>
          </cell>
        </row>
        <row r="222">
          <cell r="S222" t="str">
            <v>43670493</v>
          </cell>
          <cell r="T222" t="str">
            <v>MARIA CRISTINA</v>
          </cell>
          <cell r="U222" t="str">
            <v>ALCCAHUAMANI</v>
          </cell>
          <cell r="V222" t="str">
            <v>MANUELO</v>
          </cell>
          <cell r="W222" t="str">
            <v>SIN DATOS</v>
          </cell>
          <cell r="X222" t="str">
            <v>11/04/1986</v>
          </cell>
          <cell r="Y222" t="str">
            <v>Femenino</v>
          </cell>
          <cell r="Z222" t="str">
            <v>Soltero</v>
          </cell>
          <cell r="AA222" t="str">
            <v>SAN JOSE</v>
          </cell>
          <cell r="AE222" t="str">
            <v>Superior Técnico</v>
          </cell>
          <cell r="AF222" t="str">
            <v>Técnico superior completo</v>
          </cell>
          <cell r="AG222" t="str">
            <v>TECNICO EN ENFERMERIA</v>
          </cell>
          <cell r="AK222" t="str">
            <v>TITULO</v>
          </cell>
          <cell r="AM222" t="str">
            <v>NO</v>
          </cell>
          <cell r="AR222" t="str">
            <v>SI</v>
          </cell>
          <cell r="AS222" t="str">
            <v>NO</v>
          </cell>
          <cell r="AT222" t="str">
            <v>NO</v>
          </cell>
          <cell r="AV222" t="str">
            <v>01/04/2018</v>
          </cell>
          <cell r="AW222" t="str">
            <v>TECNICO/A EN ENFERMERIA I</v>
          </cell>
          <cell r="AX222" t="str">
            <v>Regimen 1057 (CAS)</v>
          </cell>
          <cell r="AY222" t="str">
            <v>Contrato CAS</v>
          </cell>
          <cell r="AZ222" t="str">
            <v>Sin Nivel Remunerativo</v>
          </cell>
          <cell r="BA222" t="str">
            <v>0000-Sin Nivel Remunerativo</v>
          </cell>
          <cell r="BC222" t="str">
            <v>Recursos Ordinarios</v>
          </cell>
          <cell r="BD222" t="str">
            <v>1500</v>
          </cell>
          <cell r="BE222" t="str">
            <v>Presencial</v>
          </cell>
          <cell r="BF222" t="str">
            <v>NO</v>
          </cell>
          <cell r="BG222" t="str">
            <v>NO</v>
          </cell>
          <cell r="BI222" t="str">
            <v>NO</v>
          </cell>
          <cell r="BJ222" t="str">
            <v>NO</v>
          </cell>
          <cell r="BL222" t="str">
            <v>NO</v>
          </cell>
          <cell r="BM222" t="str">
            <v>Contrato Administrativo de Servicios</v>
          </cell>
          <cell r="BN222" t="str">
            <v>Tecnicos</v>
          </cell>
          <cell r="BO222" t="str">
            <v>TECNICO ASIS</v>
          </cell>
          <cell r="BP222" t="str">
            <v>000357</v>
          </cell>
          <cell r="BQ222" t="str">
            <v>Ocupada</v>
          </cell>
          <cell r="BR222" t="str">
            <v>Concurso</v>
          </cell>
          <cell r="BS222" t="str">
            <v>01/04/2018</v>
          </cell>
          <cell r="BT222" t="str">
            <v>MEMORANDUM</v>
          </cell>
          <cell r="BU222" t="str">
            <v>01/04/2018</v>
          </cell>
          <cell r="BV222" t="str">
            <v>70-2018</v>
          </cell>
          <cell r="BW222" t="str">
            <v>RED DE SALUD ABANCAY</v>
          </cell>
          <cell r="BX222" t="str">
            <v>DIRECCION EJECUTIVA</v>
          </cell>
          <cell r="BZ222" t="str">
            <v>Personal y Obligaciones Sociales</v>
          </cell>
          <cell r="CA222" t="str">
            <v>RECURSOS ORDINARIOS</v>
          </cell>
          <cell r="CB222" t="str">
            <v>9</v>
          </cell>
          <cell r="CC222" t="str">
            <v>BANCO DE LA NACION</v>
          </cell>
          <cell r="CD222" t="str">
            <v>CUENTA DE AHORRO</v>
          </cell>
          <cell r="CE222" t="str">
            <v>04181240712</v>
          </cell>
          <cell r="CF222" t="str">
            <v>1</v>
          </cell>
          <cell r="CG222" t="str">
            <v>DL.19990 - SNP</v>
          </cell>
          <cell r="CH222" t="str">
            <v>O.N.P.</v>
          </cell>
          <cell r="CJ222" t="str">
            <v>0</v>
          </cell>
          <cell r="CK222" t="str">
            <v>0</v>
          </cell>
          <cell r="CL222" t="str">
            <v>UE Red De Salud Abancay</v>
          </cell>
          <cell r="CM222" t="str">
            <v>ACTIVO</v>
          </cell>
          <cell r="CQ222" t="str">
            <v>Perú</v>
          </cell>
        </row>
        <row r="223">
          <cell r="S223" t="str">
            <v>42410366</v>
          </cell>
          <cell r="T223" t="str">
            <v>LUIS CARLOS</v>
          </cell>
          <cell r="U223" t="str">
            <v>ROMERO</v>
          </cell>
          <cell r="V223" t="str">
            <v>GUTIERREZ</v>
          </cell>
          <cell r="W223" t="str">
            <v>SIN DATOS</v>
          </cell>
          <cell r="X223" t="str">
            <v>14/06/1984</v>
          </cell>
          <cell r="Y223" t="str">
            <v>Masculino</v>
          </cell>
          <cell r="Z223" t="str">
            <v>Soltero</v>
          </cell>
          <cell r="AA223" t="str">
            <v>URB.ASUNCION B3</v>
          </cell>
          <cell r="AC223" t="str">
            <v>charli_14_06@hotmail.com</v>
          </cell>
          <cell r="AD223" t="str">
            <v>959858720</v>
          </cell>
          <cell r="AE223" t="str">
            <v>Superior Universitario</v>
          </cell>
          <cell r="AF223" t="str">
            <v>Superior completo</v>
          </cell>
          <cell r="AG223" t="str">
            <v>ENFERMERA(O)</v>
          </cell>
          <cell r="AK223" t="str">
            <v>TITULO</v>
          </cell>
          <cell r="AL223" t="str">
            <v>68242</v>
          </cell>
          <cell r="AM223" t="str">
            <v>NO</v>
          </cell>
          <cell r="AR223" t="str">
            <v>SI</v>
          </cell>
          <cell r="AS223" t="str">
            <v>NO</v>
          </cell>
          <cell r="AT223" t="str">
            <v>NO</v>
          </cell>
          <cell r="AU223" t="str">
            <v>2014-05-06</v>
          </cell>
          <cell r="AV223" t="str">
            <v>2016-11-18</v>
          </cell>
          <cell r="AW223" t="str">
            <v>ENFERMERA/O</v>
          </cell>
          <cell r="AX223" t="str">
            <v>Regimen 1057 (CAS)</v>
          </cell>
          <cell r="AY223" t="str">
            <v>Contrato CAS</v>
          </cell>
          <cell r="AZ223" t="str">
            <v>Sin Nivel Remunerativo</v>
          </cell>
          <cell r="BA223" t="str">
            <v>0000-Sin Nivel Remunerativo</v>
          </cell>
          <cell r="BC223" t="str">
            <v>Recursos Ordinarios</v>
          </cell>
          <cell r="BD223" t="str">
            <v>2500</v>
          </cell>
          <cell r="BE223" t="str">
            <v>Presencial</v>
          </cell>
          <cell r="BF223" t="str">
            <v>NO</v>
          </cell>
          <cell r="BG223" t="str">
            <v>NO</v>
          </cell>
          <cell r="BI223" t="str">
            <v>NO</v>
          </cell>
          <cell r="BJ223" t="str">
            <v>NO</v>
          </cell>
          <cell r="BL223" t="str">
            <v>NO</v>
          </cell>
          <cell r="BM223" t="str">
            <v>Contrato Administrativo de Servicios</v>
          </cell>
          <cell r="BN223" t="str">
            <v>Profesionales de la Salud</v>
          </cell>
          <cell r="BO223" t="str">
            <v>PROF. DE LA SALUD</v>
          </cell>
          <cell r="BP223" t="str">
            <v>000364</v>
          </cell>
          <cell r="BQ223" t="str">
            <v>Ocupada</v>
          </cell>
          <cell r="BR223" t="str">
            <v>Concurso</v>
          </cell>
          <cell r="BS223" t="str">
            <v>01/04/2018</v>
          </cell>
          <cell r="BT223" t="str">
            <v>MEMORANDUM</v>
          </cell>
          <cell r="BU223" t="str">
            <v>01/04/2018</v>
          </cell>
          <cell r="BV223" t="str">
            <v>52-2018</v>
          </cell>
          <cell r="BW223" t="str">
            <v>RED DE SALUD ABANCAY</v>
          </cell>
          <cell r="BX223" t="str">
            <v>DIRECCION EJECUTIVA</v>
          </cell>
          <cell r="BZ223" t="str">
            <v>Personal y Obligaciones Sociales</v>
          </cell>
          <cell r="CA223" t="str">
            <v>RECURSOS ORDINARIOS</v>
          </cell>
          <cell r="CB223" t="str">
            <v>9</v>
          </cell>
          <cell r="CC223" t="str">
            <v>BANCO DE LA NACION</v>
          </cell>
          <cell r="CD223" t="str">
            <v>CUENTA DE AHORRO</v>
          </cell>
          <cell r="CE223" t="str">
            <v>04049113019</v>
          </cell>
          <cell r="CF223" t="str">
            <v>1</v>
          </cell>
          <cell r="CG223" t="str">
            <v>DL.25897 - SPP</v>
          </cell>
          <cell r="CH223" t="str">
            <v>AFP HABITAT</v>
          </cell>
          <cell r="CI223" t="str">
            <v>01/04/2018</v>
          </cell>
          <cell r="CJ223" t="str">
            <v>1</v>
          </cell>
          <cell r="CK223" t="str">
            <v>0</v>
          </cell>
          <cell r="CL223" t="str">
            <v>UE Red De Salud Abancay</v>
          </cell>
          <cell r="CM223" t="str">
            <v>ACTIVO</v>
          </cell>
          <cell r="CQ223" t="str">
            <v>Perú</v>
          </cell>
          <cell r="CR223" t="str">
            <v>MICRORED DE SALUD LAMBRAMA</v>
          </cell>
        </row>
        <row r="224">
          <cell r="S224" t="str">
            <v>43636217</v>
          </cell>
          <cell r="T224" t="str">
            <v>YAKELIN</v>
          </cell>
          <cell r="U224" t="str">
            <v>CAYTUIRO</v>
          </cell>
          <cell r="V224" t="str">
            <v>VELAZQUE</v>
          </cell>
          <cell r="W224" t="str">
            <v>SIN DATOS</v>
          </cell>
          <cell r="X224" t="str">
            <v>07/06/1986</v>
          </cell>
          <cell r="Y224" t="str">
            <v>Femenino</v>
          </cell>
          <cell r="Z224" t="str">
            <v>Soltero</v>
          </cell>
          <cell r="AA224" t="str">
            <v>BARRIO BELLAVISTA BAJA S/N</v>
          </cell>
          <cell r="AC224" t="str">
            <v>yayakysita122@hotmail.com</v>
          </cell>
          <cell r="AD224" t="str">
            <v>965338470</v>
          </cell>
          <cell r="AE224" t="str">
            <v>Superior Universitario</v>
          </cell>
          <cell r="AF224" t="str">
            <v>Superior completo</v>
          </cell>
          <cell r="AG224" t="str">
            <v>ENFERMERA(O)</v>
          </cell>
          <cell r="AK224" t="str">
            <v>TITULO</v>
          </cell>
          <cell r="AL224" t="str">
            <v>60965</v>
          </cell>
          <cell r="AM224" t="str">
            <v>NO</v>
          </cell>
          <cell r="AR224" t="str">
            <v>SI</v>
          </cell>
          <cell r="AS224" t="str">
            <v>NO</v>
          </cell>
          <cell r="AT224" t="str">
            <v>NO</v>
          </cell>
          <cell r="AV224" t="str">
            <v>2012-12-01</v>
          </cell>
          <cell r="AW224" t="str">
            <v>ENFERMERA/O</v>
          </cell>
          <cell r="AX224" t="str">
            <v>Regimen 276</v>
          </cell>
          <cell r="AY224" t="str">
            <v>Nombrado</v>
          </cell>
          <cell r="AZ224" t="str">
            <v>ENF-10</v>
          </cell>
          <cell r="BA224" t="str">
            <v>0076-ENF-10-Enfermera (nivel I)</v>
          </cell>
          <cell r="BB224" t="str">
            <v>10</v>
          </cell>
          <cell r="BE224" t="str">
            <v>Presencial</v>
          </cell>
          <cell r="BF224" t="str">
            <v>NO</v>
          </cell>
          <cell r="BG224" t="str">
            <v>NO</v>
          </cell>
          <cell r="BI224" t="str">
            <v>NO</v>
          </cell>
          <cell r="BJ224" t="str">
            <v>NO</v>
          </cell>
          <cell r="BK224" t="str">
            <v>2016-01-01</v>
          </cell>
          <cell r="BL224" t="str">
            <v>NO</v>
          </cell>
          <cell r="BM224" t="str">
            <v>Activos</v>
          </cell>
          <cell r="BN224" t="str">
            <v>Profesionales de la Salud</v>
          </cell>
          <cell r="BO224" t="str">
            <v>PROF. DE LA SALUD</v>
          </cell>
          <cell r="BP224" t="str">
            <v>000459</v>
          </cell>
          <cell r="BQ224" t="str">
            <v>Ocupada</v>
          </cell>
          <cell r="BR224" t="str">
            <v>Ley 28560</v>
          </cell>
          <cell r="BS224" t="str">
            <v>31/12/2015</v>
          </cell>
          <cell r="BT224" t="str">
            <v>RESOLUCION DIRECTORAL</v>
          </cell>
          <cell r="BU224" t="str">
            <v>31/12/2015</v>
          </cell>
          <cell r="BV224" t="str">
            <v>Nombramiento 2015</v>
          </cell>
          <cell r="BX224" t="str">
            <v>RED DE SALUD ABANCAY</v>
          </cell>
          <cell r="BY224" t="str">
            <v>GESTION ADMINISTRATIVA</v>
          </cell>
          <cell r="BZ224" t="str">
            <v>Personal y Obligaciones Sociales</v>
          </cell>
          <cell r="CA224" t="str">
            <v>RECURSOS ORDINARIOS</v>
          </cell>
          <cell r="CB224" t="str">
            <v>12</v>
          </cell>
          <cell r="CC224" t="str">
            <v>BANCO DE LA NACION</v>
          </cell>
          <cell r="CD224" t="str">
            <v>MULTIRED</v>
          </cell>
          <cell r="CE224" t="str">
            <v>00000</v>
          </cell>
          <cell r="CF224" t="str">
            <v>00000000000000000000</v>
          </cell>
          <cell r="CG224" t="str">
            <v>DL.19990 - SNP</v>
          </cell>
          <cell r="CH224" t="str">
            <v>O.N.P.</v>
          </cell>
          <cell r="CI224" t="str">
            <v>01/07/2018</v>
          </cell>
          <cell r="CJ224" t="str">
            <v>000000000000</v>
          </cell>
          <cell r="CK224" t="str">
            <v>000000000000000</v>
          </cell>
          <cell r="CL224" t="str">
            <v>UE Red De Salud Abancay</v>
          </cell>
          <cell r="CM224" t="str">
            <v>ACTIVO</v>
          </cell>
          <cell r="CQ224" t="str">
            <v>Perú</v>
          </cell>
          <cell r="CR224" t="str">
            <v>MICRORED DE SALUD LAMBRAMA</v>
          </cell>
        </row>
        <row r="225">
          <cell r="S225" t="str">
            <v>71801740</v>
          </cell>
          <cell r="T225" t="str">
            <v>ELIANA</v>
          </cell>
          <cell r="U225" t="str">
            <v>QUISPE</v>
          </cell>
          <cell r="V225" t="str">
            <v>PICHIHUA</v>
          </cell>
          <cell r="W225" t="str">
            <v>SIN DATOS</v>
          </cell>
          <cell r="X225" t="str">
            <v>10/03/1999</v>
          </cell>
          <cell r="Y225" t="str">
            <v>Femenino</v>
          </cell>
          <cell r="Z225" t="str">
            <v>Soltero</v>
          </cell>
          <cell r="AA225" t="str">
            <v>AV TUPAC AMARU</v>
          </cell>
          <cell r="AE225" t="str">
            <v>Superior Técnico</v>
          </cell>
          <cell r="AF225" t="str">
            <v>Técnico superior completo</v>
          </cell>
          <cell r="AG225" t="str">
            <v>TECNICO EN ENFERMERIA</v>
          </cell>
          <cell r="AK225" t="str">
            <v>TITULO</v>
          </cell>
          <cell r="AM225" t="str">
            <v>NO</v>
          </cell>
          <cell r="AR225" t="str">
            <v>SI</v>
          </cell>
          <cell r="AS225" t="str">
            <v>NO</v>
          </cell>
          <cell r="AT225" t="str">
            <v>NO</v>
          </cell>
          <cell r="AU225" t="str">
            <v>08/07/2021</v>
          </cell>
          <cell r="AV225" t="str">
            <v>09/08/2022</v>
          </cell>
          <cell r="AW225" t="str">
            <v>TECNICO/A EN ENFERMERIA I</v>
          </cell>
          <cell r="AX225" t="str">
            <v>Regimen 1057 (CAS)</v>
          </cell>
          <cell r="AY225" t="str">
            <v>CAS LEY N° 31538</v>
          </cell>
          <cell r="AZ225" t="str">
            <v>Sin Nivel Remunerativo</v>
          </cell>
          <cell r="BA225" t="str">
            <v>0000-Sin Nivel Remunerativo</v>
          </cell>
          <cell r="BC225" t="str">
            <v>Recursos Ordinarios</v>
          </cell>
          <cell r="BD225" t="str">
            <v>1800</v>
          </cell>
          <cell r="BE225" t="str">
            <v>Presencial</v>
          </cell>
          <cell r="BF225" t="str">
            <v>NO</v>
          </cell>
          <cell r="BG225" t="str">
            <v>NO</v>
          </cell>
          <cell r="BI225" t="str">
            <v>NO</v>
          </cell>
          <cell r="BJ225" t="str">
            <v>NO</v>
          </cell>
          <cell r="BL225" t="str">
            <v>NO</v>
          </cell>
          <cell r="BM225" t="str">
            <v>Contrato Administrativo de Servicios</v>
          </cell>
          <cell r="BN225" t="str">
            <v>Tecnicos</v>
          </cell>
          <cell r="BO225" t="str">
            <v>TECNICO ASIS</v>
          </cell>
          <cell r="BP225" t="str">
            <v>000789</v>
          </cell>
          <cell r="BQ225" t="str">
            <v>Ocupada</v>
          </cell>
          <cell r="BR225" t="str">
            <v>Contrato</v>
          </cell>
          <cell r="BS225" t="str">
            <v>09/08/2022</v>
          </cell>
          <cell r="BT225" t="str">
            <v>CONTRATO</v>
          </cell>
          <cell r="BU225" t="str">
            <v>09/08/2022</v>
          </cell>
          <cell r="BV225" t="str">
            <v>CONTRATO CAS Nº 479-2022</v>
          </cell>
          <cell r="BW225" t="str">
            <v>P.S. I-2 CAYPE</v>
          </cell>
          <cell r="BX225" t="str">
            <v>RED DE SALUD ABANCAY</v>
          </cell>
          <cell r="BZ225" t="str">
            <v>Personal y Obligaciones Sociales</v>
          </cell>
          <cell r="CA225" t="str">
            <v>RECURSOS ORDINARIOS</v>
          </cell>
          <cell r="CB225" t="str">
            <v>2</v>
          </cell>
          <cell r="CC225" t="str">
            <v>BANCO DE LA NACION</v>
          </cell>
          <cell r="CD225" t="str">
            <v>MULTIRED</v>
          </cell>
          <cell r="CE225" t="str">
            <v>00000000000000000000</v>
          </cell>
          <cell r="CF225" t="str">
            <v>00000000000000000000</v>
          </cell>
          <cell r="CG225" t="str">
            <v>DL.19990 - SNP</v>
          </cell>
          <cell r="CH225" t="str">
            <v>O.N.P.</v>
          </cell>
          <cell r="CI225" t="str">
            <v>09/08/2022</v>
          </cell>
          <cell r="CL225" t="str">
            <v>UE Red De Salud Abancay</v>
          </cell>
          <cell r="CM225" t="str">
            <v>ACTIVO</v>
          </cell>
          <cell r="CQ225" t="str">
            <v>Perú</v>
          </cell>
          <cell r="CR225" t="str">
            <v>MICRORED DE SALUD LAMBRAMA</v>
          </cell>
        </row>
        <row r="226">
          <cell r="S226" t="str">
            <v>42159031</v>
          </cell>
          <cell r="T226" t="str">
            <v>ADELA</v>
          </cell>
          <cell r="U226" t="str">
            <v>FLORES</v>
          </cell>
          <cell r="V226" t="str">
            <v>ARREDONDO</v>
          </cell>
          <cell r="W226" t="str">
            <v>SIN DATOS</v>
          </cell>
          <cell r="X226" t="str">
            <v>16/12/1982</v>
          </cell>
          <cell r="Y226" t="str">
            <v>Femenino</v>
          </cell>
          <cell r="Z226" t="str">
            <v>Soltero</v>
          </cell>
          <cell r="AA226" t="str">
            <v>GARCILAZO DE LA VEGA</v>
          </cell>
          <cell r="AC226" t="str">
            <v>apurimaccervantes@gmail.com,afloresarredondo555@gmail.com</v>
          </cell>
          <cell r="AD226" t="str">
            <v>945170688</v>
          </cell>
          <cell r="AE226" t="str">
            <v>Superior Universitario</v>
          </cell>
          <cell r="AF226" t="str">
            <v>Superior completo</v>
          </cell>
          <cell r="AG226" t="str">
            <v>ENFERMERA(O)</v>
          </cell>
          <cell r="AL226" t="str">
            <v>66974</v>
          </cell>
          <cell r="AM226" t="str">
            <v>NO</v>
          </cell>
          <cell r="AR226" t="str">
            <v>SI</v>
          </cell>
          <cell r="AS226" t="str">
            <v>NO</v>
          </cell>
          <cell r="AT226" t="str">
            <v>NO</v>
          </cell>
          <cell r="AV226" t="str">
            <v>2013-11-03</v>
          </cell>
          <cell r="AW226" t="str">
            <v>ENFERMERA/O</v>
          </cell>
          <cell r="AX226" t="str">
            <v>Regimen 1057 (CAS)</v>
          </cell>
          <cell r="AY226" t="str">
            <v>Contrato CAS</v>
          </cell>
          <cell r="AZ226" t="str">
            <v>Sin Nivel Remunerativo</v>
          </cell>
          <cell r="BA226" t="str">
            <v>0000-Sin Nivel Remunerativo</v>
          </cell>
          <cell r="BC226" t="str">
            <v>Recursos Ordinarios</v>
          </cell>
          <cell r="BD226" t="str">
            <v>2500</v>
          </cell>
          <cell r="BE226" t="str">
            <v>Presencial</v>
          </cell>
          <cell r="BF226" t="str">
            <v>NO</v>
          </cell>
          <cell r="BG226" t="str">
            <v>NO</v>
          </cell>
          <cell r="BI226" t="str">
            <v>NO</v>
          </cell>
          <cell r="BJ226" t="str">
            <v>NO</v>
          </cell>
          <cell r="BL226" t="str">
            <v>NO</v>
          </cell>
          <cell r="BM226" t="str">
            <v>Contrato Administrativo de Servicios</v>
          </cell>
          <cell r="BN226" t="str">
            <v>Profesionales de la Salud</v>
          </cell>
          <cell r="BO226" t="str">
            <v>PROF. DE LA SALUD</v>
          </cell>
          <cell r="BP226" t="str">
            <v>000367</v>
          </cell>
          <cell r="BQ226" t="str">
            <v>Ocupada</v>
          </cell>
          <cell r="BR226" t="str">
            <v>Concurso</v>
          </cell>
          <cell r="BS226" t="str">
            <v>01/04/2018</v>
          </cell>
          <cell r="BT226" t="str">
            <v>MEMORANDUM</v>
          </cell>
          <cell r="BU226" t="str">
            <v>01/04/2018</v>
          </cell>
          <cell r="BV226" t="str">
            <v>55-2018</v>
          </cell>
          <cell r="BW226" t="str">
            <v>RED DE SALUD ABANCAY</v>
          </cell>
          <cell r="BX226" t="str">
            <v>DIRECCION EJECUTIVA</v>
          </cell>
          <cell r="BZ226" t="str">
            <v>Personal y Obligaciones Sociales</v>
          </cell>
          <cell r="CA226" t="str">
            <v>RECURSOS ORDINARIOS</v>
          </cell>
          <cell r="CB226" t="str">
            <v>9</v>
          </cell>
          <cell r="CC226" t="str">
            <v>BANCO DE LA NACION</v>
          </cell>
          <cell r="CD226" t="str">
            <v>CUENTA DE AHORRO</v>
          </cell>
          <cell r="CE226" t="str">
            <v>04045270497</v>
          </cell>
          <cell r="CF226" t="str">
            <v>00000000000000000000</v>
          </cell>
          <cell r="CG226" t="str">
            <v>DL.25897 - SPP</v>
          </cell>
          <cell r="CH226" t="str">
            <v>PRIMA AFP</v>
          </cell>
          <cell r="CI226" t="str">
            <v>01/04/2018</v>
          </cell>
          <cell r="CJ226" t="str">
            <v>302990afare7</v>
          </cell>
          <cell r="CK226" t="str">
            <v>000000000000000</v>
          </cell>
          <cell r="CL226" t="str">
            <v>UE Red De Salud Abancay</v>
          </cell>
          <cell r="CM226" t="str">
            <v>ACTIVO</v>
          </cell>
          <cell r="CQ226" t="str">
            <v>Perú</v>
          </cell>
          <cell r="CR226" t="str">
            <v>MICRORED DE SALUD LAMBRAMA</v>
          </cell>
        </row>
        <row r="227">
          <cell r="S227" t="str">
            <v>47994597</v>
          </cell>
          <cell r="T227" t="str">
            <v>ALEX</v>
          </cell>
          <cell r="U227" t="str">
            <v>DURAND</v>
          </cell>
          <cell r="V227" t="str">
            <v>HUACHACA</v>
          </cell>
          <cell r="W227" t="str">
            <v>SIN DATOS</v>
          </cell>
          <cell r="X227" t="str">
            <v>14/11/1992</v>
          </cell>
          <cell r="Y227" t="str">
            <v>Masculino</v>
          </cell>
          <cell r="Z227" t="str">
            <v>Soltero</v>
          </cell>
          <cell r="AA227" t="str">
            <v>CARRETERA TAMBURCO-BANCAPATA-VALLE</v>
          </cell>
          <cell r="AE227" t="str">
            <v>Superior Técnico</v>
          </cell>
          <cell r="AF227" t="str">
            <v>Técnico superior completo</v>
          </cell>
          <cell r="AG227" t="str">
            <v>TECNICO EN ENFERMERIA</v>
          </cell>
          <cell r="AK227" t="str">
            <v>TITULO</v>
          </cell>
          <cell r="AM227" t="str">
            <v>NO</v>
          </cell>
          <cell r="AR227" t="str">
            <v>SI</v>
          </cell>
          <cell r="AS227" t="str">
            <v>NO</v>
          </cell>
          <cell r="AT227" t="str">
            <v>NO</v>
          </cell>
          <cell r="AV227" t="str">
            <v>01/06/2019</v>
          </cell>
          <cell r="AW227" t="str">
            <v>TECNICO/A EN ENFERMERIA I</v>
          </cell>
          <cell r="AX227" t="str">
            <v>Regimen 1057 (CAS)</v>
          </cell>
          <cell r="AY227" t="str">
            <v>Contrato CAS</v>
          </cell>
          <cell r="AZ227" t="str">
            <v>Sin Nivel Remunerativo</v>
          </cell>
          <cell r="BA227" t="str">
            <v>0000-Sin Nivel Remunerativo</v>
          </cell>
          <cell r="BC227" t="str">
            <v>Recursos Ordinarios</v>
          </cell>
          <cell r="BD227" t="str">
            <v>1500</v>
          </cell>
          <cell r="BE227" t="str">
            <v>Presencial</v>
          </cell>
          <cell r="BF227" t="str">
            <v>NO</v>
          </cell>
          <cell r="BG227" t="str">
            <v>NO</v>
          </cell>
          <cell r="BI227" t="str">
            <v>NO</v>
          </cell>
          <cell r="BJ227" t="str">
            <v>NO</v>
          </cell>
          <cell r="BL227" t="str">
            <v>NO</v>
          </cell>
          <cell r="BM227" t="str">
            <v>Contrato Administrativo de Servicios</v>
          </cell>
          <cell r="BN227" t="str">
            <v>Tecnicos</v>
          </cell>
          <cell r="BO227" t="str">
            <v>TECNICO ASIS</v>
          </cell>
          <cell r="BP227" t="str">
            <v>000461</v>
          </cell>
          <cell r="BQ227" t="str">
            <v>Ocupada</v>
          </cell>
          <cell r="BR227" t="str">
            <v>Concurso</v>
          </cell>
          <cell r="BS227" t="str">
            <v>15/05/2009</v>
          </cell>
          <cell r="BT227" t="str">
            <v>MEMORANDUM</v>
          </cell>
          <cell r="BU227" t="str">
            <v>01/06/2019</v>
          </cell>
          <cell r="BV227" t="str">
            <v>241-2020</v>
          </cell>
          <cell r="BW227" t="str">
            <v>RED DE SALUD ABANCAY</v>
          </cell>
          <cell r="BX227" t="str">
            <v>DIRECCION EJECUTIVA</v>
          </cell>
          <cell r="BZ227" t="str">
            <v>Personal y Obligaciones Sociales</v>
          </cell>
          <cell r="CA227" t="str">
            <v>RECURSOS ORDINARIOS</v>
          </cell>
          <cell r="CB227" t="str">
            <v>12</v>
          </cell>
          <cell r="CC227" t="str">
            <v>BANCO DE LA NACION</v>
          </cell>
          <cell r="CD227" t="str">
            <v>CUENTA DE AHORRO</v>
          </cell>
          <cell r="CE227" t="str">
            <v>04181455727</v>
          </cell>
          <cell r="CF227" t="str">
            <v>00000000000000000000</v>
          </cell>
          <cell r="CG227" t="str">
            <v>DL.19990 - SNP</v>
          </cell>
          <cell r="CH227" t="str">
            <v>O.N.P.</v>
          </cell>
          <cell r="CI227" t="str">
            <v>01/06/2020</v>
          </cell>
          <cell r="CJ227" t="str">
            <v>000000000000</v>
          </cell>
          <cell r="CK227" t="str">
            <v>000000000000000</v>
          </cell>
          <cell r="CL227" t="str">
            <v>UE Red De Salud Abancay</v>
          </cell>
          <cell r="CM227" t="str">
            <v>ACTIVO</v>
          </cell>
          <cell r="CQ227" t="str">
            <v>Perú</v>
          </cell>
          <cell r="CR227" t="str">
            <v>MICRORED DE SALUD LAMBRAMA</v>
          </cell>
        </row>
        <row r="228">
          <cell r="S228" t="str">
            <v>31037541</v>
          </cell>
          <cell r="T228" t="str">
            <v>NORKY</v>
          </cell>
          <cell r="U228" t="str">
            <v>VARGAS</v>
          </cell>
          <cell r="V228" t="str">
            <v>SALAS</v>
          </cell>
          <cell r="W228" t="str">
            <v>SIN DATOS</v>
          </cell>
          <cell r="X228" t="str">
            <v>03/04/1975</v>
          </cell>
          <cell r="Y228" t="str">
            <v>Femenino</v>
          </cell>
          <cell r="Z228" t="str">
            <v>Soltero</v>
          </cell>
          <cell r="AA228" t="str">
            <v>AV.VENEZUELA 220</v>
          </cell>
          <cell r="AC228" t="str">
            <v>norkyss34@hotmail.com</v>
          </cell>
          <cell r="AD228" t="str">
            <v>983780413</v>
          </cell>
          <cell r="AE228" t="str">
            <v>Superior Universitario</v>
          </cell>
          <cell r="AF228" t="str">
            <v>Superior completo</v>
          </cell>
          <cell r="AG228" t="str">
            <v>ENFERMERA(O)</v>
          </cell>
          <cell r="AK228" t="str">
            <v>TITULO</v>
          </cell>
          <cell r="AL228" t="str">
            <v>44390</v>
          </cell>
          <cell r="AM228" t="str">
            <v>NO</v>
          </cell>
          <cell r="AR228" t="str">
            <v>SI</v>
          </cell>
          <cell r="AS228" t="str">
            <v>NO</v>
          </cell>
          <cell r="AT228" t="str">
            <v>NO</v>
          </cell>
          <cell r="AV228" t="str">
            <v>2008-12-05</v>
          </cell>
          <cell r="AW228" t="str">
            <v>ENFERMERA/O</v>
          </cell>
          <cell r="AX228" t="str">
            <v>Regimen 276</v>
          </cell>
          <cell r="AY228" t="str">
            <v>Nombrado</v>
          </cell>
          <cell r="AZ228" t="str">
            <v>ENF-10</v>
          </cell>
          <cell r="BA228" t="str">
            <v>0076-ENF-10-Enfermera (nivel I)</v>
          </cell>
          <cell r="BB228" t="str">
            <v>10</v>
          </cell>
          <cell r="BE228" t="str">
            <v>Presencial</v>
          </cell>
          <cell r="BF228" t="str">
            <v>NO</v>
          </cell>
          <cell r="BG228" t="str">
            <v>NO</v>
          </cell>
          <cell r="BI228" t="str">
            <v>NO</v>
          </cell>
          <cell r="BJ228" t="str">
            <v>NO</v>
          </cell>
          <cell r="BK228" t="str">
            <v>20/10/2016</v>
          </cell>
          <cell r="BL228" t="str">
            <v>SI</v>
          </cell>
          <cell r="BM228" t="str">
            <v>Activos</v>
          </cell>
          <cell r="BN228" t="str">
            <v>Profesionales de la Salud</v>
          </cell>
          <cell r="BO228" t="str">
            <v>PROF. DE LA SALUD</v>
          </cell>
          <cell r="BP228" t="str">
            <v>000513</v>
          </cell>
          <cell r="BQ228" t="str">
            <v>Ocupada</v>
          </cell>
          <cell r="BR228" t="str">
            <v>Ley 28498</v>
          </cell>
          <cell r="BS228" t="str">
            <v>17/10/2016</v>
          </cell>
          <cell r="BT228" t="str">
            <v>DECRETO SUPREMO</v>
          </cell>
          <cell r="BU228" t="str">
            <v>15/10/2016</v>
          </cell>
          <cell r="BV228" t="str">
            <v>DS 286-2016-EF Nombramiento 2016</v>
          </cell>
          <cell r="BX228" t="str">
            <v>DIRECCION EJECUTIVA</v>
          </cell>
          <cell r="BY228" t="str">
            <v>GESTION ADMINISTRATIVA</v>
          </cell>
          <cell r="BZ228" t="str">
            <v>Personal y Obligaciones Sociales</v>
          </cell>
          <cell r="CA228" t="str">
            <v>RECURSOS ORDINARIOS</v>
          </cell>
          <cell r="CB228" t="str">
            <v>12</v>
          </cell>
          <cell r="CC228" t="str">
            <v>BANCO DE LA NACION</v>
          </cell>
          <cell r="CD228" t="str">
            <v>CUENTA DE AHORRO</v>
          </cell>
          <cell r="CE228" t="str">
            <v>04181028586</v>
          </cell>
          <cell r="CF228" t="str">
            <v>00000000000000000000</v>
          </cell>
          <cell r="CG228" t="str">
            <v>DL.25897 - SPP</v>
          </cell>
          <cell r="CH228" t="str">
            <v>AFP PROFUTURO</v>
          </cell>
          <cell r="CI228" t="str">
            <v>19/06/2002</v>
          </cell>
          <cell r="CJ228" t="str">
            <v>574850NVSGA0</v>
          </cell>
          <cell r="CK228" t="str">
            <v>0000000000000</v>
          </cell>
          <cell r="CL228" t="str">
            <v>UE Red De Salud Abancay</v>
          </cell>
          <cell r="CM228" t="str">
            <v>ACTIVO</v>
          </cell>
          <cell r="CQ228" t="str">
            <v>Perú</v>
          </cell>
          <cell r="CR228" t="str">
            <v>MICRORED DE SALUD LAMBRAMA</v>
          </cell>
        </row>
        <row r="229">
          <cell r="S229" t="str">
            <v>70669787</v>
          </cell>
          <cell r="T229" t="str">
            <v>MARTHA ANTONIA</v>
          </cell>
          <cell r="U229" t="str">
            <v>ESPINOZA</v>
          </cell>
          <cell r="V229" t="str">
            <v>PUMAPILLO</v>
          </cell>
          <cell r="W229" t="str">
            <v>SIN DATOS</v>
          </cell>
          <cell r="X229" t="str">
            <v>12/02/1995</v>
          </cell>
          <cell r="Y229" t="str">
            <v>Femenino</v>
          </cell>
          <cell r="Z229" t="str">
            <v>Soltero</v>
          </cell>
          <cell r="AA229" t="str">
            <v>SIN DATOS</v>
          </cell>
          <cell r="AC229" t="str">
            <v>marthaeepp@gmail.com</v>
          </cell>
          <cell r="AD229" t="str">
            <v>956328993,983651807</v>
          </cell>
          <cell r="AE229" t="str">
            <v>Superior Técnico</v>
          </cell>
          <cell r="AF229" t="str">
            <v>Técnico superior completo</v>
          </cell>
          <cell r="AG229" t="str">
            <v>TECNICO EN ENFERMERIA</v>
          </cell>
          <cell r="AK229" t="str">
            <v>TITULO</v>
          </cell>
          <cell r="AM229" t="str">
            <v>NO</v>
          </cell>
          <cell r="AR229" t="str">
            <v>SI</v>
          </cell>
          <cell r="AS229" t="str">
            <v>NO</v>
          </cell>
          <cell r="AT229" t="str">
            <v>NO</v>
          </cell>
          <cell r="AV229" t="str">
            <v>2016-05-01</v>
          </cell>
          <cell r="AW229" t="str">
            <v>TECNICO/A EN ENFERMERIA I</v>
          </cell>
          <cell r="AX229" t="str">
            <v>Regimen 1057 (CAS)</v>
          </cell>
          <cell r="AY229" t="str">
            <v>Contrato CAS</v>
          </cell>
          <cell r="AZ229" t="str">
            <v>Sin Nivel Remunerativo</v>
          </cell>
          <cell r="BA229" t="str">
            <v>0000-Sin Nivel Remunerativo</v>
          </cell>
          <cell r="BC229" t="str">
            <v>Recursos Ordinarios</v>
          </cell>
          <cell r="BD229" t="str">
            <v>1500</v>
          </cell>
          <cell r="BE229" t="str">
            <v>Presencial</v>
          </cell>
          <cell r="BF229" t="str">
            <v>NO</v>
          </cell>
          <cell r="BG229" t="str">
            <v>NO</v>
          </cell>
          <cell r="BI229" t="str">
            <v>NO</v>
          </cell>
          <cell r="BJ229" t="str">
            <v>NO</v>
          </cell>
          <cell r="BL229" t="str">
            <v>NO</v>
          </cell>
          <cell r="BM229" t="str">
            <v>Contrato Administrativo de Servicios</v>
          </cell>
          <cell r="BN229" t="str">
            <v>Tecnicos</v>
          </cell>
          <cell r="BO229" t="str">
            <v>TECNICO ASIS</v>
          </cell>
          <cell r="BP229" t="str">
            <v>000304</v>
          </cell>
          <cell r="BQ229" t="str">
            <v>Ocupada</v>
          </cell>
          <cell r="BR229" t="str">
            <v>Contrato</v>
          </cell>
          <cell r="BS229" t="str">
            <v>01/05/2016</v>
          </cell>
          <cell r="BT229" t="str">
            <v>CONTRATO</v>
          </cell>
          <cell r="BU229" t="str">
            <v>01/05/2016</v>
          </cell>
          <cell r="BV229" t="str">
            <v>289-2016</v>
          </cell>
          <cell r="BW229" t="str">
            <v>RED DE SALUD ABANCAY</v>
          </cell>
          <cell r="BX229" t="str">
            <v>DIRECCION EJECUTIVA</v>
          </cell>
          <cell r="BY229" t="str">
            <v>GESTION ADMINISTRATIVA</v>
          </cell>
          <cell r="BZ229" t="str">
            <v>Personal y Obligaciones Sociales</v>
          </cell>
          <cell r="CA229" t="str">
            <v>RECURSOS ORDINARIOS</v>
          </cell>
          <cell r="CB229" t="str">
            <v>12</v>
          </cell>
          <cell r="CC229" t="str">
            <v>BANCO DE LA NACION</v>
          </cell>
          <cell r="CD229" t="str">
            <v>CUENTA DE AHORRO</v>
          </cell>
          <cell r="CE229" t="str">
            <v>04181189474</v>
          </cell>
          <cell r="CF229" t="str">
            <v>00000000000000000000</v>
          </cell>
          <cell r="CG229" t="str">
            <v>DL.19990 - SNP</v>
          </cell>
          <cell r="CH229" t="str">
            <v>O.N.P.</v>
          </cell>
          <cell r="CI229" t="str">
            <v>01/07/2018</v>
          </cell>
          <cell r="CJ229" t="str">
            <v>0</v>
          </cell>
          <cell r="CK229" t="str">
            <v>0</v>
          </cell>
          <cell r="CL229" t="str">
            <v>UE Red De Salud Abancay</v>
          </cell>
          <cell r="CM229" t="str">
            <v>ACTIVO</v>
          </cell>
          <cell r="CQ229" t="str">
            <v>Perú</v>
          </cell>
          <cell r="CR229" t="str">
            <v>MICRORED DE SALUD LAMBRAMA</v>
          </cell>
        </row>
        <row r="230">
          <cell r="S230" t="str">
            <v>41978151</v>
          </cell>
          <cell r="T230" t="str">
            <v>SUSAM</v>
          </cell>
          <cell r="U230" t="str">
            <v>QUISPE</v>
          </cell>
          <cell r="V230" t="str">
            <v>YUPANQUI</v>
          </cell>
          <cell r="W230" t="str">
            <v>SIN DATOS</v>
          </cell>
          <cell r="X230" t="str">
            <v>08/12/1980</v>
          </cell>
          <cell r="Y230" t="str">
            <v>Femenino</v>
          </cell>
          <cell r="Z230" t="str">
            <v>Soltero</v>
          </cell>
          <cell r="AA230" t="str">
            <v>AV.LA VICTORIA 205</v>
          </cell>
          <cell r="AC230" t="str">
            <v>susamqy@gmail.com</v>
          </cell>
          <cell r="AD230" t="str">
            <v>983625160,988011145</v>
          </cell>
          <cell r="AE230" t="str">
            <v>Superior Técnico</v>
          </cell>
          <cell r="AF230" t="str">
            <v>Técnico superior completo</v>
          </cell>
          <cell r="AG230" t="str">
            <v>TECNICO EN ENFERMERIA</v>
          </cell>
          <cell r="AK230" t="str">
            <v>TITULO</v>
          </cell>
          <cell r="AM230" t="str">
            <v>NO</v>
          </cell>
          <cell r="AR230" t="str">
            <v>SI</v>
          </cell>
          <cell r="AS230" t="str">
            <v>NO</v>
          </cell>
          <cell r="AT230" t="str">
            <v>NO</v>
          </cell>
          <cell r="AU230" t="str">
            <v>2005-04-01</v>
          </cell>
          <cell r="AV230" t="str">
            <v>2009-01-01</v>
          </cell>
          <cell r="AW230" t="str">
            <v>TECNICO/A EN ENFERMERIA I</v>
          </cell>
          <cell r="AX230" t="str">
            <v>Regimen 276</v>
          </cell>
          <cell r="AY230" t="str">
            <v>Contratado 276 - Plazo fijo</v>
          </cell>
          <cell r="AZ230" t="str">
            <v>STF</v>
          </cell>
          <cell r="BA230" t="str">
            <v>0099-STF-Servidor Tecnico F</v>
          </cell>
          <cell r="BB230" t="str">
            <v>TF</v>
          </cell>
          <cell r="BE230" t="str">
            <v>Solo Remoto</v>
          </cell>
          <cell r="BF230" t="str">
            <v>NO</v>
          </cell>
          <cell r="BG230" t="str">
            <v>NO</v>
          </cell>
          <cell r="BH230" t="str">
            <v>Presencia de comorbilidad(RM 193-2020-MINSA,7.2)</v>
          </cell>
          <cell r="BI230" t="str">
            <v>NO</v>
          </cell>
          <cell r="BJ230" t="str">
            <v>NO</v>
          </cell>
          <cell r="BL230" t="str">
            <v>NO</v>
          </cell>
          <cell r="BM230" t="str">
            <v>Activos</v>
          </cell>
          <cell r="BN230" t="str">
            <v>Tecnicos</v>
          </cell>
          <cell r="BO230" t="str">
            <v>TECNICO ASIS</v>
          </cell>
          <cell r="BP230" t="str">
            <v>000484</v>
          </cell>
          <cell r="BQ230" t="str">
            <v>Ocupada</v>
          </cell>
          <cell r="BR230" t="str">
            <v>Ley 30281</v>
          </cell>
          <cell r="BS230" t="str">
            <v>31/12/2015</v>
          </cell>
          <cell r="BT230" t="str">
            <v>RESOLUCION DIRECTORAL</v>
          </cell>
          <cell r="BU230" t="str">
            <v>31/12/2015</v>
          </cell>
          <cell r="BV230" t="str">
            <v>Nombramiento 2015</v>
          </cell>
          <cell r="BX230" t="str">
            <v>RED DE SALUD ABANCAY</v>
          </cell>
          <cell r="BY230" t="str">
            <v>GESTION ADMINISTRATIVA</v>
          </cell>
          <cell r="BZ230" t="str">
            <v>Personal y Obligaciones Sociales</v>
          </cell>
          <cell r="CA230" t="str">
            <v>RECURSOS ORDINARIOS</v>
          </cell>
          <cell r="CB230" t="str">
            <v>12</v>
          </cell>
          <cell r="CC230" t="str">
            <v>BANCO DE LA NACION</v>
          </cell>
          <cell r="CD230" t="str">
            <v>MULTIRED</v>
          </cell>
          <cell r="CE230" t="str">
            <v>00000</v>
          </cell>
          <cell r="CF230" t="str">
            <v>00000000000000000000</v>
          </cell>
          <cell r="CG230" t="str">
            <v>DL.19990 - SNP</v>
          </cell>
          <cell r="CH230" t="str">
            <v>O.N.P.</v>
          </cell>
          <cell r="CI230" t="str">
            <v>01/04/2018</v>
          </cell>
          <cell r="CJ230" t="str">
            <v>1</v>
          </cell>
          <cell r="CK230" t="str">
            <v>0</v>
          </cell>
          <cell r="CL230" t="str">
            <v>UE Red De Salud Abancay</v>
          </cell>
          <cell r="CM230" t="str">
            <v>ACTIVO</v>
          </cell>
          <cell r="CQ230" t="str">
            <v>Perú</v>
          </cell>
          <cell r="CR230" t="str">
            <v>MICRORED DE SALUD LAMBRAMA</v>
          </cell>
        </row>
        <row r="231">
          <cell r="S231" t="str">
            <v>46784036</v>
          </cell>
          <cell r="T231" t="str">
            <v>FRANKLIN</v>
          </cell>
          <cell r="U231" t="str">
            <v>ALARCON</v>
          </cell>
          <cell r="V231" t="str">
            <v>VALVERDE</v>
          </cell>
          <cell r="W231" t="str">
            <v>SIN DATOS</v>
          </cell>
          <cell r="X231" t="str">
            <v>23/12/1989</v>
          </cell>
          <cell r="Y231" t="str">
            <v>Masculino</v>
          </cell>
          <cell r="Z231" t="str">
            <v>Soltero</v>
          </cell>
          <cell r="AA231" t="str">
            <v>JR LIMA 713</v>
          </cell>
          <cell r="AE231" t="str">
            <v>Superior Universitario</v>
          </cell>
          <cell r="AF231" t="str">
            <v>Superior completo</v>
          </cell>
          <cell r="AG231" t="str">
            <v>CIRUJANO DENTISTA</v>
          </cell>
          <cell r="AK231" t="str">
            <v>TITULO</v>
          </cell>
          <cell r="AM231" t="str">
            <v>NO</v>
          </cell>
          <cell r="AR231" t="str">
            <v>SI</v>
          </cell>
          <cell r="AS231" t="str">
            <v>NO</v>
          </cell>
          <cell r="AT231" t="str">
            <v>NO</v>
          </cell>
          <cell r="AU231" t="str">
            <v>16-06-2017</v>
          </cell>
          <cell r="AV231" t="str">
            <v>01/09/2019</v>
          </cell>
          <cell r="AW231" t="str">
            <v>ODONTOLOGO</v>
          </cell>
          <cell r="AX231" t="str">
            <v>Regimen 1057 (CAS)</v>
          </cell>
          <cell r="AY231" t="str">
            <v>Contrato CAS</v>
          </cell>
          <cell r="AZ231" t="str">
            <v>Sin Nivel Remunerativo</v>
          </cell>
          <cell r="BA231" t="str">
            <v>0000-Sin Nivel Remunerativo</v>
          </cell>
          <cell r="BC231" t="str">
            <v>Recursos Ordinarios</v>
          </cell>
          <cell r="BD231" t="str">
            <v>2500</v>
          </cell>
          <cell r="BE231" t="str">
            <v>Presencial</v>
          </cell>
          <cell r="BF231" t="str">
            <v>NO</v>
          </cell>
          <cell r="BG231" t="str">
            <v>NO</v>
          </cell>
          <cell r="BI231" t="str">
            <v>NO</v>
          </cell>
          <cell r="BJ231" t="str">
            <v>NO</v>
          </cell>
          <cell r="BL231" t="str">
            <v>NO</v>
          </cell>
          <cell r="BM231" t="str">
            <v>Contrato Administrativo de Servicios</v>
          </cell>
          <cell r="BN231" t="str">
            <v>Profesionales de la Salud</v>
          </cell>
          <cell r="BO231" t="str">
            <v>PROF. DE LA SALUD</v>
          </cell>
          <cell r="BP231" t="str">
            <v>000548</v>
          </cell>
          <cell r="BQ231" t="str">
            <v>Ocupada</v>
          </cell>
          <cell r="BR231" t="str">
            <v>Concurso</v>
          </cell>
          <cell r="BS231" t="str">
            <v>01/09/2020</v>
          </cell>
          <cell r="BT231" t="str">
            <v>MEMORANDUM</v>
          </cell>
          <cell r="BU231" t="str">
            <v>01/09/2020</v>
          </cell>
          <cell r="BV231" t="str">
            <v>009</v>
          </cell>
          <cell r="BW231" t="str">
            <v>UE 1498 RED DE SALUD ABANCAY</v>
          </cell>
          <cell r="BX231" t="str">
            <v>RED DE SALUD ABANCAY</v>
          </cell>
          <cell r="BZ231" t="str">
            <v>Personal y Obligaciones Sociales</v>
          </cell>
          <cell r="CA231" t="str">
            <v>RECURSOS ORDINARIOS</v>
          </cell>
          <cell r="CB231" t="str">
            <v>12</v>
          </cell>
          <cell r="CC231" t="str">
            <v>BANCO DE LA NACION</v>
          </cell>
          <cell r="CD231" t="str">
            <v>CUENTA DE AHORRO</v>
          </cell>
          <cell r="CE231" t="str">
            <v>04063523343</v>
          </cell>
          <cell r="CF231" t="str">
            <v>00000000000000000000</v>
          </cell>
          <cell r="CG231" t="str">
            <v>DL.25897 - SPP</v>
          </cell>
          <cell r="CH231" t="str">
            <v>PRIMA AFP</v>
          </cell>
          <cell r="CI231" t="str">
            <v>01/09/2020</v>
          </cell>
          <cell r="CJ231" t="str">
            <v>000000000000</v>
          </cell>
          <cell r="CK231" t="str">
            <v>000000000000000</v>
          </cell>
          <cell r="CL231" t="str">
            <v>UE Red De Salud Abancay</v>
          </cell>
          <cell r="CM231" t="str">
            <v>ACTIVO</v>
          </cell>
          <cell r="CQ231" t="str">
            <v>Perú</v>
          </cell>
          <cell r="CR231" t="str">
            <v>MICRORED DE SALUD LAMBRAMA</v>
          </cell>
        </row>
        <row r="232">
          <cell r="S232" t="str">
            <v>46404819</v>
          </cell>
          <cell r="T232" t="str">
            <v>ENRIQUE</v>
          </cell>
          <cell r="U232" t="str">
            <v>RAFAELE</v>
          </cell>
          <cell r="V232" t="str">
            <v>PALOMINO</v>
          </cell>
          <cell r="W232" t="str">
            <v>SIN DATOS</v>
          </cell>
          <cell r="X232" t="str">
            <v>28/08/1989</v>
          </cell>
          <cell r="Y232" t="str">
            <v>Masculino</v>
          </cell>
          <cell r="Z232" t="str">
            <v>Soltero</v>
          </cell>
          <cell r="AA232" t="str">
            <v>SIN DATOS</v>
          </cell>
          <cell r="AE232" t="str">
            <v>Superior Técnico</v>
          </cell>
          <cell r="AF232" t="str">
            <v>Técnico superior completo</v>
          </cell>
          <cell r="AG232" t="str">
            <v>TECNICO EN ENFERMERIA</v>
          </cell>
          <cell r="AK232" t="str">
            <v>TITULO</v>
          </cell>
          <cell r="AM232" t="str">
            <v>NO</v>
          </cell>
          <cell r="AR232" t="str">
            <v>SI</v>
          </cell>
          <cell r="AS232" t="str">
            <v>NO</v>
          </cell>
          <cell r="AT232" t="str">
            <v>NO</v>
          </cell>
          <cell r="AV232" t="str">
            <v>01/01/2019</v>
          </cell>
          <cell r="AW232" t="str">
            <v>TECNICO/A EN ENFERMERIA I</v>
          </cell>
          <cell r="AX232" t="str">
            <v>Regimen 276</v>
          </cell>
          <cell r="AY232" t="str">
            <v>Nombrado</v>
          </cell>
          <cell r="AZ232" t="str">
            <v>STF</v>
          </cell>
          <cell r="BA232" t="str">
            <v>0099-STF-Servidor Tecnico F</v>
          </cell>
          <cell r="BB232" t="str">
            <v>TF</v>
          </cell>
          <cell r="BE232" t="str">
            <v>Presencial</v>
          </cell>
          <cell r="BF232" t="str">
            <v>NO</v>
          </cell>
          <cell r="BG232" t="str">
            <v>NO</v>
          </cell>
          <cell r="BI232" t="str">
            <v>NO</v>
          </cell>
          <cell r="BJ232" t="str">
            <v>NO</v>
          </cell>
          <cell r="BL232" t="str">
            <v>SI</v>
          </cell>
          <cell r="BM232" t="str">
            <v>Activos</v>
          </cell>
          <cell r="BN232" t="str">
            <v>Tecnicos</v>
          </cell>
          <cell r="BO232" t="str">
            <v>TECNICO ASIS</v>
          </cell>
          <cell r="BP232" t="str">
            <v>000611</v>
          </cell>
          <cell r="BQ232" t="str">
            <v>Ocupada</v>
          </cell>
          <cell r="BR232" t="str">
            <v>Concurso</v>
          </cell>
          <cell r="BS232" t="str">
            <v>01/01/2019</v>
          </cell>
          <cell r="BT232" t="str">
            <v>RESOLUCION DIRECTORAL</v>
          </cell>
          <cell r="BU232" t="str">
            <v>01/01/2019</v>
          </cell>
          <cell r="BV232" t="str">
            <v>396</v>
          </cell>
          <cell r="BX232" t="str">
            <v>DIRECCION EJECUTIVA</v>
          </cell>
          <cell r="BZ232" t="str">
            <v>Personal y Obligaciones Sociales</v>
          </cell>
          <cell r="CA232" t="str">
            <v>RECURSOS ORDINARIOS</v>
          </cell>
          <cell r="CB232" t="str">
            <v>12</v>
          </cell>
          <cell r="CC232" t="str">
            <v>BANCO DE LA NACION</v>
          </cell>
          <cell r="CD232" t="str">
            <v>CUENTA DE AHORRO</v>
          </cell>
          <cell r="CE232" t="str">
            <v>04181095135</v>
          </cell>
          <cell r="CF232" t="str">
            <v>00000000000000000000</v>
          </cell>
          <cell r="CG232" t="str">
            <v>DL.19990 - SNP</v>
          </cell>
          <cell r="CH232" t="str">
            <v>O.N.P.</v>
          </cell>
          <cell r="CI232" t="str">
            <v>01/01/2019</v>
          </cell>
          <cell r="CJ232" t="str">
            <v>000000000000</v>
          </cell>
          <cell r="CK232" t="str">
            <v>000000000000000</v>
          </cell>
          <cell r="CL232" t="str">
            <v>UE Red De Salud Abancay</v>
          </cell>
          <cell r="CM232" t="str">
            <v>ACTIVO</v>
          </cell>
          <cell r="CQ232" t="str">
            <v>Perú</v>
          </cell>
          <cell r="CR232" t="str">
            <v>MICRORED DE SALUD LAMBRAMA</v>
          </cell>
        </row>
        <row r="233">
          <cell r="S233" t="str">
            <v>43618886</v>
          </cell>
          <cell r="T233" t="str">
            <v>BENIGNO RAUL</v>
          </cell>
          <cell r="U233" t="str">
            <v>HUAMAN</v>
          </cell>
          <cell r="V233" t="str">
            <v>BORDA</v>
          </cell>
          <cell r="W233" t="str">
            <v>SIN DATOS</v>
          </cell>
          <cell r="X233" t="str">
            <v>14/04/1983</v>
          </cell>
          <cell r="Y233" t="str">
            <v>Masculino</v>
          </cell>
          <cell r="Z233" t="str">
            <v>Soltero</v>
          </cell>
          <cell r="AA233" t="str">
            <v>JR.MARIANO MELGAR S/N</v>
          </cell>
          <cell r="AE233" t="str">
            <v>Superior Técnico</v>
          </cell>
          <cell r="AF233" t="str">
            <v>Técnico superior completo</v>
          </cell>
          <cell r="AG233" t="str">
            <v>TECNICO EN ENFERMERIA</v>
          </cell>
          <cell r="AK233" t="str">
            <v>TITULO</v>
          </cell>
          <cell r="AM233" t="str">
            <v>NO</v>
          </cell>
          <cell r="AR233" t="str">
            <v>SI</v>
          </cell>
          <cell r="AS233" t="str">
            <v>NO</v>
          </cell>
          <cell r="AT233" t="str">
            <v>NO</v>
          </cell>
          <cell r="AV233" t="str">
            <v>2012-08-01</v>
          </cell>
          <cell r="AW233" t="str">
            <v>TECNICO/A EN ENFERMERIA I</v>
          </cell>
          <cell r="AX233" t="str">
            <v>Regimen 276</v>
          </cell>
          <cell r="AY233" t="str">
            <v>Nombrado</v>
          </cell>
          <cell r="AZ233" t="str">
            <v>STF</v>
          </cell>
          <cell r="BA233" t="str">
            <v>0099-STF-Servidor Tecnico F</v>
          </cell>
          <cell r="BB233" t="str">
            <v>TF</v>
          </cell>
          <cell r="BE233" t="str">
            <v>Presencial</v>
          </cell>
          <cell r="BF233" t="str">
            <v>NO</v>
          </cell>
          <cell r="BG233" t="str">
            <v>NO</v>
          </cell>
          <cell r="BI233" t="str">
            <v>NO</v>
          </cell>
          <cell r="BJ233" t="str">
            <v>NO</v>
          </cell>
          <cell r="BK233" t="str">
            <v>07/11/2017</v>
          </cell>
          <cell r="BL233" t="str">
            <v>SI</v>
          </cell>
          <cell r="BM233" t="str">
            <v>Activos</v>
          </cell>
          <cell r="BN233" t="str">
            <v>Tecnicos</v>
          </cell>
          <cell r="BO233" t="str">
            <v>TECNICO ASIS</v>
          </cell>
          <cell r="BP233" t="str">
            <v>000578</v>
          </cell>
          <cell r="BQ233" t="str">
            <v>Ocupada</v>
          </cell>
          <cell r="BR233" t="str">
            <v>Ley 30114</v>
          </cell>
          <cell r="BS233" t="str">
            <v>01/11/2017</v>
          </cell>
          <cell r="BT233" t="str">
            <v>RESOLUCION DIRECTORAL</v>
          </cell>
          <cell r="BU233" t="str">
            <v>01/11/2017</v>
          </cell>
          <cell r="BV233" t="str">
            <v>281-2017</v>
          </cell>
          <cell r="BX233" t="str">
            <v>RED DE SALUD ABANCAY</v>
          </cell>
          <cell r="BZ233" t="str">
            <v>Personal y Obligaciones Sociales</v>
          </cell>
          <cell r="CA233" t="str">
            <v>RECURSOS ORDINARIOS</v>
          </cell>
          <cell r="CB233" t="str">
            <v>0</v>
          </cell>
          <cell r="CC233" t="str">
            <v>BANCO DE LA NACION</v>
          </cell>
          <cell r="CD233" t="str">
            <v>MULTIRED</v>
          </cell>
          <cell r="CE233" t="str">
            <v>04181090893</v>
          </cell>
          <cell r="CF233" t="str">
            <v>0</v>
          </cell>
          <cell r="CG233" t="str">
            <v>DL.25897 - SPP</v>
          </cell>
          <cell r="CH233" t="str">
            <v>PRIMA AFP</v>
          </cell>
          <cell r="CI233" t="str">
            <v>01/11/2017</v>
          </cell>
          <cell r="CJ233" t="str">
            <v>604181BHBMD4</v>
          </cell>
          <cell r="CK233" t="str">
            <v>0</v>
          </cell>
          <cell r="CL233" t="str">
            <v>UE Red De Salud Abancay</v>
          </cell>
          <cell r="CM233" t="str">
            <v>ACTIVO</v>
          </cell>
          <cell r="CQ233" t="str">
            <v>Perú</v>
          </cell>
          <cell r="CR233" t="str">
            <v>MICRORED DE SALUD LAMBRAMA</v>
          </cell>
        </row>
        <row r="234">
          <cell r="S234" t="str">
            <v>43810782</v>
          </cell>
          <cell r="T234" t="str">
            <v>ROSALIO</v>
          </cell>
          <cell r="U234" t="str">
            <v>HUAYHUA</v>
          </cell>
          <cell r="V234" t="str">
            <v>MEZA</v>
          </cell>
          <cell r="W234" t="str">
            <v>SIN DATOS</v>
          </cell>
          <cell r="X234" t="str">
            <v>29/08/1980</v>
          </cell>
          <cell r="Y234" t="str">
            <v>Masculino</v>
          </cell>
          <cell r="Z234" t="str">
            <v>Soltero</v>
          </cell>
          <cell r="AA234" t="str">
            <v>COMUNID.CAMPESINA PALPACACHI</v>
          </cell>
          <cell r="AE234" t="str">
            <v>Superior Técnico</v>
          </cell>
          <cell r="AF234" t="str">
            <v>Técnico superior incompleto</v>
          </cell>
          <cell r="AG234" t="str">
            <v>TECNICO AUTOMOTRIZ</v>
          </cell>
          <cell r="AK234" t="str">
            <v>ESTUDIANTE</v>
          </cell>
          <cell r="AM234" t="str">
            <v>NO</v>
          </cell>
          <cell r="AR234" t="str">
            <v>SI</v>
          </cell>
          <cell r="AS234" t="str">
            <v>NO</v>
          </cell>
          <cell r="AT234" t="str">
            <v>NO</v>
          </cell>
          <cell r="AV234" t="str">
            <v>01/02/2019</v>
          </cell>
          <cell r="AW234" t="str">
            <v>TECNICO/A EN ENFERMERIA I</v>
          </cell>
          <cell r="AX234" t="str">
            <v>Regimen 276</v>
          </cell>
          <cell r="AY234" t="str">
            <v>Contratado 276 - Plazo fijo</v>
          </cell>
          <cell r="AZ234" t="str">
            <v>STE</v>
          </cell>
          <cell r="BA234" t="str">
            <v>0098-STE-Servidor Tecnico E</v>
          </cell>
          <cell r="BB234" t="str">
            <v>TE</v>
          </cell>
          <cell r="BE234" t="str">
            <v>Presencial</v>
          </cell>
          <cell r="BF234" t="str">
            <v>NO</v>
          </cell>
          <cell r="BG234" t="str">
            <v>NO</v>
          </cell>
          <cell r="BI234" t="str">
            <v>NO</v>
          </cell>
          <cell r="BJ234" t="str">
            <v>NO</v>
          </cell>
          <cell r="BL234" t="str">
            <v>NO</v>
          </cell>
          <cell r="BM234" t="str">
            <v>Activos</v>
          </cell>
          <cell r="BN234" t="str">
            <v>Tecnicos</v>
          </cell>
          <cell r="BO234" t="str">
            <v>TECNICO ASIS</v>
          </cell>
          <cell r="BP234" t="str">
            <v>000327</v>
          </cell>
          <cell r="BQ234" t="str">
            <v>Ocupada</v>
          </cell>
          <cell r="BR234" t="str">
            <v>Contrato</v>
          </cell>
          <cell r="BS234" t="str">
            <v>25/03/2019</v>
          </cell>
          <cell r="BT234" t="str">
            <v>RESOLUCION DIRECTORAL</v>
          </cell>
          <cell r="BU234" t="str">
            <v>25/03/2019</v>
          </cell>
          <cell r="BV234" t="str">
            <v>-</v>
          </cell>
          <cell r="BW234" t="str">
            <v>CIRCA</v>
          </cell>
          <cell r="BX234" t="str">
            <v>DIRECCION EJECUTIVA</v>
          </cell>
          <cell r="BY234" t="str">
            <v>GESTION ADMINISTRATIVA</v>
          </cell>
          <cell r="BZ234" t="str">
            <v>Personal y Obligaciones Sociales</v>
          </cell>
          <cell r="CA234" t="str">
            <v>RECURSOS ORDINARIOS</v>
          </cell>
          <cell r="CB234" t="str">
            <v>12</v>
          </cell>
          <cell r="CC234" t="str">
            <v>BANCO DE LA NACION</v>
          </cell>
          <cell r="CD234" t="str">
            <v>CUENTA DE AHORRO</v>
          </cell>
          <cell r="CE234" t="str">
            <v>-</v>
          </cell>
          <cell r="CF234" t="str">
            <v>-</v>
          </cell>
          <cell r="CG234" t="str">
            <v>DL.19990 - SNP</v>
          </cell>
          <cell r="CH234" t="str">
            <v>O.N.P.</v>
          </cell>
          <cell r="CI234" t="str">
            <v>25/03/2019</v>
          </cell>
          <cell r="CL234" t="str">
            <v>UE Red De Salud Abancay</v>
          </cell>
          <cell r="CM234" t="str">
            <v>ACTIVO</v>
          </cell>
          <cell r="CQ234" t="str">
            <v>Perú</v>
          </cell>
          <cell r="CR234" t="str">
            <v>MICRORED DE SALUD LAMBRAMA</v>
          </cell>
        </row>
        <row r="235">
          <cell r="S235" t="str">
            <v>74691766</v>
          </cell>
          <cell r="T235" t="str">
            <v>SALLY</v>
          </cell>
          <cell r="U235" t="str">
            <v>CAYTUIRO</v>
          </cell>
          <cell r="V235" t="str">
            <v>ZAMALLOA</v>
          </cell>
          <cell r="W235" t="str">
            <v>SIN DATOS</v>
          </cell>
          <cell r="X235" t="str">
            <v>24/01/1994</v>
          </cell>
          <cell r="Y235" t="str">
            <v>Femenino</v>
          </cell>
          <cell r="Z235" t="str">
            <v>Soltero</v>
          </cell>
          <cell r="AA235" t="str">
            <v>LOS CLAVELES</v>
          </cell>
          <cell r="AB235" t="str">
            <v>10746917665</v>
          </cell>
          <cell r="AE235" t="str">
            <v>Superior Universitario</v>
          </cell>
          <cell r="AF235" t="str">
            <v>Superior completo</v>
          </cell>
          <cell r="AG235" t="str">
            <v>ENFERMERA(O)</v>
          </cell>
          <cell r="AK235" t="str">
            <v>TITULO</v>
          </cell>
          <cell r="AL235" t="str">
            <v>089567</v>
          </cell>
          <cell r="AM235" t="str">
            <v>NO</v>
          </cell>
          <cell r="AR235" t="str">
            <v>SI</v>
          </cell>
          <cell r="AS235" t="str">
            <v>NO</v>
          </cell>
          <cell r="AT235" t="str">
            <v>NO</v>
          </cell>
          <cell r="AU235" t="str">
            <v>01/04/2021</v>
          </cell>
          <cell r="AV235" t="str">
            <v>05/08/2022</v>
          </cell>
          <cell r="AW235" t="str">
            <v>ENFERMERA/O</v>
          </cell>
          <cell r="AX235" t="str">
            <v>Regimen 1057 (CAS)</v>
          </cell>
          <cell r="AY235" t="str">
            <v>CAS LEY N° 31538</v>
          </cell>
          <cell r="AZ235" t="str">
            <v>Sin Nivel Remunerativo</v>
          </cell>
          <cell r="BA235" t="str">
            <v>0000-Sin Nivel Remunerativo</v>
          </cell>
          <cell r="BC235" t="str">
            <v>Recursos Ordinarios</v>
          </cell>
          <cell r="BD235" t="str">
            <v>2900</v>
          </cell>
          <cell r="BE235" t="str">
            <v>Presencial</v>
          </cell>
          <cell r="BF235" t="str">
            <v>NO</v>
          </cell>
          <cell r="BG235" t="str">
            <v>NO</v>
          </cell>
          <cell r="BI235" t="str">
            <v>NO</v>
          </cell>
          <cell r="BJ235" t="str">
            <v>NO</v>
          </cell>
          <cell r="BL235" t="str">
            <v>NO</v>
          </cell>
          <cell r="BM235" t="str">
            <v>Contrato Administrativo de Servicios</v>
          </cell>
          <cell r="BN235" t="str">
            <v>Profesionales de la Salud</v>
          </cell>
          <cell r="BO235" t="str">
            <v>PROF. DE LA SALUD</v>
          </cell>
          <cell r="BP235" t="str">
            <v>000884</v>
          </cell>
          <cell r="BQ235" t="str">
            <v>Ocupada</v>
          </cell>
          <cell r="BR235" t="str">
            <v>Contrato</v>
          </cell>
          <cell r="BS235" t="str">
            <v>05/08/2022</v>
          </cell>
          <cell r="BT235" t="str">
            <v>MEMORANDUM</v>
          </cell>
          <cell r="BU235" t="str">
            <v>05/08/2022</v>
          </cell>
          <cell r="BV235" t="str">
            <v>1043-2022</v>
          </cell>
          <cell r="BW235" t="str">
            <v>C.S. I-3 PALPACACHI</v>
          </cell>
          <cell r="BX235" t="str">
            <v>RED DE SALUD ABANCAY</v>
          </cell>
          <cell r="BZ235" t="str">
            <v>Personal y Obligaciones Sociales</v>
          </cell>
          <cell r="CA235" t="str">
            <v>RECURSOS ORDINARIOS</v>
          </cell>
          <cell r="CB235" t="str">
            <v>2</v>
          </cell>
          <cell r="CC235" t="str">
            <v>BANCO DE LA NACION</v>
          </cell>
          <cell r="CD235" t="str">
            <v>MULTIRED</v>
          </cell>
          <cell r="CG235" t="str">
            <v>DL.19990 - SNP</v>
          </cell>
          <cell r="CH235" t="str">
            <v>O.N.P.</v>
          </cell>
          <cell r="CI235" t="str">
            <v>05/08/2022</v>
          </cell>
          <cell r="CL235" t="str">
            <v>UE Red De Salud Abancay</v>
          </cell>
          <cell r="CM235" t="str">
            <v>ACTIVO</v>
          </cell>
          <cell r="CQ235" t="str">
            <v>Perú</v>
          </cell>
          <cell r="CR235" t="str">
            <v>MICRORED DE SALUD LAMBRAMA</v>
          </cell>
        </row>
        <row r="236">
          <cell r="S236" t="str">
            <v>70274118</v>
          </cell>
          <cell r="T236" t="str">
            <v>HERLY</v>
          </cell>
          <cell r="U236" t="str">
            <v>RAMOS</v>
          </cell>
          <cell r="V236" t="str">
            <v>CRUZALEGUI</v>
          </cell>
          <cell r="W236" t="str">
            <v>SIN DATOS</v>
          </cell>
          <cell r="X236" t="str">
            <v>06/04/1995</v>
          </cell>
          <cell r="Y236" t="str">
            <v>Femenino</v>
          </cell>
          <cell r="Z236" t="str">
            <v>Soltero</v>
          </cell>
          <cell r="AA236" t="str">
            <v>JR.GREGORIO APAZA MZ.A-7 LT.15</v>
          </cell>
          <cell r="AE236" t="str">
            <v>Superior Universitario</v>
          </cell>
          <cell r="AF236" t="str">
            <v>Superior completo</v>
          </cell>
          <cell r="AG236" t="str">
            <v>OBSTETRA</v>
          </cell>
          <cell r="AK236" t="str">
            <v>TITULO</v>
          </cell>
          <cell r="AM236" t="str">
            <v>NO</v>
          </cell>
          <cell r="AR236" t="str">
            <v>SI</v>
          </cell>
          <cell r="AS236" t="str">
            <v>NO</v>
          </cell>
          <cell r="AT236" t="str">
            <v>NO</v>
          </cell>
          <cell r="AU236" t="str">
            <v>14/07/2022</v>
          </cell>
          <cell r="AV236" t="str">
            <v>14/07/2022</v>
          </cell>
          <cell r="AW236" t="str">
            <v>OBSTETRA</v>
          </cell>
          <cell r="AX236" t="str">
            <v>Regimen 1057 (CAS)</v>
          </cell>
          <cell r="AY236" t="str">
            <v>Contrato CAS</v>
          </cell>
          <cell r="AZ236" t="str">
            <v>Sin Nivel Remunerativo</v>
          </cell>
          <cell r="BA236" t="str">
            <v>0000-Sin Nivel Remunerativo</v>
          </cell>
          <cell r="BC236" t="str">
            <v>Recursos Ordinarios</v>
          </cell>
          <cell r="BD236" t="str">
            <v>2400</v>
          </cell>
          <cell r="BE236" t="str">
            <v>Presencial</v>
          </cell>
          <cell r="BF236" t="str">
            <v>NO</v>
          </cell>
          <cell r="BG236" t="str">
            <v>NO</v>
          </cell>
          <cell r="BI236" t="str">
            <v>NO</v>
          </cell>
          <cell r="BJ236" t="str">
            <v>NO</v>
          </cell>
          <cell r="BL236" t="str">
            <v>NO</v>
          </cell>
          <cell r="BM236" t="str">
            <v>Contrato Administrativo de Servicios</v>
          </cell>
          <cell r="BN236" t="str">
            <v>Profesionales de la Salud</v>
          </cell>
          <cell r="BO236" t="str">
            <v>PROF. DE LA SALUD</v>
          </cell>
          <cell r="BP236" t="str">
            <v>000317</v>
          </cell>
          <cell r="BQ236" t="str">
            <v>Ocupada</v>
          </cell>
          <cell r="BR236" t="str">
            <v>Contrato</v>
          </cell>
          <cell r="BS236" t="str">
            <v>14/07/2022</v>
          </cell>
          <cell r="BT236" t="str">
            <v>MEMORANDUM</v>
          </cell>
          <cell r="BU236" t="str">
            <v>14/07/2022</v>
          </cell>
          <cell r="BV236" t="str">
            <v>MEMO</v>
          </cell>
          <cell r="BW236" t="str">
            <v>C.S. I-3 PALPACACHI</v>
          </cell>
          <cell r="BX236" t="str">
            <v>DIRECCION EJECUTIVA</v>
          </cell>
          <cell r="BY236" t="str">
            <v>GESTION ADMINISTRATIVA</v>
          </cell>
          <cell r="BZ236" t="str">
            <v>Personal y Obligaciones Sociales</v>
          </cell>
          <cell r="CA236" t="str">
            <v>RECURSOS ORDINARIOS</v>
          </cell>
          <cell r="CB236" t="str">
            <v>12</v>
          </cell>
          <cell r="CC236" t="str">
            <v>BANCO DE LA NACION</v>
          </cell>
          <cell r="CD236" t="str">
            <v>MULTIRED</v>
          </cell>
          <cell r="CG236" t="str">
            <v>DL.19990 - SNP</v>
          </cell>
          <cell r="CH236" t="str">
            <v>O.N.P.</v>
          </cell>
          <cell r="CI236" t="str">
            <v>14/07/2022</v>
          </cell>
          <cell r="CL236" t="str">
            <v>UE Red De Salud Abancay</v>
          </cell>
          <cell r="CM236" t="str">
            <v>ACTIVO</v>
          </cell>
          <cell r="CR236" t="str">
            <v>MICRORED DE SALUD LAMBRAMA</v>
          </cell>
        </row>
        <row r="237">
          <cell r="S237" t="str">
            <v>31020348</v>
          </cell>
          <cell r="T237" t="str">
            <v>GLADYS</v>
          </cell>
          <cell r="U237" t="str">
            <v>VIVANCO</v>
          </cell>
          <cell r="V237" t="str">
            <v>TORBISCO DE CASTILLA</v>
          </cell>
          <cell r="W237" t="str">
            <v>SIN DATOS</v>
          </cell>
          <cell r="X237" t="str">
            <v>12/02/1970</v>
          </cell>
          <cell r="Y237" t="str">
            <v>Femenino</v>
          </cell>
          <cell r="Z237" t="str">
            <v>Casado</v>
          </cell>
          <cell r="AA237" t="str">
            <v>AV DAVID SAMANEZ OCAMPO 225</v>
          </cell>
          <cell r="AE237" t="str">
            <v>Superior Técnico</v>
          </cell>
          <cell r="AF237" t="str">
            <v>Técnico superior completo</v>
          </cell>
          <cell r="AG237" t="str">
            <v>TECNICO EN ENFERMERIA</v>
          </cell>
          <cell r="AK237" t="str">
            <v>TITULO</v>
          </cell>
          <cell r="AM237" t="str">
            <v>NO</v>
          </cell>
          <cell r="AR237" t="str">
            <v>SI</v>
          </cell>
          <cell r="AS237" t="str">
            <v>NO</v>
          </cell>
          <cell r="AT237" t="str">
            <v>NO</v>
          </cell>
          <cell r="AU237" t="str">
            <v>03/04/2017</v>
          </cell>
          <cell r="AV237" t="str">
            <v>03/04/2017</v>
          </cell>
          <cell r="AW237" t="str">
            <v>TECNICO/A EN ENFERMERIA I</v>
          </cell>
          <cell r="AX237" t="str">
            <v>Regimen 276</v>
          </cell>
          <cell r="AY237" t="str">
            <v>Contratado 276 - Plazo fijo</v>
          </cell>
          <cell r="AZ237" t="str">
            <v>STC</v>
          </cell>
          <cell r="BA237" t="str">
            <v>0096-STC-Servidor Tecnico C</v>
          </cell>
          <cell r="BB237" t="str">
            <v>TC</v>
          </cell>
          <cell r="BE237" t="str">
            <v>Presencial</v>
          </cell>
          <cell r="BF237" t="str">
            <v>NO</v>
          </cell>
          <cell r="BG237" t="str">
            <v>NO</v>
          </cell>
          <cell r="BI237" t="str">
            <v>NO</v>
          </cell>
          <cell r="BJ237" t="str">
            <v>NO</v>
          </cell>
          <cell r="BL237" t="str">
            <v>NO</v>
          </cell>
          <cell r="BM237" t="str">
            <v>Activos</v>
          </cell>
          <cell r="BN237" t="str">
            <v>Tecnicos</v>
          </cell>
          <cell r="BO237" t="str">
            <v>TECNICO ASIS</v>
          </cell>
          <cell r="BP237" t="str">
            <v>000335</v>
          </cell>
          <cell r="BQ237" t="str">
            <v>Ocupada</v>
          </cell>
          <cell r="BR237" t="str">
            <v>Contrato</v>
          </cell>
          <cell r="BS237" t="str">
            <v>03/04/2017</v>
          </cell>
          <cell r="BT237" t="str">
            <v>MEMORANDUM</v>
          </cell>
          <cell r="BU237" t="str">
            <v>03/04/2017</v>
          </cell>
          <cell r="BV237" t="str">
            <v>001-2017</v>
          </cell>
          <cell r="BX237" t="str">
            <v>DIRECCION EJECUTIVA</v>
          </cell>
          <cell r="BY237" t="str">
            <v>GESTION ADMINISTRATIVA</v>
          </cell>
          <cell r="BZ237" t="str">
            <v>Personal y Obligaciones Sociales</v>
          </cell>
          <cell r="CA237" t="str">
            <v>RECURSOS ORDINARIOS</v>
          </cell>
          <cell r="CB237" t="str">
            <v>9</v>
          </cell>
          <cell r="CC237" t="str">
            <v>BANCO DE LA NACION</v>
          </cell>
          <cell r="CD237" t="str">
            <v>CUENTA CORRIENTE</v>
          </cell>
          <cell r="CE237" t="str">
            <v>04181227082</v>
          </cell>
          <cell r="CF237" t="str">
            <v>00000000000000000000</v>
          </cell>
          <cell r="CG237" t="str">
            <v>DL.19990 - SNP</v>
          </cell>
          <cell r="CH237" t="str">
            <v>O.N.P.</v>
          </cell>
          <cell r="CI237" t="str">
            <v>03/04/2017</v>
          </cell>
          <cell r="CJ237" t="str">
            <v>000000000000</v>
          </cell>
          <cell r="CL237" t="str">
            <v>UE Red De Salud Abancay</v>
          </cell>
          <cell r="CM237" t="str">
            <v>ACTIVO</v>
          </cell>
          <cell r="CQ237" t="str">
            <v>Perú</v>
          </cell>
          <cell r="CR237" t="str">
            <v>MICRORED DE SALUD LAMBRAMA</v>
          </cell>
        </row>
        <row r="238">
          <cell r="S238" t="str">
            <v>41657918</v>
          </cell>
          <cell r="T238" t="str">
            <v>LILI</v>
          </cell>
          <cell r="U238" t="str">
            <v>RAMOS</v>
          </cell>
          <cell r="V238" t="str">
            <v>ANAMPA</v>
          </cell>
          <cell r="W238" t="str">
            <v>SIN DATOS</v>
          </cell>
          <cell r="X238" t="str">
            <v>27/10/1982</v>
          </cell>
          <cell r="Y238" t="str">
            <v>Femenino</v>
          </cell>
          <cell r="Z238" t="str">
            <v>Soltero</v>
          </cell>
          <cell r="AA238" t="str">
            <v>COMERCIO S/N</v>
          </cell>
          <cell r="AB238" t="str">
            <v>10416579186</v>
          </cell>
          <cell r="AC238" t="str">
            <v>lramosanampa@gmail.com</v>
          </cell>
          <cell r="AD238" t="str">
            <v>943087193</v>
          </cell>
          <cell r="AE238" t="str">
            <v>Superior Técnico</v>
          </cell>
          <cell r="AF238" t="str">
            <v>Técnico superior completo</v>
          </cell>
          <cell r="AG238" t="str">
            <v>TECNICO EN ENFERMERIA</v>
          </cell>
          <cell r="AK238" t="str">
            <v>TITULO</v>
          </cell>
          <cell r="AM238" t="str">
            <v>NO</v>
          </cell>
          <cell r="AR238" t="str">
            <v>SI</v>
          </cell>
          <cell r="AS238" t="str">
            <v>NO</v>
          </cell>
          <cell r="AT238" t="str">
            <v>NO</v>
          </cell>
          <cell r="AV238" t="str">
            <v>01/04/2022</v>
          </cell>
          <cell r="AW238" t="str">
            <v>TECNICO/A EN ENFERMERIA I</v>
          </cell>
          <cell r="AX238" t="str">
            <v>Regimen 276</v>
          </cell>
          <cell r="AY238" t="str">
            <v>Contratado 276 - Plazo fijo</v>
          </cell>
          <cell r="AZ238" t="str">
            <v>STC</v>
          </cell>
          <cell r="BA238" t="str">
            <v>0096-STC-Servidor Tecnico C</v>
          </cell>
          <cell r="BB238" t="str">
            <v>TC</v>
          </cell>
          <cell r="BC238" t="str">
            <v>Recursos Ordinarios</v>
          </cell>
          <cell r="BE238" t="str">
            <v>Presencial</v>
          </cell>
          <cell r="BF238" t="str">
            <v>NO</v>
          </cell>
          <cell r="BG238" t="str">
            <v>NO</v>
          </cell>
          <cell r="BI238" t="str">
            <v>NO</v>
          </cell>
          <cell r="BJ238" t="str">
            <v>NO</v>
          </cell>
          <cell r="BL238" t="str">
            <v>NO</v>
          </cell>
          <cell r="BM238" t="str">
            <v>Activos</v>
          </cell>
          <cell r="BN238" t="str">
            <v>Tecnicos</v>
          </cell>
          <cell r="BO238" t="str">
            <v>TECNICO ASIS</v>
          </cell>
          <cell r="BP238" t="str">
            <v>000171</v>
          </cell>
          <cell r="BQ238" t="str">
            <v>Ocupada</v>
          </cell>
          <cell r="BR238" t="str">
            <v>Reasignacion</v>
          </cell>
          <cell r="BS238" t="str">
            <v>01/04/2022</v>
          </cell>
          <cell r="BT238" t="str">
            <v>RESOLUCION DIRECTORAL</v>
          </cell>
          <cell r="BU238" t="str">
            <v>15/03/2022</v>
          </cell>
          <cell r="BV238" t="str">
            <v>R.D.Nº 121-2022-D-RSAB-APURIMAC</v>
          </cell>
          <cell r="BW238" t="str">
            <v>P.S. I-1 LLICCHIVILCA</v>
          </cell>
          <cell r="BX238" t="str">
            <v>DIRECCION EJECUTIVA</v>
          </cell>
          <cell r="BY238" t="str">
            <v>GESTION ADMINISTRATIVA</v>
          </cell>
          <cell r="BZ238" t="str">
            <v>Personal y Obligaciones Sociales</v>
          </cell>
          <cell r="CA238" t="str">
            <v>RECURSOS ORDINARIOS</v>
          </cell>
          <cell r="CB238" t="str">
            <v>12</v>
          </cell>
          <cell r="CC238" t="str">
            <v>BANCO DE LA NACION</v>
          </cell>
          <cell r="CD238" t="str">
            <v>CUENTA CORRIENTE</v>
          </cell>
          <cell r="CE238" t="str">
            <v>04181056377</v>
          </cell>
          <cell r="CF238" t="str">
            <v>00000000000000000000</v>
          </cell>
          <cell r="CG238" t="str">
            <v>DL.19990 - SNP</v>
          </cell>
          <cell r="CH238" t="str">
            <v>O.N.P.</v>
          </cell>
          <cell r="CI238" t="str">
            <v>01/04/2022</v>
          </cell>
          <cell r="CL238" t="str">
            <v>UE Red De Salud Abancay</v>
          </cell>
          <cell r="CM238" t="str">
            <v>ACTIVO</v>
          </cell>
          <cell r="CQ238" t="str">
            <v>Perú</v>
          </cell>
          <cell r="CR238" t="str">
            <v>MICRORED DE SALUD LAMBRAMA</v>
          </cell>
        </row>
        <row r="239">
          <cell r="S239" t="str">
            <v>01865175</v>
          </cell>
          <cell r="T239" t="str">
            <v>EDITH</v>
          </cell>
          <cell r="U239" t="str">
            <v>ARO</v>
          </cell>
          <cell r="V239" t="str">
            <v>PACO</v>
          </cell>
          <cell r="W239" t="str">
            <v>SIN DATOS</v>
          </cell>
          <cell r="X239" t="str">
            <v>30/10/1974</v>
          </cell>
          <cell r="Y239" t="str">
            <v>Femenino</v>
          </cell>
          <cell r="Z239" t="str">
            <v>Soltero</v>
          </cell>
          <cell r="AA239" t="str">
            <v>COM.TICONA CUSULLACA PILCUYO</v>
          </cell>
          <cell r="AC239" t="str">
            <v>editharopaco30@hotmail.com</v>
          </cell>
          <cell r="AD239" t="str">
            <v>983927421</v>
          </cell>
          <cell r="AE239" t="str">
            <v>Superior Universitario</v>
          </cell>
          <cell r="AF239" t="str">
            <v>Superior completo</v>
          </cell>
          <cell r="AG239" t="str">
            <v>OBSTETRA</v>
          </cell>
          <cell r="AK239" t="str">
            <v>TITULO</v>
          </cell>
          <cell r="AL239" t="str">
            <v>20687</v>
          </cell>
          <cell r="AM239" t="str">
            <v>SI</v>
          </cell>
          <cell r="AN239" t="str">
            <v>ALTO RIESGO OBSTETRICO</v>
          </cell>
          <cell r="AO239" t="str">
            <v>TITULO</v>
          </cell>
          <cell r="AQ239" t="str">
            <v>UNIVERSIDAD ANDINA NESTOR CACERES VELASQUEZ DE JULIACA</v>
          </cell>
          <cell r="AR239" t="str">
            <v>SI</v>
          </cell>
          <cell r="AS239" t="str">
            <v>NO</v>
          </cell>
          <cell r="AT239" t="str">
            <v>NO</v>
          </cell>
          <cell r="AV239" t="str">
            <v>2008-01-01</v>
          </cell>
          <cell r="AW239" t="str">
            <v>OBSTETRA</v>
          </cell>
          <cell r="AX239" t="str">
            <v>Regimen 276</v>
          </cell>
          <cell r="AY239" t="str">
            <v>Nombrado</v>
          </cell>
          <cell r="AZ239" t="str">
            <v>OBS-I</v>
          </cell>
          <cell r="BA239" t="str">
            <v>0110-OBS-I-Obstetriz (nivel 10)</v>
          </cell>
          <cell r="BB239" t="str">
            <v>1</v>
          </cell>
          <cell r="BE239" t="str">
            <v>Presencial</v>
          </cell>
          <cell r="BF239" t="str">
            <v>NO</v>
          </cell>
          <cell r="BG239" t="str">
            <v>NO</v>
          </cell>
          <cell r="BI239" t="str">
            <v>NO</v>
          </cell>
          <cell r="BJ239" t="str">
            <v>NO</v>
          </cell>
          <cell r="BK239" t="str">
            <v>31/12/2014</v>
          </cell>
          <cell r="BL239" t="str">
            <v>SI</v>
          </cell>
          <cell r="BM239" t="str">
            <v>Activos</v>
          </cell>
          <cell r="BN239" t="str">
            <v>Profesionales de la Salud</v>
          </cell>
          <cell r="BO239" t="str">
            <v>PROF. DE LA SALUD</v>
          </cell>
          <cell r="BP239" t="str">
            <v>000384</v>
          </cell>
          <cell r="BQ239" t="str">
            <v>Ocupada</v>
          </cell>
          <cell r="BR239" t="str">
            <v>Ley 30114</v>
          </cell>
          <cell r="BS239" t="str">
            <v>31/12/2014</v>
          </cell>
          <cell r="BT239" t="str">
            <v>RESOLUCION DIRECTORAL</v>
          </cell>
          <cell r="BU239" t="str">
            <v>31/12/2014</v>
          </cell>
          <cell r="BV239" t="str">
            <v>199-2014-D-RSAB-APURIMAC</v>
          </cell>
          <cell r="BX239" t="str">
            <v>DIRECCION EJECUTIVA</v>
          </cell>
          <cell r="BY239" t="str">
            <v>GESTION ADMINISTRATIVA</v>
          </cell>
          <cell r="BZ239" t="str">
            <v>Personal y Obligaciones Sociales</v>
          </cell>
          <cell r="CA239" t="str">
            <v>RECURSOS ORDINARIOS</v>
          </cell>
          <cell r="CB239" t="str">
            <v>12</v>
          </cell>
          <cell r="CC239" t="str">
            <v>BANCO DE LA NACION</v>
          </cell>
          <cell r="CD239" t="str">
            <v>CUENTA DE AHORRO</v>
          </cell>
          <cell r="CE239" t="str">
            <v>04181076246</v>
          </cell>
          <cell r="CF239" t="str">
            <v>00000000000000000000</v>
          </cell>
          <cell r="CG239" t="str">
            <v>DL.19990 - SNP</v>
          </cell>
          <cell r="CH239" t="str">
            <v>O.N.P.</v>
          </cell>
          <cell r="CI239" t="str">
            <v>01/07/2018</v>
          </cell>
          <cell r="CJ239" t="str">
            <v>000000000000</v>
          </cell>
          <cell r="CK239" t="str">
            <v>000000000000000</v>
          </cell>
          <cell r="CL239" t="str">
            <v>UE Red De Salud Abancay</v>
          </cell>
          <cell r="CM239" t="str">
            <v>ACTIVO</v>
          </cell>
          <cell r="CQ239" t="str">
            <v>Perú</v>
          </cell>
          <cell r="CR239" t="str">
            <v>MICRORED DE SALUD LAMBRAMA</v>
          </cell>
        </row>
        <row r="240">
          <cell r="S240" t="str">
            <v>43886399</v>
          </cell>
          <cell r="T240" t="str">
            <v>RUTH MERY</v>
          </cell>
          <cell r="U240" t="str">
            <v>GOMEZ</v>
          </cell>
          <cell r="V240" t="str">
            <v>GONZALES</v>
          </cell>
          <cell r="W240" t="str">
            <v>SIN DATOS</v>
          </cell>
          <cell r="X240" t="str">
            <v>06/09/1986</v>
          </cell>
          <cell r="Y240" t="str">
            <v>Femenino</v>
          </cell>
          <cell r="Z240" t="str">
            <v>Soltero</v>
          </cell>
          <cell r="AA240" t="str">
            <v>SIN DATOS</v>
          </cell>
          <cell r="AE240" t="str">
            <v>Superior Técnico</v>
          </cell>
          <cell r="AF240" t="str">
            <v>Técnico superior completo</v>
          </cell>
          <cell r="AG240" t="str">
            <v>TECNICO EN ENFERMERIA</v>
          </cell>
          <cell r="AK240" t="str">
            <v>TITULO</v>
          </cell>
          <cell r="AM240" t="str">
            <v>NO</v>
          </cell>
          <cell r="AR240" t="str">
            <v>SI</v>
          </cell>
          <cell r="AS240" t="str">
            <v>NO</v>
          </cell>
          <cell r="AT240" t="str">
            <v>NO</v>
          </cell>
          <cell r="AV240" t="str">
            <v>2011-11-18</v>
          </cell>
          <cell r="AW240" t="str">
            <v>TECNICO/A EN ENFERMERIA I</v>
          </cell>
          <cell r="AX240" t="str">
            <v>Regimen 276</v>
          </cell>
          <cell r="AY240" t="str">
            <v>Nombrado</v>
          </cell>
          <cell r="AZ240" t="str">
            <v>STF</v>
          </cell>
          <cell r="BA240" t="str">
            <v>0099-STF-Servidor Tecnico F</v>
          </cell>
          <cell r="BB240" t="str">
            <v>TF</v>
          </cell>
          <cell r="BE240" t="str">
            <v>Solo Remoto</v>
          </cell>
          <cell r="BF240" t="str">
            <v>NO</v>
          </cell>
          <cell r="BG240" t="str">
            <v>NO</v>
          </cell>
          <cell r="BH240" t="str">
            <v>Hijo en edad de lactancia</v>
          </cell>
          <cell r="BI240" t="str">
            <v>NO</v>
          </cell>
          <cell r="BJ240" t="str">
            <v>NO</v>
          </cell>
          <cell r="BK240" t="str">
            <v>2016-01-01</v>
          </cell>
          <cell r="BL240" t="str">
            <v>NO</v>
          </cell>
          <cell r="BM240" t="str">
            <v>Activos</v>
          </cell>
          <cell r="BN240" t="str">
            <v>Tecnicos</v>
          </cell>
          <cell r="BO240" t="str">
            <v>TECNICO ASIS</v>
          </cell>
          <cell r="BP240" t="str">
            <v>000485</v>
          </cell>
          <cell r="BQ240" t="str">
            <v>Ocupada</v>
          </cell>
          <cell r="BR240" t="str">
            <v>Ley 28498</v>
          </cell>
          <cell r="BS240" t="str">
            <v>31/12/2015</v>
          </cell>
          <cell r="BT240" t="str">
            <v>RESOLUCION DIRECTORAL</v>
          </cell>
          <cell r="BU240" t="str">
            <v>31/12/2015</v>
          </cell>
          <cell r="BV240" t="str">
            <v>Nombramiento 2015</v>
          </cell>
          <cell r="BX240" t="str">
            <v>RED DE SALUD ABANCAY</v>
          </cell>
          <cell r="BY240" t="str">
            <v>GESTION ADMINISTRATIVA</v>
          </cell>
          <cell r="BZ240" t="str">
            <v>Personal y Obligaciones Sociales</v>
          </cell>
          <cell r="CA240" t="str">
            <v>RECURSOS ORDINARIOS</v>
          </cell>
          <cell r="CB240" t="str">
            <v>12</v>
          </cell>
          <cell r="CC240" t="str">
            <v>BANCO DE LA NACION</v>
          </cell>
          <cell r="CD240" t="str">
            <v>MULTIRED</v>
          </cell>
          <cell r="CE240" t="str">
            <v>00000</v>
          </cell>
          <cell r="CF240" t="str">
            <v>00000000000000000000</v>
          </cell>
          <cell r="CG240" t="str">
            <v>DL.19990 - SNP</v>
          </cell>
          <cell r="CH240" t="str">
            <v>O.N.P.</v>
          </cell>
          <cell r="CI240" t="str">
            <v>01/07/2018</v>
          </cell>
          <cell r="CJ240" t="str">
            <v>000000000000</v>
          </cell>
          <cell r="CK240" t="str">
            <v>000000000000000</v>
          </cell>
          <cell r="CL240" t="str">
            <v>UE Red De Salud Abancay</v>
          </cell>
          <cell r="CM240" t="str">
            <v>ACTIVO</v>
          </cell>
          <cell r="CQ240" t="str">
            <v>Perú</v>
          </cell>
          <cell r="CR240" t="str">
            <v>MICRORED DE SALUD LAMBRAMA</v>
          </cell>
        </row>
        <row r="241">
          <cell r="S241" t="str">
            <v>24993003</v>
          </cell>
          <cell r="T241" t="str">
            <v>JOSE ANTONIO</v>
          </cell>
          <cell r="U241" t="str">
            <v>MELENDEZ</v>
          </cell>
          <cell r="V241" t="str">
            <v>HUAMANI</v>
          </cell>
          <cell r="W241" t="str">
            <v>SIN DATOS</v>
          </cell>
          <cell r="X241" t="str">
            <v>02/04/1972</v>
          </cell>
          <cell r="Y241" t="str">
            <v>Masculino</v>
          </cell>
          <cell r="Z241" t="str">
            <v>Soltero</v>
          </cell>
          <cell r="AA241" t="str">
            <v>COMUNIDAD PACCAYPATA</v>
          </cell>
          <cell r="AE241" t="str">
            <v>Superior Técnico</v>
          </cell>
          <cell r="AF241" t="str">
            <v>Técnico superior incompleto</v>
          </cell>
          <cell r="AG241" t="str">
            <v>TECNICO AUTOMOTRIZ</v>
          </cell>
          <cell r="AK241" t="str">
            <v>EGRESADO</v>
          </cell>
          <cell r="AM241" t="str">
            <v>NO</v>
          </cell>
          <cell r="AR241" t="str">
            <v>SI</v>
          </cell>
          <cell r="AS241" t="str">
            <v>NO</v>
          </cell>
          <cell r="AT241" t="str">
            <v>NO</v>
          </cell>
          <cell r="AV241" t="str">
            <v>05/08/2022</v>
          </cell>
          <cell r="AW241" t="str">
            <v>CHOFER</v>
          </cell>
          <cell r="AX241" t="str">
            <v>Regimen 1057 (CAS)</v>
          </cell>
          <cell r="AY241" t="str">
            <v>CAS LEY N° 31538</v>
          </cell>
          <cell r="AZ241" t="str">
            <v>Sin Nivel Remunerativo</v>
          </cell>
          <cell r="BA241" t="str">
            <v>0000-Sin Nivel Remunerativo</v>
          </cell>
          <cell r="BC241" t="str">
            <v>Recursos Ordinarios</v>
          </cell>
          <cell r="BD241" t="str">
            <v>1800</v>
          </cell>
          <cell r="BE241" t="str">
            <v>Presencial</v>
          </cell>
          <cell r="BF241" t="str">
            <v>NO</v>
          </cell>
          <cell r="BG241" t="str">
            <v>NO</v>
          </cell>
          <cell r="BI241" t="str">
            <v>NO</v>
          </cell>
          <cell r="BJ241" t="str">
            <v>NO</v>
          </cell>
          <cell r="BL241" t="str">
            <v>NO</v>
          </cell>
          <cell r="BM241" t="str">
            <v>Contrato Administrativo de Servicios</v>
          </cell>
          <cell r="BN241" t="str">
            <v>Tecnicos</v>
          </cell>
          <cell r="BO241" t="str">
            <v>TECNICO ADM</v>
          </cell>
          <cell r="BP241" t="str">
            <v>000807</v>
          </cell>
          <cell r="BQ241" t="str">
            <v>Ocupada</v>
          </cell>
          <cell r="BR241" t="str">
            <v>Contrato</v>
          </cell>
          <cell r="BS241" t="str">
            <v>08/08/2022</v>
          </cell>
          <cell r="BT241" t="str">
            <v>MEMORANDUM</v>
          </cell>
          <cell r="BU241" t="str">
            <v>08/08/2022</v>
          </cell>
          <cell r="BV241" t="str">
            <v>1034-2022</v>
          </cell>
          <cell r="BW241" t="str">
            <v>C.S. I-3 PACCAYPATA</v>
          </cell>
          <cell r="BX241" t="str">
            <v>RED DE SALUD ABANCAY</v>
          </cell>
          <cell r="BZ241" t="str">
            <v>Personal y Obligaciones Sociales</v>
          </cell>
          <cell r="CA241" t="str">
            <v>RECURSOS ORDINARIOS</v>
          </cell>
          <cell r="CB241" t="str">
            <v>2</v>
          </cell>
          <cell r="CC241" t="str">
            <v>BANCO DE LA NACION</v>
          </cell>
          <cell r="CD241" t="str">
            <v>MULTIRED</v>
          </cell>
          <cell r="CG241" t="str">
            <v>DL.19990 - SNP</v>
          </cell>
          <cell r="CH241" t="str">
            <v>O.N.P.</v>
          </cell>
          <cell r="CI241" t="str">
            <v>08/08/2022</v>
          </cell>
          <cell r="CL241" t="str">
            <v>UE Red De Salud Abancay</v>
          </cell>
          <cell r="CM241" t="str">
            <v>ACTIVO</v>
          </cell>
          <cell r="CQ241" t="str">
            <v>Perú</v>
          </cell>
          <cell r="CR241" t="str">
            <v>MICRORED DE SALUD LAMBRAMA</v>
          </cell>
        </row>
        <row r="242">
          <cell r="S242" t="str">
            <v>31029517</v>
          </cell>
          <cell r="T242" t="str">
            <v>ALEJANDRO PEDRO</v>
          </cell>
          <cell r="U242" t="str">
            <v>QUINTANA</v>
          </cell>
          <cell r="V242" t="str">
            <v>CATALAN</v>
          </cell>
          <cell r="W242" t="str">
            <v>SIN DATOS</v>
          </cell>
          <cell r="X242" t="str">
            <v>28/01/1965</v>
          </cell>
          <cell r="Y242" t="str">
            <v>Masculino</v>
          </cell>
          <cell r="Z242" t="str">
            <v>Casado</v>
          </cell>
          <cell r="AA242" t="str">
            <v>SIN DATOS</v>
          </cell>
          <cell r="AC242" t="str">
            <v>quintana_2865@hotmail.com</v>
          </cell>
          <cell r="AD242" t="str">
            <v>943010872</v>
          </cell>
          <cell r="AE242" t="str">
            <v>Superior Técnico</v>
          </cell>
          <cell r="AF242" t="str">
            <v>Técnico superior completo</v>
          </cell>
          <cell r="AG242" t="str">
            <v>TECNICO EN ENFERMERIA</v>
          </cell>
          <cell r="AK242" t="str">
            <v>TITULO</v>
          </cell>
          <cell r="AM242" t="str">
            <v>NO</v>
          </cell>
          <cell r="AR242" t="str">
            <v>SI</v>
          </cell>
          <cell r="AS242" t="str">
            <v>NO</v>
          </cell>
          <cell r="AT242" t="str">
            <v>NO</v>
          </cell>
          <cell r="AV242" t="str">
            <v>1994-03-01</v>
          </cell>
          <cell r="AW242" t="str">
            <v>TECNICO/A EN ENFERMERIA I</v>
          </cell>
          <cell r="AX242" t="str">
            <v>Regimen 276</v>
          </cell>
          <cell r="AY242" t="str">
            <v>Nombrado</v>
          </cell>
          <cell r="AZ242" t="str">
            <v>STA</v>
          </cell>
          <cell r="BA242" t="str">
            <v>0094-STA-Servidor Tecnico A</v>
          </cell>
          <cell r="BB242" t="str">
            <v>TA</v>
          </cell>
          <cell r="BC242" t="str">
            <v>Recursos Ordinarios</v>
          </cell>
          <cell r="BE242" t="str">
            <v>Presencial</v>
          </cell>
          <cell r="BF242" t="str">
            <v>NO</v>
          </cell>
          <cell r="BG242" t="str">
            <v>NO</v>
          </cell>
          <cell r="BI242" t="str">
            <v>NO</v>
          </cell>
          <cell r="BJ242" t="str">
            <v>NO</v>
          </cell>
          <cell r="BK242" t="str">
            <v>01/03/1994</v>
          </cell>
          <cell r="BL242" t="str">
            <v>SI</v>
          </cell>
          <cell r="BM242" t="str">
            <v>Activos</v>
          </cell>
          <cell r="BN242" t="str">
            <v>Tecnicos</v>
          </cell>
          <cell r="BO242" t="str">
            <v>TECNICO ASIS</v>
          </cell>
          <cell r="BP242" t="str">
            <v>000091</v>
          </cell>
          <cell r="BQ242" t="str">
            <v>Ocupada</v>
          </cell>
          <cell r="BR242" t="str">
            <v>Concurso</v>
          </cell>
          <cell r="BS242" t="str">
            <v>03/01/1994</v>
          </cell>
          <cell r="BT242" t="str">
            <v>RESOLUCION DIRECTORAL</v>
          </cell>
          <cell r="BU242" t="str">
            <v>03/01/1994</v>
          </cell>
          <cell r="BV242" t="str">
            <v>-</v>
          </cell>
          <cell r="BX242" t="str">
            <v>DIRECCION EJECUTIVA</v>
          </cell>
          <cell r="BY242" t="str">
            <v>GESTION ADMINISTRATIVA</v>
          </cell>
          <cell r="BZ242" t="str">
            <v>Personal y Obligaciones Sociales</v>
          </cell>
          <cell r="CA242" t="str">
            <v>RECURSOS ORDINARIOS</v>
          </cell>
          <cell r="CB242" t="str">
            <v>12</v>
          </cell>
          <cell r="CC242" t="str">
            <v>BANCO DE LA NACION</v>
          </cell>
          <cell r="CD242" t="str">
            <v>MULTIRED</v>
          </cell>
          <cell r="CE242" t="str">
            <v>04181343929</v>
          </cell>
          <cell r="CF242" t="str">
            <v>00000000000000000000</v>
          </cell>
          <cell r="CG242" t="str">
            <v>DL.25897 - SPP</v>
          </cell>
          <cell r="CH242" t="str">
            <v>AFP PROFUTURO</v>
          </cell>
          <cell r="CI242" t="str">
            <v>03/01/1994</v>
          </cell>
          <cell r="CJ242" t="str">
            <v>537681AQCNA3</v>
          </cell>
          <cell r="CK242" t="str">
            <v>000000000000000</v>
          </cell>
          <cell r="CL242" t="str">
            <v>UE Red De Salud Abancay</v>
          </cell>
          <cell r="CM242" t="str">
            <v>ACTIVO</v>
          </cell>
          <cell r="CQ242" t="str">
            <v>Perú</v>
          </cell>
          <cell r="CR242" t="str">
            <v>MICRORED DE SALUD LAMBRAMA</v>
          </cell>
        </row>
        <row r="243">
          <cell r="S243" t="str">
            <v>44906605</v>
          </cell>
          <cell r="T243" t="str">
            <v>NANCY</v>
          </cell>
          <cell r="U243" t="str">
            <v>MERMA</v>
          </cell>
          <cell r="V243" t="str">
            <v>CONTRERAS</v>
          </cell>
          <cell r="W243" t="str">
            <v>SIN DATOS</v>
          </cell>
          <cell r="X243" t="str">
            <v>13/01/1988</v>
          </cell>
          <cell r="Y243" t="str">
            <v>Femenino</v>
          </cell>
          <cell r="Z243" t="str">
            <v>Soltero</v>
          </cell>
          <cell r="AA243" t="str">
            <v>PLAZA DE ARMAS CIRCA</v>
          </cell>
          <cell r="AC243" t="str">
            <v>nancymerma_13@hotmail.com</v>
          </cell>
          <cell r="AD243" t="str">
            <v>969625977</v>
          </cell>
          <cell r="AE243" t="str">
            <v>Superior Técnico</v>
          </cell>
          <cell r="AF243" t="str">
            <v>Técnico superior completo</v>
          </cell>
          <cell r="AG243" t="str">
            <v>TECNICO EN ENFERMERIA</v>
          </cell>
          <cell r="AK243" t="str">
            <v>TITULO</v>
          </cell>
          <cell r="AM243" t="str">
            <v>NO</v>
          </cell>
          <cell r="AR243" t="str">
            <v>SI</v>
          </cell>
          <cell r="AS243" t="str">
            <v>NO</v>
          </cell>
          <cell r="AT243" t="str">
            <v>NO</v>
          </cell>
          <cell r="AV243" t="str">
            <v>2014-07-01</v>
          </cell>
          <cell r="AW243" t="str">
            <v>TECNICO/A EN ENFERMERIA I</v>
          </cell>
          <cell r="AX243" t="str">
            <v>Regimen 1057 (CAS)</v>
          </cell>
          <cell r="AY243" t="str">
            <v>Contrato CAS</v>
          </cell>
          <cell r="AZ243" t="str">
            <v>Sin Nivel Remunerativo</v>
          </cell>
          <cell r="BA243" t="str">
            <v>0000-Sin Nivel Remunerativo</v>
          </cell>
          <cell r="BC243" t="str">
            <v>Recursos Ordinarios</v>
          </cell>
          <cell r="BD243" t="str">
            <v>1500</v>
          </cell>
          <cell r="BE243" t="str">
            <v>Solo Remoto</v>
          </cell>
          <cell r="BF243" t="str">
            <v>NO</v>
          </cell>
          <cell r="BG243" t="str">
            <v>NO</v>
          </cell>
          <cell r="BH243" t="str">
            <v>Hijo en edad de lactancia</v>
          </cell>
          <cell r="BI243" t="str">
            <v>NO</v>
          </cell>
          <cell r="BJ243" t="str">
            <v>NO</v>
          </cell>
          <cell r="BL243" t="str">
            <v>NO</v>
          </cell>
          <cell r="BM243" t="str">
            <v>Contrato Administrativo de Servicios</v>
          </cell>
          <cell r="BN243" t="str">
            <v>Tecnicos</v>
          </cell>
          <cell r="BO243" t="str">
            <v>TECNICO ASIS</v>
          </cell>
          <cell r="BP243" t="str">
            <v>000306</v>
          </cell>
          <cell r="BQ243" t="str">
            <v>Ocupada</v>
          </cell>
          <cell r="BR243" t="str">
            <v>Concurso</v>
          </cell>
          <cell r="BS243" t="str">
            <v>04/04/2016</v>
          </cell>
          <cell r="BT243" t="str">
            <v>CONTRATO</v>
          </cell>
          <cell r="BU243" t="str">
            <v>04/04/2016</v>
          </cell>
          <cell r="BV243" t="str">
            <v>283-2016</v>
          </cell>
          <cell r="BW243" t="str">
            <v>RED DE SALUD ABANCAY</v>
          </cell>
          <cell r="BX243" t="str">
            <v>DIRECCION EJECUTIVA</v>
          </cell>
          <cell r="BY243" t="str">
            <v>GESTION ADMINISTRATIVA</v>
          </cell>
          <cell r="BZ243" t="str">
            <v>Personal y Obligaciones Sociales</v>
          </cell>
          <cell r="CA243" t="str">
            <v>RECURSOS ORDINARIOS</v>
          </cell>
          <cell r="CB243" t="str">
            <v>12</v>
          </cell>
          <cell r="CC243" t="str">
            <v>BANCO DE LA NACION</v>
          </cell>
          <cell r="CD243" t="str">
            <v>CUENTA DE AHORRO</v>
          </cell>
          <cell r="CE243" t="str">
            <v>04181110908</v>
          </cell>
          <cell r="CF243" t="str">
            <v>00000000000000000000</v>
          </cell>
          <cell r="CG243" t="str">
            <v>DL.25897 - SPP</v>
          </cell>
          <cell r="CH243" t="str">
            <v>AFP HABITAT</v>
          </cell>
          <cell r="CI243" t="str">
            <v>04/04/2016</v>
          </cell>
          <cell r="CJ243" t="str">
            <v>321530NMCMT9</v>
          </cell>
          <cell r="CK243" t="str">
            <v>000000000000000</v>
          </cell>
          <cell r="CL243" t="str">
            <v>UE Red De Salud Abancay</v>
          </cell>
          <cell r="CM243" t="str">
            <v>ACTIVO</v>
          </cell>
          <cell r="CQ243" t="str">
            <v>Perú</v>
          </cell>
          <cell r="CR243" t="str">
            <v>MICRORED DE SALUD LAMBRAMA</v>
          </cell>
        </row>
        <row r="244">
          <cell r="S244" t="str">
            <v>44932641</v>
          </cell>
          <cell r="T244" t="str">
            <v>ELIZABETH DAMARES</v>
          </cell>
          <cell r="U244" t="str">
            <v>RAMIREZ</v>
          </cell>
          <cell r="V244" t="str">
            <v>QUINTE</v>
          </cell>
          <cell r="W244" t="str">
            <v>SIN DATOS</v>
          </cell>
          <cell r="X244" t="str">
            <v>19/01/1988</v>
          </cell>
          <cell r="Y244" t="str">
            <v>Femenino</v>
          </cell>
          <cell r="Z244" t="str">
            <v>Soltero</v>
          </cell>
          <cell r="AA244" t="str">
            <v>UNB..INRESA MZ,B3 LT.30</v>
          </cell>
          <cell r="AE244" t="str">
            <v>Superior Universitario</v>
          </cell>
          <cell r="AF244" t="str">
            <v>Superior completo</v>
          </cell>
          <cell r="AG244" t="str">
            <v>CIRUJANO DENTISTA</v>
          </cell>
          <cell r="AK244" t="str">
            <v>TITULO</v>
          </cell>
          <cell r="AL244" t="str">
            <v>32710</v>
          </cell>
          <cell r="AM244" t="str">
            <v>NO</v>
          </cell>
          <cell r="AR244" t="str">
            <v>SI</v>
          </cell>
          <cell r="AS244" t="str">
            <v>NO</v>
          </cell>
          <cell r="AT244" t="str">
            <v>NO</v>
          </cell>
          <cell r="AV244" t="str">
            <v>2014-05-01</v>
          </cell>
          <cell r="AW244" t="str">
            <v>ODONTOLOGO</v>
          </cell>
          <cell r="AX244" t="str">
            <v>Regimen 1057 (CAS)</v>
          </cell>
          <cell r="AY244" t="str">
            <v>Contrato CAS</v>
          </cell>
          <cell r="AZ244" t="str">
            <v>Sin Nivel Remunerativo</v>
          </cell>
          <cell r="BA244" t="str">
            <v>0000-Sin Nivel Remunerativo</v>
          </cell>
          <cell r="BC244" t="str">
            <v>Recursos Ordinarios</v>
          </cell>
          <cell r="BD244" t="str">
            <v>2500</v>
          </cell>
          <cell r="BE244" t="str">
            <v>Presencial</v>
          </cell>
          <cell r="BF244" t="str">
            <v>NO</v>
          </cell>
          <cell r="BG244" t="str">
            <v>NO</v>
          </cell>
          <cell r="BI244" t="str">
            <v>NO</v>
          </cell>
          <cell r="BJ244" t="str">
            <v>NO</v>
          </cell>
          <cell r="BL244" t="str">
            <v>NO</v>
          </cell>
          <cell r="BM244" t="str">
            <v>Contrato Administrativo de Servicios</v>
          </cell>
          <cell r="BN244" t="str">
            <v>Profesionales de la Salud</v>
          </cell>
          <cell r="BO244" t="str">
            <v>PROF. DE LA SALUD</v>
          </cell>
          <cell r="BP244" t="str">
            <v>000374</v>
          </cell>
          <cell r="BQ244" t="str">
            <v>Ocupada</v>
          </cell>
          <cell r="BR244" t="str">
            <v>Concurso</v>
          </cell>
          <cell r="BS244" t="str">
            <v>01/04/2018</v>
          </cell>
          <cell r="BT244" t="str">
            <v>MEMORANDUM</v>
          </cell>
          <cell r="BU244" t="str">
            <v>01/04/2018</v>
          </cell>
          <cell r="BV244" t="str">
            <v>58-2018</v>
          </cell>
          <cell r="BW244" t="str">
            <v>RED DE SALUD ABANCAY</v>
          </cell>
          <cell r="BX244" t="str">
            <v>DIRECCION EJECUTIVA</v>
          </cell>
          <cell r="BZ244" t="str">
            <v>Personal y Obligaciones Sociales</v>
          </cell>
          <cell r="CA244" t="str">
            <v>RECURSOS ORDINARIOS</v>
          </cell>
          <cell r="CB244" t="str">
            <v>9</v>
          </cell>
          <cell r="CC244" t="str">
            <v>BANCO DE LA NACION</v>
          </cell>
          <cell r="CD244" t="str">
            <v>CUENTA DE AHORRO</v>
          </cell>
          <cell r="CE244" t="str">
            <v>04049036243</v>
          </cell>
          <cell r="CF244" t="str">
            <v>01800000404903624307</v>
          </cell>
          <cell r="CG244" t="str">
            <v>DL.25897 - SPP</v>
          </cell>
          <cell r="CH244" t="str">
            <v>AFP HABITAT</v>
          </cell>
          <cell r="CI244" t="str">
            <v>01/04/2018</v>
          </cell>
          <cell r="CJ244" t="str">
            <v>321590erqin1</v>
          </cell>
          <cell r="CK244" t="str">
            <v>000000000000000</v>
          </cell>
          <cell r="CL244" t="str">
            <v>UE Red De Salud Abancay</v>
          </cell>
          <cell r="CM244" t="str">
            <v>ACTIVO</v>
          </cell>
          <cell r="CQ244" t="str">
            <v>Perú</v>
          </cell>
          <cell r="CR244" t="str">
            <v>MICRORED DE SALUD LAMBRAMA</v>
          </cell>
        </row>
        <row r="245">
          <cell r="S245" t="str">
            <v>41729544</v>
          </cell>
          <cell r="T245" t="str">
            <v>MARIA HILDA</v>
          </cell>
          <cell r="U245" t="str">
            <v>SANCHEZ</v>
          </cell>
          <cell r="V245" t="str">
            <v>FERRO</v>
          </cell>
          <cell r="W245" t="str">
            <v>SIN DATOS</v>
          </cell>
          <cell r="X245" t="str">
            <v>06/12/1982</v>
          </cell>
          <cell r="Y245" t="str">
            <v>Femenino</v>
          </cell>
          <cell r="Z245" t="str">
            <v>Soltero</v>
          </cell>
          <cell r="AA245" t="str">
            <v>AV.SINCHI ROCA S/N</v>
          </cell>
          <cell r="AC245" t="str">
            <v>marybastian0301@hotmail.com</v>
          </cell>
          <cell r="AD245" t="str">
            <v>968365770</v>
          </cell>
          <cell r="AE245" t="str">
            <v>Superior Universitario</v>
          </cell>
          <cell r="AF245" t="str">
            <v>Superior completo</v>
          </cell>
          <cell r="AG245" t="str">
            <v>ENFERMERA(O)</v>
          </cell>
          <cell r="AK245" t="str">
            <v>TITULO</v>
          </cell>
          <cell r="AL245" t="str">
            <v>59065</v>
          </cell>
          <cell r="AM245" t="str">
            <v>NO</v>
          </cell>
          <cell r="AR245" t="str">
            <v>SI</v>
          </cell>
          <cell r="AS245" t="str">
            <v>NO</v>
          </cell>
          <cell r="AT245" t="str">
            <v>NO</v>
          </cell>
          <cell r="AV245" t="str">
            <v>2015-01-01</v>
          </cell>
          <cell r="AW245" t="str">
            <v>ENFERMERA/O</v>
          </cell>
          <cell r="AX245" t="str">
            <v>Regimen 276</v>
          </cell>
          <cell r="AY245" t="str">
            <v>Nombrado</v>
          </cell>
          <cell r="AZ245" t="str">
            <v>ENF-10</v>
          </cell>
          <cell r="BA245" t="str">
            <v>0076-ENF-10-Enfermera (nivel I)</v>
          </cell>
          <cell r="BB245" t="str">
            <v>10</v>
          </cell>
          <cell r="BE245" t="str">
            <v>Presencial</v>
          </cell>
          <cell r="BF245" t="str">
            <v>NO</v>
          </cell>
          <cell r="BG245" t="str">
            <v>NO</v>
          </cell>
          <cell r="BI245" t="str">
            <v>NO</v>
          </cell>
          <cell r="BJ245" t="str">
            <v>NO</v>
          </cell>
          <cell r="BK245" t="str">
            <v>31/12/2014</v>
          </cell>
          <cell r="BL245" t="str">
            <v>SI</v>
          </cell>
          <cell r="BM245" t="str">
            <v>Activos</v>
          </cell>
          <cell r="BN245" t="str">
            <v>Profesionales de la Salud</v>
          </cell>
          <cell r="BO245" t="str">
            <v>PROF. DE LA SALUD</v>
          </cell>
          <cell r="BP245" t="str">
            <v>000378</v>
          </cell>
          <cell r="BQ245" t="str">
            <v>Ocupada</v>
          </cell>
          <cell r="BR245" t="str">
            <v>Ley 30114</v>
          </cell>
          <cell r="BS245" t="str">
            <v>31/12/2014</v>
          </cell>
          <cell r="BT245" t="str">
            <v>RESOLUCION DIRECTORAL</v>
          </cell>
          <cell r="BU245" t="str">
            <v>31/12/2014</v>
          </cell>
          <cell r="BV245" t="str">
            <v>199-2014-D-RSAB-APURIMAC</v>
          </cell>
          <cell r="BX245" t="str">
            <v>DIRECCION EJECUTIVA</v>
          </cell>
          <cell r="BY245" t="str">
            <v>GESTION ADMINISTRATIVA</v>
          </cell>
          <cell r="BZ245" t="str">
            <v>Personal y Obligaciones Sociales</v>
          </cell>
          <cell r="CA245" t="str">
            <v>RECURSOS ORDINARIOS</v>
          </cell>
          <cell r="CB245" t="str">
            <v>12</v>
          </cell>
          <cell r="CC245" t="str">
            <v>BANCO DE LA NACION</v>
          </cell>
          <cell r="CD245" t="str">
            <v>CUENTA DE AHORRO</v>
          </cell>
          <cell r="CE245" t="str">
            <v>04181075991</v>
          </cell>
          <cell r="CF245" t="str">
            <v>000000000000000000</v>
          </cell>
          <cell r="CG245" t="str">
            <v>DL.25897 - SPP</v>
          </cell>
          <cell r="CH245" t="str">
            <v>AFP PROFUTURO</v>
          </cell>
          <cell r="CI245" t="str">
            <v>20/09/2002</v>
          </cell>
          <cell r="CJ245" t="str">
            <v>602890MSFCR9</v>
          </cell>
          <cell r="CK245" t="str">
            <v>000000000000000</v>
          </cell>
          <cell r="CL245" t="str">
            <v>UE Red De Salud Abancay</v>
          </cell>
          <cell r="CM245" t="str">
            <v>ACTIVO</v>
          </cell>
          <cell r="CQ245" t="str">
            <v>Perú</v>
          </cell>
          <cell r="CR245" t="str">
            <v>MICRORED DE SALUD LAMBRAMA</v>
          </cell>
        </row>
        <row r="246">
          <cell r="S246" t="str">
            <v>10275917</v>
          </cell>
          <cell r="T246" t="str">
            <v>MARUJA</v>
          </cell>
          <cell r="U246" t="str">
            <v>BARZOLA</v>
          </cell>
          <cell r="V246" t="str">
            <v>CALDERON</v>
          </cell>
          <cell r="W246" t="str">
            <v>SIN DATOS</v>
          </cell>
          <cell r="X246" t="str">
            <v>08/11/1976</v>
          </cell>
          <cell r="Y246" t="str">
            <v>Femenino</v>
          </cell>
          <cell r="Z246" t="str">
            <v>Soltero</v>
          </cell>
          <cell r="AA246" t="str">
            <v>EL SOL S/N</v>
          </cell>
          <cell r="AC246" t="str">
            <v>maruj_cder@hotmail.com</v>
          </cell>
          <cell r="AD246" t="str">
            <v>499681059</v>
          </cell>
          <cell r="AE246" t="str">
            <v>Superior Técnico</v>
          </cell>
          <cell r="AF246" t="str">
            <v>Técnico superior completo</v>
          </cell>
          <cell r="AG246" t="str">
            <v>TECNICO EN ENFERMERIA</v>
          </cell>
          <cell r="AK246" t="str">
            <v>TITULO</v>
          </cell>
          <cell r="AM246" t="str">
            <v>NO</v>
          </cell>
          <cell r="AR246" t="str">
            <v>SI</v>
          </cell>
          <cell r="AS246" t="str">
            <v>NO</v>
          </cell>
          <cell r="AT246" t="str">
            <v>NO</v>
          </cell>
          <cell r="AV246" t="str">
            <v>01/01/2019</v>
          </cell>
          <cell r="AW246" t="str">
            <v>TECNICO/A EN ENFERMERIA I</v>
          </cell>
          <cell r="AX246" t="str">
            <v>Regimen 276</v>
          </cell>
          <cell r="AY246" t="str">
            <v>Nombrado</v>
          </cell>
          <cell r="AZ246" t="str">
            <v>STF</v>
          </cell>
          <cell r="BA246" t="str">
            <v>0099-STF-Servidor Tecnico F</v>
          </cell>
          <cell r="BB246" t="str">
            <v>TF</v>
          </cell>
          <cell r="BE246" t="str">
            <v>Presencial</v>
          </cell>
          <cell r="BF246" t="str">
            <v>NO</v>
          </cell>
          <cell r="BG246" t="str">
            <v>NO</v>
          </cell>
          <cell r="BI246" t="str">
            <v>NO</v>
          </cell>
          <cell r="BJ246" t="str">
            <v>NO</v>
          </cell>
          <cell r="BK246" t="str">
            <v>31/12/2018</v>
          </cell>
          <cell r="BL246" t="str">
            <v>SI</v>
          </cell>
          <cell r="BM246" t="str">
            <v>Activos</v>
          </cell>
          <cell r="BN246" t="str">
            <v>Tecnicos</v>
          </cell>
          <cell r="BO246" t="str">
            <v>TECNICO ASIS</v>
          </cell>
          <cell r="BP246" t="str">
            <v>000610</v>
          </cell>
          <cell r="BQ246" t="str">
            <v>Ocupada</v>
          </cell>
          <cell r="BR246" t="str">
            <v>Concurso</v>
          </cell>
          <cell r="BS246" t="str">
            <v>01/01/2019</v>
          </cell>
          <cell r="BT246" t="str">
            <v>RESOLUCION DIRECTORAL</v>
          </cell>
          <cell r="BU246" t="str">
            <v>01/01/2019</v>
          </cell>
          <cell r="BV246" t="str">
            <v>396</v>
          </cell>
          <cell r="BX246" t="str">
            <v>DIRECCION EJECUTIVA</v>
          </cell>
          <cell r="BZ246" t="str">
            <v>Personal y Obligaciones Sociales</v>
          </cell>
          <cell r="CA246" t="str">
            <v>RECURSOS ORDINARIOS</v>
          </cell>
          <cell r="CB246" t="str">
            <v>12</v>
          </cell>
          <cell r="CC246" t="str">
            <v>BANCO DE LA NACION</v>
          </cell>
          <cell r="CD246" t="str">
            <v>CUENTA DE AHORRO</v>
          </cell>
          <cell r="CE246" t="str">
            <v>04181080626</v>
          </cell>
          <cell r="CF246" t="str">
            <v>00000000000000000000</v>
          </cell>
          <cell r="CG246" t="str">
            <v>DL.19990 - SNP</v>
          </cell>
          <cell r="CH246" t="str">
            <v>O.N.P.</v>
          </cell>
          <cell r="CI246" t="str">
            <v>01/01/2019</v>
          </cell>
          <cell r="CJ246" t="str">
            <v>000000000000</v>
          </cell>
          <cell r="CK246" t="str">
            <v>000000000000000</v>
          </cell>
          <cell r="CL246" t="str">
            <v>UE Red De Salud Abancay</v>
          </cell>
          <cell r="CM246" t="str">
            <v>ACTIVO</v>
          </cell>
          <cell r="CQ246" t="str">
            <v>Perú</v>
          </cell>
          <cell r="CR246" t="str">
            <v>MICRORED DE SALUD LAMBRAMA</v>
          </cell>
        </row>
        <row r="247">
          <cell r="S247" t="str">
            <v>46834348</v>
          </cell>
          <cell r="T247" t="str">
            <v>NOEL</v>
          </cell>
          <cell r="U247" t="str">
            <v>CATALAN</v>
          </cell>
          <cell r="V247" t="str">
            <v>SANCHEZ</v>
          </cell>
          <cell r="W247" t="str">
            <v>SIN DATOS</v>
          </cell>
          <cell r="X247" t="str">
            <v>19/02/1992</v>
          </cell>
          <cell r="Y247" t="str">
            <v>Masculino</v>
          </cell>
          <cell r="Z247" t="str">
            <v>Soltero</v>
          </cell>
          <cell r="AA247" t="str">
            <v>SIN DATOS</v>
          </cell>
          <cell r="AE247" t="str">
            <v>Secundaria</v>
          </cell>
          <cell r="AF247" t="str">
            <v>Secundaria completa</v>
          </cell>
          <cell r="AM247" t="str">
            <v>NO</v>
          </cell>
          <cell r="AR247" t="str">
            <v>NO</v>
          </cell>
          <cell r="AS247" t="str">
            <v>NO</v>
          </cell>
          <cell r="AT247" t="str">
            <v>NO</v>
          </cell>
          <cell r="AU247" t="str">
            <v>24/01/2022</v>
          </cell>
          <cell r="AV247" t="str">
            <v>05/08/2022</v>
          </cell>
          <cell r="AW247" t="str">
            <v>PILOTO DE AMBULANCIA</v>
          </cell>
          <cell r="AX247" t="str">
            <v>Regimen 1057 (CAS)</v>
          </cell>
          <cell r="AY247" t="str">
            <v>CAS LEY N° 31538</v>
          </cell>
          <cell r="AZ247" t="str">
            <v>Sin Nivel Remunerativo</v>
          </cell>
          <cell r="BA247" t="str">
            <v>0000-Sin Nivel Remunerativo</v>
          </cell>
          <cell r="BC247" t="str">
            <v>Recursos Ordinarios</v>
          </cell>
          <cell r="BD247" t="str">
            <v>2900</v>
          </cell>
          <cell r="BE247" t="str">
            <v>Presencial</v>
          </cell>
          <cell r="BF247" t="str">
            <v>NO</v>
          </cell>
          <cell r="BG247" t="str">
            <v>NO</v>
          </cell>
          <cell r="BI247" t="str">
            <v>NO</v>
          </cell>
          <cell r="BJ247" t="str">
            <v>NO</v>
          </cell>
          <cell r="BL247" t="str">
            <v>NO</v>
          </cell>
          <cell r="BM247" t="str">
            <v>Contrato Administrativo de Servicios</v>
          </cell>
          <cell r="BN247" t="str">
            <v>Tecnicos</v>
          </cell>
          <cell r="BO247" t="str">
            <v>TECNICO ASIS</v>
          </cell>
          <cell r="BP247" t="str">
            <v>000808</v>
          </cell>
          <cell r="BQ247" t="str">
            <v>Ocupada</v>
          </cell>
          <cell r="BR247" t="str">
            <v>Contrato</v>
          </cell>
          <cell r="BS247" t="str">
            <v>05/08/2022</v>
          </cell>
          <cell r="BT247" t="str">
            <v>MEMORANDUM</v>
          </cell>
          <cell r="BU247" t="str">
            <v>30/09/2022</v>
          </cell>
          <cell r="BV247" t="str">
            <v>1079-2022</v>
          </cell>
          <cell r="BW247" t="str">
            <v>C.S. I-3 PACCAYPATA</v>
          </cell>
          <cell r="BX247" t="str">
            <v>RED DE SALUD ABANCAY</v>
          </cell>
          <cell r="BZ247" t="str">
            <v>Personal y Obligaciones Sociales</v>
          </cell>
          <cell r="CA247" t="str">
            <v>RECURSOS ORDINARIOS</v>
          </cell>
          <cell r="CB247" t="str">
            <v>2</v>
          </cell>
          <cell r="CC247" t="str">
            <v>BANCO DE LA NACION</v>
          </cell>
          <cell r="CD247" t="str">
            <v>MULTIRED</v>
          </cell>
          <cell r="CG247" t="str">
            <v>DL.19990 - SNP</v>
          </cell>
          <cell r="CH247" t="str">
            <v>O.N.P.</v>
          </cell>
          <cell r="CI247" t="str">
            <v>05/08/2022</v>
          </cell>
          <cell r="CL247" t="str">
            <v>UE Red De Salud Abancay</v>
          </cell>
          <cell r="CM247" t="str">
            <v>ACTIVO</v>
          </cell>
          <cell r="CN247" t="str">
            <v>24/01/2022</v>
          </cell>
          <cell r="CO247" t="str">
            <v>28/02/2022</v>
          </cell>
          <cell r="CP247" t="str">
            <v>448019_8427_2022-02-0414-02-10.pdf</v>
          </cell>
          <cell r="CQ247" t="str">
            <v>Perú</v>
          </cell>
          <cell r="CR247" t="str">
            <v>MICRORED DE SALUD LAMBRAMA</v>
          </cell>
        </row>
        <row r="248">
          <cell r="S248" t="str">
            <v>74442849</v>
          </cell>
          <cell r="T248" t="str">
            <v>BERNARDINA</v>
          </cell>
          <cell r="U248" t="str">
            <v>QUINTANA</v>
          </cell>
          <cell r="V248" t="str">
            <v>HILARES</v>
          </cell>
          <cell r="W248" t="str">
            <v>SIN DATOS</v>
          </cell>
          <cell r="X248" t="str">
            <v>08/01/1998</v>
          </cell>
          <cell r="Y248" t="str">
            <v>Femenino</v>
          </cell>
          <cell r="Z248" t="str">
            <v>Soltero</v>
          </cell>
          <cell r="AA248" t="str">
            <v>SIN DATOS</v>
          </cell>
          <cell r="AE248" t="str">
            <v>Superior Técnico</v>
          </cell>
          <cell r="AF248" t="str">
            <v>Técnico superior completo</v>
          </cell>
          <cell r="AG248" t="str">
            <v>TECNICO EN ENFERMERIA</v>
          </cell>
          <cell r="AK248" t="str">
            <v>TITULO</v>
          </cell>
          <cell r="AM248" t="str">
            <v>NO</v>
          </cell>
          <cell r="AR248" t="str">
            <v>SI</v>
          </cell>
          <cell r="AS248" t="str">
            <v>NO</v>
          </cell>
          <cell r="AT248" t="str">
            <v>NO</v>
          </cell>
          <cell r="AU248" t="str">
            <v>08/07/2021</v>
          </cell>
          <cell r="AV248" t="str">
            <v>09/08/2022</v>
          </cell>
          <cell r="AW248" t="str">
            <v>TECNICO/A EN ENFERMERIA I</v>
          </cell>
          <cell r="AX248" t="str">
            <v>Regimen 1057 (CAS)</v>
          </cell>
          <cell r="AY248" t="str">
            <v>CAS LEY N° 31538</v>
          </cell>
          <cell r="AZ248" t="str">
            <v>Sin Nivel Remunerativo</v>
          </cell>
          <cell r="BA248" t="str">
            <v>0000-Sin Nivel Remunerativo</v>
          </cell>
          <cell r="BC248" t="str">
            <v>Recursos Ordinarios</v>
          </cell>
          <cell r="BD248" t="str">
            <v>1800</v>
          </cell>
          <cell r="BE248" t="str">
            <v>Presencial</v>
          </cell>
          <cell r="BF248" t="str">
            <v>NO</v>
          </cell>
          <cell r="BG248" t="str">
            <v>NO</v>
          </cell>
          <cell r="BI248" t="str">
            <v>NO</v>
          </cell>
          <cell r="BJ248" t="str">
            <v>NO</v>
          </cell>
          <cell r="BL248" t="str">
            <v>NO</v>
          </cell>
          <cell r="BM248" t="str">
            <v>Contrato Administrativo de Servicios</v>
          </cell>
          <cell r="BN248" t="str">
            <v>Tecnicos</v>
          </cell>
          <cell r="BO248" t="str">
            <v>TECNICO ASIS</v>
          </cell>
          <cell r="BP248" t="str">
            <v>000892</v>
          </cell>
          <cell r="BQ248" t="str">
            <v>Ocupada</v>
          </cell>
          <cell r="BR248" t="str">
            <v>Contrato</v>
          </cell>
          <cell r="BS248" t="str">
            <v>09/08/2022</v>
          </cell>
          <cell r="BT248" t="str">
            <v>MEMORANDUM</v>
          </cell>
          <cell r="BU248" t="str">
            <v>09/08/2022</v>
          </cell>
          <cell r="BV248" t="str">
            <v>MEMO Nº 1158-2022-J-RR/HH-RSAB-DIRESA/AP</v>
          </cell>
          <cell r="BW248" t="str">
            <v>C.S. I-3 PACCAYPATA</v>
          </cell>
          <cell r="BX248" t="str">
            <v>RED DE SALUD ABANCAY</v>
          </cell>
          <cell r="BZ248" t="str">
            <v>Personal y Obligaciones Sociales</v>
          </cell>
          <cell r="CA248" t="str">
            <v>RECURSOS ORDINARIOS</v>
          </cell>
          <cell r="CB248" t="str">
            <v>2</v>
          </cell>
          <cell r="CC248" t="str">
            <v>BANCO DE LA NACION</v>
          </cell>
          <cell r="CD248" t="str">
            <v>CUENTA CORRIENTE</v>
          </cell>
          <cell r="CE248" t="str">
            <v>-</v>
          </cell>
          <cell r="CF248" t="str">
            <v>-</v>
          </cell>
          <cell r="CG248" t="str">
            <v>DL.25897 - SPP</v>
          </cell>
          <cell r="CH248" t="str">
            <v>AFP INTEGRA</v>
          </cell>
          <cell r="CI248" t="str">
            <v>26/09/2020</v>
          </cell>
          <cell r="CJ248" t="str">
            <v>658010BQHNA0</v>
          </cell>
          <cell r="CL248" t="str">
            <v>UE Red De Salud Abancay</v>
          </cell>
          <cell r="CM248" t="str">
            <v>ACTIVO</v>
          </cell>
          <cell r="CQ248" t="str">
            <v>Perú</v>
          </cell>
          <cell r="CR248" t="str">
            <v>MICRORED DE SALUD LAMBRAMA</v>
          </cell>
        </row>
        <row r="249">
          <cell r="S249" t="str">
            <v>47199402</v>
          </cell>
          <cell r="T249" t="str">
            <v>YULIANA GRAZ</v>
          </cell>
          <cell r="U249" t="str">
            <v>ZUZUNAGA</v>
          </cell>
          <cell r="V249" t="str">
            <v>VILCHEZ</v>
          </cell>
          <cell r="W249" t="str">
            <v>SIN DATOS</v>
          </cell>
          <cell r="X249" t="str">
            <v>12/01/1991</v>
          </cell>
          <cell r="Y249" t="str">
            <v>Femenino</v>
          </cell>
          <cell r="Z249" t="str">
            <v>Soltero</v>
          </cell>
          <cell r="AA249" t="str">
            <v>SIN DATOS</v>
          </cell>
          <cell r="AE249" t="str">
            <v>Superior Universitario</v>
          </cell>
          <cell r="AF249" t="str">
            <v>Superior completo</v>
          </cell>
          <cell r="AG249" t="str">
            <v>ENFERMERA(O)</v>
          </cell>
          <cell r="AK249" t="str">
            <v>TITULO</v>
          </cell>
          <cell r="AL249" t="str">
            <v>89622</v>
          </cell>
          <cell r="AM249" t="str">
            <v>NO</v>
          </cell>
          <cell r="AR249" t="str">
            <v>SI</v>
          </cell>
          <cell r="AS249" t="str">
            <v>NO</v>
          </cell>
          <cell r="AT249" t="str">
            <v>NO</v>
          </cell>
          <cell r="AU249" t="str">
            <v>01/05/2022</v>
          </cell>
          <cell r="AV249" t="str">
            <v>09/08/2022</v>
          </cell>
          <cell r="AW249" t="str">
            <v>ENFERMERA/O</v>
          </cell>
          <cell r="AX249" t="str">
            <v>Regimen 1057 (CAS)</v>
          </cell>
          <cell r="AY249" t="str">
            <v>CAS LEY N° 31538</v>
          </cell>
          <cell r="AZ249" t="str">
            <v>Sin Nivel Remunerativo</v>
          </cell>
          <cell r="BA249" t="str">
            <v>0000-Sin Nivel Remunerativo</v>
          </cell>
          <cell r="BC249" t="str">
            <v>Recursos Ordinarios</v>
          </cell>
          <cell r="BD249" t="str">
            <v>2900</v>
          </cell>
          <cell r="BE249" t="str">
            <v>Presencial</v>
          </cell>
          <cell r="BF249" t="str">
            <v>NO</v>
          </cell>
          <cell r="BG249" t="str">
            <v>NO</v>
          </cell>
          <cell r="BI249" t="str">
            <v>NO</v>
          </cell>
          <cell r="BJ249" t="str">
            <v>NO</v>
          </cell>
          <cell r="BL249" t="str">
            <v>NO</v>
          </cell>
          <cell r="BM249" t="str">
            <v>Contrato Administrativo de Servicios</v>
          </cell>
          <cell r="BN249" t="str">
            <v>Profesionales de la Salud</v>
          </cell>
          <cell r="BO249" t="str">
            <v>PROF. DE LA SALUD</v>
          </cell>
          <cell r="BP249" t="str">
            <v>000817</v>
          </cell>
          <cell r="BQ249" t="str">
            <v>Ocupada</v>
          </cell>
          <cell r="BR249" t="str">
            <v>Contrato</v>
          </cell>
          <cell r="BS249" t="str">
            <v>09/08/2022</v>
          </cell>
          <cell r="BT249" t="str">
            <v>MEMORANDUM</v>
          </cell>
          <cell r="BU249" t="str">
            <v>09/08/2022</v>
          </cell>
          <cell r="BV249" t="str">
            <v>1146-2022</v>
          </cell>
          <cell r="BW249" t="str">
            <v>C.S. I-3 PACCAYPATA</v>
          </cell>
          <cell r="BX249" t="str">
            <v>RED DE SALUD ABANCAY</v>
          </cell>
          <cell r="BZ249" t="str">
            <v>Personal y Obligaciones Sociales</v>
          </cell>
          <cell r="CA249" t="str">
            <v>RECURSOS ORDINARIOS</v>
          </cell>
          <cell r="CB249" t="str">
            <v>2</v>
          </cell>
          <cell r="CC249" t="str">
            <v>BANCO DE LA NACION</v>
          </cell>
          <cell r="CD249" t="str">
            <v>MULTIRED</v>
          </cell>
          <cell r="CE249" t="str">
            <v>-</v>
          </cell>
          <cell r="CF249" t="str">
            <v>-</v>
          </cell>
          <cell r="CG249" t="str">
            <v>DL.19990 - SNP</v>
          </cell>
          <cell r="CH249" t="str">
            <v>O.N.P.</v>
          </cell>
          <cell r="CI249" t="str">
            <v>09/08/2022</v>
          </cell>
          <cell r="CL249" t="str">
            <v>UE Red De Salud Abancay</v>
          </cell>
          <cell r="CM249" t="str">
            <v>ACTIVO</v>
          </cell>
          <cell r="CQ249" t="str">
            <v>Perú</v>
          </cell>
          <cell r="CR249" t="str">
            <v>MICRORED DE SALUD LAMBRAMA</v>
          </cell>
        </row>
        <row r="250">
          <cell r="S250" t="str">
            <v>45103690</v>
          </cell>
          <cell r="T250" t="str">
            <v>VIANCA MONICA</v>
          </cell>
          <cell r="U250" t="str">
            <v>ANDIA</v>
          </cell>
          <cell r="V250" t="str">
            <v>PALOMINO</v>
          </cell>
          <cell r="W250" t="str">
            <v>SIN DATOS</v>
          </cell>
          <cell r="X250" t="str">
            <v>27/03/1988</v>
          </cell>
          <cell r="Y250" t="str">
            <v>Femenino</v>
          </cell>
          <cell r="Z250" t="str">
            <v>Soltero</v>
          </cell>
          <cell r="AA250" t="str">
            <v>COMUNIDAD CHALHUANI</v>
          </cell>
          <cell r="AC250" t="str">
            <v>monica_ap_1@hotmail.com</v>
          </cell>
          <cell r="AD250" t="str">
            <v>983370325</v>
          </cell>
          <cell r="AE250" t="str">
            <v>Superior Universitario</v>
          </cell>
          <cell r="AF250" t="str">
            <v>Superior completo</v>
          </cell>
          <cell r="AG250" t="str">
            <v>ENFERMERA(O)</v>
          </cell>
          <cell r="AK250" t="str">
            <v>TITULO</v>
          </cell>
          <cell r="AL250" t="str">
            <v>066994</v>
          </cell>
          <cell r="AM250" t="str">
            <v>NO</v>
          </cell>
          <cell r="AR250" t="str">
            <v>SI</v>
          </cell>
          <cell r="AS250" t="str">
            <v>NO</v>
          </cell>
          <cell r="AT250" t="str">
            <v>NO</v>
          </cell>
          <cell r="AU250" t="str">
            <v>07/07/2022</v>
          </cell>
          <cell r="AV250" t="str">
            <v>09/08/2022</v>
          </cell>
          <cell r="AW250" t="str">
            <v>ENFERMERA/O</v>
          </cell>
          <cell r="AX250" t="str">
            <v>Regimen 1057 (CAS)</v>
          </cell>
          <cell r="AY250" t="str">
            <v>CAS LEY N° 31538</v>
          </cell>
          <cell r="AZ250" t="str">
            <v>Sin Nivel Remunerativo</v>
          </cell>
          <cell r="BA250" t="str">
            <v>0000-Sin Nivel Remunerativo</v>
          </cell>
          <cell r="BC250" t="str">
            <v>Recursos Ordinarios</v>
          </cell>
          <cell r="BD250" t="str">
            <v>2900</v>
          </cell>
          <cell r="BE250" t="str">
            <v>Presencial</v>
          </cell>
          <cell r="BF250" t="str">
            <v>NO</v>
          </cell>
          <cell r="BG250" t="str">
            <v>NO</v>
          </cell>
          <cell r="BI250" t="str">
            <v>NO</v>
          </cell>
          <cell r="BJ250" t="str">
            <v>NO</v>
          </cell>
          <cell r="BL250" t="str">
            <v>NO</v>
          </cell>
          <cell r="BM250" t="str">
            <v>Contrato Administrativo de Servicios</v>
          </cell>
          <cell r="BN250" t="str">
            <v>Profesionales de la Salud</v>
          </cell>
          <cell r="BO250" t="str">
            <v>PROF. DE LA SALUD</v>
          </cell>
          <cell r="BP250" t="str">
            <v>000872</v>
          </cell>
          <cell r="BQ250" t="str">
            <v>Ocupada</v>
          </cell>
          <cell r="BR250" t="str">
            <v>Contrato</v>
          </cell>
          <cell r="BS250" t="str">
            <v>09/08/2022</v>
          </cell>
          <cell r="BT250" t="str">
            <v>MEMORANDUM</v>
          </cell>
          <cell r="BU250" t="str">
            <v>09/08/2022</v>
          </cell>
          <cell r="BV250" t="str">
            <v>1133-2022</v>
          </cell>
          <cell r="BW250" t="str">
            <v>C.S. I-3 PACCAYPATA</v>
          </cell>
          <cell r="BX250" t="str">
            <v>RED DE SALUD ABANCAY</v>
          </cell>
          <cell r="BZ250" t="str">
            <v>Personal y Obligaciones Sociales</v>
          </cell>
          <cell r="CA250" t="str">
            <v>RECURSOS ORDINARIOS</v>
          </cell>
          <cell r="CB250" t="str">
            <v>2</v>
          </cell>
          <cell r="CC250" t="str">
            <v>BANCO DE LA NACION</v>
          </cell>
          <cell r="CD250" t="str">
            <v>MULTIRED</v>
          </cell>
          <cell r="CE250" t="str">
            <v>-</v>
          </cell>
          <cell r="CF250" t="str">
            <v>-</v>
          </cell>
          <cell r="CG250" t="str">
            <v>DL.25897 - SPP</v>
          </cell>
          <cell r="CH250" t="str">
            <v>AFP HABITAT</v>
          </cell>
          <cell r="CI250" t="str">
            <v>01/02/2017</v>
          </cell>
          <cell r="CJ250" t="str">
            <v>622270VAPIO6</v>
          </cell>
          <cell r="CL250" t="str">
            <v>UE Red De Salud Abancay</v>
          </cell>
          <cell r="CM250" t="str">
            <v>ACTIVO</v>
          </cell>
          <cell r="CQ250" t="str">
            <v>Perú</v>
          </cell>
          <cell r="CR250" t="str">
            <v>MICRORED DE SALUD LAMBRAMA</v>
          </cell>
        </row>
        <row r="251">
          <cell r="S251" t="str">
            <v>41353394</v>
          </cell>
          <cell r="T251" t="str">
            <v>WILMA YASMINA</v>
          </cell>
          <cell r="U251" t="str">
            <v>VALDERRAMA</v>
          </cell>
          <cell r="V251" t="str">
            <v>GUISADO</v>
          </cell>
          <cell r="W251" t="str">
            <v>SIN DATOS</v>
          </cell>
          <cell r="X251" t="str">
            <v>04/03/1982</v>
          </cell>
          <cell r="Y251" t="str">
            <v>Femenino</v>
          </cell>
          <cell r="Z251" t="str">
            <v>Soltero</v>
          </cell>
          <cell r="AA251" t="str">
            <v>P.JOVEN CENTENARIO Q 06</v>
          </cell>
          <cell r="AC251" t="str">
            <v>yuni_823@hotmail.com</v>
          </cell>
          <cell r="AD251" t="str">
            <v>953603440</v>
          </cell>
          <cell r="AE251" t="str">
            <v>Superior Universitario</v>
          </cell>
          <cell r="AF251" t="str">
            <v>Superior completo</v>
          </cell>
          <cell r="AG251" t="str">
            <v>ENFERMERA(O)</v>
          </cell>
          <cell r="AK251" t="str">
            <v>TITULO</v>
          </cell>
          <cell r="AL251" t="str">
            <v>49505</v>
          </cell>
          <cell r="AM251" t="str">
            <v>SI</v>
          </cell>
          <cell r="AN251" t="str">
            <v>CRECIMIENTO, DESARROLLO DEL NIÑO Y ESTIMULACION TEMPRANA</v>
          </cell>
          <cell r="AO251" t="str">
            <v>RNE</v>
          </cell>
          <cell r="AP251" t="str">
            <v>021921</v>
          </cell>
          <cell r="AQ251" t="str">
            <v>UNIVERSIDAD NACIONAL DEL CALLAO</v>
          </cell>
          <cell r="AR251" t="str">
            <v>SI</v>
          </cell>
          <cell r="AS251" t="str">
            <v>NO</v>
          </cell>
          <cell r="AT251" t="str">
            <v>NO</v>
          </cell>
          <cell r="AV251" t="str">
            <v>2015-01-01</v>
          </cell>
          <cell r="AW251" t="str">
            <v>ENFERMERA/O</v>
          </cell>
          <cell r="AX251" t="str">
            <v>Regimen 276</v>
          </cell>
          <cell r="AY251" t="str">
            <v>Nombrado</v>
          </cell>
          <cell r="AZ251" t="str">
            <v>ENF-10</v>
          </cell>
          <cell r="BA251" t="str">
            <v>0076-ENF-10-Enfermera (nivel I)</v>
          </cell>
          <cell r="BB251" t="str">
            <v>10</v>
          </cell>
          <cell r="BE251" t="str">
            <v>Presencial</v>
          </cell>
          <cell r="BF251" t="str">
            <v>NO</v>
          </cell>
          <cell r="BG251" t="str">
            <v>NO</v>
          </cell>
          <cell r="BI251" t="str">
            <v>NO</v>
          </cell>
          <cell r="BJ251" t="str">
            <v>NO</v>
          </cell>
          <cell r="BK251" t="str">
            <v>31/12/2014</v>
          </cell>
          <cell r="BL251" t="str">
            <v>SI</v>
          </cell>
          <cell r="BM251" t="str">
            <v>Activos</v>
          </cell>
          <cell r="BN251" t="str">
            <v>Profesionales de la Salud</v>
          </cell>
          <cell r="BO251" t="str">
            <v>PROF. DE LA SALUD</v>
          </cell>
          <cell r="BP251" t="str">
            <v>000376</v>
          </cell>
          <cell r="BQ251" t="str">
            <v>Ocupada</v>
          </cell>
          <cell r="BR251" t="str">
            <v>Ley 30114</v>
          </cell>
          <cell r="BS251" t="str">
            <v>31/12/2014</v>
          </cell>
          <cell r="BT251" t="str">
            <v>RESOLUCION DIRECTORAL</v>
          </cell>
          <cell r="BU251" t="str">
            <v>31/12/2014</v>
          </cell>
          <cell r="BV251" t="str">
            <v>199-2014-D-RSAB-APURIMAC</v>
          </cell>
          <cell r="BX251" t="str">
            <v>DIRECCION EJECUTIVA</v>
          </cell>
          <cell r="BY251" t="str">
            <v>GESTION ADMINISTRATIVA</v>
          </cell>
          <cell r="BZ251" t="str">
            <v>Personal y Obligaciones Sociales</v>
          </cell>
          <cell r="CA251" t="str">
            <v>RECURSOS ORDINARIOS</v>
          </cell>
          <cell r="CB251" t="str">
            <v>12</v>
          </cell>
          <cell r="CC251" t="str">
            <v>BANCO DE LA NACION</v>
          </cell>
          <cell r="CD251" t="str">
            <v>CUENTA DE AHORRO</v>
          </cell>
          <cell r="CE251" t="str">
            <v>04181048366</v>
          </cell>
          <cell r="CF251" t="str">
            <v>00000000000000000000</v>
          </cell>
          <cell r="CG251" t="str">
            <v>DL.25897 - SPP</v>
          </cell>
          <cell r="CH251" t="str">
            <v>AFP PROFUTURO</v>
          </cell>
          <cell r="CI251" t="str">
            <v>19/06/2002</v>
          </cell>
          <cell r="CJ251" t="str">
            <v>600120WVGDS7</v>
          </cell>
          <cell r="CK251" t="str">
            <v>000000000000000</v>
          </cell>
          <cell r="CL251" t="str">
            <v>UE Red De Salud Abancay</v>
          </cell>
          <cell r="CM251" t="str">
            <v>ACTIVO</v>
          </cell>
          <cell r="CQ251" t="str">
            <v>Perú</v>
          </cell>
          <cell r="CR251" t="str">
            <v>MICRORED DE SALUD LAMBRAMA</v>
          </cell>
        </row>
        <row r="252">
          <cell r="S252" t="str">
            <v>70661949</v>
          </cell>
          <cell r="T252" t="str">
            <v>ANA LUISA</v>
          </cell>
          <cell r="U252" t="str">
            <v>CCAHUANA</v>
          </cell>
          <cell r="V252" t="str">
            <v>DOMINGUEZ</v>
          </cell>
          <cell r="W252" t="str">
            <v>SIN DATOS</v>
          </cell>
          <cell r="X252" t="str">
            <v>29/06/1992</v>
          </cell>
          <cell r="Y252" t="str">
            <v>Femenino</v>
          </cell>
          <cell r="Z252" t="str">
            <v>Soltero</v>
          </cell>
          <cell r="AA252" t="str">
            <v>JR. LAS PALMERAS S/N</v>
          </cell>
          <cell r="AE252" t="str">
            <v>Superior Universitario</v>
          </cell>
          <cell r="AF252" t="str">
            <v>Superior completo</v>
          </cell>
          <cell r="AG252" t="str">
            <v>OBSTETRA</v>
          </cell>
          <cell r="AK252" t="str">
            <v>TITULO</v>
          </cell>
          <cell r="AL252" t="str">
            <v>0</v>
          </cell>
          <cell r="AM252" t="str">
            <v>NO</v>
          </cell>
          <cell r="AR252" t="str">
            <v>SI</v>
          </cell>
          <cell r="AS252" t="str">
            <v>NO</v>
          </cell>
          <cell r="AT252" t="str">
            <v>NO</v>
          </cell>
          <cell r="AU252" t="str">
            <v>16/10/2019</v>
          </cell>
          <cell r="AV252" t="str">
            <v>05/08/2022</v>
          </cell>
          <cell r="AW252" t="str">
            <v>OBSTETRA</v>
          </cell>
          <cell r="AX252" t="str">
            <v>Regimen 1057 (CAS)</v>
          </cell>
          <cell r="AY252" t="str">
            <v>CAS LEY N° 31538</v>
          </cell>
          <cell r="AZ252" t="str">
            <v>Sin Nivel Remunerativo</v>
          </cell>
          <cell r="BA252" t="str">
            <v>0000-Sin Nivel Remunerativo</v>
          </cell>
          <cell r="BC252" t="str">
            <v>Recursos Ordinarios</v>
          </cell>
          <cell r="BD252" t="str">
            <v>2900</v>
          </cell>
          <cell r="BE252" t="str">
            <v>Presencial</v>
          </cell>
          <cell r="BF252" t="str">
            <v>NO</v>
          </cell>
          <cell r="BG252" t="str">
            <v>NO</v>
          </cell>
          <cell r="BI252" t="str">
            <v>NO</v>
          </cell>
          <cell r="BJ252" t="str">
            <v>NO</v>
          </cell>
          <cell r="BL252" t="str">
            <v>NO</v>
          </cell>
          <cell r="BM252" t="str">
            <v>Contrato Administrativo de Servicios</v>
          </cell>
          <cell r="BN252" t="str">
            <v>Profesionales de la Salud</v>
          </cell>
          <cell r="BO252" t="str">
            <v>PROF. DE LA SALUD</v>
          </cell>
          <cell r="BP252" t="str">
            <v>000824</v>
          </cell>
          <cell r="BQ252" t="str">
            <v>Ocupada</v>
          </cell>
          <cell r="BR252" t="str">
            <v>Contrato</v>
          </cell>
          <cell r="BS252" t="str">
            <v>05/08/2022</v>
          </cell>
          <cell r="BT252" t="str">
            <v>MEMORANDUM</v>
          </cell>
          <cell r="BU252" t="str">
            <v>30/09/2022</v>
          </cell>
          <cell r="BV252" t="str">
            <v>1070-2022</v>
          </cell>
          <cell r="BW252" t="str">
            <v>P.S. I-2 PICHIBAMBA</v>
          </cell>
          <cell r="BX252" t="str">
            <v>RED DE SALUD ABANCAY</v>
          </cell>
          <cell r="BZ252" t="str">
            <v>Personal y Obligaciones Sociales</v>
          </cell>
          <cell r="CA252" t="str">
            <v>RECURSOS ORDINARIOS</v>
          </cell>
          <cell r="CB252" t="str">
            <v>2</v>
          </cell>
          <cell r="CC252" t="str">
            <v>BANCO DE LA NACION</v>
          </cell>
          <cell r="CD252" t="str">
            <v>MULTIRED</v>
          </cell>
          <cell r="CG252" t="str">
            <v>DL.19990 - SNP</v>
          </cell>
          <cell r="CH252" t="str">
            <v>O.N.P.</v>
          </cell>
          <cell r="CI252" t="str">
            <v>05/08/2022</v>
          </cell>
          <cell r="CL252" t="str">
            <v>UE Red De Salud Abancay</v>
          </cell>
          <cell r="CM252" t="str">
            <v>ACTIVO</v>
          </cell>
          <cell r="CQ252" t="str">
            <v>Perú</v>
          </cell>
          <cell r="CR252" t="str">
            <v>MICRORED DE SALUD LAMBRAMA</v>
          </cell>
        </row>
        <row r="253">
          <cell r="S253" t="str">
            <v>45460818</v>
          </cell>
          <cell r="T253" t="str">
            <v>LIZBETH</v>
          </cell>
          <cell r="U253" t="str">
            <v>GUIZADO</v>
          </cell>
          <cell r="V253" t="str">
            <v>CRUZ</v>
          </cell>
          <cell r="W253" t="str">
            <v>SIN DATOS</v>
          </cell>
          <cell r="X253" t="str">
            <v>02/09/1988</v>
          </cell>
          <cell r="Y253" t="str">
            <v>Femenino</v>
          </cell>
          <cell r="Z253" t="str">
            <v>Soltero</v>
          </cell>
          <cell r="AA253" t="str">
            <v>URB. SAN MARTIN 3RA ETAPA</v>
          </cell>
          <cell r="AE253" t="str">
            <v>Superior Universitario</v>
          </cell>
          <cell r="AF253" t="str">
            <v>Superior completo</v>
          </cell>
          <cell r="AG253" t="str">
            <v>ENFERMERA(O)</v>
          </cell>
          <cell r="AK253" t="str">
            <v>TITULO</v>
          </cell>
          <cell r="AM253" t="str">
            <v>NO</v>
          </cell>
          <cell r="AR253" t="str">
            <v>SI</v>
          </cell>
          <cell r="AS253" t="str">
            <v>NO</v>
          </cell>
          <cell r="AT253" t="str">
            <v>NO</v>
          </cell>
          <cell r="AU253" t="str">
            <v>01/07/2020</v>
          </cell>
          <cell r="AV253" t="str">
            <v>05/08/2022</v>
          </cell>
          <cell r="AW253" t="str">
            <v>ENFERMERA/O</v>
          </cell>
          <cell r="AX253" t="str">
            <v>Regimen 1057 (CAS)</v>
          </cell>
          <cell r="AY253" t="str">
            <v>CAS LEY N° 31538</v>
          </cell>
          <cell r="AZ253" t="str">
            <v>Sin Nivel Remunerativo</v>
          </cell>
          <cell r="BA253" t="str">
            <v>0000-Sin Nivel Remunerativo</v>
          </cell>
          <cell r="BC253" t="str">
            <v>Recursos Ordinarios</v>
          </cell>
          <cell r="BD253" t="str">
            <v>2900</v>
          </cell>
          <cell r="BE253" t="str">
            <v>Presencial</v>
          </cell>
          <cell r="BF253" t="str">
            <v>NO</v>
          </cell>
          <cell r="BG253" t="str">
            <v>NO</v>
          </cell>
          <cell r="BI253" t="str">
            <v>NO</v>
          </cell>
          <cell r="BJ253" t="str">
            <v>NO</v>
          </cell>
          <cell r="BL253" t="str">
            <v>NO</v>
          </cell>
          <cell r="BM253" t="str">
            <v>Contrato Administrativo de Servicios</v>
          </cell>
          <cell r="BN253" t="str">
            <v>Profesionales de la Salud</v>
          </cell>
          <cell r="BO253" t="str">
            <v>PROF. DE LA SALUD</v>
          </cell>
          <cell r="BP253" t="str">
            <v>000815</v>
          </cell>
          <cell r="BQ253" t="str">
            <v>Ocupada</v>
          </cell>
          <cell r="BR253" t="str">
            <v>Contrato</v>
          </cell>
          <cell r="BS253" t="str">
            <v>05/08/2022</v>
          </cell>
          <cell r="BT253" t="str">
            <v>MEMORANDUM</v>
          </cell>
          <cell r="BU253" t="str">
            <v>05/08/2022</v>
          </cell>
          <cell r="BV253" t="str">
            <v>MEMO Nº 1165-2022-J-RR/HH-RSAB</v>
          </cell>
          <cell r="BW253" t="str">
            <v>P.S. I-2 PICHIBAMBA</v>
          </cell>
          <cell r="BX253" t="str">
            <v>RED DE SALUD ABANCAY</v>
          </cell>
          <cell r="BZ253" t="str">
            <v>Personal y Obligaciones Sociales</v>
          </cell>
          <cell r="CA253" t="str">
            <v>RECURSOS ORDINARIOS</v>
          </cell>
          <cell r="CB253" t="str">
            <v>2</v>
          </cell>
          <cell r="CC253" t="str">
            <v>BANCO DE LA NACION</v>
          </cell>
          <cell r="CD253" t="str">
            <v>MULTIRED</v>
          </cell>
          <cell r="CE253" t="str">
            <v>-</v>
          </cell>
          <cell r="CF253" t="str">
            <v>-</v>
          </cell>
          <cell r="CG253" t="str">
            <v>DL.25897 - SPP</v>
          </cell>
          <cell r="CH253" t="str">
            <v>AFP INTEGRA</v>
          </cell>
          <cell r="CI253" t="str">
            <v>24/07/2020</v>
          </cell>
          <cell r="CJ253" t="str">
            <v>623860LGCZZ4</v>
          </cell>
          <cell r="CL253" t="str">
            <v>UE Red De Salud Abancay</v>
          </cell>
          <cell r="CM253" t="str">
            <v>ACTIVO</v>
          </cell>
          <cell r="CQ253" t="str">
            <v>Perú</v>
          </cell>
          <cell r="CR253" t="str">
            <v>MICRORED DE SALUD LAMBRAMA</v>
          </cell>
        </row>
        <row r="254">
          <cell r="S254" t="str">
            <v>31039720</v>
          </cell>
          <cell r="T254" t="str">
            <v>MARCIA AMELIA</v>
          </cell>
          <cell r="U254" t="str">
            <v>ACOSTA</v>
          </cell>
          <cell r="V254" t="str">
            <v>BEDIA</v>
          </cell>
          <cell r="W254" t="str">
            <v>SIN DATOS</v>
          </cell>
          <cell r="X254" t="str">
            <v>14/01/1975</v>
          </cell>
          <cell r="Y254" t="str">
            <v>Femenino</v>
          </cell>
          <cell r="Z254" t="str">
            <v>Soltero</v>
          </cell>
          <cell r="AA254" t="str">
            <v>AV.NUÑEZ 508-A</v>
          </cell>
          <cell r="AC254" t="str">
            <v>marciaamel@hotmail.com</v>
          </cell>
          <cell r="AD254" t="str">
            <v>983995899</v>
          </cell>
          <cell r="AE254" t="str">
            <v>Superior Universitario</v>
          </cell>
          <cell r="AF254" t="str">
            <v>Superior completo</v>
          </cell>
          <cell r="AG254" t="str">
            <v>MEDICO CIRUJANO</v>
          </cell>
          <cell r="AK254" t="str">
            <v>TITULO</v>
          </cell>
          <cell r="AL254" t="str">
            <v>39811</v>
          </cell>
          <cell r="AM254" t="str">
            <v>NO</v>
          </cell>
          <cell r="AR254" t="str">
            <v>SI</v>
          </cell>
          <cell r="AS254" t="str">
            <v>NO</v>
          </cell>
          <cell r="AT254" t="str">
            <v>NO</v>
          </cell>
          <cell r="AV254" t="str">
            <v>2012-12-28</v>
          </cell>
          <cell r="AW254" t="str">
            <v>MEDICO</v>
          </cell>
          <cell r="AX254" t="str">
            <v>Regimen 276</v>
          </cell>
          <cell r="AY254" t="str">
            <v>Nombrado</v>
          </cell>
          <cell r="AZ254" t="str">
            <v>MC-1</v>
          </cell>
          <cell r="BA254" t="str">
            <v>0071-MC-1-Medico Cirujano N-1</v>
          </cell>
          <cell r="BB254" t="str">
            <v>15</v>
          </cell>
          <cell r="BC254" t="str">
            <v>Recursos Ordinarios</v>
          </cell>
          <cell r="BE254" t="str">
            <v>Solo Remoto</v>
          </cell>
          <cell r="BF254" t="str">
            <v>NO</v>
          </cell>
          <cell r="BG254" t="str">
            <v>NO</v>
          </cell>
          <cell r="BH254" t="str">
            <v>Licencia por causas diferentes a los grupos de riesgo COVID-19</v>
          </cell>
          <cell r="BI254" t="str">
            <v>NO</v>
          </cell>
          <cell r="BJ254" t="str">
            <v>NO</v>
          </cell>
          <cell r="BK254" t="str">
            <v>28-12-2012</v>
          </cell>
          <cell r="BL254" t="str">
            <v>NO</v>
          </cell>
          <cell r="BM254" t="str">
            <v>Activos</v>
          </cell>
          <cell r="BN254" t="str">
            <v>Profesionales de la Salud</v>
          </cell>
          <cell r="BO254" t="str">
            <v>MEDICO</v>
          </cell>
          <cell r="BP254" t="str">
            <v>000272</v>
          </cell>
          <cell r="BQ254" t="str">
            <v>Ocupada</v>
          </cell>
          <cell r="BR254" t="str">
            <v>Ley 29682</v>
          </cell>
          <cell r="BS254" t="str">
            <v>28/12/2012</v>
          </cell>
          <cell r="BT254" t="str">
            <v>RESOLUCION DIRECTORAL</v>
          </cell>
          <cell r="BU254" t="str">
            <v>28/12/2012</v>
          </cell>
          <cell r="BV254" t="str">
            <v>-</v>
          </cell>
          <cell r="BX254" t="str">
            <v>DIRECCION EJECUTIVA</v>
          </cell>
          <cell r="BY254" t="str">
            <v>GESTION ADMINISTRATIVA</v>
          </cell>
          <cell r="BZ254" t="str">
            <v>Personal y Obligaciones Sociales</v>
          </cell>
          <cell r="CA254" t="str">
            <v>RECURSOS ORDINARIOS</v>
          </cell>
          <cell r="CB254" t="str">
            <v>12</v>
          </cell>
          <cell r="CC254" t="str">
            <v>BANCO DE LA NACION</v>
          </cell>
          <cell r="CD254" t="str">
            <v>MULTIRED</v>
          </cell>
          <cell r="CE254" t="str">
            <v>04181064817</v>
          </cell>
          <cell r="CG254" t="str">
            <v>DL.19990 - SNP</v>
          </cell>
          <cell r="CH254" t="str">
            <v>O.N.P.</v>
          </cell>
          <cell r="CI254" t="str">
            <v>28/12/2012</v>
          </cell>
          <cell r="CL254" t="str">
            <v>UE Red De Salud Abancay</v>
          </cell>
          <cell r="CM254" t="str">
            <v>ACTIVO</v>
          </cell>
          <cell r="CR254" t="str">
            <v>MICRORED DE SALUD CENTENARIO</v>
          </cell>
        </row>
        <row r="255">
          <cell r="S255" t="str">
            <v>31027065</v>
          </cell>
          <cell r="T255" t="str">
            <v>MILENA LUZ</v>
          </cell>
          <cell r="U255" t="str">
            <v>AHUANARI</v>
          </cell>
          <cell r="V255" t="str">
            <v>MANUYAMA</v>
          </cell>
          <cell r="W255" t="str">
            <v>SIN DATOS</v>
          </cell>
          <cell r="X255" t="str">
            <v>19/06/1965</v>
          </cell>
          <cell r="Y255" t="str">
            <v>Femenino</v>
          </cell>
          <cell r="Z255" t="str">
            <v>Soltero</v>
          </cell>
          <cell r="AA255" t="str">
            <v>4 DE NOVIEMBRE MZ. A LT.14</v>
          </cell>
          <cell r="AD255" t="str">
            <v>983987959</v>
          </cell>
          <cell r="AE255" t="str">
            <v>Secundaria</v>
          </cell>
          <cell r="AF255" t="str">
            <v>Secundaria completa</v>
          </cell>
          <cell r="AG255" t="str">
            <v>TECNICO EN MANTENIMIENTO</v>
          </cell>
          <cell r="AK255" t="str">
            <v>EGRESADO</v>
          </cell>
          <cell r="AM255" t="str">
            <v>NO</v>
          </cell>
          <cell r="AR255" t="str">
            <v>SI</v>
          </cell>
          <cell r="AS255" t="str">
            <v>NO</v>
          </cell>
          <cell r="AT255" t="str">
            <v>NO</v>
          </cell>
          <cell r="AV255" t="str">
            <v>2013-09-01</v>
          </cell>
          <cell r="AW255" t="str">
            <v>AUXILIAR ASISTENCIAL</v>
          </cell>
          <cell r="AX255" t="str">
            <v>Regimen 276</v>
          </cell>
          <cell r="AY255" t="str">
            <v>Nombrado</v>
          </cell>
          <cell r="AZ255" t="str">
            <v>SAD</v>
          </cell>
          <cell r="BA255" t="str">
            <v>0103-SAD-Servidor Auxiliar D</v>
          </cell>
          <cell r="BB255" t="str">
            <v>AD</v>
          </cell>
          <cell r="BC255" t="str">
            <v>Recursos Ordinarios</v>
          </cell>
          <cell r="BE255" t="str">
            <v>Presencial</v>
          </cell>
          <cell r="BF255" t="str">
            <v>NO</v>
          </cell>
          <cell r="BG255" t="str">
            <v>NO</v>
          </cell>
          <cell r="BI255" t="str">
            <v>NO</v>
          </cell>
          <cell r="BJ255" t="str">
            <v>NO</v>
          </cell>
          <cell r="BK255" t="str">
            <v>01-09-2013</v>
          </cell>
          <cell r="BL255" t="str">
            <v>NO</v>
          </cell>
          <cell r="BM255" t="str">
            <v>Activos</v>
          </cell>
          <cell r="BN255" t="str">
            <v>Auxiliares</v>
          </cell>
          <cell r="BO255" t="str">
            <v>AUXILIAR ASIS</v>
          </cell>
          <cell r="BP255" t="str">
            <v>000282</v>
          </cell>
          <cell r="BQ255" t="str">
            <v>Ocupada</v>
          </cell>
          <cell r="BR255" t="str">
            <v>Concurso</v>
          </cell>
          <cell r="BS255" t="str">
            <v>01/07/2013</v>
          </cell>
          <cell r="BT255" t="str">
            <v>RESOLUCION DIRECTORAL</v>
          </cell>
          <cell r="BU255" t="str">
            <v>01/07/2013</v>
          </cell>
          <cell r="BV255" t="str">
            <v>-</v>
          </cell>
          <cell r="BW255" t="str">
            <v>C.S. I-4 PUEBLO JOVEN CENTENARIO</v>
          </cell>
          <cell r="BX255" t="str">
            <v>DIRECCION EJECUTIVA</v>
          </cell>
          <cell r="BY255" t="str">
            <v>GESTION ADMINISTRATIVA</v>
          </cell>
          <cell r="BZ255" t="str">
            <v>Personal y Obligaciones Sociales</v>
          </cell>
          <cell r="CA255" t="str">
            <v>RECURSOS ORDINARIOS</v>
          </cell>
          <cell r="CB255" t="str">
            <v>12</v>
          </cell>
          <cell r="CC255" t="str">
            <v>BANCO DE LA NACION</v>
          </cell>
          <cell r="CD255" t="str">
            <v>MULTIRED</v>
          </cell>
          <cell r="CE255" t="str">
            <v>04181081878</v>
          </cell>
          <cell r="CF255" t="str">
            <v>00000000000000000000</v>
          </cell>
          <cell r="CG255" t="str">
            <v>DL.19990 - SNP</v>
          </cell>
          <cell r="CH255" t="str">
            <v>O.N.P.</v>
          </cell>
          <cell r="CI255" t="str">
            <v>01/07/2013</v>
          </cell>
          <cell r="CJ255" t="str">
            <v>000000000000</v>
          </cell>
          <cell r="CK255" t="str">
            <v>000000000000000</v>
          </cell>
          <cell r="CL255" t="str">
            <v>UE Red De Salud Abancay</v>
          </cell>
          <cell r="CM255" t="str">
            <v>ACTIVO</v>
          </cell>
          <cell r="CR255" t="str">
            <v>MICRORED DE SALUD CENTENARIO</v>
          </cell>
        </row>
        <row r="256">
          <cell r="S256" t="str">
            <v>06811697</v>
          </cell>
          <cell r="T256" t="str">
            <v>ROSARIO JENNY</v>
          </cell>
          <cell r="U256" t="str">
            <v>ALARCON</v>
          </cell>
          <cell r="V256" t="str">
            <v>JUAREZ</v>
          </cell>
          <cell r="W256" t="str">
            <v>SIN DATOS</v>
          </cell>
          <cell r="X256" t="str">
            <v>13/03/1977</v>
          </cell>
          <cell r="Y256" t="str">
            <v>Femenino</v>
          </cell>
          <cell r="Z256" t="str">
            <v>Casado</v>
          </cell>
          <cell r="AA256" t="str">
            <v>JR TARAPACA 108</v>
          </cell>
          <cell r="AC256" t="str">
            <v>rosarioalarconj@hotmail.com</v>
          </cell>
          <cell r="AD256" t="str">
            <v>974207421</v>
          </cell>
          <cell r="AE256" t="str">
            <v>Superior Universitario</v>
          </cell>
          <cell r="AF256" t="str">
            <v>Superior completo</v>
          </cell>
          <cell r="AG256" t="str">
            <v>OBSTETRA</v>
          </cell>
          <cell r="AK256" t="str">
            <v>TITULO</v>
          </cell>
          <cell r="AL256" t="str">
            <v>12821</v>
          </cell>
          <cell r="AM256" t="str">
            <v>SI</v>
          </cell>
          <cell r="AN256" t="str">
            <v>ALTO RIESGO OBSTETRICO</v>
          </cell>
          <cell r="AO256" t="str">
            <v>RNE</v>
          </cell>
          <cell r="AP256" t="str">
            <v>1781-E.01</v>
          </cell>
          <cell r="AQ256" t="str">
            <v>UNIVERSIDAD AUTONOMA DE ICA</v>
          </cell>
          <cell r="AR256" t="str">
            <v>SI</v>
          </cell>
          <cell r="AS256" t="str">
            <v>NO</v>
          </cell>
          <cell r="AT256" t="str">
            <v>NO</v>
          </cell>
          <cell r="AV256" t="str">
            <v>2012-03-13</v>
          </cell>
          <cell r="AW256" t="str">
            <v>OBSTETRA</v>
          </cell>
          <cell r="AX256" t="str">
            <v>Regimen 276</v>
          </cell>
          <cell r="AY256" t="str">
            <v>Nombrado</v>
          </cell>
          <cell r="AZ256" t="str">
            <v>OBS-I</v>
          </cell>
          <cell r="BA256" t="str">
            <v>0110-OBS-I-Obstetriz (nivel 10)</v>
          </cell>
          <cell r="BB256" t="str">
            <v>1</v>
          </cell>
          <cell r="BE256" t="str">
            <v>Presencial</v>
          </cell>
          <cell r="BF256" t="str">
            <v>NO</v>
          </cell>
          <cell r="BG256" t="str">
            <v>NO</v>
          </cell>
          <cell r="BI256" t="str">
            <v>NO</v>
          </cell>
          <cell r="BJ256" t="str">
            <v>NO</v>
          </cell>
          <cell r="BK256" t="str">
            <v>20/10/2016</v>
          </cell>
          <cell r="BL256" t="str">
            <v>SI</v>
          </cell>
          <cell r="BM256" t="str">
            <v>Activos</v>
          </cell>
          <cell r="BN256" t="str">
            <v>Profesionales de la Salud</v>
          </cell>
          <cell r="BO256" t="str">
            <v>PROF. DE LA SALUD</v>
          </cell>
          <cell r="BP256" t="str">
            <v>000519</v>
          </cell>
          <cell r="BQ256" t="str">
            <v>Ocupada</v>
          </cell>
          <cell r="BR256" t="str">
            <v>Ley 30372</v>
          </cell>
          <cell r="BS256" t="str">
            <v>17/10/2016</v>
          </cell>
          <cell r="BT256" t="str">
            <v>DECRETO SUPREMO</v>
          </cell>
          <cell r="BU256" t="str">
            <v>15/10/2016</v>
          </cell>
          <cell r="BV256" t="str">
            <v>DS 286-2016-EF Nombramiento 2016</v>
          </cell>
          <cell r="BX256" t="str">
            <v>DIRECCION EJECUTIVA</v>
          </cell>
          <cell r="BY256" t="str">
            <v>GESTION ADMINISTRATIVA</v>
          </cell>
          <cell r="BZ256" t="str">
            <v>Personal y Obligaciones Sociales</v>
          </cell>
          <cell r="CA256" t="str">
            <v>RECURSOS ORDINARIOS</v>
          </cell>
          <cell r="CB256" t="str">
            <v>12</v>
          </cell>
          <cell r="CC256" t="str">
            <v>BANCO DE LA NACION</v>
          </cell>
          <cell r="CD256" t="str">
            <v>CUENTA DE AHORRO</v>
          </cell>
          <cell r="CE256" t="str">
            <v>04181061540</v>
          </cell>
          <cell r="CF256" t="str">
            <v>00000000000000000000</v>
          </cell>
          <cell r="CG256" t="str">
            <v>DL.25897 - SPP</v>
          </cell>
          <cell r="CH256" t="str">
            <v>AFP PROFUTURO</v>
          </cell>
          <cell r="CI256" t="str">
            <v>18/09/2001</v>
          </cell>
          <cell r="CJ256" t="str">
            <v>581950RAJRR7</v>
          </cell>
          <cell r="CK256" t="str">
            <v>0000000000000</v>
          </cell>
          <cell r="CL256" t="str">
            <v>UE Red De Salud Abancay</v>
          </cell>
          <cell r="CM256" t="str">
            <v>ACTIVO</v>
          </cell>
          <cell r="CR256" t="str">
            <v>MICRORED DE SALUD CENTENARIO</v>
          </cell>
        </row>
        <row r="257">
          <cell r="S257" t="str">
            <v>31037773</v>
          </cell>
          <cell r="T257" t="str">
            <v>ANA ANGELICA</v>
          </cell>
          <cell r="U257" t="str">
            <v>ALVAREZ</v>
          </cell>
          <cell r="V257" t="str">
            <v>ACOSTA</v>
          </cell>
          <cell r="W257" t="str">
            <v>SIN DATOS</v>
          </cell>
          <cell r="X257" t="str">
            <v>01/03/1973</v>
          </cell>
          <cell r="Y257" t="str">
            <v>Femenino</v>
          </cell>
          <cell r="Z257" t="str">
            <v>Casado</v>
          </cell>
          <cell r="AA257" t="str">
            <v>JR CUSCO PROLONG INTERIOR S/N</v>
          </cell>
          <cell r="AD257" t="str">
            <v>962700094</v>
          </cell>
          <cell r="AE257" t="str">
            <v>Superior Técnico</v>
          </cell>
          <cell r="AF257" t="str">
            <v>Técnico superior completo</v>
          </cell>
          <cell r="AG257" t="str">
            <v>TECNICO EN ENFERMERIA</v>
          </cell>
          <cell r="AK257" t="str">
            <v>TITULO</v>
          </cell>
          <cell r="AM257" t="str">
            <v>NO</v>
          </cell>
          <cell r="AR257" t="str">
            <v>SI</v>
          </cell>
          <cell r="AS257" t="str">
            <v>NO</v>
          </cell>
          <cell r="AT257" t="str">
            <v>NO</v>
          </cell>
          <cell r="AV257" t="str">
            <v>1996-04-23</v>
          </cell>
          <cell r="AW257" t="str">
            <v>TECNICO/A EN ENFERMERIA I</v>
          </cell>
          <cell r="AX257" t="str">
            <v>Regimen 276</v>
          </cell>
          <cell r="AY257" t="str">
            <v>Nombrado</v>
          </cell>
          <cell r="AZ257" t="str">
            <v>STA</v>
          </cell>
          <cell r="BA257" t="str">
            <v>0094-STA-Servidor Tecnico A</v>
          </cell>
          <cell r="BB257" t="str">
            <v>TA</v>
          </cell>
          <cell r="BC257" t="str">
            <v>Recursos Ordinarios</v>
          </cell>
          <cell r="BE257" t="str">
            <v>Presencial</v>
          </cell>
          <cell r="BF257" t="str">
            <v>NO</v>
          </cell>
          <cell r="BG257" t="str">
            <v>NO</v>
          </cell>
          <cell r="BI257" t="str">
            <v>NO</v>
          </cell>
          <cell r="BJ257" t="str">
            <v>NO</v>
          </cell>
          <cell r="BK257" t="str">
            <v>01-06-1996</v>
          </cell>
          <cell r="BL257" t="str">
            <v>NO</v>
          </cell>
          <cell r="BM257" t="str">
            <v>Activos</v>
          </cell>
          <cell r="BN257" t="str">
            <v>Tecnicos</v>
          </cell>
          <cell r="BO257" t="str">
            <v>TECNICO ASIS</v>
          </cell>
          <cell r="BP257" t="str">
            <v>000002</v>
          </cell>
          <cell r="BQ257" t="str">
            <v>Ocupada</v>
          </cell>
          <cell r="BR257" t="str">
            <v>Concurso</v>
          </cell>
          <cell r="BS257" t="str">
            <v>23/04/1996</v>
          </cell>
          <cell r="BT257" t="str">
            <v>RESOLUCION DIRECTORAL</v>
          </cell>
          <cell r="BU257" t="str">
            <v>23/04/1996</v>
          </cell>
          <cell r="BV257" t="str">
            <v>-</v>
          </cell>
          <cell r="BX257" t="str">
            <v>DIRECCION EJECUTIVA</v>
          </cell>
          <cell r="BY257" t="str">
            <v>GESTION ADMINISTRATIVA</v>
          </cell>
          <cell r="BZ257" t="str">
            <v>Personal y Obligaciones Sociales</v>
          </cell>
          <cell r="CA257" t="str">
            <v>RECURSOS ORDINARIOS</v>
          </cell>
          <cell r="CB257" t="str">
            <v>12</v>
          </cell>
          <cell r="CC257" t="str">
            <v>BANCO DE LA NACION</v>
          </cell>
          <cell r="CD257" t="str">
            <v>MULTIRED</v>
          </cell>
          <cell r="CE257" t="str">
            <v>04181341349</v>
          </cell>
          <cell r="CF257" t="str">
            <v>00000000000000000000</v>
          </cell>
          <cell r="CG257" t="str">
            <v>DL.25897 - SPP</v>
          </cell>
          <cell r="CH257" t="str">
            <v>AFP INTEGRA</v>
          </cell>
          <cell r="CI257" t="str">
            <v>23/04/1996</v>
          </cell>
          <cell r="CJ257" t="str">
            <v>567220AAAAS6</v>
          </cell>
          <cell r="CK257" t="str">
            <v>000000000000000</v>
          </cell>
          <cell r="CL257" t="str">
            <v>UE Red De Salud Abancay</v>
          </cell>
          <cell r="CM257" t="str">
            <v>ACTIVO</v>
          </cell>
          <cell r="CR257" t="str">
            <v>MICRORED DE SALUD CENTENARIO</v>
          </cell>
        </row>
        <row r="258">
          <cell r="S258" t="str">
            <v>31480526</v>
          </cell>
          <cell r="T258" t="str">
            <v>NOEMI</v>
          </cell>
          <cell r="U258" t="str">
            <v>ALVAREZ</v>
          </cell>
          <cell r="V258" t="str">
            <v>PILLACA</v>
          </cell>
          <cell r="W258" t="str">
            <v>SIN DATOS</v>
          </cell>
          <cell r="X258" t="str">
            <v>21/04/1974</v>
          </cell>
          <cell r="Y258" t="str">
            <v>Femenino</v>
          </cell>
          <cell r="Z258" t="str">
            <v>Casado</v>
          </cell>
          <cell r="AA258" t="str">
            <v>CALLE BELLA ABANQUINA S/N</v>
          </cell>
          <cell r="AB258" t="str">
            <v>10314805262</v>
          </cell>
          <cell r="AC258" t="str">
            <v>noemiporsiempre_3@hotmail.com</v>
          </cell>
          <cell r="AD258" t="str">
            <v>992544453</v>
          </cell>
          <cell r="AE258" t="str">
            <v>Superior Universitario</v>
          </cell>
          <cell r="AF258" t="str">
            <v>Superior completo</v>
          </cell>
          <cell r="AG258" t="str">
            <v>OBSTETRA</v>
          </cell>
          <cell r="AK258" t="str">
            <v>TITULO</v>
          </cell>
          <cell r="AL258" t="str">
            <v>21624</v>
          </cell>
          <cell r="AM258" t="str">
            <v>SI</v>
          </cell>
          <cell r="AN258" t="str">
            <v>ALTO RIESGO OBSTETRICO</v>
          </cell>
          <cell r="AO258" t="str">
            <v>RNE</v>
          </cell>
          <cell r="AP258" t="str">
            <v>302-E.01</v>
          </cell>
          <cell r="AR258" t="str">
            <v>SI</v>
          </cell>
          <cell r="AS258" t="str">
            <v>NO</v>
          </cell>
          <cell r="AT258" t="str">
            <v>NO</v>
          </cell>
          <cell r="AV258" t="str">
            <v>2012-01-05</v>
          </cell>
          <cell r="AW258" t="str">
            <v>OBSTETRA</v>
          </cell>
          <cell r="AX258" t="str">
            <v>Regimen 276</v>
          </cell>
          <cell r="AY258" t="str">
            <v>Nombrado</v>
          </cell>
          <cell r="AZ258" t="str">
            <v>OBS-I</v>
          </cell>
          <cell r="BA258" t="str">
            <v>0110-OBS-I-Obstetriz (nivel 10)</v>
          </cell>
          <cell r="BB258" t="str">
            <v>1</v>
          </cell>
          <cell r="BE258" t="str">
            <v>Presencial</v>
          </cell>
          <cell r="BF258" t="str">
            <v>NO</v>
          </cell>
          <cell r="BG258" t="str">
            <v>NO</v>
          </cell>
          <cell r="BI258" t="str">
            <v>NO</v>
          </cell>
          <cell r="BJ258" t="str">
            <v>NO</v>
          </cell>
          <cell r="BK258" t="str">
            <v>2016-01-01</v>
          </cell>
          <cell r="BL258" t="str">
            <v>NO</v>
          </cell>
          <cell r="BM258" t="str">
            <v>Activos</v>
          </cell>
          <cell r="BN258" t="str">
            <v>Profesionales de la Salud</v>
          </cell>
          <cell r="BO258" t="str">
            <v>PROF. DE LA SALUD</v>
          </cell>
          <cell r="BP258" t="str">
            <v>000479</v>
          </cell>
          <cell r="BQ258" t="str">
            <v>Ocupada</v>
          </cell>
          <cell r="BR258" t="str">
            <v>Ley 28498</v>
          </cell>
          <cell r="BS258" t="str">
            <v>31/12/2015</v>
          </cell>
          <cell r="BT258" t="str">
            <v>RESOLUCION DIRECTORAL</v>
          </cell>
          <cell r="BU258" t="str">
            <v>31/12/2015</v>
          </cell>
          <cell r="BV258" t="str">
            <v>Nombramiento 2015</v>
          </cell>
          <cell r="BX258" t="str">
            <v>RED DE SALUD ABANCAY</v>
          </cell>
          <cell r="BY258" t="str">
            <v>GESTION ADMINISTRATIVA</v>
          </cell>
          <cell r="BZ258" t="str">
            <v>Personal y Obligaciones Sociales</v>
          </cell>
          <cell r="CA258" t="str">
            <v>RECURSOS ORDINARIOS</v>
          </cell>
          <cell r="CB258" t="str">
            <v>12</v>
          </cell>
          <cell r="CC258" t="str">
            <v>BANCO DE LA NACION</v>
          </cell>
          <cell r="CD258" t="str">
            <v>CUENTA DE AHORRO</v>
          </cell>
          <cell r="CE258" t="str">
            <v>04181197426</v>
          </cell>
          <cell r="CF258" t="str">
            <v>00000000000000000000</v>
          </cell>
          <cell r="CG258" t="str">
            <v>DL.25897 - SPP</v>
          </cell>
          <cell r="CH258" t="str">
            <v>AFP INTEGRA</v>
          </cell>
          <cell r="CI258" t="str">
            <v>29/09/1998</v>
          </cell>
          <cell r="CJ258" t="str">
            <v>571380NAPAL3</v>
          </cell>
          <cell r="CK258" t="str">
            <v>0000000000000</v>
          </cell>
          <cell r="CL258" t="str">
            <v>UE Red De Salud Abancay</v>
          </cell>
          <cell r="CM258" t="str">
            <v>ACTIVO</v>
          </cell>
          <cell r="CR258" t="str">
            <v>MICRORED DE SALUD CENTENARIO</v>
          </cell>
        </row>
        <row r="259">
          <cell r="S259" t="str">
            <v>31036990</v>
          </cell>
          <cell r="T259" t="str">
            <v>SABINA</v>
          </cell>
          <cell r="U259" t="str">
            <v>HUARACA</v>
          </cell>
          <cell r="V259" t="str">
            <v>AEDO</v>
          </cell>
          <cell r="W259" t="str">
            <v>SIN DATOS</v>
          </cell>
          <cell r="X259" t="str">
            <v>16/10/1972</v>
          </cell>
          <cell r="Y259" t="str">
            <v>Femenino</v>
          </cell>
          <cell r="Z259" t="str">
            <v>Soltero</v>
          </cell>
          <cell r="AA259" t="str">
            <v>PASAJE POLONIA S/N</v>
          </cell>
          <cell r="AD259" t="str">
            <v>957834237</v>
          </cell>
          <cell r="AE259" t="str">
            <v>Superior Técnico</v>
          </cell>
          <cell r="AF259" t="str">
            <v>Técnico superior completo</v>
          </cell>
          <cell r="AG259" t="str">
            <v>TECNICO EN ENFERMERIA</v>
          </cell>
          <cell r="AK259" t="str">
            <v>TITULO</v>
          </cell>
          <cell r="AM259" t="str">
            <v>NO</v>
          </cell>
          <cell r="AR259" t="str">
            <v>SI</v>
          </cell>
          <cell r="AS259" t="str">
            <v>NO</v>
          </cell>
          <cell r="AT259" t="str">
            <v>NO</v>
          </cell>
          <cell r="AV259" t="str">
            <v>2013-09-01</v>
          </cell>
          <cell r="AW259" t="str">
            <v>TECNICO/A EN ENFERMERIA I</v>
          </cell>
          <cell r="AX259" t="str">
            <v>Regimen 276</v>
          </cell>
          <cell r="AY259" t="str">
            <v>Nombrado</v>
          </cell>
          <cell r="AZ259" t="str">
            <v>STC</v>
          </cell>
          <cell r="BA259" t="str">
            <v>0096-STC-Servidor Tecnico C</v>
          </cell>
          <cell r="BB259" t="str">
            <v>TC</v>
          </cell>
          <cell r="BC259" t="str">
            <v>Recursos Ordinarios</v>
          </cell>
          <cell r="BE259" t="str">
            <v>Presencial</v>
          </cell>
          <cell r="BF259" t="str">
            <v>NO</v>
          </cell>
          <cell r="BG259" t="str">
            <v>NO</v>
          </cell>
          <cell r="BH259" t="str">
            <v>Presencia de comorbilidad(RM 193-2020-MINSA,7.2)</v>
          </cell>
          <cell r="BI259" t="str">
            <v>NO</v>
          </cell>
          <cell r="BJ259" t="str">
            <v>NO</v>
          </cell>
          <cell r="BK259" t="str">
            <v>2013-09-01</v>
          </cell>
          <cell r="BL259" t="str">
            <v>NO</v>
          </cell>
          <cell r="BM259" t="str">
            <v>Activos</v>
          </cell>
          <cell r="BN259" t="str">
            <v>Tecnicos</v>
          </cell>
          <cell r="BO259" t="str">
            <v>TECNICO ASIS</v>
          </cell>
          <cell r="BP259" t="str">
            <v>000316</v>
          </cell>
          <cell r="BQ259" t="str">
            <v>Ocupada</v>
          </cell>
          <cell r="BR259" t="str">
            <v>Concurso</v>
          </cell>
          <cell r="BS259" t="str">
            <v>01/07/2013</v>
          </cell>
          <cell r="BT259" t="str">
            <v>RESOLUCION DIRECTORAL</v>
          </cell>
          <cell r="BU259" t="str">
            <v>01/07/2013</v>
          </cell>
          <cell r="BV259" t="str">
            <v>-</v>
          </cell>
          <cell r="BX259" t="str">
            <v>DIRECCION EJECUTIVA</v>
          </cell>
          <cell r="BY259" t="str">
            <v>GESTION ADMINISTRATIVA</v>
          </cell>
          <cell r="BZ259" t="str">
            <v>Personal y Obligaciones Sociales</v>
          </cell>
          <cell r="CA259" t="str">
            <v>RECURSOS ORDINARIOS</v>
          </cell>
          <cell r="CB259" t="str">
            <v>12</v>
          </cell>
          <cell r="CC259" t="str">
            <v>BANCO DE LA NACION</v>
          </cell>
          <cell r="CD259" t="str">
            <v>MULTIRED</v>
          </cell>
          <cell r="CE259" t="str">
            <v>04181081991</v>
          </cell>
          <cell r="CF259" t="str">
            <v>0</v>
          </cell>
          <cell r="CG259" t="str">
            <v>DL.19990 - SNP</v>
          </cell>
          <cell r="CH259" t="str">
            <v>O.N.P.</v>
          </cell>
          <cell r="CI259" t="str">
            <v>01/07/2013</v>
          </cell>
          <cell r="CJ259" t="str">
            <v>0</v>
          </cell>
          <cell r="CK259" t="str">
            <v>0</v>
          </cell>
          <cell r="CL259" t="str">
            <v>UE Red De Salud Abancay</v>
          </cell>
          <cell r="CM259" t="str">
            <v>ACTIVO</v>
          </cell>
          <cell r="CR259" t="str">
            <v>MICRORED DE SALUD CENTENARIO</v>
          </cell>
        </row>
        <row r="260">
          <cell r="S260" t="str">
            <v>31039417</v>
          </cell>
          <cell r="T260" t="str">
            <v>LIZ CANDELARIA</v>
          </cell>
          <cell r="U260" t="str">
            <v>ASTO</v>
          </cell>
          <cell r="V260" t="str">
            <v>ANCHAYHUA</v>
          </cell>
          <cell r="W260" t="str">
            <v>SIN DATOS</v>
          </cell>
          <cell r="X260" t="str">
            <v>21/03/1972</v>
          </cell>
          <cell r="Y260" t="str">
            <v>Femenino</v>
          </cell>
          <cell r="Z260" t="str">
            <v>Soltero</v>
          </cell>
          <cell r="AA260" t="str">
            <v>CALLE ANDRES AVELINO CACERES S/N</v>
          </cell>
          <cell r="AC260" t="str">
            <v>liz_luna2103@hotmail.com</v>
          </cell>
          <cell r="AD260" t="str">
            <v>974934252</v>
          </cell>
          <cell r="AE260" t="str">
            <v>Superior Universitario</v>
          </cell>
          <cell r="AF260" t="str">
            <v>Superior completo</v>
          </cell>
          <cell r="AG260" t="str">
            <v>ENFERMERA(O)</v>
          </cell>
          <cell r="AK260" t="str">
            <v>TITULO</v>
          </cell>
          <cell r="AL260" t="str">
            <v>CEP NÂ° 48291</v>
          </cell>
          <cell r="AM260" t="str">
            <v>SI</v>
          </cell>
          <cell r="AN260" t="str">
            <v>ENFERMERIA EN EMERGENCIAS Y DESASTRES</v>
          </cell>
          <cell r="AO260" t="str">
            <v>RNE</v>
          </cell>
          <cell r="AP260" t="str">
            <v>021237</v>
          </cell>
          <cell r="AQ260" t="str">
            <v>UNIVERSIDAD NACIONAL DE SAN ANTONIO ABAD DEL CUSCO</v>
          </cell>
          <cell r="AR260" t="str">
            <v>SI</v>
          </cell>
          <cell r="AS260" t="str">
            <v>SI</v>
          </cell>
          <cell r="AT260" t="str">
            <v>NO</v>
          </cell>
          <cell r="AU260" t="str">
            <v>1995-10-01</v>
          </cell>
          <cell r="AV260" t="str">
            <v>2013-05-01</v>
          </cell>
          <cell r="AW260" t="str">
            <v>ENFERMERA/O</v>
          </cell>
          <cell r="AX260" t="str">
            <v>Regimen 276</v>
          </cell>
          <cell r="AY260" t="str">
            <v>Nombrado</v>
          </cell>
          <cell r="AZ260" t="str">
            <v>ENF-10</v>
          </cell>
          <cell r="BA260" t="str">
            <v>0076-ENF-10-Enfermera (nivel I)</v>
          </cell>
          <cell r="BB260" t="str">
            <v>10</v>
          </cell>
          <cell r="BC260" t="str">
            <v>Recursos Ordinarios</v>
          </cell>
          <cell r="BE260" t="str">
            <v>Solo Remoto</v>
          </cell>
          <cell r="BF260" t="str">
            <v>NO</v>
          </cell>
          <cell r="BG260" t="str">
            <v>NO</v>
          </cell>
          <cell r="BH260" t="str">
            <v>Licencia por causas diferentes a los grupos de riesgo COVID-19</v>
          </cell>
          <cell r="BI260" t="str">
            <v>NO</v>
          </cell>
          <cell r="BJ260" t="str">
            <v>NO</v>
          </cell>
          <cell r="BK260" t="str">
            <v>29/12/2017</v>
          </cell>
          <cell r="BL260" t="str">
            <v>SI</v>
          </cell>
          <cell r="BM260" t="str">
            <v>Activos</v>
          </cell>
          <cell r="BN260" t="str">
            <v>Profesionales de la Salud</v>
          </cell>
          <cell r="BO260" t="str">
            <v>PROF. DE LA SALUD</v>
          </cell>
          <cell r="BP260" t="str">
            <v>000008</v>
          </cell>
          <cell r="BQ260" t="str">
            <v>Ocupada</v>
          </cell>
          <cell r="BR260" t="str">
            <v>Concurso</v>
          </cell>
          <cell r="BS260" t="str">
            <v>05/01/1996</v>
          </cell>
          <cell r="BT260" t="str">
            <v>RESOLUCION DIRECTORAL</v>
          </cell>
          <cell r="BU260" t="str">
            <v>05/01/1996</v>
          </cell>
          <cell r="BV260" t="str">
            <v>01</v>
          </cell>
          <cell r="BX260" t="str">
            <v>DIRECCION EJECUTIVA</v>
          </cell>
          <cell r="BY260" t="str">
            <v>GESTION ADMINISTRATIVA</v>
          </cell>
          <cell r="BZ260" t="str">
            <v>Personal y Obligaciones Sociales</v>
          </cell>
          <cell r="CA260" t="str">
            <v>RECURSOS ORDINARIOS</v>
          </cell>
          <cell r="CB260" t="str">
            <v>12</v>
          </cell>
          <cell r="CC260" t="str">
            <v>BANCO DE LA NACION</v>
          </cell>
          <cell r="CD260" t="str">
            <v>MULTIRED</v>
          </cell>
          <cell r="CE260" t="str">
            <v>04181341470</v>
          </cell>
          <cell r="CF260" t="str">
            <v>00000000000000000000</v>
          </cell>
          <cell r="CG260" t="str">
            <v>DL.25897 - SPP</v>
          </cell>
          <cell r="CH260" t="str">
            <v>AFP INTEGRA</v>
          </cell>
          <cell r="CI260" t="str">
            <v>05/01/1996</v>
          </cell>
          <cell r="CJ260" t="str">
            <v>563770LAAOH4</v>
          </cell>
          <cell r="CK260" t="str">
            <v>0</v>
          </cell>
          <cell r="CL260" t="str">
            <v>UE Red De Salud Abancay</v>
          </cell>
          <cell r="CM260" t="str">
            <v>ACTIVO</v>
          </cell>
          <cell r="CR260" t="str">
            <v>MICRORED DE SALUD CENTENARIO</v>
          </cell>
        </row>
        <row r="261">
          <cell r="S261" t="str">
            <v>42093848</v>
          </cell>
          <cell r="T261" t="str">
            <v>HEBERTH</v>
          </cell>
          <cell r="U261" t="str">
            <v>AVALOS</v>
          </cell>
          <cell r="V261" t="str">
            <v>GUIZADO</v>
          </cell>
          <cell r="W261" t="str">
            <v>SIN DATOS</v>
          </cell>
          <cell r="X261" t="str">
            <v>06/11/1979</v>
          </cell>
          <cell r="Y261" t="str">
            <v>Masculino</v>
          </cell>
          <cell r="Z261" t="str">
            <v>Soltero</v>
          </cell>
          <cell r="AA261" t="str">
            <v>PSJ.CLORINDA MATTO DE TURNER S/N</v>
          </cell>
          <cell r="AC261" t="str">
            <v>heberava_6@hotmail.com</v>
          </cell>
          <cell r="AD261" t="str">
            <v>974255020</v>
          </cell>
          <cell r="AE261" t="str">
            <v>Superior Técnico</v>
          </cell>
          <cell r="AF261" t="str">
            <v>Técnico superior completo</v>
          </cell>
          <cell r="AG261" t="str">
            <v>TECNICO EN ENFERMERIA</v>
          </cell>
          <cell r="AK261" t="str">
            <v>TITULO</v>
          </cell>
          <cell r="AM261" t="str">
            <v>NO</v>
          </cell>
          <cell r="AR261" t="str">
            <v>SI</v>
          </cell>
          <cell r="AS261" t="str">
            <v>NO</v>
          </cell>
          <cell r="AT261" t="str">
            <v>NO</v>
          </cell>
          <cell r="AV261" t="str">
            <v>2010-08-06</v>
          </cell>
          <cell r="AW261" t="str">
            <v>TECNICO/A EN ENFERMERIA I</v>
          </cell>
          <cell r="AX261" t="str">
            <v>Regimen 276</v>
          </cell>
          <cell r="AY261" t="str">
            <v>Nombrado</v>
          </cell>
          <cell r="AZ261" t="str">
            <v>STF</v>
          </cell>
          <cell r="BA261" t="str">
            <v>0099-STF-Servidor Tecnico F</v>
          </cell>
          <cell r="BB261" t="str">
            <v>TF</v>
          </cell>
          <cell r="BE261" t="str">
            <v>Presencial</v>
          </cell>
          <cell r="BF261" t="str">
            <v>NO</v>
          </cell>
          <cell r="BG261" t="str">
            <v>NO</v>
          </cell>
          <cell r="BI261" t="str">
            <v>NO</v>
          </cell>
          <cell r="BJ261" t="str">
            <v>NO</v>
          </cell>
          <cell r="BK261" t="str">
            <v>20/10/2016</v>
          </cell>
          <cell r="BL261" t="str">
            <v>SI</v>
          </cell>
          <cell r="BM261" t="str">
            <v>Activos</v>
          </cell>
          <cell r="BN261" t="str">
            <v>Tecnicos</v>
          </cell>
          <cell r="BO261" t="str">
            <v>TECNICO ASIS</v>
          </cell>
          <cell r="BP261" t="str">
            <v>000526</v>
          </cell>
          <cell r="BQ261" t="str">
            <v>Ocupada</v>
          </cell>
          <cell r="BR261" t="str">
            <v>Ley 30372</v>
          </cell>
          <cell r="BS261" t="str">
            <v>17/10/2016</v>
          </cell>
          <cell r="BT261" t="str">
            <v>DECRETO SUPREMO</v>
          </cell>
          <cell r="BU261" t="str">
            <v>15/10/2016</v>
          </cell>
          <cell r="BV261" t="str">
            <v>DS 286-2016-EF Nombramiento 2016</v>
          </cell>
          <cell r="BX261" t="str">
            <v>DIRECCION EJECUTIVA</v>
          </cell>
          <cell r="BY261" t="str">
            <v>GESTION ADMINISTRATIVA</v>
          </cell>
          <cell r="BZ261" t="str">
            <v>Personal y Obligaciones Sociales</v>
          </cell>
          <cell r="CA261" t="str">
            <v>RECURSOS ORDINARIOS</v>
          </cell>
          <cell r="CB261" t="str">
            <v>12</v>
          </cell>
          <cell r="CC261" t="str">
            <v>BANCO DE LA NACION</v>
          </cell>
          <cell r="CD261" t="str">
            <v>CUENTA DE AHORRO</v>
          </cell>
          <cell r="CE261" t="str">
            <v>04181081932</v>
          </cell>
          <cell r="CF261" t="str">
            <v>00000000000000000000</v>
          </cell>
          <cell r="CG261" t="str">
            <v>DL.19990 - SNP</v>
          </cell>
          <cell r="CH261" t="str">
            <v>O.N.P.</v>
          </cell>
          <cell r="CK261" t="str">
            <v>0000000000000</v>
          </cell>
          <cell r="CL261" t="str">
            <v>UE Red De Salud Abancay</v>
          </cell>
          <cell r="CM261" t="str">
            <v>ACTIVO</v>
          </cell>
          <cell r="CR261" t="str">
            <v>MICRORED DE SALUD CENTENARIO</v>
          </cell>
        </row>
        <row r="262">
          <cell r="S262" t="str">
            <v>31038844</v>
          </cell>
          <cell r="T262" t="str">
            <v>ENRIQUE</v>
          </cell>
          <cell r="U262" t="str">
            <v>AYMA</v>
          </cell>
          <cell r="V262" t="str">
            <v>CCAHUA</v>
          </cell>
          <cell r="W262" t="str">
            <v>SIN DATOS</v>
          </cell>
          <cell r="X262" t="str">
            <v>15/07/1969</v>
          </cell>
          <cell r="Y262" t="str">
            <v>Masculino</v>
          </cell>
          <cell r="Z262" t="str">
            <v>Soltero</v>
          </cell>
          <cell r="AA262" t="str">
            <v>COMUNIDAD CAMPESINA DE CRUZPATA</v>
          </cell>
          <cell r="AC262" t="str">
            <v>eacc79@hotmail.com</v>
          </cell>
          <cell r="AD262" t="str">
            <v>946610269</v>
          </cell>
          <cell r="AE262" t="str">
            <v>Superior Técnico</v>
          </cell>
          <cell r="AF262" t="str">
            <v>Técnico superior completo</v>
          </cell>
          <cell r="AG262" t="str">
            <v>TECNICO EN ENFERMERIA</v>
          </cell>
          <cell r="AK262" t="str">
            <v>TITULO</v>
          </cell>
          <cell r="AM262" t="str">
            <v>NO</v>
          </cell>
          <cell r="AR262" t="str">
            <v>SI</v>
          </cell>
          <cell r="AS262" t="str">
            <v>NO</v>
          </cell>
          <cell r="AT262" t="str">
            <v>NO</v>
          </cell>
          <cell r="AV262" t="str">
            <v>1996-05-01</v>
          </cell>
          <cell r="AW262" t="str">
            <v>TECNICO/A EN ENFERMERIA I</v>
          </cell>
          <cell r="AX262" t="str">
            <v>Regimen 276</v>
          </cell>
          <cell r="AY262" t="str">
            <v>Nombrado</v>
          </cell>
          <cell r="AZ262" t="str">
            <v>STA</v>
          </cell>
          <cell r="BA262" t="str">
            <v>0094-STA-Servidor Tecnico A</v>
          </cell>
          <cell r="BB262" t="str">
            <v>TA</v>
          </cell>
          <cell r="BC262" t="str">
            <v>Recursos Ordinarios</v>
          </cell>
          <cell r="BE262" t="str">
            <v>Presencial</v>
          </cell>
          <cell r="BF262" t="str">
            <v>NO</v>
          </cell>
          <cell r="BG262" t="str">
            <v>NO</v>
          </cell>
          <cell r="BI262" t="str">
            <v>NO</v>
          </cell>
          <cell r="BJ262" t="str">
            <v>NO</v>
          </cell>
          <cell r="BK262" t="str">
            <v>12/05/1996</v>
          </cell>
          <cell r="BL262" t="str">
            <v>SI</v>
          </cell>
          <cell r="BM262" t="str">
            <v>Activos</v>
          </cell>
          <cell r="BN262" t="str">
            <v>Tecnicos</v>
          </cell>
          <cell r="BO262" t="str">
            <v>TECNICO ASIS</v>
          </cell>
          <cell r="BP262" t="str">
            <v>000009</v>
          </cell>
          <cell r="BQ262" t="str">
            <v>Ocupada</v>
          </cell>
          <cell r="BR262" t="str">
            <v>Concurso</v>
          </cell>
          <cell r="BS262" t="str">
            <v>05/01/1996</v>
          </cell>
          <cell r="BT262" t="str">
            <v>RESOLUCION DIRECTORAL</v>
          </cell>
          <cell r="BU262" t="str">
            <v>05/01/1996</v>
          </cell>
          <cell r="BV262" t="str">
            <v>-</v>
          </cell>
          <cell r="BX262" t="str">
            <v>DIRECCION EJECUTIVA</v>
          </cell>
          <cell r="BY262" t="str">
            <v>GESTION ADMINISTRATIVA</v>
          </cell>
          <cell r="BZ262" t="str">
            <v>Personal y Obligaciones Sociales</v>
          </cell>
          <cell r="CA262" t="str">
            <v>RECURSOS ORDINARIOS</v>
          </cell>
          <cell r="CB262" t="str">
            <v>12</v>
          </cell>
          <cell r="CC262" t="str">
            <v>BANCO DE LA NACION</v>
          </cell>
          <cell r="CD262" t="str">
            <v>MULTIRED</v>
          </cell>
          <cell r="CE262" t="str">
            <v>04181341551</v>
          </cell>
          <cell r="CG262" t="str">
            <v>DL.25897 - SPP</v>
          </cell>
          <cell r="CH262" t="str">
            <v>AFP PROFUTURO</v>
          </cell>
          <cell r="CI262" t="str">
            <v>05/01/1996</v>
          </cell>
          <cell r="CJ262" t="str">
            <v>553971EACAH0</v>
          </cell>
          <cell r="CL262" t="str">
            <v>UE Red De Salud Abancay</v>
          </cell>
          <cell r="CM262" t="str">
            <v>ACTIVO</v>
          </cell>
          <cell r="CR262" t="str">
            <v>MICRORED DE SALUD CENTENARIO</v>
          </cell>
        </row>
        <row r="263">
          <cell r="S263" t="str">
            <v>31043768</v>
          </cell>
          <cell r="T263" t="str">
            <v>SANTUSA</v>
          </cell>
          <cell r="U263" t="str">
            <v>BALLON</v>
          </cell>
          <cell r="V263" t="str">
            <v>BACA</v>
          </cell>
          <cell r="W263" t="str">
            <v>SIN DATOS</v>
          </cell>
          <cell r="X263" t="str">
            <v>16/12/1976</v>
          </cell>
          <cell r="Y263" t="str">
            <v>Femenino</v>
          </cell>
          <cell r="Z263" t="str">
            <v>Soltero</v>
          </cell>
          <cell r="AA263" t="str">
            <v>AV.MIGUEL GUITART S/N</v>
          </cell>
          <cell r="AC263" t="str">
            <v>santusab3@hotmail.com</v>
          </cell>
          <cell r="AD263" t="str">
            <v>975641144</v>
          </cell>
          <cell r="AE263" t="str">
            <v>Superior Universitario</v>
          </cell>
          <cell r="AF263" t="str">
            <v>Superior completo</v>
          </cell>
          <cell r="AG263" t="str">
            <v>ENFERMERA(O)</v>
          </cell>
          <cell r="AK263" t="str">
            <v>TITULO</v>
          </cell>
          <cell r="AL263" t="str">
            <v>33652</v>
          </cell>
          <cell r="AM263" t="str">
            <v>NO</v>
          </cell>
          <cell r="AR263" t="str">
            <v>SI</v>
          </cell>
          <cell r="AS263" t="str">
            <v>NO</v>
          </cell>
          <cell r="AT263" t="str">
            <v>NO</v>
          </cell>
          <cell r="AV263" t="str">
            <v>2011-03-01</v>
          </cell>
          <cell r="AW263" t="str">
            <v>ENFERMERA/O</v>
          </cell>
          <cell r="AX263" t="str">
            <v>Regimen 276</v>
          </cell>
          <cell r="AY263" t="str">
            <v>Nombrado</v>
          </cell>
          <cell r="AZ263" t="str">
            <v>ENF-10</v>
          </cell>
          <cell r="BA263" t="str">
            <v>0076-ENF-10-Enfermera (nivel I)</v>
          </cell>
          <cell r="BB263" t="str">
            <v>10</v>
          </cell>
          <cell r="BE263" t="str">
            <v>Presencial</v>
          </cell>
          <cell r="BF263" t="str">
            <v>NO</v>
          </cell>
          <cell r="BG263" t="str">
            <v>NO</v>
          </cell>
          <cell r="BI263" t="str">
            <v>NO</v>
          </cell>
          <cell r="BJ263" t="str">
            <v>NO</v>
          </cell>
          <cell r="BK263" t="str">
            <v>20/10/2016</v>
          </cell>
          <cell r="BL263" t="str">
            <v>SI</v>
          </cell>
          <cell r="BM263" t="str">
            <v>Activos</v>
          </cell>
          <cell r="BN263" t="str">
            <v>Profesionales de la Salud</v>
          </cell>
          <cell r="BO263" t="str">
            <v>PROF. DE LA SALUD</v>
          </cell>
          <cell r="BP263" t="str">
            <v>000502</v>
          </cell>
          <cell r="BQ263" t="str">
            <v>Ocupada</v>
          </cell>
          <cell r="BR263" t="str">
            <v>Ley 30372</v>
          </cell>
          <cell r="BS263" t="str">
            <v>17/10/2016</v>
          </cell>
          <cell r="BT263" t="str">
            <v>DECRETO SUPREMO</v>
          </cell>
          <cell r="BU263" t="str">
            <v>15/10/2016</v>
          </cell>
          <cell r="BV263" t="str">
            <v>DS 286-2016-EF Nombramiento 2016</v>
          </cell>
          <cell r="BX263" t="str">
            <v>DIRECCION EJECUTIVA</v>
          </cell>
          <cell r="BY263" t="str">
            <v>GESTION ADMINISTRATIVA</v>
          </cell>
          <cell r="BZ263" t="str">
            <v>Personal y Obligaciones Sociales</v>
          </cell>
          <cell r="CA263" t="str">
            <v>RECURSOS ORDINARIOS</v>
          </cell>
          <cell r="CB263" t="str">
            <v>12</v>
          </cell>
          <cell r="CC263" t="str">
            <v>BANCO DE LA NACION</v>
          </cell>
          <cell r="CD263" t="str">
            <v>CUENTA DE AHORRO</v>
          </cell>
          <cell r="CE263" t="str">
            <v>04181076289</v>
          </cell>
          <cell r="CF263" t="str">
            <v>00000000000000000000</v>
          </cell>
          <cell r="CG263" t="str">
            <v>DL.25897 - SPP</v>
          </cell>
          <cell r="CH263" t="str">
            <v>PRIMA AFP</v>
          </cell>
          <cell r="CI263" t="str">
            <v>20/09/2000</v>
          </cell>
          <cell r="CJ263" t="str">
            <v>581080SBBLA0</v>
          </cell>
          <cell r="CK263" t="str">
            <v>0000000000000</v>
          </cell>
          <cell r="CL263" t="str">
            <v>UE Red De Salud Abancay</v>
          </cell>
          <cell r="CM263" t="str">
            <v>ACTIVO</v>
          </cell>
          <cell r="CR263" t="str">
            <v>MICRORED DE SALUD CENTENARIO</v>
          </cell>
        </row>
        <row r="264">
          <cell r="S264" t="str">
            <v>31040091</v>
          </cell>
          <cell r="T264" t="str">
            <v>CELSA</v>
          </cell>
          <cell r="U264" t="str">
            <v>BARAZORDA</v>
          </cell>
          <cell r="V264" t="str">
            <v>PEÑA</v>
          </cell>
          <cell r="W264" t="str">
            <v>SIN DATOS</v>
          </cell>
          <cell r="X264" t="str">
            <v>28/07/1963</v>
          </cell>
          <cell r="Y264" t="str">
            <v>Femenino</v>
          </cell>
          <cell r="Z264" t="str">
            <v>Soltero</v>
          </cell>
          <cell r="AA264" t="str">
            <v>P.JOVEN CENTENARIO MZ.J LT.8</v>
          </cell>
          <cell r="AD264" t="str">
            <v>983646947</v>
          </cell>
          <cell r="AE264" t="str">
            <v>Superior Técnico</v>
          </cell>
          <cell r="AF264" t="str">
            <v>Técnico superior completo</v>
          </cell>
          <cell r="AG264" t="str">
            <v>TECNICO EN ENFERMERIA</v>
          </cell>
          <cell r="AK264" t="str">
            <v>TITULO</v>
          </cell>
          <cell r="AM264" t="str">
            <v>NO</v>
          </cell>
          <cell r="AR264" t="str">
            <v>SI</v>
          </cell>
          <cell r="AS264" t="str">
            <v>NO</v>
          </cell>
          <cell r="AT264" t="str">
            <v>NO</v>
          </cell>
          <cell r="AV264" t="str">
            <v>1987-11-23</v>
          </cell>
          <cell r="AW264" t="str">
            <v>TECNICO/A EN ENFERMERIA I</v>
          </cell>
          <cell r="AX264" t="str">
            <v>Regimen 276</v>
          </cell>
          <cell r="AY264" t="str">
            <v>Nombrado</v>
          </cell>
          <cell r="AZ264" t="str">
            <v>STA</v>
          </cell>
          <cell r="BA264" t="str">
            <v>0094-STA-Servidor Tecnico A</v>
          </cell>
          <cell r="BB264" t="str">
            <v>TA</v>
          </cell>
          <cell r="BC264" t="str">
            <v>Recursos Ordinarios</v>
          </cell>
          <cell r="BE264" t="str">
            <v>Presencial</v>
          </cell>
          <cell r="BF264" t="str">
            <v>NO</v>
          </cell>
          <cell r="BG264" t="str">
            <v>NO</v>
          </cell>
          <cell r="BI264" t="str">
            <v>NO</v>
          </cell>
          <cell r="BJ264" t="str">
            <v>NO</v>
          </cell>
          <cell r="BK264" t="str">
            <v>1987-11-23</v>
          </cell>
          <cell r="BL264" t="str">
            <v>NO</v>
          </cell>
          <cell r="BM264" t="str">
            <v>Activos</v>
          </cell>
          <cell r="BN264" t="str">
            <v>Tecnicos</v>
          </cell>
          <cell r="BO264" t="str">
            <v>TECNICO ASIS</v>
          </cell>
          <cell r="BP264" t="str">
            <v>000013</v>
          </cell>
          <cell r="BQ264" t="str">
            <v>Ocupada</v>
          </cell>
          <cell r="BR264" t="str">
            <v>Concurso</v>
          </cell>
          <cell r="BS264" t="str">
            <v>23/11/1987</v>
          </cell>
          <cell r="BT264" t="str">
            <v>RESOLUCION DIRECTORAL</v>
          </cell>
          <cell r="BU264" t="str">
            <v>23/11/1987</v>
          </cell>
          <cell r="BV264" t="str">
            <v>-</v>
          </cell>
          <cell r="BX264" t="str">
            <v>DIRECCION EJECUTIVA</v>
          </cell>
          <cell r="BY264" t="str">
            <v>GESTION ADMINISTRATIVA</v>
          </cell>
          <cell r="BZ264" t="str">
            <v>Personal y Obligaciones Sociales</v>
          </cell>
          <cell r="CA264" t="str">
            <v>RECURSOS ORDINARIOS</v>
          </cell>
          <cell r="CB264" t="str">
            <v>12</v>
          </cell>
          <cell r="CC264" t="str">
            <v>BANCO DE LA NACION</v>
          </cell>
          <cell r="CD264" t="str">
            <v>MULTIRED</v>
          </cell>
          <cell r="CE264" t="str">
            <v>04181341624</v>
          </cell>
          <cell r="CG264" t="str">
            <v>DL.25897 - SPP</v>
          </cell>
          <cell r="CH264" t="str">
            <v>AFP PROFUTURO</v>
          </cell>
          <cell r="CI264" t="str">
            <v>03/06/2019</v>
          </cell>
          <cell r="CJ264" t="str">
            <v>532180CBPAA1</v>
          </cell>
          <cell r="CK264" t="str">
            <v>000000000000000</v>
          </cell>
          <cell r="CL264" t="str">
            <v>UE Red De Salud Abancay</v>
          </cell>
          <cell r="CM264" t="str">
            <v>ACTIVO</v>
          </cell>
          <cell r="CR264" t="str">
            <v>MICRORED DE SALUD CENTENARIO</v>
          </cell>
        </row>
        <row r="265">
          <cell r="S265" t="str">
            <v>29517778</v>
          </cell>
          <cell r="T265" t="str">
            <v>ANAHID</v>
          </cell>
          <cell r="U265" t="str">
            <v>BEJAR</v>
          </cell>
          <cell r="V265" t="str">
            <v>PAREDES</v>
          </cell>
          <cell r="W265" t="str">
            <v>SIN DATOS</v>
          </cell>
          <cell r="X265" t="str">
            <v>04/11/1971</v>
          </cell>
          <cell r="Y265" t="str">
            <v>Femenino</v>
          </cell>
          <cell r="Z265" t="str">
            <v>Casado</v>
          </cell>
          <cell r="AA265" t="str">
            <v>PROLONG.CUSCO 648</v>
          </cell>
          <cell r="AC265" t="str">
            <v>gabita31@yahoo.com</v>
          </cell>
          <cell r="AD265" t="str">
            <v>983988858</v>
          </cell>
          <cell r="AE265" t="str">
            <v>Superior Universitario</v>
          </cell>
          <cell r="AF265" t="str">
            <v>Superior completo</v>
          </cell>
          <cell r="AG265" t="str">
            <v>OBSTETRA</v>
          </cell>
          <cell r="AK265" t="str">
            <v>TITULO</v>
          </cell>
          <cell r="AL265" t="str">
            <v>8428</v>
          </cell>
          <cell r="AM265" t="str">
            <v>SI</v>
          </cell>
          <cell r="AN265" t="str">
            <v>PROMOCION DE LA SALUD MATERNA CON MENCION EN PSICOPROFILAXIS OBSTETRICA Y ESTIMULACION PRENATAL</v>
          </cell>
          <cell r="AO265" t="str">
            <v>RNE</v>
          </cell>
          <cell r="AP265" t="str">
            <v>1783-E.03</v>
          </cell>
          <cell r="AQ265" t="str">
            <v>UNIVERSIDAD AUTONOMA DE ICA</v>
          </cell>
          <cell r="AR265" t="str">
            <v>SI</v>
          </cell>
          <cell r="AS265" t="str">
            <v>NO</v>
          </cell>
          <cell r="AT265" t="str">
            <v>NO</v>
          </cell>
          <cell r="AV265" t="str">
            <v>2015-01-01</v>
          </cell>
          <cell r="AW265" t="str">
            <v>OBSTETRA</v>
          </cell>
          <cell r="AX265" t="str">
            <v>Regimen 276</v>
          </cell>
          <cell r="AY265" t="str">
            <v>Nombrado</v>
          </cell>
          <cell r="AZ265" t="str">
            <v>OBS-I</v>
          </cell>
          <cell r="BA265" t="str">
            <v>0110-OBS-I-Obstetriz (nivel 10)</v>
          </cell>
          <cell r="BB265" t="str">
            <v>1</v>
          </cell>
          <cell r="BE265" t="str">
            <v>Presencial</v>
          </cell>
          <cell r="BF265" t="str">
            <v>NO</v>
          </cell>
          <cell r="BG265" t="str">
            <v>NO</v>
          </cell>
          <cell r="BI265" t="str">
            <v>NO</v>
          </cell>
          <cell r="BJ265" t="str">
            <v>NO</v>
          </cell>
          <cell r="BK265" t="str">
            <v>31/12/2014</v>
          </cell>
          <cell r="BL265" t="str">
            <v>SI</v>
          </cell>
          <cell r="BM265" t="str">
            <v>Activos</v>
          </cell>
          <cell r="BN265" t="str">
            <v>Profesionales de la Salud</v>
          </cell>
          <cell r="BO265" t="str">
            <v>PROF. DE LA SALUD</v>
          </cell>
          <cell r="BP265" t="str">
            <v>000387</v>
          </cell>
          <cell r="BQ265" t="str">
            <v>Ocupada</v>
          </cell>
          <cell r="BR265" t="str">
            <v>Ley 30114</v>
          </cell>
          <cell r="BS265" t="str">
            <v>31/12/2014</v>
          </cell>
          <cell r="BT265" t="str">
            <v>RESOLUCION DIRECTORAL</v>
          </cell>
          <cell r="BU265" t="str">
            <v>31/12/2014</v>
          </cell>
          <cell r="BV265" t="str">
            <v>199-2014-D-RSAB-APURIMAC</v>
          </cell>
          <cell r="BX265" t="str">
            <v>DIRECCION EJECUTIVA</v>
          </cell>
          <cell r="BY265" t="str">
            <v>GESTION ADMINISTRATIVA</v>
          </cell>
          <cell r="BZ265" t="str">
            <v>Personal y Obligaciones Sociales</v>
          </cell>
          <cell r="CA265" t="str">
            <v>RECURSOS ORDINARIOS</v>
          </cell>
          <cell r="CB265" t="str">
            <v>12</v>
          </cell>
          <cell r="CC265" t="str">
            <v>BANCO DE LA NACION</v>
          </cell>
          <cell r="CD265" t="str">
            <v>CUENTA DE AHORRO</v>
          </cell>
          <cell r="CE265" t="str">
            <v>04181082033</v>
          </cell>
          <cell r="CG265" t="str">
            <v>DL.19990 - SNP</v>
          </cell>
          <cell r="CH265" t="str">
            <v>O.N.P.</v>
          </cell>
          <cell r="CL265" t="str">
            <v>UE Red De Salud Abancay</v>
          </cell>
          <cell r="CM265" t="str">
            <v>ACTIVO</v>
          </cell>
          <cell r="CR265" t="str">
            <v>MICRORED DE SALUD CENTENARIO</v>
          </cell>
        </row>
        <row r="266">
          <cell r="S266" t="str">
            <v>31040259</v>
          </cell>
          <cell r="T266" t="str">
            <v>WALTER</v>
          </cell>
          <cell r="U266" t="str">
            <v>BENITES</v>
          </cell>
          <cell r="V266" t="str">
            <v>AYMA</v>
          </cell>
          <cell r="W266" t="str">
            <v>SIN DATOS</v>
          </cell>
          <cell r="X266" t="str">
            <v>13/07/1971</v>
          </cell>
          <cell r="Y266" t="str">
            <v>Masculino</v>
          </cell>
          <cell r="Z266" t="str">
            <v>Soltero</v>
          </cell>
          <cell r="AA266" t="str">
            <v>SANTA ISABEL CAYPE</v>
          </cell>
          <cell r="AE266" t="str">
            <v>Superior Técnico</v>
          </cell>
          <cell r="AF266" t="str">
            <v>Técnico superior completo</v>
          </cell>
          <cell r="AG266" t="str">
            <v>TECNICO EN ENFERMERIA</v>
          </cell>
          <cell r="AK266" t="str">
            <v>TITULO</v>
          </cell>
          <cell r="AM266" t="str">
            <v>NO</v>
          </cell>
          <cell r="AR266" t="str">
            <v>SI</v>
          </cell>
          <cell r="AS266" t="str">
            <v>NO</v>
          </cell>
          <cell r="AT266" t="str">
            <v>NO</v>
          </cell>
          <cell r="AV266" t="str">
            <v>1996-05-01</v>
          </cell>
          <cell r="AW266" t="str">
            <v>TECNICO/A EN ENFERMERIA I</v>
          </cell>
          <cell r="AX266" t="str">
            <v>Regimen 276</v>
          </cell>
          <cell r="AY266" t="str">
            <v>Nombrado</v>
          </cell>
          <cell r="AZ266" t="str">
            <v>STA</v>
          </cell>
          <cell r="BA266" t="str">
            <v>0094-STA-Servidor Tecnico A</v>
          </cell>
          <cell r="BB266" t="str">
            <v>TA</v>
          </cell>
          <cell r="BC266" t="str">
            <v>Recursos Ordinarios</v>
          </cell>
          <cell r="BE266" t="str">
            <v>Presencial</v>
          </cell>
          <cell r="BF266" t="str">
            <v>NO</v>
          </cell>
          <cell r="BG266" t="str">
            <v>NO</v>
          </cell>
          <cell r="BI266" t="str">
            <v>NO</v>
          </cell>
          <cell r="BJ266" t="str">
            <v>NO</v>
          </cell>
          <cell r="BK266" t="str">
            <v>12/05/1996</v>
          </cell>
          <cell r="BL266" t="str">
            <v>SI</v>
          </cell>
          <cell r="BM266" t="str">
            <v>Activos</v>
          </cell>
          <cell r="BN266" t="str">
            <v>Tecnicos</v>
          </cell>
          <cell r="BO266" t="str">
            <v>TECNICO ASIS</v>
          </cell>
          <cell r="BP266" t="str">
            <v>000014</v>
          </cell>
          <cell r="BQ266" t="str">
            <v>Ocupada</v>
          </cell>
          <cell r="BR266" t="str">
            <v>Concurso</v>
          </cell>
          <cell r="BS266" t="str">
            <v>05/01/1996</v>
          </cell>
          <cell r="BT266" t="str">
            <v>RESOLUCION DIRECTORAL</v>
          </cell>
          <cell r="BU266" t="str">
            <v>05/01/1996</v>
          </cell>
          <cell r="BV266" t="str">
            <v>-</v>
          </cell>
          <cell r="BX266" t="str">
            <v>DIRECCION EJECUTIVA</v>
          </cell>
          <cell r="BY266" t="str">
            <v>GESTION ADMINISTRATIVA</v>
          </cell>
          <cell r="BZ266" t="str">
            <v>Personal y Obligaciones Sociales</v>
          </cell>
          <cell r="CA266" t="str">
            <v>RECURSOS ORDINARIOS</v>
          </cell>
          <cell r="CB266" t="str">
            <v>12</v>
          </cell>
          <cell r="CC266" t="str">
            <v>BANCO DE LA NACION</v>
          </cell>
          <cell r="CD266" t="str">
            <v>MULTIRED</v>
          </cell>
          <cell r="CE266" t="str">
            <v>04181341675</v>
          </cell>
          <cell r="CG266" t="str">
            <v>DL.25897 - SPP</v>
          </cell>
          <cell r="CH266" t="str">
            <v>AFP PROFUTURO</v>
          </cell>
          <cell r="CI266" t="str">
            <v>05/01/1996</v>
          </cell>
          <cell r="CJ266" t="str">
            <v>561251WBAIA9</v>
          </cell>
          <cell r="CL266" t="str">
            <v>UE Red De Salud Abancay</v>
          </cell>
          <cell r="CM266" t="str">
            <v>ACTIVO</v>
          </cell>
          <cell r="CR266" t="str">
            <v>MICRORED DE SALUD CENTENARIO</v>
          </cell>
        </row>
        <row r="267">
          <cell r="S267" t="str">
            <v>31004772</v>
          </cell>
          <cell r="T267" t="str">
            <v>JUANA</v>
          </cell>
          <cell r="U267" t="str">
            <v>BRAVO</v>
          </cell>
          <cell r="V267" t="str">
            <v>ATAHUI</v>
          </cell>
          <cell r="W267" t="str">
            <v>SIN DATOS</v>
          </cell>
          <cell r="X267" t="str">
            <v>29/03/1953</v>
          </cell>
          <cell r="Y267" t="str">
            <v>Femenino</v>
          </cell>
          <cell r="Z267" t="str">
            <v>Soltero</v>
          </cell>
          <cell r="AA267" t="str">
            <v>AV.VENEZUELA NRO.1317</v>
          </cell>
          <cell r="AE267" t="str">
            <v>Superior Técnico</v>
          </cell>
          <cell r="AF267" t="str">
            <v>Técnico superior completo</v>
          </cell>
          <cell r="AG267" t="str">
            <v>TECNICO EN ENFERMERIA</v>
          </cell>
          <cell r="AK267" t="str">
            <v>TITULO</v>
          </cell>
          <cell r="AM267" t="str">
            <v>NO</v>
          </cell>
          <cell r="AR267" t="str">
            <v>SI</v>
          </cell>
          <cell r="AS267" t="str">
            <v>NO</v>
          </cell>
          <cell r="AT267" t="str">
            <v>NO</v>
          </cell>
          <cell r="AV267" t="str">
            <v>1983-10-01</v>
          </cell>
          <cell r="AW267" t="str">
            <v>TECNICO/A EN ENFERMERIA I</v>
          </cell>
          <cell r="AX267" t="str">
            <v>Regimen 276</v>
          </cell>
          <cell r="AY267" t="str">
            <v>Nombrado</v>
          </cell>
          <cell r="AZ267" t="str">
            <v>STA</v>
          </cell>
          <cell r="BA267" t="str">
            <v>0094-STA-Servidor Tecnico A</v>
          </cell>
          <cell r="BB267" t="str">
            <v>TA</v>
          </cell>
          <cell r="BC267" t="str">
            <v>Recursos Ordinarios</v>
          </cell>
          <cell r="BE267" t="str">
            <v>Solo Remoto</v>
          </cell>
          <cell r="BF267" t="str">
            <v>NO</v>
          </cell>
          <cell r="BG267" t="str">
            <v>NO</v>
          </cell>
          <cell r="BH267" t="str">
            <v>Mayor de 65 años</v>
          </cell>
          <cell r="BI267" t="str">
            <v>NO</v>
          </cell>
          <cell r="BJ267" t="str">
            <v>NO</v>
          </cell>
          <cell r="BL267" t="str">
            <v>NO</v>
          </cell>
          <cell r="BM267" t="str">
            <v>Activos</v>
          </cell>
          <cell r="BN267" t="str">
            <v>Tecnicos</v>
          </cell>
          <cell r="BO267" t="str">
            <v>TECNICO ASIS</v>
          </cell>
          <cell r="BP267" t="str">
            <v>000016</v>
          </cell>
          <cell r="BQ267" t="str">
            <v>Ocupada</v>
          </cell>
          <cell r="BR267" t="str">
            <v>Concurso</v>
          </cell>
          <cell r="BS267" t="str">
            <v>10/01/1983</v>
          </cell>
          <cell r="BT267" t="str">
            <v>RESOLUCION DIRECTORAL</v>
          </cell>
          <cell r="BU267" t="str">
            <v>10/01/1983</v>
          </cell>
          <cell r="BV267" t="str">
            <v>-</v>
          </cell>
          <cell r="BX267" t="str">
            <v>DIRECCION EJECUTIVA</v>
          </cell>
          <cell r="BY267" t="str">
            <v>GESTION ADMINISTRATIVA</v>
          </cell>
          <cell r="BZ267" t="str">
            <v>Personal y Obligaciones Sociales</v>
          </cell>
          <cell r="CA267" t="str">
            <v>RECURSOS ORDINARIOS</v>
          </cell>
          <cell r="CB267" t="str">
            <v>12</v>
          </cell>
          <cell r="CC267" t="str">
            <v>BANCO DE LA NACION</v>
          </cell>
          <cell r="CD267" t="str">
            <v>MULTIRED</v>
          </cell>
          <cell r="CE267" t="str">
            <v>04181341721</v>
          </cell>
          <cell r="CG267" t="str">
            <v>DL.25897 - SPP</v>
          </cell>
          <cell r="CH267" t="str">
            <v>AFP INTEGRA</v>
          </cell>
          <cell r="CI267" t="str">
            <v>01/06/2020</v>
          </cell>
          <cell r="CJ267" t="str">
            <v>194450JBAVH9</v>
          </cell>
          <cell r="CK267" t="str">
            <v>000000000000000</v>
          </cell>
          <cell r="CL267" t="str">
            <v>UE Red De Salud Abancay</v>
          </cell>
          <cell r="CM267" t="str">
            <v>ACTIVO</v>
          </cell>
          <cell r="CR267" t="str">
            <v>MICRORED DE SALUD CENTENARIO</v>
          </cell>
        </row>
        <row r="268">
          <cell r="S268" t="str">
            <v>29519921</v>
          </cell>
          <cell r="T268" t="str">
            <v>JORGE ANTONIO</v>
          </cell>
          <cell r="U268" t="str">
            <v>BUENO</v>
          </cell>
          <cell r="V268" t="str">
            <v>HINOJOSA</v>
          </cell>
          <cell r="W268" t="str">
            <v>SIN DATOS</v>
          </cell>
          <cell r="X268" t="str">
            <v>01/12/1963</v>
          </cell>
          <cell r="Y268" t="str">
            <v>Masculino</v>
          </cell>
          <cell r="Z268" t="str">
            <v>Soltero</v>
          </cell>
          <cell r="AA268" t="str">
            <v>JR.CUSCO NRO.535 INT.2</v>
          </cell>
          <cell r="AC268" t="str">
            <v>jorgebh2012@hotmail.com</v>
          </cell>
          <cell r="AD268" t="str">
            <v>983616260</v>
          </cell>
          <cell r="AE268" t="str">
            <v>Superior Universitario</v>
          </cell>
          <cell r="AF268" t="str">
            <v>Superior completo</v>
          </cell>
          <cell r="AG268" t="str">
            <v>CIRUJANO DENTISTA</v>
          </cell>
          <cell r="AK268" t="str">
            <v>TITULO</v>
          </cell>
          <cell r="AL268" t="str">
            <v>7236</v>
          </cell>
          <cell r="AM268" t="str">
            <v>NO</v>
          </cell>
          <cell r="AR268" t="str">
            <v>SI</v>
          </cell>
          <cell r="AS268" t="str">
            <v>NO</v>
          </cell>
          <cell r="AT268" t="str">
            <v>NO</v>
          </cell>
          <cell r="AV268" t="str">
            <v>2008-03-01</v>
          </cell>
          <cell r="AW268" t="str">
            <v>ODONTOLOGO</v>
          </cell>
          <cell r="AX268" t="str">
            <v>Regimen 276</v>
          </cell>
          <cell r="AY268" t="str">
            <v>Nombrado</v>
          </cell>
          <cell r="AZ268" t="str">
            <v>CD-II</v>
          </cell>
          <cell r="BA268" t="str">
            <v>0116-CD-II-Cirujano Dentista (nivel II)</v>
          </cell>
          <cell r="BB268" t="str">
            <v>62</v>
          </cell>
          <cell r="BC268" t="str">
            <v>Recursos Ordinarios</v>
          </cell>
          <cell r="BE268" t="str">
            <v>Presencial</v>
          </cell>
          <cell r="BF268" t="str">
            <v>NO</v>
          </cell>
          <cell r="BG268" t="str">
            <v>NO</v>
          </cell>
          <cell r="BI268" t="str">
            <v>NO</v>
          </cell>
          <cell r="BJ268" t="str">
            <v>NO</v>
          </cell>
          <cell r="BK268" t="str">
            <v>18/01/2008</v>
          </cell>
          <cell r="BL268" t="str">
            <v>SI</v>
          </cell>
          <cell r="BM268" t="str">
            <v>Activos</v>
          </cell>
          <cell r="BN268" t="str">
            <v>Profesionales de la Salud</v>
          </cell>
          <cell r="BO268" t="str">
            <v>PROF. DE LA SALUD</v>
          </cell>
          <cell r="BP268" t="str">
            <v>000132</v>
          </cell>
          <cell r="BQ268" t="str">
            <v>Ocupada</v>
          </cell>
          <cell r="BR268" t="str">
            <v>Concurso</v>
          </cell>
          <cell r="BS268" t="str">
            <v>03/01/2008</v>
          </cell>
          <cell r="BT268" t="str">
            <v>RESOLUCION DIRECTORAL</v>
          </cell>
          <cell r="BU268" t="str">
            <v>03/01/2008</v>
          </cell>
          <cell r="BV268" t="str">
            <v>-</v>
          </cell>
          <cell r="BX268" t="str">
            <v>DIRECCION EJECUTIVA</v>
          </cell>
          <cell r="BY268" t="str">
            <v>GESTION ADMINISTRATIVA</v>
          </cell>
          <cell r="BZ268" t="str">
            <v>Personal y Obligaciones Sociales</v>
          </cell>
          <cell r="CA268" t="str">
            <v>RECURSOS ORDINARIOS</v>
          </cell>
          <cell r="CB268" t="str">
            <v>12</v>
          </cell>
          <cell r="CC268" t="str">
            <v>BANCO DE LA NACION</v>
          </cell>
          <cell r="CD268" t="str">
            <v>MULTIRED</v>
          </cell>
          <cell r="CE268" t="str">
            <v>04181045928</v>
          </cell>
          <cell r="CG268" t="str">
            <v>DL.25897 - SPP</v>
          </cell>
          <cell r="CH268" t="str">
            <v>AFP INTEGRA</v>
          </cell>
          <cell r="CI268" t="str">
            <v>03/01/2008</v>
          </cell>
          <cell r="CJ268" t="str">
            <v>533441JBHNO0</v>
          </cell>
          <cell r="CL268" t="str">
            <v>UE Red De Salud Abancay</v>
          </cell>
          <cell r="CM268" t="str">
            <v>ACTIVO</v>
          </cell>
          <cell r="CR268" t="str">
            <v>MICRORED DE SALUD CENTENARIO</v>
          </cell>
        </row>
        <row r="269">
          <cell r="S269" t="str">
            <v>31013184</v>
          </cell>
          <cell r="T269" t="str">
            <v>CARLOS ENRIQUE</v>
          </cell>
          <cell r="U269" t="str">
            <v>BUENO</v>
          </cell>
          <cell r="V269" t="str">
            <v>QUINO</v>
          </cell>
          <cell r="W269" t="str">
            <v>SIN DATOS</v>
          </cell>
          <cell r="X269" t="str">
            <v>15/12/1966</v>
          </cell>
          <cell r="Y269" t="str">
            <v>Masculino</v>
          </cell>
          <cell r="Z269" t="str">
            <v>Casado</v>
          </cell>
          <cell r="AA269" t="str">
            <v>JR. JUNIN 328</v>
          </cell>
          <cell r="AC269" t="str">
            <v>chayitobq@hotmail.com</v>
          </cell>
          <cell r="AD269" t="str">
            <v>940236085</v>
          </cell>
          <cell r="AE269" t="str">
            <v>Superior Técnico</v>
          </cell>
          <cell r="AF269" t="str">
            <v>Técnico superior completo</v>
          </cell>
          <cell r="AG269" t="str">
            <v>TECNICO LABORATORISTA</v>
          </cell>
          <cell r="AK269" t="str">
            <v>TITULO</v>
          </cell>
          <cell r="AM269" t="str">
            <v>NO</v>
          </cell>
          <cell r="AR269" t="str">
            <v>SI</v>
          </cell>
          <cell r="AS269" t="str">
            <v>NO</v>
          </cell>
          <cell r="AT269" t="str">
            <v>NO</v>
          </cell>
          <cell r="AV269" t="str">
            <v>1987-11-23</v>
          </cell>
          <cell r="AW269" t="str">
            <v>TECNICO/A EN LABORATORIO AMBIENTAL II</v>
          </cell>
          <cell r="AX269" t="str">
            <v>Regimen 276</v>
          </cell>
          <cell r="AY269" t="str">
            <v>Nombrado</v>
          </cell>
          <cell r="AZ269" t="str">
            <v>STA</v>
          </cell>
          <cell r="BA269" t="str">
            <v>0094-STA-Servidor Tecnico A</v>
          </cell>
          <cell r="BB269" t="str">
            <v>TA</v>
          </cell>
          <cell r="BC269" t="str">
            <v>Recursos Ordinarios</v>
          </cell>
          <cell r="BE269" t="str">
            <v>Solo Remoto</v>
          </cell>
          <cell r="BF269" t="str">
            <v>NO</v>
          </cell>
          <cell r="BG269" t="str">
            <v>NO</v>
          </cell>
          <cell r="BH269" t="str">
            <v>Presencia de comorbilidad(RM 193-2020-MINSA,7.2)</v>
          </cell>
          <cell r="BI269" t="str">
            <v>NO</v>
          </cell>
          <cell r="BJ269" t="str">
            <v>NO</v>
          </cell>
          <cell r="BK269" t="str">
            <v>1987-11-23</v>
          </cell>
          <cell r="BL269" t="str">
            <v>NO</v>
          </cell>
          <cell r="BM269" t="str">
            <v>Activos</v>
          </cell>
          <cell r="BN269" t="str">
            <v>Tecnicos</v>
          </cell>
          <cell r="BO269" t="str">
            <v>TECNICO ASIS</v>
          </cell>
          <cell r="BP269" t="str">
            <v>000017</v>
          </cell>
          <cell r="BQ269" t="str">
            <v>Ocupada</v>
          </cell>
          <cell r="BR269" t="str">
            <v>Concurso</v>
          </cell>
          <cell r="BS269" t="str">
            <v>23/11/1987</v>
          </cell>
          <cell r="BT269" t="str">
            <v>RESOLUCION DIRECTORAL</v>
          </cell>
          <cell r="BU269" t="str">
            <v>23/11/1987</v>
          </cell>
          <cell r="BV269" t="str">
            <v>-</v>
          </cell>
          <cell r="BX269" t="str">
            <v>DIRECCION EJECUTIVA</v>
          </cell>
          <cell r="BY269" t="str">
            <v>GESTION ADMINISTRATIVA</v>
          </cell>
          <cell r="BZ269" t="str">
            <v>Personal y Obligaciones Sociales</v>
          </cell>
          <cell r="CA269" t="str">
            <v>RECURSOS ORDINARIOS</v>
          </cell>
          <cell r="CB269" t="str">
            <v>12</v>
          </cell>
          <cell r="CC269" t="str">
            <v>BANCO DE LA NACION</v>
          </cell>
          <cell r="CD269" t="str">
            <v>MULTIRED</v>
          </cell>
          <cell r="CE269" t="str">
            <v>04181341756</v>
          </cell>
          <cell r="CF269" t="str">
            <v>00000000000000000000</v>
          </cell>
          <cell r="CG269" t="str">
            <v>DL.25897 - SPP</v>
          </cell>
          <cell r="CH269" t="str">
            <v>AFP INTEGRA</v>
          </cell>
          <cell r="CI269" t="str">
            <v>01/04/2020</v>
          </cell>
          <cell r="CJ269" t="str">
            <v>244541CBQNN9</v>
          </cell>
          <cell r="CK269" t="str">
            <v>000000000000000</v>
          </cell>
          <cell r="CL269" t="str">
            <v>UE Red De Salud Abancay</v>
          </cell>
          <cell r="CM269" t="str">
            <v>ACTIVO</v>
          </cell>
        </row>
        <row r="270">
          <cell r="S270" t="str">
            <v>31003588</v>
          </cell>
          <cell r="T270" t="str">
            <v>MARCELINO</v>
          </cell>
          <cell r="U270" t="str">
            <v>CARBAJAL</v>
          </cell>
          <cell r="V270" t="str">
            <v>MEDINA</v>
          </cell>
          <cell r="W270" t="str">
            <v>SIN DATOS</v>
          </cell>
          <cell r="X270" t="str">
            <v>15/09/1958</v>
          </cell>
          <cell r="Y270" t="str">
            <v>Masculino</v>
          </cell>
          <cell r="Z270" t="str">
            <v>Casado</v>
          </cell>
          <cell r="AA270" t="str">
            <v>ASOC LOS INGENIEROS B 16</v>
          </cell>
          <cell r="AC270" t="str">
            <v>marcecarme@hotmail.com</v>
          </cell>
          <cell r="AD270" t="str">
            <v>983634636</v>
          </cell>
          <cell r="AE270" t="str">
            <v>Superior Técnico</v>
          </cell>
          <cell r="AF270" t="str">
            <v>Técnico superior completo</v>
          </cell>
          <cell r="AG270" t="str">
            <v>TECNICO EN ENFERMERIA</v>
          </cell>
          <cell r="AK270" t="str">
            <v>TITULO</v>
          </cell>
          <cell r="AM270" t="str">
            <v>NO</v>
          </cell>
          <cell r="AR270" t="str">
            <v>SI</v>
          </cell>
          <cell r="AS270" t="str">
            <v>NO</v>
          </cell>
          <cell r="AT270" t="str">
            <v>NO</v>
          </cell>
          <cell r="AV270" t="str">
            <v>2010-07-01</v>
          </cell>
          <cell r="AW270" t="str">
            <v>TECNICO/A EN ENFERMERIA I</v>
          </cell>
          <cell r="AX270" t="str">
            <v>Regimen 276</v>
          </cell>
          <cell r="AY270" t="str">
            <v>Nombrado</v>
          </cell>
          <cell r="AZ270" t="str">
            <v>STC</v>
          </cell>
          <cell r="BA270" t="str">
            <v>0096-STC-Servidor Tecnico C</v>
          </cell>
          <cell r="BB270" t="str">
            <v>TC</v>
          </cell>
          <cell r="BC270" t="str">
            <v>Recursos Ordinarios</v>
          </cell>
          <cell r="BE270" t="str">
            <v>Solo Remoto</v>
          </cell>
          <cell r="BF270" t="str">
            <v>NO</v>
          </cell>
          <cell r="BG270" t="str">
            <v>NO</v>
          </cell>
          <cell r="BH270" t="str">
            <v>Mayor de 65 años</v>
          </cell>
          <cell r="BI270" t="str">
            <v>NO</v>
          </cell>
          <cell r="BJ270" t="str">
            <v>NO</v>
          </cell>
          <cell r="BK270" t="str">
            <v>05/08/2010</v>
          </cell>
          <cell r="BL270" t="str">
            <v>SI</v>
          </cell>
          <cell r="BM270" t="str">
            <v>Activos</v>
          </cell>
          <cell r="BN270" t="str">
            <v>Tecnicos</v>
          </cell>
          <cell r="BO270" t="str">
            <v>TECNICO ASIS</v>
          </cell>
          <cell r="BP270" t="str">
            <v>000159</v>
          </cell>
          <cell r="BQ270" t="str">
            <v>Ocupada</v>
          </cell>
          <cell r="BR270" t="str">
            <v>Ley 28498</v>
          </cell>
          <cell r="BS270" t="str">
            <v>01/04/2010</v>
          </cell>
          <cell r="BT270" t="str">
            <v>RESOLUCION DIRECTORAL</v>
          </cell>
          <cell r="BU270" t="str">
            <v>01/04/2010</v>
          </cell>
          <cell r="BV270" t="str">
            <v>-</v>
          </cell>
          <cell r="BX270" t="str">
            <v>DIRECCION EJECUTIVA</v>
          </cell>
          <cell r="BY270" t="str">
            <v>GESTION ADMINISTRATIVA</v>
          </cell>
          <cell r="BZ270" t="str">
            <v>Personal y Obligaciones Sociales</v>
          </cell>
          <cell r="CA270" t="str">
            <v>RECURSOS ORDINARIOS</v>
          </cell>
          <cell r="CB270" t="str">
            <v>12</v>
          </cell>
          <cell r="CC270" t="str">
            <v>BANCO DE LA NACION</v>
          </cell>
          <cell r="CD270" t="str">
            <v>MULTIRED</v>
          </cell>
          <cell r="CE270" t="str">
            <v>04181025676</v>
          </cell>
          <cell r="CF270" t="str">
            <v>00000000000000000000</v>
          </cell>
          <cell r="CG270" t="str">
            <v>DL.25897 - SPP</v>
          </cell>
          <cell r="CH270" t="str">
            <v>PRIMA AFP</v>
          </cell>
          <cell r="CI270" t="str">
            <v>12/12/1997</v>
          </cell>
          <cell r="CJ270" t="str">
            <v>514411MCMBI3</v>
          </cell>
          <cell r="CL270" t="str">
            <v>UE Red De Salud Abancay</v>
          </cell>
          <cell r="CM270" t="str">
            <v>ACTIVO</v>
          </cell>
          <cell r="CR270" t="str">
            <v>MICRORED DE SALUD CENTENARIO</v>
          </cell>
        </row>
        <row r="271">
          <cell r="S271" t="str">
            <v>21542830</v>
          </cell>
          <cell r="T271" t="str">
            <v>LUCY ESPERANZA</v>
          </cell>
          <cell r="U271" t="str">
            <v>CASTAÑEDA</v>
          </cell>
          <cell r="V271" t="str">
            <v>SANCHEZ</v>
          </cell>
          <cell r="W271" t="str">
            <v>SIN DATOS</v>
          </cell>
          <cell r="X271" t="str">
            <v>28/10/1973</v>
          </cell>
          <cell r="Y271" t="str">
            <v>Femenino</v>
          </cell>
          <cell r="Z271" t="str">
            <v>Soltero</v>
          </cell>
          <cell r="AA271" t="str">
            <v>AV BRASIL S/N</v>
          </cell>
          <cell r="AC271" t="str">
            <v>mundolabperu@hotmail.com</v>
          </cell>
          <cell r="AD271" t="str">
            <v>972844080</v>
          </cell>
          <cell r="AE271" t="str">
            <v>Superior Técnico</v>
          </cell>
          <cell r="AF271" t="str">
            <v>Técnico superior completo</v>
          </cell>
          <cell r="AG271" t="str">
            <v>TECNICO EN ENFERMERIA</v>
          </cell>
          <cell r="AK271" t="str">
            <v>TITULO</v>
          </cell>
          <cell r="AM271" t="str">
            <v>NO</v>
          </cell>
          <cell r="AR271" t="str">
            <v>SI</v>
          </cell>
          <cell r="AS271" t="str">
            <v>NO</v>
          </cell>
          <cell r="AT271" t="str">
            <v>NO</v>
          </cell>
          <cell r="AV271" t="str">
            <v>2012-07-01</v>
          </cell>
          <cell r="AW271" t="str">
            <v>TECNICO/A EN ENFERMERIA I</v>
          </cell>
          <cell r="AX271" t="str">
            <v>Regimen 276</v>
          </cell>
          <cell r="AY271" t="str">
            <v>Contratado 276 - Plazo fijo</v>
          </cell>
          <cell r="AZ271" t="str">
            <v>STA</v>
          </cell>
          <cell r="BA271" t="str">
            <v>0094-STA-Servidor Tecnico A</v>
          </cell>
          <cell r="BB271" t="str">
            <v>TA</v>
          </cell>
          <cell r="BE271" t="str">
            <v>Presencial</v>
          </cell>
          <cell r="BF271" t="str">
            <v>NO</v>
          </cell>
          <cell r="BG271" t="str">
            <v>NO</v>
          </cell>
          <cell r="BI271" t="str">
            <v>NO</v>
          </cell>
          <cell r="BJ271" t="str">
            <v>NO</v>
          </cell>
          <cell r="BL271" t="str">
            <v>NO</v>
          </cell>
          <cell r="BM271" t="str">
            <v>Activos</v>
          </cell>
          <cell r="BN271" t="str">
            <v>Tecnicos</v>
          </cell>
          <cell r="BO271" t="str">
            <v>TECNICO ASIS</v>
          </cell>
          <cell r="BP271" t="str">
            <v>000115</v>
          </cell>
          <cell r="BQ271" t="str">
            <v>Ocupada</v>
          </cell>
          <cell r="BR271" t="str">
            <v>Concurso</v>
          </cell>
          <cell r="BS271" t="str">
            <v>19/06/2014</v>
          </cell>
          <cell r="BT271" t="str">
            <v>RESOLUCION DIRECTORAL</v>
          </cell>
          <cell r="BU271" t="str">
            <v>12/06/2014</v>
          </cell>
          <cell r="BV271" t="str">
            <v>069-2014-D-RSAB-APURIMAC</v>
          </cell>
          <cell r="BW271" t="str">
            <v>C.S. I-4 PUEBLO JOVEN CENTENARIO</v>
          </cell>
          <cell r="BX271" t="str">
            <v>DIRECCION EJECUTIVA</v>
          </cell>
          <cell r="BY271" t="str">
            <v>GESTION ADMINISTRATIVA</v>
          </cell>
          <cell r="BZ271" t="str">
            <v>Personal y Obligaciones Sociales</v>
          </cell>
          <cell r="CA271" t="str">
            <v>RECURSOS ORDINARIOS</v>
          </cell>
          <cell r="CB271" t="str">
            <v>6</v>
          </cell>
          <cell r="CC271" t="str">
            <v>BANCO DE LA NACION</v>
          </cell>
          <cell r="CD271" t="str">
            <v>CUENTA DE AHORRO</v>
          </cell>
          <cell r="CE271" t="str">
            <v>04181090702</v>
          </cell>
          <cell r="CF271" t="str">
            <v>00000000000000000000</v>
          </cell>
          <cell r="CG271" t="str">
            <v>DL.25897 - SPP</v>
          </cell>
          <cell r="CH271" t="str">
            <v>PRIMA AFP</v>
          </cell>
          <cell r="CI271" t="str">
            <v>02/09/2009</v>
          </cell>
          <cell r="CJ271" t="str">
            <v>569630LCSTC6</v>
          </cell>
          <cell r="CL271" t="str">
            <v>UE Red De Salud Abancay</v>
          </cell>
          <cell r="CM271" t="str">
            <v>ACTIVO</v>
          </cell>
          <cell r="CR271" t="str">
            <v>MICRORED DE SALUD CENTENARIO</v>
          </cell>
        </row>
        <row r="272">
          <cell r="S272" t="str">
            <v>31044103</v>
          </cell>
          <cell r="T272" t="str">
            <v>ELISABET BACILIA</v>
          </cell>
          <cell r="U272" t="str">
            <v>CCOCHA</v>
          </cell>
          <cell r="V272" t="str">
            <v>CCANRI</v>
          </cell>
          <cell r="W272" t="str">
            <v>SIN DATOS</v>
          </cell>
          <cell r="X272" t="str">
            <v>05/10/1977</v>
          </cell>
          <cell r="Y272" t="str">
            <v>Femenino</v>
          </cell>
          <cell r="Z272" t="str">
            <v>Soltero</v>
          </cell>
          <cell r="AA272" t="str">
            <v>URB.MAGISTERIAL A 13</v>
          </cell>
          <cell r="AC272" t="str">
            <v>emys_012@hotmail.com</v>
          </cell>
          <cell r="AD272" t="str">
            <v>979722921</v>
          </cell>
          <cell r="AE272" t="str">
            <v>Superior Universitario</v>
          </cell>
          <cell r="AF272" t="str">
            <v>Superior completo</v>
          </cell>
          <cell r="AG272" t="str">
            <v>TECNICO EN ENFERMERIA</v>
          </cell>
          <cell r="AH272" t="str">
            <v>OBSTETRA</v>
          </cell>
          <cell r="AK272" t="str">
            <v>TITULO</v>
          </cell>
          <cell r="AM272" t="str">
            <v>NO</v>
          </cell>
          <cell r="AR272" t="str">
            <v>SI</v>
          </cell>
          <cell r="AS272" t="str">
            <v>NO</v>
          </cell>
          <cell r="AT272" t="str">
            <v>NO</v>
          </cell>
          <cell r="AV272" t="str">
            <v>2012-07-01</v>
          </cell>
          <cell r="AW272" t="str">
            <v>TECNICO/A EN ENFERMERIA I</v>
          </cell>
          <cell r="AX272" t="str">
            <v>Regimen 276</v>
          </cell>
          <cell r="AY272" t="str">
            <v>Nombrado</v>
          </cell>
          <cell r="AZ272" t="str">
            <v>STC</v>
          </cell>
          <cell r="BA272" t="str">
            <v>0096-STC-Servidor Tecnico C</v>
          </cell>
          <cell r="BB272" t="str">
            <v>TC</v>
          </cell>
          <cell r="BC272" t="str">
            <v>Recursos Ordinarios</v>
          </cell>
          <cell r="BE272" t="str">
            <v>Presencial</v>
          </cell>
          <cell r="BF272" t="str">
            <v>NO</v>
          </cell>
          <cell r="BG272" t="str">
            <v>NO</v>
          </cell>
          <cell r="BI272" t="str">
            <v>NO</v>
          </cell>
          <cell r="BJ272" t="str">
            <v>NO</v>
          </cell>
          <cell r="BL272" t="str">
            <v>NO</v>
          </cell>
          <cell r="BM272" t="str">
            <v>Activos</v>
          </cell>
          <cell r="BN272" t="str">
            <v>Tecnicos</v>
          </cell>
          <cell r="BO272" t="str">
            <v>TECNICO ASIS</v>
          </cell>
          <cell r="BP272" t="str">
            <v>000269</v>
          </cell>
          <cell r="BQ272" t="str">
            <v>Ocupada</v>
          </cell>
          <cell r="BR272" t="str">
            <v>Ley 28498</v>
          </cell>
          <cell r="BS272" t="str">
            <v>01/04/2012</v>
          </cell>
          <cell r="BT272" t="str">
            <v>RESOLUCION DIRECTORAL</v>
          </cell>
          <cell r="BU272" t="str">
            <v>01/04/2012</v>
          </cell>
          <cell r="BV272" t="str">
            <v>-</v>
          </cell>
          <cell r="BX272" t="str">
            <v>DIRECCION EJECUTIVA</v>
          </cell>
          <cell r="BY272" t="str">
            <v>GESTION ADMINISTRATIVA</v>
          </cell>
          <cell r="BZ272" t="str">
            <v>Personal y Obligaciones Sociales</v>
          </cell>
          <cell r="CA272" t="str">
            <v>RECURSOS ORDINARIOS</v>
          </cell>
          <cell r="CB272" t="str">
            <v>12</v>
          </cell>
          <cell r="CC272" t="str">
            <v>BANCO DE LA NACION</v>
          </cell>
          <cell r="CD272" t="str">
            <v>MULTIRED</v>
          </cell>
          <cell r="CE272" t="str">
            <v>04181082025</v>
          </cell>
          <cell r="CG272" t="str">
            <v>DL.19990 - SNP</v>
          </cell>
          <cell r="CH272" t="str">
            <v>O.N.P.</v>
          </cell>
          <cell r="CI272" t="str">
            <v>01/04/2012</v>
          </cell>
          <cell r="CL272" t="str">
            <v>UE Red De Salud Abancay</v>
          </cell>
          <cell r="CM272" t="str">
            <v>ACTIVO</v>
          </cell>
          <cell r="CR272" t="str">
            <v>MICRORED DE SALUD CENTENARIO</v>
          </cell>
        </row>
        <row r="273">
          <cell r="S273" t="str">
            <v>31306424</v>
          </cell>
          <cell r="T273" t="str">
            <v>YOLANDA</v>
          </cell>
          <cell r="U273" t="str">
            <v>CHOQUECAHUANA</v>
          </cell>
          <cell r="V273" t="str">
            <v>SEVILLANO</v>
          </cell>
          <cell r="W273" t="str">
            <v>SIN DATOS</v>
          </cell>
          <cell r="X273" t="str">
            <v>12/01/1960</v>
          </cell>
          <cell r="Y273" t="str">
            <v>Femenino</v>
          </cell>
          <cell r="Z273" t="str">
            <v>Soltero</v>
          </cell>
          <cell r="AA273" t="str">
            <v>SIN DATOS</v>
          </cell>
          <cell r="AC273" t="str">
            <v>onavarro_1991@hotmail.com</v>
          </cell>
          <cell r="AD273" t="str">
            <v>952009602</v>
          </cell>
          <cell r="AE273" t="str">
            <v>Superior Técnico</v>
          </cell>
          <cell r="AF273" t="str">
            <v>Técnico superior completo</v>
          </cell>
          <cell r="AG273" t="str">
            <v>TECNICO EN ENFERMERIA</v>
          </cell>
          <cell r="AK273" t="str">
            <v>TITULO</v>
          </cell>
          <cell r="AM273" t="str">
            <v>NO</v>
          </cell>
          <cell r="AR273" t="str">
            <v>SI</v>
          </cell>
          <cell r="AS273" t="str">
            <v>NO</v>
          </cell>
          <cell r="AT273" t="str">
            <v>NO</v>
          </cell>
          <cell r="AV273" t="str">
            <v>1999-09-01</v>
          </cell>
          <cell r="AW273" t="str">
            <v>TECNICO/A EN ENFERMERIA I</v>
          </cell>
          <cell r="AX273" t="str">
            <v>Regimen 276</v>
          </cell>
          <cell r="AY273" t="str">
            <v>Nombrado</v>
          </cell>
          <cell r="AZ273" t="str">
            <v>STA</v>
          </cell>
          <cell r="BA273" t="str">
            <v>0094-STA-Servidor Tecnico A</v>
          </cell>
          <cell r="BB273" t="str">
            <v>TA</v>
          </cell>
          <cell r="BC273" t="str">
            <v>Recursos Ordinarios</v>
          </cell>
          <cell r="BE273" t="str">
            <v>Presencial</v>
          </cell>
          <cell r="BF273" t="str">
            <v>NO</v>
          </cell>
          <cell r="BG273" t="str">
            <v>NO</v>
          </cell>
          <cell r="BH273" t="str">
            <v>Mayor de 65 años</v>
          </cell>
          <cell r="BI273" t="str">
            <v>NO</v>
          </cell>
          <cell r="BJ273" t="str">
            <v>NO</v>
          </cell>
          <cell r="BL273" t="str">
            <v>NO</v>
          </cell>
          <cell r="BM273" t="str">
            <v>Activos</v>
          </cell>
          <cell r="BN273" t="str">
            <v>Tecnicos</v>
          </cell>
          <cell r="BO273" t="str">
            <v>TECNICO ASIS</v>
          </cell>
          <cell r="BP273" t="str">
            <v>000033</v>
          </cell>
          <cell r="BQ273" t="str">
            <v>Ocupada</v>
          </cell>
          <cell r="BR273" t="str">
            <v>Concurso</v>
          </cell>
          <cell r="BS273" t="str">
            <v>09/01/1999</v>
          </cell>
          <cell r="BT273" t="str">
            <v>RESOLUCION DIRECTORAL</v>
          </cell>
          <cell r="BU273" t="str">
            <v>09/01/1999</v>
          </cell>
          <cell r="BV273" t="str">
            <v>-</v>
          </cell>
          <cell r="BX273" t="str">
            <v>DIRECCION EJECUTIVA</v>
          </cell>
          <cell r="BY273" t="str">
            <v>GESTION ADMINISTRATIVA</v>
          </cell>
          <cell r="BZ273" t="str">
            <v>Personal y Obligaciones Sociales</v>
          </cell>
          <cell r="CA273" t="str">
            <v>RECURSOS ORDINARIOS</v>
          </cell>
          <cell r="CB273" t="str">
            <v>12</v>
          </cell>
          <cell r="CC273" t="str">
            <v>BANCO DE LA NACION</v>
          </cell>
          <cell r="CD273" t="str">
            <v>MULTIRED</v>
          </cell>
          <cell r="CE273" t="str">
            <v>04181390072</v>
          </cell>
          <cell r="CG273" t="str">
            <v>DL.25897 - SPP</v>
          </cell>
          <cell r="CH273" t="str">
            <v>PRIMA AFP</v>
          </cell>
          <cell r="CI273" t="str">
            <v>09/01/1999</v>
          </cell>
          <cell r="CJ273" t="str">
            <v>519250YCSQI2</v>
          </cell>
          <cell r="CL273" t="str">
            <v>UE Red De Salud Abancay</v>
          </cell>
          <cell r="CM273" t="str">
            <v>ACTIVO</v>
          </cell>
          <cell r="CR273" t="str">
            <v>MICRORED DE SALUD CENTENARIO</v>
          </cell>
        </row>
        <row r="274">
          <cell r="S274" t="str">
            <v>31301931</v>
          </cell>
          <cell r="T274" t="str">
            <v>CELIA</v>
          </cell>
          <cell r="U274" t="str">
            <v>COELLO</v>
          </cell>
          <cell r="V274" t="str">
            <v>CCOPA</v>
          </cell>
          <cell r="W274" t="str">
            <v>SIN DATOS</v>
          </cell>
          <cell r="X274" t="str">
            <v>29/12/1973</v>
          </cell>
          <cell r="Y274" t="str">
            <v>Femenino</v>
          </cell>
          <cell r="Z274" t="str">
            <v>Soltero</v>
          </cell>
          <cell r="AA274" t="str">
            <v>28 DE ABRIL S/N</v>
          </cell>
          <cell r="AB274" t="str">
            <v>10313019310</v>
          </cell>
          <cell r="AC274" t="str">
            <v>celia_0812@hotmail.com</v>
          </cell>
          <cell r="AD274" t="str">
            <v>983712011</v>
          </cell>
          <cell r="AE274" t="str">
            <v>Superior Universitario</v>
          </cell>
          <cell r="AF274" t="str">
            <v>Superior completo</v>
          </cell>
          <cell r="AG274" t="str">
            <v>ENFERMERA(O)</v>
          </cell>
          <cell r="AK274" t="str">
            <v>TITULO</v>
          </cell>
          <cell r="AL274" t="str">
            <v>38019</v>
          </cell>
          <cell r="AM274" t="str">
            <v>SI</v>
          </cell>
          <cell r="AN274" t="str">
            <v>CRECIMIENTO, DESARROLLO DEL NIÑO Y ESTIMULACION TEMPRANA</v>
          </cell>
          <cell r="AO274" t="str">
            <v>TITULO</v>
          </cell>
          <cell r="AQ274" t="str">
            <v>UNIVERSIDAD CIUDAD DE SAO PAULO</v>
          </cell>
          <cell r="AR274" t="str">
            <v>SI</v>
          </cell>
          <cell r="AS274" t="str">
            <v>NO</v>
          </cell>
          <cell r="AT274" t="str">
            <v>NO</v>
          </cell>
          <cell r="AU274" t="str">
            <v>2009-05-15</v>
          </cell>
          <cell r="AV274" t="str">
            <v>2015-03-01</v>
          </cell>
          <cell r="AW274" t="str">
            <v>ENFERMERA/O</v>
          </cell>
          <cell r="AX274" t="str">
            <v>Regimen 276</v>
          </cell>
          <cell r="AY274" t="str">
            <v>Nombrado</v>
          </cell>
          <cell r="AZ274" t="str">
            <v>ENF-10</v>
          </cell>
          <cell r="BA274" t="str">
            <v>0076-ENF-10-Enfermera (nivel I)</v>
          </cell>
          <cell r="BB274" t="str">
            <v>10</v>
          </cell>
          <cell r="BC274" t="str">
            <v>Recursos Ordinarios</v>
          </cell>
          <cell r="BE274" t="str">
            <v>Presencial</v>
          </cell>
          <cell r="BF274" t="str">
            <v>NO</v>
          </cell>
          <cell r="BG274" t="str">
            <v>NO</v>
          </cell>
          <cell r="BH274" t="str">
            <v>Presencia de comorbilidad(RM 193-2020-MINSA,7.2)</v>
          </cell>
          <cell r="BI274" t="str">
            <v>NO</v>
          </cell>
          <cell r="BJ274" t="str">
            <v>NO</v>
          </cell>
          <cell r="BK274" t="str">
            <v>05/07/2012</v>
          </cell>
          <cell r="BL274" t="str">
            <v>NO</v>
          </cell>
          <cell r="BM274" t="str">
            <v>Activos</v>
          </cell>
          <cell r="BN274" t="str">
            <v>Profesionales de la Salud</v>
          </cell>
          <cell r="BO274" t="str">
            <v>PROF. DE LA SALUD</v>
          </cell>
          <cell r="BP274" t="str">
            <v>000139</v>
          </cell>
          <cell r="BQ274" t="str">
            <v>Ocupada</v>
          </cell>
          <cell r="BR274" t="str">
            <v>Ley 28560</v>
          </cell>
          <cell r="BS274" t="str">
            <v>15/05/2009</v>
          </cell>
          <cell r="BT274" t="str">
            <v>RESOLUCION DIRECTORAL</v>
          </cell>
          <cell r="BU274" t="str">
            <v>15/05/2009</v>
          </cell>
          <cell r="BV274" t="str">
            <v>-</v>
          </cell>
          <cell r="BX274" t="str">
            <v>DIRECCION EJECUTIVA</v>
          </cell>
          <cell r="BY274" t="str">
            <v>GESTION ADMINISTRATIVA</v>
          </cell>
          <cell r="BZ274" t="str">
            <v>Personal y Obligaciones Sociales</v>
          </cell>
          <cell r="CA274" t="str">
            <v>RECURSOS ORDINARIOS</v>
          </cell>
          <cell r="CB274" t="str">
            <v>12</v>
          </cell>
          <cell r="CC274" t="str">
            <v>BANCO DE LA NACION</v>
          </cell>
          <cell r="CD274" t="str">
            <v>MULTIRED</v>
          </cell>
          <cell r="CE274" t="str">
            <v>04181011659</v>
          </cell>
          <cell r="CG274" t="str">
            <v>DL.25897 - SPP</v>
          </cell>
          <cell r="CH274" t="str">
            <v>AFP PROFUTURO</v>
          </cell>
          <cell r="CI274" t="str">
            <v>30/09/2003</v>
          </cell>
          <cell r="CJ274" t="str">
            <v>570250CCCLP3</v>
          </cell>
          <cell r="CL274" t="str">
            <v>UE Red De Salud Abancay</v>
          </cell>
          <cell r="CM274" t="str">
            <v>ACTIVO</v>
          </cell>
          <cell r="CR274" t="str">
            <v>MICRORED DE SALUD CENTENARIO</v>
          </cell>
        </row>
        <row r="275">
          <cell r="S275" t="str">
            <v>43844215</v>
          </cell>
          <cell r="T275" t="str">
            <v>LUZBER</v>
          </cell>
          <cell r="U275" t="str">
            <v>CONTRERAS</v>
          </cell>
          <cell r="V275" t="str">
            <v>MENA</v>
          </cell>
          <cell r="W275" t="str">
            <v>SIN DATOS</v>
          </cell>
          <cell r="X275" t="str">
            <v>02/10/1986</v>
          </cell>
          <cell r="Y275" t="str">
            <v>Masculino</v>
          </cell>
          <cell r="Z275" t="str">
            <v>Soltero</v>
          </cell>
          <cell r="AA275" t="str">
            <v>SIN DATOS</v>
          </cell>
          <cell r="AE275" t="str">
            <v>Superior Técnico</v>
          </cell>
          <cell r="AF275" t="str">
            <v>Técnico superior incompleto</v>
          </cell>
          <cell r="AG275" t="str">
            <v>TECNICO EN MANTENIMIENTO</v>
          </cell>
          <cell r="AK275" t="str">
            <v>EGRESADO</v>
          </cell>
          <cell r="AM275" t="str">
            <v>NO</v>
          </cell>
          <cell r="AR275" t="str">
            <v>SI</v>
          </cell>
          <cell r="AS275" t="str">
            <v>NO</v>
          </cell>
          <cell r="AT275" t="str">
            <v>NO</v>
          </cell>
          <cell r="AV275" t="str">
            <v>2012-01-05</v>
          </cell>
          <cell r="AW275" t="str">
            <v>TRABAJADOR/A DE SERVICIOS GENERALES</v>
          </cell>
          <cell r="AX275" t="str">
            <v>Regimen 1057 (CAS)</v>
          </cell>
          <cell r="AY275" t="str">
            <v>Contrato CAS</v>
          </cell>
          <cell r="AZ275" t="str">
            <v>Sin Nivel Remunerativo</v>
          </cell>
          <cell r="BA275" t="str">
            <v>0000-Sin Nivel Remunerativo</v>
          </cell>
          <cell r="BC275" t="str">
            <v>Donaciones y Transferencias</v>
          </cell>
          <cell r="BD275" t="str">
            <v>1000</v>
          </cell>
          <cell r="BE275" t="str">
            <v>Presencial</v>
          </cell>
          <cell r="BF275" t="str">
            <v>NO</v>
          </cell>
          <cell r="BG275" t="str">
            <v>NO</v>
          </cell>
          <cell r="BI275" t="str">
            <v>NO</v>
          </cell>
          <cell r="BJ275" t="str">
            <v>NO</v>
          </cell>
          <cell r="BL275" t="str">
            <v>NO</v>
          </cell>
          <cell r="BM275" t="str">
            <v>Contrato Administrativo de Servicios</v>
          </cell>
          <cell r="BN275" t="str">
            <v>Auxiliares</v>
          </cell>
          <cell r="BO275" t="str">
            <v>AUXILIAR ADM</v>
          </cell>
          <cell r="BP275" t="str">
            <v>000078</v>
          </cell>
          <cell r="BQ275" t="str">
            <v>Ocupada</v>
          </cell>
          <cell r="BR275" t="str">
            <v>Contrato</v>
          </cell>
          <cell r="BS275" t="str">
            <v>05/01/2012</v>
          </cell>
          <cell r="BT275" t="str">
            <v>OTRO</v>
          </cell>
          <cell r="BU275" t="str">
            <v>05/01/2012</v>
          </cell>
          <cell r="BV275" t="str">
            <v>-</v>
          </cell>
          <cell r="BW275" t="str">
            <v>RED DE SALUD ABANCAY</v>
          </cell>
          <cell r="BX275" t="str">
            <v>DIRECCION EJECUTIVA</v>
          </cell>
          <cell r="BY275" t="str">
            <v>GESTION ADMINISTRATIVA</v>
          </cell>
          <cell r="BZ275" t="str">
            <v>Bienes y Servicios</v>
          </cell>
          <cell r="CA275" t="str">
            <v>RECURSOS ORDINARIOS</v>
          </cell>
          <cell r="CB275" t="str">
            <v>12</v>
          </cell>
          <cell r="CC275" t="str">
            <v>BANCO DE LA NACION</v>
          </cell>
          <cell r="CD275" t="str">
            <v>CUENTA DE AHORRO</v>
          </cell>
          <cell r="CE275" t="str">
            <v>04181082017</v>
          </cell>
          <cell r="CG275" t="str">
            <v>DL.19990 - SNP</v>
          </cell>
          <cell r="CH275" t="str">
            <v>O.N.P.</v>
          </cell>
          <cell r="CI275" t="str">
            <v>05/01/2012</v>
          </cell>
          <cell r="CL275" t="str">
            <v>UE Red De Salud Abancay</v>
          </cell>
          <cell r="CM275" t="str">
            <v>ACTIVO</v>
          </cell>
          <cell r="CR275" t="str">
            <v>MICRORED DE SALUD CENTENARIO</v>
          </cell>
        </row>
        <row r="276">
          <cell r="S276" t="str">
            <v>31044685</v>
          </cell>
          <cell r="T276" t="str">
            <v>MOISES</v>
          </cell>
          <cell r="U276" t="str">
            <v>CORDOVA</v>
          </cell>
          <cell r="V276" t="str">
            <v>CORDOVA</v>
          </cell>
          <cell r="W276" t="str">
            <v>SIN DATOS</v>
          </cell>
          <cell r="X276" t="str">
            <v>03/04/1978</v>
          </cell>
          <cell r="Y276" t="str">
            <v>Masculino</v>
          </cell>
          <cell r="Z276" t="str">
            <v>Soltero</v>
          </cell>
          <cell r="AA276" t="str">
            <v>CIRCA</v>
          </cell>
          <cell r="AC276" t="str">
            <v>moikexxx@gmail.com</v>
          </cell>
          <cell r="AD276" t="str">
            <v>983602218</v>
          </cell>
          <cell r="AE276" t="str">
            <v>Superior Técnico</v>
          </cell>
          <cell r="AF276" t="str">
            <v>Técnico superior completo</v>
          </cell>
          <cell r="AG276" t="str">
            <v>TECNICO ADMINISTRADOR</v>
          </cell>
          <cell r="AK276" t="str">
            <v>EGRESADO</v>
          </cell>
          <cell r="AM276" t="str">
            <v>NO</v>
          </cell>
          <cell r="AR276" t="str">
            <v>SI</v>
          </cell>
          <cell r="AS276" t="str">
            <v>NO</v>
          </cell>
          <cell r="AT276" t="str">
            <v>NO</v>
          </cell>
          <cell r="AV276" t="str">
            <v>2012-07-01</v>
          </cell>
          <cell r="AW276" t="str">
            <v>TECNICO/A ADMINISTRATIVO I</v>
          </cell>
          <cell r="AX276" t="str">
            <v>Regimen 276</v>
          </cell>
          <cell r="AY276" t="str">
            <v>Nombrado</v>
          </cell>
          <cell r="AZ276" t="str">
            <v>STD</v>
          </cell>
          <cell r="BA276" t="str">
            <v>0097-STD-Servidor Tecnico D</v>
          </cell>
          <cell r="BB276" t="str">
            <v>TD</v>
          </cell>
          <cell r="BC276" t="str">
            <v>Recursos Ordinarios</v>
          </cell>
          <cell r="BE276" t="str">
            <v>Solo Remoto</v>
          </cell>
          <cell r="BF276" t="str">
            <v>NO</v>
          </cell>
          <cell r="BG276" t="str">
            <v>NO</v>
          </cell>
          <cell r="BH276" t="str">
            <v>Presencia de comorbilidad(RM 193-2020-MINSA,7.2)</v>
          </cell>
          <cell r="BI276" t="str">
            <v>NO</v>
          </cell>
          <cell r="BJ276" t="str">
            <v>NO</v>
          </cell>
          <cell r="BL276" t="str">
            <v>NO</v>
          </cell>
          <cell r="BM276" t="str">
            <v>Activos</v>
          </cell>
          <cell r="BN276" t="str">
            <v>Tecnicos</v>
          </cell>
          <cell r="BO276" t="str">
            <v>TECNICO ADM</v>
          </cell>
          <cell r="BP276" t="str">
            <v>000271</v>
          </cell>
          <cell r="BQ276" t="str">
            <v>Ocupada</v>
          </cell>
          <cell r="BR276" t="str">
            <v>Ley 28498</v>
          </cell>
          <cell r="BS276" t="str">
            <v>01/04/2012</v>
          </cell>
          <cell r="BT276" t="str">
            <v>RESOLUCION DIRECTORAL</v>
          </cell>
          <cell r="BU276" t="str">
            <v>01/04/2012</v>
          </cell>
          <cell r="BV276" t="str">
            <v>-</v>
          </cell>
          <cell r="BX276" t="str">
            <v>DIRECCION EJECUTIVA</v>
          </cell>
          <cell r="BY276" t="str">
            <v>GESTION ADMINISTRATIVA</v>
          </cell>
          <cell r="BZ276" t="str">
            <v>Personal y Obligaciones Sociales</v>
          </cell>
          <cell r="CA276" t="str">
            <v>RECURSOS ORDINARIOS</v>
          </cell>
          <cell r="CB276" t="str">
            <v>12</v>
          </cell>
          <cell r="CC276" t="str">
            <v>BANCO DE LA NACION</v>
          </cell>
          <cell r="CD276" t="str">
            <v>MULTIRED</v>
          </cell>
          <cell r="CE276" t="str">
            <v>04181082009</v>
          </cell>
          <cell r="CG276" t="str">
            <v>DL.19990 - SNP</v>
          </cell>
          <cell r="CH276" t="str">
            <v>O.N.P.</v>
          </cell>
          <cell r="CI276" t="str">
            <v>01/04/2012</v>
          </cell>
          <cell r="CL276" t="str">
            <v>UE Red De Salud Abancay</v>
          </cell>
          <cell r="CM276" t="str">
            <v>ACTIVO</v>
          </cell>
          <cell r="CR276" t="str">
            <v>MICRORED DE SALUD CENTENARIO</v>
          </cell>
        </row>
        <row r="277">
          <cell r="S277" t="str">
            <v>31029658</v>
          </cell>
          <cell r="T277" t="str">
            <v>JOSE MANUEL</v>
          </cell>
          <cell r="U277" t="str">
            <v>CORDOVA</v>
          </cell>
          <cell r="V277" t="str">
            <v>URRUTIA</v>
          </cell>
          <cell r="W277" t="str">
            <v>SIN DATOS</v>
          </cell>
          <cell r="X277" t="str">
            <v>15/12/1958</v>
          </cell>
          <cell r="Y277" t="str">
            <v>Masculino</v>
          </cell>
          <cell r="Z277" t="str">
            <v>Casado</v>
          </cell>
          <cell r="AA277" t="str">
            <v>AV.MARIA PARADO DE BELLIDO S/N</v>
          </cell>
          <cell r="AC277" t="str">
            <v>cordova1512@hotmail.com,cordova_15_12_@hotmail.com</v>
          </cell>
          <cell r="AD277" t="str">
            <v>983668585</v>
          </cell>
          <cell r="AE277" t="str">
            <v>Superior Técnico</v>
          </cell>
          <cell r="AF277" t="str">
            <v>Técnico superior completo</v>
          </cell>
          <cell r="AG277" t="str">
            <v>TECNICO EN ENFERMERIA</v>
          </cell>
          <cell r="AK277" t="str">
            <v>TITULO</v>
          </cell>
          <cell r="AM277" t="str">
            <v>NO</v>
          </cell>
          <cell r="AR277" t="str">
            <v>SI</v>
          </cell>
          <cell r="AS277" t="str">
            <v>NO</v>
          </cell>
          <cell r="AT277" t="str">
            <v>NO</v>
          </cell>
          <cell r="AV277" t="str">
            <v>1987-11-23</v>
          </cell>
          <cell r="AW277" t="str">
            <v>TECNICO/A EN ENFERMERIA I</v>
          </cell>
          <cell r="AX277" t="str">
            <v>Regimen 276</v>
          </cell>
          <cell r="AY277" t="str">
            <v>Nombrado</v>
          </cell>
          <cell r="AZ277" t="str">
            <v>STA</v>
          </cell>
          <cell r="BA277" t="str">
            <v>0094-STA-Servidor Tecnico A</v>
          </cell>
          <cell r="BB277" t="str">
            <v>TA</v>
          </cell>
          <cell r="BC277" t="str">
            <v>Recursos Ordinarios</v>
          </cell>
          <cell r="BE277" t="str">
            <v>Presencial</v>
          </cell>
          <cell r="BF277" t="str">
            <v>NO</v>
          </cell>
          <cell r="BG277" t="str">
            <v>NO</v>
          </cell>
          <cell r="BH277" t="str">
            <v>Licencia por causas diferentes a los grupos de riesgo COVID-19</v>
          </cell>
          <cell r="BI277" t="str">
            <v>NO</v>
          </cell>
          <cell r="BJ277" t="str">
            <v>NO</v>
          </cell>
          <cell r="BK277" t="str">
            <v>23/11/1987</v>
          </cell>
          <cell r="BL277" t="str">
            <v>SI</v>
          </cell>
          <cell r="BM277" t="str">
            <v>Activos</v>
          </cell>
          <cell r="BN277" t="str">
            <v>Tecnicos</v>
          </cell>
          <cell r="BO277" t="str">
            <v>TECNICO ASIS</v>
          </cell>
          <cell r="BP277" t="str">
            <v>000036</v>
          </cell>
          <cell r="BQ277" t="str">
            <v>Ocupada</v>
          </cell>
          <cell r="BR277" t="str">
            <v>Concurso</v>
          </cell>
          <cell r="BS277" t="str">
            <v>23/11/1987</v>
          </cell>
          <cell r="BT277" t="str">
            <v>RESOLUCION DIRECTORAL</v>
          </cell>
          <cell r="BU277" t="str">
            <v>23/11/1987</v>
          </cell>
          <cell r="BV277" t="str">
            <v>-</v>
          </cell>
          <cell r="BX277" t="str">
            <v>DIRECCION EJECUTIVA</v>
          </cell>
          <cell r="BY277" t="str">
            <v>GESTION ADMINISTRATIVA</v>
          </cell>
          <cell r="BZ277" t="str">
            <v>Personal y Obligaciones Sociales</v>
          </cell>
          <cell r="CA277" t="str">
            <v>RECURSOS ORDINARIOS</v>
          </cell>
          <cell r="CB277" t="str">
            <v>12</v>
          </cell>
          <cell r="CC277" t="str">
            <v>BANCO DE LA NACION</v>
          </cell>
          <cell r="CD277" t="str">
            <v>MULTIRED</v>
          </cell>
          <cell r="CE277" t="str">
            <v>04181900518</v>
          </cell>
          <cell r="CF277" t="str">
            <v>00000000000000000000</v>
          </cell>
          <cell r="CG277" t="str">
            <v>DL.25897 - SPP</v>
          </cell>
          <cell r="CH277" t="str">
            <v>AFP PROFUTURO</v>
          </cell>
          <cell r="CI277" t="str">
            <v>01/04/2020</v>
          </cell>
          <cell r="CJ277" t="str">
            <v>215321JCUDU6</v>
          </cell>
          <cell r="CK277" t="str">
            <v>000000000000000</v>
          </cell>
          <cell r="CL277" t="str">
            <v>UE Red De Salud Abancay</v>
          </cell>
          <cell r="CM277" t="str">
            <v>ACTIVO</v>
          </cell>
          <cell r="CQ277" t="str">
            <v>Perú</v>
          </cell>
          <cell r="CR277" t="str">
            <v>MICRORED DE SALUD CENTENARIO</v>
          </cell>
        </row>
        <row r="278">
          <cell r="S278" t="str">
            <v>31040469</v>
          </cell>
          <cell r="T278" t="str">
            <v>JENNY JANET</v>
          </cell>
          <cell r="U278" t="str">
            <v>COSIO</v>
          </cell>
          <cell r="V278" t="str">
            <v>COLLAHUA</v>
          </cell>
          <cell r="W278" t="str">
            <v>SIN DATOS</v>
          </cell>
          <cell r="X278" t="str">
            <v>10/08/1976</v>
          </cell>
          <cell r="Y278" t="str">
            <v>Femenino</v>
          </cell>
          <cell r="Z278" t="str">
            <v>Soltero</v>
          </cell>
          <cell r="AA278" t="str">
            <v>JR.PUNO NRO.300</v>
          </cell>
          <cell r="AB278" t="str">
            <v>10310404697</v>
          </cell>
          <cell r="AC278" t="str">
            <v>jennycosio@hotmail.com</v>
          </cell>
          <cell r="AD278" t="str">
            <v>993875897</v>
          </cell>
          <cell r="AE278" t="str">
            <v>Superior Universitario</v>
          </cell>
          <cell r="AF278" t="str">
            <v>Superior completo</v>
          </cell>
          <cell r="AG278" t="str">
            <v>ENFERMERA(O)</v>
          </cell>
          <cell r="AK278" t="str">
            <v>TITULO</v>
          </cell>
          <cell r="AL278" t="str">
            <v>37667</v>
          </cell>
          <cell r="AM278" t="str">
            <v>SI</v>
          </cell>
          <cell r="AN278" t="str">
            <v>NEONATOLOGIA</v>
          </cell>
          <cell r="AO278" t="str">
            <v>TITULO</v>
          </cell>
          <cell r="AQ278" t="str">
            <v>UNIVERSIDAD CESAR VALLEJO</v>
          </cell>
          <cell r="AR278" t="str">
            <v>SI</v>
          </cell>
          <cell r="AS278" t="str">
            <v>NO</v>
          </cell>
          <cell r="AT278" t="str">
            <v>NO</v>
          </cell>
          <cell r="AV278" t="str">
            <v>2011-04-01</v>
          </cell>
          <cell r="AW278" t="str">
            <v>ENFERMERA/O</v>
          </cell>
          <cell r="AX278" t="str">
            <v>Regimen 276</v>
          </cell>
          <cell r="AY278" t="str">
            <v>Nombrado</v>
          </cell>
          <cell r="AZ278" t="str">
            <v>ENF-10</v>
          </cell>
          <cell r="BA278" t="str">
            <v>0076-ENF-10-Enfermera (nivel I)</v>
          </cell>
          <cell r="BB278" t="str">
            <v>10</v>
          </cell>
          <cell r="BC278" t="str">
            <v>Recursos Ordinarios</v>
          </cell>
          <cell r="BE278" t="str">
            <v>Presencial</v>
          </cell>
          <cell r="BF278" t="str">
            <v>NO</v>
          </cell>
          <cell r="BG278" t="str">
            <v>NO</v>
          </cell>
          <cell r="BI278" t="str">
            <v>NO</v>
          </cell>
          <cell r="BJ278" t="str">
            <v>NO</v>
          </cell>
          <cell r="BK278" t="str">
            <v>26/04/2011</v>
          </cell>
          <cell r="BL278" t="str">
            <v>NO</v>
          </cell>
          <cell r="BM278" t="str">
            <v>Activos</v>
          </cell>
          <cell r="BN278" t="str">
            <v>Profesionales de la Salud</v>
          </cell>
          <cell r="BO278" t="str">
            <v>PROF. DE LA SALUD</v>
          </cell>
          <cell r="BP278" t="str">
            <v>000234</v>
          </cell>
          <cell r="BQ278" t="str">
            <v>Ocupada</v>
          </cell>
          <cell r="BR278" t="str">
            <v>Ley 28498</v>
          </cell>
          <cell r="BS278" t="str">
            <v>01/04/2011</v>
          </cell>
          <cell r="BT278" t="str">
            <v>RESOLUCION DIRECTORAL</v>
          </cell>
          <cell r="BU278" t="str">
            <v>01/04/2011</v>
          </cell>
          <cell r="BV278" t="str">
            <v>-</v>
          </cell>
          <cell r="BX278" t="str">
            <v>DIRECCION EJECUTIVA</v>
          </cell>
          <cell r="BY278" t="str">
            <v>GESTION ADMINISTRATIVA</v>
          </cell>
          <cell r="BZ278" t="str">
            <v>Personal y Obligaciones Sociales</v>
          </cell>
          <cell r="CA278" t="str">
            <v>RECURSOS ORDINARIOS</v>
          </cell>
          <cell r="CB278" t="str">
            <v>12</v>
          </cell>
          <cell r="CC278" t="str">
            <v>BANCO DE LA NACION</v>
          </cell>
          <cell r="CD278" t="str">
            <v>MULTIRED</v>
          </cell>
          <cell r="CE278" t="str">
            <v>04181055060</v>
          </cell>
          <cell r="CG278" t="str">
            <v>DL.19990 - SNP</v>
          </cell>
          <cell r="CH278" t="str">
            <v>O.N.P.</v>
          </cell>
          <cell r="CI278" t="str">
            <v>01/02/2011</v>
          </cell>
          <cell r="CL278" t="str">
            <v>UE Red De Salud Abancay</v>
          </cell>
          <cell r="CM278" t="str">
            <v>ACTIVO</v>
          </cell>
          <cell r="CR278" t="str">
            <v>MICRORED DE SALUD CENTENARIO</v>
          </cell>
        </row>
        <row r="279">
          <cell r="S279" t="str">
            <v>15592725</v>
          </cell>
          <cell r="T279" t="str">
            <v>WILBERT ALFONSO</v>
          </cell>
          <cell r="U279" t="str">
            <v>DAVILA</v>
          </cell>
          <cell r="V279" t="str">
            <v>VILLANUEVA</v>
          </cell>
          <cell r="W279" t="str">
            <v>SIN DATOS</v>
          </cell>
          <cell r="X279" t="str">
            <v>08/12/1961</v>
          </cell>
          <cell r="Y279" t="str">
            <v>Masculino</v>
          </cell>
          <cell r="Z279" t="str">
            <v>Divorciado</v>
          </cell>
          <cell r="AA279" t="str">
            <v>APURIMAC</v>
          </cell>
          <cell r="AB279" t="str">
            <v>10155927254</v>
          </cell>
          <cell r="AC279" t="str">
            <v>wilbertdv@hotmail.com</v>
          </cell>
          <cell r="AD279" t="str">
            <v>936135745,927796365</v>
          </cell>
          <cell r="AE279" t="str">
            <v>Superior Universitario</v>
          </cell>
          <cell r="AF279" t="str">
            <v>Superior completo</v>
          </cell>
          <cell r="AG279" t="str">
            <v>NUTRICIONISTA</v>
          </cell>
          <cell r="AK279" t="str">
            <v>TITULO</v>
          </cell>
          <cell r="AL279" t="str">
            <v>3450</v>
          </cell>
          <cell r="AM279" t="str">
            <v>SI</v>
          </cell>
          <cell r="AN279" t="str">
            <v>NUTRICION CLINICA</v>
          </cell>
          <cell r="AO279" t="str">
            <v>RNE</v>
          </cell>
          <cell r="AP279" t="str">
            <v>4342-A</v>
          </cell>
          <cell r="AQ279" t="str">
            <v>UNIVERSIDAD NACIONAL DE TRUJILLO</v>
          </cell>
          <cell r="AR279" t="str">
            <v>SI</v>
          </cell>
          <cell r="AS279" t="str">
            <v>NO</v>
          </cell>
          <cell r="AT279" t="str">
            <v>NO</v>
          </cell>
          <cell r="AV279" t="str">
            <v>2011-08-01</v>
          </cell>
          <cell r="AW279" t="str">
            <v>NUTRICIONISTA</v>
          </cell>
          <cell r="AX279" t="str">
            <v>Regimen 276</v>
          </cell>
          <cell r="AY279" t="str">
            <v>Nombrado</v>
          </cell>
          <cell r="AZ279" t="str">
            <v>OPS-IV</v>
          </cell>
          <cell r="BA279" t="str">
            <v>0319-OPS-IV-Otro Profesional de Salud (nivel IV)</v>
          </cell>
          <cell r="BB279" t="str">
            <v>24</v>
          </cell>
          <cell r="BE279" t="str">
            <v>Presencial</v>
          </cell>
          <cell r="BF279" t="str">
            <v>NO</v>
          </cell>
          <cell r="BG279" t="str">
            <v>NO</v>
          </cell>
          <cell r="BI279" t="str">
            <v>NO</v>
          </cell>
          <cell r="BJ279" t="str">
            <v>NO</v>
          </cell>
          <cell r="BK279" t="str">
            <v>2016-01-01</v>
          </cell>
          <cell r="BL279" t="str">
            <v>NO</v>
          </cell>
          <cell r="BM279" t="str">
            <v>Activos</v>
          </cell>
          <cell r="BN279" t="str">
            <v>Profesionales de la Salud</v>
          </cell>
          <cell r="BO279" t="str">
            <v>PROF. DE LA SALUD</v>
          </cell>
          <cell r="BP279" t="str">
            <v>000480</v>
          </cell>
          <cell r="BQ279" t="str">
            <v>Ocupada</v>
          </cell>
          <cell r="BR279" t="str">
            <v>Ley 30281</v>
          </cell>
          <cell r="BS279" t="str">
            <v>31/12/2015</v>
          </cell>
          <cell r="BT279" t="str">
            <v>RESOLUCION DIRECTORAL</v>
          </cell>
          <cell r="BU279" t="str">
            <v>31/12/2015</v>
          </cell>
          <cell r="BV279" t="str">
            <v>Nombramiento 2015</v>
          </cell>
          <cell r="BX279" t="str">
            <v>RED DE SALUD ABANCAY</v>
          </cell>
          <cell r="BY279" t="str">
            <v>GESTION ADMINISTRATIVA</v>
          </cell>
          <cell r="BZ279" t="str">
            <v>Personal y Obligaciones Sociales</v>
          </cell>
          <cell r="CA279" t="str">
            <v>RECURSOS ORDINARIOS</v>
          </cell>
          <cell r="CB279" t="str">
            <v>12</v>
          </cell>
          <cell r="CC279" t="str">
            <v>BANCO DE LA NACION</v>
          </cell>
          <cell r="CD279" t="str">
            <v>MULTIRED</v>
          </cell>
          <cell r="CE279" t="str">
            <v>00000</v>
          </cell>
          <cell r="CF279" t="str">
            <v>00000000000000000000</v>
          </cell>
          <cell r="CG279" t="str">
            <v>Sin Régimen Pensionario</v>
          </cell>
          <cell r="CH279" t="str">
            <v>Sin AFP</v>
          </cell>
          <cell r="CK279" t="str">
            <v>000000000000000</v>
          </cell>
          <cell r="CL279" t="str">
            <v>UE Red De Salud Abancay</v>
          </cell>
          <cell r="CM279" t="str">
            <v>ACTIVO</v>
          </cell>
          <cell r="CR279" t="str">
            <v>MICRORED DE SALUD CENTENARIO</v>
          </cell>
        </row>
        <row r="280">
          <cell r="S280" t="str">
            <v>31131611</v>
          </cell>
          <cell r="T280" t="str">
            <v>BENEDICTA</v>
          </cell>
          <cell r="U280" t="str">
            <v>FLORES</v>
          </cell>
          <cell r="V280" t="str">
            <v>JALISTO</v>
          </cell>
          <cell r="W280" t="str">
            <v>SIN DATOS</v>
          </cell>
          <cell r="X280" t="str">
            <v>08/10/1960</v>
          </cell>
          <cell r="Y280" t="str">
            <v>Femenino</v>
          </cell>
          <cell r="Z280" t="str">
            <v>Soltero</v>
          </cell>
          <cell r="AA280" t="str">
            <v>LAS AMAPOLAS</v>
          </cell>
          <cell r="AC280" t="str">
            <v>benyfj@gmail.com</v>
          </cell>
          <cell r="AD280" t="str">
            <v>983708604</v>
          </cell>
          <cell r="AE280" t="str">
            <v>Superior Técnico</v>
          </cell>
          <cell r="AF280" t="str">
            <v>Técnico superior completo</v>
          </cell>
          <cell r="AG280" t="str">
            <v>TECNICO EN ENFERMERIA</v>
          </cell>
          <cell r="AK280" t="str">
            <v>TITULO</v>
          </cell>
          <cell r="AM280" t="str">
            <v>NO</v>
          </cell>
          <cell r="AR280" t="str">
            <v>SI</v>
          </cell>
          <cell r="AS280" t="str">
            <v>NO</v>
          </cell>
          <cell r="AT280" t="str">
            <v>NO</v>
          </cell>
          <cell r="AV280" t="str">
            <v>1984-12-10</v>
          </cell>
          <cell r="AW280" t="str">
            <v>TECNICO/A EN ENFERMERIA I</v>
          </cell>
          <cell r="AX280" t="str">
            <v>Regimen 276</v>
          </cell>
          <cell r="AY280" t="str">
            <v>Nombrado</v>
          </cell>
          <cell r="AZ280" t="str">
            <v>STA</v>
          </cell>
          <cell r="BA280" t="str">
            <v>0094-STA-Servidor Tecnico A</v>
          </cell>
          <cell r="BB280" t="str">
            <v>TA</v>
          </cell>
          <cell r="BC280" t="str">
            <v>Recursos Ordinarios</v>
          </cell>
          <cell r="BE280" t="str">
            <v>Presencial</v>
          </cell>
          <cell r="BF280" t="str">
            <v>NO</v>
          </cell>
          <cell r="BG280" t="str">
            <v>NO</v>
          </cell>
          <cell r="BI280" t="str">
            <v>NO</v>
          </cell>
          <cell r="BJ280" t="str">
            <v>NO</v>
          </cell>
          <cell r="BL280" t="str">
            <v>NO</v>
          </cell>
          <cell r="BM280" t="str">
            <v>Activos</v>
          </cell>
          <cell r="BN280" t="str">
            <v>Tecnicos</v>
          </cell>
          <cell r="BO280" t="str">
            <v>TECNICO ASIS</v>
          </cell>
          <cell r="BP280" t="str">
            <v>000049</v>
          </cell>
          <cell r="BQ280" t="str">
            <v>Ocupada</v>
          </cell>
          <cell r="BR280" t="str">
            <v>Concurso</v>
          </cell>
          <cell r="BS280" t="str">
            <v>12/10/1984</v>
          </cell>
          <cell r="BT280" t="str">
            <v>RESOLUCION DIRECTORAL</v>
          </cell>
          <cell r="BU280" t="str">
            <v>12/10/1984</v>
          </cell>
          <cell r="BV280" t="str">
            <v>-</v>
          </cell>
          <cell r="BX280" t="str">
            <v>DIRECCION EJECUTIVA</v>
          </cell>
          <cell r="BY280" t="str">
            <v>GESTION ADMINISTRATIVA</v>
          </cell>
          <cell r="BZ280" t="str">
            <v>Personal y Obligaciones Sociales</v>
          </cell>
          <cell r="CA280" t="str">
            <v>RECURSOS ORDINARIOS</v>
          </cell>
          <cell r="CB280" t="str">
            <v>12</v>
          </cell>
          <cell r="CC280" t="str">
            <v>BANCO DE LA NACION</v>
          </cell>
          <cell r="CD280" t="str">
            <v>MULTIRED</v>
          </cell>
          <cell r="CE280" t="str">
            <v>04181342663</v>
          </cell>
          <cell r="CG280" t="str">
            <v>DL.19990 - SNP</v>
          </cell>
          <cell r="CH280" t="str">
            <v>O.N.P.</v>
          </cell>
          <cell r="CL280" t="str">
            <v>UE Red De Salud Abancay</v>
          </cell>
          <cell r="CM280" t="str">
            <v>ACTIVO</v>
          </cell>
        </row>
        <row r="281">
          <cell r="S281" t="str">
            <v>43132909</v>
          </cell>
          <cell r="T281" t="str">
            <v>GILBER</v>
          </cell>
          <cell r="U281" t="str">
            <v>FLORES</v>
          </cell>
          <cell r="V281" t="str">
            <v>QUISPE</v>
          </cell>
          <cell r="W281" t="str">
            <v>SIN DATOS</v>
          </cell>
          <cell r="X281" t="str">
            <v>29/08/1985</v>
          </cell>
          <cell r="Y281" t="str">
            <v>Masculino</v>
          </cell>
          <cell r="Z281" t="str">
            <v>Soltero</v>
          </cell>
          <cell r="AA281" t="str">
            <v>SIN DATOS</v>
          </cell>
          <cell r="AC281" t="str">
            <v>gilber_29_105@hotmail.com</v>
          </cell>
          <cell r="AD281" t="str">
            <v>984989934</v>
          </cell>
          <cell r="AE281" t="str">
            <v>Superior Técnico</v>
          </cell>
          <cell r="AF281" t="str">
            <v>Técnico superior incompleto</v>
          </cell>
          <cell r="AG281" t="str">
            <v>TECNICO EN COMPUTACION E INFORMATICA/EN COMPUTADORAS</v>
          </cell>
          <cell r="AK281" t="str">
            <v>EGRESADO</v>
          </cell>
          <cell r="AM281" t="str">
            <v>NO</v>
          </cell>
          <cell r="AR281" t="str">
            <v>SI</v>
          </cell>
          <cell r="AS281" t="str">
            <v>NO</v>
          </cell>
          <cell r="AT281" t="str">
            <v>NO</v>
          </cell>
          <cell r="AV281" t="str">
            <v>2012-03-01</v>
          </cell>
          <cell r="AW281" t="str">
            <v>TECNICO/A EN SEGURIDAD</v>
          </cell>
          <cell r="AX281" t="str">
            <v>Regimen 1057 (CAS)</v>
          </cell>
          <cell r="AY281" t="str">
            <v>Contrato CAS</v>
          </cell>
          <cell r="AZ281" t="str">
            <v>Sin Nivel Remunerativo</v>
          </cell>
          <cell r="BA281" t="str">
            <v>0000-Sin Nivel Remunerativo</v>
          </cell>
          <cell r="BC281" t="str">
            <v>Recursos Ordinarios</v>
          </cell>
          <cell r="BD281" t="str">
            <v>1000</v>
          </cell>
          <cell r="BE281" t="str">
            <v>Presencial</v>
          </cell>
          <cell r="BF281" t="str">
            <v>NO</v>
          </cell>
          <cell r="BG281" t="str">
            <v>NO</v>
          </cell>
          <cell r="BI281" t="str">
            <v>NO</v>
          </cell>
          <cell r="BJ281" t="str">
            <v>NO</v>
          </cell>
          <cell r="BL281" t="str">
            <v>NO</v>
          </cell>
          <cell r="BM281" t="str">
            <v>Contrato Administrativo de Servicios</v>
          </cell>
          <cell r="BN281" t="str">
            <v>Tecnicos</v>
          </cell>
          <cell r="BO281" t="str">
            <v>TECNICO ADM</v>
          </cell>
          <cell r="BP281" t="str">
            <v>000085</v>
          </cell>
          <cell r="BQ281" t="str">
            <v>Ocupada</v>
          </cell>
          <cell r="BR281" t="str">
            <v>Concurso</v>
          </cell>
          <cell r="BS281" t="str">
            <v>03/01/2014</v>
          </cell>
          <cell r="BT281" t="str">
            <v>CONTRATO ADMINIST.DE SERVICIOS</v>
          </cell>
          <cell r="BU281" t="str">
            <v>03/01/2014</v>
          </cell>
          <cell r="BV281" t="str">
            <v>059-2014-RRHH-RSAB-AP</v>
          </cell>
          <cell r="BW281" t="str">
            <v>RED DE SALUD ABANCAY</v>
          </cell>
          <cell r="BX281" t="str">
            <v>DIRECCION EJECUTIVA</v>
          </cell>
          <cell r="BY281" t="str">
            <v>GESTION ADMINISTRATIVA</v>
          </cell>
          <cell r="BZ281" t="str">
            <v>Bienes y Servicios</v>
          </cell>
          <cell r="CA281" t="str">
            <v>RECURSOS ORDINARIOS</v>
          </cell>
          <cell r="CB281" t="str">
            <v>3</v>
          </cell>
          <cell r="CC281" t="str">
            <v>BANCO DE LA NACION</v>
          </cell>
          <cell r="CD281" t="str">
            <v>CUENTA DE AHORRO</v>
          </cell>
          <cell r="CE281" t="str">
            <v>04181092071</v>
          </cell>
          <cell r="CG281" t="str">
            <v>DL.19990 - SNP</v>
          </cell>
          <cell r="CH281" t="str">
            <v>O.N.P.</v>
          </cell>
          <cell r="CI281" t="str">
            <v>03/01/2014</v>
          </cell>
          <cell r="CL281" t="str">
            <v>UE Red De Salud Abancay</v>
          </cell>
          <cell r="CM281" t="str">
            <v>ACTIVO</v>
          </cell>
          <cell r="CQ281" t="str">
            <v>Perú</v>
          </cell>
          <cell r="CR281" t="str">
            <v>MICRORED DE SALUD CENTENARIO</v>
          </cell>
        </row>
        <row r="282">
          <cell r="S282" t="str">
            <v>41254887</v>
          </cell>
          <cell r="T282" t="str">
            <v>KARLA</v>
          </cell>
          <cell r="U282" t="str">
            <v>GALINDO</v>
          </cell>
          <cell r="V282" t="str">
            <v>HINOJOSA</v>
          </cell>
          <cell r="W282" t="str">
            <v>SIN DATOS</v>
          </cell>
          <cell r="X282" t="str">
            <v>11/11/1981</v>
          </cell>
          <cell r="Y282" t="str">
            <v>Femenino</v>
          </cell>
          <cell r="Z282" t="str">
            <v>Soltero</v>
          </cell>
          <cell r="AA282" t="str">
            <v>JR.APURIMAC 626</v>
          </cell>
          <cell r="AC282" t="str">
            <v>karla_gh11@hotmail.com</v>
          </cell>
          <cell r="AD282" t="str">
            <v>945978017</v>
          </cell>
          <cell r="AE282" t="str">
            <v>Superior Universitario</v>
          </cell>
          <cell r="AF282" t="str">
            <v>Superior completo</v>
          </cell>
          <cell r="AG282" t="str">
            <v>ENFERMERA(O)</v>
          </cell>
          <cell r="AK282" t="str">
            <v>TITULO</v>
          </cell>
          <cell r="AL282" t="str">
            <v>46481</v>
          </cell>
          <cell r="AM282" t="str">
            <v>SI</v>
          </cell>
          <cell r="AN282" t="str">
            <v>CRECIMIENTO, DESARROLLO DEL NIÑO Y ESTIMULACION TEMPRANA</v>
          </cell>
          <cell r="AO282" t="str">
            <v>TITULO</v>
          </cell>
          <cell r="AP282" t="str">
            <v>00</v>
          </cell>
          <cell r="AQ282" t="str">
            <v>UNIVERSIDAD CESAR VALLEJO</v>
          </cell>
          <cell r="AR282" t="str">
            <v>SI</v>
          </cell>
          <cell r="AS282" t="str">
            <v>NO</v>
          </cell>
          <cell r="AT282" t="str">
            <v>NO</v>
          </cell>
          <cell r="AV282" t="str">
            <v>2010-10-21</v>
          </cell>
          <cell r="AW282" t="str">
            <v>ENFERMERA/O</v>
          </cell>
          <cell r="AX282" t="str">
            <v>Regimen 276</v>
          </cell>
          <cell r="AY282" t="str">
            <v>Nombrado</v>
          </cell>
          <cell r="AZ282" t="str">
            <v>ENF-10</v>
          </cell>
          <cell r="BA282" t="str">
            <v>0076-ENF-10-Enfermera (nivel I)</v>
          </cell>
          <cell r="BB282" t="str">
            <v>10</v>
          </cell>
          <cell r="BE282" t="str">
            <v>Solo Remoto</v>
          </cell>
          <cell r="BF282" t="str">
            <v>NO</v>
          </cell>
          <cell r="BG282" t="str">
            <v>NO</v>
          </cell>
          <cell r="BH282" t="str">
            <v>Presencia de comorbilidad(RM 193-2020-MINSA,7.2)</v>
          </cell>
          <cell r="BI282" t="str">
            <v>NO</v>
          </cell>
          <cell r="BJ282" t="str">
            <v>NO</v>
          </cell>
          <cell r="BK282" t="str">
            <v>20/10/2016</v>
          </cell>
          <cell r="BL282" t="str">
            <v>SI</v>
          </cell>
          <cell r="BM282" t="str">
            <v>Activos</v>
          </cell>
          <cell r="BN282" t="str">
            <v>Profesionales de la Salud</v>
          </cell>
          <cell r="BO282" t="str">
            <v>PROF. DE LA SALUD</v>
          </cell>
          <cell r="BP282" t="str">
            <v>000515</v>
          </cell>
          <cell r="BQ282" t="str">
            <v>Ocupada</v>
          </cell>
          <cell r="BR282" t="str">
            <v>Concurso</v>
          </cell>
          <cell r="BS282" t="str">
            <v>17/10/2016</v>
          </cell>
          <cell r="BT282" t="str">
            <v>DECRETO SUPREMO</v>
          </cell>
          <cell r="BU282" t="str">
            <v>15/10/2016</v>
          </cell>
          <cell r="BV282" t="str">
            <v>DS 286-2016-EF Nombramiento 2016</v>
          </cell>
          <cell r="BX282" t="str">
            <v>DIRECCION EJECUTIVA</v>
          </cell>
          <cell r="BY282" t="str">
            <v>GESTION ADMINISTRATIVA</v>
          </cell>
          <cell r="BZ282" t="str">
            <v>Personal y Obligaciones Sociales</v>
          </cell>
          <cell r="CA282" t="str">
            <v>RECURSOS ORDINARIOS</v>
          </cell>
          <cell r="CB282" t="str">
            <v>12</v>
          </cell>
          <cell r="CC282" t="str">
            <v>BANCO DE LA NACION</v>
          </cell>
          <cell r="CD282" t="str">
            <v>CUENTA DE AHORRO</v>
          </cell>
          <cell r="CE282" t="str">
            <v>04181038859</v>
          </cell>
          <cell r="CF282" t="str">
            <v>00000000000000000000</v>
          </cell>
          <cell r="CG282" t="str">
            <v>DL.19990 - SNP</v>
          </cell>
          <cell r="CH282" t="str">
            <v>O.N.P.</v>
          </cell>
          <cell r="CI282" t="str">
            <v>01/04/2020</v>
          </cell>
          <cell r="CJ282" t="str">
            <v>000000000000</v>
          </cell>
          <cell r="CK282" t="str">
            <v>0000000000000</v>
          </cell>
          <cell r="CL282" t="str">
            <v>UE Red De Salud Abancay</v>
          </cell>
          <cell r="CM282" t="str">
            <v>ACTIVO</v>
          </cell>
          <cell r="CR282" t="str">
            <v>MICRORED DE SALUD CENTENARIO</v>
          </cell>
        </row>
        <row r="283">
          <cell r="S283" t="str">
            <v>31009332</v>
          </cell>
          <cell r="T283" t="str">
            <v>JUAN RICARDO</v>
          </cell>
          <cell r="U283" t="str">
            <v>GONZALES</v>
          </cell>
          <cell r="V283" t="str">
            <v>CAMACHO</v>
          </cell>
          <cell r="W283" t="str">
            <v>SIN DATOS</v>
          </cell>
          <cell r="X283" t="str">
            <v>11/07/1965</v>
          </cell>
          <cell r="Y283" t="str">
            <v>Masculino</v>
          </cell>
          <cell r="Z283" t="str">
            <v>Soltero</v>
          </cell>
          <cell r="AA283" t="str">
            <v>AV.MICAELA BASTIDAS S/N</v>
          </cell>
          <cell r="AD283" t="str">
            <v>948900260</v>
          </cell>
          <cell r="AE283" t="str">
            <v>Superior Técnico</v>
          </cell>
          <cell r="AF283" t="str">
            <v>Técnico superior completo</v>
          </cell>
          <cell r="AG283" t="str">
            <v>TECNICO EN ENFERMERIA</v>
          </cell>
          <cell r="AK283" t="str">
            <v>TITULO</v>
          </cell>
          <cell r="AM283" t="str">
            <v>NO</v>
          </cell>
          <cell r="AR283" t="str">
            <v>SI</v>
          </cell>
          <cell r="AS283" t="str">
            <v>NO</v>
          </cell>
          <cell r="AT283" t="str">
            <v>NO</v>
          </cell>
          <cell r="AV283" t="str">
            <v>1994-03-01</v>
          </cell>
          <cell r="AW283" t="str">
            <v>TECNICO/A EN ENFERMERIA I</v>
          </cell>
          <cell r="AX283" t="str">
            <v>Regimen 276</v>
          </cell>
          <cell r="AY283" t="str">
            <v>Nombrado</v>
          </cell>
          <cell r="AZ283" t="str">
            <v>STA</v>
          </cell>
          <cell r="BA283" t="str">
            <v>0094-STA-Servidor Tecnico A</v>
          </cell>
          <cell r="BB283" t="str">
            <v>TA</v>
          </cell>
          <cell r="BC283" t="str">
            <v>Recursos Ordinarios</v>
          </cell>
          <cell r="BE283" t="str">
            <v>Presencial</v>
          </cell>
          <cell r="BF283" t="str">
            <v>NO</v>
          </cell>
          <cell r="BG283" t="str">
            <v>NO</v>
          </cell>
          <cell r="BI283" t="str">
            <v>NO</v>
          </cell>
          <cell r="BJ283" t="str">
            <v>NO</v>
          </cell>
          <cell r="BK283" t="str">
            <v>01/03/1994</v>
          </cell>
          <cell r="BL283" t="str">
            <v>SI</v>
          </cell>
          <cell r="BM283" t="str">
            <v>Activos</v>
          </cell>
          <cell r="BN283" t="str">
            <v>Tecnicos</v>
          </cell>
          <cell r="BO283" t="str">
            <v>TECNICO ASIS</v>
          </cell>
          <cell r="BP283" t="str">
            <v>000051</v>
          </cell>
          <cell r="BQ283" t="str">
            <v>Ocupada</v>
          </cell>
          <cell r="BR283" t="str">
            <v>Concurso</v>
          </cell>
          <cell r="BS283" t="str">
            <v>03/01/1994</v>
          </cell>
          <cell r="BT283" t="str">
            <v>RESOLUCION DIRECTORAL</v>
          </cell>
          <cell r="BU283" t="str">
            <v>03/01/1994</v>
          </cell>
          <cell r="BV283" t="str">
            <v>-</v>
          </cell>
          <cell r="BX283" t="str">
            <v>DIRECCION EJECUTIVA</v>
          </cell>
          <cell r="BY283" t="str">
            <v>GESTION ADMINISTRATIVA</v>
          </cell>
          <cell r="BZ283" t="str">
            <v>Personal y Obligaciones Sociales</v>
          </cell>
          <cell r="CA283" t="str">
            <v>RECURSOS ORDINARIOS</v>
          </cell>
          <cell r="CB283" t="str">
            <v>12</v>
          </cell>
          <cell r="CC283" t="str">
            <v>BANCO DE LA NACION</v>
          </cell>
          <cell r="CD283" t="str">
            <v>MULTIRED</v>
          </cell>
          <cell r="CE283" t="str">
            <v>04181900038</v>
          </cell>
          <cell r="CG283" t="str">
            <v>DL.25897 - SPP</v>
          </cell>
          <cell r="CH283" t="str">
            <v>AFP INTEGRA</v>
          </cell>
          <cell r="CI283" t="str">
            <v>03/01/1994</v>
          </cell>
          <cell r="CJ283" t="str">
            <v>239321JGCZA6</v>
          </cell>
          <cell r="CL283" t="str">
            <v>UE Red De Salud Abancay</v>
          </cell>
          <cell r="CM283" t="str">
            <v>ACTIVO</v>
          </cell>
        </row>
        <row r="284">
          <cell r="S284" t="str">
            <v>31038962</v>
          </cell>
          <cell r="T284" t="str">
            <v>JHONY</v>
          </cell>
          <cell r="U284" t="str">
            <v>HILARES</v>
          </cell>
          <cell r="V284" t="str">
            <v>PUMAPILLO</v>
          </cell>
          <cell r="W284" t="str">
            <v>SIN DATOS</v>
          </cell>
          <cell r="X284" t="str">
            <v>13/04/1971</v>
          </cell>
          <cell r="Y284" t="str">
            <v>Femenino</v>
          </cell>
          <cell r="Z284" t="str">
            <v>Soltero</v>
          </cell>
          <cell r="AA284" t="str">
            <v>URB.SAN JOSE MZ.C LT.1</v>
          </cell>
          <cell r="AC284" t="str">
            <v>maite1310@hotmail.com</v>
          </cell>
          <cell r="AD284" t="str">
            <v>083321308</v>
          </cell>
          <cell r="AE284" t="str">
            <v>Superior Técnico</v>
          </cell>
          <cell r="AF284" t="str">
            <v>Técnico superior completo</v>
          </cell>
          <cell r="AG284" t="str">
            <v>TECNICO EN ENFERMERIA</v>
          </cell>
          <cell r="AK284" t="str">
            <v>TITULO</v>
          </cell>
          <cell r="AM284" t="str">
            <v>NO</v>
          </cell>
          <cell r="AR284" t="str">
            <v>SI</v>
          </cell>
          <cell r="AS284" t="str">
            <v>NO</v>
          </cell>
          <cell r="AT284" t="str">
            <v>NO</v>
          </cell>
          <cell r="AV284" t="str">
            <v>2010-07-01</v>
          </cell>
          <cell r="AW284" t="str">
            <v>TECNICO/A EN ENFERMERIA I</v>
          </cell>
          <cell r="AX284" t="str">
            <v>Regimen 276</v>
          </cell>
          <cell r="AY284" t="str">
            <v>Nombrado</v>
          </cell>
          <cell r="AZ284" t="str">
            <v>STC</v>
          </cell>
          <cell r="BA284" t="str">
            <v>0096-STC-Servidor Tecnico C</v>
          </cell>
          <cell r="BB284" t="str">
            <v>TC</v>
          </cell>
          <cell r="BC284" t="str">
            <v>Recursos Ordinarios</v>
          </cell>
          <cell r="BE284" t="str">
            <v>Presencial</v>
          </cell>
          <cell r="BF284" t="str">
            <v>NO</v>
          </cell>
          <cell r="BG284" t="str">
            <v>NO</v>
          </cell>
          <cell r="BI284" t="str">
            <v>NO</v>
          </cell>
          <cell r="BJ284" t="str">
            <v>NO</v>
          </cell>
          <cell r="BK284" t="str">
            <v>05/08/2010</v>
          </cell>
          <cell r="BL284" t="str">
            <v>SI</v>
          </cell>
          <cell r="BM284" t="str">
            <v>Activos</v>
          </cell>
          <cell r="BN284" t="str">
            <v>Tecnicos</v>
          </cell>
          <cell r="BO284" t="str">
            <v>TECNICO ASIS</v>
          </cell>
          <cell r="BP284" t="str">
            <v>000180</v>
          </cell>
          <cell r="BQ284" t="str">
            <v>Ocupada</v>
          </cell>
          <cell r="BR284" t="str">
            <v>Ley 28498</v>
          </cell>
          <cell r="BS284" t="str">
            <v>01/04/2010</v>
          </cell>
          <cell r="BT284" t="str">
            <v>RESOLUCION DIRECTORAL</v>
          </cell>
          <cell r="BU284" t="str">
            <v>01/04/2010</v>
          </cell>
          <cell r="BV284" t="str">
            <v>-</v>
          </cell>
          <cell r="BX284" t="str">
            <v>DIRECCION EJECUTIVA</v>
          </cell>
          <cell r="BY284" t="str">
            <v>GESTION ADMINISTRATIVA</v>
          </cell>
          <cell r="BZ284" t="str">
            <v>Personal y Obligaciones Sociales</v>
          </cell>
          <cell r="CA284" t="str">
            <v>RECURSOS ORDINARIOS</v>
          </cell>
          <cell r="CB284" t="str">
            <v>12</v>
          </cell>
          <cell r="CC284" t="str">
            <v>BANCO DE LA NACION</v>
          </cell>
          <cell r="CD284" t="str">
            <v>MULTIRED</v>
          </cell>
          <cell r="CE284" t="str">
            <v>04181071015</v>
          </cell>
          <cell r="CG284" t="str">
            <v>DL.19990 - SNP</v>
          </cell>
          <cell r="CH284" t="str">
            <v>O.N.P.</v>
          </cell>
          <cell r="CI284" t="str">
            <v>01/10/2008</v>
          </cell>
          <cell r="CJ284" t="str">
            <v>560340JHPAA5</v>
          </cell>
          <cell r="CL284" t="str">
            <v>UE Red De Salud Abancay</v>
          </cell>
          <cell r="CM284" t="str">
            <v>ACTIVO</v>
          </cell>
          <cell r="CR284" t="str">
            <v>MICRORED DE SALUD CENTENARIO</v>
          </cell>
        </row>
        <row r="285">
          <cell r="S285" t="str">
            <v>46844639</v>
          </cell>
          <cell r="T285" t="str">
            <v>YONY</v>
          </cell>
          <cell r="U285" t="str">
            <v>HUAMAN</v>
          </cell>
          <cell r="V285" t="str">
            <v>GRANDA</v>
          </cell>
          <cell r="W285" t="str">
            <v>SIN DATOS</v>
          </cell>
          <cell r="X285" t="str">
            <v>30/07/1988</v>
          </cell>
          <cell r="Y285" t="str">
            <v>Femenino</v>
          </cell>
          <cell r="Z285" t="str">
            <v>Soltero</v>
          </cell>
          <cell r="AA285" t="str">
            <v>ASOC.VICTOR ACOSTA RIOS MZ.C LT.04</v>
          </cell>
          <cell r="AC285" t="str">
            <v>yonyhuaman1988@hotmail.com</v>
          </cell>
          <cell r="AD285" t="str">
            <v>928010159,083204215</v>
          </cell>
          <cell r="AE285" t="str">
            <v>Superior Técnico</v>
          </cell>
          <cell r="AF285" t="str">
            <v>Técnico superior incompleto</v>
          </cell>
          <cell r="AG285" t="str">
            <v>TECNICO EN COMPUTACION E INFORMATICA/EN COMPUTADORAS</v>
          </cell>
          <cell r="AK285" t="str">
            <v>EGRESADO</v>
          </cell>
          <cell r="AM285" t="str">
            <v>NO</v>
          </cell>
          <cell r="AR285" t="str">
            <v>SI</v>
          </cell>
          <cell r="AS285" t="str">
            <v>NO</v>
          </cell>
          <cell r="AT285" t="str">
            <v>NO</v>
          </cell>
          <cell r="AV285" t="str">
            <v>2011-01-01</v>
          </cell>
          <cell r="AW285" t="str">
            <v>DIGITADOR/A</v>
          </cell>
          <cell r="AX285" t="str">
            <v>Regimen 1057 (CAS)</v>
          </cell>
          <cell r="AY285" t="str">
            <v>Contrato CAS</v>
          </cell>
          <cell r="AZ285" t="str">
            <v>Sin Nivel Remunerativo</v>
          </cell>
          <cell r="BA285" t="str">
            <v>0000-Sin Nivel Remunerativo</v>
          </cell>
          <cell r="BC285" t="str">
            <v>Donaciones y Transferencias</v>
          </cell>
          <cell r="BD285" t="str">
            <v>1000</v>
          </cell>
          <cell r="BE285" t="str">
            <v>Solo Remoto</v>
          </cell>
          <cell r="BF285" t="str">
            <v>NO</v>
          </cell>
          <cell r="BG285" t="str">
            <v>NO</v>
          </cell>
          <cell r="BH285" t="str">
            <v>Presencia de comorbilidad(RM 193-2020-MINSA,7.2)</v>
          </cell>
          <cell r="BI285" t="str">
            <v>NO</v>
          </cell>
          <cell r="BJ285" t="str">
            <v>NO</v>
          </cell>
          <cell r="BL285" t="str">
            <v>NO</v>
          </cell>
          <cell r="BM285" t="str">
            <v>Contrato Administrativo de Servicios</v>
          </cell>
          <cell r="BN285" t="str">
            <v>Tecnicos</v>
          </cell>
          <cell r="BO285" t="str">
            <v>TECNICO ADM</v>
          </cell>
          <cell r="BP285" t="str">
            <v>000004</v>
          </cell>
          <cell r="BQ285" t="str">
            <v>Ocupada</v>
          </cell>
          <cell r="BR285" t="str">
            <v>Contrato</v>
          </cell>
          <cell r="BS285" t="str">
            <v>01/01/2011</v>
          </cell>
          <cell r="BT285" t="str">
            <v>OTRO</v>
          </cell>
          <cell r="BU285" t="str">
            <v>01/01/2011</v>
          </cell>
          <cell r="BV285" t="str">
            <v>-</v>
          </cell>
          <cell r="BW285" t="str">
            <v>RED DE SALUD ABANCAY</v>
          </cell>
          <cell r="BX285" t="str">
            <v>DIRECCION EJECUTIVA</v>
          </cell>
          <cell r="BY285" t="str">
            <v>GESTION ADMINISTRATIVA</v>
          </cell>
          <cell r="BZ285" t="str">
            <v>Bienes y Servicios</v>
          </cell>
          <cell r="CA285" t="str">
            <v>RECURSOS ORDINARIOS</v>
          </cell>
          <cell r="CB285" t="str">
            <v>12</v>
          </cell>
          <cell r="CC285" t="str">
            <v>BANCO DE LA NACION</v>
          </cell>
          <cell r="CD285" t="str">
            <v>CUENTA DE AHORRO</v>
          </cell>
          <cell r="CE285" t="str">
            <v>04181076386</v>
          </cell>
          <cell r="CG285" t="str">
            <v>DL.19990 - SNP</v>
          </cell>
          <cell r="CH285" t="str">
            <v>O.N.P.</v>
          </cell>
          <cell r="CI285" t="str">
            <v>01/01/2011</v>
          </cell>
          <cell r="CL285" t="str">
            <v>UE Red De Salud Abancay</v>
          </cell>
          <cell r="CM285" t="str">
            <v>ACTIVO</v>
          </cell>
          <cell r="CR285" t="str">
            <v>MICRORED DE SALUD CENTENARIO</v>
          </cell>
        </row>
        <row r="286">
          <cell r="S286" t="str">
            <v>31041819</v>
          </cell>
          <cell r="T286" t="str">
            <v>DELIA DOMINGA</v>
          </cell>
          <cell r="U286" t="str">
            <v>HUAMAN</v>
          </cell>
          <cell r="V286" t="str">
            <v>OJEDA</v>
          </cell>
          <cell r="W286" t="str">
            <v>SIN DATOS</v>
          </cell>
          <cell r="X286" t="str">
            <v>04/08/1967</v>
          </cell>
          <cell r="Y286" t="str">
            <v>Femenino</v>
          </cell>
          <cell r="Z286" t="str">
            <v>Soltero</v>
          </cell>
          <cell r="AA286" t="str">
            <v>AV.TUPAC AMARU NRO.408</v>
          </cell>
          <cell r="AC286" t="str">
            <v>dely408@hotmail.com</v>
          </cell>
          <cell r="AD286" t="str">
            <v>983982033</v>
          </cell>
          <cell r="AE286" t="str">
            <v>Superior Técnico</v>
          </cell>
          <cell r="AF286" t="str">
            <v>Técnico superior completo</v>
          </cell>
          <cell r="AG286" t="str">
            <v>TECNICO EN ENFERMERIA</v>
          </cell>
          <cell r="AK286" t="str">
            <v>TITULO</v>
          </cell>
          <cell r="AM286" t="str">
            <v>NO</v>
          </cell>
          <cell r="AR286" t="str">
            <v>SI</v>
          </cell>
          <cell r="AS286" t="str">
            <v>NO</v>
          </cell>
          <cell r="AT286" t="str">
            <v>NO</v>
          </cell>
          <cell r="AV286" t="str">
            <v>2011-05-04</v>
          </cell>
          <cell r="AW286" t="str">
            <v>TECNICO/A EN ENFERMERIA I</v>
          </cell>
          <cell r="AX286" t="str">
            <v>Regimen 276</v>
          </cell>
          <cell r="AY286" t="str">
            <v>Nombrado</v>
          </cell>
          <cell r="AZ286" t="str">
            <v>STC</v>
          </cell>
          <cell r="BA286" t="str">
            <v>0096-STC-Servidor Tecnico C</v>
          </cell>
          <cell r="BB286" t="str">
            <v>TC</v>
          </cell>
          <cell r="BC286" t="str">
            <v>Recursos Ordinarios</v>
          </cell>
          <cell r="BE286" t="str">
            <v>Presencial</v>
          </cell>
          <cell r="BF286" t="str">
            <v>NO</v>
          </cell>
          <cell r="BG286" t="str">
            <v>NO</v>
          </cell>
          <cell r="BI286" t="str">
            <v>NO</v>
          </cell>
          <cell r="BJ286" t="str">
            <v>NO</v>
          </cell>
          <cell r="BL286" t="str">
            <v>NO</v>
          </cell>
          <cell r="BM286" t="str">
            <v>Activos</v>
          </cell>
          <cell r="BN286" t="str">
            <v>Tecnicos</v>
          </cell>
          <cell r="BO286" t="str">
            <v>TECNICO ASIS</v>
          </cell>
          <cell r="BP286" t="str">
            <v>000209</v>
          </cell>
          <cell r="BQ286" t="str">
            <v>Ocupada</v>
          </cell>
          <cell r="BR286" t="str">
            <v>Ley 28560</v>
          </cell>
          <cell r="BS286" t="str">
            <v>01/04/2011</v>
          </cell>
          <cell r="BT286" t="str">
            <v>RESOLUCION DIRECTORAL</v>
          </cell>
          <cell r="BU286" t="str">
            <v>01/04/2011</v>
          </cell>
          <cell r="BV286" t="str">
            <v>-</v>
          </cell>
          <cell r="BX286" t="str">
            <v>DIRECCION EJECUTIVA</v>
          </cell>
          <cell r="BY286" t="str">
            <v>GESTION ADMINISTRATIVA</v>
          </cell>
          <cell r="BZ286" t="str">
            <v>Personal y Obligaciones Sociales</v>
          </cell>
          <cell r="CA286" t="str">
            <v>RECURSOS ORDINARIOS</v>
          </cell>
          <cell r="CB286" t="str">
            <v>12</v>
          </cell>
          <cell r="CC286" t="str">
            <v>BANCO DE LA NACION</v>
          </cell>
          <cell r="CD286" t="str">
            <v>MULTIRED</v>
          </cell>
          <cell r="CE286" t="str">
            <v>04181074987</v>
          </cell>
          <cell r="CG286" t="str">
            <v>DL.19990 - SNP</v>
          </cell>
          <cell r="CH286" t="str">
            <v>O.N.P.</v>
          </cell>
          <cell r="CI286" t="str">
            <v>01/05/1996</v>
          </cell>
          <cell r="CJ286" t="str">
            <v>546860DHOMD8</v>
          </cell>
          <cell r="CL286" t="str">
            <v>UE Red De Salud Abancay</v>
          </cell>
          <cell r="CM286" t="str">
            <v>ACTIVO</v>
          </cell>
          <cell r="CR286" t="str">
            <v>MICRORED DE SALUD CENTENARIO</v>
          </cell>
        </row>
        <row r="287">
          <cell r="S287" t="str">
            <v>31013610</v>
          </cell>
          <cell r="T287" t="str">
            <v>ISABEL</v>
          </cell>
          <cell r="U287" t="str">
            <v>HUAMAN</v>
          </cell>
          <cell r="V287" t="str">
            <v>ROBLES</v>
          </cell>
          <cell r="W287" t="str">
            <v>SIN DATOS</v>
          </cell>
          <cell r="X287" t="str">
            <v>17/06/1967</v>
          </cell>
          <cell r="Y287" t="str">
            <v>Femenino</v>
          </cell>
          <cell r="Z287" t="str">
            <v>Casado</v>
          </cell>
          <cell r="AA287" t="str">
            <v>JR.MARIANO HERENCIA E-10</v>
          </cell>
          <cell r="AC287" t="str">
            <v>isabelhrobles@hotmail.com</v>
          </cell>
          <cell r="AD287" t="str">
            <v>983673857</v>
          </cell>
          <cell r="AE287" t="str">
            <v>Superior Universitario</v>
          </cell>
          <cell r="AF287" t="str">
            <v>Superior completo</v>
          </cell>
          <cell r="AG287" t="str">
            <v>BIOLOGO</v>
          </cell>
          <cell r="AK287" t="str">
            <v>TITULO</v>
          </cell>
          <cell r="AL287" t="str">
            <v>2808</v>
          </cell>
          <cell r="AM287" t="str">
            <v>SI</v>
          </cell>
          <cell r="AN287" t="str">
            <v>SALUD</v>
          </cell>
          <cell r="AO287" t="str">
            <v>RNE</v>
          </cell>
          <cell r="AP287" t="str">
            <v>0326</v>
          </cell>
          <cell r="AQ287" t="str">
            <v>UNIVERSIDAD NACIONAL DEL CALLAO</v>
          </cell>
          <cell r="AR287" t="str">
            <v>SI</v>
          </cell>
          <cell r="AS287" t="str">
            <v>NO</v>
          </cell>
          <cell r="AT287" t="str">
            <v>NO</v>
          </cell>
          <cell r="AV287" t="str">
            <v>2011-07-01</v>
          </cell>
          <cell r="AW287" t="str">
            <v>BIOLOGO/A</v>
          </cell>
          <cell r="AX287" t="str">
            <v>Regimen 276</v>
          </cell>
          <cell r="AY287" t="str">
            <v>Nombrado</v>
          </cell>
          <cell r="AZ287" t="str">
            <v>OPS-IV</v>
          </cell>
          <cell r="BA287" t="str">
            <v>0319-OPS-IV-Otro Profesional de Salud (nivel IV)</v>
          </cell>
          <cell r="BB287" t="str">
            <v>24</v>
          </cell>
          <cell r="BC287" t="str">
            <v>Recursos Ordinarios</v>
          </cell>
          <cell r="BE287" t="str">
            <v>Presencial</v>
          </cell>
          <cell r="BF287" t="str">
            <v>NO</v>
          </cell>
          <cell r="BG287" t="str">
            <v>NO</v>
          </cell>
          <cell r="BI287" t="str">
            <v>NO</v>
          </cell>
          <cell r="BJ287" t="str">
            <v>NO</v>
          </cell>
          <cell r="BK287" t="str">
            <v>18/01/2008</v>
          </cell>
          <cell r="BL287" t="str">
            <v>SI</v>
          </cell>
          <cell r="BM287" t="str">
            <v>Activos</v>
          </cell>
          <cell r="BN287" t="str">
            <v>Profesionales de la Salud</v>
          </cell>
          <cell r="BO287" t="str">
            <v>PROF. DE LA SALUD</v>
          </cell>
          <cell r="BP287" t="str">
            <v>000158</v>
          </cell>
          <cell r="BQ287" t="str">
            <v>Ocupada</v>
          </cell>
          <cell r="BR287" t="str">
            <v>Ley 28498</v>
          </cell>
          <cell r="BS287" t="str">
            <v>01/04/2010</v>
          </cell>
          <cell r="BT287" t="str">
            <v>RESOLUCION DIRECTORAL</v>
          </cell>
          <cell r="BU287" t="str">
            <v>01/04/2010</v>
          </cell>
          <cell r="BV287" t="str">
            <v>-</v>
          </cell>
          <cell r="BX287" t="str">
            <v>DIRECCION EJECUTIVA</v>
          </cell>
          <cell r="BY287" t="str">
            <v>GESTION ADMINISTRATIVA</v>
          </cell>
          <cell r="BZ287" t="str">
            <v>Personal y Obligaciones Sociales</v>
          </cell>
          <cell r="CA287" t="str">
            <v>RECURSOS ORDINARIOS</v>
          </cell>
          <cell r="CB287" t="str">
            <v>12</v>
          </cell>
          <cell r="CC287" t="str">
            <v>BANCO DE LA NACION</v>
          </cell>
          <cell r="CD287" t="str">
            <v>MULTIRED</v>
          </cell>
          <cell r="CE287" t="str">
            <v>04181051960</v>
          </cell>
          <cell r="CF287" t="str">
            <v>0</v>
          </cell>
          <cell r="CG287" t="str">
            <v>DL.19990 - SNP</v>
          </cell>
          <cell r="CH287" t="str">
            <v>O.N.P.</v>
          </cell>
          <cell r="CI287" t="str">
            <v>01/01/2009</v>
          </cell>
          <cell r="CJ287" t="str">
            <v>0</v>
          </cell>
          <cell r="CK287" t="str">
            <v>0</v>
          </cell>
          <cell r="CL287" t="str">
            <v>UE Red De Salud Abancay</v>
          </cell>
          <cell r="CM287" t="str">
            <v>ACTIVO</v>
          </cell>
          <cell r="CQ287" t="str">
            <v>Perú</v>
          </cell>
          <cell r="CR287" t="str">
            <v>MICRORED DE SALUD CENTENARIO</v>
          </cell>
        </row>
        <row r="288">
          <cell r="S288" t="str">
            <v>31030128</v>
          </cell>
          <cell r="T288" t="str">
            <v>GUMERCINDA</v>
          </cell>
          <cell r="U288" t="str">
            <v>HUAMANI</v>
          </cell>
          <cell r="V288" t="str">
            <v>BARRIENTOS</v>
          </cell>
          <cell r="W288" t="str">
            <v>SIN DATOS</v>
          </cell>
          <cell r="X288" t="str">
            <v>13/01/1965</v>
          </cell>
          <cell r="Y288" t="str">
            <v>Femenino</v>
          </cell>
          <cell r="Z288" t="str">
            <v>Soltero</v>
          </cell>
          <cell r="AA288" t="str">
            <v>ANEXO BANCAPATA</v>
          </cell>
          <cell r="AE288" t="str">
            <v>Superior Técnico</v>
          </cell>
          <cell r="AF288" t="str">
            <v>Técnico superior completo</v>
          </cell>
          <cell r="AG288" t="str">
            <v>TECNICO EN ENFERMERIA</v>
          </cell>
          <cell r="AK288" t="str">
            <v>TITULO</v>
          </cell>
          <cell r="AM288" t="str">
            <v>NO</v>
          </cell>
          <cell r="AR288" t="str">
            <v>SI</v>
          </cell>
          <cell r="AS288" t="str">
            <v>NO</v>
          </cell>
          <cell r="AT288" t="str">
            <v>NO</v>
          </cell>
          <cell r="AV288" t="str">
            <v>2010-07-01</v>
          </cell>
          <cell r="AW288" t="str">
            <v>TECNICO/A EN ENFERMERIA I</v>
          </cell>
          <cell r="AX288" t="str">
            <v>Regimen 276</v>
          </cell>
          <cell r="AY288" t="str">
            <v>Nombrado</v>
          </cell>
          <cell r="AZ288" t="str">
            <v>STC</v>
          </cell>
          <cell r="BA288" t="str">
            <v>0096-STC-Servidor Tecnico C</v>
          </cell>
          <cell r="BB288" t="str">
            <v>TC</v>
          </cell>
          <cell r="BC288" t="str">
            <v>Recursos Ordinarios</v>
          </cell>
          <cell r="BE288" t="str">
            <v>Presencial</v>
          </cell>
          <cell r="BF288" t="str">
            <v>NO</v>
          </cell>
          <cell r="BG288" t="str">
            <v>NO</v>
          </cell>
          <cell r="BI288" t="str">
            <v>NO</v>
          </cell>
          <cell r="BJ288" t="str">
            <v>NO</v>
          </cell>
          <cell r="BK288" t="str">
            <v>05/08/2010</v>
          </cell>
          <cell r="BL288" t="str">
            <v>SI</v>
          </cell>
          <cell r="BM288" t="str">
            <v>Activos</v>
          </cell>
          <cell r="BN288" t="str">
            <v>Tecnicos</v>
          </cell>
          <cell r="BO288" t="str">
            <v>TECNICO ASIS</v>
          </cell>
          <cell r="BP288" t="str">
            <v>000156</v>
          </cell>
          <cell r="BQ288" t="str">
            <v>Ocupada</v>
          </cell>
          <cell r="BR288" t="str">
            <v>Ley 28498</v>
          </cell>
          <cell r="BS288" t="str">
            <v>01/04/2010</v>
          </cell>
          <cell r="BT288" t="str">
            <v>RESOLUCION DIRECTORAL</v>
          </cell>
          <cell r="BU288" t="str">
            <v>01/04/2010</v>
          </cell>
          <cell r="BV288" t="str">
            <v>-</v>
          </cell>
          <cell r="BX288" t="str">
            <v>DIRECCION EJECUTIVA</v>
          </cell>
          <cell r="BY288" t="str">
            <v>GESTION ADMINISTRATIVA</v>
          </cell>
          <cell r="BZ288" t="str">
            <v>Personal y Obligaciones Sociales</v>
          </cell>
          <cell r="CA288" t="str">
            <v>RECURSOS ORDINARIOS</v>
          </cell>
          <cell r="CB288" t="str">
            <v>12</v>
          </cell>
          <cell r="CC288" t="str">
            <v>BANCO DE LA NACION</v>
          </cell>
          <cell r="CD288" t="str">
            <v>MULTIRED</v>
          </cell>
          <cell r="CE288" t="str">
            <v>04181071066</v>
          </cell>
          <cell r="CG288" t="str">
            <v>DL.25897 - SPP</v>
          </cell>
          <cell r="CH288" t="str">
            <v>AFP PROFUTURO</v>
          </cell>
          <cell r="CI288" t="str">
            <v>01/10/2008</v>
          </cell>
          <cell r="CJ288" t="str">
            <v>537530GHBMR0</v>
          </cell>
          <cell r="CL288" t="str">
            <v>UE Red De Salud Abancay</v>
          </cell>
          <cell r="CM288" t="str">
            <v>ACTIVO</v>
          </cell>
          <cell r="CR288" t="str">
            <v>MICRORED DE SALUD CENTENARIO</v>
          </cell>
        </row>
        <row r="289">
          <cell r="S289" t="str">
            <v>31341841</v>
          </cell>
          <cell r="T289" t="str">
            <v>WILBER</v>
          </cell>
          <cell r="U289" t="str">
            <v>HUAMANI</v>
          </cell>
          <cell r="V289" t="str">
            <v>ROMAN</v>
          </cell>
          <cell r="W289" t="str">
            <v>SIN DATOS</v>
          </cell>
          <cell r="X289" t="str">
            <v>25/07/1971</v>
          </cell>
          <cell r="Y289" t="str">
            <v>Masculino</v>
          </cell>
          <cell r="Z289" t="str">
            <v>Soltero</v>
          </cell>
          <cell r="AA289" t="str">
            <v>ASOC.VIV.LOS ANGELES S/N</v>
          </cell>
          <cell r="AE289" t="str">
            <v>Superior Técnico</v>
          </cell>
          <cell r="AF289" t="str">
            <v>Técnico superior incompleto</v>
          </cell>
          <cell r="AG289" t="str">
            <v>TECNICO EN MANTENIMIENTO</v>
          </cell>
          <cell r="AK289" t="str">
            <v>EGRESADO</v>
          </cell>
          <cell r="AM289" t="str">
            <v>NO</v>
          </cell>
          <cell r="AR289" t="str">
            <v>SI</v>
          </cell>
          <cell r="AS289" t="str">
            <v>NO</v>
          </cell>
          <cell r="AT289" t="str">
            <v>NO</v>
          </cell>
          <cell r="AV289" t="str">
            <v>2010-02-01</v>
          </cell>
          <cell r="AW289" t="str">
            <v>TRABAJADOR/A DE SERVICIOS GENERALES</v>
          </cell>
          <cell r="AX289" t="str">
            <v>Regimen 1057 (CAS)</v>
          </cell>
          <cell r="AY289" t="str">
            <v>Contrato CAS</v>
          </cell>
          <cell r="AZ289" t="str">
            <v>Sin Nivel Remunerativo</v>
          </cell>
          <cell r="BA289" t="str">
            <v>0000-Sin Nivel Remunerativo</v>
          </cell>
          <cell r="BC289" t="str">
            <v>Donaciones y Transferencias</v>
          </cell>
          <cell r="BD289" t="str">
            <v>1000</v>
          </cell>
          <cell r="BE289" t="str">
            <v>Presencial</v>
          </cell>
          <cell r="BF289" t="str">
            <v>NO</v>
          </cell>
          <cell r="BG289" t="str">
            <v>NO</v>
          </cell>
          <cell r="BI289" t="str">
            <v>NO</v>
          </cell>
          <cell r="BJ289" t="str">
            <v>NO</v>
          </cell>
          <cell r="BL289" t="str">
            <v>NO</v>
          </cell>
          <cell r="BM289" t="str">
            <v>Contrato Administrativo de Servicios</v>
          </cell>
          <cell r="BN289" t="str">
            <v>Auxiliares</v>
          </cell>
          <cell r="BO289" t="str">
            <v>AUXILIAR ADM</v>
          </cell>
          <cell r="BP289" t="str">
            <v>000231</v>
          </cell>
          <cell r="BQ289" t="str">
            <v>Ocupada</v>
          </cell>
          <cell r="BR289" t="str">
            <v>Concurso</v>
          </cell>
          <cell r="BS289" t="str">
            <v>01/02/2010</v>
          </cell>
          <cell r="BT289" t="str">
            <v>CONTRATO</v>
          </cell>
          <cell r="BU289" t="str">
            <v>01/02/2010</v>
          </cell>
          <cell r="BV289" t="str">
            <v>087-2010</v>
          </cell>
          <cell r="BW289" t="str">
            <v>RED DE SALUD ABANCAY</v>
          </cell>
          <cell r="BX289" t="str">
            <v>DIRECCION EJECUTIVA</v>
          </cell>
          <cell r="BY289" t="str">
            <v>GESTION ADMINISTRATIVA</v>
          </cell>
          <cell r="BZ289" t="str">
            <v>Personal y Obligaciones Sociales</v>
          </cell>
          <cell r="CA289" t="str">
            <v>RECURSOS ORDINARIOS</v>
          </cell>
          <cell r="CB289" t="str">
            <v>12</v>
          </cell>
          <cell r="CC289" t="str">
            <v>BANCO DE LA NACION</v>
          </cell>
          <cell r="CD289" t="str">
            <v>CUENTA DE AHORRO</v>
          </cell>
          <cell r="CE289" t="str">
            <v>04181071058</v>
          </cell>
          <cell r="CF289" t="str">
            <v>00000000000000000000</v>
          </cell>
          <cell r="CG289" t="str">
            <v>DL.19990 - SNP</v>
          </cell>
          <cell r="CH289" t="str">
            <v>O.N.P.</v>
          </cell>
          <cell r="CI289" t="str">
            <v>01/02/2010</v>
          </cell>
          <cell r="CL289" t="str">
            <v>UE Red De Salud Abancay</v>
          </cell>
          <cell r="CM289" t="str">
            <v>ACTIVO</v>
          </cell>
          <cell r="CR289" t="str">
            <v>MICRORED DE SALUD CENTENARIO</v>
          </cell>
        </row>
        <row r="290">
          <cell r="S290" t="str">
            <v>31045134</v>
          </cell>
          <cell r="T290" t="str">
            <v>JUANA</v>
          </cell>
          <cell r="U290" t="str">
            <v>HUANCA</v>
          </cell>
          <cell r="V290" t="str">
            <v>AMABLE</v>
          </cell>
          <cell r="W290" t="str">
            <v>SIN DATOS</v>
          </cell>
          <cell r="X290" t="str">
            <v>30/03/1978</v>
          </cell>
          <cell r="Y290" t="str">
            <v>Femenino</v>
          </cell>
          <cell r="Z290" t="str">
            <v>Casado</v>
          </cell>
          <cell r="AA290" t="str">
            <v>AV.HUASCAR 108</v>
          </cell>
          <cell r="AC290" t="str">
            <v>jhoana_02@hotmail.com</v>
          </cell>
          <cell r="AD290" t="str">
            <v>983638401,083202245,983638401,083202245</v>
          </cell>
          <cell r="AE290" t="str">
            <v>Superior Universitario</v>
          </cell>
          <cell r="AF290" t="str">
            <v>Superior completo</v>
          </cell>
          <cell r="AG290" t="str">
            <v>ENFERMERA(O)</v>
          </cell>
          <cell r="AK290" t="str">
            <v>TITULO</v>
          </cell>
          <cell r="AL290" t="str">
            <v>44591</v>
          </cell>
          <cell r="AM290" t="str">
            <v>SI</v>
          </cell>
          <cell r="AN290" t="str">
            <v>PEDIATRIA</v>
          </cell>
          <cell r="AO290" t="str">
            <v>RNE</v>
          </cell>
          <cell r="AP290" t="str">
            <v>9788</v>
          </cell>
          <cell r="AR290" t="str">
            <v>SI</v>
          </cell>
          <cell r="AS290" t="str">
            <v>NO</v>
          </cell>
          <cell r="AT290" t="str">
            <v>NO</v>
          </cell>
          <cell r="AV290" t="str">
            <v>2007-01-02</v>
          </cell>
          <cell r="AW290" t="str">
            <v>ENFERMERA/O</v>
          </cell>
          <cell r="AX290" t="str">
            <v>Regimen 276</v>
          </cell>
          <cell r="AY290" t="str">
            <v>Nombrado</v>
          </cell>
          <cell r="AZ290" t="str">
            <v>ENF-10</v>
          </cell>
          <cell r="BA290" t="str">
            <v>0076-ENF-10-Enfermera (nivel I)</v>
          </cell>
          <cell r="BB290" t="str">
            <v>10</v>
          </cell>
          <cell r="BE290" t="str">
            <v>Presencial</v>
          </cell>
          <cell r="BF290" t="str">
            <v>NO</v>
          </cell>
          <cell r="BG290" t="str">
            <v>NO</v>
          </cell>
          <cell r="BI290" t="str">
            <v>NO</v>
          </cell>
          <cell r="BJ290" t="str">
            <v>NO</v>
          </cell>
          <cell r="BK290" t="str">
            <v>2016-01-01</v>
          </cell>
          <cell r="BL290" t="str">
            <v>NO</v>
          </cell>
          <cell r="BM290" t="str">
            <v>Activos</v>
          </cell>
          <cell r="BN290" t="str">
            <v>Profesionales de la Salud</v>
          </cell>
          <cell r="BO290" t="str">
            <v>PROF. DE LA SALUD</v>
          </cell>
          <cell r="BP290" t="str">
            <v>000465</v>
          </cell>
          <cell r="BQ290" t="str">
            <v>Ocupada</v>
          </cell>
          <cell r="BR290" t="str">
            <v>Ley 28498</v>
          </cell>
          <cell r="BS290" t="str">
            <v>31/12/2015</v>
          </cell>
          <cell r="BT290" t="str">
            <v>RESOLUCION DIRECTORAL</v>
          </cell>
          <cell r="BU290" t="str">
            <v>31/12/2015</v>
          </cell>
          <cell r="BV290" t="str">
            <v>Nombramiento 2015</v>
          </cell>
          <cell r="BX290" t="str">
            <v>RED DE SALUD ABANCAY</v>
          </cell>
          <cell r="BY290" t="str">
            <v>GESTION ADMINISTRATIVA</v>
          </cell>
          <cell r="BZ290" t="str">
            <v>Personal y Obligaciones Sociales</v>
          </cell>
          <cell r="CA290" t="str">
            <v>RECURSOS ORDINARIOS</v>
          </cell>
          <cell r="CB290" t="str">
            <v>12</v>
          </cell>
          <cell r="CC290" t="str">
            <v>BANCO DE LA NACION</v>
          </cell>
          <cell r="CD290" t="str">
            <v>MULTIRED</v>
          </cell>
          <cell r="CE290" t="str">
            <v>00000</v>
          </cell>
          <cell r="CF290" t="str">
            <v>00000000000000000000</v>
          </cell>
          <cell r="CG290" t="str">
            <v>DL.19990 - SNP</v>
          </cell>
          <cell r="CH290" t="str">
            <v>O.N.P.</v>
          </cell>
          <cell r="CJ290" t="str">
            <v>0</v>
          </cell>
          <cell r="CK290" t="str">
            <v>000000000000000</v>
          </cell>
          <cell r="CL290" t="str">
            <v>UE Red De Salud Abancay</v>
          </cell>
          <cell r="CM290" t="str">
            <v>ACTIVO</v>
          </cell>
          <cell r="CR290" t="str">
            <v>MICRORED DE SALUD CENTENARIO</v>
          </cell>
        </row>
        <row r="291">
          <cell r="S291" t="str">
            <v>41054240</v>
          </cell>
          <cell r="T291" t="str">
            <v>JESSICA EUSEBIA</v>
          </cell>
          <cell r="U291" t="str">
            <v>HUILLCAS</v>
          </cell>
          <cell r="V291" t="str">
            <v>VILLALBA DE SOCA</v>
          </cell>
          <cell r="W291" t="str">
            <v>SIN DATOS</v>
          </cell>
          <cell r="X291" t="str">
            <v>01/09/1981</v>
          </cell>
          <cell r="Y291" t="str">
            <v>Femenino</v>
          </cell>
          <cell r="Z291" t="str">
            <v>Casado</v>
          </cell>
          <cell r="AA291" t="str">
            <v>SIN DATOS</v>
          </cell>
          <cell r="AC291" t="str">
            <v>jessicahuillcasv@gmail.com</v>
          </cell>
          <cell r="AD291" t="str">
            <v>985470148</v>
          </cell>
          <cell r="AE291" t="str">
            <v>Superior Universitario</v>
          </cell>
          <cell r="AF291" t="str">
            <v>Superior completo</v>
          </cell>
          <cell r="AG291" t="str">
            <v>OBSTETRA</v>
          </cell>
          <cell r="AK291" t="str">
            <v>TITULO</v>
          </cell>
          <cell r="AL291" t="str">
            <v>22678</v>
          </cell>
          <cell r="AM291" t="str">
            <v>SI</v>
          </cell>
          <cell r="AN291" t="str">
            <v>ALTO RIESGO OBSTETRICO</v>
          </cell>
          <cell r="AO291" t="str">
            <v>RNE</v>
          </cell>
          <cell r="AP291" t="str">
            <v>1792-E.01</v>
          </cell>
          <cell r="AQ291" t="str">
            <v>UNIVERSIDAD AUTONOMA DE ICA</v>
          </cell>
          <cell r="AR291" t="str">
            <v>SI</v>
          </cell>
          <cell r="AS291" t="str">
            <v>NO</v>
          </cell>
          <cell r="AT291" t="str">
            <v>NO</v>
          </cell>
          <cell r="AV291" t="str">
            <v>2012-01-01</v>
          </cell>
          <cell r="AW291" t="str">
            <v>OBSTETRA</v>
          </cell>
          <cell r="AX291" t="str">
            <v>Regimen 276</v>
          </cell>
          <cell r="AY291" t="str">
            <v>Nombrado</v>
          </cell>
          <cell r="AZ291" t="str">
            <v>OBS-I</v>
          </cell>
          <cell r="BA291" t="str">
            <v>0110-OBS-I-Obstetriz (nivel 10)</v>
          </cell>
          <cell r="BB291" t="str">
            <v>1</v>
          </cell>
          <cell r="BE291" t="str">
            <v>Presencial</v>
          </cell>
          <cell r="BF291" t="str">
            <v>NO</v>
          </cell>
          <cell r="BG291" t="str">
            <v>NO</v>
          </cell>
          <cell r="BI291" t="str">
            <v>NO</v>
          </cell>
          <cell r="BJ291" t="str">
            <v>NO</v>
          </cell>
          <cell r="BK291" t="str">
            <v>20/10/2016</v>
          </cell>
          <cell r="BL291" t="str">
            <v>SI</v>
          </cell>
          <cell r="BM291" t="str">
            <v>Activos</v>
          </cell>
          <cell r="BN291" t="str">
            <v>Profesionales de la Salud</v>
          </cell>
          <cell r="BO291" t="str">
            <v>PROF. DE LA SALUD</v>
          </cell>
          <cell r="BP291" t="str">
            <v>000518</v>
          </cell>
          <cell r="BQ291" t="str">
            <v>Ocupada</v>
          </cell>
          <cell r="BR291" t="str">
            <v>Ley 28498</v>
          </cell>
          <cell r="BS291" t="str">
            <v>17/10/2016</v>
          </cell>
          <cell r="BT291" t="str">
            <v>DECRETO SUPREMO</v>
          </cell>
          <cell r="BU291" t="str">
            <v>15/10/2016</v>
          </cell>
          <cell r="BV291" t="str">
            <v>DS 286-2016-EF Nombramiento 2016</v>
          </cell>
          <cell r="BX291" t="str">
            <v>DIRECCION EJECUTIVA</v>
          </cell>
          <cell r="BY291" t="str">
            <v>GESTION ADMINISTRATIVA</v>
          </cell>
          <cell r="BZ291" t="str">
            <v>Personal y Obligaciones Sociales</v>
          </cell>
          <cell r="CA291" t="str">
            <v>RECURSOS ORDINARIOS</v>
          </cell>
          <cell r="CB291" t="str">
            <v>12</v>
          </cell>
          <cell r="CC291" t="str">
            <v>BANCO DE LA NACION</v>
          </cell>
          <cell r="CD291" t="str">
            <v>MULTIRED</v>
          </cell>
          <cell r="CE291" t="str">
            <v>04181202934</v>
          </cell>
          <cell r="CF291" t="str">
            <v>00000000000000000000</v>
          </cell>
          <cell r="CG291" t="str">
            <v>DL.19990 - SNP</v>
          </cell>
          <cell r="CH291" t="str">
            <v>O.N.P.</v>
          </cell>
          <cell r="CJ291" t="str">
            <v>0</v>
          </cell>
          <cell r="CK291" t="str">
            <v>0000000000000</v>
          </cell>
          <cell r="CL291" t="str">
            <v>UE Red De Salud Abancay</v>
          </cell>
          <cell r="CM291" t="str">
            <v>ACTIVO</v>
          </cell>
          <cell r="CR291" t="str">
            <v>MICRORED DE SALUD CENTENARIO</v>
          </cell>
        </row>
        <row r="292">
          <cell r="S292" t="str">
            <v>40688358</v>
          </cell>
          <cell r="T292" t="str">
            <v>YANET</v>
          </cell>
          <cell r="U292" t="str">
            <v>HURTADO</v>
          </cell>
          <cell r="V292" t="str">
            <v>CHIRINOS</v>
          </cell>
          <cell r="W292" t="str">
            <v>SIN DATOS</v>
          </cell>
          <cell r="X292" t="str">
            <v>13/05/1980</v>
          </cell>
          <cell r="Y292" t="str">
            <v>Femenino</v>
          </cell>
          <cell r="Z292" t="str">
            <v>Soltero</v>
          </cell>
          <cell r="AA292" t="str">
            <v>JR.LOS LIRIOS S/N</v>
          </cell>
          <cell r="AC292" t="str">
            <v>yaneturchi@hotmail.com</v>
          </cell>
          <cell r="AD292" t="str">
            <v>983649040</v>
          </cell>
          <cell r="AE292" t="str">
            <v>Superior Universitario</v>
          </cell>
          <cell r="AF292" t="str">
            <v>Superior completo</v>
          </cell>
          <cell r="AG292" t="str">
            <v>ENFERMERA(O)</v>
          </cell>
          <cell r="AK292" t="str">
            <v>TITULO</v>
          </cell>
          <cell r="AL292" t="str">
            <v>CEP NÂ° 40245</v>
          </cell>
          <cell r="AM292" t="str">
            <v>SI</v>
          </cell>
          <cell r="AN292" t="str">
            <v>CRECIMIENTO, DESARROLLO DEL NIÑO Y ESTIMULACION TEMPRANA</v>
          </cell>
          <cell r="AO292" t="str">
            <v>RNE</v>
          </cell>
          <cell r="AP292" t="str">
            <v>022907</v>
          </cell>
          <cell r="AQ292" t="str">
            <v>UNIVERSIDAD NACIONAL SAN LUIS GONZAGA DE ICA</v>
          </cell>
          <cell r="AR292" t="str">
            <v>SI</v>
          </cell>
          <cell r="AS292" t="str">
            <v>NO</v>
          </cell>
          <cell r="AT292" t="str">
            <v>NO</v>
          </cell>
          <cell r="AU292" t="str">
            <v>2005-05-31</v>
          </cell>
          <cell r="AV292" t="str">
            <v>2015-01-01</v>
          </cell>
          <cell r="AW292" t="str">
            <v>ENFERMERA/O</v>
          </cell>
          <cell r="AX292" t="str">
            <v>Regimen 276</v>
          </cell>
          <cell r="AY292" t="str">
            <v>Nombrado</v>
          </cell>
          <cell r="AZ292" t="str">
            <v>ENF-10</v>
          </cell>
          <cell r="BA292" t="str">
            <v>0076-ENF-10-Enfermera (nivel I)</v>
          </cell>
          <cell r="BB292" t="str">
            <v>10</v>
          </cell>
          <cell r="BE292" t="str">
            <v>Presencial</v>
          </cell>
          <cell r="BF292" t="str">
            <v>NO</v>
          </cell>
          <cell r="BG292" t="str">
            <v>NO</v>
          </cell>
          <cell r="BI292" t="str">
            <v>NO</v>
          </cell>
          <cell r="BJ292" t="str">
            <v>NO</v>
          </cell>
          <cell r="BK292" t="str">
            <v>31/12/2014</v>
          </cell>
          <cell r="BL292" t="str">
            <v>SI</v>
          </cell>
          <cell r="BM292" t="str">
            <v>Activos</v>
          </cell>
          <cell r="BN292" t="str">
            <v>Profesionales de la Salud</v>
          </cell>
          <cell r="BO292" t="str">
            <v>PROF. DE LA SALUD</v>
          </cell>
          <cell r="BP292" t="str">
            <v>000373</v>
          </cell>
          <cell r="BQ292" t="str">
            <v>Ocupada</v>
          </cell>
          <cell r="BR292" t="str">
            <v>Ley 30114</v>
          </cell>
          <cell r="BS292" t="str">
            <v>31/12/2014</v>
          </cell>
          <cell r="BT292" t="str">
            <v>RESOLUCION DIRECTORAL</v>
          </cell>
          <cell r="BU292" t="str">
            <v>31/12/2014</v>
          </cell>
          <cell r="BV292" t="str">
            <v>199-2014-D-RSAB-APURIMAC</v>
          </cell>
          <cell r="BX292" t="str">
            <v>DIRECCION EJECUTIVA</v>
          </cell>
          <cell r="BY292" t="str">
            <v>GESTION ADMINISTRATIVA</v>
          </cell>
          <cell r="BZ292" t="str">
            <v>Personal y Obligaciones Sociales</v>
          </cell>
          <cell r="CA292" t="str">
            <v>RECURSOS ORDINARIOS</v>
          </cell>
          <cell r="CB292" t="str">
            <v>12</v>
          </cell>
          <cell r="CC292" t="str">
            <v>BANCO DE LA NACION</v>
          </cell>
          <cell r="CD292" t="str">
            <v>CUENTA DE AHORRO</v>
          </cell>
          <cell r="CE292" t="str">
            <v>04181052037</v>
          </cell>
          <cell r="CF292" t="str">
            <v>0</v>
          </cell>
          <cell r="CG292" t="str">
            <v>DL.19990 - SNP</v>
          </cell>
          <cell r="CH292" t="str">
            <v>O.N.P.</v>
          </cell>
          <cell r="CJ292" t="str">
            <v>0</v>
          </cell>
          <cell r="CK292" t="str">
            <v>0</v>
          </cell>
          <cell r="CL292" t="str">
            <v>UE Red De Salud Abancay</v>
          </cell>
          <cell r="CM292" t="str">
            <v>ACTIVO</v>
          </cell>
          <cell r="CR292" t="str">
            <v>MICRORED DE SALUD CENTENARIO</v>
          </cell>
        </row>
        <row r="293">
          <cell r="S293" t="str">
            <v>31039436</v>
          </cell>
          <cell r="T293" t="str">
            <v>JUAN DE DIOS</v>
          </cell>
          <cell r="U293" t="str">
            <v>LLERENA</v>
          </cell>
          <cell r="V293" t="str">
            <v>VARGAS</v>
          </cell>
          <cell r="W293" t="str">
            <v>SIN DATOS</v>
          </cell>
          <cell r="X293" t="str">
            <v>09/10/1971</v>
          </cell>
          <cell r="Y293" t="str">
            <v>Masculino</v>
          </cell>
          <cell r="Z293" t="str">
            <v>Soltero</v>
          </cell>
          <cell r="AA293" t="str">
            <v>AV.EL SOL J 16 P.JOVEN</v>
          </cell>
          <cell r="AC293" t="str">
            <v>juanllerena@hotmail.com</v>
          </cell>
          <cell r="AD293" t="str">
            <v>946793900</v>
          </cell>
          <cell r="AE293" t="str">
            <v>Superior Técnico</v>
          </cell>
          <cell r="AF293" t="str">
            <v>Técnico superior incompleto</v>
          </cell>
          <cell r="AG293" t="str">
            <v>TECNICO AUTOMOTRIZ</v>
          </cell>
          <cell r="AK293" t="str">
            <v>EGRESADO</v>
          </cell>
          <cell r="AM293" t="str">
            <v>NO</v>
          </cell>
          <cell r="AR293" t="str">
            <v>SI</v>
          </cell>
          <cell r="AS293" t="str">
            <v>NO</v>
          </cell>
          <cell r="AT293" t="str">
            <v>NO</v>
          </cell>
          <cell r="AV293" t="str">
            <v>2010-07-01</v>
          </cell>
          <cell r="AW293" t="str">
            <v>PILOTO DE AMBULANCIA</v>
          </cell>
          <cell r="AX293" t="str">
            <v>Regimen 276</v>
          </cell>
          <cell r="AY293" t="str">
            <v>Nombrado</v>
          </cell>
          <cell r="AZ293" t="str">
            <v>STE</v>
          </cell>
          <cell r="BA293" t="str">
            <v>0098-STE-Servidor Tecnico E</v>
          </cell>
          <cell r="BB293" t="str">
            <v>TE</v>
          </cell>
          <cell r="BC293" t="str">
            <v>Recursos Ordinarios</v>
          </cell>
          <cell r="BE293" t="str">
            <v>Presencial</v>
          </cell>
          <cell r="BF293" t="str">
            <v>NO</v>
          </cell>
          <cell r="BG293" t="str">
            <v>NO</v>
          </cell>
          <cell r="BI293" t="str">
            <v>NO</v>
          </cell>
          <cell r="BJ293" t="str">
            <v>NO</v>
          </cell>
          <cell r="BK293" t="str">
            <v>05/08/2010</v>
          </cell>
          <cell r="BL293" t="str">
            <v>SI</v>
          </cell>
          <cell r="BM293" t="str">
            <v>Activos</v>
          </cell>
          <cell r="BN293" t="str">
            <v>Tecnicos</v>
          </cell>
          <cell r="BO293" t="str">
            <v>TECNICO ASIS</v>
          </cell>
          <cell r="BP293" t="str">
            <v>000167</v>
          </cell>
          <cell r="BQ293" t="str">
            <v>Ocupada</v>
          </cell>
          <cell r="BR293" t="str">
            <v>Ley 28498</v>
          </cell>
          <cell r="BS293" t="str">
            <v>01/04/2010</v>
          </cell>
          <cell r="BT293" t="str">
            <v>RESOLUCION DIRECTORAL</v>
          </cell>
          <cell r="BU293" t="str">
            <v>01/04/2010</v>
          </cell>
          <cell r="BV293" t="str">
            <v>-</v>
          </cell>
          <cell r="BW293" t="str">
            <v>C.S. I-4 PUEBLO JOVEN CENTENARIO</v>
          </cell>
          <cell r="BX293" t="str">
            <v>DIRECCION EJECUTIVA</v>
          </cell>
          <cell r="BY293" t="str">
            <v>GESTION ADMINISTRATIVA</v>
          </cell>
          <cell r="BZ293" t="str">
            <v>Personal y Obligaciones Sociales</v>
          </cell>
          <cell r="CA293" t="str">
            <v>RECURSOS ORDINARIOS</v>
          </cell>
          <cell r="CB293" t="str">
            <v>12</v>
          </cell>
          <cell r="CC293" t="str">
            <v>BANCO DE LA NACION</v>
          </cell>
          <cell r="CD293" t="str">
            <v>MULTIRED</v>
          </cell>
          <cell r="CE293" t="str">
            <v>04181037682</v>
          </cell>
          <cell r="CF293" t="str">
            <v>00000000000000000000</v>
          </cell>
          <cell r="CG293" t="str">
            <v>DL.19990 - SNP</v>
          </cell>
          <cell r="CH293" t="str">
            <v>O.N.P.</v>
          </cell>
          <cell r="CI293" t="str">
            <v>01/01/2009</v>
          </cell>
          <cell r="CJ293" t="str">
            <v>000000000000</v>
          </cell>
          <cell r="CK293" t="str">
            <v>000000000000000</v>
          </cell>
          <cell r="CL293" t="str">
            <v>UE Red De Salud Abancay</v>
          </cell>
          <cell r="CM293" t="str">
            <v>ACTIVO</v>
          </cell>
          <cell r="CR293" t="str">
            <v>MICRORED DE SALUD CENTENARIO</v>
          </cell>
        </row>
        <row r="294">
          <cell r="S294" t="str">
            <v>31036826</v>
          </cell>
          <cell r="T294" t="str">
            <v>MARLENY</v>
          </cell>
          <cell r="U294" t="str">
            <v>MERMA</v>
          </cell>
          <cell r="V294" t="str">
            <v>CASTILLO</v>
          </cell>
          <cell r="W294" t="str">
            <v>SIN DATOS</v>
          </cell>
          <cell r="X294" t="str">
            <v>04/02/1972</v>
          </cell>
          <cell r="Y294" t="str">
            <v>Femenino</v>
          </cell>
          <cell r="Z294" t="str">
            <v>Soltero</v>
          </cell>
          <cell r="AA294" t="str">
            <v>SIN DATOS</v>
          </cell>
          <cell r="AD294" t="str">
            <v>983639696</v>
          </cell>
          <cell r="AE294" t="str">
            <v>Superior Técnico</v>
          </cell>
          <cell r="AF294" t="str">
            <v>Técnico superior completo</v>
          </cell>
          <cell r="AG294" t="str">
            <v>TECNICO EN ENFERMERIA</v>
          </cell>
          <cell r="AK294" t="str">
            <v>TITULO</v>
          </cell>
          <cell r="AM294" t="str">
            <v>NO</v>
          </cell>
          <cell r="AR294" t="str">
            <v>SI</v>
          </cell>
          <cell r="AS294" t="str">
            <v>NO</v>
          </cell>
          <cell r="AT294" t="str">
            <v>NO</v>
          </cell>
          <cell r="AV294" t="str">
            <v>1996-12-31</v>
          </cell>
          <cell r="AW294" t="str">
            <v>TECNICO/A EN ENFERMERIA I</v>
          </cell>
          <cell r="AX294" t="str">
            <v>Regimen 276</v>
          </cell>
          <cell r="AY294" t="str">
            <v>Nombrado</v>
          </cell>
          <cell r="AZ294" t="str">
            <v>STA</v>
          </cell>
          <cell r="BA294" t="str">
            <v>0094-STA-Servidor Tecnico A</v>
          </cell>
          <cell r="BB294" t="str">
            <v>TA</v>
          </cell>
          <cell r="BC294" t="str">
            <v>Recursos Ordinarios</v>
          </cell>
          <cell r="BE294" t="str">
            <v>Solo Remoto</v>
          </cell>
          <cell r="BF294" t="str">
            <v>NO</v>
          </cell>
          <cell r="BG294" t="str">
            <v>NO</v>
          </cell>
          <cell r="BH294" t="str">
            <v>Presencia de comorbilidad(RM 193-2020-MINSA,7.2)</v>
          </cell>
          <cell r="BI294" t="str">
            <v>NO</v>
          </cell>
          <cell r="BJ294" t="str">
            <v>NO</v>
          </cell>
          <cell r="BK294" t="str">
            <v>31/12/1996</v>
          </cell>
          <cell r="BL294" t="str">
            <v>SI</v>
          </cell>
          <cell r="BM294" t="str">
            <v>Activos</v>
          </cell>
          <cell r="BN294" t="str">
            <v>Tecnicos</v>
          </cell>
          <cell r="BO294" t="str">
            <v>TECNICO ASIS</v>
          </cell>
          <cell r="BP294" t="str">
            <v>000061</v>
          </cell>
          <cell r="BQ294" t="str">
            <v>Ocupada</v>
          </cell>
          <cell r="BR294" t="str">
            <v>Concurso</v>
          </cell>
          <cell r="BS294" t="str">
            <v>31/12/1996</v>
          </cell>
          <cell r="BT294" t="str">
            <v>RESOLUCION DIRECTORAL</v>
          </cell>
          <cell r="BU294" t="str">
            <v>31/12/1996</v>
          </cell>
          <cell r="BV294" t="str">
            <v>-</v>
          </cell>
          <cell r="BX294" t="str">
            <v>DIRECCION EJECUTIVA</v>
          </cell>
          <cell r="BY294" t="str">
            <v>GESTION ADMINISTRATIVA</v>
          </cell>
          <cell r="BZ294" t="str">
            <v>Personal y Obligaciones Sociales</v>
          </cell>
          <cell r="CA294" t="str">
            <v>RECURSOS ORDINARIOS</v>
          </cell>
          <cell r="CB294" t="str">
            <v>12</v>
          </cell>
          <cell r="CC294" t="str">
            <v>BANCO DE LA NACION</v>
          </cell>
          <cell r="CD294" t="str">
            <v>MULTIRED</v>
          </cell>
          <cell r="CE294" t="str">
            <v>04181337759</v>
          </cell>
          <cell r="CG294" t="str">
            <v>DL.25897 - SPP</v>
          </cell>
          <cell r="CH294" t="str">
            <v>AFP PROFUTURO</v>
          </cell>
          <cell r="CI294" t="str">
            <v>31/12/1996</v>
          </cell>
          <cell r="CJ294" t="str">
            <v>563310MMCMT2</v>
          </cell>
          <cell r="CL294" t="str">
            <v>UE Red De Salud Abancay</v>
          </cell>
          <cell r="CM294" t="str">
            <v>ACTIVO</v>
          </cell>
          <cell r="CR294" t="str">
            <v>MICRORED DE SALUD CENTENARIO</v>
          </cell>
        </row>
        <row r="295">
          <cell r="S295" t="str">
            <v>31037488</v>
          </cell>
          <cell r="T295" t="str">
            <v>SALVADOR</v>
          </cell>
          <cell r="U295" t="str">
            <v>ORE</v>
          </cell>
          <cell r="V295" t="str">
            <v>CARBAJAL</v>
          </cell>
          <cell r="W295" t="str">
            <v>SIN DATOS</v>
          </cell>
          <cell r="X295" t="str">
            <v>27/01/1975</v>
          </cell>
          <cell r="Y295" t="str">
            <v>Masculino</v>
          </cell>
          <cell r="Z295" t="str">
            <v>Soltero</v>
          </cell>
          <cell r="AA295" t="str">
            <v>P. BELLIDO</v>
          </cell>
          <cell r="AC295" t="str">
            <v>jhons19759@hotmail.com</v>
          </cell>
          <cell r="AD295" t="str">
            <v>941958551</v>
          </cell>
          <cell r="AE295" t="str">
            <v>Superior Técnico</v>
          </cell>
          <cell r="AF295" t="str">
            <v>Técnico superior completo</v>
          </cell>
          <cell r="AG295" t="str">
            <v>TECNICO EN ENFERMERIA</v>
          </cell>
          <cell r="AK295" t="str">
            <v>TITULO</v>
          </cell>
          <cell r="AM295" t="str">
            <v>NO</v>
          </cell>
          <cell r="AR295" t="str">
            <v>SI</v>
          </cell>
          <cell r="AS295" t="str">
            <v>NO</v>
          </cell>
          <cell r="AT295" t="str">
            <v>NO</v>
          </cell>
          <cell r="AV295" t="str">
            <v>1996-12-31</v>
          </cell>
          <cell r="AW295" t="str">
            <v>TECNICO/A EN ENFERMERIA I</v>
          </cell>
          <cell r="AX295" t="str">
            <v>Regimen 276</v>
          </cell>
          <cell r="AY295" t="str">
            <v>Nombrado</v>
          </cell>
          <cell r="AZ295" t="str">
            <v>STA</v>
          </cell>
          <cell r="BA295" t="str">
            <v>0094-STA-Servidor Tecnico A</v>
          </cell>
          <cell r="BB295" t="str">
            <v>TA</v>
          </cell>
          <cell r="BC295" t="str">
            <v>Recursos Ordinarios</v>
          </cell>
          <cell r="BE295" t="str">
            <v>Presencial</v>
          </cell>
          <cell r="BF295" t="str">
            <v>NO</v>
          </cell>
          <cell r="BG295" t="str">
            <v>NO</v>
          </cell>
          <cell r="BI295" t="str">
            <v>NO</v>
          </cell>
          <cell r="BJ295" t="str">
            <v>NO</v>
          </cell>
          <cell r="BK295" t="str">
            <v>31/12/1996</v>
          </cell>
          <cell r="BL295" t="str">
            <v>SI</v>
          </cell>
          <cell r="BM295" t="str">
            <v>Activos</v>
          </cell>
          <cell r="BN295" t="str">
            <v>Tecnicos</v>
          </cell>
          <cell r="BO295" t="str">
            <v>TECNICO ASIS</v>
          </cell>
          <cell r="BP295" t="str">
            <v>000073</v>
          </cell>
          <cell r="BQ295" t="str">
            <v>Ocupada</v>
          </cell>
          <cell r="BR295" t="str">
            <v>Concurso</v>
          </cell>
          <cell r="BS295" t="str">
            <v>31/12/1996</v>
          </cell>
          <cell r="BT295" t="str">
            <v>RESOLUCION DIRECTORAL</v>
          </cell>
          <cell r="BU295" t="str">
            <v>31/12/1996</v>
          </cell>
          <cell r="BV295" t="str">
            <v>01</v>
          </cell>
          <cell r="BX295" t="str">
            <v>DIRECCION EJECUTIVA</v>
          </cell>
          <cell r="BY295" t="str">
            <v>GESTION ADMINISTRATIVA</v>
          </cell>
          <cell r="BZ295" t="str">
            <v>Personal y Obligaciones Sociales</v>
          </cell>
          <cell r="CA295" t="str">
            <v>RECURSOS ORDINARIOS</v>
          </cell>
          <cell r="CB295" t="str">
            <v>12</v>
          </cell>
          <cell r="CC295" t="str">
            <v>BANCO DE LA NACION</v>
          </cell>
          <cell r="CD295" t="str">
            <v>MULTIRED</v>
          </cell>
          <cell r="CE295" t="str">
            <v>04181350690</v>
          </cell>
          <cell r="CF295" t="str">
            <v>0</v>
          </cell>
          <cell r="CG295" t="str">
            <v>DL.25897 - SPP</v>
          </cell>
          <cell r="CH295" t="str">
            <v>PRIMA AFP</v>
          </cell>
          <cell r="CI295" t="str">
            <v>31/12/1996</v>
          </cell>
          <cell r="CJ295" t="str">
            <v>274191SOCEB1</v>
          </cell>
          <cell r="CK295" t="str">
            <v>0</v>
          </cell>
          <cell r="CL295" t="str">
            <v>UE Red De Salud Abancay</v>
          </cell>
          <cell r="CM295" t="str">
            <v>ACTIVO</v>
          </cell>
          <cell r="CR295" t="str">
            <v>MICRORED DE SALUD CENTENARIO</v>
          </cell>
        </row>
        <row r="296">
          <cell r="S296" t="str">
            <v>31027081</v>
          </cell>
          <cell r="T296" t="str">
            <v>PEDRO RIMBERTI</v>
          </cell>
          <cell r="U296" t="str">
            <v>PALMA</v>
          </cell>
          <cell r="V296" t="str">
            <v>ROMAN</v>
          </cell>
          <cell r="W296" t="str">
            <v>SIN DATOS</v>
          </cell>
          <cell r="X296" t="str">
            <v>22/02/1958</v>
          </cell>
          <cell r="Y296" t="str">
            <v>Masculino</v>
          </cell>
          <cell r="Z296" t="str">
            <v>Soltero</v>
          </cell>
          <cell r="AA296" t="str">
            <v>URB.VILLA CONCEPCION MZ.2 LT.10</v>
          </cell>
          <cell r="AC296" t="str">
            <v>palmaromanpedro@outlook.es</v>
          </cell>
          <cell r="AD296" t="str">
            <v>938374777</v>
          </cell>
          <cell r="AE296" t="str">
            <v>Superior Técnico</v>
          </cell>
          <cell r="AF296" t="str">
            <v>Técnico superior completo</v>
          </cell>
          <cell r="AG296" t="str">
            <v>TECNICO EN ENFERMERIA</v>
          </cell>
          <cell r="AK296" t="str">
            <v>TITULO</v>
          </cell>
          <cell r="AM296" t="str">
            <v>NO</v>
          </cell>
          <cell r="AR296" t="str">
            <v>SI</v>
          </cell>
          <cell r="AS296" t="str">
            <v>NO</v>
          </cell>
          <cell r="AT296" t="str">
            <v>NO</v>
          </cell>
          <cell r="AV296" t="str">
            <v>1987-12-15</v>
          </cell>
          <cell r="AW296" t="str">
            <v>TECNICO/A EN ENFERMERIA I</v>
          </cell>
          <cell r="AX296" t="str">
            <v>Regimen 276</v>
          </cell>
          <cell r="AY296" t="str">
            <v>Nombrado</v>
          </cell>
          <cell r="AZ296" t="str">
            <v>STA</v>
          </cell>
          <cell r="BA296" t="str">
            <v>0094-STA-Servidor Tecnico A</v>
          </cell>
          <cell r="BB296" t="str">
            <v>TA</v>
          </cell>
          <cell r="BC296" t="str">
            <v>Recursos Ordinarios</v>
          </cell>
          <cell r="BE296" t="str">
            <v>Presencial</v>
          </cell>
          <cell r="BF296" t="str">
            <v>NO</v>
          </cell>
          <cell r="BG296" t="str">
            <v>NO</v>
          </cell>
          <cell r="BH296" t="str">
            <v>Mayor de 65 años</v>
          </cell>
          <cell r="BI296" t="str">
            <v>NO</v>
          </cell>
          <cell r="BJ296" t="str">
            <v>NO</v>
          </cell>
          <cell r="BL296" t="str">
            <v>NO</v>
          </cell>
          <cell r="BM296" t="str">
            <v>Activos</v>
          </cell>
          <cell r="BN296" t="str">
            <v>Tecnicos</v>
          </cell>
          <cell r="BO296" t="str">
            <v>TECNICO ASIS</v>
          </cell>
          <cell r="BP296" t="str">
            <v>000075</v>
          </cell>
          <cell r="BQ296" t="str">
            <v>Ocupada</v>
          </cell>
          <cell r="BR296" t="str">
            <v>Concurso</v>
          </cell>
          <cell r="BS296" t="str">
            <v>15/12/1987</v>
          </cell>
          <cell r="BT296" t="str">
            <v>RESOLUCION DIRECTORAL</v>
          </cell>
          <cell r="BU296" t="str">
            <v>15/12/1987</v>
          </cell>
          <cell r="BV296" t="str">
            <v>-</v>
          </cell>
          <cell r="BX296" t="str">
            <v>DIRECCION EJECUTIVA</v>
          </cell>
          <cell r="BY296" t="str">
            <v>GESTION ADMINISTRATIVA</v>
          </cell>
          <cell r="BZ296" t="str">
            <v>Personal y Obligaciones Sociales</v>
          </cell>
          <cell r="CA296" t="str">
            <v>RECURSOS ORDINARIOS</v>
          </cell>
          <cell r="CB296" t="str">
            <v>12</v>
          </cell>
          <cell r="CC296" t="str">
            <v>BANCO DE LA NACION</v>
          </cell>
          <cell r="CD296" t="str">
            <v>MULTIRED</v>
          </cell>
          <cell r="CE296" t="str">
            <v>04181343546</v>
          </cell>
          <cell r="CF296" t="str">
            <v>0</v>
          </cell>
          <cell r="CG296" t="str">
            <v>DL.25897 - SPP</v>
          </cell>
          <cell r="CH296" t="str">
            <v>AFP PROFUTURO</v>
          </cell>
          <cell r="CI296" t="str">
            <v>01/07/2018</v>
          </cell>
          <cell r="CJ296" t="str">
            <v>212411PPRMA6</v>
          </cell>
          <cell r="CK296" t="str">
            <v>0</v>
          </cell>
          <cell r="CL296" t="str">
            <v>UE Red De Salud Abancay</v>
          </cell>
          <cell r="CM296" t="str">
            <v>ACTIVO</v>
          </cell>
          <cell r="CR296" t="str">
            <v>MICRORED DE SALUD CENTENARIO</v>
          </cell>
        </row>
        <row r="297">
          <cell r="S297" t="str">
            <v>31044676</v>
          </cell>
          <cell r="T297" t="str">
            <v>CECILIA</v>
          </cell>
          <cell r="U297" t="str">
            <v>PALOMINO</v>
          </cell>
          <cell r="V297" t="str">
            <v>SALDIVAR</v>
          </cell>
          <cell r="W297" t="str">
            <v>SIN DATOS</v>
          </cell>
          <cell r="X297" t="str">
            <v>01/02/1978</v>
          </cell>
          <cell r="Y297" t="str">
            <v>Femenino</v>
          </cell>
          <cell r="Z297" t="str">
            <v>Soltero</v>
          </cell>
          <cell r="AA297" t="str">
            <v>JR.AGUSTIN GAMARRA R-12</v>
          </cell>
          <cell r="AD297" t="str">
            <v>983960001</v>
          </cell>
          <cell r="AE297" t="str">
            <v>Superior Técnico</v>
          </cell>
          <cell r="AF297" t="str">
            <v>Técnico superior incompleto</v>
          </cell>
          <cell r="AG297" t="str">
            <v>TECNICO EN MANTENIMIENTO</v>
          </cell>
          <cell r="AK297" t="str">
            <v>EGRESADO</v>
          </cell>
          <cell r="AM297" t="str">
            <v>NO</v>
          </cell>
          <cell r="AR297" t="str">
            <v>SI</v>
          </cell>
          <cell r="AS297" t="str">
            <v>NO</v>
          </cell>
          <cell r="AT297" t="str">
            <v>NO</v>
          </cell>
          <cell r="AV297" t="str">
            <v>2013-09-01</v>
          </cell>
          <cell r="AW297" t="str">
            <v>AUXILIAR ASISTENCIAL</v>
          </cell>
          <cell r="AX297" t="str">
            <v>Regimen 276</v>
          </cell>
          <cell r="AY297" t="str">
            <v>Nombrado</v>
          </cell>
          <cell r="AZ297" t="str">
            <v>SAD</v>
          </cell>
          <cell r="BA297" t="str">
            <v>0103-SAD-Servidor Auxiliar D</v>
          </cell>
          <cell r="BB297" t="str">
            <v>AD</v>
          </cell>
          <cell r="BE297" t="str">
            <v>Presencial</v>
          </cell>
          <cell r="BF297" t="str">
            <v>NO</v>
          </cell>
          <cell r="BG297" t="str">
            <v>NO</v>
          </cell>
          <cell r="BI297" t="str">
            <v>NO</v>
          </cell>
          <cell r="BJ297" t="str">
            <v>NO</v>
          </cell>
          <cell r="BL297" t="str">
            <v>NO</v>
          </cell>
          <cell r="BM297" t="str">
            <v>Activos</v>
          </cell>
          <cell r="BN297" t="str">
            <v>Auxiliares</v>
          </cell>
          <cell r="BO297" t="str">
            <v>AUXILIAR ASIS</v>
          </cell>
          <cell r="BP297" t="str">
            <v>000329</v>
          </cell>
          <cell r="BQ297" t="str">
            <v>Ocupada</v>
          </cell>
          <cell r="BR297" t="str">
            <v>Concurso</v>
          </cell>
          <cell r="BS297" t="str">
            <v>01/07/2013</v>
          </cell>
          <cell r="BT297" t="str">
            <v>RESOLUCION DIRECTORAL</v>
          </cell>
          <cell r="BU297" t="str">
            <v>01/07/2013</v>
          </cell>
          <cell r="BV297" t="str">
            <v>-</v>
          </cell>
          <cell r="BW297" t="str">
            <v>C.S. I-4 PUEBLO JOVEN CENTENARIO</v>
          </cell>
          <cell r="BX297" t="str">
            <v>DIRECCION EJECUTIVA</v>
          </cell>
          <cell r="BY297" t="str">
            <v>GESTION ADMINISTRATIVA</v>
          </cell>
          <cell r="BZ297" t="str">
            <v>Personal y Obligaciones Sociales</v>
          </cell>
          <cell r="CA297" t="str">
            <v>RECURSOS ORDINARIOS</v>
          </cell>
          <cell r="CB297" t="str">
            <v>12</v>
          </cell>
          <cell r="CC297" t="str">
            <v>BANCO DE LA NACION</v>
          </cell>
          <cell r="CD297" t="str">
            <v>MULTIRED</v>
          </cell>
          <cell r="CE297" t="str">
            <v>04181081940</v>
          </cell>
          <cell r="CF297" t="str">
            <v>00000000000000000000</v>
          </cell>
          <cell r="CG297" t="str">
            <v>DL.19990 - SNP</v>
          </cell>
          <cell r="CH297" t="str">
            <v>O.N.P.</v>
          </cell>
          <cell r="CI297" t="str">
            <v>01/07/2013</v>
          </cell>
          <cell r="CJ297" t="str">
            <v>000000000000</v>
          </cell>
          <cell r="CK297" t="str">
            <v>000000000000000</v>
          </cell>
          <cell r="CL297" t="str">
            <v>UE Red De Salud Abancay</v>
          </cell>
          <cell r="CM297" t="str">
            <v>ACTIVO</v>
          </cell>
          <cell r="CR297" t="str">
            <v>MICRORED DE SALUD CENTENARIO</v>
          </cell>
        </row>
        <row r="298">
          <cell r="S298" t="str">
            <v>31008382</v>
          </cell>
          <cell r="T298" t="str">
            <v>TEOFILO</v>
          </cell>
          <cell r="U298" t="str">
            <v>PEREIRA</v>
          </cell>
          <cell r="V298" t="str">
            <v>AYMARA</v>
          </cell>
          <cell r="W298" t="str">
            <v>SIN DATOS</v>
          </cell>
          <cell r="X298" t="str">
            <v>22/07/1965</v>
          </cell>
          <cell r="Y298" t="str">
            <v>Masculino</v>
          </cell>
          <cell r="Z298" t="str">
            <v>Soltero</v>
          </cell>
          <cell r="AA298" t="str">
            <v>PSJ POLONIA MZ A LT 11</v>
          </cell>
          <cell r="AD298" t="str">
            <v>983953924</v>
          </cell>
          <cell r="AE298" t="str">
            <v>Superior Técnico</v>
          </cell>
          <cell r="AF298" t="str">
            <v>Técnico superior completo</v>
          </cell>
          <cell r="AG298" t="str">
            <v>TECNICO EN ENFERMERIA</v>
          </cell>
          <cell r="AK298" t="str">
            <v>TITULO</v>
          </cell>
          <cell r="AM298" t="str">
            <v>NO</v>
          </cell>
          <cell r="AR298" t="str">
            <v>SI</v>
          </cell>
          <cell r="AS298" t="str">
            <v>NO</v>
          </cell>
          <cell r="AT298" t="str">
            <v>NO</v>
          </cell>
          <cell r="AV298" t="str">
            <v>1987-11-23</v>
          </cell>
          <cell r="AW298" t="str">
            <v>TECNICO/A EN ENFERMERIA I</v>
          </cell>
          <cell r="AX298" t="str">
            <v>Regimen 276</v>
          </cell>
          <cell r="AY298" t="str">
            <v>Nombrado</v>
          </cell>
          <cell r="AZ298" t="str">
            <v>STA</v>
          </cell>
          <cell r="BA298" t="str">
            <v>0094-STA-Servidor Tecnico A</v>
          </cell>
          <cell r="BB298" t="str">
            <v>TA</v>
          </cell>
          <cell r="BC298" t="str">
            <v>Recursos Ordinarios</v>
          </cell>
          <cell r="BE298" t="str">
            <v>Presencial</v>
          </cell>
          <cell r="BF298" t="str">
            <v>NO</v>
          </cell>
          <cell r="BG298" t="str">
            <v>NO</v>
          </cell>
          <cell r="BI298" t="str">
            <v>NO</v>
          </cell>
          <cell r="BJ298" t="str">
            <v>NO</v>
          </cell>
          <cell r="BL298" t="str">
            <v>NO</v>
          </cell>
          <cell r="BM298" t="str">
            <v>Activos</v>
          </cell>
          <cell r="BN298" t="str">
            <v>Tecnicos</v>
          </cell>
          <cell r="BO298" t="str">
            <v>TECNICO ASIS</v>
          </cell>
          <cell r="BP298" t="str">
            <v>000081</v>
          </cell>
          <cell r="BQ298" t="str">
            <v>Ocupada</v>
          </cell>
          <cell r="BR298" t="str">
            <v>Concurso</v>
          </cell>
          <cell r="BS298" t="str">
            <v>23/11/1987</v>
          </cell>
          <cell r="BT298" t="str">
            <v>RESOLUCION DIRECTORAL</v>
          </cell>
          <cell r="BU298" t="str">
            <v>23/11/1987</v>
          </cell>
          <cell r="BV298" t="str">
            <v>01</v>
          </cell>
          <cell r="BX298" t="str">
            <v>DIRECCION EJECUTIVA</v>
          </cell>
          <cell r="BY298" t="str">
            <v>GESTION ADMINISTRATIVA</v>
          </cell>
          <cell r="BZ298" t="str">
            <v>Personal y Obligaciones Sociales</v>
          </cell>
          <cell r="CA298" t="str">
            <v>RECURSOS ORDINARIOS</v>
          </cell>
          <cell r="CB298" t="str">
            <v>12</v>
          </cell>
          <cell r="CC298" t="str">
            <v>BANCO DE LA NACION</v>
          </cell>
          <cell r="CD298" t="str">
            <v>MULTIRED</v>
          </cell>
          <cell r="CE298" t="str">
            <v>04181343724</v>
          </cell>
          <cell r="CF298" t="str">
            <v>0</v>
          </cell>
          <cell r="CG298" t="str">
            <v>DL.25897 - SPP</v>
          </cell>
          <cell r="CH298" t="str">
            <v>AFP INTEGRA</v>
          </cell>
          <cell r="CI298" t="str">
            <v>01/07/2018</v>
          </cell>
          <cell r="CJ298" t="str">
            <v>239431TPAEA6</v>
          </cell>
          <cell r="CK298" t="str">
            <v>0</v>
          </cell>
          <cell r="CL298" t="str">
            <v>UE Red De Salud Abancay</v>
          </cell>
          <cell r="CM298" t="str">
            <v>ACTIVO</v>
          </cell>
          <cell r="CR298" t="str">
            <v>MICRORED DE SALUD CENTENARIO</v>
          </cell>
        </row>
        <row r="299">
          <cell r="S299" t="str">
            <v>31033258</v>
          </cell>
          <cell r="T299" t="str">
            <v>ROSALBA CRISTINA</v>
          </cell>
          <cell r="U299" t="str">
            <v>PEREZ</v>
          </cell>
          <cell r="V299" t="str">
            <v>ALMANZA</v>
          </cell>
          <cell r="W299" t="str">
            <v>DE GUTIERREZ</v>
          </cell>
          <cell r="X299" t="str">
            <v>28/12/1970</v>
          </cell>
          <cell r="Y299" t="str">
            <v>Femenino</v>
          </cell>
          <cell r="Z299" t="str">
            <v>Casado</v>
          </cell>
          <cell r="AA299" t="str">
            <v>JR.JUNIN 423</v>
          </cell>
          <cell r="AE299" t="str">
            <v>Superior Universitario</v>
          </cell>
          <cell r="AF299" t="str">
            <v>Superior completo</v>
          </cell>
          <cell r="AG299" t="str">
            <v>ENFERMERA(O)</v>
          </cell>
          <cell r="AK299" t="str">
            <v>TITULO</v>
          </cell>
          <cell r="AL299" t="str">
            <v>30030</v>
          </cell>
          <cell r="AM299" t="str">
            <v>SI</v>
          </cell>
          <cell r="AN299" t="str">
            <v>CRECIMIENTO, DESARROLLO DEL NIÑO Y ESTIMULACION TEMPRANA</v>
          </cell>
          <cell r="AO299" t="str">
            <v>RNE</v>
          </cell>
          <cell r="AP299" t="str">
            <v>20166</v>
          </cell>
          <cell r="AQ299" t="str">
            <v>UNIVERSIDAD NACIONAL DEL CALLAO</v>
          </cell>
          <cell r="AR299" t="str">
            <v>SI</v>
          </cell>
          <cell r="AS299" t="str">
            <v>NO</v>
          </cell>
          <cell r="AT299" t="str">
            <v>NO</v>
          </cell>
          <cell r="AU299" t="str">
            <v>1996-02-11</v>
          </cell>
          <cell r="AV299" t="str">
            <v>2011-04-01</v>
          </cell>
          <cell r="AW299" t="str">
            <v>ENFERMERA/O</v>
          </cell>
          <cell r="AX299" t="str">
            <v>Regimen 276</v>
          </cell>
          <cell r="AY299" t="str">
            <v>Nombrado</v>
          </cell>
          <cell r="AZ299" t="str">
            <v>ENF-10</v>
          </cell>
          <cell r="BA299" t="str">
            <v>0076-ENF-10-Enfermera (nivel I)</v>
          </cell>
          <cell r="BB299" t="str">
            <v>10</v>
          </cell>
          <cell r="BC299" t="str">
            <v>Recursos Ordinarios</v>
          </cell>
          <cell r="BE299" t="str">
            <v>Solo Remoto</v>
          </cell>
          <cell r="BF299" t="str">
            <v>NO</v>
          </cell>
          <cell r="BG299" t="str">
            <v>NO</v>
          </cell>
          <cell r="BH299" t="str">
            <v>Presencia de comorbilidad(RM 193-2020-MINSA,7.2)</v>
          </cell>
          <cell r="BI299" t="str">
            <v>NO</v>
          </cell>
          <cell r="BJ299" t="str">
            <v>NO</v>
          </cell>
          <cell r="BK299" t="str">
            <v>01-04-2011</v>
          </cell>
          <cell r="BL299" t="str">
            <v>SI</v>
          </cell>
          <cell r="BM299" t="str">
            <v>Activos</v>
          </cell>
          <cell r="BN299" t="str">
            <v>Profesionales de la Salud</v>
          </cell>
          <cell r="BO299" t="str">
            <v>PROF. DE LA SALUD</v>
          </cell>
          <cell r="BP299" t="str">
            <v>000235</v>
          </cell>
          <cell r="BQ299" t="str">
            <v>Ocupada</v>
          </cell>
          <cell r="BR299" t="str">
            <v>Ley 28560</v>
          </cell>
          <cell r="BS299" t="str">
            <v>01/04/2011</v>
          </cell>
          <cell r="BT299" t="str">
            <v>RESOLUCION DIRECTORAL</v>
          </cell>
          <cell r="BU299" t="str">
            <v>01/04/2011</v>
          </cell>
          <cell r="BV299" t="str">
            <v>01</v>
          </cell>
          <cell r="BX299" t="str">
            <v>DIRECCION EJECUTIVA</v>
          </cell>
          <cell r="BY299" t="str">
            <v>GESTION ADMINISTRATIVA</v>
          </cell>
          <cell r="BZ299" t="str">
            <v>Personal y Obligaciones Sociales</v>
          </cell>
          <cell r="CA299" t="str">
            <v>RECURSOS ORDINARIOS</v>
          </cell>
          <cell r="CB299" t="str">
            <v>12</v>
          </cell>
          <cell r="CC299" t="str">
            <v>BANCO DE LA NACION</v>
          </cell>
          <cell r="CD299" t="str">
            <v>MULTIRED</v>
          </cell>
          <cell r="CE299" t="str">
            <v>04181074936</v>
          </cell>
          <cell r="CF299" t="str">
            <v>0</v>
          </cell>
          <cell r="CG299" t="str">
            <v>DL.19990 - SNP</v>
          </cell>
          <cell r="CH299" t="str">
            <v>O.N.P.</v>
          </cell>
          <cell r="CI299" t="str">
            <v>24/09/2003</v>
          </cell>
          <cell r="CJ299" t="str">
            <v>559280RPAEA0</v>
          </cell>
          <cell r="CK299" t="str">
            <v>0</v>
          </cell>
          <cell r="CL299" t="str">
            <v>UE Red De Salud Abancay</v>
          </cell>
          <cell r="CM299" t="str">
            <v>ACTIVO</v>
          </cell>
          <cell r="CR299" t="str">
            <v>MICRORED DE SALUD CENTENARIO</v>
          </cell>
        </row>
        <row r="300">
          <cell r="S300" t="str">
            <v>41714379</v>
          </cell>
          <cell r="T300" t="str">
            <v>MARIA ELENA</v>
          </cell>
          <cell r="U300" t="str">
            <v>QUISPE</v>
          </cell>
          <cell r="V300" t="str">
            <v>ANCCO</v>
          </cell>
          <cell r="W300" t="str">
            <v>SIN DATOS</v>
          </cell>
          <cell r="X300" t="str">
            <v>30/12/1982</v>
          </cell>
          <cell r="Y300" t="str">
            <v>Femenino</v>
          </cell>
          <cell r="Z300" t="str">
            <v>Soltero</v>
          </cell>
          <cell r="AA300" t="str">
            <v>URB.LUIS ALBERTO SANCHEZ B-6</v>
          </cell>
          <cell r="AC300" t="str">
            <v>mari-anneq@hotmail.com,marianneq45@gmail.com</v>
          </cell>
          <cell r="AD300" t="str">
            <v>945829082</v>
          </cell>
          <cell r="AE300" t="str">
            <v>Superior Universitario</v>
          </cell>
          <cell r="AF300" t="str">
            <v>Superior completo</v>
          </cell>
          <cell r="AG300" t="str">
            <v>PSICOLOGO</v>
          </cell>
          <cell r="AK300" t="str">
            <v>TITULO</v>
          </cell>
          <cell r="AL300" t="str">
            <v>13873</v>
          </cell>
          <cell r="AM300" t="str">
            <v>NO</v>
          </cell>
          <cell r="AR300" t="str">
            <v>SI</v>
          </cell>
          <cell r="AS300" t="str">
            <v>NO</v>
          </cell>
          <cell r="AT300" t="str">
            <v>NO</v>
          </cell>
          <cell r="AV300" t="str">
            <v>2012-03-01</v>
          </cell>
          <cell r="AW300" t="str">
            <v>PSICOLOGO/A</v>
          </cell>
          <cell r="AX300" t="str">
            <v>Regimen 276</v>
          </cell>
          <cell r="AY300" t="str">
            <v>Nombrado</v>
          </cell>
          <cell r="AZ300" t="str">
            <v>PS-IV</v>
          </cell>
          <cell r="BA300" t="str">
            <v>0314-PS-IV-Pscologo IV</v>
          </cell>
          <cell r="BB300" t="str">
            <v>24</v>
          </cell>
          <cell r="BE300" t="str">
            <v>Presencial</v>
          </cell>
          <cell r="BF300" t="str">
            <v>NO</v>
          </cell>
          <cell r="BG300" t="str">
            <v>NO</v>
          </cell>
          <cell r="BI300" t="str">
            <v>NO</v>
          </cell>
          <cell r="BJ300" t="str">
            <v>NO</v>
          </cell>
          <cell r="BK300" t="str">
            <v>20/10/2016</v>
          </cell>
          <cell r="BL300" t="str">
            <v>SI</v>
          </cell>
          <cell r="BM300" t="str">
            <v>Activos</v>
          </cell>
          <cell r="BN300" t="str">
            <v>Profesionales de la Salud</v>
          </cell>
          <cell r="BO300" t="str">
            <v>PROF. DE LA SALUD</v>
          </cell>
          <cell r="BP300" t="str">
            <v>000523</v>
          </cell>
          <cell r="BQ300" t="str">
            <v>Ocupada</v>
          </cell>
          <cell r="BR300" t="str">
            <v>Ley 30372</v>
          </cell>
          <cell r="BS300" t="str">
            <v>17/10/2016</v>
          </cell>
          <cell r="BT300" t="str">
            <v>DECRETO SUPREMO</v>
          </cell>
          <cell r="BU300" t="str">
            <v>15/10/2016</v>
          </cell>
          <cell r="BV300" t="str">
            <v>DS 286-2016-EF Nombramiento 2016</v>
          </cell>
          <cell r="BX300" t="str">
            <v>DIRECCION EJECUTIVA</v>
          </cell>
          <cell r="BY300" t="str">
            <v>GESTION ADMINISTRATIVA</v>
          </cell>
          <cell r="BZ300" t="str">
            <v>Personal y Obligaciones Sociales</v>
          </cell>
          <cell r="CA300" t="str">
            <v>RECURSOS ORDINARIOS</v>
          </cell>
          <cell r="CB300" t="str">
            <v>12</v>
          </cell>
          <cell r="CC300" t="str">
            <v>BANCO DE LA NACION</v>
          </cell>
          <cell r="CD300" t="str">
            <v>CUENTA DE AHORRO</v>
          </cell>
          <cell r="CE300" t="str">
            <v>04181052428</v>
          </cell>
          <cell r="CF300" t="str">
            <v>00000000000000000000</v>
          </cell>
          <cell r="CG300" t="str">
            <v>DL.19990 - SNP</v>
          </cell>
          <cell r="CH300" t="str">
            <v>O.N.P.</v>
          </cell>
          <cell r="CI300" t="str">
            <v>30/04/2018</v>
          </cell>
          <cell r="CJ300" t="str">
            <v>1</v>
          </cell>
          <cell r="CK300" t="str">
            <v>0000000000000</v>
          </cell>
          <cell r="CL300" t="str">
            <v>UE Red De Salud Abancay</v>
          </cell>
          <cell r="CM300" t="str">
            <v>ACTIVO</v>
          </cell>
          <cell r="CR300" t="str">
            <v>MICRORED DE SALUD CENTENARIO</v>
          </cell>
        </row>
        <row r="301">
          <cell r="S301" t="str">
            <v>02426042</v>
          </cell>
          <cell r="T301" t="str">
            <v>GENOVEBA</v>
          </cell>
          <cell r="U301" t="str">
            <v>QUISPE</v>
          </cell>
          <cell r="V301" t="str">
            <v>MENDOZA</v>
          </cell>
          <cell r="W301" t="str">
            <v>SIN DATOS</v>
          </cell>
          <cell r="X301" t="str">
            <v>03/01/1970</v>
          </cell>
          <cell r="Y301" t="str">
            <v>Femenino</v>
          </cell>
          <cell r="Z301" t="str">
            <v>Soltero</v>
          </cell>
          <cell r="AA301" t="str">
            <v>CALLE</v>
          </cell>
          <cell r="AC301" t="str">
            <v>vebageno@gmail.com</v>
          </cell>
          <cell r="AD301" t="str">
            <v>952481195</v>
          </cell>
          <cell r="AE301" t="str">
            <v>Superior Universitario</v>
          </cell>
          <cell r="AF301" t="str">
            <v>Superior completo</v>
          </cell>
          <cell r="AG301" t="str">
            <v>OBSTETRA</v>
          </cell>
          <cell r="AK301" t="str">
            <v>TITULO</v>
          </cell>
          <cell r="AL301" t="str">
            <v>7415</v>
          </cell>
          <cell r="AM301" t="str">
            <v>SI</v>
          </cell>
          <cell r="AN301" t="str">
            <v>EMERGENCIAS OBSTETRICAS ALTO RIESGO Y CUIDADOS CRITICOS MATERNOS</v>
          </cell>
          <cell r="AO301" t="str">
            <v>RNE</v>
          </cell>
          <cell r="AP301" t="str">
            <v>3441-E.01</v>
          </cell>
          <cell r="AQ301" t="str">
            <v>UNIVERSIDAD ANDINA NESTOR CACERES VELASQUEZ DE JULIACA</v>
          </cell>
          <cell r="AR301" t="str">
            <v>SI</v>
          </cell>
          <cell r="AS301" t="str">
            <v>NO</v>
          </cell>
          <cell r="AT301" t="str">
            <v>NO</v>
          </cell>
          <cell r="AV301" t="str">
            <v>2008-07-01</v>
          </cell>
          <cell r="AW301" t="str">
            <v>OBSTETRA</v>
          </cell>
          <cell r="AX301" t="str">
            <v>Regimen 276</v>
          </cell>
          <cell r="AY301" t="str">
            <v>Nombrado</v>
          </cell>
          <cell r="AZ301" t="str">
            <v>OBS-II</v>
          </cell>
          <cell r="BA301" t="str">
            <v>0111-OBS-II-Obstetriz (nivel 11)</v>
          </cell>
          <cell r="BB301" t="str">
            <v>2</v>
          </cell>
          <cell r="BC301" t="str">
            <v>Recursos Ordinarios</v>
          </cell>
          <cell r="BE301" t="str">
            <v>Presencial</v>
          </cell>
          <cell r="BF301" t="str">
            <v>NO</v>
          </cell>
          <cell r="BG301" t="str">
            <v>NO</v>
          </cell>
          <cell r="BI301" t="str">
            <v>NO</v>
          </cell>
          <cell r="BJ301" t="str">
            <v>NO</v>
          </cell>
          <cell r="BL301" t="str">
            <v>NO</v>
          </cell>
          <cell r="BM301" t="str">
            <v>Activos</v>
          </cell>
          <cell r="BN301" t="str">
            <v>Profesionales de la Salud</v>
          </cell>
          <cell r="BO301" t="str">
            <v>PROF. DE LA SALUD</v>
          </cell>
          <cell r="BP301" t="str">
            <v>000144</v>
          </cell>
          <cell r="BQ301" t="str">
            <v>Ocupada</v>
          </cell>
          <cell r="BR301" t="str">
            <v>Concurso</v>
          </cell>
          <cell r="BS301" t="str">
            <v>03/01/2008</v>
          </cell>
          <cell r="BT301" t="str">
            <v>RESOLUCION DIRECTORAL</v>
          </cell>
          <cell r="BU301" t="str">
            <v>03/01/2008</v>
          </cell>
          <cell r="BV301" t="str">
            <v>-</v>
          </cell>
          <cell r="BX301" t="str">
            <v>DIRECCION EJECUTIVA</v>
          </cell>
          <cell r="BY301" t="str">
            <v>GESTION ADMINISTRATIVA</v>
          </cell>
          <cell r="BZ301" t="str">
            <v>Personal y Obligaciones Sociales</v>
          </cell>
          <cell r="CA301" t="str">
            <v>RECURSOS ORDINARIOS</v>
          </cell>
          <cell r="CB301" t="str">
            <v>12</v>
          </cell>
          <cell r="CC301" t="str">
            <v>BANCO DE LA NACION</v>
          </cell>
          <cell r="CD301" t="str">
            <v>MULTIRED</v>
          </cell>
          <cell r="CE301" t="str">
            <v>04181045979</v>
          </cell>
          <cell r="CF301" t="str">
            <v>0</v>
          </cell>
          <cell r="CG301" t="str">
            <v>DL.25897 - SPP</v>
          </cell>
          <cell r="CH301" t="str">
            <v>AFP PROFUTURO</v>
          </cell>
          <cell r="CI301" t="str">
            <v>03/01/2008</v>
          </cell>
          <cell r="CJ301" t="str">
            <v>555690GQMSD0</v>
          </cell>
          <cell r="CK301" t="str">
            <v>0</v>
          </cell>
          <cell r="CL301" t="str">
            <v>UE Red De Salud Abancay</v>
          </cell>
          <cell r="CM301" t="str">
            <v>ACTIVO</v>
          </cell>
          <cell r="CR301" t="str">
            <v>MICRORED DE SALUD CENTENARIO</v>
          </cell>
        </row>
        <row r="302">
          <cell r="S302" t="str">
            <v>31006742</v>
          </cell>
          <cell r="T302" t="str">
            <v>FRIDA LEONOR</v>
          </cell>
          <cell r="U302" t="str">
            <v>QUISPE</v>
          </cell>
          <cell r="V302" t="str">
            <v>PALOMINO</v>
          </cell>
          <cell r="W302" t="str">
            <v>SIN DATOS</v>
          </cell>
          <cell r="X302" t="str">
            <v>10/07/1953</v>
          </cell>
          <cell r="Y302" t="str">
            <v>Femenino</v>
          </cell>
          <cell r="Z302" t="str">
            <v>Soltero</v>
          </cell>
          <cell r="AA302" t="str">
            <v>JR. EL SALVADOR 100</v>
          </cell>
          <cell r="AC302" t="str">
            <v>fridaleonorquispe@gmail.com</v>
          </cell>
          <cell r="AE302" t="str">
            <v>Superior Técnico</v>
          </cell>
          <cell r="AF302" t="str">
            <v>Técnico superior completo</v>
          </cell>
          <cell r="AG302" t="str">
            <v>TECNICO EN ENFERMERIA</v>
          </cell>
          <cell r="AK302" t="str">
            <v>TITULO</v>
          </cell>
          <cell r="AM302" t="str">
            <v>NO</v>
          </cell>
          <cell r="AR302" t="str">
            <v>SI</v>
          </cell>
          <cell r="AS302" t="str">
            <v>NO</v>
          </cell>
          <cell r="AT302" t="str">
            <v>NO</v>
          </cell>
          <cell r="AV302" t="str">
            <v>2010-07-01</v>
          </cell>
          <cell r="AW302" t="str">
            <v>TECNICO/A EN ENFERMERIA I</v>
          </cell>
          <cell r="AX302" t="str">
            <v>Regimen 276</v>
          </cell>
          <cell r="AY302" t="str">
            <v>Nombrado</v>
          </cell>
          <cell r="AZ302" t="str">
            <v>STC</v>
          </cell>
          <cell r="BA302" t="str">
            <v>0096-STC-Servidor Tecnico C</v>
          </cell>
          <cell r="BB302" t="str">
            <v>TC</v>
          </cell>
          <cell r="BC302" t="str">
            <v>Recursos Ordinarios</v>
          </cell>
          <cell r="BE302" t="str">
            <v>Solo Remoto</v>
          </cell>
          <cell r="BF302" t="str">
            <v>NO</v>
          </cell>
          <cell r="BG302" t="str">
            <v>NO</v>
          </cell>
          <cell r="BH302" t="str">
            <v>Mayor de 65 años</v>
          </cell>
          <cell r="BI302" t="str">
            <v>NO</v>
          </cell>
          <cell r="BJ302" t="str">
            <v>NO</v>
          </cell>
          <cell r="BK302" t="str">
            <v>05/08/2010</v>
          </cell>
          <cell r="BL302" t="str">
            <v>SI</v>
          </cell>
          <cell r="BM302" t="str">
            <v>Activos</v>
          </cell>
          <cell r="BN302" t="str">
            <v>Tecnicos</v>
          </cell>
          <cell r="BO302" t="str">
            <v>TECNICO ASIS</v>
          </cell>
          <cell r="BP302" t="str">
            <v>000168</v>
          </cell>
          <cell r="BQ302" t="str">
            <v>Ocupada</v>
          </cell>
          <cell r="BR302" t="str">
            <v>Concurso</v>
          </cell>
          <cell r="BS302" t="str">
            <v>01/04/2010</v>
          </cell>
          <cell r="BT302" t="str">
            <v>RESOLUCION DIRECTORAL</v>
          </cell>
          <cell r="BU302" t="str">
            <v>01/04/2010</v>
          </cell>
          <cell r="BV302" t="str">
            <v>-</v>
          </cell>
          <cell r="BX302" t="str">
            <v>DIRECCION EJECUTIVA</v>
          </cell>
          <cell r="BY302" t="str">
            <v>GESTION ADMINISTRATIVA</v>
          </cell>
          <cell r="BZ302" t="str">
            <v>Personal y Obligaciones Sociales</v>
          </cell>
          <cell r="CA302" t="str">
            <v>RECURSOS ORDINARIOS</v>
          </cell>
          <cell r="CB302" t="str">
            <v>12</v>
          </cell>
          <cell r="CC302" t="str">
            <v>BANCO DE LA NACION</v>
          </cell>
          <cell r="CD302" t="str">
            <v>MULTIRED</v>
          </cell>
          <cell r="CE302" t="str">
            <v>04181026532</v>
          </cell>
          <cell r="CF302" t="str">
            <v>0</v>
          </cell>
          <cell r="CG302" t="str">
            <v>DL.25897 - SPP</v>
          </cell>
          <cell r="CH302" t="str">
            <v>PRIMA AFP</v>
          </cell>
          <cell r="CI302" t="str">
            <v>12/12/1997</v>
          </cell>
          <cell r="CJ302" t="str">
            <v>495480FQPSO0</v>
          </cell>
          <cell r="CK302" t="str">
            <v>0</v>
          </cell>
          <cell r="CL302" t="str">
            <v>UE Red De Salud Abancay</v>
          </cell>
          <cell r="CM302" t="str">
            <v>ACTIVO</v>
          </cell>
          <cell r="CR302" t="str">
            <v>MICRORED DE SALUD CENTENARIO</v>
          </cell>
        </row>
        <row r="303">
          <cell r="S303" t="str">
            <v>31023925</v>
          </cell>
          <cell r="T303" t="str">
            <v>FELICIANO</v>
          </cell>
          <cell r="U303" t="str">
            <v>QUISPE</v>
          </cell>
          <cell r="V303" t="str">
            <v>PEÑA</v>
          </cell>
          <cell r="W303" t="str">
            <v>SIN DATOS</v>
          </cell>
          <cell r="X303" t="str">
            <v>07/03/1970</v>
          </cell>
          <cell r="Y303" t="str">
            <v>Masculino</v>
          </cell>
          <cell r="Z303" t="str">
            <v>Soltero</v>
          </cell>
          <cell r="AA303" t="str">
            <v>AV.CANADA S/N</v>
          </cell>
          <cell r="AC303" t="str">
            <v>felixquis120@hotmail.com</v>
          </cell>
          <cell r="AD303" t="str">
            <v>955723522</v>
          </cell>
          <cell r="AE303" t="str">
            <v>Superior Universitario</v>
          </cell>
          <cell r="AF303" t="str">
            <v>Superior completo</v>
          </cell>
          <cell r="AG303" t="str">
            <v>TECNICO EN ENFERMERIA</v>
          </cell>
          <cell r="AH303" t="str">
            <v>CIRUJANO DENTISTA</v>
          </cell>
          <cell r="AK303" t="str">
            <v>TITULO</v>
          </cell>
          <cell r="AM303" t="str">
            <v>NO</v>
          </cell>
          <cell r="AR303" t="str">
            <v>SI</v>
          </cell>
          <cell r="AS303" t="str">
            <v>NO</v>
          </cell>
          <cell r="AT303" t="str">
            <v>NO</v>
          </cell>
          <cell r="AV303" t="str">
            <v>1996-12-31</v>
          </cell>
          <cell r="AW303" t="str">
            <v>TECNICO/A EN ENFERMERIA I</v>
          </cell>
          <cell r="AX303" t="str">
            <v>Regimen 276</v>
          </cell>
          <cell r="AY303" t="str">
            <v>Nombrado</v>
          </cell>
          <cell r="AZ303" t="str">
            <v>STA</v>
          </cell>
          <cell r="BA303" t="str">
            <v>0094-STA-Servidor Tecnico A</v>
          </cell>
          <cell r="BB303" t="str">
            <v>TA</v>
          </cell>
          <cell r="BC303" t="str">
            <v>Recursos Ordinarios</v>
          </cell>
          <cell r="BE303" t="str">
            <v>Presencial</v>
          </cell>
          <cell r="BF303" t="str">
            <v>NO</v>
          </cell>
          <cell r="BG303" t="str">
            <v>NO</v>
          </cell>
          <cell r="BI303" t="str">
            <v>NO</v>
          </cell>
          <cell r="BJ303" t="str">
            <v>NO</v>
          </cell>
          <cell r="BK303" t="str">
            <v>31/12/1996</v>
          </cell>
          <cell r="BL303" t="str">
            <v>SI</v>
          </cell>
          <cell r="BM303" t="str">
            <v>Activos</v>
          </cell>
          <cell r="BN303" t="str">
            <v>Tecnicos</v>
          </cell>
          <cell r="BO303" t="str">
            <v>TECNICO ASIS</v>
          </cell>
          <cell r="BP303" t="str">
            <v>000094</v>
          </cell>
          <cell r="BQ303" t="str">
            <v>Ocupada</v>
          </cell>
          <cell r="BR303" t="str">
            <v>Concurso</v>
          </cell>
          <cell r="BS303" t="str">
            <v>31/12/1996</v>
          </cell>
          <cell r="BT303" t="str">
            <v>RESOLUCION DIRECTORAL</v>
          </cell>
          <cell r="BU303" t="str">
            <v>31/12/1996</v>
          </cell>
          <cell r="BV303" t="str">
            <v>01</v>
          </cell>
          <cell r="BX303" t="str">
            <v>DIRECCION EJECUTIVA</v>
          </cell>
          <cell r="BY303" t="str">
            <v>GESTION ADMINISTRATIVA</v>
          </cell>
          <cell r="BZ303" t="str">
            <v>Personal y Obligaciones Sociales</v>
          </cell>
          <cell r="CA303" t="str">
            <v>RECURSOS ORDINARIOS</v>
          </cell>
          <cell r="CB303" t="str">
            <v>12</v>
          </cell>
          <cell r="CC303" t="str">
            <v>BANCO DE LA NACION</v>
          </cell>
          <cell r="CD303" t="str">
            <v>MULTIRED</v>
          </cell>
          <cell r="CE303" t="str">
            <v>04181350615</v>
          </cell>
          <cell r="CF303" t="str">
            <v>0</v>
          </cell>
          <cell r="CG303" t="str">
            <v>DL.25897 - SPP</v>
          </cell>
          <cell r="CH303" t="str">
            <v>AFP PROFUTURO</v>
          </cell>
          <cell r="CI303" t="str">
            <v>31/12/1996</v>
          </cell>
          <cell r="CJ303" t="str">
            <v>556321FQPSA7</v>
          </cell>
          <cell r="CK303" t="str">
            <v>0</v>
          </cell>
          <cell r="CL303" t="str">
            <v>UE Red De Salud Abancay</v>
          </cell>
          <cell r="CM303" t="str">
            <v>ACTIVO</v>
          </cell>
          <cell r="CR303" t="str">
            <v>MICRORED DE SALUD CENTENARIO</v>
          </cell>
        </row>
        <row r="304">
          <cell r="S304" t="str">
            <v>31039164</v>
          </cell>
          <cell r="T304" t="str">
            <v>GUILLERMA</v>
          </cell>
          <cell r="U304" t="str">
            <v>RAMIREZ</v>
          </cell>
          <cell r="V304" t="str">
            <v>ÑAHUINLLA</v>
          </cell>
          <cell r="W304" t="str">
            <v>SIN DATOS</v>
          </cell>
          <cell r="X304" t="str">
            <v>10/01/1959</v>
          </cell>
          <cell r="Y304" t="str">
            <v>Femenino</v>
          </cell>
          <cell r="Z304" t="str">
            <v>Casado</v>
          </cell>
          <cell r="AA304" t="str">
            <v>AV.SEOANE 208</v>
          </cell>
          <cell r="AE304" t="str">
            <v>Superior Técnico</v>
          </cell>
          <cell r="AF304" t="str">
            <v>Técnico superior completo</v>
          </cell>
          <cell r="AG304" t="str">
            <v>TECNICO EN ENFERMERIA</v>
          </cell>
          <cell r="AK304" t="str">
            <v>TITULO</v>
          </cell>
          <cell r="AM304" t="str">
            <v>NO</v>
          </cell>
          <cell r="AR304" t="str">
            <v>SI</v>
          </cell>
          <cell r="AS304" t="str">
            <v>NO</v>
          </cell>
          <cell r="AT304" t="str">
            <v>NO</v>
          </cell>
          <cell r="AV304" t="str">
            <v>1987-11-23</v>
          </cell>
          <cell r="AW304" t="str">
            <v>TECNICO/A EN ENFERMERIA I</v>
          </cell>
          <cell r="AX304" t="str">
            <v>Regimen 276</v>
          </cell>
          <cell r="AY304" t="str">
            <v>Nombrado</v>
          </cell>
          <cell r="AZ304" t="str">
            <v>STA</v>
          </cell>
          <cell r="BA304" t="str">
            <v>0094-STA-Servidor Tecnico A</v>
          </cell>
          <cell r="BB304" t="str">
            <v>TA</v>
          </cell>
          <cell r="BC304" t="str">
            <v>Recursos Ordinarios</v>
          </cell>
          <cell r="BE304" t="str">
            <v>Solo Remoto</v>
          </cell>
          <cell r="BF304" t="str">
            <v>NO</v>
          </cell>
          <cell r="BG304" t="str">
            <v>NO</v>
          </cell>
          <cell r="BH304" t="str">
            <v>Mayor de 65 años</v>
          </cell>
          <cell r="BI304" t="str">
            <v>NO</v>
          </cell>
          <cell r="BJ304" t="str">
            <v>NO</v>
          </cell>
          <cell r="BK304" t="str">
            <v>27/11/1987</v>
          </cell>
          <cell r="BL304" t="str">
            <v>NO</v>
          </cell>
          <cell r="BM304" t="str">
            <v>Activos</v>
          </cell>
          <cell r="BN304" t="str">
            <v>Tecnicos</v>
          </cell>
          <cell r="BO304" t="str">
            <v>TECNICO ASIS</v>
          </cell>
          <cell r="BP304" t="str">
            <v>000096</v>
          </cell>
          <cell r="BQ304" t="str">
            <v>Ocupada</v>
          </cell>
          <cell r="BR304" t="str">
            <v>Concurso</v>
          </cell>
          <cell r="BS304" t="str">
            <v>23/11/1987</v>
          </cell>
          <cell r="BT304" t="str">
            <v>RESOLUCION DIRECTORAL</v>
          </cell>
          <cell r="BU304" t="str">
            <v>23/11/1987</v>
          </cell>
          <cell r="BV304" t="str">
            <v>-</v>
          </cell>
          <cell r="BX304" t="str">
            <v>DIRECCION EJECUTIVA</v>
          </cell>
          <cell r="BY304" t="str">
            <v>GESTION ADMINISTRATIVA</v>
          </cell>
          <cell r="BZ304" t="str">
            <v>Personal y Obligaciones Sociales</v>
          </cell>
          <cell r="CA304" t="str">
            <v>RECURSOS ORDINARIOS</v>
          </cell>
          <cell r="CB304" t="str">
            <v>12</v>
          </cell>
          <cell r="CC304" t="str">
            <v>BANCO DE LA NACION</v>
          </cell>
          <cell r="CD304" t="str">
            <v>MULTIRED</v>
          </cell>
          <cell r="CE304" t="str">
            <v>04181344054</v>
          </cell>
          <cell r="CF304" t="str">
            <v>0</v>
          </cell>
          <cell r="CG304" t="str">
            <v>DL.19990 - SNP</v>
          </cell>
          <cell r="CH304" t="str">
            <v>O.N.P.</v>
          </cell>
          <cell r="CJ304" t="str">
            <v>0</v>
          </cell>
          <cell r="CK304" t="str">
            <v>0</v>
          </cell>
          <cell r="CL304" t="str">
            <v>UE Red De Salud Abancay</v>
          </cell>
          <cell r="CM304" t="str">
            <v>ACTIVO</v>
          </cell>
          <cell r="CR304" t="str">
            <v>MICRORED DE SALUD CENTENARIO</v>
          </cell>
        </row>
        <row r="305">
          <cell r="S305" t="str">
            <v>29387527</v>
          </cell>
          <cell r="T305" t="str">
            <v>HUGO GUILLERMO</v>
          </cell>
          <cell r="U305" t="str">
            <v>SANTOS</v>
          </cell>
          <cell r="V305" t="str">
            <v>VARGAS</v>
          </cell>
          <cell r="W305" t="str">
            <v>SIN DATOS</v>
          </cell>
          <cell r="X305" t="str">
            <v>19/11/1965</v>
          </cell>
          <cell r="Y305" t="str">
            <v>Masculino</v>
          </cell>
          <cell r="Z305" t="str">
            <v>Soltero</v>
          </cell>
          <cell r="AA305" t="str">
            <v>LOS CIPRESES NRO.206,LOS CIPRESES NRO.206</v>
          </cell>
          <cell r="AC305" t="str">
            <v>vahgo@hotmail.com</v>
          </cell>
          <cell r="AD305" t="str">
            <v>983671340</v>
          </cell>
          <cell r="AE305" t="str">
            <v>Superior Universitario</v>
          </cell>
          <cell r="AF305" t="str">
            <v>Superior completo</v>
          </cell>
          <cell r="AG305" t="str">
            <v>OBSTETRA</v>
          </cell>
          <cell r="AK305" t="str">
            <v>TITULO</v>
          </cell>
          <cell r="AL305" t="str">
            <v>4225</v>
          </cell>
          <cell r="AM305" t="str">
            <v>SI</v>
          </cell>
          <cell r="AN305" t="str">
            <v>ALTO RIESGO OBSTETRICO</v>
          </cell>
          <cell r="AO305" t="str">
            <v>RNE</v>
          </cell>
          <cell r="AP305" t="str">
            <v>3911-E.01</v>
          </cell>
          <cell r="AQ305" t="str">
            <v>UNIVERSIDAD CATÓLICA DE SANTA MARÍA</v>
          </cell>
          <cell r="AR305" t="str">
            <v>SI</v>
          </cell>
          <cell r="AS305" t="str">
            <v>NO</v>
          </cell>
          <cell r="AT305" t="str">
            <v>NO</v>
          </cell>
          <cell r="AV305" t="str">
            <v>2008-03-01</v>
          </cell>
          <cell r="AW305" t="str">
            <v>OBSTETRA</v>
          </cell>
          <cell r="AX305" t="str">
            <v>Regimen 276</v>
          </cell>
          <cell r="AY305" t="str">
            <v>Nombrado</v>
          </cell>
          <cell r="AZ305" t="str">
            <v>OBS-II</v>
          </cell>
          <cell r="BA305" t="str">
            <v>0111-OBS-II-Obstetriz (nivel 11)</v>
          </cell>
          <cell r="BB305" t="str">
            <v>2</v>
          </cell>
          <cell r="BC305" t="str">
            <v>Recursos Ordinarios</v>
          </cell>
          <cell r="BE305" t="str">
            <v>Solo Remoto</v>
          </cell>
          <cell r="BF305" t="str">
            <v>NO</v>
          </cell>
          <cell r="BG305" t="str">
            <v>NO</v>
          </cell>
          <cell r="BH305" t="str">
            <v>Presencia de comorbilidad(RM 193-2020-MINSA,7.2)</v>
          </cell>
          <cell r="BI305" t="str">
            <v>NO</v>
          </cell>
          <cell r="BJ305" t="str">
            <v>NO</v>
          </cell>
          <cell r="BK305" t="str">
            <v>18/01/2008</v>
          </cell>
          <cell r="BL305" t="str">
            <v>SI</v>
          </cell>
          <cell r="BM305" t="str">
            <v>Activos</v>
          </cell>
          <cell r="BN305" t="str">
            <v>Profesionales de la Salud</v>
          </cell>
          <cell r="BO305" t="str">
            <v>PROF. DE LA SALUD</v>
          </cell>
          <cell r="BP305" t="str">
            <v>000146</v>
          </cell>
          <cell r="BQ305" t="str">
            <v>Ocupada</v>
          </cell>
          <cell r="BR305" t="str">
            <v>Concurso</v>
          </cell>
          <cell r="BS305" t="str">
            <v>03/01/2008</v>
          </cell>
          <cell r="BT305" t="str">
            <v>RESOLUCION DIRECTORAL</v>
          </cell>
          <cell r="BU305" t="str">
            <v>03/01/2008</v>
          </cell>
          <cell r="BV305" t="str">
            <v>-</v>
          </cell>
          <cell r="BX305" t="str">
            <v>DIRECCION EJECUTIVA</v>
          </cell>
          <cell r="BY305" t="str">
            <v>GESTION ADMINISTRATIVA</v>
          </cell>
          <cell r="BZ305" t="str">
            <v>Personal y Obligaciones Sociales</v>
          </cell>
          <cell r="CA305" t="str">
            <v>RECURSOS ORDINARIOS</v>
          </cell>
          <cell r="CB305" t="str">
            <v>12</v>
          </cell>
          <cell r="CC305" t="str">
            <v>BANCO DE LA NACION</v>
          </cell>
          <cell r="CD305" t="str">
            <v>MULTIRED</v>
          </cell>
          <cell r="CE305" t="str">
            <v>04181045871</v>
          </cell>
          <cell r="CF305" t="str">
            <v>0</v>
          </cell>
          <cell r="CG305" t="str">
            <v>DL.25897 - SPP</v>
          </cell>
          <cell r="CH305" t="str">
            <v>PRIMA AFP</v>
          </cell>
          <cell r="CI305" t="str">
            <v>03/01/2008</v>
          </cell>
          <cell r="CJ305" t="str">
            <v>540631HSVTG3</v>
          </cell>
          <cell r="CK305" t="str">
            <v>0</v>
          </cell>
          <cell r="CL305" t="str">
            <v>UE Red De Salud Abancay</v>
          </cell>
          <cell r="CM305" t="str">
            <v>ACTIVO</v>
          </cell>
          <cell r="CR305" t="str">
            <v>MICRORED DE SALUD CENTENARIO</v>
          </cell>
        </row>
        <row r="306">
          <cell r="S306" t="str">
            <v>31033518</v>
          </cell>
          <cell r="T306" t="str">
            <v>GISELA</v>
          </cell>
          <cell r="U306" t="str">
            <v>SARMIENTO</v>
          </cell>
          <cell r="V306" t="str">
            <v>SOTO</v>
          </cell>
          <cell r="W306" t="str">
            <v>SIN DATOS</v>
          </cell>
          <cell r="X306" t="str">
            <v>01/07/1971</v>
          </cell>
          <cell r="Y306" t="str">
            <v>Femenino</v>
          </cell>
          <cell r="Z306" t="str">
            <v>Soltero</v>
          </cell>
          <cell r="AA306" t="str">
            <v>JR. AREQUIPA 716</v>
          </cell>
          <cell r="AE306" t="str">
            <v>Superior Universitario</v>
          </cell>
          <cell r="AF306" t="str">
            <v>Superior completo</v>
          </cell>
          <cell r="AG306" t="str">
            <v>ENFERMERA(O)</v>
          </cell>
          <cell r="AK306" t="str">
            <v>TITULO</v>
          </cell>
          <cell r="AL306" t="str">
            <v>35053</v>
          </cell>
          <cell r="AM306" t="str">
            <v>SI</v>
          </cell>
          <cell r="AN306" t="str">
            <v>CRECIMIENTO, DESARROLLO DEL NIÑO Y ESTIMULACION TEMPRANA</v>
          </cell>
          <cell r="AO306" t="str">
            <v>RNE</v>
          </cell>
          <cell r="AP306" t="str">
            <v>9870</v>
          </cell>
          <cell r="AR306" t="str">
            <v>SI</v>
          </cell>
          <cell r="AS306" t="str">
            <v>NO</v>
          </cell>
          <cell r="AT306" t="str">
            <v>NO</v>
          </cell>
          <cell r="AV306" t="str">
            <v>2011-04-01</v>
          </cell>
          <cell r="AW306" t="str">
            <v>ENFERMERA/O</v>
          </cell>
          <cell r="AX306" t="str">
            <v>Regimen 276</v>
          </cell>
          <cell r="AY306" t="str">
            <v>Nombrado</v>
          </cell>
          <cell r="AZ306" t="str">
            <v>ENF-10</v>
          </cell>
          <cell r="BA306" t="str">
            <v>0076-ENF-10-Enfermera (nivel I)</v>
          </cell>
          <cell r="BB306" t="str">
            <v>10</v>
          </cell>
          <cell r="BC306" t="str">
            <v>Recursos Ordinarios</v>
          </cell>
          <cell r="BE306" t="str">
            <v>Presencial</v>
          </cell>
          <cell r="BF306" t="str">
            <v>NO</v>
          </cell>
          <cell r="BG306" t="str">
            <v>NO</v>
          </cell>
          <cell r="BI306" t="str">
            <v>NO</v>
          </cell>
          <cell r="BJ306" t="str">
            <v>NO</v>
          </cell>
          <cell r="BK306" t="str">
            <v>26/04/2011</v>
          </cell>
          <cell r="BL306" t="str">
            <v>SI</v>
          </cell>
          <cell r="BM306" t="str">
            <v>Activos</v>
          </cell>
          <cell r="BN306" t="str">
            <v>Profesionales de la Salud</v>
          </cell>
          <cell r="BO306" t="str">
            <v>PROF. DE LA SALUD</v>
          </cell>
          <cell r="BP306" t="str">
            <v>000236</v>
          </cell>
          <cell r="BQ306" t="str">
            <v>Ocupada</v>
          </cell>
          <cell r="BR306" t="str">
            <v>Concurso</v>
          </cell>
          <cell r="BS306" t="str">
            <v>01/04/2011</v>
          </cell>
          <cell r="BT306" t="str">
            <v>RESOLUCION DIRECTORAL</v>
          </cell>
          <cell r="BU306" t="str">
            <v>01/04/2011</v>
          </cell>
          <cell r="BV306" t="str">
            <v>-</v>
          </cell>
          <cell r="BX306" t="str">
            <v>DIRECCION EJECUTIVA</v>
          </cell>
          <cell r="BY306" t="str">
            <v>GESTION ADMINISTRATIVA</v>
          </cell>
          <cell r="BZ306" t="str">
            <v>Personal y Obligaciones Sociales</v>
          </cell>
          <cell r="CA306" t="str">
            <v>RECURSOS ORDINARIOS</v>
          </cell>
          <cell r="CB306" t="str">
            <v>12</v>
          </cell>
          <cell r="CC306" t="str">
            <v>BANCO DE LA NACION</v>
          </cell>
          <cell r="CD306" t="str">
            <v>MULTIRED</v>
          </cell>
          <cell r="CE306" t="str">
            <v>04181050735</v>
          </cell>
          <cell r="CF306" t="str">
            <v>0</v>
          </cell>
          <cell r="CG306" t="str">
            <v>DL.19990 - SNP</v>
          </cell>
          <cell r="CH306" t="str">
            <v>O.N.P.</v>
          </cell>
          <cell r="CI306" t="str">
            <v>26/04/2000</v>
          </cell>
          <cell r="CJ306" t="str">
            <v>564790GSSMO7</v>
          </cell>
          <cell r="CK306" t="str">
            <v>0</v>
          </cell>
          <cell r="CL306" t="str">
            <v>UE Red De Salud Abancay</v>
          </cell>
          <cell r="CM306" t="str">
            <v>ACTIVO</v>
          </cell>
          <cell r="CR306" t="str">
            <v>MICRORED DE SALUD CENTENARIO</v>
          </cell>
        </row>
        <row r="307">
          <cell r="S307" t="str">
            <v>31020340</v>
          </cell>
          <cell r="T307" t="str">
            <v>LEONEL CIPRIANO</v>
          </cell>
          <cell r="U307" t="str">
            <v>SEQUEIROS</v>
          </cell>
          <cell r="V307" t="str">
            <v>MEZA</v>
          </cell>
          <cell r="W307" t="str">
            <v>SIN DATOS</v>
          </cell>
          <cell r="X307" t="str">
            <v>29/01/1969</v>
          </cell>
          <cell r="Y307" t="str">
            <v>Masculino</v>
          </cell>
          <cell r="Z307" t="str">
            <v>Soltero</v>
          </cell>
          <cell r="AA307" t="str">
            <v>TUPAC AMARU N 133-3ER PISO</v>
          </cell>
          <cell r="AC307" t="str">
            <v>leonel_sequeiros@hotmail.com</v>
          </cell>
          <cell r="AD307" t="str">
            <v>934876690</v>
          </cell>
          <cell r="AE307" t="str">
            <v>Superior Técnico</v>
          </cell>
          <cell r="AF307" t="str">
            <v>Técnico superior completo</v>
          </cell>
          <cell r="AG307" t="str">
            <v>TECNICO EN ENFERMERIA</v>
          </cell>
          <cell r="AK307" t="str">
            <v>TITULO</v>
          </cell>
          <cell r="AM307" t="str">
            <v>NO</v>
          </cell>
          <cell r="AR307" t="str">
            <v>SI</v>
          </cell>
          <cell r="AS307" t="str">
            <v>NO</v>
          </cell>
          <cell r="AT307" t="str">
            <v>NO</v>
          </cell>
          <cell r="AV307" t="str">
            <v>2014-10-09</v>
          </cell>
          <cell r="AW307" t="str">
            <v>TECNICO/A EN ENFERMERIA I</v>
          </cell>
          <cell r="AX307" t="str">
            <v>Regimen 276</v>
          </cell>
          <cell r="AY307" t="str">
            <v>Nombrado</v>
          </cell>
          <cell r="AZ307" t="str">
            <v>STC</v>
          </cell>
          <cell r="BA307" t="str">
            <v>0096-STC-Servidor Tecnico C</v>
          </cell>
          <cell r="BB307" t="str">
            <v>TC</v>
          </cell>
          <cell r="BC307" t="str">
            <v>Recursos Ordinarios</v>
          </cell>
          <cell r="BE307" t="str">
            <v>Presencial</v>
          </cell>
          <cell r="BF307" t="str">
            <v>NO</v>
          </cell>
          <cell r="BG307" t="str">
            <v>NO</v>
          </cell>
          <cell r="BI307" t="str">
            <v>NO</v>
          </cell>
          <cell r="BJ307" t="str">
            <v>NO</v>
          </cell>
          <cell r="BK307" t="str">
            <v>05/08/2010</v>
          </cell>
          <cell r="BL307" t="str">
            <v>SI</v>
          </cell>
          <cell r="BM307" t="str">
            <v>Activos</v>
          </cell>
          <cell r="BN307" t="str">
            <v>Tecnicos</v>
          </cell>
          <cell r="BO307" t="str">
            <v>TECNICO ASIS</v>
          </cell>
          <cell r="BP307" t="str">
            <v>000191</v>
          </cell>
          <cell r="BQ307" t="str">
            <v>Ocupada</v>
          </cell>
          <cell r="BR307" t="str">
            <v>Ley 28498</v>
          </cell>
          <cell r="BS307" t="str">
            <v>01/04/2010</v>
          </cell>
          <cell r="BT307" t="str">
            <v>RESOLUCION DIRECTORAL</v>
          </cell>
          <cell r="BU307" t="str">
            <v>01/04/2010</v>
          </cell>
          <cell r="BV307" t="str">
            <v>-</v>
          </cell>
          <cell r="BX307" t="str">
            <v>DIRECCION EJECUTIVA</v>
          </cell>
          <cell r="BY307" t="str">
            <v>GESTION ADMINISTRATIVA</v>
          </cell>
          <cell r="BZ307" t="str">
            <v>Personal y Obligaciones Sociales</v>
          </cell>
          <cell r="CA307" t="str">
            <v>RECURSOS ORDINARIOS</v>
          </cell>
          <cell r="CB307" t="str">
            <v>12</v>
          </cell>
          <cell r="CC307" t="str">
            <v>BANCO DE LA NACION</v>
          </cell>
          <cell r="CD307" t="str">
            <v>MULTIRED</v>
          </cell>
          <cell r="CE307" t="str">
            <v>04181071198</v>
          </cell>
          <cell r="CF307" t="str">
            <v>0</v>
          </cell>
          <cell r="CG307" t="str">
            <v>DL.25897 - SPP</v>
          </cell>
          <cell r="CH307" t="str">
            <v>PRIMA AFP</v>
          </cell>
          <cell r="CI307" t="str">
            <v>23/03/1994</v>
          </cell>
          <cell r="CJ307" t="str">
            <v>262971LSMUA7</v>
          </cell>
          <cell r="CK307" t="str">
            <v>0</v>
          </cell>
          <cell r="CL307" t="str">
            <v>UE Red De Salud Abancay</v>
          </cell>
          <cell r="CM307" t="str">
            <v>ACTIVO</v>
          </cell>
          <cell r="CR307" t="str">
            <v>MICRORED DE SALUD CENTENARIO</v>
          </cell>
        </row>
        <row r="308">
          <cell r="S308" t="str">
            <v>31040745</v>
          </cell>
          <cell r="T308" t="str">
            <v>MARINA</v>
          </cell>
          <cell r="U308" t="str">
            <v>SILVA</v>
          </cell>
          <cell r="V308" t="str">
            <v>CAMPOS</v>
          </cell>
          <cell r="W308" t="str">
            <v>SIN DATOS</v>
          </cell>
          <cell r="X308" t="str">
            <v>08/08/1962</v>
          </cell>
          <cell r="Y308" t="str">
            <v>Femenino</v>
          </cell>
          <cell r="Z308" t="str">
            <v>Casado</v>
          </cell>
          <cell r="AA308" t="str">
            <v>PROLONGACION ARICA S/N</v>
          </cell>
          <cell r="AC308" t="str">
            <v>msilcamp@hotmail.com</v>
          </cell>
          <cell r="AD308" t="str">
            <v>983750138</v>
          </cell>
          <cell r="AE308" t="str">
            <v>Superior Técnico</v>
          </cell>
          <cell r="AF308" t="str">
            <v>Técnico superior completo</v>
          </cell>
          <cell r="AG308" t="str">
            <v>TECNICO EN ENFERMERIA</v>
          </cell>
          <cell r="AK308" t="str">
            <v>TITULO</v>
          </cell>
          <cell r="AM308" t="str">
            <v>NO</v>
          </cell>
          <cell r="AR308" t="str">
            <v>SI</v>
          </cell>
          <cell r="AS308" t="str">
            <v>NO</v>
          </cell>
          <cell r="AT308" t="str">
            <v>NO</v>
          </cell>
          <cell r="AV308" t="str">
            <v>1988-04-01</v>
          </cell>
          <cell r="AW308" t="str">
            <v>TECNICO/A EN ENFERMERIA I</v>
          </cell>
          <cell r="AX308" t="str">
            <v>Regimen 276</v>
          </cell>
          <cell r="AY308" t="str">
            <v>Nombrado</v>
          </cell>
          <cell r="AZ308" t="str">
            <v>STA</v>
          </cell>
          <cell r="BA308" t="str">
            <v>0094-STA-Servidor Tecnico A</v>
          </cell>
          <cell r="BB308" t="str">
            <v>TA</v>
          </cell>
          <cell r="BC308" t="str">
            <v>Recursos Ordinarios</v>
          </cell>
          <cell r="BE308" t="str">
            <v>Presencial</v>
          </cell>
          <cell r="BF308" t="str">
            <v>NO</v>
          </cell>
          <cell r="BG308" t="str">
            <v>NO</v>
          </cell>
          <cell r="BI308" t="str">
            <v>NO</v>
          </cell>
          <cell r="BJ308" t="str">
            <v>NO</v>
          </cell>
          <cell r="BL308" t="str">
            <v>NO</v>
          </cell>
          <cell r="BM308" t="str">
            <v>Activos</v>
          </cell>
          <cell r="BN308" t="str">
            <v>Tecnicos</v>
          </cell>
          <cell r="BO308" t="str">
            <v>TECNICO ASIS</v>
          </cell>
          <cell r="BP308" t="str">
            <v>000109</v>
          </cell>
          <cell r="BQ308" t="str">
            <v>Ocupada</v>
          </cell>
          <cell r="BR308" t="str">
            <v>Concurso</v>
          </cell>
          <cell r="BS308" t="str">
            <v>04/01/1988</v>
          </cell>
          <cell r="BT308" t="str">
            <v>RESOLUCION DIRECTORAL</v>
          </cell>
          <cell r="BU308" t="str">
            <v>04/01/1988</v>
          </cell>
          <cell r="BV308" t="str">
            <v>-</v>
          </cell>
          <cell r="BX308" t="str">
            <v>DIRECCION EJECUTIVA</v>
          </cell>
          <cell r="BY308" t="str">
            <v>GESTION ADMINISTRATIVA</v>
          </cell>
          <cell r="BZ308" t="str">
            <v>Personal y Obligaciones Sociales</v>
          </cell>
          <cell r="CA308" t="str">
            <v>RECURSOS ORDINARIOS</v>
          </cell>
          <cell r="CB308" t="str">
            <v>12</v>
          </cell>
          <cell r="CC308" t="str">
            <v>BANCO DE LA NACION</v>
          </cell>
          <cell r="CD308" t="str">
            <v>MULTIRED</v>
          </cell>
          <cell r="CE308" t="str">
            <v>04181344380</v>
          </cell>
          <cell r="CF308" t="str">
            <v>0</v>
          </cell>
          <cell r="CG308" t="str">
            <v>DL.19990 - SNP</v>
          </cell>
          <cell r="CH308" t="str">
            <v>O.N.P.</v>
          </cell>
          <cell r="CJ308" t="str">
            <v>0</v>
          </cell>
          <cell r="CK308" t="str">
            <v>0</v>
          </cell>
          <cell r="CL308" t="str">
            <v>UE Red De Salud Abancay</v>
          </cell>
          <cell r="CM308" t="str">
            <v>ACTIVO</v>
          </cell>
          <cell r="CR308" t="str">
            <v>MICRORED DE SALUD CENTENARIO</v>
          </cell>
        </row>
        <row r="309">
          <cell r="S309" t="str">
            <v>07022957</v>
          </cell>
          <cell r="T309" t="str">
            <v>MATILDE NANCY</v>
          </cell>
          <cell r="U309" t="str">
            <v>SORIA</v>
          </cell>
          <cell r="V309" t="str">
            <v>DONAIRES</v>
          </cell>
          <cell r="W309" t="str">
            <v>SIN DATOS</v>
          </cell>
          <cell r="X309" t="str">
            <v>14/03/1963</v>
          </cell>
          <cell r="Y309" t="str">
            <v>Femenino</v>
          </cell>
          <cell r="Z309" t="str">
            <v>Casado</v>
          </cell>
          <cell r="AA309" t="str">
            <v>JR HUASCAR S/N</v>
          </cell>
          <cell r="AE309" t="str">
            <v>Superior Universitario</v>
          </cell>
          <cell r="AF309" t="str">
            <v>Superior completo</v>
          </cell>
          <cell r="AG309" t="str">
            <v>ENFERMERA(O)</v>
          </cell>
          <cell r="AK309" t="str">
            <v>TITULO</v>
          </cell>
          <cell r="AL309" t="str">
            <v>21925</v>
          </cell>
          <cell r="AM309" t="str">
            <v>SI</v>
          </cell>
          <cell r="AN309" t="str">
            <v>PEDIATRIA</v>
          </cell>
          <cell r="AO309" t="str">
            <v>RNE</v>
          </cell>
          <cell r="AP309" t="str">
            <v>021646</v>
          </cell>
          <cell r="AQ309" t="str">
            <v>UNIVERSIDAD NACIONAL DE SAN ANTONIO ABAD DEL CUSCO</v>
          </cell>
          <cell r="AR309" t="str">
            <v>SI</v>
          </cell>
          <cell r="AS309" t="str">
            <v>NO</v>
          </cell>
          <cell r="AT309" t="str">
            <v>NO</v>
          </cell>
          <cell r="AV309" t="str">
            <v>2010-07-01</v>
          </cell>
          <cell r="AW309" t="str">
            <v>ENFERMERA/O</v>
          </cell>
          <cell r="AX309" t="str">
            <v>Regimen 276</v>
          </cell>
          <cell r="AY309" t="str">
            <v>Nombrado</v>
          </cell>
          <cell r="AZ309" t="str">
            <v>ENF-10</v>
          </cell>
          <cell r="BA309" t="str">
            <v>0076-ENF-10-Enfermera (nivel I)</v>
          </cell>
          <cell r="BB309" t="str">
            <v>10</v>
          </cell>
          <cell r="BC309" t="str">
            <v>Recursos Ordinarios</v>
          </cell>
          <cell r="BE309" t="str">
            <v>Presencial</v>
          </cell>
          <cell r="BF309" t="str">
            <v>NO</v>
          </cell>
          <cell r="BG309" t="str">
            <v>NO</v>
          </cell>
          <cell r="BI309" t="str">
            <v>NO</v>
          </cell>
          <cell r="BJ309" t="str">
            <v>NO</v>
          </cell>
          <cell r="BK309" t="str">
            <v>18/01/2008</v>
          </cell>
          <cell r="BL309" t="str">
            <v>SI</v>
          </cell>
          <cell r="BM309" t="str">
            <v>Activos</v>
          </cell>
          <cell r="BN309" t="str">
            <v>Profesionales de la Salud</v>
          </cell>
          <cell r="BO309" t="str">
            <v>PROF. DE LA SALUD</v>
          </cell>
          <cell r="BP309" t="str">
            <v>000155</v>
          </cell>
          <cell r="BQ309" t="str">
            <v>Ocupada</v>
          </cell>
          <cell r="BR309" t="str">
            <v>Ley 28498</v>
          </cell>
          <cell r="BS309" t="str">
            <v>01/04/2010</v>
          </cell>
          <cell r="BT309" t="str">
            <v>RESOLUCION DIRECTORAL</v>
          </cell>
          <cell r="BU309" t="str">
            <v>01/04/2010</v>
          </cell>
          <cell r="BV309" t="str">
            <v>-</v>
          </cell>
          <cell r="BX309" t="str">
            <v>DIRECCION EJECUTIVA</v>
          </cell>
          <cell r="BY309" t="str">
            <v>GESTION ADMINISTRATIVA</v>
          </cell>
          <cell r="BZ309" t="str">
            <v>Personal y Obligaciones Sociales</v>
          </cell>
          <cell r="CA309" t="str">
            <v>RECURSOS ORDINARIOS</v>
          </cell>
          <cell r="CB309" t="str">
            <v>12</v>
          </cell>
          <cell r="CC309" t="str">
            <v>BANCO DE LA NACION</v>
          </cell>
          <cell r="CD309" t="str">
            <v>MULTIRED</v>
          </cell>
          <cell r="CE309" t="str">
            <v>04181051928</v>
          </cell>
          <cell r="CF309" t="str">
            <v>0</v>
          </cell>
          <cell r="CG309" t="str">
            <v>DL.19990 - SNP</v>
          </cell>
          <cell r="CH309" t="str">
            <v>O.N.P.</v>
          </cell>
          <cell r="CI309" t="str">
            <v>01/01/2009</v>
          </cell>
          <cell r="CJ309" t="str">
            <v>0</v>
          </cell>
          <cell r="CK309" t="str">
            <v>0</v>
          </cell>
          <cell r="CL309" t="str">
            <v>UE Red De Salud Abancay</v>
          </cell>
          <cell r="CM309" t="str">
            <v>ACTIVO</v>
          </cell>
          <cell r="CR309" t="str">
            <v>MICRORED DE SALUD CENTENARIO</v>
          </cell>
        </row>
        <row r="310">
          <cell r="S310" t="str">
            <v>42337430</v>
          </cell>
          <cell r="T310" t="str">
            <v>PAUL MARINO</v>
          </cell>
          <cell r="U310" t="str">
            <v>SOTO</v>
          </cell>
          <cell r="V310" t="str">
            <v>PALOMINO</v>
          </cell>
          <cell r="W310" t="str">
            <v>SIN DATOS</v>
          </cell>
          <cell r="X310" t="str">
            <v>06/01/1984</v>
          </cell>
          <cell r="Y310" t="str">
            <v>Masculino</v>
          </cell>
          <cell r="Z310" t="str">
            <v>Soltero</v>
          </cell>
          <cell r="AA310" t="str">
            <v>LOS JANTUS</v>
          </cell>
          <cell r="AB310" t="str">
            <v>10423374301</v>
          </cell>
          <cell r="AC310" t="str">
            <v>paul_sp11@hotmail.com</v>
          </cell>
          <cell r="AD310" t="str">
            <v>959884077</v>
          </cell>
          <cell r="AE310" t="str">
            <v>Superior Universitario</v>
          </cell>
          <cell r="AF310" t="str">
            <v>Superior completo</v>
          </cell>
          <cell r="AG310" t="str">
            <v>CIRUJANO DENTISTA</v>
          </cell>
          <cell r="AK310" t="str">
            <v>TITULO</v>
          </cell>
          <cell r="AL310" t="str">
            <v>19339</v>
          </cell>
          <cell r="AM310" t="str">
            <v>SI</v>
          </cell>
          <cell r="AN310" t="str">
            <v>ENDODONCIA</v>
          </cell>
          <cell r="AO310" t="str">
            <v>RNE</v>
          </cell>
          <cell r="AP310" t="str">
            <v>915</v>
          </cell>
          <cell r="AR310" t="str">
            <v>SI</v>
          </cell>
          <cell r="AS310" t="str">
            <v>NO</v>
          </cell>
          <cell r="AT310" t="str">
            <v>NO</v>
          </cell>
          <cell r="AV310" t="str">
            <v>2011-03-01</v>
          </cell>
          <cell r="AW310" t="str">
            <v>ODONTOLOGO</v>
          </cell>
          <cell r="AX310" t="str">
            <v>Regimen 276</v>
          </cell>
          <cell r="AY310" t="str">
            <v>Nombrado</v>
          </cell>
          <cell r="AZ310" t="str">
            <v>CD-I</v>
          </cell>
          <cell r="BA310" t="str">
            <v>0115-CD-I-Cirujano Dentista (nivel I)</v>
          </cell>
          <cell r="BB310" t="str">
            <v>TF</v>
          </cell>
          <cell r="BE310" t="str">
            <v>Presencial</v>
          </cell>
          <cell r="BF310" t="str">
            <v>NO</v>
          </cell>
          <cell r="BG310" t="str">
            <v>NO</v>
          </cell>
          <cell r="BI310" t="str">
            <v>NO</v>
          </cell>
          <cell r="BJ310" t="str">
            <v>NO</v>
          </cell>
          <cell r="BK310" t="str">
            <v>2016-01-01</v>
          </cell>
          <cell r="BL310" t="str">
            <v>NO</v>
          </cell>
          <cell r="BM310" t="str">
            <v>Activos</v>
          </cell>
          <cell r="BN310" t="str">
            <v>Profesionales de la Salud</v>
          </cell>
          <cell r="BO310" t="str">
            <v>PROF. DE LA SALUD</v>
          </cell>
          <cell r="BP310" t="str">
            <v>000454</v>
          </cell>
          <cell r="BQ310" t="str">
            <v>Ocupada</v>
          </cell>
          <cell r="BR310" t="str">
            <v>Ley 30281</v>
          </cell>
          <cell r="BS310" t="str">
            <v>31/12/2015</v>
          </cell>
          <cell r="BT310" t="str">
            <v>RESOLUCION DIRECTORAL</v>
          </cell>
          <cell r="BU310" t="str">
            <v>31/12/2015</v>
          </cell>
          <cell r="BV310" t="str">
            <v>Nombramiento 2015</v>
          </cell>
          <cell r="BX310" t="str">
            <v>RED DE SALUD ABANCAY</v>
          </cell>
          <cell r="BY310" t="str">
            <v>GESTION ADMINISTRATIVA</v>
          </cell>
          <cell r="BZ310" t="str">
            <v>Personal y Obligaciones Sociales</v>
          </cell>
          <cell r="CA310" t="str">
            <v>RECURSOS ORDINARIOS</v>
          </cell>
          <cell r="CB310" t="str">
            <v>12</v>
          </cell>
          <cell r="CC310" t="str">
            <v>BANCO DE LA NACION</v>
          </cell>
          <cell r="CD310" t="str">
            <v>MULTIRED</v>
          </cell>
          <cell r="CE310" t="str">
            <v>00000</v>
          </cell>
          <cell r="CF310" t="str">
            <v>00000000000000000000</v>
          </cell>
          <cell r="CG310" t="str">
            <v>DL.19990 - SNP</v>
          </cell>
          <cell r="CH310" t="str">
            <v>O.N.P.</v>
          </cell>
          <cell r="CJ310" t="str">
            <v>0</v>
          </cell>
          <cell r="CK310" t="str">
            <v>000000000000000</v>
          </cell>
          <cell r="CL310" t="str">
            <v>UE Red De Salud Abancay</v>
          </cell>
          <cell r="CM310" t="str">
            <v>ACTIVO</v>
          </cell>
          <cell r="CR310" t="str">
            <v>MICRORED DE SALUD CENTENARIO</v>
          </cell>
        </row>
        <row r="311">
          <cell r="S311" t="str">
            <v>31041053</v>
          </cell>
          <cell r="T311" t="str">
            <v>PAULINA</v>
          </cell>
          <cell r="U311" t="str">
            <v>SULLA</v>
          </cell>
          <cell r="V311" t="str">
            <v>SUMIRE</v>
          </cell>
          <cell r="W311" t="str">
            <v>SIN DATOS</v>
          </cell>
          <cell r="X311" t="str">
            <v>25/01/1969</v>
          </cell>
          <cell r="Y311" t="str">
            <v>Femenino</v>
          </cell>
          <cell r="Z311" t="str">
            <v>Soltero</v>
          </cell>
          <cell r="AA311" t="str">
            <v>URB.DANIEL ALCIDEZ CARRION S/N</v>
          </cell>
          <cell r="AB311" t="str">
            <v>10310410531</v>
          </cell>
          <cell r="AC311" t="str">
            <v>psullasumire@yahoo.es</v>
          </cell>
          <cell r="AD311" t="str">
            <v>957718018,957718018</v>
          </cell>
          <cell r="AE311" t="str">
            <v>Superior Universitario</v>
          </cell>
          <cell r="AF311" t="str">
            <v>Superior completo</v>
          </cell>
          <cell r="AG311" t="str">
            <v>ENFERMERA(O)</v>
          </cell>
          <cell r="AK311" t="str">
            <v>TITULO</v>
          </cell>
          <cell r="AL311" t="str">
            <v>26043</v>
          </cell>
          <cell r="AM311" t="str">
            <v>SI</v>
          </cell>
          <cell r="AN311" t="str">
            <v>CUIDADO EN SALUD DEL NIÑO</v>
          </cell>
          <cell r="AO311" t="str">
            <v>RNE</v>
          </cell>
          <cell r="AP311" t="str">
            <v>7330</v>
          </cell>
          <cell r="AR311" t="str">
            <v>SI</v>
          </cell>
          <cell r="AS311" t="str">
            <v>NO</v>
          </cell>
          <cell r="AT311" t="str">
            <v>NO</v>
          </cell>
          <cell r="AV311" t="str">
            <v>2011-07-01</v>
          </cell>
          <cell r="AW311" t="str">
            <v>ENFERMERA/O</v>
          </cell>
          <cell r="AX311" t="str">
            <v>Regimen 276</v>
          </cell>
          <cell r="AY311" t="str">
            <v>Nombrado</v>
          </cell>
          <cell r="AZ311" t="str">
            <v>ENF-10</v>
          </cell>
          <cell r="BA311" t="str">
            <v>0076-ENF-10-Enfermera (nivel I)</v>
          </cell>
          <cell r="BB311" t="str">
            <v>10</v>
          </cell>
          <cell r="BC311" t="str">
            <v>Recursos Ordinarios</v>
          </cell>
          <cell r="BE311" t="str">
            <v>Presencial</v>
          </cell>
          <cell r="BF311" t="str">
            <v>NO</v>
          </cell>
          <cell r="BG311" t="str">
            <v>NO</v>
          </cell>
          <cell r="BH311" t="str">
            <v>Presencia de comorbilidad(RM 193-2020-MINSA,7.2)</v>
          </cell>
          <cell r="BI311" t="str">
            <v>NO</v>
          </cell>
          <cell r="BJ311" t="str">
            <v>NO</v>
          </cell>
          <cell r="BK311" t="str">
            <v>2010-08-26</v>
          </cell>
          <cell r="BL311" t="str">
            <v>NO</v>
          </cell>
          <cell r="BM311" t="str">
            <v>Activos</v>
          </cell>
          <cell r="BN311" t="str">
            <v>Profesionales de la Salud</v>
          </cell>
          <cell r="BO311" t="str">
            <v>PROF. DE LA SALUD</v>
          </cell>
          <cell r="BP311" t="str">
            <v>000193</v>
          </cell>
          <cell r="BQ311" t="str">
            <v>Ocupada</v>
          </cell>
          <cell r="BR311" t="str">
            <v>Ley 28498</v>
          </cell>
          <cell r="BS311" t="str">
            <v>01/04/2010</v>
          </cell>
          <cell r="BT311" t="str">
            <v>RESOLUCION DIRECTORAL</v>
          </cell>
          <cell r="BU311" t="str">
            <v>01/04/2010</v>
          </cell>
          <cell r="BV311" t="str">
            <v>-</v>
          </cell>
          <cell r="BX311" t="str">
            <v>DIRECCION EJECUTIVA</v>
          </cell>
          <cell r="BY311" t="str">
            <v>GESTION ADMINISTRATIVA</v>
          </cell>
          <cell r="BZ311" t="str">
            <v>Personal y Obligaciones Sociales</v>
          </cell>
          <cell r="CA311" t="str">
            <v>RECURSOS ORDINARIOS</v>
          </cell>
          <cell r="CB311" t="str">
            <v>12</v>
          </cell>
          <cell r="CC311" t="str">
            <v>BANCO DE LA NACION</v>
          </cell>
          <cell r="CD311" t="str">
            <v>MULTIRED</v>
          </cell>
          <cell r="CE311" t="str">
            <v>04181052002</v>
          </cell>
          <cell r="CF311" t="str">
            <v>0</v>
          </cell>
          <cell r="CG311" t="str">
            <v>DL.19990 - SNP</v>
          </cell>
          <cell r="CH311" t="str">
            <v>O.N.P.</v>
          </cell>
          <cell r="CI311" t="str">
            <v>01/10/2008</v>
          </cell>
          <cell r="CJ311" t="str">
            <v>0</v>
          </cell>
          <cell r="CK311" t="str">
            <v>0</v>
          </cell>
          <cell r="CL311" t="str">
            <v>UE Red De Salud Abancay</v>
          </cell>
          <cell r="CM311" t="str">
            <v>ACTIVO</v>
          </cell>
          <cell r="CR311" t="str">
            <v>MICRORED DE SALUD CENTENARIO</v>
          </cell>
        </row>
        <row r="312">
          <cell r="S312" t="str">
            <v>23938382</v>
          </cell>
          <cell r="T312" t="str">
            <v>DINA TERESA</v>
          </cell>
          <cell r="U312" t="str">
            <v>TERRAZAS</v>
          </cell>
          <cell r="V312" t="str">
            <v>CERVANTES</v>
          </cell>
          <cell r="W312" t="str">
            <v>SIN DATOS</v>
          </cell>
          <cell r="X312" t="str">
            <v>18/11/1968</v>
          </cell>
          <cell r="Y312" t="str">
            <v>Femenino</v>
          </cell>
          <cell r="Z312" t="str">
            <v>Soltero</v>
          </cell>
          <cell r="AA312" t="str">
            <v>URB.SAN JOSE S/N</v>
          </cell>
          <cell r="AC312" t="str">
            <v>dttc9@hotmail.com</v>
          </cell>
          <cell r="AD312" t="str">
            <v>988112322</v>
          </cell>
          <cell r="AE312" t="str">
            <v>Superior Universitario</v>
          </cell>
          <cell r="AF312" t="str">
            <v>Superior completo</v>
          </cell>
          <cell r="AG312" t="str">
            <v>ENFERMERA(O)</v>
          </cell>
          <cell r="AK312" t="str">
            <v>TITULO</v>
          </cell>
          <cell r="AL312" t="str">
            <v>26176</v>
          </cell>
          <cell r="AM312" t="str">
            <v>SI</v>
          </cell>
          <cell r="AN312" t="str">
            <v>SALUD FAMILIAR Y COMUNITARIA</v>
          </cell>
          <cell r="AO312" t="str">
            <v>RNE</v>
          </cell>
          <cell r="AP312" t="str">
            <v>026176</v>
          </cell>
          <cell r="AQ312" t="str">
            <v>UNIVERSIDAD NACIONAL DEL CALLAO</v>
          </cell>
          <cell r="AR312" t="str">
            <v>SI</v>
          </cell>
          <cell r="AS312" t="str">
            <v>NO</v>
          </cell>
          <cell r="AT312" t="str">
            <v>NO</v>
          </cell>
          <cell r="AV312" t="str">
            <v>2010-07-01</v>
          </cell>
          <cell r="AW312" t="str">
            <v>ENFERMERA/O</v>
          </cell>
          <cell r="AX312" t="str">
            <v>Regimen 276</v>
          </cell>
          <cell r="AY312" t="str">
            <v>Nombrado</v>
          </cell>
          <cell r="AZ312" t="str">
            <v>ENF-10</v>
          </cell>
          <cell r="BA312" t="str">
            <v>0076-ENF-10-Enfermera (nivel I)</v>
          </cell>
          <cell r="BB312" t="str">
            <v>10</v>
          </cell>
          <cell r="BC312" t="str">
            <v>Recursos Ordinarios</v>
          </cell>
          <cell r="BE312" t="str">
            <v>Presencial</v>
          </cell>
          <cell r="BF312" t="str">
            <v>NO</v>
          </cell>
          <cell r="BG312" t="str">
            <v>NO</v>
          </cell>
          <cell r="BI312" t="str">
            <v>NO</v>
          </cell>
          <cell r="BJ312" t="str">
            <v>NO</v>
          </cell>
          <cell r="BK312" t="str">
            <v>18/01/2008</v>
          </cell>
          <cell r="BL312" t="str">
            <v>SI</v>
          </cell>
          <cell r="BM312" t="str">
            <v>Activos</v>
          </cell>
          <cell r="BN312" t="str">
            <v>Profesionales de la Salud</v>
          </cell>
          <cell r="BO312" t="str">
            <v>PROF. DE LA SALUD</v>
          </cell>
          <cell r="BP312" t="str">
            <v>000194</v>
          </cell>
          <cell r="BQ312" t="str">
            <v>Ocupada</v>
          </cell>
          <cell r="BR312" t="str">
            <v>Ley 28498</v>
          </cell>
          <cell r="BS312" t="str">
            <v>01/04/2010</v>
          </cell>
          <cell r="BT312" t="str">
            <v>RESOLUCION DIRECTORAL</v>
          </cell>
          <cell r="BU312" t="str">
            <v>01/04/2010</v>
          </cell>
          <cell r="BV312" t="str">
            <v>-</v>
          </cell>
          <cell r="BX312" t="str">
            <v>DIRECCION EJECUTIVA</v>
          </cell>
          <cell r="BY312" t="str">
            <v>GESTION ADMINISTRATIVA</v>
          </cell>
          <cell r="BZ312" t="str">
            <v>Personal y Obligaciones Sociales</v>
          </cell>
          <cell r="CA312" t="str">
            <v>RECURSOS ORDINARIOS</v>
          </cell>
          <cell r="CB312" t="str">
            <v>12</v>
          </cell>
          <cell r="CC312" t="str">
            <v>BANCO DE LA NACION</v>
          </cell>
          <cell r="CD312" t="str">
            <v>MULTIRED</v>
          </cell>
          <cell r="CE312" t="str">
            <v>04181052088</v>
          </cell>
          <cell r="CF312" t="str">
            <v>0</v>
          </cell>
          <cell r="CG312" t="str">
            <v>DL.19990 - SNP</v>
          </cell>
          <cell r="CH312" t="str">
            <v>O.N.P.</v>
          </cell>
          <cell r="CI312" t="str">
            <v>01/04/2010</v>
          </cell>
          <cell r="CJ312" t="str">
            <v>0</v>
          </cell>
          <cell r="CK312" t="str">
            <v>0</v>
          </cell>
          <cell r="CL312" t="str">
            <v>UE Red De Salud Abancay</v>
          </cell>
          <cell r="CM312" t="str">
            <v>ACTIVO</v>
          </cell>
          <cell r="CR312" t="str">
            <v>MICRORED DE SALUD CENTENARIO</v>
          </cell>
        </row>
        <row r="313">
          <cell r="S313" t="str">
            <v>31355545</v>
          </cell>
          <cell r="T313" t="str">
            <v>ENRIQUE CAMILO</v>
          </cell>
          <cell r="U313" t="str">
            <v>TRILLO</v>
          </cell>
          <cell r="V313" t="str">
            <v>MORENO</v>
          </cell>
          <cell r="W313" t="str">
            <v>SIN DATOS</v>
          </cell>
          <cell r="X313" t="str">
            <v>12/08/1957</v>
          </cell>
          <cell r="Y313" t="str">
            <v>Masculino</v>
          </cell>
          <cell r="Z313" t="str">
            <v>Soltero</v>
          </cell>
          <cell r="AA313" t="str">
            <v>MAGISTERIAL H-04 3ER PISO</v>
          </cell>
          <cell r="AC313" t="str">
            <v>camilotrill@gmail.com</v>
          </cell>
          <cell r="AD313" t="str">
            <v>993409081</v>
          </cell>
          <cell r="AE313" t="str">
            <v>Superior Técnico</v>
          </cell>
          <cell r="AF313" t="str">
            <v>Técnico superior completo</v>
          </cell>
          <cell r="AG313" t="str">
            <v>TECNICO EN ENFERMERIA</v>
          </cell>
          <cell r="AH313" t="str">
            <v>ABOGADO</v>
          </cell>
          <cell r="AK313" t="str">
            <v>TITULO</v>
          </cell>
          <cell r="AM313" t="str">
            <v>NO</v>
          </cell>
          <cell r="AR313" t="str">
            <v>SI</v>
          </cell>
          <cell r="AS313" t="str">
            <v>NO</v>
          </cell>
          <cell r="AT313" t="str">
            <v>NO</v>
          </cell>
          <cell r="AU313" t="str">
            <v>1987-11-23</v>
          </cell>
          <cell r="AV313" t="str">
            <v>2013-07-01</v>
          </cell>
          <cell r="AW313" t="str">
            <v>TECNICO/A EN ENFERMERIA I</v>
          </cell>
          <cell r="AX313" t="str">
            <v>Regimen 276</v>
          </cell>
          <cell r="AY313" t="str">
            <v>Nombrado</v>
          </cell>
          <cell r="AZ313" t="str">
            <v>STA</v>
          </cell>
          <cell r="BA313" t="str">
            <v>0094-STA-Servidor Tecnico A</v>
          </cell>
          <cell r="BB313" t="str">
            <v>TA</v>
          </cell>
          <cell r="BC313" t="str">
            <v>Recursos Ordinarios</v>
          </cell>
          <cell r="BE313" t="str">
            <v>Presencial</v>
          </cell>
          <cell r="BF313" t="str">
            <v>NO</v>
          </cell>
          <cell r="BG313" t="str">
            <v>NO</v>
          </cell>
          <cell r="BI313" t="str">
            <v>NO</v>
          </cell>
          <cell r="BJ313" t="str">
            <v>NO</v>
          </cell>
          <cell r="BK313" t="str">
            <v>1987-11-23</v>
          </cell>
          <cell r="BL313" t="str">
            <v>NO</v>
          </cell>
          <cell r="BM313" t="str">
            <v>Activos</v>
          </cell>
          <cell r="BN313" t="str">
            <v>Tecnicos</v>
          </cell>
          <cell r="BO313" t="str">
            <v>TECNICO ASIS</v>
          </cell>
          <cell r="BP313" t="str">
            <v>000118</v>
          </cell>
          <cell r="BQ313" t="str">
            <v>Ocupada</v>
          </cell>
          <cell r="BR313" t="str">
            <v>Concurso</v>
          </cell>
          <cell r="BS313" t="str">
            <v>23/11/1987</v>
          </cell>
          <cell r="BT313" t="str">
            <v>RESOLUCION DIRECTORAL</v>
          </cell>
          <cell r="BU313" t="str">
            <v>23/11/1987</v>
          </cell>
          <cell r="BV313" t="str">
            <v>-</v>
          </cell>
          <cell r="BX313" t="str">
            <v>DIRECCION EJECUTIVA</v>
          </cell>
          <cell r="BY313" t="str">
            <v>GESTION ADMINISTRATIVA</v>
          </cell>
          <cell r="BZ313" t="str">
            <v>Personal y Obligaciones Sociales</v>
          </cell>
          <cell r="CA313" t="str">
            <v>RECURSOS ORDINARIOS</v>
          </cell>
          <cell r="CB313" t="str">
            <v>12</v>
          </cell>
          <cell r="CC313" t="str">
            <v>BANCO DE LA NACION</v>
          </cell>
          <cell r="CD313" t="str">
            <v>MULTIRED</v>
          </cell>
          <cell r="CE313" t="str">
            <v>04181365752</v>
          </cell>
          <cell r="CF313" t="str">
            <v>0</v>
          </cell>
          <cell r="CG313" t="str">
            <v>DL.25897 - SPP</v>
          </cell>
          <cell r="CH313" t="str">
            <v>AFP INTEGRA</v>
          </cell>
          <cell r="CI313" t="str">
            <v>01/07/2018</v>
          </cell>
          <cell r="CJ313" t="str">
            <v>210421ETMLE8</v>
          </cell>
          <cell r="CK313" t="str">
            <v>0</v>
          </cell>
          <cell r="CL313" t="str">
            <v>UE Red De Salud Abancay</v>
          </cell>
          <cell r="CM313" t="str">
            <v>ACTIVO</v>
          </cell>
          <cell r="CR313" t="str">
            <v>MICRORED DE SALUD CENTENARIO</v>
          </cell>
        </row>
        <row r="314">
          <cell r="S314" t="str">
            <v>31040019</v>
          </cell>
          <cell r="T314" t="str">
            <v>CLAUDIO WALTER</v>
          </cell>
          <cell r="U314" t="str">
            <v>TRUJILLO</v>
          </cell>
          <cell r="V314" t="str">
            <v>AVILA</v>
          </cell>
          <cell r="W314" t="str">
            <v>SIN DATOS</v>
          </cell>
          <cell r="X314" t="str">
            <v>12/08/1964</v>
          </cell>
          <cell r="Y314" t="str">
            <v>Masculino</v>
          </cell>
          <cell r="Z314" t="str">
            <v>Soltero</v>
          </cell>
          <cell r="AA314" t="str">
            <v>BARRIO FLOR DE PISONAY MZ.A LT.1</v>
          </cell>
          <cell r="AC314" t="str">
            <v>brigadistaleo@hotmail.com</v>
          </cell>
          <cell r="AD314" t="str">
            <v>983603090</v>
          </cell>
          <cell r="AE314" t="str">
            <v>Superior Técnico</v>
          </cell>
          <cell r="AF314" t="str">
            <v>Técnico superior completo</v>
          </cell>
          <cell r="AG314" t="str">
            <v>TECNICO EN ENFERMERIA</v>
          </cell>
          <cell r="AK314" t="str">
            <v>TITULO</v>
          </cell>
          <cell r="AM314" t="str">
            <v>NO</v>
          </cell>
          <cell r="AR314" t="str">
            <v>SI</v>
          </cell>
          <cell r="AS314" t="str">
            <v>NO</v>
          </cell>
          <cell r="AT314" t="str">
            <v>NO</v>
          </cell>
          <cell r="AV314" t="str">
            <v>1987-12-01</v>
          </cell>
          <cell r="AW314" t="str">
            <v>TECNICO/A EN ENFERMERIA I</v>
          </cell>
          <cell r="AX314" t="str">
            <v>Regimen 276</v>
          </cell>
          <cell r="AY314" t="str">
            <v>Nombrado</v>
          </cell>
          <cell r="AZ314" t="str">
            <v>STA</v>
          </cell>
          <cell r="BA314" t="str">
            <v>0094-STA-Servidor Tecnico A</v>
          </cell>
          <cell r="BB314" t="str">
            <v>TA</v>
          </cell>
          <cell r="BC314" t="str">
            <v>Recursos Ordinarios</v>
          </cell>
          <cell r="BE314" t="str">
            <v>Presencial</v>
          </cell>
          <cell r="BF314" t="str">
            <v>NO</v>
          </cell>
          <cell r="BG314" t="str">
            <v>NO</v>
          </cell>
          <cell r="BH314" t="str">
            <v>Presencia de comorbilidad(RM 193-2020-MINSA,7.2)</v>
          </cell>
          <cell r="BI314" t="str">
            <v>NO</v>
          </cell>
          <cell r="BJ314" t="str">
            <v>NO</v>
          </cell>
          <cell r="BL314" t="str">
            <v>NO</v>
          </cell>
          <cell r="BM314" t="str">
            <v>Activos</v>
          </cell>
          <cell r="BN314" t="str">
            <v>Tecnicos</v>
          </cell>
          <cell r="BO314" t="str">
            <v>TECNICO ASIS</v>
          </cell>
          <cell r="BP314" t="str">
            <v>000119</v>
          </cell>
          <cell r="BQ314" t="str">
            <v>Ocupada</v>
          </cell>
          <cell r="BR314" t="str">
            <v>Concurso</v>
          </cell>
          <cell r="BS314" t="str">
            <v>12/01/1987</v>
          </cell>
          <cell r="BT314" t="str">
            <v>RESOLUCION DIRECTORAL</v>
          </cell>
          <cell r="BU314" t="str">
            <v>12/01/1987</v>
          </cell>
          <cell r="BV314" t="str">
            <v>-</v>
          </cell>
          <cell r="BX314" t="str">
            <v>DIRECCION EJECUTIVA</v>
          </cell>
          <cell r="BY314" t="str">
            <v>GESTION ADMINISTRATIVA</v>
          </cell>
          <cell r="BZ314" t="str">
            <v>Personal y Obligaciones Sociales</v>
          </cell>
          <cell r="CA314" t="str">
            <v>RECURSOS ORDINARIOS</v>
          </cell>
          <cell r="CB314" t="str">
            <v>12</v>
          </cell>
          <cell r="CC314" t="str">
            <v>BANCO DE LA NACION</v>
          </cell>
          <cell r="CD314" t="str">
            <v>MULTIRED</v>
          </cell>
          <cell r="CE314" t="str">
            <v>04181336825</v>
          </cell>
          <cell r="CF314" t="str">
            <v>0</v>
          </cell>
          <cell r="CG314" t="str">
            <v>DL.25897 - SPP</v>
          </cell>
          <cell r="CH314" t="str">
            <v>PRIMA AFP</v>
          </cell>
          <cell r="CI314" t="str">
            <v>01/07/2018</v>
          </cell>
          <cell r="CJ314" t="str">
            <v>235991CTAJL1</v>
          </cell>
          <cell r="CK314" t="str">
            <v>0</v>
          </cell>
          <cell r="CL314" t="str">
            <v>UE Red De Salud Abancay</v>
          </cell>
          <cell r="CM314" t="str">
            <v>ACTIVO</v>
          </cell>
        </row>
        <row r="315">
          <cell r="S315" t="str">
            <v>31037595</v>
          </cell>
          <cell r="T315" t="str">
            <v>YECENIA</v>
          </cell>
          <cell r="U315" t="str">
            <v>VALENZUELA</v>
          </cell>
          <cell r="V315" t="str">
            <v>PEÑA</v>
          </cell>
          <cell r="W315" t="str">
            <v>SIN DATOS</v>
          </cell>
          <cell r="X315" t="str">
            <v>03/05/1975</v>
          </cell>
          <cell r="Y315" t="str">
            <v>Femenino</v>
          </cell>
          <cell r="Z315" t="str">
            <v>Soltero</v>
          </cell>
          <cell r="AA315" t="str">
            <v>AV PRADO S/N</v>
          </cell>
          <cell r="AC315" t="str">
            <v>yecy_9@hotmail.com</v>
          </cell>
          <cell r="AD315" t="str">
            <v>983739470,945939315</v>
          </cell>
          <cell r="AE315" t="str">
            <v>Superior Universitario</v>
          </cell>
          <cell r="AF315" t="str">
            <v>Superior completo</v>
          </cell>
          <cell r="AG315" t="str">
            <v>CIRUJANO DENTISTA</v>
          </cell>
          <cell r="AK315" t="str">
            <v>TITULO</v>
          </cell>
          <cell r="AL315" t="str">
            <v>13152</v>
          </cell>
          <cell r="AM315" t="str">
            <v>NO</v>
          </cell>
          <cell r="AR315" t="str">
            <v>SI</v>
          </cell>
          <cell r="AS315" t="str">
            <v>NO</v>
          </cell>
          <cell r="AT315" t="str">
            <v>NO</v>
          </cell>
          <cell r="AV315" t="str">
            <v>2012-07-01</v>
          </cell>
          <cell r="AW315" t="str">
            <v>ODONTOLOGO</v>
          </cell>
          <cell r="AX315" t="str">
            <v>Regimen 276</v>
          </cell>
          <cell r="AY315" t="str">
            <v>Nombrado</v>
          </cell>
          <cell r="AZ315" t="str">
            <v>CD-I</v>
          </cell>
          <cell r="BA315" t="str">
            <v>0115-CD-I-Cirujano Dentista (nivel I)</v>
          </cell>
          <cell r="BB315" t="str">
            <v>61</v>
          </cell>
          <cell r="BC315" t="str">
            <v>Recursos Ordinarios</v>
          </cell>
          <cell r="BE315" t="str">
            <v>Presencial</v>
          </cell>
          <cell r="BF315" t="str">
            <v>NO</v>
          </cell>
          <cell r="BG315" t="str">
            <v>NO</v>
          </cell>
          <cell r="BI315" t="str">
            <v>NO</v>
          </cell>
          <cell r="BJ315" t="str">
            <v>NO</v>
          </cell>
          <cell r="BK315" t="str">
            <v>05/07/2012</v>
          </cell>
          <cell r="BL315" t="str">
            <v>SI</v>
          </cell>
          <cell r="BM315" t="str">
            <v>Activos</v>
          </cell>
          <cell r="BN315" t="str">
            <v>Profesionales de la Salud</v>
          </cell>
          <cell r="BO315" t="str">
            <v>PROF. DE LA SALUD</v>
          </cell>
          <cell r="BP315" t="str">
            <v>000238</v>
          </cell>
          <cell r="BQ315" t="str">
            <v>Ocupada</v>
          </cell>
          <cell r="BR315" t="str">
            <v>Concurso</v>
          </cell>
          <cell r="BS315" t="str">
            <v>01/04/2012</v>
          </cell>
          <cell r="BT315" t="str">
            <v>RESOLUCION DIRECTORAL</v>
          </cell>
          <cell r="BU315" t="str">
            <v>01/04/2012</v>
          </cell>
          <cell r="BV315" t="str">
            <v>-</v>
          </cell>
          <cell r="BX315" t="str">
            <v>DIRECCION EJECUTIVA</v>
          </cell>
          <cell r="BY315" t="str">
            <v>GESTION ADMINISTRATIVA</v>
          </cell>
          <cell r="BZ315" t="str">
            <v>Personal y Obligaciones Sociales</v>
          </cell>
          <cell r="CA315" t="str">
            <v>RECURSOS ORDINARIOS</v>
          </cell>
          <cell r="CB315" t="str">
            <v>12</v>
          </cell>
          <cell r="CC315" t="str">
            <v>BANCO DE LA NACION</v>
          </cell>
          <cell r="CD315" t="str">
            <v>MULTIRED</v>
          </cell>
          <cell r="CE315" t="str">
            <v>04181081967</v>
          </cell>
          <cell r="CF315" t="str">
            <v>00</v>
          </cell>
          <cell r="CG315" t="str">
            <v>DL.19990 - SNP</v>
          </cell>
          <cell r="CH315" t="str">
            <v>O.N.P.</v>
          </cell>
          <cell r="CI315" t="str">
            <v>01/04/2012</v>
          </cell>
          <cell r="CJ315" t="str">
            <v>0</v>
          </cell>
          <cell r="CK315" t="str">
            <v>0</v>
          </cell>
          <cell r="CL315" t="str">
            <v>UE Red De Salud Abancay</v>
          </cell>
          <cell r="CM315" t="str">
            <v>ACTIVO</v>
          </cell>
        </row>
        <row r="316">
          <cell r="S316" t="str">
            <v>31171263</v>
          </cell>
          <cell r="T316" t="str">
            <v>MARIA GLADYS</v>
          </cell>
          <cell r="U316" t="str">
            <v>VALVERDE</v>
          </cell>
          <cell r="V316" t="str">
            <v>MAMANI</v>
          </cell>
          <cell r="W316" t="str">
            <v>SIN DATOS</v>
          </cell>
          <cell r="X316" t="str">
            <v>18/12/1968</v>
          </cell>
          <cell r="Y316" t="str">
            <v>Femenino</v>
          </cell>
          <cell r="Z316" t="str">
            <v>Soltero</v>
          </cell>
          <cell r="AA316" t="str">
            <v>SIN DATOS</v>
          </cell>
          <cell r="AC316" t="str">
            <v>valverde657@hotmail.com</v>
          </cell>
          <cell r="AD316" t="str">
            <v>950636314</v>
          </cell>
          <cell r="AE316" t="str">
            <v>Superior Universitario</v>
          </cell>
          <cell r="AF316" t="str">
            <v>Superior completo</v>
          </cell>
          <cell r="AG316" t="str">
            <v>ENFERMERA(O)</v>
          </cell>
          <cell r="AK316" t="str">
            <v>TITULO</v>
          </cell>
          <cell r="AL316" t="str">
            <v>41379</v>
          </cell>
          <cell r="AM316" t="str">
            <v>SI</v>
          </cell>
          <cell r="AN316" t="str">
            <v>CRECIMIENTO, DESARROLLO DEL NIÑO Y ESTIMULACION TEMPRANA</v>
          </cell>
          <cell r="AO316" t="str">
            <v>TITULO</v>
          </cell>
          <cell r="AQ316" t="str">
            <v>UNIVERSIDAD NACIONAL DE SAN ANTONIO ABAD DEL CUSCO</v>
          </cell>
          <cell r="AR316" t="str">
            <v>SI</v>
          </cell>
          <cell r="AS316" t="str">
            <v>NO</v>
          </cell>
          <cell r="AT316" t="str">
            <v>NO</v>
          </cell>
          <cell r="AV316" t="str">
            <v>2011-01-01</v>
          </cell>
          <cell r="AW316" t="str">
            <v>ENFERMERA/O</v>
          </cell>
          <cell r="AX316" t="str">
            <v>Regimen 276</v>
          </cell>
          <cell r="AY316" t="str">
            <v>Nombrado</v>
          </cell>
          <cell r="AZ316" t="str">
            <v>ENF-10</v>
          </cell>
          <cell r="BA316" t="str">
            <v>0076-ENF-10-Enfermera (nivel I)</v>
          </cell>
          <cell r="BB316" t="str">
            <v>10</v>
          </cell>
          <cell r="BE316" t="str">
            <v>Presencial</v>
          </cell>
          <cell r="BF316" t="str">
            <v>NO</v>
          </cell>
          <cell r="BG316" t="str">
            <v>NO</v>
          </cell>
          <cell r="BI316" t="str">
            <v>NO</v>
          </cell>
          <cell r="BJ316" t="str">
            <v>NO</v>
          </cell>
          <cell r="BK316" t="str">
            <v>20/10/2016</v>
          </cell>
          <cell r="BL316" t="str">
            <v>SI</v>
          </cell>
          <cell r="BM316" t="str">
            <v>Activos</v>
          </cell>
          <cell r="BN316" t="str">
            <v>Profesionales de la Salud</v>
          </cell>
          <cell r="BO316" t="str">
            <v>PROF. DE LA SALUD</v>
          </cell>
          <cell r="BP316" t="str">
            <v>000505</v>
          </cell>
          <cell r="BQ316" t="str">
            <v>Ocupada</v>
          </cell>
          <cell r="BR316" t="str">
            <v>Ley 30372</v>
          </cell>
          <cell r="BS316" t="str">
            <v>17/10/2016</v>
          </cell>
          <cell r="BT316" t="str">
            <v>DECRETO SUPREMO</v>
          </cell>
          <cell r="BU316" t="str">
            <v>15/10/2016</v>
          </cell>
          <cell r="BV316" t="str">
            <v>DS 286-2016-EF Nombramiento 2016</v>
          </cell>
          <cell r="BX316" t="str">
            <v>DIRECCION EJECUTIVA</v>
          </cell>
          <cell r="BY316" t="str">
            <v>GESTION ADMINISTRATIVA</v>
          </cell>
          <cell r="BZ316" t="str">
            <v>Personal y Obligaciones Sociales</v>
          </cell>
          <cell r="CA316" t="str">
            <v>RECURSOS ORDINARIOS</v>
          </cell>
          <cell r="CB316" t="str">
            <v>12</v>
          </cell>
          <cell r="CC316" t="str">
            <v>BANCO DE LA NACION</v>
          </cell>
          <cell r="CD316" t="str">
            <v>CUENTA DE AHORRO</v>
          </cell>
          <cell r="CE316" t="str">
            <v>04181072836</v>
          </cell>
          <cell r="CF316" t="str">
            <v>00000000000000000000</v>
          </cell>
          <cell r="CG316" t="str">
            <v>DL.19990 - SNP</v>
          </cell>
          <cell r="CH316" t="str">
            <v>O.N.P.</v>
          </cell>
          <cell r="CJ316" t="str">
            <v>0</v>
          </cell>
          <cell r="CK316" t="str">
            <v>0000000000000</v>
          </cell>
          <cell r="CL316" t="str">
            <v>UE Red De Salud Abancay</v>
          </cell>
          <cell r="CM316" t="str">
            <v>ACTIVO</v>
          </cell>
        </row>
        <row r="317">
          <cell r="S317" t="str">
            <v>02429211</v>
          </cell>
          <cell r="T317" t="str">
            <v>MADELEYNE MAGDA</v>
          </cell>
          <cell r="U317" t="str">
            <v>VELASQUEZ</v>
          </cell>
          <cell r="V317" t="str">
            <v>CALLA</v>
          </cell>
          <cell r="W317" t="str">
            <v>SIN DATOS</v>
          </cell>
          <cell r="X317" t="str">
            <v>15/11/1971</v>
          </cell>
          <cell r="Y317" t="str">
            <v>Femenino</v>
          </cell>
          <cell r="Z317" t="str">
            <v>Soltero</v>
          </cell>
          <cell r="AA317" t="str">
            <v>AV.ANDRES A CACERES B-07</v>
          </cell>
          <cell r="AC317" t="str">
            <v>magveca@hotmail.com</v>
          </cell>
          <cell r="AD317" t="str">
            <v>983725655</v>
          </cell>
          <cell r="AE317" t="str">
            <v>Superior Universitario</v>
          </cell>
          <cell r="AF317" t="str">
            <v>Superior completo</v>
          </cell>
          <cell r="AG317" t="str">
            <v>OBSTETRA</v>
          </cell>
          <cell r="AK317" t="str">
            <v>TITULO</v>
          </cell>
          <cell r="AL317" t="str">
            <v>9460</v>
          </cell>
          <cell r="AM317" t="str">
            <v>SI</v>
          </cell>
          <cell r="AN317" t="str">
            <v>ALTO RIESGO OBSTETRICO</v>
          </cell>
          <cell r="AO317" t="str">
            <v>RNE</v>
          </cell>
          <cell r="AP317" t="str">
            <v>304-E.03</v>
          </cell>
          <cell r="AR317" t="str">
            <v>SI</v>
          </cell>
          <cell r="AS317" t="str">
            <v>NO</v>
          </cell>
          <cell r="AT317" t="str">
            <v>NO</v>
          </cell>
          <cell r="AV317" t="str">
            <v>2011-05-01</v>
          </cell>
          <cell r="AW317" t="str">
            <v>OBSTETRA</v>
          </cell>
          <cell r="AX317" t="str">
            <v>Regimen 276</v>
          </cell>
          <cell r="AY317" t="str">
            <v>Nombrado</v>
          </cell>
          <cell r="AZ317" t="str">
            <v>OBS-I</v>
          </cell>
          <cell r="BA317" t="str">
            <v>0110-OBS-I-Obstetriz (nivel 10)</v>
          </cell>
          <cell r="BB317" t="str">
            <v>1</v>
          </cell>
          <cell r="BE317" t="str">
            <v>Solo Remoto</v>
          </cell>
          <cell r="BF317" t="str">
            <v>NO</v>
          </cell>
          <cell r="BG317" t="str">
            <v>NO</v>
          </cell>
          <cell r="BH317" t="str">
            <v>Licencia por causas diferentes a los grupos de riesgo COVID-19</v>
          </cell>
          <cell r="BI317" t="str">
            <v>NO</v>
          </cell>
          <cell r="BJ317" t="str">
            <v>NO</v>
          </cell>
          <cell r="BK317" t="str">
            <v>2010-07-01</v>
          </cell>
          <cell r="BL317" t="str">
            <v>NO</v>
          </cell>
          <cell r="BM317" t="str">
            <v>Activos</v>
          </cell>
          <cell r="BN317" t="str">
            <v>Profesionales de la Salud</v>
          </cell>
          <cell r="BO317" t="str">
            <v>PROF. DE LA SALUD</v>
          </cell>
          <cell r="BP317" t="str">
            <v>000199</v>
          </cell>
          <cell r="BQ317" t="str">
            <v>Ocupada</v>
          </cell>
          <cell r="BR317" t="str">
            <v>Ley 28498</v>
          </cell>
          <cell r="BS317" t="str">
            <v>01/04/2010</v>
          </cell>
          <cell r="BT317" t="str">
            <v>RESOLUCION DIRECTORAL</v>
          </cell>
          <cell r="BU317" t="str">
            <v>01/04/2010</v>
          </cell>
          <cell r="BV317" t="str">
            <v>-</v>
          </cell>
          <cell r="BX317" t="str">
            <v>DIRECCION EJECUTIVA</v>
          </cell>
          <cell r="BY317" t="str">
            <v>GESTION ADMINISTRATIVA</v>
          </cell>
          <cell r="BZ317" t="str">
            <v>Personal y Obligaciones Sociales</v>
          </cell>
          <cell r="CA317" t="str">
            <v>RECURSOS ORDINARIOS</v>
          </cell>
          <cell r="CB317" t="str">
            <v>12</v>
          </cell>
          <cell r="CC317" t="str">
            <v>BANCO DE LA NACION</v>
          </cell>
          <cell r="CD317" t="str">
            <v>MULTIRED</v>
          </cell>
          <cell r="CE317" t="str">
            <v>04181071244</v>
          </cell>
          <cell r="CF317" t="str">
            <v>0</v>
          </cell>
          <cell r="CG317" t="str">
            <v>DL.25897 - SPP</v>
          </cell>
          <cell r="CH317" t="str">
            <v>AFP INTEGRA</v>
          </cell>
          <cell r="CI317" t="str">
            <v>20/09/1997</v>
          </cell>
          <cell r="CJ317" t="str">
            <v>562500MCVAL9</v>
          </cell>
          <cell r="CK317" t="str">
            <v>0</v>
          </cell>
          <cell r="CL317" t="str">
            <v>UE Red De Salud Abancay</v>
          </cell>
          <cell r="CM317" t="str">
            <v>ACTIVO</v>
          </cell>
        </row>
        <row r="318">
          <cell r="S318" t="str">
            <v>07518848</v>
          </cell>
          <cell r="T318" t="str">
            <v>VILMA</v>
          </cell>
          <cell r="U318" t="str">
            <v>VILLAVICENCIO</v>
          </cell>
          <cell r="V318" t="str">
            <v>AMPUERO</v>
          </cell>
          <cell r="W318" t="str">
            <v>SIN DATOS</v>
          </cell>
          <cell r="X318" t="str">
            <v>27/05/1971</v>
          </cell>
          <cell r="Y318" t="str">
            <v>Femenino</v>
          </cell>
          <cell r="Z318" t="str">
            <v>Soltero</v>
          </cell>
          <cell r="AA318" t="str">
            <v>PSJ.RICARDO PALMA S/N</v>
          </cell>
          <cell r="AC318" t="str">
            <v>vilmitavilla@hotmail.com</v>
          </cell>
          <cell r="AD318" t="str">
            <v>900578331</v>
          </cell>
          <cell r="AE318" t="str">
            <v>Superior Técnico</v>
          </cell>
          <cell r="AF318" t="str">
            <v>Técnico superior completo</v>
          </cell>
          <cell r="AG318" t="str">
            <v>TECNICO LABORATORISTA</v>
          </cell>
          <cell r="AK318" t="str">
            <v>TITULO</v>
          </cell>
          <cell r="AM318" t="str">
            <v>NO</v>
          </cell>
          <cell r="AR318" t="str">
            <v>SI</v>
          </cell>
          <cell r="AS318" t="str">
            <v>NO</v>
          </cell>
          <cell r="AT318" t="str">
            <v>NO</v>
          </cell>
          <cell r="AV318" t="str">
            <v>2010-07-01</v>
          </cell>
          <cell r="AW318" t="str">
            <v>TECNICO/A EN LABORATORIO I</v>
          </cell>
          <cell r="AX318" t="str">
            <v>Regimen 276</v>
          </cell>
          <cell r="AY318" t="str">
            <v>Nombrado</v>
          </cell>
          <cell r="AZ318" t="str">
            <v>STC</v>
          </cell>
          <cell r="BA318" t="str">
            <v>0096-STC-Servidor Tecnico C</v>
          </cell>
          <cell r="BB318" t="str">
            <v>TC</v>
          </cell>
          <cell r="BC318" t="str">
            <v>Recursos Ordinarios</v>
          </cell>
          <cell r="BE318" t="str">
            <v>Presencial</v>
          </cell>
          <cell r="BF318" t="str">
            <v>NO</v>
          </cell>
          <cell r="BG318" t="str">
            <v>NO</v>
          </cell>
          <cell r="BI318" t="str">
            <v>NO</v>
          </cell>
          <cell r="BJ318" t="str">
            <v>NO</v>
          </cell>
          <cell r="BK318" t="str">
            <v>05/08/2010</v>
          </cell>
          <cell r="BL318" t="str">
            <v>SI</v>
          </cell>
          <cell r="BM318" t="str">
            <v>Activos</v>
          </cell>
          <cell r="BN318" t="str">
            <v>Tecnicos</v>
          </cell>
          <cell r="BO318" t="str">
            <v>TECNICO ASIS</v>
          </cell>
          <cell r="BP318" t="str">
            <v>000196</v>
          </cell>
          <cell r="BQ318" t="str">
            <v>Ocupada</v>
          </cell>
          <cell r="BR318" t="str">
            <v>Ley 28498</v>
          </cell>
          <cell r="BS318" t="str">
            <v>01/04/2010</v>
          </cell>
          <cell r="BT318" t="str">
            <v>RESOLUCION DIRECTORAL</v>
          </cell>
          <cell r="BU318" t="str">
            <v>01/04/2010</v>
          </cell>
          <cell r="BV318" t="str">
            <v>-</v>
          </cell>
          <cell r="BX318" t="str">
            <v>DIRECCION EJECUTIVA</v>
          </cell>
          <cell r="BY318" t="str">
            <v>GESTION ADMINISTRATIVA</v>
          </cell>
          <cell r="BZ318" t="str">
            <v>Personal y Obligaciones Sociales</v>
          </cell>
          <cell r="CA318" t="str">
            <v>RECURSOS ORDINARIOS</v>
          </cell>
          <cell r="CB318" t="str">
            <v>12</v>
          </cell>
          <cell r="CC318" t="str">
            <v>BANCO DE LA NACION</v>
          </cell>
          <cell r="CD318" t="str">
            <v>MULTIRED</v>
          </cell>
          <cell r="CE318" t="str">
            <v>04181029078</v>
          </cell>
          <cell r="CF318" t="str">
            <v>0</v>
          </cell>
          <cell r="CG318" t="str">
            <v>DL.25897 - SPP</v>
          </cell>
          <cell r="CH318" t="str">
            <v>AFP PROFUTURO</v>
          </cell>
          <cell r="CI318" t="str">
            <v>19/09/2002</v>
          </cell>
          <cell r="CJ318" t="str">
            <v>560780VVALU7</v>
          </cell>
          <cell r="CK318" t="str">
            <v>0</v>
          </cell>
          <cell r="CL318" t="str">
            <v>UE Red De Salud Abancay</v>
          </cell>
          <cell r="CM318" t="str">
            <v>ACTIVO</v>
          </cell>
        </row>
        <row r="319">
          <cell r="S319" t="str">
            <v>42339136</v>
          </cell>
          <cell r="T319" t="str">
            <v>LEONCIO WALTER</v>
          </cell>
          <cell r="U319" t="str">
            <v>YUPANQUI</v>
          </cell>
          <cell r="V319" t="str">
            <v>CASTILLO</v>
          </cell>
          <cell r="W319" t="str">
            <v>SIN DATOS</v>
          </cell>
          <cell r="X319" t="str">
            <v>01/03/1984</v>
          </cell>
          <cell r="Y319" t="str">
            <v>Masculino</v>
          </cell>
          <cell r="Z319" t="str">
            <v>Soltero</v>
          </cell>
          <cell r="AA319" t="str">
            <v>JR.CHALHUANCA 418</v>
          </cell>
          <cell r="AC319" t="str">
            <v>leito26_05@hotmail.com</v>
          </cell>
          <cell r="AD319" t="str">
            <v>987111192</v>
          </cell>
          <cell r="AE319" t="str">
            <v>Superior Universitario</v>
          </cell>
          <cell r="AF319" t="str">
            <v>Superior completo</v>
          </cell>
          <cell r="AG319" t="str">
            <v>ENFERMERA(O)</v>
          </cell>
          <cell r="AK319" t="str">
            <v>TITULO</v>
          </cell>
          <cell r="AL319" t="str">
            <v>54047</v>
          </cell>
          <cell r="AM319" t="str">
            <v>SI</v>
          </cell>
          <cell r="AN319" t="str">
            <v>CRECIMIENTO, DESARROLLO DEL NIÑO Y ESTIMULACION TEMPRANA</v>
          </cell>
          <cell r="AO319" t="str">
            <v>CONSTANCIA</v>
          </cell>
          <cell r="AQ319" t="str">
            <v>UNIVERSIDAD CIUDAD DE SAO PAULO</v>
          </cell>
          <cell r="AR319" t="str">
            <v>SI</v>
          </cell>
          <cell r="AS319" t="str">
            <v>NO</v>
          </cell>
          <cell r="AT319" t="str">
            <v>NO</v>
          </cell>
          <cell r="AV319" t="str">
            <v>01/01/2019</v>
          </cell>
          <cell r="AW319" t="str">
            <v>ENFERMERA/O</v>
          </cell>
          <cell r="AX319" t="str">
            <v>Regimen 276</v>
          </cell>
          <cell r="AY319" t="str">
            <v>Nombrado</v>
          </cell>
          <cell r="AZ319" t="str">
            <v>ENF-10</v>
          </cell>
          <cell r="BA319" t="str">
            <v>0076-ENF-10-Enfermera (nivel I)</v>
          </cell>
          <cell r="BB319" t="str">
            <v>10</v>
          </cell>
          <cell r="BE319" t="str">
            <v>Presencial</v>
          </cell>
          <cell r="BF319" t="str">
            <v>NO</v>
          </cell>
          <cell r="BG319" t="str">
            <v>NO</v>
          </cell>
          <cell r="BI319" t="str">
            <v>NO</v>
          </cell>
          <cell r="BJ319" t="str">
            <v>NO</v>
          </cell>
          <cell r="BK319" t="str">
            <v>31/12/2018</v>
          </cell>
          <cell r="BL319" t="str">
            <v>SI</v>
          </cell>
          <cell r="BM319" t="str">
            <v>Activos</v>
          </cell>
          <cell r="BN319" t="str">
            <v>Profesionales de la Salud</v>
          </cell>
          <cell r="BO319" t="str">
            <v>PROF. DE LA SALUD</v>
          </cell>
          <cell r="BP319" t="str">
            <v>000588</v>
          </cell>
          <cell r="BQ319" t="str">
            <v>Ocupada</v>
          </cell>
          <cell r="BR319" t="str">
            <v>Concurso</v>
          </cell>
          <cell r="BS319" t="str">
            <v>01/01/2019</v>
          </cell>
          <cell r="BT319" t="str">
            <v>RESOLUCION DIRECTORAL</v>
          </cell>
          <cell r="BU319" t="str">
            <v>01/01/2019</v>
          </cell>
          <cell r="BV319" t="str">
            <v>396</v>
          </cell>
          <cell r="BX319" t="str">
            <v>DIRECCION EJECUTIVA</v>
          </cell>
          <cell r="BZ319" t="str">
            <v>Personal y Obligaciones Sociales</v>
          </cell>
          <cell r="CA319" t="str">
            <v>RECURSOS ORDINARIOS</v>
          </cell>
          <cell r="CB319" t="str">
            <v>12</v>
          </cell>
          <cell r="CC319" t="str">
            <v>BANCO DE LA NACION</v>
          </cell>
          <cell r="CD319" t="str">
            <v>CUENTA DE AHORRO</v>
          </cell>
          <cell r="CE319" t="str">
            <v>04181065902</v>
          </cell>
          <cell r="CF319" t="str">
            <v>00000000000000000000</v>
          </cell>
          <cell r="CG319" t="str">
            <v>DL.25897 - SPP</v>
          </cell>
          <cell r="CH319" t="str">
            <v>AFP PROFUTURO</v>
          </cell>
          <cell r="CI319" t="str">
            <v>01/01/2019</v>
          </cell>
          <cell r="CJ319" t="str">
            <v>607401LYCAT7</v>
          </cell>
          <cell r="CK319" t="str">
            <v>000000000000000</v>
          </cell>
          <cell r="CL319" t="str">
            <v>UE Red De Salud Abancay</v>
          </cell>
          <cell r="CM319" t="str">
            <v>ACTIVO</v>
          </cell>
          <cell r="CR319" t="str">
            <v>MICRORED DE SALUD CENTENARIO</v>
          </cell>
        </row>
        <row r="320">
          <cell r="S320" t="str">
            <v>41377687</v>
          </cell>
          <cell r="T320" t="str">
            <v>SUSANA FABIOLA</v>
          </cell>
          <cell r="U320" t="str">
            <v>ZEVALLOS</v>
          </cell>
          <cell r="V320" t="str">
            <v>CISTERNA</v>
          </cell>
          <cell r="W320" t="str">
            <v>SIN DATOS</v>
          </cell>
          <cell r="X320" t="str">
            <v>24/01/1982</v>
          </cell>
          <cell r="Y320" t="str">
            <v>Femenino</v>
          </cell>
          <cell r="Z320" t="str">
            <v>Soltero</v>
          </cell>
          <cell r="AA320" t="str">
            <v>RICARDO PALMA</v>
          </cell>
          <cell r="AB320" t="str">
            <v>10413776871</v>
          </cell>
          <cell r="AC320" t="str">
            <v>suceci82@hotmail.com</v>
          </cell>
          <cell r="AD320" t="str">
            <v>974370861</v>
          </cell>
          <cell r="AE320" t="str">
            <v>Superior Universitario</v>
          </cell>
          <cell r="AF320" t="str">
            <v>Superior completo</v>
          </cell>
          <cell r="AG320" t="str">
            <v>OBSTETRA</v>
          </cell>
          <cell r="AK320" t="str">
            <v>TITULO</v>
          </cell>
          <cell r="AL320" t="str">
            <v>21997</v>
          </cell>
          <cell r="AM320" t="str">
            <v>SI</v>
          </cell>
          <cell r="AN320" t="str">
            <v>PROMOCION DE LA SALUD MATERNA CON MENCION EN PSICOPROFILAXIS OBSTETRICA Y ESTIMULACION PRENATAL</v>
          </cell>
          <cell r="AO320" t="str">
            <v>RNE</v>
          </cell>
          <cell r="AP320" t="str">
            <v>1532-E.03</v>
          </cell>
          <cell r="AR320" t="str">
            <v>SI</v>
          </cell>
          <cell r="AS320" t="str">
            <v>NO</v>
          </cell>
          <cell r="AT320" t="str">
            <v>NO</v>
          </cell>
          <cell r="AV320" t="str">
            <v>2010-04-01</v>
          </cell>
          <cell r="AW320" t="str">
            <v>OBSTETRA</v>
          </cell>
          <cell r="AX320" t="str">
            <v>Regimen 276</v>
          </cell>
          <cell r="AY320" t="str">
            <v>Nombrado</v>
          </cell>
          <cell r="AZ320" t="str">
            <v>OBS-I</v>
          </cell>
          <cell r="BA320" t="str">
            <v>0110-OBS-I-Obstetriz (nivel 10)</v>
          </cell>
          <cell r="BB320" t="str">
            <v>1</v>
          </cell>
          <cell r="BE320" t="str">
            <v>Presencial</v>
          </cell>
          <cell r="BF320" t="str">
            <v>NO</v>
          </cell>
          <cell r="BG320" t="str">
            <v>NO</v>
          </cell>
          <cell r="BI320" t="str">
            <v>NO</v>
          </cell>
          <cell r="BJ320" t="str">
            <v>NO</v>
          </cell>
          <cell r="BK320" t="str">
            <v>2016-01-01</v>
          </cell>
          <cell r="BL320" t="str">
            <v>NO</v>
          </cell>
          <cell r="BM320" t="str">
            <v>Activos</v>
          </cell>
          <cell r="BN320" t="str">
            <v>Profesionales de la Salud</v>
          </cell>
          <cell r="BO320" t="str">
            <v>PROF. DE LA SALUD</v>
          </cell>
          <cell r="BP320" t="str">
            <v>000477</v>
          </cell>
          <cell r="BQ320" t="str">
            <v>Ocupada</v>
          </cell>
          <cell r="BR320" t="str">
            <v>Ley 30281</v>
          </cell>
          <cell r="BS320" t="str">
            <v>31/12/2015</v>
          </cell>
          <cell r="BT320" t="str">
            <v>RESOLUCION DIRECTORAL</v>
          </cell>
          <cell r="BU320" t="str">
            <v>31/12/2015</v>
          </cell>
          <cell r="BV320" t="str">
            <v>Nombramiento 2015</v>
          </cell>
          <cell r="BX320" t="str">
            <v>RED DE SALUD ABANCAY</v>
          </cell>
          <cell r="BY320" t="str">
            <v>GESTION ADMINISTRATIVA</v>
          </cell>
          <cell r="BZ320" t="str">
            <v>Personal y Obligaciones Sociales</v>
          </cell>
          <cell r="CA320" t="str">
            <v>RECURSOS ORDINARIOS</v>
          </cell>
          <cell r="CB320" t="str">
            <v>12</v>
          </cell>
          <cell r="CC320" t="str">
            <v>BANCO DE LA NACION</v>
          </cell>
          <cell r="CD320" t="str">
            <v>MULTIRED</v>
          </cell>
          <cell r="CE320" t="str">
            <v>00000</v>
          </cell>
          <cell r="CF320" t="str">
            <v>00000000000000000000</v>
          </cell>
          <cell r="CG320" t="str">
            <v>DL.19990 - SNP</v>
          </cell>
          <cell r="CH320" t="str">
            <v>O.N.P.</v>
          </cell>
          <cell r="CJ320" t="str">
            <v>0</v>
          </cell>
          <cell r="CK320" t="str">
            <v>000000000000000</v>
          </cell>
          <cell r="CL320" t="str">
            <v>UE Red De Salud Abancay</v>
          </cell>
          <cell r="CM320" t="str">
            <v>ACTIVO</v>
          </cell>
          <cell r="CR320" t="str">
            <v>MICRORED DE SALUD CENTENARIO</v>
          </cell>
        </row>
        <row r="321">
          <cell r="S321" t="str">
            <v>31045335</v>
          </cell>
          <cell r="T321" t="str">
            <v>MARYBEL</v>
          </cell>
          <cell r="U321" t="str">
            <v>PONCE</v>
          </cell>
          <cell r="V321" t="str">
            <v>ICARAYME</v>
          </cell>
          <cell r="W321" t="str">
            <v>SIN DATOS</v>
          </cell>
          <cell r="X321" t="str">
            <v>27/08/1978</v>
          </cell>
          <cell r="Y321" t="str">
            <v>Femenino</v>
          </cell>
          <cell r="Z321" t="str">
            <v>Soltero</v>
          </cell>
          <cell r="AA321" t="str">
            <v>JR. NICARAGUA 218</v>
          </cell>
          <cell r="AB321" t="str">
            <v>10310453353</v>
          </cell>
          <cell r="AC321" t="str">
            <v>ponceyyy@hotmail.com</v>
          </cell>
          <cell r="AD321" t="str">
            <v>962354858</v>
          </cell>
          <cell r="AE321" t="str">
            <v>Superior Universitario</v>
          </cell>
          <cell r="AF321" t="str">
            <v>Superior completo</v>
          </cell>
          <cell r="AG321" t="str">
            <v>MEDICO CIRUJANO</v>
          </cell>
          <cell r="AK321" t="str">
            <v>TITULO</v>
          </cell>
          <cell r="AL321" t="str">
            <v>41653</v>
          </cell>
          <cell r="AM321" t="str">
            <v>NO</v>
          </cell>
          <cell r="AR321" t="str">
            <v>SI</v>
          </cell>
          <cell r="AS321" t="str">
            <v>NO</v>
          </cell>
          <cell r="AT321" t="str">
            <v>NO</v>
          </cell>
          <cell r="AV321" t="str">
            <v>2013-09-01</v>
          </cell>
          <cell r="AW321" t="str">
            <v>MEDICO</v>
          </cell>
          <cell r="AX321" t="str">
            <v>Regimen 276</v>
          </cell>
          <cell r="AY321" t="str">
            <v>Nombrado</v>
          </cell>
          <cell r="AZ321" t="str">
            <v>MC-1</v>
          </cell>
          <cell r="BA321" t="str">
            <v>0071-MC-1-Medico Cirujano N-1</v>
          </cell>
          <cell r="BB321" t="str">
            <v>15</v>
          </cell>
          <cell r="BC321" t="str">
            <v>Recursos Ordinarios</v>
          </cell>
          <cell r="BE321" t="str">
            <v>Presencial</v>
          </cell>
          <cell r="BF321" t="str">
            <v>NO</v>
          </cell>
          <cell r="BG321" t="str">
            <v>NO</v>
          </cell>
          <cell r="BI321" t="str">
            <v>NO</v>
          </cell>
          <cell r="BJ321" t="str">
            <v>NO</v>
          </cell>
          <cell r="BK321" t="str">
            <v>2013-09-01</v>
          </cell>
          <cell r="BL321" t="str">
            <v>NO</v>
          </cell>
          <cell r="BM321" t="str">
            <v>Activos</v>
          </cell>
          <cell r="BN321" t="str">
            <v>Profesionales de la Salud</v>
          </cell>
          <cell r="BO321" t="str">
            <v>MEDICO</v>
          </cell>
          <cell r="BP321" t="str">
            <v>000288</v>
          </cell>
          <cell r="BQ321" t="str">
            <v>Ocupada</v>
          </cell>
          <cell r="BR321" t="str">
            <v>Ley 29944</v>
          </cell>
          <cell r="BS321" t="str">
            <v>01/07/2013</v>
          </cell>
          <cell r="BT321" t="str">
            <v>RESOLUCION DIRECTORAL</v>
          </cell>
          <cell r="BU321" t="str">
            <v>01/07/2013</v>
          </cell>
          <cell r="BV321" t="str">
            <v>-</v>
          </cell>
          <cell r="BX321" t="str">
            <v>DIRECCION EJECUTIVA</v>
          </cell>
          <cell r="BY321" t="str">
            <v>GESTION ADMINISTRATIVA</v>
          </cell>
          <cell r="BZ321" t="str">
            <v>Personal y Obligaciones Sociales</v>
          </cell>
          <cell r="CA321" t="str">
            <v>RECURSOS ORDINARIOS</v>
          </cell>
          <cell r="CB321" t="str">
            <v>12</v>
          </cell>
          <cell r="CC321" t="str">
            <v>BANCO DE LA NACION</v>
          </cell>
          <cell r="CD321" t="str">
            <v>MULTIRED</v>
          </cell>
          <cell r="CE321" t="str">
            <v>04181101542</v>
          </cell>
          <cell r="CF321" t="str">
            <v>0</v>
          </cell>
          <cell r="CG321" t="str">
            <v>DL.19990 - SNP</v>
          </cell>
          <cell r="CH321" t="str">
            <v>O.N.P.</v>
          </cell>
          <cell r="CI321" t="str">
            <v>01/07/2013</v>
          </cell>
          <cell r="CJ321" t="str">
            <v>0</v>
          </cell>
          <cell r="CK321" t="str">
            <v>0</v>
          </cell>
          <cell r="CL321" t="str">
            <v>UE Red De Salud Abancay</v>
          </cell>
          <cell r="CM321" t="str">
            <v>ACTIVO</v>
          </cell>
          <cell r="CR321" t="str">
            <v>MICRORED DE SALUD CENTENARIO</v>
          </cell>
        </row>
        <row r="322">
          <cell r="S322" t="str">
            <v>41751431</v>
          </cell>
          <cell r="T322" t="str">
            <v>JORGE LUIS</v>
          </cell>
          <cell r="U322" t="str">
            <v>ARIAS</v>
          </cell>
          <cell r="V322" t="str">
            <v>HUARACA</v>
          </cell>
          <cell r="W322" t="str">
            <v>SIN DATOS</v>
          </cell>
          <cell r="X322" t="str">
            <v>10/01/1983</v>
          </cell>
          <cell r="Y322" t="str">
            <v>Masculino</v>
          </cell>
          <cell r="Z322" t="str">
            <v>Soltero</v>
          </cell>
          <cell r="AA322" t="str">
            <v>ASOC.JUAN PABLO II S/N</v>
          </cell>
          <cell r="AC322" t="str">
            <v>jlah1083@gmail.com</v>
          </cell>
          <cell r="AD322" t="str">
            <v>988776735,923690547</v>
          </cell>
          <cell r="AE322" t="str">
            <v>Superior Universitario</v>
          </cell>
          <cell r="AF322" t="str">
            <v>Superior completo</v>
          </cell>
          <cell r="AG322" t="str">
            <v>INGENIERO DE SISTEMAS E INFORMATICA</v>
          </cell>
          <cell r="AK322" t="str">
            <v>TITULO</v>
          </cell>
          <cell r="AL322" t="str">
            <v>227806</v>
          </cell>
          <cell r="AM322" t="str">
            <v>NO</v>
          </cell>
          <cell r="AR322" t="str">
            <v>SI</v>
          </cell>
          <cell r="AS322" t="str">
            <v>NO</v>
          </cell>
          <cell r="AT322" t="str">
            <v>NO</v>
          </cell>
          <cell r="AV322" t="str">
            <v>2013-09-01</v>
          </cell>
          <cell r="AW322" t="str">
            <v>TECNICO/A ADMINISTRATIVO I</v>
          </cell>
          <cell r="AX322" t="str">
            <v>Regimen 276</v>
          </cell>
          <cell r="AY322" t="str">
            <v>Nombrado</v>
          </cell>
          <cell r="AZ322" t="str">
            <v>STD</v>
          </cell>
          <cell r="BA322" t="str">
            <v>0097-STD-Servidor Tecnico D</v>
          </cell>
          <cell r="BB322" t="str">
            <v>TD</v>
          </cell>
          <cell r="BC322" t="str">
            <v>Recursos Ordinarios</v>
          </cell>
          <cell r="BE322" t="str">
            <v>Presencial</v>
          </cell>
          <cell r="BF322" t="str">
            <v>NO</v>
          </cell>
          <cell r="BG322" t="str">
            <v>NO</v>
          </cell>
          <cell r="BI322" t="str">
            <v>NO</v>
          </cell>
          <cell r="BJ322" t="str">
            <v>NO</v>
          </cell>
          <cell r="BL322" t="str">
            <v>NO</v>
          </cell>
          <cell r="BM322" t="str">
            <v>Activos</v>
          </cell>
          <cell r="BN322" t="str">
            <v>Tecnicos</v>
          </cell>
          <cell r="BO322" t="str">
            <v>TECNICO ADM</v>
          </cell>
          <cell r="BP322" t="str">
            <v>000287</v>
          </cell>
          <cell r="BQ322" t="str">
            <v>Ocupada</v>
          </cell>
          <cell r="BR322" t="str">
            <v>Concurso</v>
          </cell>
          <cell r="BS322" t="str">
            <v>01/07/2013</v>
          </cell>
          <cell r="BT322" t="str">
            <v>RESOLUCION DIRECTORAL</v>
          </cell>
          <cell r="BU322" t="str">
            <v>01/07/2013</v>
          </cell>
          <cell r="BV322" t="str">
            <v>-</v>
          </cell>
          <cell r="BX322" t="str">
            <v>DIRECCION EJECUTIVA</v>
          </cell>
          <cell r="BY322" t="str">
            <v>GESTION ADMINISTRATIVA</v>
          </cell>
          <cell r="BZ322" t="str">
            <v>Personal y Obligaciones Sociales</v>
          </cell>
          <cell r="CA322" t="str">
            <v>RECURSOS ORDINARIOS</v>
          </cell>
          <cell r="CB322" t="str">
            <v>12</v>
          </cell>
          <cell r="CC322" t="str">
            <v>BANCO DE LA NACION</v>
          </cell>
          <cell r="CD322" t="str">
            <v>MULTIRED</v>
          </cell>
          <cell r="CE322" t="str">
            <v>04181081975</v>
          </cell>
          <cell r="CF322" t="str">
            <v>00000000000000000000</v>
          </cell>
          <cell r="CG322" t="str">
            <v>DL.19990 - SNP</v>
          </cell>
          <cell r="CH322" t="str">
            <v>O.N.P.</v>
          </cell>
          <cell r="CI322" t="str">
            <v>01/07/2013</v>
          </cell>
          <cell r="CJ322" t="str">
            <v>000000000000</v>
          </cell>
          <cell r="CK322" t="str">
            <v>000000000000000</v>
          </cell>
          <cell r="CL322" t="str">
            <v>UE Red De Salud Abancay</v>
          </cell>
          <cell r="CM322" t="str">
            <v>ACTIVO</v>
          </cell>
          <cell r="CR322" t="str">
            <v>MICRORED DE SALUD CENTENARIO</v>
          </cell>
        </row>
        <row r="323">
          <cell r="S323" t="str">
            <v>31036488</v>
          </cell>
          <cell r="T323" t="str">
            <v>TEOFILO</v>
          </cell>
          <cell r="U323" t="str">
            <v>DIAZ</v>
          </cell>
          <cell r="V323" t="str">
            <v>CONTRERAS</v>
          </cell>
          <cell r="W323" t="str">
            <v>SIN DATOS</v>
          </cell>
          <cell r="X323" t="str">
            <v>28/02/1965</v>
          </cell>
          <cell r="Y323" t="str">
            <v>Masculino</v>
          </cell>
          <cell r="Z323" t="str">
            <v>Casado</v>
          </cell>
          <cell r="AA323" t="str">
            <v>PSJ.ESTADOS UNIDOS 47</v>
          </cell>
          <cell r="AC323" t="str">
            <v>teofilo_3103@hotmail.com</v>
          </cell>
          <cell r="AD323" t="str">
            <v>983909073</v>
          </cell>
          <cell r="AE323" t="str">
            <v>Superior Técnico</v>
          </cell>
          <cell r="AF323" t="str">
            <v>Técnico superior completo</v>
          </cell>
          <cell r="AG323" t="str">
            <v>TECNICO EN ENFERMERIA</v>
          </cell>
          <cell r="AK323" t="str">
            <v>TITULO</v>
          </cell>
          <cell r="AM323" t="str">
            <v>NO</v>
          </cell>
          <cell r="AR323" t="str">
            <v>SI</v>
          </cell>
          <cell r="AS323" t="str">
            <v>NO</v>
          </cell>
          <cell r="AT323" t="str">
            <v>NO</v>
          </cell>
          <cell r="AV323" t="str">
            <v>2013-09-01</v>
          </cell>
          <cell r="AW323" t="str">
            <v>ENFERMERA/O</v>
          </cell>
          <cell r="AX323" t="str">
            <v>Regimen 276</v>
          </cell>
          <cell r="AY323" t="str">
            <v>Nombrado</v>
          </cell>
          <cell r="AZ323" t="str">
            <v>STC</v>
          </cell>
          <cell r="BA323" t="str">
            <v>0096-STC-Servidor Tecnico C</v>
          </cell>
          <cell r="BB323" t="str">
            <v>TC</v>
          </cell>
          <cell r="BC323" t="str">
            <v>Recursos Ordinarios</v>
          </cell>
          <cell r="BE323" t="str">
            <v>Presencial</v>
          </cell>
          <cell r="BF323" t="str">
            <v>NO</v>
          </cell>
          <cell r="BG323" t="str">
            <v>NO</v>
          </cell>
          <cell r="BH323" t="str">
            <v>Presencia de comorbilidad(RM 193-2020-MINSA,7.2)</v>
          </cell>
          <cell r="BI323" t="str">
            <v>NO</v>
          </cell>
          <cell r="BJ323" t="str">
            <v>NO</v>
          </cell>
          <cell r="BL323" t="str">
            <v>NO</v>
          </cell>
          <cell r="BM323" t="str">
            <v>Activos</v>
          </cell>
          <cell r="BN323" t="str">
            <v>Tecnicos</v>
          </cell>
          <cell r="BO323" t="str">
            <v>TECNICO ASIS</v>
          </cell>
          <cell r="BP323" t="str">
            <v>000306</v>
          </cell>
          <cell r="BQ323" t="str">
            <v>Ocupada</v>
          </cell>
          <cell r="BR323" t="str">
            <v>Concurso</v>
          </cell>
          <cell r="BS323" t="str">
            <v>01/07/2013</v>
          </cell>
          <cell r="BT323" t="str">
            <v>RESOLUCION DIRECTORAL</v>
          </cell>
          <cell r="BU323" t="str">
            <v>01/07/2013</v>
          </cell>
          <cell r="BV323" t="str">
            <v>-</v>
          </cell>
          <cell r="BX323" t="str">
            <v>DIRECCION EJECUTIVA</v>
          </cell>
          <cell r="BY323" t="str">
            <v>GESTION ADMINISTRATIVA</v>
          </cell>
          <cell r="BZ323" t="str">
            <v>Personal y Obligaciones Sociales</v>
          </cell>
          <cell r="CA323" t="str">
            <v>RECURSOS ORDINARIOS</v>
          </cell>
          <cell r="CB323" t="str">
            <v>12</v>
          </cell>
          <cell r="CC323" t="str">
            <v>BANCO DE LA NACION</v>
          </cell>
          <cell r="CD323" t="str">
            <v>MULTIRED</v>
          </cell>
          <cell r="CE323" t="str">
            <v>04181101828</v>
          </cell>
          <cell r="CG323" t="str">
            <v>DL.19990 - SNP</v>
          </cell>
          <cell r="CH323" t="str">
            <v>O.N.P.</v>
          </cell>
          <cell r="CI323" t="str">
            <v>01/07/2013</v>
          </cell>
          <cell r="CL323" t="str">
            <v>UE Red De Salud Abancay</v>
          </cell>
          <cell r="CM323" t="str">
            <v>ACTIVO</v>
          </cell>
          <cell r="CR323" t="str">
            <v>MICRORED DE SALUD CENTENARIO</v>
          </cell>
        </row>
        <row r="324">
          <cell r="S324" t="str">
            <v>80566792</v>
          </cell>
          <cell r="T324" t="str">
            <v>PATROCINIA</v>
          </cell>
          <cell r="U324" t="str">
            <v>FARFAN</v>
          </cell>
          <cell r="V324" t="str">
            <v>VALCARCEL</v>
          </cell>
          <cell r="W324" t="str">
            <v>SIN DATOS</v>
          </cell>
          <cell r="X324" t="str">
            <v>17/03/1966</v>
          </cell>
          <cell r="Y324" t="str">
            <v>Femenino</v>
          </cell>
          <cell r="Z324" t="str">
            <v>Soltero</v>
          </cell>
          <cell r="AA324" t="str">
            <v>JR.ALMIRANTE MIGUEL GRAU MZ.Ñ LT.2</v>
          </cell>
          <cell r="AD324" t="str">
            <v>945320453,940583378</v>
          </cell>
          <cell r="AE324" t="str">
            <v>Superior Técnico</v>
          </cell>
          <cell r="AF324" t="str">
            <v>Técnico superior incompleto</v>
          </cell>
          <cell r="AG324" t="str">
            <v>TECNICO EN MANTENIMIENTO</v>
          </cell>
          <cell r="AK324" t="str">
            <v>EGRESADO</v>
          </cell>
          <cell r="AM324" t="str">
            <v>NO</v>
          </cell>
          <cell r="AR324" t="str">
            <v>SI</v>
          </cell>
          <cell r="AS324" t="str">
            <v>NO</v>
          </cell>
          <cell r="AT324" t="str">
            <v>NO</v>
          </cell>
          <cell r="AV324" t="str">
            <v>2013-09-01</v>
          </cell>
          <cell r="AW324" t="str">
            <v>AUXILIAR ASISTENCIAL</v>
          </cell>
          <cell r="AX324" t="str">
            <v>Regimen 276</v>
          </cell>
          <cell r="AY324" t="str">
            <v>Nombrado</v>
          </cell>
          <cell r="AZ324" t="str">
            <v>SAD</v>
          </cell>
          <cell r="BA324" t="str">
            <v>0103-SAD-Servidor Auxiliar D</v>
          </cell>
          <cell r="BB324" t="str">
            <v>AD</v>
          </cell>
          <cell r="BC324" t="str">
            <v>Recursos Ordinarios</v>
          </cell>
          <cell r="BE324" t="str">
            <v>Presencial</v>
          </cell>
          <cell r="BF324" t="str">
            <v>NO</v>
          </cell>
          <cell r="BG324" t="str">
            <v>NO</v>
          </cell>
          <cell r="BH324" t="str">
            <v>Presencia de comorbilidad(RM 193-2020-MINSA,7.2)</v>
          </cell>
          <cell r="BI324" t="str">
            <v>NO</v>
          </cell>
          <cell r="BJ324" t="str">
            <v>NO</v>
          </cell>
          <cell r="BL324" t="str">
            <v>NO</v>
          </cell>
          <cell r="BM324" t="str">
            <v>Activos</v>
          </cell>
          <cell r="BN324" t="str">
            <v>Auxiliares</v>
          </cell>
          <cell r="BO324" t="str">
            <v>AUXILIAR ASIS</v>
          </cell>
          <cell r="BP324" t="str">
            <v>000311</v>
          </cell>
          <cell r="BQ324" t="str">
            <v>Ocupada</v>
          </cell>
          <cell r="BR324" t="str">
            <v>Concurso</v>
          </cell>
          <cell r="BS324" t="str">
            <v>01/07/2013</v>
          </cell>
          <cell r="BT324" t="str">
            <v>RESOLUCION DIRECTORAL</v>
          </cell>
          <cell r="BU324" t="str">
            <v>01/07/2013</v>
          </cell>
          <cell r="BV324" t="str">
            <v>-</v>
          </cell>
          <cell r="BW324" t="str">
            <v>C.S. I-4 PUEBLO JOVEN CENTENARIO</v>
          </cell>
          <cell r="BX324" t="str">
            <v>DIRECCION EJECUTIVA</v>
          </cell>
          <cell r="BY324" t="str">
            <v>GESTION ADMINISTRATIVA</v>
          </cell>
          <cell r="BZ324" t="str">
            <v>Personal y Obligaciones Sociales</v>
          </cell>
          <cell r="CA324" t="str">
            <v>RECURSOS ORDINARIOS</v>
          </cell>
          <cell r="CB324" t="str">
            <v>12</v>
          </cell>
          <cell r="CC324" t="str">
            <v>BANCO DE LA NACION</v>
          </cell>
          <cell r="CD324" t="str">
            <v>MULTIRED</v>
          </cell>
          <cell r="CE324" t="str">
            <v>04181101992</v>
          </cell>
          <cell r="CF324" t="str">
            <v>00000000000000000000</v>
          </cell>
          <cell r="CG324" t="str">
            <v>DL.19990 - SNP</v>
          </cell>
          <cell r="CH324" t="str">
            <v>O.N.P.</v>
          </cell>
          <cell r="CI324" t="str">
            <v>01/07/2013</v>
          </cell>
          <cell r="CJ324" t="str">
            <v>000000000000</v>
          </cell>
          <cell r="CK324" t="str">
            <v>000000000000000</v>
          </cell>
          <cell r="CL324" t="str">
            <v>UE Red De Salud Abancay</v>
          </cell>
          <cell r="CM324" t="str">
            <v>ACTIVO</v>
          </cell>
          <cell r="CR324" t="str">
            <v>MICRORED DE SALUD CENTENARIO</v>
          </cell>
        </row>
        <row r="325">
          <cell r="S325" t="str">
            <v>42837014</v>
          </cell>
          <cell r="T325" t="str">
            <v>WILBER</v>
          </cell>
          <cell r="U325" t="str">
            <v>OCHOA</v>
          </cell>
          <cell r="V325" t="str">
            <v>CHIRINOS</v>
          </cell>
          <cell r="W325" t="str">
            <v>SIN DATOS</v>
          </cell>
          <cell r="X325" t="str">
            <v>29/11/1980</v>
          </cell>
          <cell r="Y325" t="str">
            <v>Masculino</v>
          </cell>
          <cell r="Z325" t="str">
            <v>Soltero</v>
          </cell>
          <cell r="AA325" t="str">
            <v>SIN DATOS</v>
          </cell>
          <cell r="AC325" t="str">
            <v>wil8ach@gmail.com</v>
          </cell>
          <cell r="AD325" t="str">
            <v>983688880</v>
          </cell>
          <cell r="AE325" t="str">
            <v>Superior Técnico</v>
          </cell>
          <cell r="AF325" t="str">
            <v>Técnico superior completo</v>
          </cell>
          <cell r="AG325" t="str">
            <v>TECNICO EN ENFERMERIA</v>
          </cell>
          <cell r="AK325" t="str">
            <v>TITULO</v>
          </cell>
          <cell r="AM325" t="str">
            <v>NO</v>
          </cell>
          <cell r="AR325" t="str">
            <v>SI</v>
          </cell>
          <cell r="AS325" t="str">
            <v>NO</v>
          </cell>
          <cell r="AT325" t="str">
            <v>NO</v>
          </cell>
          <cell r="AV325" t="str">
            <v>2013-09-01</v>
          </cell>
          <cell r="AW325" t="str">
            <v>TECNICO/A EN ENFERMERIA I</v>
          </cell>
          <cell r="AX325" t="str">
            <v>Regimen 276</v>
          </cell>
          <cell r="AY325" t="str">
            <v>Nombrado</v>
          </cell>
          <cell r="AZ325" t="str">
            <v>STC</v>
          </cell>
          <cell r="BA325" t="str">
            <v>0096-STC-Servidor Tecnico C</v>
          </cell>
          <cell r="BB325" t="str">
            <v>TC</v>
          </cell>
          <cell r="BC325" t="str">
            <v>Recursos Ordinarios</v>
          </cell>
          <cell r="BE325" t="str">
            <v>Presencial</v>
          </cell>
          <cell r="BF325" t="str">
            <v>NO</v>
          </cell>
          <cell r="BG325" t="str">
            <v>NO</v>
          </cell>
          <cell r="BI325" t="str">
            <v>NO</v>
          </cell>
          <cell r="BJ325" t="str">
            <v>NO</v>
          </cell>
          <cell r="BL325" t="str">
            <v>NO</v>
          </cell>
          <cell r="BM325" t="str">
            <v>Activos</v>
          </cell>
          <cell r="BN325" t="str">
            <v>Tecnicos</v>
          </cell>
          <cell r="BO325" t="str">
            <v>TECNICO ASIS</v>
          </cell>
          <cell r="BP325" t="str">
            <v>000324</v>
          </cell>
          <cell r="BQ325" t="str">
            <v>Ocupada</v>
          </cell>
          <cell r="BR325" t="str">
            <v>Concurso</v>
          </cell>
          <cell r="BS325" t="str">
            <v>01/07/2013</v>
          </cell>
          <cell r="BT325" t="str">
            <v>RESOLUCION DIRECTORAL</v>
          </cell>
          <cell r="BU325" t="str">
            <v>01/07/2013</v>
          </cell>
          <cell r="BV325" t="str">
            <v>-</v>
          </cell>
          <cell r="BX325" t="str">
            <v>DIRECCION EJECUTIVA</v>
          </cell>
          <cell r="BY325" t="str">
            <v>GESTION ADMINISTRATIVA</v>
          </cell>
          <cell r="BZ325" t="str">
            <v>Personal y Obligaciones Sociales</v>
          </cell>
          <cell r="CA325" t="str">
            <v>RECURSOS ORDINARIOS</v>
          </cell>
          <cell r="CB325" t="str">
            <v>12</v>
          </cell>
          <cell r="CC325" t="str">
            <v>BANCO DE LA NACION</v>
          </cell>
          <cell r="CD325" t="str">
            <v>MULTIRED</v>
          </cell>
          <cell r="CE325" t="str">
            <v>04181101666</v>
          </cell>
          <cell r="CF325" t="str">
            <v>0</v>
          </cell>
          <cell r="CG325" t="str">
            <v>DL.19990 - SNP</v>
          </cell>
          <cell r="CH325" t="str">
            <v>O.N.P.</v>
          </cell>
          <cell r="CI325" t="str">
            <v>01/07/2013</v>
          </cell>
          <cell r="CJ325" t="str">
            <v>0</v>
          </cell>
          <cell r="CK325" t="str">
            <v>0</v>
          </cell>
          <cell r="CL325" t="str">
            <v>UE Red De Salud Abancay</v>
          </cell>
          <cell r="CM325" t="str">
            <v>ACTIVO</v>
          </cell>
          <cell r="CR325" t="str">
            <v>MICRORED DE SALUD CENTENARIO</v>
          </cell>
        </row>
        <row r="326">
          <cell r="S326" t="str">
            <v>23980363</v>
          </cell>
          <cell r="T326" t="str">
            <v>TEOFILO</v>
          </cell>
          <cell r="U326" t="str">
            <v>OCHOA</v>
          </cell>
          <cell r="V326" t="str">
            <v>GAVANCHO</v>
          </cell>
          <cell r="W326" t="str">
            <v>SIN DATOS</v>
          </cell>
          <cell r="X326" t="str">
            <v>17/04/1975</v>
          </cell>
          <cell r="Y326" t="str">
            <v>Masculino</v>
          </cell>
          <cell r="Z326" t="str">
            <v>Soltero</v>
          </cell>
          <cell r="AA326" t="str">
            <v>URB.PATIBAMBA BAJA JR.LOS GERANEOS S/N</v>
          </cell>
          <cell r="AD326" t="str">
            <v>983606518</v>
          </cell>
          <cell r="AE326" t="str">
            <v>Superior Técnico</v>
          </cell>
          <cell r="AF326" t="str">
            <v>Técnico superior incompleto</v>
          </cell>
          <cell r="AG326" t="str">
            <v>TECNICO EN MANTENIMIENTO</v>
          </cell>
          <cell r="AK326" t="str">
            <v>EGRESADO</v>
          </cell>
          <cell r="AM326" t="str">
            <v>NO</v>
          </cell>
          <cell r="AR326" t="str">
            <v>SI</v>
          </cell>
          <cell r="AS326" t="str">
            <v>NO</v>
          </cell>
          <cell r="AT326" t="str">
            <v>NO</v>
          </cell>
          <cell r="AV326" t="str">
            <v>2013-09-01</v>
          </cell>
          <cell r="AW326" t="str">
            <v>AUXILIAR ASISTENCIAL</v>
          </cell>
          <cell r="AX326" t="str">
            <v>Regimen 276</v>
          </cell>
          <cell r="AY326" t="str">
            <v>Nombrado</v>
          </cell>
          <cell r="AZ326" t="str">
            <v>SAD</v>
          </cell>
          <cell r="BA326" t="str">
            <v>0103-SAD-Servidor Auxiliar D</v>
          </cell>
          <cell r="BB326" t="str">
            <v>AD</v>
          </cell>
          <cell r="BE326" t="str">
            <v>Presencial</v>
          </cell>
          <cell r="BF326" t="str">
            <v>NO</v>
          </cell>
          <cell r="BG326" t="str">
            <v>NO</v>
          </cell>
          <cell r="BI326" t="str">
            <v>NO</v>
          </cell>
          <cell r="BJ326" t="str">
            <v>NO</v>
          </cell>
          <cell r="BL326" t="str">
            <v>NO</v>
          </cell>
          <cell r="BM326" t="str">
            <v>Activos</v>
          </cell>
          <cell r="BN326" t="str">
            <v>Auxiliares</v>
          </cell>
          <cell r="BO326" t="str">
            <v>AUXILIAR ASIS</v>
          </cell>
          <cell r="BP326" t="str">
            <v>000326</v>
          </cell>
          <cell r="BQ326" t="str">
            <v>Ocupada</v>
          </cell>
          <cell r="BR326" t="str">
            <v>Concurso</v>
          </cell>
          <cell r="BS326" t="str">
            <v>01/07/2013</v>
          </cell>
          <cell r="BT326" t="str">
            <v>RESOLUCION DIRECTORAL</v>
          </cell>
          <cell r="BU326" t="str">
            <v>01/07/2013</v>
          </cell>
          <cell r="BV326" t="str">
            <v>-</v>
          </cell>
          <cell r="BW326" t="str">
            <v>C.S. I-4 PUEBLO JOVEN CENTENARIO</v>
          </cell>
          <cell r="BX326" t="str">
            <v>DIRECCION EJECUTIVA</v>
          </cell>
          <cell r="BY326" t="str">
            <v>GESTION ADMINISTRATIVA</v>
          </cell>
          <cell r="BZ326" t="str">
            <v>Personal y Obligaciones Sociales</v>
          </cell>
          <cell r="CA326" t="str">
            <v>RECURSOS ORDINARIOS</v>
          </cell>
          <cell r="CB326" t="str">
            <v>12</v>
          </cell>
          <cell r="CC326" t="str">
            <v>BANCO DE LA NACION</v>
          </cell>
          <cell r="CD326" t="str">
            <v>MULTIRED</v>
          </cell>
          <cell r="CE326" t="str">
            <v>04181101453</v>
          </cell>
          <cell r="CF326" t="str">
            <v>00000000000000000000</v>
          </cell>
          <cell r="CG326" t="str">
            <v>DL.19990 - SNP</v>
          </cell>
          <cell r="CH326" t="str">
            <v>O.N.P.</v>
          </cell>
          <cell r="CI326" t="str">
            <v>01/07/2013</v>
          </cell>
          <cell r="CJ326" t="str">
            <v>000000000000</v>
          </cell>
          <cell r="CK326" t="str">
            <v>000000000000000</v>
          </cell>
          <cell r="CL326" t="str">
            <v>UE Red De Salud Abancay</v>
          </cell>
          <cell r="CM326" t="str">
            <v>ACTIVO</v>
          </cell>
          <cell r="CR326" t="str">
            <v>MICRORED DE SALUD CENTENARIO</v>
          </cell>
        </row>
        <row r="327">
          <cell r="S327" t="str">
            <v>40720114</v>
          </cell>
          <cell r="T327" t="str">
            <v>LUZ MARINA</v>
          </cell>
          <cell r="U327" t="str">
            <v>VARGAS</v>
          </cell>
          <cell r="V327" t="str">
            <v>TORRES</v>
          </cell>
          <cell r="W327" t="str">
            <v>SIN DATOS</v>
          </cell>
          <cell r="X327" t="str">
            <v>20/08/1980</v>
          </cell>
          <cell r="Y327" t="str">
            <v>Femenino</v>
          </cell>
          <cell r="Z327" t="str">
            <v>Soltero</v>
          </cell>
          <cell r="AA327" t="str">
            <v>URB.MAGISTERIAL JR.JULIO C.TELLO S/N</v>
          </cell>
          <cell r="AC327" t="str">
            <v>luzmbell@hotmail.com</v>
          </cell>
          <cell r="AD327" t="str">
            <v>981958283</v>
          </cell>
          <cell r="AE327" t="str">
            <v>Superior Universitario</v>
          </cell>
          <cell r="AF327" t="str">
            <v>Superior completo</v>
          </cell>
          <cell r="AG327" t="str">
            <v>ENFERMERA(O)</v>
          </cell>
          <cell r="AK327" t="str">
            <v>TITULO</v>
          </cell>
          <cell r="AL327" t="str">
            <v>39797</v>
          </cell>
          <cell r="AM327" t="str">
            <v>SI</v>
          </cell>
          <cell r="AN327" t="str">
            <v>PEDIATRIA</v>
          </cell>
          <cell r="AO327" t="str">
            <v>RNE</v>
          </cell>
          <cell r="AP327" t="str">
            <v>8772</v>
          </cell>
          <cell r="AQ327" t="str">
            <v>UNIVERSIDAD NACIONAL DEL CALLAO</v>
          </cell>
          <cell r="AR327" t="str">
            <v>SI</v>
          </cell>
          <cell r="AS327" t="str">
            <v>NO</v>
          </cell>
          <cell r="AT327" t="str">
            <v>NO</v>
          </cell>
          <cell r="AV327" t="str">
            <v>2013-09-01</v>
          </cell>
          <cell r="AW327" t="str">
            <v>ENFERMERA/O</v>
          </cell>
          <cell r="AX327" t="str">
            <v>Regimen 276</v>
          </cell>
          <cell r="AY327" t="str">
            <v>Nombrado</v>
          </cell>
          <cell r="AZ327" t="str">
            <v>ENF-10</v>
          </cell>
          <cell r="BA327" t="str">
            <v>0076-ENF-10-Enfermera (nivel I)</v>
          </cell>
          <cell r="BB327" t="str">
            <v>10</v>
          </cell>
          <cell r="BC327" t="str">
            <v>Recursos Ordinarios</v>
          </cell>
          <cell r="BE327" t="str">
            <v>Presencial</v>
          </cell>
          <cell r="BF327" t="str">
            <v>NO</v>
          </cell>
          <cell r="BG327" t="str">
            <v>NO</v>
          </cell>
          <cell r="BI327" t="str">
            <v>NO</v>
          </cell>
          <cell r="BJ327" t="str">
            <v>NO</v>
          </cell>
          <cell r="BK327" t="str">
            <v>01-09-2013</v>
          </cell>
          <cell r="BL327" t="str">
            <v>NO</v>
          </cell>
          <cell r="BM327" t="str">
            <v>Activos</v>
          </cell>
          <cell r="BN327" t="str">
            <v>Profesionales de la Salud</v>
          </cell>
          <cell r="BO327" t="str">
            <v>PROF. DE LA SALUD</v>
          </cell>
          <cell r="BP327" t="str">
            <v>000332</v>
          </cell>
          <cell r="BQ327" t="str">
            <v>Ocupada</v>
          </cell>
          <cell r="BR327" t="str">
            <v>Ley 28498</v>
          </cell>
          <cell r="BS327" t="str">
            <v>01/07/2013</v>
          </cell>
          <cell r="BT327" t="str">
            <v>RESOLUCION DIRECTORAL</v>
          </cell>
          <cell r="BU327" t="str">
            <v>01/07/2013</v>
          </cell>
          <cell r="BV327" t="str">
            <v>-</v>
          </cell>
          <cell r="BX327" t="str">
            <v>DIRECCION EJECUTIVA</v>
          </cell>
          <cell r="BY327" t="str">
            <v>GESTION ADMINISTRATIVA</v>
          </cell>
          <cell r="BZ327" t="str">
            <v>Personal y Obligaciones Sociales</v>
          </cell>
          <cell r="CA327" t="str">
            <v>RECURSOS ORDINARIOS</v>
          </cell>
          <cell r="CB327" t="str">
            <v>12</v>
          </cell>
          <cell r="CC327" t="str">
            <v>BANCO DE LA NACION</v>
          </cell>
          <cell r="CD327" t="str">
            <v>MULTIRED</v>
          </cell>
          <cell r="CE327" t="str">
            <v>04181064965</v>
          </cell>
          <cell r="CF327" t="str">
            <v>00000000000000000000</v>
          </cell>
          <cell r="CG327" t="str">
            <v>DL.19990 - SNP</v>
          </cell>
          <cell r="CH327" t="str">
            <v>O.N.P.</v>
          </cell>
          <cell r="CI327" t="str">
            <v>01/07/2013</v>
          </cell>
          <cell r="CJ327" t="str">
            <v>000000000000</v>
          </cell>
          <cell r="CK327" t="str">
            <v>000000000000000</v>
          </cell>
          <cell r="CL327" t="str">
            <v>UE Red De Salud Abancay</v>
          </cell>
          <cell r="CM327" t="str">
            <v>ACTIVO</v>
          </cell>
        </row>
        <row r="328">
          <cell r="S328" t="str">
            <v>42200642</v>
          </cell>
          <cell r="T328" t="str">
            <v>SOFIA MILAGROS</v>
          </cell>
          <cell r="U328" t="str">
            <v>CORDOVA</v>
          </cell>
          <cell r="V328" t="str">
            <v>RAMIREZ</v>
          </cell>
          <cell r="W328" t="str">
            <v>SIN DATOS</v>
          </cell>
          <cell r="X328" t="str">
            <v>23/10/1983</v>
          </cell>
          <cell r="Y328" t="str">
            <v>Femenino</v>
          </cell>
          <cell r="Z328" t="str">
            <v>Soltero</v>
          </cell>
          <cell r="AA328" t="str">
            <v>AV.CIRCUNVALACION 109</v>
          </cell>
          <cell r="AC328" t="str">
            <v>sofia_milagrosc@hotmail.com</v>
          </cell>
          <cell r="AE328" t="str">
            <v>Superior Universitario</v>
          </cell>
          <cell r="AF328" t="str">
            <v>Superior completo</v>
          </cell>
          <cell r="AG328" t="str">
            <v>QUIMICO FARMACEUTICO</v>
          </cell>
          <cell r="AK328" t="str">
            <v>TITULO</v>
          </cell>
          <cell r="AL328" t="str">
            <v>10222</v>
          </cell>
          <cell r="AM328" t="str">
            <v>NO</v>
          </cell>
          <cell r="AR328" t="str">
            <v>SI</v>
          </cell>
          <cell r="AS328" t="str">
            <v>NO</v>
          </cell>
          <cell r="AT328" t="str">
            <v>NO</v>
          </cell>
          <cell r="AV328" t="str">
            <v>2016-05-04</v>
          </cell>
          <cell r="AW328" t="str">
            <v>QUIMICO FARMACEUTICO</v>
          </cell>
          <cell r="AX328" t="str">
            <v>Regimen 1057 (CAS)</v>
          </cell>
          <cell r="AY328" t="str">
            <v>Contrato CAS</v>
          </cell>
          <cell r="AZ328" t="str">
            <v>Sin Nivel Remunerativo</v>
          </cell>
          <cell r="BA328" t="str">
            <v>0000-Sin Nivel Remunerativo</v>
          </cell>
          <cell r="BC328" t="str">
            <v>Recursos Ordinarios</v>
          </cell>
          <cell r="BD328" t="str">
            <v>2000</v>
          </cell>
          <cell r="BE328" t="str">
            <v>Presencial</v>
          </cell>
          <cell r="BF328" t="str">
            <v>NO</v>
          </cell>
          <cell r="BG328" t="str">
            <v>NO</v>
          </cell>
          <cell r="BI328" t="str">
            <v>NO</v>
          </cell>
          <cell r="BJ328" t="str">
            <v>NO</v>
          </cell>
          <cell r="BL328" t="str">
            <v>NO</v>
          </cell>
          <cell r="BM328" t="str">
            <v>Contrato Administrativo de Servicios</v>
          </cell>
          <cell r="BN328" t="str">
            <v>Profesionales de la Salud</v>
          </cell>
          <cell r="BO328" t="str">
            <v>PROF. DE LA SALUD</v>
          </cell>
          <cell r="BP328" t="str">
            <v>000288</v>
          </cell>
          <cell r="BQ328" t="str">
            <v>Ocupada</v>
          </cell>
          <cell r="BR328" t="str">
            <v>Concurso</v>
          </cell>
          <cell r="BS328" t="str">
            <v>04/04/2016</v>
          </cell>
          <cell r="BT328" t="str">
            <v>CONTRATO</v>
          </cell>
          <cell r="BU328" t="str">
            <v>04/04/2016</v>
          </cell>
          <cell r="BV328" t="str">
            <v>0280-2016</v>
          </cell>
          <cell r="BW328" t="str">
            <v>RED DE SALUD ABANCAY</v>
          </cell>
          <cell r="BX328" t="str">
            <v>DIRECCION EJECUTIVA</v>
          </cell>
          <cell r="BY328" t="str">
            <v>GESTION ADMINISTRATIVA</v>
          </cell>
          <cell r="BZ328" t="str">
            <v>Personal y Obligaciones Sociales</v>
          </cell>
          <cell r="CA328" t="str">
            <v>RECURSOS ORDINARIOS</v>
          </cell>
          <cell r="CB328" t="str">
            <v>12</v>
          </cell>
          <cell r="CC328" t="str">
            <v>BANCO DE LA NACION</v>
          </cell>
          <cell r="CD328" t="str">
            <v>CUENTA DE AHORRO</v>
          </cell>
          <cell r="CE328" t="str">
            <v>04181187226</v>
          </cell>
          <cell r="CF328" t="str">
            <v>00000000000000000000</v>
          </cell>
          <cell r="CG328" t="str">
            <v>DL.19990 - SNP</v>
          </cell>
          <cell r="CH328" t="str">
            <v>O.N.P.</v>
          </cell>
          <cell r="CI328" t="str">
            <v>04/04/2016</v>
          </cell>
          <cell r="CJ328" t="str">
            <v>000000000000</v>
          </cell>
          <cell r="CK328" t="str">
            <v>000000000000000</v>
          </cell>
          <cell r="CL328" t="str">
            <v>UE Red De Salud Abancay</v>
          </cell>
          <cell r="CM328" t="str">
            <v>ACTIVO</v>
          </cell>
          <cell r="CR328" t="str">
            <v>MICRORED DE SALUD CENTENARIO</v>
          </cell>
        </row>
        <row r="329">
          <cell r="S329" t="str">
            <v>70811011</v>
          </cell>
          <cell r="T329" t="str">
            <v>YESSICA</v>
          </cell>
          <cell r="U329" t="str">
            <v>MARCANI</v>
          </cell>
          <cell r="V329" t="str">
            <v>CACERES</v>
          </cell>
          <cell r="W329" t="str">
            <v>SIN DATOS</v>
          </cell>
          <cell r="X329" t="str">
            <v>16/10/1993</v>
          </cell>
          <cell r="Y329" t="str">
            <v>Femenino</v>
          </cell>
          <cell r="Z329" t="str">
            <v>Soltero</v>
          </cell>
          <cell r="AA329" t="str">
            <v>PSJ.LOS CLAVELES MZ.D LT.15 ASOC. SANTA ROSA</v>
          </cell>
          <cell r="AC329" t="str">
            <v>sheri.lovmc@gmail.com,cheri_mc@hotmail.com</v>
          </cell>
          <cell r="AD329" t="str">
            <v>980157469</v>
          </cell>
          <cell r="AE329" t="str">
            <v>Superior Técnico</v>
          </cell>
          <cell r="AF329" t="str">
            <v>Técnico superior completo</v>
          </cell>
          <cell r="AG329" t="str">
            <v>TECNICO EN ENFERMERIA</v>
          </cell>
          <cell r="AK329" t="str">
            <v>TITULO</v>
          </cell>
          <cell r="AM329" t="str">
            <v>NO</v>
          </cell>
          <cell r="AR329" t="str">
            <v>SI</v>
          </cell>
          <cell r="AS329" t="str">
            <v>NO</v>
          </cell>
          <cell r="AT329" t="str">
            <v>NO</v>
          </cell>
          <cell r="AU329" t="str">
            <v>01/03/2020</v>
          </cell>
          <cell r="AV329" t="str">
            <v>05/08/2022</v>
          </cell>
          <cell r="AW329" t="str">
            <v>TECNICO/A EN ENFERMERIA I</v>
          </cell>
          <cell r="AX329" t="str">
            <v>Regimen 1057 (CAS)</v>
          </cell>
          <cell r="AY329" t="str">
            <v>CAS LEY N° 31538</v>
          </cell>
          <cell r="AZ329" t="str">
            <v>Sin Nivel Remunerativo</v>
          </cell>
          <cell r="BA329" t="str">
            <v>0000-Sin Nivel Remunerativo</v>
          </cell>
          <cell r="BC329" t="str">
            <v>Recursos Ordinarios</v>
          </cell>
          <cell r="BD329" t="str">
            <v>1800</v>
          </cell>
          <cell r="BE329" t="str">
            <v>Presencial</v>
          </cell>
          <cell r="BF329" t="str">
            <v>NO</v>
          </cell>
          <cell r="BG329" t="str">
            <v>NO</v>
          </cell>
          <cell r="BI329" t="str">
            <v>NO</v>
          </cell>
          <cell r="BJ329" t="str">
            <v>NO</v>
          </cell>
          <cell r="BL329" t="str">
            <v>NO</v>
          </cell>
          <cell r="BM329" t="str">
            <v>Contrato Administrativo de Servicios</v>
          </cell>
          <cell r="BN329" t="str">
            <v>Tecnicos</v>
          </cell>
          <cell r="BO329" t="str">
            <v>TECNICO ASIS</v>
          </cell>
          <cell r="BP329" t="str">
            <v>000920</v>
          </cell>
          <cell r="BQ329" t="str">
            <v>Ocupada</v>
          </cell>
          <cell r="BR329" t="str">
            <v>Contrato</v>
          </cell>
          <cell r="BS329" t="str">
            <v>05/08/2022</v>
          </cell>
          <cell r="BT329" t="str">
            <v>MEMORANDUM</v>
          </cell>
          <cell r="BU329" t="str">
            <v>05/08/2022</v>
          </cell>
          <cell r="BV329" t="str">
            <v>1083-2022</v>
          </cell>
          <cell r="BW329" t="str">
            <v>C.S. I-4 PUEBLO JOVEN CENTENARIO</v>
          </cell>
          <cell r="BX329" t="str">
            <v>RED DE SALUD ABANCAY</v>
          </cell>
          <cell r="BZ329" t="str">
            <v>Personal y Obligaciones Sociales</v>
          </cell>
          <cell r="CA329" t="str">
            <v>RECURSOS ORDINARIOS</v>
          </cell>
          <cell r="CB329" t="str">
            <v>2</v>
          </cell>
          <cell r="CC329" t="str">
            <v>BANCO DE LA NACION</v>
          </cell>
          <cell r="CD329" t="str">
            <v>CHEQUE</v>
          </cell>
          <cell r="CG329" t="str">
            <v>DL.19990 - SNP</v>
          </cell>
          <cell r="CH329" t="str">
            <v>O.N.P.</v>
          </cell>
          <cell r="CI329" t="str">
            <v>05/08/2022</v>
          </cell>
          <cell r="CL329" t="str">
            <v>UE Red De Salud Abancay</v>
          </cell>
          <cell r="CM329" t="str">
            <v>ACTIVO</v>
          </cell>
          <cell r="CQ329" t="str">
            <v>Perú</v>
          </cell>
          <cell r="CR329" t="str">
            <v>MICRORED DE SALUD CENTENARIO</v>
          </cell>
        </row>
        <row r="330">
          <cell r="S330" t="str">
            <v>31036433</v>
          </cell>
          <cell r="T330" t="str">
            <v>BETTY</v>
          </cell>
          <cell r="U330" t="str">
            <v>ESCOBAR</v>
          </cell>
          <cell r="V330" t="str">
            <v>HURTADO DE PALOMINO</v>
          </cell>
          <cell r="W330" t="str">
            <v>SIN DATOS</v>
          </cell>
          <cell r="X330" t="str">
            <v>26/09/1964</v>
          </cell>
          <cell r="Y330" t="str">
            <v>Femenino</v>
          </cell>
          <cell r="Z330" t="str">
            <v>Casado</v>
          </cell>
          <cell r="AA330" t="str">
            <v>AV.ABANCAY 101</v>
          </cell>
          <cell r="AC330" t="str">
            <v>bethyeh@hotmail.com</v>
          </cell>
          <cell r="AD330" t="str">
            <v>983631992</v>
          </cell>
          <cell r="AE330" t="str">
            <v>Superior Universitario</v>
          </cell>
          <cell r="AF330" t="str">
            <v>Superior completo</v>
          </cell>
          <cell r="AG330" t="str">
            <v>ENFERMERA(O)</v>
          </cell>
          <cell r="AK330" t="str">
            <v>TITULO</v>
          </cell>
          <cell r="AL330" t="str">
            <v>20908</v>
          </cell>
          <cell r="AM330" t="str">
            <v>SI</v>
          </cell>
          <cell r="AN330" t="str">
            <v>ENFERMERIA EN SALUD PUBLICA</v>
          </cell>
          <cell r="AO330" t="str">
            <v>TITULO</v>
          </cell>
          <cell r="AQ330" t="str">
            <v>UNIVERSIDAD CESAR VALLEJO</v>
          </cell>
          <cell r="AR330" t="str">
            <v>SI</v>
          </cell>
          <cell r="AS330" t="str">
            <v>NO</v>
          </cell>
          <cell r="AT330" t="str">
            <v>NO</v>
          </cell>
          <cell r="AV330" t="str">
            <v>2008-03-01</v>
          </cell>
          <cell r="AW330" t="str">
            <v>ENFERMERA/O</v>
          </cell>
          <cell r="AX330" t="str">
            <v>Regimen 276</v>
          </cell>
          <cell r="AY330" t="str">
            <v>Nombrado</v>
          </cell>
          <cell r="AZ330" t="str">
            <v>ENF-11</v>
          </cell>
          <cell r="BA330" t="str">
            <v>0106-ENF-11-Enfermera (nivel II)</v>
          </cell>
          <cell r="BB330" t="str">
            <v>11</v>
          </cell>
          <cell r="BE330" t="str">
            <v>Presencial</v>
          </cell>
          <cell r="BF330" t="str">
            <v>NO</v>
          </cell>
          <cell r="BG330" t="str">
            <v>NO</v>
          </cell>
          <cell r="BI330" t="str">
            <v>NO</v>
          </cell>
          <cell r="BJ330" t="str">
            <v>NO</v>
          </cell>
          <cell r="BK330" t="str">
            <v>18/01/2008</v>
          </cell>
          <cell r="BL330" t="str">
            <v>SI</v>
          </cell>
          <cell r="BM330" t="str">
            <v>Activos</v>
          </cell>
          <cell r="BN330" t="str">
            <v>Profesionales de la Salud</v>
          </cell>
          <cell r="BO330" t="str">
            <v>PROF. DE LA SALUD</v>
          </cell>
          <cell r="BP330" t="str">
            <v>000136</v>
          </cell>
          <cell r="BQ330" t="str">
            <v>Ocupada</v>
          </cell>
          <cell r="BR330" t="str">
            <v>Concurso</v>
          </cell>
          <cell r="BS330" t="str">
            <v>03/01/2008</v>
          </cell>
          <cell r="BT330" t="str">
            <v>RESOLUCION DIRECTORAL</v>
          </cell>
          <cell r="BU330" t="str">
            <v>03/01/2008</v>
          </cell>
          <cell r="BV330" t="str">
            <v>-</v>
          </cell>
          <cell r="BX330" t="str">
            <v>DIRECCION EJECUTIVA</v>
          </cell>
          <cell r="BY330" t="str">
            <v>GESTION ADMINISTRATIVA</v>
          </cell>
          <cell r="BZ330" t="str">
            <v>Personal y Obligaciones Sociales</v>
          </cell>
          <cell r="CA330" t="str">
            <v>RECURSOS ORDINARIOS</v>
          </cell>
          <cell r="CB330" t="str">
            <v>12</v>
          </cell>
          <cell r="CC330" t="str">
            <v>BANCO DE LA NACION</v>
          </cell>
          <cell r="CD330" t="str">
            <v>MULTIRED</v>
          </cell>
          <cell r="CE330" t="str">
            <v>04181045855</v>
          </cell>
          <cell r="CG330" t="str">
            <v>DL.25897 - SPP</v>
          </cell>
          <cell r="CH330" t="str">
            <v>AFP INTEGRA</v>
          </cell>
          <cell r="CI330" t="str">
            <v>03/01/2008</v>
          </cell>
          <cell r="CJ330" t="str">
            <v>551050BEHOT5</v>
          </cell>
          <cell r="CL330" t="str">
            <v>UE Red De Salud Abancay</v>
          </cell>
          <cell r="CM330" t="str">
            <v>ACTIVO</v>
          </cell>
          <cell r="CR330" t="str">
            <v>MICRORED DE SALUD CENTENARIO</v>
          </cell>
        </row>
        <row r="331">
          <cell r="S331" t="str">
            <v>31006579</v>
          </cell>
          <cell r="T331" t="str">
            <v>MARCELINA</v>
          </cell>
          <cell r="U331" t="str">
            <v>GAMARRA</v>
          </cell>
          <cell r="V331" t="str">
            <v>CUSI</v>
          </cell>
          <cell r="W331" t="str">
            <v>SIN DATOS</v>
          </cell>
          <cell r="X331" t="str">
            <v>27/04/1963</v>
          </cell>
          <cell r="Y331" t="str">
            <v>Femenino</v>
          </cell>
          <cell r="Z331" t="str">
            <v>Soltero</v>
          </cell>
          <cell r="AA331" t="str">
            <v>ASOC HIROITO S/N</v>
          </cell>
          <cell r="AC331" t="str">
            <v>marce260411@hotmail.com</v>
          </cell>
          <cell r="AD331" t="str">
            <v>992750342</v>
          </cell>
          <cell r="AE331" t="str">
            <v>Superior Técnico</v>
          </cell>
          <cell r="AF331" t="str">
            <v>Técnico superior completo</v>
          </cell>
          <cell r="AG331" t="str">
            <v>TECNICO EN ENFERMERIA</v>
          </cell>
          <cell r="AK331" t="str">
            <v>TITULO</v>
          </cell>
          <cell r="AM331" t="str">
            <v>NO</v>
          </cell>
          <cell r="AR331" t="str">
            <v>SI</v>
          </cell>
          <cell r="AS331" t="str">
            <v>NO</v>
          </cell>
          <cell r="AT331" t="str">
            <v>NO</v>
          </cell>
          <cell r="AV331" t="str">
            <v>1987-12-01</v>
          </cell>
          <cell r="AW331" t="str">
            <v>TECNICO/A EN ENFERMERIA II</v>
          </cell>
          <cell r="AX331" t="str">
            <v>Regimen 276</v>
          </cell>
          <cell r="AY331" t="str">
            <v>Nombrado</v>
          </cell>
          <cell r="AZ331" t="str">
            <v>STA</v>
          </cell>
          <cell r="BA331" t="str">
            <v>0094-STA-Servidor Tecnico A</v>
          </cell>
          <cell r="BB331" t="str">
            <v>TA</v>
          </cell>
          <cell r="BE331" t="str">
            <v>Presencial</v>
          </cell>
          <cell r="BF331" t="str">
            <v>NO</v>
          </cell>
          <cell r="BG331" t="str">
            <v>NO</v>
          </cell>
          <cell r="BI331" t="str">
            <v>NO</v>
          </cell>
          <cell r="BJ331" t="str">
            <v>NO</v>
          </cell>
          <cell r="BL331" t="str">
            <v>NO</v>
          </cell>
          <cell r="BM331" t="str">
            <v>Activos</v>
          </cell>
          <cell r="BN331" t="str">
            <v>Tecnicos</v>
          </cell>
          <cell r="BO331" t="str">
            <v>TECNICO ASIS</v>
          </cell>
          <cell r="BP331" t="str">
            <v>000050</v>
          </cell>
          <cell r="BQ331" t="str">
            <v>Ocupada</v>
          </cell>
          <cell r="BR331" t="str">
            <v>Concurso</v>
          </cell>
          <cell r="BS331" t="str">
            <v>12/01/1987</v>
          </cell>
          <cell r="BT331" t="str">
            <v>RESOLUCION DIRECTORAL</v>
          </cell>
          <cell r="BU331" t="str">
            <v>12/01/1987</v>
          </cell>
          <cell r="BV331" t="str">
            <v>-</v>
          </cell>
          <cell r="BX331" t="str">
            <v>DIRECCION EJECUTIVA</v>
          </cell>
          <cell r="BY331" t="str">
            <v>GESTION ADMINISTRATIVA</v>
          </cell>
          <cell r="BZ331" t="str">
            <v>Personal y Obligaciones Sociales</v>
          </cell>
          <cell r="CA331" t="str">
            <v>RECURSOS ORDINARIOS</v>
          </cell>
          <cell r="CB331" t="str">
            <v>12</v>
          </cell>
          <cell r="CC331" t="str">
            <v>BANCO DE LA NACION</v>
          </cell>
          <cell r="CD331" t="str">
            <v>MULTIRED</v>
          </cell>
          <cell r="CE331" t="str">
            <v>04181342728</v>
          </cell>
          <cell r="CF331" t="str">
            <v>0000000000000000000</v>
          </cell>
          <cell r="CG331" t="str">
            <v>DL.25897 - SPP</v>
          </cell>
          <cell r="CH331" t="str">
            <v>AFP INTEGRA</v>
          </cell>
          <cell r="CI331" t="str">
            <v>01/04/2020</v>
          </cell>
          <cell r="CJ331" t="str">
            <v>238570MGCAI0</v>
          </cell>
          <cell r="CK331" t="str">
            <v>000000000000000</v>
          </cell>
          <cell r="CL331" t="str">
            <v>UE Red De Salud Abancay</v>
          </cell>
          <cell r="CM331" t="str">
            <v>ACTIVO</v>
          </cell>
          <cell r="CR331" t="str">
            <v>MICRORED DE SALUD CENTENARIO</v>
          </cell>
        </row>
        <row r="332">
          <cell r="S332" t="str">
            <v>10465119</v>
          </cell>
          <cell r="T332" t="str">
            <v>LUIS ALBERTO</v>
          </cell>
          <cell r="U332" t="str">
            <v>CAMACHO</v>
          </cell>
          <cell r="V332" t="str">
            <v>MENDOZA</v>
          </cell>
          <cell r="W332" t="str">
            <v>SIN DATOS</v>
          </cell>
          <cell r="X332" t="str">
            <v>29/11/1976</v>
          </cell>
          <cell r="Y332" t="str">
            <v>Masculino</v>
          </cell>
          <cell r="Z332" t="str">
            <v>Soltero</v>
          </cell>
          <cell r="AA332" t="str">
            <v>JR.PUNO 404</v>
          </cell>
          <cell r="AC332" t="str">
            <v>be_tocame@hotmail.com</v>
          </cell>
          <cell r="AD332" t="str">
            <v>983662490</v>
          </cell>
          <cell r="AE332" t="str">
            <v>Superior Universitario</v>
          </cell>
          <cell r="AF332" t="str">
            <v>Superior completo</v>
          </cell>
          <cell r="AG332" t="str">
            <v>ENFERMERA(O)</v>
          </cell>
          <cell r="AK332" t="str">
            <v>TITULO</v>
          </cell>
          <cell r="AL332" t="str">
            <v>37392</v>
          </cell>
          <cell r="AM332" t="str">
            <v>NO</v>
          </cell>
          <cell r="AN332" t="str">
            <v>SALUD PUBLICA Y COMUNITARIA</v>
          </cell>
          <cell r="AO332" t="str">
            <v>RNE</v>
          </cell>
          <cell r="AP332" t="str">
            <v>022910</v>
          </cell>
          <cell r="AQ332" t="str">
            <v>UNIVERSIDAD NACIONAL DEL CALLAO</v>
          </cell>
          <cell r="AR332" t="str">
            <v>SI</v>
          </cell>
          <cell r="AS332" t="str">
            <v>NO</v>
          </cell>
          <cell r="AT332" t="str">
            <v>NO</v>
          </cell>
          <cell r="AV332" t="str">
            <v>2012-07-01</v>
          </cell>
          <cell r="AW332" t="str">
            <v>ENFERMERA/O</v>
          </cell>
          <cell r="AX332" t="str">
            <v>Regimen 276</v>
          </cell>
          <cell r="AY332" t="str">
            <v>Nombrado</v>
          </cell>
          <cell r="AZ332" t="str">
            <v>ENF-10</v>
          </cell>
          <cell r="BA332" t="str">
            <v>0076-ENF-10-Enfermera (nivel I)</v>
          </cell>
          <cell r="BB332" t="str">
            <v>10</v>
          </cell>
          <cell r="BE332" t="str">
            <v>Presencial</v>
          </cell>
          <cell r="BF332" t="str">
            <v>NO</v>
          </cell>
          <cell r="BG332" t="str">
            <v>NO</v>
          </cell>
          <cell r="BI332" t="str">
            <v>NO</v>
          </cell>
          <cell r="BJ332" t="str">
            <v>NO</v>
          </cell>
          <cell r="BK332" t="str">
            <v>05/07/2012</v>
          </cell>
          <cell r="BL332" t="str">
            <v>SI</v>
          </cell>
          <cell r="BM332" t="str">
            <v>Activos</v>
          </cell>
          <cell r="BN332" t="str">
            <v>Profesionales de la Salud</v>
          </cell>
          <cell r="BO332" t="str">
            <v>PROF. DE LA SALUD</v>
          </cell>
          <cell r="BP332" t="str">
            <v>000243</v>
          </cell>
          <cell r="BQ332" t="str">
            <v>Ocupada</v>
          </cell>
          <cell r="BR332" t="str">
            <v>Ley 28560</v>
          </cell>
          <cell r="BS332" t="str">
            <v>01/04/2012</v>
          </cell>
          <cell r="BT332" t="str">
            <v>RESOLUCION DIRECTORAL</v>
          </cell>
          <cell r="BU332" t="str">
            <v>01/04/2012</v>
          </cell>
          <cell r="BV332" t="str">
            <v>-</v>
          </cell>
          <cell r="BX332" t="str">
            <v>DIRECCION EJECUTIVA</v>
          </cell>
          <cell r="BY332" t="str">
            <v>GESTION ADMINISTRATIVA</v>
          </cell>
          <cell r="BZ332" t="str">
            <v>Personal y Obligaciones Sociales</v>
          </cell>
          <cell r="CA332" t="str">
            <v>RECURSOS ORDINARIOS</v>
          </cell>
          <cell r="CB332" t="str">
            <v>12</v>
          </cell>
          <cell r="CC332" t="str">
            <v>BANCO DE LA NACION</v>
          </cell>
          <cell r="CD332" t="str">
            <v>MULTIRED</v>
          </cell>
          <cell r="CE332" t="str">
            <v>04181064701</v>
          </cell>
          <cell r="CG332" t="str">
            <v>DL.19990 - SNP</v>
          </cell>
          <cell r="CH332" t="str">
            <v>O.N.P.</v>
          </cell>
          <cell r="CI332" t="str">
            <v>01/04/2012</v>
          </cell>
          <cell r="CL332" t="str">
            <v>UE Red De Salud Abancay</v>
          </cell>
          <cell r="CM332" t="str">
            <v>ACTIVO</v>
          </cell>
          <cell r="CR332" t="str">
            <v>MICRORED DE SALUD CENTENARIO</v>
          </cell>
        </row>
        <row r="333">
          <cell r="S333" t="str">
            <v>28225095</v>
          </cell>
          <cell r="T333" t="str">
            <v>TEODORO</v>
          </cell>
          <cell r="U333" t="str">
            <v>HUAMANI</v>
          </cell>
          <cell r="V333" t="str">
            <v>LUJAN</v>
          </cell>
          <cell r="W333" t="str">
            <v>SIN DATOS</v>
          </cell>
          <cell r="X333" t="str">
            <v>20/05/1966</v>
          </cell>
          <cell r="Y333" t="str">
            <v>Masculino</v>
          </cell>
          <cell r="Z333" t="str">
            <v>Casado</v>
          </cell>
          <cell r="AA333" t="str">
            <v>BANCO DE LA NACION MZ C LT 7</v>
          </cell>
          <cell r="AC333" t="str">
            <v>thl4957@hotmail.com</v>
          </cell>
          <cell r="AD333" t="str">
            <v>984389337</v>
          </cell>
          <cell r="AE333" t="str">
            <v>Superior Universitario</v>
          </cell>
          <cell r="AF333" t="str">
            <v>Superior completo</v>
          </cell>
          <cell r="AG333" t="str">
            <v>MEDICO CIRUJANO</v>
          </cell>
          <cell r="AL333" t="str">
            <v>069349</v>
          </cell>
          <cell r="AM333" t="str">
            <v>NO</v>
          </cell>
          <cell r="AR333" t="str">
            <v>SI</v>
          </cell>
          <cell r="AS333" t="str">
            <v>NO</v>
          </cell>
          <cell r="AT333" t="str">
            <v>NO</v>
          </cell>
          <cell r="AV333" t="str">
            <v>2014-10-16</v>
          </cell>
          <cell r="AW333" t="str">
            <v>MEDICO</v>
          </cell>
          <cell r="AX333" t="str">
            <v>Regimen 276</v>
          </cell>
          <cell r="AY333" t="str">
            <v>Contratado 276 - Plazo fijo</v>
          </cell>
          <cell r="AZ333" t="str">
            <v>MC-1</v>
          </cell>
          <cell r="BA333" t="str">
            <v>0071-MC-1-Medico Cirujano N-1</v>
          </cell>
          <cell r="BB333" t="str">
            <v>15</v>
          </cell>
          <cell r="BE333" t="str">
            <v>Presencial</v>
          </cell>
          <cell r="BF333" t="str">
            <v>NO</v>
          </cell>
          <cell r="BG333" t="str">
            <v>NO</v>
          </cell>
          <cell r="BI333" t="str">
            <v>NO</v>
          </cell>
          <cell r="BJ333" t="str">
            <v>NO</v>
          </cell>
          <cell r="BL333" t="str">
            <v>NO</v>
          </cell>
          <cell r="BM333" t="str">
            <v>Activos</v>
          </cell>
          <cell r="BN333" t="str">
            <v>Profesionales de la Salud</v>
          </cell>
          <cell r="BO333" t="str">
            <v>MEDICO</v>
          </cell>
          <cell r="BP333" t="str">
            <v>000359</v>
          </cell>
          <cell r="BQ333" t="str">
            <v>Ocupada</v>
          </cell>
          <cell r="BR333" t="str">
            <v>Contrato</v>
          </cell>
          <cell r="BS333" t="str">
            <v>06/07/2016</v>
          </cell>
          <cell r="BT333" t="str">
            <v>MEMORANDUM</v>
          </cell>
          <cell r="BU333" t="str">
            <v>05/07/2016</v>
          </cell>
          <cell r="BV333" t="str">
            <v>240-2016-J-RR.HH-RSAB-AP</v>
          </cell>
          <cell r="BX333" t="str">
            <v>DIRECCION EJECUTIVA</v>
          </cell>
          <cell r="BY333" t="str">
            <v>GESTION ADMINISTRATIVA</v>
          </cell>
          <cell r="BZ333" t="str">
            <v>Personal y Obligaciones Sociales</v>
          </cell>
          <cell r="CA333" t="str">
            <v>RECURSOS ORDINARIOS</v>
          </cell>
          <cell r="CB333" t="str">
            <v>3</v>
          </cell>
          <cell r="CC333" t="str">
            <v>BANCO DE LA NACION</v>
          </cell>
          <cell r="CD333" t="str">
            <v>CUENTA DE AHORRO</v>
          </cell>
          <cell r="CE333" t="str">
            <v>04052338846</v>
          </cell>
          <cell r="CF333" t="str">
            <v>00000000000000000000</v>
          </cell>
          <cell r="CG333" t="str">
            <v>DL.25897 - SPP</v>
          </cell>
          <cell r="CH333" t="str">
            <v>PRIMA AFP</v>
          </cell>
          <cell r="CI333" t="str">
            <v>01/12/2006</v>
          </cell>
          <cell r="CJ333" t="str">
            <v>542451THLMA8</v>
          </cell>
          <cell r="CK333" t="str">
            <v>0</v>
          </cell>
          <cell r="CL333" t="str">
            <v>UE Red De Salud Abancay</v>
          </cell>
          <cell r="CM333" t="str">
            <v>ACTIVO</v>
          </cell>
          <cell r="CR333" t="str">
            <v>MICRORED DE SALUD CENTENARIO</v>
          </cell>
        </row>
        <row r="334">
          <cell r="S334" t="str">
            <v>02431091</v>
          </cell>
          <cell r="T334" t="str">
            <v>GUADALUPE</v>
          </cell>
          <cell r="U334" t="str">
            <v>FLORES</v>
          </cell>
          <cell r="V334" t="str">
            <v>QUISPE</v>
          </cell>
          <cell r="W334" t="str">
            <v>SIN DATOS</v>
          </cell>
          <cell r="X334" t="str">
            <v>12/12/1972</v>
          </cell>
          <cell r="Y334" t="str">
            <v>Femenino</v>
          </cell>
          <cell r="Z334" t="str">
            <v>Soltero</v>
          </cell>
          <cell r="AA334" t="str">
            <v>JR. ANDAHUAYLAS 317</v>
          </cell>
          <cell r="AC334" t="str">
            <v>flores_guadalupe_123@hotmail.com</v>
          </cell>
          <cell r="AD334" t="str">
            <v>945215439</v>
          </cell>
          <cell r="AE334" t="str">
            <v>Superior Universitario</v>
          </cell>
          <cell r="AF334" t="str">
            <v>Superior completo</v>
          </cell>
          <cell r="AG334" t="str">
            <v>OBSTETRA</v>
          </cell>
          <cell r="AK334" t="str">
            <v>TITULO</v>
          </cell>
          <cell r="AL334" t="str">
            <v>9230</v>
          </cell>
          <cell r="AM334" t="str">
            <v>SI</v>
          </cell>
          <cell r="AN334" t="str">
            <v>PROMOCION DE LA SALUD MATERNA CON MENCION EN PSICOPROFILAXIS OBSTETRICA Y ESTIMULACION PRENATAL</v>
          </cell>
          <cell r="AO334" t="str">
            <v>RNE</v>
          </cell>
          <cell r="AP334" t="str">
            <v>174-E.03</v>
          </cell>
          <cell r="AR334" t="str">
            <v>SI</v>
          </cell>
          <cell r="AS334" t="str">
            <v>NO</v>
          </cell>
          <cell r="AT334" t="str">
            <v>NO</v>
          </cell>
          <cell r="AV334" t="str">
            <v>2010-07-01</v>
          </cell>
          <cell r="AW334" t="str">
            <v>OBSTETRA</v>
          </cell>
          <cell r="AX334" t="str">
            <v>Regimen 276</v>
          </cell>
          <cell r="AY334" t="str">
            <v>Nombrado</v>
          </cell>
          <cell r="AZ334" t="str">
            <v>OBS-I</v>
          </cell>
          <cell r="BA334" t="str">
            <v>0110-OBS-I-Obstetriz (nivel 10)</v>
          </cell>
          <cell r="BB334" t="str">
            <v>1</v>
          </cell>
          <cell r="BE334" t="str">
            <v>Presencial</v>
          </cell>
          <cell r="BF334" t="str">
            <v>NO</v>
          </cell>
          <cell r="BG334" t="str">
            <v>NO</v>
          </cell>
          <cell r="BI334" t="str">
            <v>NO</v>
          </cell>
          <cell r="BJ334" t="str">
            <v>NO</v>
          </cell>
          <cell r="BL334" t="str">
            <v>NO</v>
          </cell>
          <cell r="BM334" t="str">
            <v>Activos</v>
          </cell>
          <cell r="BN334" t="str">
            <v>Profesionales de la Salud</v>
          </cell>
          <cell r="BO334" t="str">
            <v>PROF. DE LA SALUD</v>
          </cell>
          <cell r="BP334" t="str">
            <v>000163</v>
          </cell>
          <cell r="BQ334" t="str">
            <v>Ocupada</v>
          </cell>
          <cell r="BR334" t="str">
            <v>Reasignacion</v>
          </cell>
          <cell r="BS334" t="str">
            <v>01/04/2010</v>
          </cell>
          <cell r="BT334" t="str">
            <v>RESOLUCION DIRECTORAL</v>
          </cell>
          <cell r="BU334" t="str">
            <v>01/04/2010</v>
          </cell>
          <cell r="BV334" t="str">
            <v>-</v>
          </cell>
          <cell r="BX334" t="str">
            <v>DIRECCION EJECUTIVA</v>
          </cell>
          <cell r="BY334" t="str">
            <v>GESTION ADMINISTRATIVA</v>
          </cell>
          <cell r="BZ334" t="str">
            <v>Personal y Obligaciones Sociales</v>
          </cell>
          <cell r="CA334" t="str">
            <v>RECURSOS ORDINARIOS</v>
          </cell>
          <cell r="CB334" t="str">
            <v>12</v>
          </cell>
          <cell r="CC334" t="str">
            <v>BANCO DE LA NACION</v>
          </cell>
          <cell r="CD334" t="str">
            <v>MULTIRED</v>
          </cell>
          <cell r="CE334" t="str">
            <v>04181052061</v>
          </cell>
          <cell r="CF334" t="str">
            <v>0</v>
          </cell>
          <cell r="CG334" t="str">
            <v>DL.19990 - SNP</v>
          </cell>
          <cell r="CH334" t="str">
            <v>O.N.P.</v>
          </cell>
          <cell r="CI334" t="str">
            <v>07/12/2009</v>
          </cell>
          <cell r="CJ334" t="str">
            <v>0</v>
          </cell>
          <cell r="CK334" t="str">
            <v>0</v>
          </cell>
          <cell r="CL334" t="str">
            <v>UE Red De Salud Abancay</v>
          </cell>
          <cell r="CM334" t="str">
            <v>ACTIVO</v>
          </cell>
          <cell r="CR334" t="str">
            <v>MICRORED DE SALUD CENTENARIO</v>
          </cell>
        </row>
        <row r="335">
          <cell r="S335" t="str">
            <v>29593166</v>
          </cell>
          <cell r="T335" t="str">
            <v>FERNANDO ALFREDO</v>
          </cell>
          <cell r="U335" t="str">
            <v>QUISPE</v>
          </cell>
          <cell r="V335" t="str">
            <v>GOICOCHEA</v>
          </cell>
          <cell r="W335" t="str">
            <v>SIN DATOS</v>
          </cell>
          <cell r="X335" t="str">
            <v>10/12/1972</v>
          </cell>
          <cell r="Y335" t="str">
            <v>Masculino</v>
          </cell>
          <cell r="Z335" t="str">
            <v>Soltero</v>
          </cell>
          <cell r="AA335" t="str">
            <v>COMUNIDAD HUANIPACA</v>
          </cell>
          <cell r="AC335" t="str">
            <v>recuperadoc2012@gmail.com,faquispegoicochea@gmail.com,036755@colegiomedico.org.pe</v>
          </cell>
          <cell r="AD335" t="str">
            <v>954012220</v>
          </cell>
          <cell r="AE335" t="str">
            <v>Superior Universitario</v>
          </cell>
          <cell r="AF335" t="str">
            <v>Superior completo</v>
          </cell>
          <cell r="AG335" t="str">
            <v>MEDICO CIRUJANO</v>
          </cell>
          <cell r="AK335" t="str">
            <v>TITULO</v>
          </cell>
          <cell r="AL335" t="str">
            <v>36755</v>
          </cell>
          <cell r="AM335" t="str">
            <v>NO</v>
          </cell>
          <cell r="AR335" t="str">
            <v>SI</v>
          </cell>
          <cell r="AS335" t="str">
            <v>NO</v>
          </cell>
          <cell r="AT335" t="str">
            <v>NO</v>
          </cell>
          <cell r="AU335" t="str">
            <v>01/03/2018</v>
          </cell>
          <cell r="AV335" t="str">
            <v>2012-12-31</v>
          </cell>
          <cell r="AW335" t="str">
            <v>MEDICO</v>
          </cell>
          <cell r="AX335" t="str">
            <v>Regimen 276</v>
          </cell>
          <cell r="AY335" t="str">
            <v>Contratado 276 - Plazo fijo</v>
          </cell>
          <cell r="AZ335" t="str">
            <v>MC-2</v>
          </cell>
          <cell r="BA335" t="str">
            <v>0072-MC-2-Medico Cirujano N-2</v>
          </cell>
          <cell r="BB335" t="str">
            <v>16</v>
          </cell>
          <cell r="BE335" t="str">
            <v>Presencial</v>
          </cell>
          <cell r="BF335" t="str">
            <v>NO</v>
          </cell>
          <cell r="BG335" t="str">
            <v>NO</v>
          </cell>
          <cell r="BI335" t="str">
            <v>NO</v>
          </cell>
          <cell r="BJ335" t="str">
            <v>NO</v>
          </cell>
          <cell r="BL335" t="str">
            <v>NO</v>
          </cell>
          <cell r="BM335" t="str">
            <v>Activos</v>
          </cell>
          <cell r="BN335" t="str">
            <v>Profesionales de la Salud</v>
          </cell>
          <cell r="BO335" t="str">
            <v>MEDICO</v>
          </cell>
          <cell r="BP335" t="str">
            <v>000130</v>
          </cell>
          <cell r="BQ335" t="str">
            <v>Ocupada</v>
          </cell>
          <cell r="BR335" t="str">
            <v>Ley 28498</v>
          </cell>
          <cell r="BS335" t="str">
            <v>01/02/2018</v>
          </cell>
          <cell r="BT335" t="str">
            <v>RESOLUCION DIRECTORAL</v>
          </cell>
          <cell r="BU335" t="str">
            <v>01/02/2018</v>
          </cell>
          <cell r="BV335" t="str">
            <v>028-2018-D-RSAB-AP.</v>
          </cell>
          <cell r="BX335" t="str">
            <v>DIRECCION EJECUTIVA</v>
          </cell>
          <cell r="BY335" t="str">
            <v>GESTION ADMINISTRATIVA</v>
          </cell>
          <cell r="BZ335" t="str">
            <v>Personal y Obligaciones Sociales</v>
          </cell>
          <cell r="CA335" t="str">
            <v>RECURSOS ORDINARIOS</v>
          </cell>
          <cell r="CB335" t="str">
            <v>0</v>
          </cell>
          <cell r="CC335" t="str">
            <v>BANCO DE LA NACION</v>
          </cell>
          <cell r="CD335" t="str">
            <v>MULTIRED</v>
          </cell>
          <cell r="CE335" t="str">
            <v>04181186947</v>
          </cell>
          <cell r="CF335" t="str">
            <v>00000000000000000000</v>
          </cell>
          <cell r="CG335" t="str">
            <v>DL.19990 - SNP</v>
          </cell>
          <cell r="CH335" t="str">
            <v>O.N.P.</v>
          </cell>
          <cell r="CI335" t="str">
            <v>01/02/2018</v>
          </cell>
          <cell r="CJ335" t="str">
            <v>000000000000</v>
          </cell>
          <cell r="CK335" t="str">
            <v>000000000000000</v>
          </cell>
          <cell r="CL335" t="str">
            <v>UE Red De Salud Abancay</v>
          </cell>
          <cell r="CM335" t="str">
            <v>ACTIVO</v>
          </cell>
          <cell r="CR335" t="str">
            <v>MICRORED DE SALUD CENTENARIO</v>
          </cell>
        </row>
        <row r="336">
          <cell r="S336" t="str">
            <v>31044251</v>
          </cell>
          <cell r="T336" t="str">
            <v>CLEOFE</v>
          </cell>
          <cell r="U336" t="str">
            <v>MALDONADO</v>
          </cell>
          <cell r="V336" t="str">
            <v>GONZALES</v>
          </cell>
          <cell r="W336" t="str">
            <v>SIN DATOS</v>
          </cell>
          <cell r="X336" t="str">
            <v>09/10/1977</v>
          </cell>
          <cell r="Y336" t="str">
            <v>Femenino</v>
          </cell>
          <cell r="Z336" t="str">
            <v>Casado</v>
          </cell>
          <cell r="AA336" t="str">
            <v>P.JOVEN CENTENARIO C 15</v>
          </cell>
          <cell r="AC336" t="str">
            <v>cleo_mg@outlook.es</v>
          </cell>
          <cell r="AD336" t="str">
            <v>963942150</v>
          </cell>
          <cell r="AE336" t="str">
            <v>Superior Técnico</v>
          </cell>
          <cell r="AF336" t="str">
            <v>Técnico superior completo</v>
          </cell>
          <cell r="AG336" t="str">
            <v>TECNICO EN ENFERMERIA</v>
          </cell>
          <cell r="AK336" t="str">
            <v>TITULO</v>
          </cell>
          <cell r="AM336" t="str">
            <v>NO</v>
          </cell>
          <cell r="AR336" t="str">
            <v>SI</v>
          </cell>
          <cell r="AS336" t="str">
            <v>NO</v>
          </cell>
          <cell r="AT336" t="str">
            <v>NO</v>
          </cell>
          <cell r="AV336" t="str">
            <v>2011-04-01</v>
          </cell>
          <cell r="AW336" t="str">
            <v>TECNICO/A EN ENFERMERIA I</v>
          </cell>
          <cell r="AX336" t="str">
            <v>Regimen 276</v>
          </cell>
          <cell r="AY336" t="str">
            <v>Contratado 276 - Plazo fijo</v>
          </cell>
          <cell r="AZ336" t="str">
            <v>STA</v>
          </cell>
          <cell r="BA336" t="str">
            <v>0094-STA-Servidor Tecnico A</v>
          </cell>
          <cell r="BB336" t="str">
            <v>TA</v>
          </cell>
          <cell r="BE336" t="str">
            <v>Presencial</v>
          </cell>
          <cell r="BF336" t="str">
            <v>NO</v>
          </cell>
          <cell r="BG336" t="str">
            <v>NO</v>
          </cell>
          <cell r="BI336" t="str">
            <v>NO</v>
          </cell>
          <cell r="BJ336" t="str">
            <v>NO</v>
          </cell>
          <cell r="BL336" t="str">
            <v>NO</v>
          </cell>
          <cell r="BM336" t="str">
            <v>Activos</v>
          </cell>
          <cell r="BN336" t="str">
            <v>Tecnicos</v>
          </cell>
          <cell r="BO336" t="str">
            <v>TECNICO ASIS</v>
          </cell>
          <cell r="BP336" t="str">
            <v>000080</v>
          </cell>
          <cell r="BQ336" t="str">
            <v>Ocupada</v>
          </cell>
          <cell r="BR336" t="str">
            <v>Concurso</v>
          </cell>
          <cell r="BS336" t="str">
            <v>01/01/2018</v>
          </cell>
          <cell r="BT336" t="str">
            <v>RESOLUCION DIRECTORAL</v>
          </cell>
          <cell r="BU336" t="str">
            <v>04/01/2018</v>
          </cell>
          <cell r="BV336" t="str">
            <v>02-2018</v>
          </cell>
          <cell r="BX336" t="str">
            <v>DIRECCION EJECUTIVA</v>
          </cell>
          <cell r="BY336" t="str">
            <v>GESTION ADMINISTRATIVA</v>
          </cell>
          <cell r="BZ336" t="str">
            <v>Personal y Obligaciones Sociales</v>
          </cell>
          <cell r="CA336" t="str">
            <v>RECURSOS ORDINARIOS</v>
          </cell>
          <cell r="CB336" t="str">
            <v>11</v>
          </cell>
          <cell r="CC336" t="str">
            <v>BANCO DE LA NACION</v>
          </cell>
          <cell r="CD336" t="str">
            <v>CUENTA DE AHORRO</v>
          </cell>
          <cell r="CE336" t="str">
            <v>04181075002</v>
          </cell>
          <cell r="CF336" t="str">
            <v>1</v>
          </cell>
          <cell r="CG336" t="str">
            <v>DL.19990 - SNP</v>
          </cell>
          <cell r="CH336" t="str">
            <v>O.N.P.</v>
          </cell>
          <cell r="CI336" t="str">
            <v>01/01/2018</v>
          </cell>
          <cell r="CJ336" t="str">
            <v>1</v>
          </cell>
          <cell r="CK336" t="str">
            <v>0</v>
          </cell>
          <cell r="CL336" t="str">
            <v>UE Red De Salud Abancay</v>
          </cell>
          <cell r="CM336" t="str">
            <v>ACTIVO</v>
          </cell>
          <cell r="CR336" t="str">
            <v>MICRORED DE SALUD CENTENARIO</v>
          </cell>
        </row>
        <row r="337">
          <cell r="S337" t="str">
            <v>31037735</v>
          </cell>
          <cell r="T337" t="str">
            <v>FELICITAS</v>
          </cell>
          <cell r="U337" t="str">
            <v>OTAZU</v>
          </cell>
          <cell r="V337" t="str">
            <v>JURO</v>
          </cell>
          <cell r="W337" t="str">
            <v>SIN DATOS</v>
          </cell>
          <cell r="X337" t="str">
            <v>18/05/1973</v>
          </cell>
          <cell r="Y337" t="str">
            <v>Femenino</v>
          </cell>
          <cell r="Z337" t="str">
            <v>Soltero</v>
          </cell>
          <cell r="AA337" t="str">
            <v>AV.TACNA S/N</v>
          </cell>
          <cell r="AE337" t="str">
            <v>Superior Técnico</v>
          </cell>
          <cell r="AF337" t="str">
            <v>Técnico superior completo</v>
          </cell>
          <cell r="AG337" t="str">
            <v>TECNICO EN ENFERMERIA</v>
          </cell>
          <cell r="AK337" t="str">
            <v>TITULO</v>
          </cell>
          <cell r="AM337" t="str">
            <v>NO</v>
          </cell>
          <cell r="AR337" t="str">
            <v>SI</v>
          </cell>
          <cell r="AS337" t="str">
            <v>NO</v>
          </cell>
          <cell r="AT337" t="str">
            <v>NO</v>
          </cell>
          <cell r="AV337" t="str">
            <v>2010-07-01</v>
          </cell>
          <cell r="AW337" t="str">
            <v>TECNICO/A EN ENFERMERIA I</v>
          </cell>
          <cell r="AX337" t="str">
            <v>Regimen 276</v>
          </cell>
          <cell r="AY337" t="str">
            <v>Contratado 276 - Plazo fijo</v>
          </cell>
          <cell r="AZ337" t="str">
            <v>STA</v>
          </cell>
          <cell r="BA337" t="str">
            <v>0094-STA-Servidor Tecnico A</v>
          </cell>
          <cell r="BB337" t="str">
            <v>TA</v>
          </cell>
          <cell r="BE337" t="str">
            <v>Presencial</v>
          </cell>
          <cell r="BF337" t="str">
            <v>NO</v>
          </cell>
          <cell r="BG337" t="str">
            <v>NO</v>
          </cell>
          <cell r="BI337" t="str">
            <v>NO</v>
          </cell>
          <cell r="BJ337" t="str">
            <v>NO</v>
          </cell>
          <cell r="BK337" t="str">
            <v>05/08/2010</v>
          </cell>
          <cell r="BL337" t="str">
            <v>SI</v>
          </cell>
          <cell r="BM337" t="str">
            <v>Activos</v>
          </cell>
          <cell r="BN337" t="str">
            <v>Tecnicos</v>
          </cell>
          <cell r="BO337" t="str">
            <v>TECNICO ASIS</v>
          </cell>
          <cell r="BP337" t="str">
            <v>000045</v>
          </cell>
          <cell r="BQ337" t="str">
            <v>Ocupada</v>
          </cell>
          <cell r="BR337" t="str">
            <v>Concurso</v>
          </cell>
          <cell r="BS337" t="str">
            <v>02/01/2018</v>
          </cell>
          <cell r="BT337" t="str">
            <v>RESOLUCION DIRECTORAL</v>
          </cell>
          <cell r="BU337" t="str">
            <v>02/01/2018</v>
          </cell>
          <cell r="BV337" t="str">
            <v>002</v>
          </cell>
          <cell r="BX337" t="str">
            <v>DIRECCION EJECUTIVA</v>
          </cell>
          <cell r="BY337" t="str">
            <v>GESTION ADMINISTRATIVA</v>
          </cell>
          <cell r="BZ337" t="str">
            <v>Personal y Obligaciones Sociales</v>
          </cell>
          <cell r="CA337" t="str">
            <v>RECURSOS ORDINARIOS</v>
          </cell>
          <cell r="CB337" t="str">
            <v>12</v>
          </cell>
          <cell r="CC337" t="str">
            <v>BANCO DE LA NACION</v>
          </cell>
          <cell r="CD337" t="str">
            <v>CUENTA DE AHORRO</v>
          </cell>
          <cell r="CE337" t="str">
            <v>04181071570</v>
          </cell>
          <cell r="CF337" t="str">
            <v>1</v>
          </cell>
          <cell r="CG337" t="str">
            <v>DL.25897 - SPP</v>
          </cell>
          <cell r="CH337" t="str">
            <v>AFP PROFUTURO</v>
          </cell>
          <cell r="CI337" t="str">
            <v>02/01/2018</v>
          </cell>
          <cell r="CJ337" t="str">
            <v>568000FOJZO7</v>
          </cell>
          <cell r="CL337" t="str">
            <v>UE Red De Salud Abancay</v>
          </cell>
          <cell r="CM337" t="str">
            <v>ACTIVO</v>
          </cell>
          <cell r="CR337" t="str">
            <v>MICRORED DE SALUD CENTENARIO</v>
          </cell>
        </row>
        <row r="338">
          <cell r="S338" t="str">
            <v>31020774</v>
          </cell>
          <cell r="T338" t="str">
            <v>NATIVIDAD</v>
          </cell>
          <cell r="U338" t="str">
            <v>SERRANO</v>
          </cell>
          <cell r="V338" t="str">
            <v>ARIAS</v>
          </cell>
          <cell r="W338" t="str">
            <v>SIN DATOS</v>
          </cell>
          <cell r="X338" t="str">
            <v>08/09/1971</v>
          </cell>
          <cell r="Y338" t="str">
            <v>Femenino</v>
          </cell>
          <cell r="Z338" t="str">
            <v>Soltero</v>
          </cell>
          <cell r="AA338" t="str">
            <v>JR.RICARDO PALMA S/N</v>
          </cell>
          <cell r="AC338" t="str">
            <v>natividadserranoarias@hotmail.com</v>
          </cell>
          <cell r="AD338" t="str">
            <v>983971590</v>
          </cell>
          <cell r="AE338" t="str">
            <v>Superior Técnico</v>
          </cell>
          <cell r="AF338" t="str">
            <v>Técnico superior completo</v>
          </cell>
          <cell r="AG338" t="str">
            <v>TECNICO EN ENFERMERIA</v>
          </cell>
          <cell r="AK338" t="str">
            <v>TITULO</v>
          </cell>
          <cell r="AM338" t="str">
            <v>NO</v>
          </cell>
          <cell r="AR338" t="str">
            <v>SI</v>
          </cell>
          <cell r="AS338" t="str">
            <v>NO</v>
          </cell>
          <cell r="AT338" t="str">
            <v>NO</v>
          </cell>
          <cell r="AU338" t="str">
            <v>199-01-01</v>
          </cell>
          <cell r="AV338" t="str">
            <v>2002-04-01</v>
          </cell>
          <cell r="AW338" t="str">
            <v>TECNICO/A EN ENFERMERIA I</v>
          </cell>
          <cell r="AX338" t="str">
            <v>Regimen 276</v>
          </cell>
          <cell r="AY338" t="str">
            <v>Contratado 276 - Plazo fijo</v>
          </cell>
          <cell r="AZ338" t="str">
            <v>STA</v>
          </cell>
          <cell r="BA338" t="str">
            <v>0094-STA-Servidor Tecnico A</v>
          </cell>
          <cell r="BB338" t="str">
            <v>TA</v>
          </cell>
          <cell r="BE338" t="str">
            <v>Presencial</v>
          </cell>
          <cell r="BF338" t="str">
            <v>NO</v>
          </cell>
          <cell r="BG338" t="str">
            <v>NO</v>
          </cell>
          <cell r="BI338" t="str">
            <v>NO</v>
          </cell>
          <cell r="BJ338" t="str">
            <v>NO</v>
          </cell>
          <cell r="BL338" t="str">
            <v>NO</v>
          </cell>
          <cell r="BM338" t="str">
            <v>Activos</v>
          </cell>
          <cell r="BN338" t="str">
            <v>Tecnicos</v>
          </cell>
          <cell r="BO338" t="str">
            <v>TECNICO ASIS</v>
          </cell>
          <cell r="BP338" t="str">
            <v>000090</v>
          </cell>
          <cell r="BQ338" t="str">
            <v>Ocupada</v>
          </cell>
          <cell r="BR338" t="str">
            <v>Concurso</v>
          </cell>
          <cell r="BS338" t="str">
            <v>01/01/2018</v>
          </cell>
          <cell r="BT338" t="str">
            <v>RESOLUCION DIRECTORAL</v>
          </cell>
          <cell r="BU338" t="str">
            <v>01/01/2018</v>
          </cell>
          <cell r="BV338" t="str">
            <v>012018</v>
          </cell>
          <cell r="BX338" t="str">
            <v>DIRECCION EJECUTIVA</v>
          </cell>
          <cell r="BY338" t="str">
            <v>GESTION ADMINISTRATIVA</v>
          </cell>
          <cell r="BZ338" t="str">
            <v>Personal y Obligaciones Sociales</v>
          </cell>
          <cell r="CA338" t="str">
            <v>RECURSOS ORDINARIOS</v>
          </cell>
          <cell r="CB338" t="str">
            <v>9</v>
          </cell>
          <cell r="CC338" t="str">
            <v>BANCO DE LA NACION</v>
          </cell>
          <cell r="CD338" t="str">
            <v>CUENTA DE AHORRO</v>
          </cell>
          <cell r="CE338" t="str">
            <v>04181075061</v>
          </cell>
          <cell r="CF338" t="str">
            <v>1</v>
          </cell>
          <cell r="CG338" t="str">
            <v>DL.25897 - SPP</v>
          </cell>
          <cell r="CH338" t="str">
            <v>AFP PROFUTURO</v>
          </cell>
          <cell r="CI338" t="str">
            <v>01/01/2018</v>
          </cell>
          <cell r="CJ338" t="str">
            <v>561820NSARA7</v>
          </cell>
          <cell r="CL338" t="str">
            <v>UE Red De Salud Abancay</v>
          </cell>
          <cell r="CM338" t="str">
            <v>ACTIVO</v>
          </cell>
          <cell r="CR338" t="str">
            <v>MICRORED DE SALUD CENTENARIO</v>
          </cell>
        </row>
        <row r="339">
          <cell r="S339" t="str">
            <v>40574362</v>
          </cell>
          <cell r="T339" t="str">
            <v>REYNA ARODY</v>
          </cell>
          <cell r="U339" t="str">
            <v>APAZA</v>
          </cell>
          <cell r="V339" t="str">
            <v>PACORI</v>
          </cell>
          <cell r="W339" t="str">
            <v>SIN DATOS</v>
          </cell>
          <cell r="X339" t="str">
            <v>23/06/1980</v>
          </cell>
          <cell r="Y339" t="str">
            <v>Femenino</v>
          </cell>
          <cell r="Z339" t="str">
            <v>Soltero</v>
          </cell>
          <cell r="AA339" t="str">
            <v>CALLE JERUSALEN 202 URB. EL CARMEN</v>
          </cell>
          <cell r="AB339" t="str">
            <v>10405743626</v>
          </cell>
          <cell r="AC339" t="str">
            <v>reynaaap@gmail.com</v>
          </cell>
          <cell r="AD339" t="str">
            <v>994408400</v>
          </cell>
          <cell r="AE339" t="str">
            <v>Superior Universitario</v>
          </cell>
          <cell r="AF339" t="str">
            <v>Superior completo</v>
          </cell>
          <cell r="AG339" t="str">
            <v>PSICOLOGO</v>
          </cell>
          <cell r="AK339" t="str">
            <v>TITULO</v>
          </cell>
          <cell r="AL339" t="str">
            <v>26316</v>
          </cell>
          <cell r="AM339" t="str">
            <v>NO</v>
          </cell>
          <cell r="AR339" t="str">
            <v>SI</v>
          </cell>
          <cell r="AS339" t="str">
            <v>NO</v>
          </cell>
          <cell r="AT339" t="str">
            <v>NO</v>
          </cell>
          <cell r="AV339" t="str">
            <v>01/10/2018</v>
          </cell>
          <cell r="AW339" t="str">
            <v>PSICOLOGO/A</v>
          </cell>
          <cell r="AX339" t="str">
            <v>Regimen 1057 (CAS)</v>
          </cell>
          <cell r="AY339" t="str">
            <v>Contrato CAS</v>
          </cell>
          <cell r="AZ339" t="str">
            <v>Sin Nivel Remunerativo</v>
          </cell>
          <cell r="BA339" t="str">
            <v>0000-Sin Nivel Remunerativo</v>
          </cell>
          <cell r="BC339" t="str">
            <v>Recursos Ordinarios</v>
          </cell>
          <cell r="BD339" t="str">
            <v>2200</v>
          </cell>
          <cell r="BE339" t="str">
            <v>Presencial</v>
          </cell>
          <cell r="BF339" t="str">
            <v>NO</v>
          </cell>
          <cell r="BG339" t="str">
            <v>NO</v>
          </cell>
          <cell r="BI339" t="str">
            <v>NO</v>
          </cell>
          <cell r="BJ339" t="str">
            <v>NO</v>
          </cell>
          <cell r="BL339" t="str">
            <v>NO</v>
          </cell>
          <cell r="BM339" t="str">
            <v>Contrato Administrativo de Servicios</v>
          </cell>
          <cell r="BN339" t="str">
            <v>Profesionales de la Salud</v>
          </cell>
          <cell r="BO339" t="str">
            <v>PROF. DE LA SALUD</v>
          </cell>
          <cell r="BP339" t="str">
            <v>000363</v>
          </cell>
          <cell r="BQ339" t="str">
            <v>Ocupada</v>
          </cell>
          <cell r="BR339" t="str">
            <v>Concurso</v>
          </cell>
          <cell r="BS339" t="str">
            <v>01/10/2018</v>
          </cell>
          <cell r="BT339" t="str">
            <v>MEMORANDUM</v>
          </cell>
          <cell r="BU339" t="str">
            <v>01/10/2018</v>
          </cell>
          <cell r="BV339" t="str">
            <v>014</v>
          </cell>
          <cell r="BW339" t="str">
            <v>RED DE SALUD ABANCAY</v>
          </cell>
          <cell r="BX339" t="str">
            <v>DIRECCION EJECUTIVA</v>
          </cell>
          <cell r="BZ339" t="str">
            <v>Personal y Obligaciones Sociales</v>
          </cell>
          <cell r="CA339" t="str">
            <v>RECURSOS ORDINARIOS</v>
          </cell>
          <cell r="CB339" t="str">
            <v>3</v>
          </cell>
          <cell r="CC339" t="str">
            <v>BANCO DE LA NACION</v>
          </cell>
          <cell r="CD339" t="str">
            <v>CUENTA DE AHORRO</v>
          </cell>
          <cell r="CE339" t="str">
            <v>04058950195</v>
          </cell>
          <cell r="CF339" t="str">
            <v>00000000000000000000</v>
          </cell>
          <cell r="CG339" t="str">
            <v>DL.25897 - SPP</v>
          </cell>
          <cell r="CH339" t="str">
            <v>AFP INTEGRA</v>
          </cell>
          <cell r="CI339" t="str">
            <v>01/10/2018</v>
          </cell>
          <cell r="CJ339" t="str">
            <v>593930RAPZO0</v>
          </cell>
          <cell r="CK339" t="str">
            <v>000000000000000</v>
          </cell>
          <cell r="CL339" t="str">
            <v>UE Red De Salud Abancay</v>
          </cell>
          <cell r="CM339" t="str">
            <v>ACTIVO</v>
          </cell>
          <cell r="CR339" t="str">
            <v>MICRORED DE SALUD CENTENARIO</v>
          </cell>
        </row>
        <row r="340">
          <cell r="S340" t="str">
            <v>31020226</v>
          </cell>
          <cell r="T340" t="str">
            <v>JORGE</v>
          </cell>
          <cell r="U340" t="str">
            <v>PONCE</v>
          </cell>
          <cell r="V340" t="str">
            <v>JUAREZ</v>
          </cell>
          <cell r="W340" t="str">
            <v>SIN DATOS</v>
          </cell>
          <cell r="X340" t="str">
            <v>31/05/1970</v>
          </cell>
          <cell r="Y340" t="str">
            <v>Masculino</v>
          </cell>
          <cell r="Z340" t="str">
            <v>Casado</v>
          </cell>
          <cell r="AA340" t="str">
            <v>JR GRAU 233</v>
          </cell>
          <cell r="AC340" t="str">
            <v>jogerez@hotmail.com</v>
          </cell>
          <cell r="AD340" t="str">
            <v>983663821</v>
          </cell>
          <cell r="AE340" t="str">
            <v>Superior Universitario</v>
          </cell>
          <cell r="AF340" t="str">
            <v>Superior completo</v>
          </cell>
          <cell r="AG340" t="str">
            <v>MEDICO CIRUJANO</v>
          </cell>
          <cell r="AK340" t="str">
            <v>TITULO</v>
          </cell>
          <cell r="AL340" t="str">
            <v>35474</v>
          </cell>
          <cell r="AM340" t="str">
            <v>SI</v>
          </cell>
          <cell r="AN340" t="str">
            <v>MEDICINA FAMILIAR Y COMUNITARIA</v>
          </cell>
          <cell r="AO340" t="str">
            <v>TITULO</v>
          </cell>
          <cell r="AQ340" t="str">
            <v>UNIVERSIDAD NACIONAL DEL CALLAO</v>
          </cell>
          <cell r="AR340" t="str">
            <v>SI</v>
          </cell>
          <cell r="AS340" t="str">
            <v>NO</v>
          </cell>
          <cell r="AT340" t="str">
            <v>NO</v>
          </cell>
          <cell r="AU340" t="str">
            <v>2012-12-31</v>
          </cell>
          <cell r="AV340" t="str">
            <v>2017-01-02</v>
          </cell>
          <cell r="AW340" t="str">
            <v>MEDICO</v>
          </cell>
          <cell r="AX340" t="str">
            <v>Regimen 276</v>
          </cell>
          <cell r="AY340" t="str">
            <v>Contratado 276 - Plazo fijo</v>
          </cell>
          <cell r="AZ340" t="str">
            <v>MC-2</v>
          </cell>
          <cell r="BA340" t="str">
            <v>0072-MC-2-Medico Cirujano N-2</v>
          </cell>
          <cell r="BB340" t="str">
            <v>16</v>
          </cell>
          <cell r="BE340" t="str">
            <v>Presencial</v>
          </cell>
          <cell r="BF340" t="str">
            <v>NO</v>
          </cell>
          <cell r="BG340" t="str">
            <v>NO</v>
          </cell>
          <cell r="BI340" t="str">
            <v>NO</v>
          </cell>
          <cell r="BJ340" t="str">
            <v>NO</v>
          </cell>
          <cell r="BL340" t="str">
            <v>NO</v>
          </cell>
          <cell r="BM340" t="str">
            <v>Activos</v>
          </cell>
          <cell r="BN340" t="str">
            <v>Profesionales de la Salud</v>
          </cell>
          <cell r="BO340" t="str">
            <v>MEDICO</v>
          </cell>
          <cell r="BP340" t="str">
            <v>000317</v>
          </cell>
          <cell r="BQ340" t="str">
            <v>Ocupada</v>
          </cell>
          <cell r="BR340" t="str">
            <v>Concurso</v>
          </cell>
          <cell r="BS340" t="str">
            <v>01/12/2012</v>
          </cell>
          <cell r="BT340" t="str">
            <v>RESOLUCION DIRECTORAL</v>
          </cell>
          <cell r="BU340" t="str">
            <v>01/12/2019</v>
          </cell>
          <cell r="BV340" t="str">
            <v>396</v>
          </cell>
          <cell r="BX340" t="str">
            <v>DIRECCION EJECUTIVA</v>
          </cell>
          <cell r="BY340" t="str">
            <v>GESTION ADMINISTRATIVA</v>
          </cell>
          <cell r="BZ340" t="str">
            <v>Personal y Obligaciones Sociales</v>
          </cell>
          <cell r="CA340" t="str">
            <v>RECURSOS ORDINARIOS</v>
          </cell>
          <cell r="CB340" t="str">
            <v>12</v>
          </cell>
          <cell r="CC340" t="str">
            <v>BANCO DE LA NACION</v>
          </cell>
          <cell r="CD340" t="str">
            <v>CUENTA DE AHORRO</v>
          </cell>
          <cell r="CE340" t="str">
            <v>04181058396</v>
          </cell>
          <cell r="CF340" t="str">
            <v>00000000000000000000</v>
          </cell>
          <cell r="CG340" t="str">
            <v>DL.25897 - SPP</v>
          </cell>
          <cell r="CH340" t="str">
            <v>AFP INTEGRA</v>
          </cell>
          <cell r="CI340" t="str">
            <v>01/12/2019</v>
          </cell>
          <cell r="CJ340" t="str">
            <v>557171JPJCR2</v>
          </cell>
          <cell r="CL340" t="str">
            <v>UE Red De Salud Abancay</v>
          </cell>
          <cell r="CM340" t="str">
            <v>ACTIVO</v>
          </cell>
          <cell r="CR340" t="str">
            <v>MICRORED DE SALUD CENTENARIO</v>
          </cell>
        </row>
        <row r="341">
          <cell r="S341" t="str">
            <v>45499142</v>
          </cell>
          <cell r="T341" t="str">
            <v>FRANCY</v>
          </cell>
          <cell r="U341" t="str">
            <v>PASTOR</v>
          </cell>
          <cell r="V341" t="str">
            <v>ROBLES</v>
          </cell>
          <cell r="W341" t="str">
            <v>SIN DATOS</v>
          </cell>
          <cell r="X341" t="str">
            <v>12/12/1988</v>
          </cell>
          <cell r="Y341" t="str">
            <v>Femenino</v>
          </cell>
          <cell r="Z341" t="str">
            <v>Soltero</v>
          </cell>
          <cell r="AA341" t="str">
            <v>JR CHALHUANCA 310</v>
          </cell>
          <cell r="AE341" t="str">
            <v>Superior Universitario</v>
          </cell>
          <cell r="AF341" t="str">
            <v>Superior completo</v>
          </cell>
          <cell r="AG341" t="str">
            <v>MEDICO CIRUJANO</v>
          </cell>
          <cell r="AK341" t="str">
            <v>TITULO</v>
          </cell>
          <cell r="AM341" t="str">
            <v>NO</v>
          </cell>
          <cell r="AR341" t="str">
            <v>SI</v>
          </cell>
          <cell r="AS341" t="str">
            <v>NO</v>
          </cell>
          <cell r="AT341" t="str">
            <v>NO</v>
          </cell>
          <cell r="AV341" t="str">
            <v>05/08/2022</v>
          </cell>
          <cell r="AW341" t="str">
            <v>MEDICO</v>
          </cell>
          <cell r="AX341" t="str">
            <v>Regimen 1057 (CAS)</v>
          </cell>
          <cell r="AY341" t="str">
            <v>CAS LEY N° 31538</v>
          </cell>
          <cell r="AZ341" t="str">
            <v>Sin Nivel Remunerativo</v>
          </cell>
          <cell r="BA341" t="str">
            <v>0000-Sin Nivel Remunerativo</v>
          </cell>
          <cell r="BC341" t="str">
            <v>Recursos Ordinarios</v>
          </cell>
          <cell r="BD341" t="str">
            <v>5200</v>
          </cell>
          <cell r="BE341" t="str">
            <v>Presencial</v>
          </cell>
          <cell r="BF341" t="str">
            <v>NO</v>
          </cell>
          <cell r="BG341" t="str">
            <v>NO</v>
          </cell>
          <cell r="BI341" t="str">
            <v>NO</v>
          </cell>
          <cell r="BJ341" t="str">
            <v>NO</v>
          </cell>
          <cell r="BL341" t="str">
            <v>NO</v>
          </cell>
          <cell r="BM341" t="str">
            <v>Contrato Administrativo de Servicios</v>
          </cell>
          <cell r="BN341" t="str">
            <v>Profesionales de la Salud</v>
          </cell>
          <cell r="BO341" t="str">
            <v>MEDICO</v>
          </cell>
          <cell r="BP341" t="str">
            <v>000867</v>
          </cell>
          <cell r="BQ341" t="str">
            <v>Ocupada</v>
          </cell>
          <cell r="BR341" t="str">
            <v>Contrato</v>
          </cell>
          <cell r="BS341" t="str">
            <v>05/08/2022</v>
          </cell>
          <cell r="BT341" t="str">
            <v>MEMORANDUM</v>
          </cell>
          <cell r="BU341" t="str">
            <v>05/08/2022</v>
          </cell>
          <cell r="BV341" t="str">
            <v>1067-2022</v>
          </cell>
          <cell r="BW341" t="str">
            <v>UE 1498 RED DE SALUD ABANCAY</v>
          </cell>
          <cell r="BX341" t="str">
            <v>RED DE SALUD ABANCAY</v>
          </cell>
          <cell r="BZ341" t="str">
            <v>Personal y Obligaciones Sociales</v>
          </cell>
          <cell r="CA341" t="str">
            <v>RECURSOS ORDINARIOS</v>
          </cell>
          <cell r="CB341" t="str">
            <v>2</v>
          </cell>
          <cell r="CC341" t="str">
            <v>BANCO DE LA NACION</v>
          </cell>
          <cell r="CD341" t="str">
            <v>CHEQUE</v>
          </cell>
          <cell r="CG341" t="str">
            <v>DL.19990 - SNP</v>
          </cell>
          <cell r="CH341" t="str">
            <v>O.N.P.</v>
          </cell>
          <cell r="CI341" t="str">
            <v>05/08/2022</v>
          </cell>
          <cell r="CL341" t="str">
            <v>UE Red De Salud Abancay</v>
          </cell>
          <cell r="CM341" t="str">
            <v>ACTIVO</v>
          </cell>
          <cell r="CR341" t="str">
            <v>MICRORED DE SALUD CENTENARIO</v>
          </cell>
        </row>
        <row r="342">
          <cell r="S342" t="str">
            <v>31038457</v>
          </cell>
          <cell r="T342" t="str">
            <v>ROSA</v>
          </cell>
          <cell r="U342" t="str">
            <v>LLACMA</v>
          </cell>
          <cell r="V342" t="str">
            <v>HILARES</v>
          </cell>
          <cell r="W342" t="str">
            <v>SIN DATOS</v>
          </cell>
          <cell r="X342" t="str">
            <v>29/12/1973</v>
          </cell>
          <cell r="Y342" t="str">
            <v>Femenino</v>
          </cell>
          <cell r="Z342" t="str">
            <v>Soltero</v>
          </cell>
          <cell r="AA342" t="str">
            <v>P.JOVEN CENTENARIO MZ.M LT.13</v>
          </cell>
          <cell r="AC342" t="str">
            <v>rosa_llacma@hotmail.com</v>
          </cell>
          <cell r="AD342" t="str">
            <v>988305058</v>
          </cell>
          <cell r="AE342" t="str">
            <v>Superior Universitario</v>
          </cell>
          <cell r="AF342" t="str">
            <v>Superior completo</v>
          </cell>
          <cell r="AG342" t="str">
            <v>ENFERMERA(O)</v>
          </cell>
          <cell r="AK342" t="str">
            <v>TITULO</v>
          </cell>
          <cell r="AL342" t="str">
            <v>30644</v>
          </cell>
          <cell r="AM342" t="str">
            <v>SI</v>
          </cell>
          <cell r="AN342" t="str">
            <v>SALUD PUBLICA Y COMUNITARIA</v>
          </cell>
          <cell r="AO342" t="str">
            <v>RNE</v>
          </cell>
          <cell r="AP342" t="str">
            <v>019294</v>
          </cell>
          <cell r="AQ342" t="str">
            <v>UNIVERSIDAD NACIONAL DEL CALLAO</v>
          </cell>
          <cell r="AR342" t="str">
            <v>SI</v>
          </cell>
          <cell r="AS342" t="str">
            <v>NO</v>
          </cell>
          <cell r="AT342" t="str">
            <v>NO</v>
          </cell>
          <cell r="AV342" t="str">
            <v>1999-05-01</v>
          </cell>
          <cell r="AW342" t="str">
            <v>ENFERMERA/O</v>
          </cell>
          <cell r="AX342" t="str">
            <v>Regimen 276</v>
          </cell>
          <cell r="AY342" t="str">
            <v>Nombrado</v>
          </cell>
          <cell r="AZ342" t="str">
            <v>ENF-10</v>
          </cell>
          <cell r="BA342" t="str">
            <v>0076-ENF-10-Enfermera (nivel I)</v>
          </cell>
          <cell r="BB342" t="str">
            <v>10</v>
          </cell>
          <cell r="BE342" t="str">
            <v>Presencial</v>
          </cell>
          <cell r="BF342" t="str">
            <v>NO</v>
          </cell>
          <cell r="BG342" t="str">
            <v>NO</v>
          </cell>
          <cell r="BI342" t="str">
            <v>NO</v>
          </cell>
          <cell r="BJ342" t="str">
            <v>NO</v>
          </cell>
          <cell r="BL342" t="str">
            <v>NO</v>
          </cell>
          <cell r="BM342" t="str">
            <v>Activos</v>
          </cell>
          <cell r="BN342" t="str">
            <v>Profesionales de la Salud</v>
          </cell>
          <cell r="BO342" t="str">
            <v>PROF. DE LA SALUD</v>
          </cell>
          <cell r="BP342" t="str">
            <v>000198</v>
          </cell>
          <cell r="BQ342" t="str">
            <v>Ocupada</v>
          </cell>
          <cell r="BR342" t="str">
            <v>Ley 28498</v>
          </cell>
          <cell r="BS342" t="str">
            <v>01/04/2010</v>
          </cell>
          <cell r="BT342" t="str">
            <v>RESOLUCION DIRECTORAL</v>
          </cell>
          <cell r="BU342" t="str">
            <v>01/04/2010</v>
          </cell>
          <cell r="BV342" t="str">
            <v>01-10</v>
          </cell>
          <cell r="BX342" t="str">
            <v>DIRECCION EJECUTIVA</v>
          </cell>
          <cell r="BY342" t="str">
            <v>GESTION ADMINISTRATIVA</v>
          </cell>
          <cell r="BZ342" t="str">
            <v>Personal y Obligaciones Sociales</v>
          </cell>
          <cell r="CA342" t="str">
            <v>RECURSOS ORDINARIOS</v>
          </cell>
          <cell r="CB342" t="str">
            <v>12</v>
          </cell>
          <cell r="CC342" t="str">
            <v>BANCO DE LA NACION</v>
          </cell>
          <cell r="CD342" t="str">
            <v>MULTIRED</v>
          </cell>
          <cell r="CE342" t="str">
            <v>04181071074</v>
          </cell>
          <cell r="CF342" t="str">
            <v>1</v>
          </cell>
          <cell r="CG342" t="str">
            <v>DL.19990 - SNP</v>
          </cell>
          <cell r="CH342" t="str">
            <v>O.N.P.</v>
          </cell>
          <cell r="CI342" t="str">
            <v>01/01/2009</v>
          </cell>
          <cell r="CJ342" t="str">
            <v>1</v>
          </cell>
          <cell r="CK342" t="str">
            <v>1</v>
          </cell>
          <cell r="CL342" t="str">
            <v>UE Red De Salud Abancay</v>
          </cell>
          <cell r="CM342" t="str">
            <v>ACTIVO</v>
          </cell>
          <cell r="CR342" t="str">
            <v>MICRORED DE SALUD CENTENARIO</v>
          </cell>
        </row>
        <row r="343">
          <cell r="S343" t="str">
            <v>46083403</v>
          </cell>
          <cell r="T343" t="str">
            <v>MILAGROS</v>
          </cell>
          <cell r="U343" t="str">
            <v>CASTAÑEDA</v>
          </cell>
          <cell r="V343" t="str">
            <v>ANTONIO</v>
          </cell>
          <cell r="W343" t="str">
            <v>SIN DATOS</v>
          </cell>
          <cell r="X343" t="str">
            <v>01/10/1989</v>
          </cell>
          <cell r="Y343" t="str">
            <v>Femenino</v>
          </cell>
          <cell r="Z343" t="str">
            <v>Soltero</v>
          </cell>
          <cell r="AA343" t="str">
            <v>URB LUIS A SANCHEZ B 07</v>
          </cell>
          <cell r="AC343" t="str">
            <v>militta23@gmail.com</v>
          </cell>
          <cell r="AD343" t="str">
            <v>999131442,999131442</v>
          </cell>
          <cell r="AE343" t="str">
            <v>Superior Universitario</v>
          </cell>
          <cell r="AF343" t="str">
            <v>Superior completo</v>
          </cell>
          <cell r="AG343" t="str">
            <v>MEDICO CIRUJANO</v>
          </cell>
          <cell r="AK343" t="str">
            <v>TITULO</v>
          </cell>
          <cell r="AL343" t="str">
            <v>72973</v>
          </cell>
          <cell r="AM343" t="str">
            <v>NO</v>
          </cell>
          <cell r="AR343" t="str">
            <v>SI</v>
          </cell>
          <cell r="AS343" t="str">
            <v>NO</v>
          </cell>
          <cell r="AT343" t="str">
            <v>NO</v>
          </cell>
          <cell r="AU343" t="str">
            <v>14/03/2020</v>
          </cell>
          <cell r="AV343" t="str">
            <v>05/08/2022</v>
          </cell>
          <cell r="AW343" t="str">
            <v>MEDICO</v>
          </cell>
          <cell r="AX343" t="str">
            <v>Regimen 1057 (CAS)</v>
          </cell>
          <cell r="AY343" t="str">
            <v>CAS LEY N° 31538</v>
          </cell>
          <cell r="AZ343" t="str">
            <v>Sin Nivel Remunerativo</v>
          </cell>
          <cell r="BA343" t="str">
            <v>0000-Sin Nivel Remunerativo</v>
          </cell>
          <cell r="BC343" t="str">
            <v>Recursos Ordinarios</v>
          </cell>
          <cell r="BD343" t="str">
            <v>5200</v>
          </cell>
          <cell r="BE343" t="str">
            <v>Presencial</v>
          </cell>
          <cell r="BF343" t="str">
            <v>NO</v>
          </cell>
          <cell r="BG343" t="str">
            <v>NO</v>
          </cell>
          <cell r="BI343" t="str">
            <v>NO</v>
          </cell>
          <cell r="BJ343" t="str">
            <v>NO</v>
          </cell>
          <cell r="BL343" t="str">
            <v>NO</v>
          </cell>
          <cell r="BM343" t="str">
            <v>Contrato Administrativo de Servicios</v>
          </cell>
          <cell r="BN343" t="str">
            <v>Profesionales de la Salud</v>
          </cell>
          <cell r="BO343" t="str">
            <v>MEDICO</v>
          </cell>
          <cell r="BP343" t="str">
            <v>000866</v>
          </cell>
          <cell r="BQ343" t="str">
            <v>Ocupada</v>
          </cell>
          <cell r="BR343" t="str">
            <v>Contrato</v>
          </cell>
          <cell r="BS343" t="str">
            <v>05/08/2022</v>
          </cell>
          <cell r="BT343" t="str">
            <v>MEMORANDUM</v>
          </cell>
          <cell r="BU343" t="str">
            <v>05/08/2022</v>
          </cell>
          <cell r="BV343" t="str">
            <v>1065-2022</v>
          </cell>
          <cell r="BW343" t="str">
            <v>C.S. I-4 PUEBLO JOVEN CENTENARIO</v>
          </cell>
          <cell r="BX343" t="str">
            <v>RED DE SALUD ABANCAY</v>
          </cell>
          <cell r="BZ343" t="str">
            <v>Personal y Obligaciones Sociales</v>
          </cell>
          <cell r="CA343" t="str">
            <v>RECURSOS ORDINARIOS</v>
          </cell>
          <cell r="CB343" t="str">
            <v>2</v>
          </cell>
          <cell r="CC343" t="str">
            <v>BANCO DE LA NACION</v>
          </cell>
          <cell r="CD343" t="str">
            <v>MULTIRED</v>
          </cell>
          <cell r="CG343" t="str">
            <v>DL.19990 - SNP</v>
          </cell>
          <cell r="CH343" t="str">
            <v>O.N.P.</v>
          </cell>
          <cell r="CI343" t="str">
            <v>05/08/2022</v>
          </cell>
          <cell r="CL343" t="str">
            <v>UE Red De Salud Abancay</v>
          </cell>
          <cell r="CM343" t="str">
            <v>ACTIVO</v>
          </cell>
          <cell r="CR343" t="str">
            <v>MICRORED DE SALUD CENTENARIO</v>
          </cell>
        </row>
        <row r="344">
          <cell r="S344" t="str">
            <v>47453433</v>
          </cell>
          <cell r="T344" t="str">
            <v>MERY LUZ</v>
          </cell>
          <cell r="U344" t="str">
            <v>QUISPE</v>
          </cell>
          <cell r="V344" t="str">
            <v>LAGOS</v>
          </cell>
          <cell r="W344" t="str">
            <v>SIN DATOS</v>
          </cell>
          <cell r="X344" t="str">
            <v>13/10/1991</v>
          </cell>
          <cell r="Y344" t="str">
            <v>Femenino</v>
          </cell>
          <cell r="Z344" t="str">
            <v>Soltero</v>
          </cell>
          <cell r="AA344" t="str">
            <v>SIN DATOS</v>
          </cell>
          <cell r="AE344" t="str">
            <v>Superior Universitario</v>
          </cell>
          <cell r="AF344" t="str">
            <v>Superior completo</v>
          </cell>
          <cell r="AG344" t="str">
            <v>ENFERMERA(O)</v>
          </cell>
          <cell r="AK344" t="str">
            <v>TITULO</v>
          </cell>
          <cell r="AM344" t="str">
            <v>NO</v>
          </cell>
          <cell r="AR344" t="str">
            <v>SI</v>
          </cell>
          <cell r="AS344" t="str">
            <v>NO</v>
          </cell>
          <cell r="AT344" t="str">
            <v>NO</v>
          </cell>
          <cell r="AU344" t="str">
            <v>13/03/2020</v>
          </cell>
          <cell r="AV344" t="str">
            <v>05/08/2022</v>
          </cell>
          <cell r="AW344" t="str">
            <v>ENFERMERA/O</v>
          </cell>
          <cell r="AX344" t="str">
            <v>Regimen 1057 (CAS)</v>
          </cell>
          <cell r="AY344" t="str">
            <v>CAS LEY N° 31538</v>
          </cell>
          <cell r="AZ344" t="str">
            <v>Sin Nivel Remunerativo</v>
          </cell>
          <cell r="BA344" t="str">
            <v>0000-Sin Nivel Remunerativo</v>
          </cell>
          <cell r="BC344" t="str">
            <v>Recursos Ordinarios</v>
          </cell>
          <cell r="BD344" t="str">
            <v>2900</v>
          </cell>
          <cell r="BE344" t="str">
            <v>Presencial</v>
          </cell>
          <cell r="BF344" t="str">
            <v>NO</v>
          </cell>
          <cell r="BG344" t="str">
            <v>NO</v>
          </cell>
          <cell r="BI344" t="str">
            <v>NO</v>
          </cell>
          <cell r="BJ344" t="str">
            <v>NO</v>
          </cell>
          <cell r="BL344" t="str">
            <v>NO</v>
          </cell>
          <cell r="BM344" t="str">
            <v>Contrato Administrativo de Servicios</v>
          </cell>
          <cell r="BN344" t="str">
            <v>Profesionales de la Salud</v>
          </cell>
          <cell r="BO344" t="str">
            <v>PROF. DE LA SALUD</v>
          </cell>
          <cell r="BP344" t="str">
            <v>000906</v>
          </cell>
          <cell r="BQ344" t="str">
            <v>Ocupada</v>
          </cell>
          <cell r="BR344" t="str">
            <v>Contrato</v>
          </cell>
          <cell r="BS344" t="str">
            <v>05/08/2022</v>
          </cell>
          <cell r="BT344" t="str">
            <v>MEMORANDUM</v>
          </cell>
          <cell r="BU344" t="str">
            <v>05/08/2022</v>
          </cell>
          <cell r="BV344" t="str">
            <v>1052-2022</v>
          </cell>
          <cell r="BW344" t="str">
            <v>C.S. I-4 PUEBLO JOVEN CENTENARIO</v>
          </cell>
          <cell r="BX344" t="str">
            <v>RED DE SALUD ABANCAY</v>
          </cell>
          <cell r="BZ344" t="str">
            <v>Personal y Obligaciones Sociales</v>
          </cell>
          <cell r="CA344" t="str">
            <v>RECURSOS ORDINARIOS</v>
          </cell>
          <cell r="CB344" t="str">
            <v>2</v>
          </cell>
          <cell r="CC344" t="str">
            <v>BANCO DE LA NACION</v>
          </cell>
          <cell r="CD344" t="str">
            <v>MULTIRED</v>
          </cell>
          <cell r="CG344" t="str">
            <v>DL.19990 - SNP</v>
          </cell>
          <cell r="CH344" t="str">
            <v>O.N.P.</v>
          </cell>
          <cell r="CI344" t="str">
            <v>05/08/2022</v>
          </cell>
          <cell r="CL344" t="str">
            <v>UE Red De Salud Abancay</v>
          </cell>
          <cell r="CM344" t="str">
            <v>ACTIVO</v>
          </cell>
          <cell r="CR344" t="str">
            <v>MICRORED DE SALUD CENTENARIO</v>
          </cell>
        </row>
        <row r="345">
          <cell r="S345" t="str">
            <v>31020708</v>
          </cell>
          <cell r="T345" t="str">
            <v>DELFINA YENY</v>
          </cell>
          <cell r="U345" t="str">
            <v>MOREANO</v>
          </cell>
          <cell r="V345" t="str">
            <v>OVALLE</v>
          </cell>
          <cell r="W345" t="str">
            <v>SIN DATOS</v>
          </cell>
          <cell r="X345" t="str">
            <v>09/06/1975</v>
          </cell>
          <cell r="Y345" t="str">
            <v>Femenino</v>
          </cell>
          <cell r="Z345" t="str">
            <v>Soltero</v>
          </cell>
          <cell r="AA345" t="str">
            <v>P.JOVEN CENTENARIO C-10</v>
          </cell>
          <cell r="AC345" t="str">
            <v>yenisa_3@hotmail.com</v>
          </cell>
          <cell r="AD345" t="str">
            <v>983734446</v>
          </cell>
          <cell r="AE345" t="str">
            <v>Superior Técnico</v>
          </cell>
          <cell r="AF345" t="str">
            <v>Técnico superior completo</v>
          </cell>
          <cell r="AG345" t="str">
            <v>TECNICO EN ENFERMERIA</v>
          </cell>
          <cell r="AK345" t="str">
            <v>TITULO</v>
          </cell>
          <cell r="AM345" t="str">
            <v>NO</v>
          </cell>
          <cell r="AR345" t="str">
            <v>SI</v>
          </cell>
          <cell r="AS345" t="str">
            <v>NO</v>
          </cell>
          <cell r="AT345" t="str">
            <v>NO</v>
          </cell>
          <cell r="AV345" t="str">
            <v>2003-11-05</v>
          </cell>
          <cell r="AW345" t="str">
            <v>TECNICO/A EN ENFERMERIA I</v>
          </cell>
          <cell r="AX345" t="str">
            <v>Regimen 276</v>
          </cell>
          <cell r="AY345" t="str">
            <v>Nombrado</v>
          </cell>
          <cell r="AZ345" t="str">
            <v>STA</v>
          </cell>
          <cell r="BA345" t="str">
            <v>0094-STA-Servidor Tecnico A</v>
          </cell>
          <cell r="BB345" t="str">
            <v>TA</v>
          </cell>
          <cell r="BC345" t="str">
            <v>Recursos Ordinarios</v>
          </cell>
          <cell r="BE345" t="str">
            <v>Presencial</v>
          </cell>
          <cell r="BF345" t="str">
            <v>NO</v>
          </cell>
          <cell r="BG345" t="str">
            <v>NO</v>
          </cell>
          <cell r="BI345" t="str">
            <v>NO</v>
          </cell>
          <cell r="BJ345" t="str">
            <v>NO</v>
          </cell>
          <cell r="BL345" t="str">
            <v>NO</v>
          </cell>
          <cell r="BM345" t="str">
            <v>Activos</v>
          </cell>
          <cell r="BN345" t="str">
            <v>Tecnicos</v>
          </cell>
          <cell r="BO345" t="str">
            <v>TECNICO ASIS</v>
          </cell>
          <cell r="BP345" t="str">
            <v>000068</v>
          </cell>
          <cell r="BQ345" t="str">
            <v>Ocupada</v>
          </cell>
          <cell r="BR345" t="str">
            <v>Concurso</v>
          </cell>
          <cell r="BS345" t="str">
            <v>11/05/2003</v>
          </cell>
          <cell r="BT345" t="str">
            <v>RESOLUCION DIRECTORAL</v>
          </cell>
          <cell r="BU345" t="str">
            <v>11/05/2003</v>
          </cell>
          <cell r="BV345" t="str">
            <v>1-2003</v>
          </cell>
          <cell r="BX345" t="str">
            <v>DIRECCION EJECUTIVA</v>
          </cell>
          <cell r="BY345" t="str">
            <v>GESTION ADMINISTRATIVA</v>
          </cell>
          <cell r="BZ345" t="str">
            <v>Personal y Obligaciones Sociales</v>
          </cell>
          <cell r="CA345" t="str">
            <v>RECURSOS ORDINARIOS</v>
          </cell>
          <cell r="CB345" t="str">
            <v>12</v>
          </cell>
          <cell r="CC345" t="str">
            <v>BANCO DE LA NACION</v>
          </cell>
          <cell r="CD345" t="str">
            <v>MULTIRED</v>
          </cell>
          <cell r="CE345" t="str">
            <v>04181399436</v>
          </cell>
          <cell r="CF345" t="str">
            <v>00000000000000000000</v>
          </cell>
          <cell r="CG345" t="str">
            <v>DL.19990 - SNP</v>
          </cell>
          <cell r="CH345" t="str">
            <v>O.N.P.</v>
          </cell>
          <cell r="CI345" t="str">
            <v>11/05/2003</v>
          </cell>
          <cell r="CJ345" t="str">
            <v>1</v>
          </cell>
          <cell r="CK345" t="str">
            <v>1</v>
          </cell>
          <cell r="CL345" t="str">
            <v>UE Red De Salud Abancay</v>
          </cell>
          <cell r="CM345" t="str">
            <v>ACTIVO</v>
          </cell>
          <cell r="CR345" t="str">
            <v>MICRORED DE SALUD CENTENARIO</v>
          </cell>
        </row>
        <row r="346">
          <cell r="S346" t="str">
            <v>23984449</v>
          </cell>
          <cell r="T346" t="str">
            <v>CONSUELO</v>
          </cell>
          <cell r="U346" t="str">
            <v>GUZMAN</v>
          </cell>
          <cell r="V346" t="str">
            <v>PERALTA</v>
          </cell>
          <cell r="W346" t="str">
            <v>SIN DATOS</v>
          </cell>
          <cell r="X346" t="str">
            <v>14/06/1976</v>
          </cell>
          <cell r="Y346" t="str">
            <v>Femenino</v>
          </cell>
          <cell r="Z346" t="str">
            <v>Soltero</v>
          </cell>
          <cell r="AA346" t="str">
            <v>JR.JUNIN 200</v>
          </cell>
          <cell r="AC346" t="str">
            <v>consuelo_gp93@hotmail.com</v>
          </cell>
          <cell r="AD346" t="str">
            <v>983602693</v>
          </cell>
          <cell r="AE346" t="str">
            <v>Superior Universitario</v>
          </cell>
          <cell r="AF346" t="str">
            <v>Superior completo</v>
          </cell>
          <cell r="AG346" t="str">
            <v>ENFERMERA(O)</v>
          </cell>
          <cell r="AK346" t="str">
            <v>TITULO</v>
          </cell>
          <cell r="AL346" t="str">
            <v>39796</v>
          </cell>
          <cell r="AM346" t="str">
            <v>SI</v>
          </cell>
          <cell r="AN346" t="str">
            <v>ENFERMERIA EN EMERGENCIAS Y DESASTRES</v>
          </cell>
          <cell r="AO346" t="str">
            <v>RNE</v>
          </cell>
          <cell r="AP346" t="str">
            <v>8822</v>
          </cell>
          <cell r="AQ346" t="str">
            <v>UNIVERSIDAD NACIONAL DE SAN ANTONIO ABAD DEL CUSCO</v>
          </cell>
          <cell r="AR346" t="str">
            <v>SI</v>
          </cell>
          <cell r="AS346" t="str">
            <v>NO</v>
          </cell>
          <cell r="AT346" t="str">
            <v>NO</v>
          </cell>
          <cell r="AV346" t="str">
            <v>2008-01-01</v>
          </cell>
          <cell r="AW346" t="str">
            <v>ENFERMERA/O</v>
          </cell>
          <cell r="AX346" t="str">
            <v>Regimen 276</v>
          </cell>
          <cell r="AY346" t="str">
            <v>Nombrado</v>
          </cell>
          <cell r="AZ346" t="str">
            <v>ENF-10</v>
          </cell>
          <cell r="BA346" t="str">
            <v>0076-ENF-10-Enfermera (nivel I)</v>
          </cell>
          <cell r="BB346" t="str">
            <v>10</v>
          </cell>
          <cell r="BE346" t="str">
            <v>Presencial</v>
          </cell>
          <cell r="BF346" t="str">
            <v>NO</v>
          </cell>
          <cell r="BG346" t="str">
            <v>NO</v>
          </cell>
          <cell r="BI346" t="str">
            <v>NO</v>
          </cell>
          <cell r="BJ346" t="str">
            <v>NO</v>
          </cell>
          <cell r="BK346" t="str">
            <v>31/12/2014</v>
          </cell>
          <cell r="BL346" t="str">
            <v>NO</v>
          </cell>
          <cell r="BM346" t="str">
            <v>Activos</v>
          </cell>
          <cell r="BN346" t="str">
            <v>Profesionales de la Salud</v>
          </cell>
          <cell r="BO346" t="str">
            <v>PROF. DE LA SALUD</v>
          </cell>
          <cell r="BP346" t="str">
            <v>000369</v>
          </cell>
          <cell r="BQ346" t="str">
            <v>Ocupada</v>
          </cell>
          <cell r="BR346" t="str">
            <v>Ley 30114</v>
          </cell>
          <cell r="BS346" t="str">
            <v>31/12/2014</v>
          </cell>
          <cell r="BT346" t="str">
            <v>RESOLUCION DIRECTORAL</v>
          </cell>
          <cell r="BU346" t="str">
            <v>31/12/2014</v>
          </cell>
          <cell r="BV346" t="str">
            <v>199-2014-D-RSAB-APURIMAC</v>
          </cell>
          <cell r="BX346" t="str">
            <v>DIRECCION EJECUTIVA</v>
          </cell>
          <cell r="BY346" t="str">
            <v>GESTION ADMINISTRATIVA</v>
          </cell>
          <cell r="BZ346" t="str">
            <v>Personal y Obligaciones Sociales</v>
          </cell>
          <cell r="CA346" t="str">
            <v>RECURSOS ORDINARIOS</v>
          </cell>
          <cell r="CB346" t="str">
            <v>12</v>
          </cell>
          <cell r="CC346" t="str">
            <v>BANCO DE LA NACION</v>
          </cell>
          <cell r="CD346" t="str">
            <v>CUENTA DE AHORRO</v>
          </cell>
          <cell r="CE346" t="str">
            <v>04181062709</v>
          </cell>
          <cell r="CF346" t="str">
            <v>0</v>
          </cell>
          <cell r="CG346" t="str">
            <v>DL.25897 - SPP</v>
          </cell>
          <cell r="CH346" t="str">
            <v>PRIMA AFP</v>
          </cell>
          <cell r="CI346" t="str">
            <v>30/07/2008</v>
          </cell>
          <cell r="CJ346" t="str">
            <v>579230CGPMA7</v>
          </cell>
          <cell r="CK346" t="str">
            <v>0</v>
          </cell>
          <cell r="CL346" t="str">
            <v>UE Red De Salud Abancay</v>
          </cell>
          <cell r="CM346" t="str">
            <v>ACTIVO</v>
          </cell>
          <cell r="CR346" t="str">
            <v>MICRORED DE SALUD CENTENARIO</v>
          </cell>
        </row>
        <row r="347">
          <cell r="S347" t="str">
            <v>43243807</v>
          </cell>
          <cell r="T347" t="str">
            <v>HAROLD</v>
          </cell>
          <cell r="U347" t="str">
            <v>PEREZ</v>
          </cell>
          <cell r="V347" t="str">
            <v>CHAVEZ</v>
          </cell>
          <cell r="W347" t="str">
            <v>SIN DATOS</v>
          </cell>
          <cell r="X347" t="str">
            <v>08/12/1982</v>
          </cell>
          <cell r="Y347" t="str">
            <v>Masculino</v>
          </cell>
          <cell r="Z347" t="str">
            <v>Soltero</v>
          </cell>
          <cell r="AA347" t="str">
            <v>COMUNID-AHUANCCOY KALLPA</v>
          </cell>
          <cell r="AC347" t="str">
            <v>perezmotors1982@gmail.com</v>
          </cell>
          <cell r="AD347" t="str">
            <v>902120484</v>
          </cell>
          <cell r="AE347" t="str">
            <v>Superior Técnico</v>
          </cell>
          <cell r="AF347" t="str">
            <v>Técnico superior incompleto</v>
          </cell>
          <cell r="AG347" t="str">
            <v>TECNICO EN MANTENIMIENTO</v>
          </cell>
          <cell r="AK347" t="str">
            <v>EGRESADO</v>
          </cell>
          <cell r="AM347" t="str">
            <v>NO</v>
          </cell>
          <cell r="AR347" t="str">
            <v>SI</v>
          </cell>
          <cell r="AS347" t="str">
            <v>NO</v>
          </cell>
          <cell r="AT347" t="str">
            <v>NO</v>
          </cell>
          <cell r="AV347" t="str">
            <v>2013-09-01</v>
          </cell>
          <cell r="AW347" t="str">
            <v>AUXILIAR ASISTENCIAL</v>
          </cell>
          <cell r="AX347" t="str">
            <v>Regimen 276</v>
          </cell>
          <cell r="AY347" t="str">
            <v>Nombrado</v>
          </cell>
          <cell r="AZ347" t="str">
            <v>SAD</v>
          </cell>
          <cell r="BA347" t="str">
            <v>0103-SAD-Servidor Auxiliar D</v>
          </cell>
          <cell r="BB347" t="str">
            <v>AD</v>
          </cell>
          <cell r="BC347" t="str">
            <v>Recursos Ordinarios</v>
          </cell>
          <cell r="BE347" t="str">
            <v>Presencial</v>
          </cell>
          <cell r="BF347" t="str">
            <v>NO</v>
          </cell>
          <cell r="BG347" t="str">
            <v>NO</v>
          </cell>
          <cell r="BI347" t="str">
            <v>NO</v>
          </cell>
          <cell r="BJ347" t="str">
            <v>NO</v>
          </cell>
          <cell r="BL347" t="str">
            <v>NO</v>
          </cell>
          <cell r="BM347" t="str">
            <v>Activos</v>
          </cell>
          <cell r="BN347" t="str">
            <v>Auxiliares</v>
          </cell>
          <cell r="BO347" t="str">
            <v>AUXILIAR ASIS</v>
          </cell>
          <cell r="BP347" t="str">
            <v>000315</v>
          </cell>
          <cell r="BQ347" t="str">
            <v>Ocupada</v>
          </cell>
          <cell r="BR347" t="str">
            <v>Concurso</v>
          </cell>
          <cell r="BS347" t="str">
            <v>01/07/2013</v>
          </cell>
          <cell r="BT347" t="str">
            <v>RESOLUCION DIRECTORAL</v>
          </cell>
          <cell r="BU347" t="str">
            <v>01/07/2013</v>
          </cell>
          <cell r="BV347" t="str">
            <v>-</v>
          </cell>
          <cell r="BW347" t="str">
            <v>C.S. I-4 PUEBLO JOVEN CENTENARIO</v>
          </cell>
          <cell r="BX347" t="str">
            <v>DIRECCION EJECUTIVA</v>
          </cell>
          <cell r="BY347" t="str">
            <v>GESTION ADMINISTRATIVA</v>
          </cell>
          <cell r="BZ347" t="str">
            <v>Personal y Obligaciones Sociales</v>
          </cell>
          <cell r="CA347" t="str">
            <v>RECURSOS ORDINARIOS</v>
          </cell>
          <cell r="CB347" t="str">
            <v>12</v>
          </cell>
          <cell r="CC347" t="str">
            <v>BANCO DE LA NACION</v>
          </cell>
          <cell r="CD347" t="str">
            <v>CUENTA CORRIENTE</v>
          </cell>
          <cell r="CE347" t="str">
            <v>04181102158</v>
          </cell>
          <cell r="CF347" t="str">
            <v>00000000000000000000</v>
          </cell>
          <cell r="CG347" t="str">
            <v>DL.19990 - SNP</v>
          </cell>
          <cell r="CH347" t="str">
            <v>O.N.P.</v>
          </cell>
          <cell r="CI347" t="str">
            <v>01/07/2013</v>
          </cell>
          <cell r="CL347" t="str">
            <v>UE Red De Salud Abancay</v>
          </cell>
          <cell r="CM347" t="str">
            <v>ACTIVO</v>
          </cell>
          <cell r="CQ347" t="str">
            <v>Perú</v>
          </cell>
          <cell r="CR347" t="str">
            <v>MICRORED DE SALUD CENTENARIO</v>
          </cell>
        </row>
        <row r="348">
          <cell r="S348" t="str">
            <v>31024574</v>
          </cell>
          <cell r="T348" t="str">
            <v>NANCY</v>
          </cell>
          <cell r="U348" t="str">
            <v>CHAVEZ</v>
          </cell>
          <cell r="V348" t="str">
            <v>HUAMANI</v>
          </cell>
          <cell r="W348" t="str">
            <v>SIN DATOS</v>
          </cell>
          <cell r="X348" t="str">
            <v>28/02/1976</v>
          </cell>
          <cell r="Y348" t="str">
            <v>Femenino</v>
          </cell>
          <cell r="Z348" t="str">
            <v>Soltero</v>
          </cell>
          <cell r="AA348" t="str">
            <v>P.JOVEN CENTENARIO MZ.P LT.13</v>
          </cell>
          <cell r="AC348" t="str">
            <v>chana2830@hotmail.com</v>
          </cell>
          <cell r="AD348" t="str">
            <v>983623985</v>
          </cell>
          <cell r="AE348" t="str">
            <v>Superior Universitario</v>
          </cell>
          <cell r="AF348" t="str">
            <v>Superior completo</v>
          </cell>
          <cell r="AG348" t="str">
            <v>ENFERMERA(O)</v>
          </cell>
          <cell r="AK348" t="str">
            <v>TITULO</v>
          </cell>
          <cell r="AL348" t="str">
            <v>38017</v>
          </cell>
          <cell r="AM348" t="str">
            <v>SI</v>
          </cell>
          <cell r="AN348" t="str">
            <v>CRECIMIENTO, DESARROLLO DEL NIÑO Y ESTIMULACION TEMPRANA</v>
          </cell>
          <cell r="AO348" t="str">
            <v>RNE</v>
          </cell>
          <cell r="AP348" t="str">
            <v>023519</v>
          </cell>
          <cell r="AQ348" t="str">
            <v>UNIVERSIDAD ALAS PERUANAS</v>
          </cell>
          <cell r="AR348" t="str">
            <v>SI</v>
          </cell>
          <cell r="AS348" t="str">
            <v>NO</v>
          </cell>
          <cell r="AT348" t="str">
            <v>NO</v>
          </cell>
          <cell r="AU348" t="str">
            <v>01-10-2003</v>
          </cell>
          <cell r="AV348" t="str">
            <v>2012-07-01</v>
          </cell>
          <cell r="AW348" t="str">
            <v>ENFERMERA/O</v>
          </cell>
          <cell r="AX348" t="str">
            <v>Regimen 276</v>
          </cell>
          <cell r="AY348" t="str">
            <v>Nombrado</v>
          </cell>
          <cell r="AZ348" t="str">
            <v>ENF-10</v>
          </cell>
          <cell r="BA348" t="str">
            <v>0076-ENF-10-Enfermera (nivel I)</v>
          </cell>
          <cell r="BB348" t="str">
            <v>10</v>
          </cell>
          <cell r="BC348" t="str">
            <v>Recursos Ordinarios</v>
          </cell>
          <cell r="BE348" t="str">
            <v>Presencial</v>
          </cell>
          <cell r="BF348" t="str">
            <v>NO</v>
          </cell>
          <cell r="BG348" t="str">
            <v>NO</v>
          </cell>
          <cell r="BI348" t="str">
            <v>NO</v>
          </cell>
          <cell r="BJ348" t="str">
            <v>NO</v>
          </cell>
          <cell r="BK348" t="str">
            <v>05/07/2012</v>
          </cell>
          <cell r="BL348" t="str">
            <v>SI</v>
          </cell>
          <cell r="BM348" t="str">
            <v>Activos</v>
          </cell>
          <cell r="BN348" t="str">
            <v>Profesionales de la Salud</v>
          </cell>
          <cell r="BO348" t="str">
            <v>PROF. DE LA SALUD</v>
          </cell>
          <cell r="BP348" t="str">
            <v>000245</v>
          </cell>
          <cell r="BQ348" t="str">
            <v>Ocupada</v>
          </cell>
          <cell r="BR348" t="str">
            <v>Ley 28560</v>
          </cell>
          <cell r="BS348" t="str">
            <v>01/04/2012</v>
          </cell>
          <cell r="BT348" t="str">
            <v>RESOLUCION DIRECTORAL</v>
          </cell>
          <cell r="BU348" t="str">
            <v>01/04/2012</v>
          </cell>
          <cell r="BV348" t="str">
            <v>-</v>
          </cell>
          <cell r="BX348" t="str">
            <v>DIRECCION EJECUTIVA</v>
          </cell>
          <cell r="BY348" t="str">
            <v>GESTION ADMINISTRATIVA</v>
          </cell>
          <cell r="BZ348" t="str">
            <v>Personal y Obligaciones Sociales</v>
          </cell>
          <cell r="CA348" t="str">
            <v>RECURSOS ORDINARIOS</v>
          </cell>
          <cell r="CB348" t="str">
            <v>12</v>
          </cell>
          <cell r="CC348" t="str">
            <v>BANCO DE LA NACION</v>
          </cell>
          <cell r="CD348" t="str">
            <v>MULTIRED</v>
          </cell>
          <cell r="CE348" t="str">
            <v>04181052711</v>
          </cell>
          <cell r="CF348" t="str">
            <v>0</v>
          </cell>
          <cell r="CG348" t="str">
            <v>DL.19990 - SNP</v>
          </cell>
          <cell r="CH348" t="str">
            <v>O.N.P.</v>
          </cell>
          <cell r="CI348" t="str">
            <v>01/04/2012</v>
          </cell>
          <cell r="CJ348" t="str">
            <v>0</v>
          </cell>
          <cell r="CK348" t="str">
            <v>0</v>
          </cell>
          <cell r="CL348" t="str">
            <v>UE Red De Salud Abancay</v>
          </cell>
          <cell r="CM348" t="str">
            <v>ACTIVO</v>
          </cell>
          <cell r="CQ348" t="str">
            <v>Perú</v>
          </cell>
          <cell r="CR348" t="str">
            <v>MICRORED DE SALUD CENTENARIO</v>
          </cell>
        </row>
        <row r="349">
          <cell r="S349" t="str">
            <v>76679593</v>
          </cell>
          <cell r="T349" t="str">
            <v>SARAY</v>
          </cell>
          <cell r="U349" t="str">
            <v>ESPINOZA</v>
          </cell>
          <cell r="V349" t="str">
            <v>QUISPE</v>
          </cell>
          <cell r="W349" t="str">
            <v>SIN DATOS</v>
          </cell>
          <cell r="X349" t="str">
            <v>30/08/1995</v>
          </cell>
          <cell r="Y349" t="str">
            <v>Femenino</v>
          </cell>
          <cell r="Z349" t="str">
            <v>Soltero</v>
          </cell>
          <cell r="AA349" t="str">
            <v>BELLAVISTA ALTA</v>
          </cell>
          <cell r="AC349" t="str">
            <v>Misha_slv_30@hotmail.com</v>
          </cell>
          <cell r="AD349" t="str">
            <v>993314724</v>
          </cell>
          <cell r="AE349" t="str">
            <v>Superior Universitario</v>
          </cell>
          <cell r="AF349" t="str">
            <v>Superior completo</v>
          </cell>
          <cell r="AG349" t="str">
            <v>ENFERMERA(O)</v>
          </cell>
          <cell r="AK349" t="str">
            <v>TITULO</v>
          </cell>
          <cell r="AL349" t="str">
            <v>0</v>
          </cell>
          <cell r="AM349" t="str">
            <v>NO</v>
          </cell>
          <cell r="AR349" t="str">
            <v>SI</v>
          </cell>
          <cell r="AS349" t="str">
            <v>NO</v>
          </cell>
          <cell r="AT349" t="str">
            <v>NO</v>
          </cell>
          <cell r="AU349" t="str">
            <v>01/06/2020</v>
          </cell>
          <cell r="AV349" t="str">
            <v>05/08/2022</v>
          </cell>
          <cell r="AW349" t="str">
            <v>ENFERMERA/O</v>
          </cell>
          <cell r="AX349" t="str">
            <v>Regimen 1057 (CAS)</v>
          </cell>
          <cell r="AY349" t="str">
            <v>CAS LEY N° 31538</v>
          </cell>
          <cell r="AZ349" t="str">
            <v>Sin Nivel Remunerativo</v>
          </cell>
          <cell r="BA349" t="str">
            <v>0000-Sin Nivel Remunerativo</v>
          </cell>
          <cell r="BC349" t="str">
            <v>Recursos Ordinarios</v>
          </cell>
          <cell r="BD349" t="str">
            <v>2900</v>
          </cell>
          <cell r="BE349" t="str">
            <v>Presencial</v>
          </cell>
          <cell r="BF349" t="str">
            <v>NO</v>
          </cell>
          <cell r="BG349" t="str">
            <v>NO</v>
          </cell>
          <cell r="BI349" t="str">
            <v>NO</v>
          </cell>
          <cell r="BJ349" t="str">
            <v>NO</v>
          </cell>
          <cell r="BL349" t="str">
            <v>NO</v>
          </cell>
          <cell r="BM349" t="str">
            <v>Contrato Administrativo de Servicios</v>
          </cell>
          <cell r="BN349" t="str">
            <v>Profesionales de la Salud</v>
          </cell>
          <cell r="BO349" t="str">
            <v>PROF. DE LA SALUD</v>
          </cell>
          <cell r="BP349" t="str">
            <v>000887</v>
          </cell>
          <cell r="BQ349" t="str">
            <v>Ocupada</v>
          </cell>
          <cell r="BR349" t="str">
            <v>Contrato</v>
          </cell>
          <cell r="BS349" t="str">
            <v>05/08/2022</v>
          </cell>
          <cell r="BT349" t="str">
            <v>MEMORANDUM</v>
          </cell>
          <cell r="BU349" t="str">
            <v>05/08/2022</v>
          </cell>
          <cell r="BV349" t="str">
            <v>1046-2022</v>
          </cell>
          <cell r="BW349" t="str">
            <v>C.S. I-4 PUEBLO JOVEN CENTENARIO</v>
          </cell>
          <cell r="BX349" t="str">
            <v>RED DE SALUD ABANCAY</v>
          </cell>
          <cell r="BZ349" t="str">
            <v>Personal y Obligaciones Sociales</v>
          </cell>
          <cell r="CA349" t="str">
            <v>RECURSOS ORDINARIOS</v>
          </cell>
          <cell r="CB349" t="str">
            <v>2</v>
          </cell>
          <cell r="CC349" t="str">
            <v>BANCO DE LA NACION</v>
          </cell>
          <cell r="CD349" t="str">
            <v>MULTIRED</v>
          </cell>
          <cell r="CG349" t="str">
            <v>DL.19990 - SNP</v>
          </cell>
          <cell r="CH349" t="str">
            <v>O.N.P.</v>
          </cell>
          <cell r="CI349" t="str">
            <v>05/08/2022</v>
          </cell>
          <cell r="CL349" t="str">
            <v>UE Red De Salud Abancay</v>
          </cell>
          <cell r="CM349" t="str">
            <v>ACTIVO</v>
          </cell>
          <cell r="CQ349" t="str">
            <v>Perú</v>
          </cell>
          <cell r="CR349" t="str">
            <v>MICRORED DE SALUD CENTENARIO</v>
          </cell>
        </row>
        <row r="350">
          <cell r="S350" t="str">
            <v>70140611</v>
          </cell>
          <cell r="T350" t="str">
            <v>DREYSI JIMENA</v>
          </cell>
          <cell r="U350" t="str">
            <v>LLAMCCAYA</v>
          </cell>
          <cell r="V350" t="str">
            <v>TALAVERANO</v>
          </cell>
          <cell r="W350" t="str">
            <v>SIN DATOS</v>
          </cell>
          <cell r="X350" t="str">
            <v>10/06/1989</v>
          </cell>
          <cell r="Y350" t="str">
            <v>Femenino</v>
          </cell>
          <cell r="Z350" t="str">
            <v>Soltero</v>
          </cell>
          <cell r="AA350" t="str">
            <v>ASOC.CONJ.HAB.LOS CHANCAS B10</v>
          </cell>
          <cell r="AC350" t="str">
            <v>drey1016@hotmail.com</v>
          </cell>
          <cell r="AE350" t="str">
            <v>Superior Universitario</v>
          </cell>
          <cell r="AF350" t="str">
            <v>Superior completo</v>
          </cell>
          <cell r="AG350" t="str">
            <v>OBSTETRA</v>
          </cell>
          <cell r="AK350" t="str">
            <v>TITULO</v>
          </cell>
          <cell r="AL350" t="str">
            <v>45258</v>
          </cell>
          <cell r="AM350" t="str">
            <v>NO</v>
          </cell>
          <cell r="AR350" t="str">
            <v>SI</v>
          </cell>
          <cell r="AS350" t="str">
            <v>NO</v>
          </cell>
          <cell r="AT350" t="str">
            <v>NO</v>
          </cell>
          <cell r="AV350" t="str">
            <v>05/08/2022</v>
          </cell>
          <cell r="AW350" t="str">
            <v>OBSTETRA</v>
          </cell>
          <cell r="AX350" t="str">
            <v>Regimen 1057 (CAS)</v>
          </cell>
          <cell r="AY350" t="str">
            <v>CAS LEY N° 31538</v>
          </cell>
          <cell r="AZ350" t="str">
            <v>Sin Nivel Remunerativo</v>
          </cell>
          <cell r="BA350" t="str">
            <v>0000-Sin Nivel Remunerativo</v>
          </cell>
          <cell r="BC350" t="str">
            <v>Recursos Ordinarios</v>
          </cell>
          <cell r="BD350" t="str">
            <v>2900</v>
          </cell>
          <cell r="BE350" t="str">
            <v>Presencial</v>
          </cell>
          <cell r="BF350" t="str">
            <v>NO</v>
          </cell>
          <cell r="BG350" t="str">
            <v>NO</v>
          </cell>
          <cell r="BI350" t="str">
            <v>NO</v>
          </cell>
          <cell r="BJ350" t="str">
            <v>NO</v>
          </cell>
          <cell r="BL350" t="str">
            <v>NO</v>
          </cell>
          <cell r="BM350" t="str">
            <v>Contrato Administrativo de Servicios</v>
          </cell>
          <cell r="BN350" t="str">
            <v>Profesionales de la Salud</v>
          </cell>
          <cell r="BO350" t="str">
            <v>PROF. DE LA SALUD</v>
          </cell>
          <cell r="BP350" t="str">
            <v>000809</v>
          </cell>
          <cell r="BQ350" t="str">
            <v>Ocupada</v>
          </cell>
          <cell r="BR350" t="str">
            <v>Contrato</v>
          </cell>
          <cell r="BS350" t="str">
            <v>05/08/2022</v>
          </cell>
          <cell r="BT350" t="str">
            <v>MEMORANDUM</v>
          </cell>
          <cell r="BU350" t="str">
            <v>05/08/2022</v>
          </cell>
          <cell r="BV350" t="str">
            <v>1057-1022</v>
          </cell>
          <cell r="BW350" t="str">
            <v>C.S. I-4 PUEBLO JOVEN CENTENARIO</v>
          </cell>
          <cell r="BX350" t="str">
            <v>RED DE SALUD ABANCAY</v>
          </cell>
          <cell r="BZ350" t="str">
            <v>Personal y Obligaciones Sociales</v>
          </cell>
          <cell r="CA350" t="str">
            <v>RECURSOS ORDINARIOS</v>
          </cell>
          <cell r="CB350" t="str">
            <v>2</v>
          </cell>
          <cell r="CC350" t="str">
            <v>BANCO DE LA NACION</v>
          </cell>
          <cell r="CD350" t="str">
            <v>MULTIRED</v>
          </cell>
          <cell r="CG350" t="str">
            <v>DL.19990 - SNP</v>
          </cell>
          <cell r="CH350" t="str">
            <v>O.N.P.</v>
          </cell>
          <cell r="CI350" t="str">
            <v>05/08/2022</v>
          </cell>
          <cell r="CL350" t="str">
            <v>UE Red De Salud Abancay</v>
          </cell>
          <cell r="CM350" t="str">
            <v>ACTIVO</v>
          </cell>
          <cell r="CQ350" t="str">
            <v>Perú</v>
          </cell>
          <cell r="CR350" t="str">
            <v>MICRORED DE SALUD CENTENARIO</v>
          </cell>
        </row>
        <row r="351">
          <cell r="S351" t="str">
            <v>31024706</v>
          </cell>
          <cell r="T351" t="str">
            <v>DEISI TERESA</v>
          </cell>
          <cell r="U351" t="str">
            <v>GUZMAN</v>
          </cell>
          <cell r="V351" t="str">
            <v>CAMACHO</v>
          </cell>
          <cell r="W351" t="str">
            <v>SIN DATOS</v>
          </cell>
          <cell r="X351" t="str">
            <v>01/10/1975</v>
          </cell>
          <cell r="Y351" t="str">
            <v>Femenino</v>
          </cell>
          <cell r="Z351" t="str">
            <v>Soltero</v>
          </cell>
          <cell r="AA351" t="str">
            <v>AV.INCA GARCILAZO DE LA VEGA</v>
          </cell>
          <cell r="AE351" t="str">
            <v>Superior Universitario</v>
          </cell>
          <cell r="AF351" t="str">
            <v>Superior completo</v>
          </cell>
          <cell r="AG351" t="str">
            <v>MEDICO CIRUJANO</v>
          </cell>
          <cell r="AK351" t="str">
            <v>TITULO</v>
          </cell>
          <cell r="AL351" t="str">
            <v>51564</v>
          </cell>
          <cell r="AM351" t="str">
            <v>NO</v>
          </cell>
          <cell r="AR351" t="str">
            <v>SI</v>
          </cell>
          <cell r="AS351" t="str">
            <v>NO</v>
          </cell>
          <cell r="AT351" t="str">
            <v>NO</v>
          </cell>
          <cell r="AV351" t="str">
            <v>11/04/2017</v>
          </cell>
          <cell r="AW351" t="str">
            <v>MEDICO</v>
          </cell>
          <cell r="AX351" t="str">
            <v>Regimen 276</v>
          </cell>
          <cell r="AY351" t="str">
            <v>Nombrado</v>
          </cell>
          <cell r="AZ351" t="str">
            <v>MC-1</v>
          </cell>
          <cell r="BA351" t="str">
            <v>0071-MC-1-Medico Cirujano N-1</v>
          </cell>
          <cell r="BB351" t="str">
            <v>15</v>
          </cell>
          <cell r="BC351" t="str">
            <v>Recursos Directamente Recaudados</v>
          </cell>
          <cell r="BE351" t="str">
            <v>Presencial</v>
          </cell>
          <cell r="BF351" t="str">
            <v>NO</v>
          </cell>
          <cell r="BG351" t="str">
            <v>NO</v>
          </cell>
          <cell r="BI351" t="str">
            <v>NO</v>
          </cell>
          <cell r="BJ351" t="str">
            <v>NO</v>
          </cell>
          <cell r="BK351" t="str">
            <v>01/02/2014</v>
          </cell>
          <cell r="BL351" t="str">
            <v>SI</v>
          </cell>
          <cell r="BM351" t="str">
            <v>Activos</v>
          </cell>
          <cell r="BN351" t="str">
            <v>Profesionales de la Salud</v>
          </cell>
          <cell r="BO351" t="str">
            <v>MEDICO</v>
          </cell>
          <cell r="BP351" t="str">
            <v>000357</v>
          </cell>
          <cell r="BQ351" t="str">
            <v>Ocupada</v>
          </cell>
          <cell r="BR351" t="str">
            <v>Ley 28498</v>
          </cell>
          <cell r="BS351" t="str">
            <v>01/02/2014</v>
          </cell>
          <cell r="BT351" t="str">
            <v>RESOLUCION DIRECTORAL</v>
          </cell>
          <cell r="BU351" t="str">
            <v>13/01/2014</v>
          </cell>
          <cell r="BV351" t="str">
            <v>003-2014-DRSAB-APURIMAC</v>
          </cell>
          <cell r="BX351" t="str">
            <v>DIRECCION EJECUTIVA</v>
          </cell>
          <cell r="BY351" t="str">
            <v>GESTION ADMINISTRATIVA</v>
          </cell>
          <cell r="BZ351" t="str">
            <v>Personal y Obligaciones Sociales</v>
          </cell>
          <cell r="CA351" t="str">
            <v>RECURSOS ORDINARIOS</v>
          </cell>
          <cell r="CB351" t="str">
            <v>1</v>
          </cell>
          <cell r="CC351" t="str">
            <v>BANCO DE LA NACION</v>
          </cell>
          <cell r="CD351" t="str">
            <v>CUENTA DE AHORRO</v>
          </cell>
          <cell r="CE351" t="str">
            <v>04181047696</v>
          </cell>
          <cell r="CF351" t="str">
            <v>01818100418104769684</v>
          </cell>
          <cell r="CG351" t="str">
            <v>DL.25897 - SPP</v>
          </cell>
          <cell r="CH351" t="str">
            <v>AFP PROFUTURO</v>
          </cell>
          <cell r="CI351" t="str">
            <v>26/04/2008</v>
          </cell>
          <cell r="CJ351" t="str">
            <v>576660DGCMA3</v>
          </cell>
          <cell r="CK351" t="str">
            <v>0</v>
          </cell>
          <cell r="CL351" t="str">
            <v>UE Red De Salud Abancay</v>
          </cell>
          <cell r="CM351" t="str">
            <v>ACTIVO</v>
          </cell>
          <cell r="CR351" t="str">
            <v>MICRORED DE SALUD CENTENARIO</v>
          </cell>
        </row>
        <row r="352">
          <cell r="S352" t="str">
            <v>31042874</v>
          </cell>
          <cell r="T352" t="str">
            <v>MARIO</v>
          </cell>
          <cell r="U352" t="str">
            <v>BEDIA</v>
          </cell>
          <cell r="V352" t="str">
            <v>GAVANCHO</v>
          </cell>
          <cell r="W352" t="str">
            <v>SIN DATOS</v>
          </cell>
          <cell r="X352" t="str">
            <v>01/11/1976</v>
          </cell>
          <cell r="Y352" t="str">
            <v>Masculino</v>
          </cell>
          <cell r="Z352" t="str">
            <v>Casado</v>
          </cell>
          <cell r="AA352" t="str">
            <v>PRIMAVERA</v>
          </cell>
          <cell r="AC352" t="str">
            <v>mabega7611@hotmail.com</v>
          </cell>
          <cell r="AD352" t="str">
            <v>948589767</v>
          </cell>
          <cell r="AE352" t="str">
            <v>Superior Técnico</v>
          </cell>
          <cell r="AF352" t="str">
            <v>Técnico superior completo</v>
          </cell>
          <cell r="AG352" t="str">
            <v>TECNICO EN ENFERMERIA</v>
          </cell>
          <cell r="AK352" t="str">
            <v>TITULO</v>
          </cell>
          <cell r="AM352" t="str">
            <v>NO</v>
          </cell>
          <cell r="AR352" t="str">
            <v>SI</v>
          </cell>
          <cell r="AS352" t="str">
            <v>NO</v>
          </cell>
          <cell r="AT352" t="str">
            <v>NO</v>
          </cell>
          <cell r="AV352" t="str">
            <v>2012-07-01</v>
          </cell>
          <cell r="AW352" t="str">
            <v>TECNICO/A EN ENFERMERIA I</v>
          </cell>
          <cell r="AX352" t="str">
            <v>Regimen 276</v>
          </cell>
          <cell r="AY352" t="str">
            <v>Nombrado</v>
          </cell>
          <cell r="AZ352" t="str">
            <v>STC</v>
          </cell>
          <cell r="BA352" t="str">
            <v>0096-STC-Servidor Tecnico C</v>
          </cell>
          <cell r="BB352" t="str">
            <v>TC</v>
          </cell>
          <cell r="BC352" t="str">
            <v>Recursos Ordinarios</v>
          </cell>
          <cell r="BE352" t="str">
            <v>Presencial</v>
          </cell>
          <cell r="BF352" t="str">
            <v>NO</v>
          </cell>
          <cell r="BG352" t="str">
            <v>NO</v>
          </cell>
          <cell r="BI352" t="str">
            <v>NO</v>
          </cell>
          <cell r="BJ352" t="str">
            <v>NO</v>
          </cell>
          <cell r="BK352" t="str">
            <v>20/11/2012</v>
          </cell>
          <cell r="BL352" t="str">
            <v>SI</v>
          </cell>
          <cell r="BM352" t="str">
            <v>Activos</v>
          </cell>
          <cell r="BN352" t="str">
            <v>Tecnicos</v>
          </cell>
          <cell r="BO352" t="str">
            <v>TECNICO ASIS</v>
          </cell>
          <cell r="BP352" t="str">
            <v>000261</v>
          </cell>
          <cell r="BQ352" t="str">
            <v>Ocupada</v>
          </cell>
          <cell r="BR352" t="str">
            <v>Concurso</v>
          </cell>
          <cell r="BS352" t="str">
            <v>01/12/2012</v>
          </cell>
          <cell r="BT352" t="str">
            <v>RESOLUCION DIRECTORAL</v>
          </cell>
          <cell r="BU352" t="str">
            <v>01/12/2012</v>
          </cell>
          <cell r="BV352" t="str">
            <v>-</v>
          </cell>
          <cell r="BX352" t="str">
            <v>DIRECCION EJECUTIVA</v>
          </cell>
          <cell r="BY352" t="str">
            <v>GESTION ADMINISTRATIVA</v>
          </cell>
          <cell r="BZ352" t="str">
            <v>Personal y Obligaciones Sociales</v>
          </cell>
          <cell r="CA352" t="str">
            <v>RECURSOS ORDINARIOS</v>
          </cell>
          <cell r="CB352" t="str">
            <v>12</v>
          </cell>
          <cell r="CC352" t="str">
            <v>BANCO DE LA NACION</v>
          </cell>
          <cell r="CD352" t="str">
            <v>MULTIRED</v>
          </cell>
          <cell r="CE352" t="str">
            <v>04181093051</v>
          </cell>
          <cell r="CG352" t="str">
            <v>DL.25897 - SPP</v>
          </cell>
          <cell r="CH352" t="str">
            <v>AFP PROFUTURO</v>
          </cell>
          <cell r="CI352" t="str">
            <v>26/07/2001</v>
          </cell>
          <cell r="CJ352" t="str">
            <v>580611MBGIA4</v>
          </cell>
          <cell r="CL352" t="str">
            <v>UE Red De Salud Abancay</v>
          </cell>
          <cell r="CM352" t="str">
            <v>ACTIVO</v>
          </cell>
          <cell r="CQ352" t="str">
            <v>Perú</v>
          </cell>
          <cell r="CR352" t="str">
            <v>MICRORED DE SALUD CENTENARIO</v>
          </cell>
        </row>
        <row r="353">
          <cell r="S353" t="str">
            <v>31039689</v>
          </cell>
          <cell r="T353" t="str">
            <v>WILBERT</v>
          </cell>
          <cell r="U353" t="str">
            <v>TAIPE</v>
          </cell>
          <cell r="V353" t="str">
            <v>MARTINEZ</v>
          </cell>
          <cell r="W353" t="str">
            <v>SIN DATOS</v>
          </cell>
          <cell r="X353" t="str">
            <v>14/02/1975</v>
          </cell>
          <cell r="Y353" t="str">
            <v>Masculino</v>
          </cell>
          <cell r="Z353" t="str">
            <v>Soltero</v>
          </cell>
          <cell r="AA353" t="str">
            <v>JR.MARISCAL GAMARRA NRO.150</v>
          </cell>
          <cell r="AC353" t="str">
            <v>wiltmar_14_2@hotmail.com</v>
          </cell>
          <cell r="AD353" t="str">
            <v>983612834,983649900</v>
          </cell>
          <cell r="AE353" t="str">
            <v>Superior Técnico</v>
          </cell>
          <cell r="AF353" t="str">
            <v>Técnico superior completo</v>
          </cell>
          <cell r="AG353" t="str">
            <v>TECNICO EN ENFERMERIA</v>
          </cell>
          <cell r="AK353" t="str">
            <v>TITULO</v>
          </cell>
          <cell r="AM353" t="str">
            <v>NO</v>
          </cell>
          <cell r="AR353" t="str">
            <v>SI</v>
          </cell>
          <cell r="AS353" t="str">
            <v>NO</v>
          </cell>
          <cell r="AT353" t="str">
            <v>NO</v>
          </cell>
          <cell r="AV353" t="str">
            <v>2013-09-01</v>
          </cell>
          <cell r="AW353" t="str">
            <v>TECNICO/A EN ENFERMERIA I</v>
          </cell>
          <cell r="AX353" t="str">
            <v>Regimen 276</v>
          </cell>
          <cell r="AY353" t="str">
            <v>Nombrado</v>
          </cell>
          <cell r="AZ353" t="str">
            <v>STC</v>
          </cell>
          <cell r="BA353" t="str">
            <v>0096-STC-Servidor Tecnico C</v>
          </cell>
          <cell r="BB353" t="str">
            <v>TC</v>
          </cell>
          <cell r="BC353" t="str">
            <v>Recursos Ordinarios</v>
          </cell>
          <cell r="BE353" t="str">
            <v>Presencial</v>
          </cell>
          <cell r="BF353" t="str">
            <v>NO</v>
          </cell>
          <cell r="BG353" t="str">
            <v>NO</v>
          </cell>
          <cell r="BI353" t="str">
            <v>NO</v>
          </cell>
          <cell r="BJ353" t="str">
            <v>NO</v>
          </cell>
          <cell r="BL353" t="str">
            <v>NO</v>
          </cell>
          <cell r="BM353" t="str">
            <v>Activos</v>
          </cell>
          <cell r="BN353" t="str">
            <v>Tecnicos</v>
          </cell>
          <cell r="BO353" t="str">
            <v>TECNICO ASIS</v>
          </cell>
          <cell r="BP353" t="str">
            <v>000343</v>
          </cell>
          <cell r="BQ353" t="str">
            <v>Ocupada</v>
          </cell>
          <cell r="BR353" t="str">
            <v>Concurso</v>
          </cell>
          <cell r="BS353" t="str">
            <v>01/07/2013</v>
          </cell>
          <cell r="BT353" t="str">
            <v>RESOLUCION DIRECTORAL</v>
          </cell>
          <cell r="BU353" t="str">
            <v>01/07/2013</v>
          </cell>
          <cell r="BV353" t="str">
            <v>-</v>
          </cell>
          <cell r="BX353" t="str">
            <v>DIRECCION EJECUTIVA</v>
          </cell>
          <cell r="BY353" t="str">
            <v>GESTION ADMINISTRATIVA</v>
          </cell>
          <cell r="BZ353" t="str">
            <v>Personal y Obligaciones Sociales</v>
          </cell>
          <cell r="CA353" t="str">
            <v>RECURSOS ORDINARIOS</v>
          </cell>
          <cell r="CB353" t="str">
            <v>12</v>
          </cell>
          <cell r="CC353" t="str">
            <v>BANCO DE LA NACION</v>
          </cell>
          <cell r="CD353" t="str">
            <v>MULTIRED</v>
          </cell>
          <cell r="CE353" t="str">
            <v>04181064922</v>
          </cell>
          <cell r="CF353" t="str">
            <v>0</v>
          </cell>
          <cell r="CG353" t="str">
            <v>DL.19990 - SNP</v>
          </cell>
          <cell r="CH353" t="str">
            <v>O.N.P.</v>
          </cell>
          <cell r="CI353" t="str">
            <v>01/07/2013</v>
          </cell>
          <cell r="CJ353" t="str">
            <v>0</v>
          </cell>
          <cell r="CK353" t="str">
            <v>0</v>
          </cell>
          <cell r="CL353" t="str">
            <v>UE Red De Salud Abancay</v>
          </cell>
          <cell r="CM353" t="str">
            <v>ACTIVO</v>
          </cell>
          <cell r="CQ353" t="str">
            <v>Perú</v>
          </cell>
          <cell r="CR353" t="str">
            <v>MICRORED DE SALUD CENTENARIO</v>
          </cell>
        </row>
        <row r="354">
          <cell r="S354" t="str">
            <v>31044160</v>
          </cell>
          <cell r="T354" t="str">
            <v>MIRIAN GIOVANA</v>
          </cell>
          <cell r="U354" t="str">
            <v>QUINTANA</v>
          </cell>
          <cell r="V354" t="str">
            <v>CORDOVA</v>
          </cell>
          <cell r="W354" t="str">
            <v>SIN DATOS</v>
          </cell>
          <cell r="X354" t="str">
            <v>19/08/1977</v>
          </cell>
          <cell r="Y354" t="str">
            <v>Femenino</v>
          </cell>
          <cell r="Z354" t="str">
            <v>Soltero</v>
          </cell>
          <cell r="AA354" t="str">
            <v>AV.TACNA 127</v>
          </cell>
          <cell r="AC354" t="str">
            <v>migiovita@hotmail.com</v>
          </cell>
          <cell r="AD354" t="str">
            <v>983657999,083204007</v>
          </cell>
          <cell r="AE354" t="str">
            <v>Superior Universitario</v>
          </cell>
          <cell r="AF354" t="str">
            <v>Superior completo</v>
          </cell>
          <cell r="AG354" t="str">
            <v>ENFERMERA(O)</v>
          </cell>
          <cell r="AK354" t="str">
            <v>TITULO</v>
          </cell>
          <cell r="AL354" t="str">
            <v>45909</v>
          </cell>
          <cell r="AM354" t="str">
            <v>SI</v>
          </cell>
          <cell r="AN354" t="str">
            <v>CRECIMIENTO, DESARROLLO DEL NIÑO Y ESTIMULACION TEMPRANA</v>
          </cell>
          <cell r="AO354" t="str">
            <v>RNE</v>
          </cell>
          <cell r="AP354" t="str">
            <v>024081</v>
          </cell>
          <cell r="AQ354" t="str">
            <v>UNIVERSIDAD NACIONAL DEL CALLAO</v>
          </cell>
          <cell r="AR354" t="str">
            <v>SI</v>
          </cell>
          <cell r="AS354" t="str">
            <v>NO</v>
          </cell>
          <cell r="AT354" t="str">
            <v>NO</v>
          </cell>
          <cell r="AV354" t="str">
            <v>2010-10-21</v>
          </cell>
          <cell r="AW354" t="str">
            <v>ENFERMERA/O</v>
          </cell>
          <cell r="AX354" t="str">
            <v>Regimen 276</v>
          </cell>
          <cell r="AY354" t="str">
            <v>Nombrado</v>
          </cell>
          <cell r="AZ354" t="str">
            <v>ENF-10</v>
          </cell>
          <cell r="BA354" t="str">
            <v>0076-ENF-10-Enfermera (nivel I)</v>
          </cell>
          <cell r="BB354" t="str">
            <v>10</v>
          </cell>
          <cell r="BE354" t="str">
            <v>Presencial</v>
          </cell>
          <cell r="BF354" t="str">
            <v>NO</v>
          </cell>
          <cell r="BG354" t="str">
            <v>NO</v>
          </cell>
          <cell r="BI354" t="str">
            <v>NO</v>
          </cell>
          <cell r="BJ354" t="str">
            <v>NO</v>
          </cell>
          <cell r="BK354" t="str">
            <v>31/12/2015</v>
          </cell>
          <cell r="BL354" t="str">
            <v>SI</v>
          </cell>
          <cell r="BM354" t="str">
            <v>Activos</v>
          </cell>
          <cell r="BN354" t="str">
            <v>Profesionales de la Salud</v>
          </cell>
          <cell r="BO354" t="str">
            <v>PROF. DE LA SALUD</v>
          </cell>
          <cell r="BP354" t="str">
            <v>000468</v>
          </cell>
          <cell r="BQ354" t="str">
            <v>Ocupada</v>
          </cell>
          <cell r="BR354" t="str">
            <v>Ley 30281</v>
          </cell>
          <cell r="BS354" t="str">
            <v>31/12/2015</v>
          </cell>
          <cell r="BT354" t="str">
            <v>RESOLUCION DIRECTORAL</v>
          </cell>
          <cell r="BU354" t="str">
            <v>31/12/2015</v>
          </cell>
          <cell r="BV354" t="str">
            <v>Nombramiento 2015</v>
          </cell>
          <cell r="BX354" t="str">
            <v>RED DE SALUD ABANCAY</v>
          </cell>
          <cell r="BY354" t="str">
            <v>GESTION ADMINISTRATIVA</v>
          </cell>
          <cell r="BZ354" t="str">
            <v>Personal y Obligaciones Sociales</v>
          </cell>
          <cell r="CA354" t="str">
            <v>RECURSOS ORDINARIOS</v>
          </cell>
          <cell r="CB354" t="str">
            <v>12</v>
          </cell>
          <cell r="CC354" t="str">
            <v>BANCO DE LA NACION</v>
          </cell>
          <cell r="CD354" t="str">
            <v>MULTIRED</v>
          </cell>
          <cell r="CE354" t="str">
            <v>00000</v>
          </cell>
          <cell r="CF354" t="str">
            <v>00000000000000000000</v>
          </cell>
          <cell r="CG354" t="str">
            <v>Sin Régimen Pensionario</v>
          </cell>
          <cell r="CH354" t="str">
            <v>Sin AFP</v>
          </cell>
          <cell r="CK354" t="str">
            <v>000000000000000</v>
          </cell>
          <cell r="CL354" t="str">
            <v>UE Red De Salud Abancay</v>
          </cell>
          <cell r="CM354" t="str">
            <v>ACTIVO</v>
          </cell>
          <cell r="CQ354" t="str">
            <v>Perú</v>
          </cell>
          <cell r="CR354" t="str">
            <v>MICRORED DE SALUD CENTENARIO</v>
          </cell>
        </row>
        <row r="355">
          <cell r="S355" t="str">
            <v>10518914</v>
          </cell>
          <cell r="T355" t="str">
            <v>ENRIQUE NICOLAS</v>
          </cell>
          <cell r="U355" t="str">
            <v>OCHOA</v>
          </cell>
          <cell r="V355" t="str">
            <v>RAMOS</v>
          </cell>
          <cell r="W355" t="str">
            <v>SIN DATOS</v>
          </cell>
          <cell r="X355" t="str">
            <v>29/07/1969</v>
          </cell>
          <cell r="Y355" t="str">
            <v>Masculino</v>
          </cell>
          <cell r="Z355" t="str">
            <v>Soltero</v>
          </cell>
          <cell r="AA355" t="str">
            <v>COMUNIDAD PICHIRHUA S/N</v>
          </cell>
          <cell r="AC355" t="str">
            <v>enrique8ar@gmail.com,enrique8ar@hotmail.com</v>
          </cell>
          <cell r="AD355" t="str">
            <v>983732732,983732732</v>
          </cell>
          <cell r="AE355" t="str">
            <v>Superior Técnico</v>
          </cell>
          <cell r="AF355" t="str">
            <v>Técnico superior completo</v>
          </cell>
          <cell r="AG355" t="str">
            <v>TECNICO DE FARMACIA</v>
          </cell>
          <cell r="AK355" t="str">
            <v>TITULO</v>
          </cell>
          <cell r="AM355" t="str">
            <v>NO</v>
          </cell>
          <cell r="AR355" t="str">
            <v>SI</v>
          </cell>
          <cell r="AS355" t="str">
            <v>NO</v>
          </cell>
          <cell r="AT355" t="str">
            <v>NO</v>
          </cell>
          <cell r="AV355" t="str">
            <v>1996-08-13</v>
          </cell>
          <cell r="AW355" t="str">
            <v>TECNICO/A EN FARMACIA I</v>
          </cell>
          <cell r="AX355" t="str">
            <v>Regimen 276</v>
          </cell>
          <cell r="AY355" t="str">
            <v>Nombrado</v>
          </cell>
          <cell r="AZ355" t="str">
            <v>STC</v>
          </cell>
          <cell r="BA355" t="str">
            <v>0096-STC-Servidor Tecnico C</v>
          </cell>
          <cell r="BB355" t="str">
            <v>TC</v>
          </cell>
          <cell r="BC355" t="str">
            <v>Recursos Ordinarios</v>
          </cell>
          <cell r="BE355" t="str">
            <v>Presencial</v>
          </cell>
          <cell r="BF355" t="str">
            <v>NO</v>
          </cell>
          <cell r="BG355" t="str">
            <v>NO</v>
          </cell>
          <cell r="BI355" t="str">
            <v>NO</v>
          </cell>
          <cell r="BJ355" t="str">
            <v>NO</v>
          </cell>
          <cell r="BK355" t="str">
            <v>13/08/1996</v>
          </cell>
          <cell r="BL355" t="str">
            <v>SI</v>
          </cell>
          <cell r="BM355" t="str">
            <v>Activos</v>
          </cell>
          <cell r="BN355" t="str">
            <v>Tecnicos</v>
          </cell>
          <cell r="BO355" t="str">
            <v>TECNICO ASIS</v>
          </cell>
          <cell r="BP355" t="str">
            <v>000072</v>
          </cell>
          <cell r="BQ355" t="str">
            <v>Ocupada</v>
          </cell>
          <cell r="BR355" t="str">
            <v>Concurso</v>
          </cell>
          <cell r="BS355" t="str">
            <v>13/08/1996</v>
          </cell>
          <cell r="BT355" t="str">
            <v>RESOLUCION DIRECTORAL</v>
          </cell>
          <cell r="BU355" t="str">
            <v>13/08/1996</v>
          </cell>
          <cell r="BV355" t="str">
            <v>-</v>
          </cell>
          <cell r="BW355" t="str">
            <v>RED DE SALUD ABANCAY</v>
          </cell>
          <cell r="BX355" t="str">
            <v>DIRECCION EJECUTIVA</v>
          </cell>
          <cell r="BY355" t="str">
            <v>GESTION ADMINISTRATIVA</v>
          </cell>
          <cell r="BZ355" t="str">
            <v>Personal y Obligaciones Sociales</v>
          </cell>
          <cell r="CA355" t="str">
            <v>RECURSOS ORDINARIOS</v>
          </cell>
          <cell r="CB355" t="str">
            <v>12</v>
          </cell>
          <cell r="CC355" t="str">
            <v>BANCO DE LA NACION</v>
          </cell>
          <cell r="CD355" t="str">
            <v>MULTIRED</v>
          </cell>
          <cell r="CE355" t="str">
            <v>04181343503</v>
          </cell>
          <cell r="CF355" t="str">
            <v>0</v>
          </cell>
          <cell r="CG355" t="str">
            <v>DL.25897 - SPP</v>
          </cell>
          <cell r="CH355" t="str">
            <v>AFP INTEGRA</v>
          </cell>
          <cell r="CI355" t="str">
            <v>13/08/1996</v>
          </cell>
          <cell r="CJ355" t="str">
            <v>000000000000</v>
          </cell>
          <cell r="CK355" t="str">
            <v>0</v>
          </cell>
          <cell r="CL355" t="str">
            <v>UE Red De Salud Abancay</v>
          </cell>
          <cell r="CM355" t="str">
            <v>ACTIVO</v>
          </cell>
          <cell r="CQ355" t="str">
            <v>Perú</v>
          </cell>
          <cell r="CR355" t="str">
            <v>MICRORED DE SALUD CENTENARIO</v>
          </cell>
        </row>
        <row r="356">
          <cell r="S356" t="str">
            <v>42476502</v>
          </cell>
          <cell r="T356" t="str">
            <v>CRISTIAN YOSKAN</v>
          </cell>
          <cell r="U356" t="str">
            <v>ALIAGA</v>
          </cell>
          <cell r="V356" t="str">
            <v>CORONADO</v>
          </cell>
          <cell r="W356" t="str">
            <v>SIN DATOS</v>
          </cell>
          <cell r="X356" t="str">
            <v>24/05/1982</v>
          </cell>
          <cell r="Y356" t="str">
            <v>Masculino</v>
          </cell>
          <cell r="Z356" t="str">
            <v>Soltero</v>
          </cell>
          <cell r="AA356" t="str">
            <v>JR.LIMA 603</v>
          </cell>
          <cell r="AB356" t="str">
            <v>10424765029</v>
          </cell>
          <cell r="AD356" t="str">
            <v>983748127</v>
          </cell>
          <cell r="AE356" t="str">
            <v>Superior Técnico</v>
          </cell>
          <cell r="AF356" t="str">
            <v>Técnico superior completo</v>
          </cell>
          <cell r="AG356" t="str">
            <v>TECNICO EN COMPUTACION E INFORMATICA/EN COMPUTADORAS</v>
          </cell>
          <cell r="AK356" t="str">
            <v>TITULO</v>
          </cell>
          <cell r="AM356" t="str">
            <v>NO</v>
          </cell>
          <cell r="AR356" t="str">
            <v>SI</v>
          </cell>
          <cell r="AS356" t="str">
            <v>NO</v>
          </cell>
          <cell r="AT356" t="str">
            <v>NO</v>
          </cell>
          <cell r="AV356" t="str">
            <v>2012-11-01</v>
          </cell>
          <cell r="AW356" t="str">
            <v>DIGITADOR/A</v>
          </cell>
          <cell r="AX356" t="str">
            <v>Regimen 1057 (CAS)</v>
          </cell>
          <cell r="AY356" t="str">
            <v>Contrato CAS</v>
          </cell>
          <cell r="AZ356" t="str">
            <v>Sin Nivel Remunerativo</v>
          </cell>
          <cell r="BA356" t="str">
            <v>0000-Sin Nivel Remunerativo</v>
          </cell>
          <cell r="BC356" t="str">
            <v>Recursos Ordinarios</v>
          </cell>
          <cell r="BD356" t="str">
            <v>1200</v>
          </cell>
          <cell r="BE356" t="str">
            <v>Presencial</v>
          </cell>
          <cell r="BF356" t="str">
            <v>NO</v>
          </cell>
          <cell r="BG356" t="str">
            <v>NO</v>
          </cell>
          <cell r="BI356" t="str">
            <v>NO</v>
          </cell>
          <cell r="BJ356" t="str">
            <v>NO</v>
          </cell>
          <cell r="BL356" t="str">
            <v>NO</v>
          </cell>
          <cell r="BM356" t="str">
            <v>Contrato Administrativo de Servicios</v>
          </cell>
          <cell r="BN356" t="str">
            <v>Tecnicos</v>
          </cell>
          <cell r="BO356" t="str">
            <v>TECNICO ADM</v>
          </cell>
          <cell r="BP356" t="str">
            <v>000274</v>
          </cell>
          <cell r="BQ356" t="str">
            <v>Ocupada</v>
          </cell>
          <cell r="BR356" t="str">
            <v>Contrato</v>
          </cell>
          <cell r="BS356" t="str">
            <v>01/11/2012</v>
          </cell>
          <cell r="BT356" t="str">
            <v>CONTRATO</v>
          </cell>
          <cell r="BU356" t="str">
            <v>01/11/2012</v>
          </cell>
          <cell r="BV356" t="str">
            <v>005-2012</v>
          </cell>
          <cell r="BW356" t="str">
            <v>RED DE SALUD ABANCAY</v>
          </cell>
          <cell r="BX356" t="str">
            <v>DIRECCION EJECUTIVA</v>
          </cell>
          <cell r="BY356" t="str">
            <v>GESTION ADMINISTRATIVA</v>
          </cell>
          <cell r="BZ356" t="str">
            <v>Personal y Obligaciones Sociales</v>
          </cell>
          <cell r="CA356" t="str">
            <v>RECURSOS ORDINARIOS</v>
          </cell>
          <cell r="CB356" t="str">
            <v>12</v>
          </cell>
          <cell r="CC356" t="str">
            <v>BANCO DE LA NACION</v>
          </cell>
          <cell r="CD356" t="str">
            <v>CUENTA DE AHORRO</v>
          </cell>
          <cell r="CE356" t="str">
            <v>04019458941</v>
          </cell>
          <cell r="CF356" t="str">
            <v>00000000000000000000</v>
          </cell>
          <cell r="CG356" t="str">
            <v>DL.19990 - SNP</v>
          </cell>
          <cell r="CH356" t="str">
            <v>O.N.P.</v>
          </cell>
          <cell r="CJ356" t="str">
            <v>0</v>
          </cell>
          <cell r="CK356" t="str">
            <v>0</v>
          </cell>
          <cell r="CL356" t="str">
            <v>UE Red De Salud Abancay</v>
          </cell>
          <cell r="CM356" t="str">
            <v>ACTIVO</v>
          </cell>
          <cell r="CQ356" t="str">
            <v>Perú</v>
          </cell>
          <cell r="CR356" t="str">
            <v>MICRORED DE SALUD HUANCARAMA</v>
          </cell>
        </row>
        <row r="357">
          <cell r="S357" t="str">
            <v>73659460</v>
          </cell>
          <cell r="T357" t="str">
            <v>MADALITH ZAHITH</v>
          </cell>
          <cell r="U357" t="str">
            <v>CARBAJAL</v>
          </cell>
          <cell r="V357" t="str">
            <v>CASTRO</v>
          </cell>
          <cell r="W357" t="str">
            <v>SIN DATOS</v>
          </cell>
          <cell r="X357" t="str">
            <v>30/11/1997</v>
          </cell>
          <cell r="Y357" t="str">
            <v>Femenino</v>
          </cell>
          <cell r="Z357" t="str">
            <v>Soltero</v>
          </cell>
          <cell r="AA357" t="str">
            <v>CARLOS GARCIA</v>
          </cell>
          <cell r="AE357" t="str">
            <v>Superior Técnico</v>
          </cell>
          <cell r="AF357" t="str">
            <v>Técnico superior completo</v>
          </cell>
          <cell r="AG357" t="str">
            <v>TECNICO LABORATORISTA</v>
          </cell>
          <cell r="AH357" t="str">
            <v>TECNOLOGO MEDICO LABORATORIO CLINICO Y ANATOMIA PATOLOGICA</v>
          </cell>
          <cell r="AK357" t="str">
            <v>TITULO</v>
          </cell>
          <cell r="AM357" t="str">
            <v>NO</v>
          </cell>
          <cell r="AR357" t="str">
            <v>SI</v>
          </cell>
          <cell r="AS357" t="str">
            <v>NO</v>
          </cell>
          <cell r="AT357" t="str">
            <v>NO</v>
          </cell>
          <cell r="AU357" t="str">
            <v>03/09/2021</v>
          </cell>
          <cell r="AV357" t="str">
            <v>05/08/2022</v>
          </cell>
          <cell r="AW357" t="str">
            <v>TECNICO/A EN LABORATORIO I</v>
          </cell>
          <cell r="AX357" t="str">
            <v>Regimen 1057 (CAS)</v>
          </cell>
          <cell r="AY357" t="str">
            <v>CAS LEY N° 31538</v>
          </cell>
          <cell r="AZ357" t="str">
            <v>Sin Nivel Remunerativo</v>
          </cell>
          <cell r="BA357" t="str">
            <v>0000-Sin Nivel Remunerativo</v>
          </cell>
          <cell r="BC357" t="str">
            <v>Recursos Ordinarios</v>
          </cell>
          <cell r="BD357" t="str">
            <v>1800</v>
          </cell>
          <cell r="BE357" t="str">
            <v>Presencial</v>
          </cell>
          <cell r="BF357" t="str">
            <v>NO</v>
          </cell>
          <cell r="BG357" t="str">
            <v>NO</v>
          </cell>
          <cell r="BI357" t="str">
            <v>NO</v>
          </cell>
          <cell r="BJ357" t="str">
            <v>NO</v>
          </cell>
          <cell r="BL357" t="str">
            <v>NO</v>
          </cell>
          <cell r="BM357" t="str">
            <v>Contrato Administrativo de Servicios</v>
          </cell>
          <cell r="BN357" t="str">
            <v>Tecnicos</v>
          </cell>
          <cell r="BO357" t="str">
            <v>TECNICO ASIS</v>
          </cell>
          <cell r="BP357" t="str">
            <v>000798</v>
          </cell>
          <cell r="BQ357" t="str">
            <v>Ocupada</v>
          </cell>
          <cell r="BR357" t="str">
            <v>Contrato</v>
          </cell>
          <cell r="BS357" t="str">
            <v>05/08/2022</v>
          </cell>
          <cell r="BT357" t="str">
            <v>MEMORANDUM</v>
          </cell>
          <cell r="BU357" t="str">
            <v>05/08/2022</v>
          </cell>
          <cell r="BV357" t="str">
            <v>1093-2022</v>
          </cell>
          <cell r="BW357" t="str">
            <v>C.S. I-4 PUEBLO JOVEN CENTENARIO</v>
          </cell>
          <cell r="BX357" t="str">
            <v>RED DE SALUD ABANCAY</v>
          </cell>
          <cell r="BZ357" t="str">
            <v>Personal y Obligaciones Sociales</v>
          </cell>
          <cell r="CA357" t="str">
            <v>RECURSOS ORDINARIOS</v>
          </cell>
          <cell r="CB357" t="str">
            <v>2</v>
          </cell>
          <cell r="CC357" t="str">
            <v>BANCO DE LA NACION</v>
          </cell>
          <cell r="CD357" t="str">
            <v>CUENTA CORRIENTE</v>
          </cell>
          <cell r="CG357" t="str">
            <v>DL.25897 - SPP</v>
          </cell>
          <cell r="CH357" t="str">
            <v>AFP INTEGRA</v>
          </cell>
          <cell r="CI357" t="str">
            <v>21/07/2020</v>
          </cell>
          <cell r="CJ357" t="str">
            <v>657620MCCBT4</v>
          </cell>
          <cell r="CL357" t="str">
            <v>UE Red De Salud Abancay</v>
          </cell>
          <cell r="CM357" t="str">
            <v>ACTIVO</v>
          </cell>
          <cell r="CQ357" t="str">
            <v>Perú</v>
          </cell>
          <cell r="CR357" t="str">
            <v>MICRORED DE SALUD CENTENARIO</v>
          </cell>
        </row>
        <row r="358">
          <cell r="S358" t="str">
            <v>31038653</v>
          </cell>
          <cell r="T358" t="str">
            <v>GABINA</v>
          </cell>
          <cell r="U358" t="str">
            <v>QUISPE</v>
          </cell>
          <cell r="V358" t="str">
            <v>AVALOS</v>
          </cell>
          <cell r="W358" t="str">
            <v>SIN DATOS</v>
          </cell>
          <cell r="X358" t="str">
            <v>19/02/1974</v>
          </cell>
          <cell r="Y358" t="str">
            <v>Femenino</v>
          </cell>
          <cell r="Z358" t="str">
            <v>Soltero</v>
          </cell>
          <cell r="AA358" t="str">
            <v>ANEXO CHALHUANI</v>
          </cell>
          <cell r="AC358" t="str">
            <v>quispegabina@hotmail.com</v>
          </cell>
          <cell r="AD358" t="str">
            <v>993538276</v>
          </cell>
          <cell r="AE358" t="str">
            <v>Superior Técnico</v>
          </cell>
          <cell r="AF358" t="str">
            <v>Técnico superior completo</v>
          </cell>
          <cell r="AG358" t="str">
            <v>TECNICO EN ENFERMERIA</v>
          </cell>
          <cell r="AH358" t="str">
            <v>ENFERMERA(O)</v>
          </cell>
          <cell r="AK358" t="str">
            <v>TITULO</v>
          </cell>
          <cell r="AM358" t="str">
            <v>NO</v>
          </cell>
          <cell r="AR358" t="str">
            <v>SI</v>
          </cell>
          <cell r="AS358" t="str">
            <v>NO</v>
          </cell>
          <cell r="AT358" t="str">
            <v>NO</v>
          </cell>
          <cell r="AV358" t="str">
            <v>2013-09-01</v>
          </cell>
          <cell r="AW358" t="str">
            <v>TECNICO/A EN ENFERMERIA I</v>
          </cell>
          <cell r="AX358" t="str">
            <v>Regimen 276</v>
          </cell>
          <cell r="AY358" t="str">
            <v>Nombrado</v>
          </cell>
          <cell r="AZ358" t="str">
            <v>STC</v>
          </cell>
          <cell r="BA358" t="str">
            <v>0096-STC-Servidor Tecnico C</v>
          </cell>
          <cell r="BB358" t="str">
            <v>TC</v>
          </cell>
          <cell r="BC358" t="str">
            <v>Recursos Ordinarios</v>
          </cell>
          <cell r="BE358" t="str">
            <v>Presencial</v>
          </cell>
          <cell r="BF358" t="str">
            <v>NO</v>
          </cell>
          <cell r="BG358" t="str">
            <v>NO</v>
          </cell>
          <cell r="BI358" t="str">
            <v>NO</v>
          </cell>
          <cell r="BJ358" t="str">
            <v>NO</v>
          </cell>
          <cell r="BK358" t="str">
            <v>2013-09-01</v>
          </cell>
          <cell r="BL358" t="str">
            <v>NO</v>
          </cell>
          <cell r="BM358" t="str">
            <v>Activos</v>
          </cell>
          <cell r="BN358" t="str">
            <v>Tecnicos</v>
          </cell>
          <cell r="BO358" t="str">
            <v>TECNICO ASIS</v>
          </cell>
          <cell r="BP358" t="str">
            <v>000337</v>
          </cell>
          <cell r="BQ358" t="str">
            <v>Ocupada</v>
          </cell>
          <cell r="BR358" t="str">
            <v>Ley 30114</v>
          </cell>
          <cell r="BS358" t="str">
            <v>01/07/2013</v>
          </cell>
          <cell r="BT358" t="str">
            <v>RESOLUCION DIRECTORAL</v>
          </cell>
          <cell r="BU358" t="str">
            <v>01/07/2013</v>
          </cell>
          <cell r="BV358" t="str">
            <v>-</v>
          </cell>
          <cell r="BX358" t="str">
            <v>DIRECCION EJECUTIVA</v>
          </cell>
          <cell r="BY358" t="str">
            <v>GESTION ADMINISTRATIVA</v>
          </cell>
          <cell r="BZ358" t="str">
            <v>Personal y Obligaciones Sociales</v>
          </cell>
          <cell r="CA358" t="str">
            <v>RECURSOS ORDINARIOS</v>
          </cell>
          <cell r="CB358" t="str">
            <v>12</v>
          </cell>
          <cell r="CC358" t="str">
            <v>BANCO DE LA NACION</v>
          </cell>
          <cell r="CD358" t="str">
            <v>MULTIRED</v>
          </cell>
          <cell r="CE358" t="str">
            <v>04181101836</v>
          </cell>
          <cell r="CF358" t="str">
            <v>0</v>
          </cell>
          <cell r="CG358" t="str">
            <v>DL.19990 - SNP</v>
          </cell>
          <cell r="CH358" t="str">
            <v>O.N.P.</v>
          </cell>
          <cell r="CI358" t="str">
            <v>01/07/2013</v>
          </cell>
          <cell r="CJ358" t="str">
            <v>0</v>
          </cell>
          <cell r="CK358" t="str">
            <v>0</v>
          </cell>
          <cell r="CL358" t="str">
            <v>UE Red De Salud Abancay</v>
          </cell>
          <cell r="CM358" t="str">
            <v>ACTIVO</v>
          </cell>
          <cell r="CQ358" t="str">
            <v>Perú</v>
          </cell>
          <cell r="CR358" t="str">
            <v>MICRORED DE SALUD CENTENARIO</v>
          </cell>
        </row>
        <row r="359">
          <cell r="S359" t="str">
            <v>001738220</v>
          </cell>
          <cell r="T359" t="str">
            <v>RODRIGO</v>
          </cell>
          <cell r="U359" t="str">
            <v>URBINA</v>
          </cell>
          <cell r="V359" t="str">
            <v>TOCOCARI</v>
          </cell>
          <cell r="X359" t="str">
            <v>21/09/1990</v>
          </cell>
          <cell r="Y359" t="str">
            <v>Masculino</v>
          </cell>
          <cell r="Z359" t="str">
            <v>Soltero</v>
          </cell>
          <cell r="AA359" t="str">
            <v>AV. LUIS VALLEJO ANTONI SN,DAVID SAMANEZ OCAMPO S/N,DAVID SAMANEZ OCAMPO S/N,DAVID SAMANEZ OCAMPO S/N,DAVID SAMANEZ OCAMPO S/N,DAVID SAMANEZ OCAMPO S/N,DAVID SAMANEZ OCAMPO S/N,DAVID SAMANEZ OCAMPO S/N,DAVID SAMANEZ OCAMPO S/N,DAVID SAMANEZ OCAMPO S/N,DAVID SAMANEZ OCAMPO S/N,DAVID SAMANEZ OCAMPO S/N,DAVID SAMANEZ OCAMPO S/N,DAVID SAMANES OCAMPO S/N</v>
          </cell>
          <cell r="AC359" t="str">
            <v>rodri_ur@hotmail.com</v>
          </cell>
          <cell r="AD359" t="str">
            <v>910488093</v>
          </cell>
          <cell r="AE359" t="str">
            <v>Superior Universitario</v>
          </cell>
          <cell r="AF359" t="str">
            <v>Superior completo</v>
          </cell>
          <cell r="AG359" t="str">
            <v>MEDICO CIRUJANO</v>
          </cell>
          <cell r="AK359" t="str">
            <v>TITULO</v>
          </cell>
          <cell r="AM359" t="str">
            <v>NO</v>
          </cell>
          <cell r="AR359" t="str">
            <v>SI</v>
          </cell>
          <cell r="AS359" t="str">
            <v>NO</v>
          </cell>
          <cell r="AT359" t="str">
            <v>NO</v>
          </cell>
          <cell r="AU359" t="str">
            <v>14/05/2021</v>
          </cell>
          <cell r="AV359" t="str">
            <v>14/05/2021</v>
          </cell>
          <cell r="AW359" t="str">
            <v>MEDICO</v>
          </cell>
          <cell r="AX359" t="str">
            <v>Regimen 1057 (CAS)</v>
          </cell>
          <cell r="AY359" t="str">
            <v>CAS LEY N° 31538</v>
          </cell>
          <cell r="AZ359" t="str">
            <v>Sin Nivel Remunerativo</v>
          </cell>
          <cell r="BA359" t="str">
            <v>0000-Sin Nivel Remunerativo</v>
          </cell>
          <cell r="BC359" t="str">
            <v>Recursos Ordinarios</v>
          </cell>
          <cell r="BD359" t="str">
            <v>5200</v>
          </cell>
          <cell r="BE359" t="str">
            <v>Presencial</v>
          </cell>
          <cell r="BF359" t="str">
            <v>NO</v>
          </cell>
          <cell r="BG359" t="str">
            <v>NO</v>
          </cell>
          <cell r="BI359" t="str">
            <v>NO</v>
          </cell>
          <cell r="BJ359" t="str">
            <v>NO</v>
          </cell>
          <cell r="BL359" t="str">
            <v>NO</v>
          </cell>
          <cell r="BM359" t="str">
            <v>Contrato Administrativo de Servicios</v>
          </cell>
          <cell r="BN359" t="str">
            <v>Profesionales de la Salud</v>
          </cell>
          <cell r="BO359" t="str">
            <v>MEDICO</v>
          </cell>
          <cell r="BP359" t="str">
            <v>000862</v>
          </cell>
          <cell r="BQ359" t="str">
            <v>Ocupada</v>
          </cell>
          <cell r="BR359" t="str">
            <v>Contrato</v>
          </cell>
          <cell r="BS359" t="str">
            <v>05/08/2022</v>
          </cell>
          <cell r="BT359" t="str">
            <v>MEMORANDUM</v>
          </cell>
          <cell r="BU359" t="str">
            <v>05/08/2022</v>
          </cell>
          <cell r="BV359" t="str">
            <v>1061-2022</v>
          </cell>
          <cell r="BW359" t="str">
            <v>C.S. I-4 PUEBLO JOVEN CENTENARIO</v>
          </cell>
          <cell r="BX359" t="str">
            <v>RED DE SALUD ABANCAY</v>
          </cell>
          <cell r="BZ359" t="str">
            <v>Personal y Obligaciones Sociales</v>
          </cell>
          <cell r="CA359" t="str">
            <v>RECURSOS ORDINARIOS</v>
          </cell>
          <cell r="CB359" t="str">
            <v>2</v>
          </cell>
          <cell r="CC359" t="str">
            <v>BANCO DE LA NACION</v>
          </cell>
          <cell r="CD359" t="str">
            <v>CUENTA CORRIENTE</v>
          </cell>
          <cell r="CG359" t="str">
            <v>DL.19990 - SNP</v>
          </cell>
          <cell r="CH359" t="str">
            <v>O.N.P.</v>
          </cell>
          <cell r="CI359" t="str">
            <v>05/08/2022</v>
          </cell>
          <cell r="CL359" t="str">
            <v>UE Red De Salud Abancay</v>
          </cell>
          <cell r="CM359" t="str">
            <v>ACTIVO</v>
          </cell>
          <cell r="CQ359" t="str">
            <v>Bolivia</v>
          </cell>
          <cell r="CR359" t="str">
            <v>MICRORED DE SALUD CENTENARIO</v>
          </cell>
        </row>
        <row r="360">
          <cell r="S360" t="str">
            <v>43817451</v>
          </cell>
          <cell r="T360" t="str">
            <v>SADITH LUCINDA</v>
          </cell>
          <cell r="U360" t="str">
            <v>ARIAS</v>
          </cell>
          <cell r="V360" t="str">
            <v>TACCA</v>
          </cell>
          <cell r="W360" t="str">
            <v>SIN DATOS</v>
          </cell>
          <cell r="X360" t="str">
            <v>14/03/1986</v>
          </cell>
          <cell r="Y360" t="str">
            <v>Femenino</v>
          </cell>
          <cell r="Z360" t="str">
            <v>Soltero</v>
          </cell>
          <cell r="AA360" t="str">
            <v>P.J. CENTENARIO E-02</v>
          </cell>
          <cell r="AE360" t="str">
            <v>Superior Técnico</v>
          </cell>
          <cell r="AF360" t="str">
            <v>Técnico superior completo</v>
          </cell>
          <cell r="AG360" t="str">
            <v>TECNICO LABORATORISTA</v>
          </cell>
          <cell r="AK360" t="str">
            <v>TITULO</v>
          </cell>
          <cell r="AM360" t="str">
            <v>NO</v>
          </cell>
          <cell r="AR360" t="str">
            <v>SI</v>
          </cell>
          <cell r="AS360" t="str">
            <v>NO</v>
          </cell>
          <cell r="AT360" t="str">
            <v>NO</v>
          </cell>
          <cell r="AV360" t="str">
            <v>12/03/2020</v>
          </cell>
          <cell r="AW360" t="str">
            <v>TECNICO/A EN LABORATORIO I</v>
          </cell>
          <cell r="AX360" t="str">
            <v>Regimen 1057 (CAS)</v>
          </cell>
          <cell r="AY360" t="str">
            <v>CAS LEY N° 31538</v>
          </cell>
          <cell r="AZ360" t="str">
            <v>Sin Nivel Remunerativo</v>
          </cell>
          <cell r="BA360" t="str">
            <v>0000-Sin Nivel Remunerativo</v>
          </cell>
          <cell r="BC360" t="str">
            <v>Recursos Ordinarios</v>
          </cell>
          <cell r="BD360" t="str">
            <v>1800</v>
          </cell>
          <cell r="BE360" t="str">
            <v>Presencial</v>
          </cell>
          <cell r="BF360" t="str">
            <v>NO</v>
          </cell>
          <cell r="BG360" t="str">
            <v>NO</v>
          </cell>
          <cell r="BI360" t="str">
            <v>NO</v>
          </cell>
          <cell r="BJ360" t="str">
            <v>NO</v>
          </cell>
          <cell r="BL360" t="str">
            <v>NO</v>
          </cell>
          <cell r="BM360" t="str">
            <v>Contrato Administrativo de Servicios</v>
          </cell>
          <cell r="BN360" t="str">
            <v>Tecnicos</v>
          </cell>
          <cell r="BO360" t="str">
            <v>TECNICO ASIS</v>
          </cell>
          <cell r="BP360" t="str">
            <v>000847</v>
          </cell>
          <cell r="BQ360" t="str">
            <v>Ocupada</v>
          </cell>
          <cell r="BR360" t="str">
            <v>Contrato</v>
          </cell>
          <cell r="BS360" t="str">
            <v>05/08/2022</v>
          </cell>
          <cell r="BT360" t="str">
            <v>MEMORANDUM</v>
          </cell>
          <cell r="BU360" t="str">
            <v>05/08/2022</v>
          </cell>
          <cell r="BV360" t="str">
            <v>1091-2022</v>
          </cell>
          <cell r="BW360" t="str">
            <v>C.S. I-4 PUEBLO JOVEN CENTENARIO</v>
          </cell>
          <cell r="BX360" t="str">
            <v>RED DE SALUD ABANCAY</v>
          </cell>
          <cell r="BZ360" t="str">
            <v>Personal y Obligaciones Sociales</v>
          </cell>
          <cell r="CA360" t="str">
            <v>RECURSOS ORDINARIOS</v>
          </cell>
          <cell r="CB360" t="str">
            <v>2</v>
          </cell>
          <cell r="CC360" t="str">
            <v>BANCO DE LA NACION</v>
          </cell>
          <cell r="CD360" t="str">
            <v>CUENTA CORRIENTE</v>
          </cell>
          <cell r="CG360" t="str">
            <v>DL.25897 - SPP</v>
          </cell>
          <cell r="CH360" t="str">
            <v>AFP HABITAT</v>
          </cell>
          <cell r="CI360" t="str">
            <v>28/05/2015</v>
          </cell>
          <cell r="CJ360" t="str">
            <v>614830SATAC0</v>
          </cell>
          <cell r="CL360" t="str">
            <v>UE Red De Salud Abancay</v>
          </cell>
          <cell r="CM360" t="str">
            <v>ACTIVO</v>
          </cell>
          <cell r="CQ360" t="str">
            <v>Perú</v>
          </cell>
          <cell r="CR360" t="str">
            <v>MICRORED DE SALUD CENTENARIO</v>
          </cell>
        </row>
        <row r="361">
          <cell r="S361" t="str">
            <v>31031636</v>
          </cell>
          <cell r="T361" t="str">
            <v>BETTY MIRYAM</v>
          </cell>
          <cell r="U361" t="str">
            <v>SOLORZANO</v>
          </cell>
          <cell r="V361" t="str">
            <v>CACERES</v>
          </cell>
          <cell r="W361" t="str">
            <v>SIN DATOS</v>
          </cell>
          <cell r="X361" t="str">
            <v>25/10/1967</v>
          </cell>
          <cell r="Y361" t="str">
            <v>Femenino</v>
          </cell>
          <cell r="Z361" t="str">
            <v>Soltero</v>
          </cell>
          <cell r="AA361" t="str">
            <v>JR.HUANCAVELICA 516</v>
          </cell>
          <cell r="AC361" t="str">
            <v>miryam_252@hotmail.com</v>
          </cell>
          <cell r="AD361" t="str">
            <v>983764866</v>
          </cell>
          <cell r="AE361" t="str">
            <v>Superior Universitario</v>
          </cell>
          <cell r="AF361" t="str">
            <v>Superior completo</v>
          </cell>
          <cell r="AG361" t="str">
            <v>ENFERMERA(O)</v>
          </cell>
          <cell r="AK361" t="str">
            <v>TITULO</v>
          </cell>
          <cell r="AL361" t="str">
            <v>23075</v>
          </cell>
          <cell r="AM361" t="str">
            <v>SI</v>
          </cell>
          <cell r="AN361" t="str">
            <v>SALUD PUBLICA Y COMUNITARIA</v>
          </cell>
          <cell r="AO361" t="str">
            <v>RNE</v>
          </cell>
          <cell r="AP361" t="str">
            <v>024369</v>
          </cell>
          <cell r="AQ361" t="str">
            <v>UNIVERSIDAD NACIONAL DEL CALLAO</v>
          </cell>
          <cell r="AR361" t="str">
            <v>SI</v>
          </cell>
          <cell r="AS361" t="str">
            <v>NO</v>
          </cell>
          <cell r="AT361" t="str">
            <v>NO</v>
          </cell>
          <cell r="AV361" t="str">
            <v>2010-07-01</v>
          </cell>
          <cell r="AW361" t="str">
            <v>ENFERMERA/O</v>
          </cell>
          <cell r="AX361" t="str">
            <v>Regimen 276</v>
          </cell>
          <cell r="AY361" t="str">
            <v>Nombrado</v>
          </cell>
          <cell r="AZ361" t="str">
            <v>ENF-10</v>
          </cell>
          <cell r="BA361" t="str">
            <v>0076-ENF-10-Enfermera (nivel I)</v>
          </cell>
          <cell r="BB361" t="str">
            <v>10</v>
          </cell>
          <cell r="BC361" t="str">
            <v>Recursos Ordinarios</v>
          </cell>
          <cell r="BE361" t="str">
            <v>Presencial</v>
          </cell>
          <cell r="BF361" t="str">
            <v>NO</v>
          </cell>
          <cell r="BG361" t="str">
            <v>NO</v>
          </cell>
          <cell r="BI361" t="str">
            <v>NO</v>
          </cell>
          <cell r="BJ361" t="str">
            <v>NO</v>
          </cell>
          <cell r="BK361" t="str">
            <v>18/01/2008</v>
          </cell>
          <cell r="BL361" t="str">
            <v>SI</v>
          </cell>
          <cell r="BM361" t="str">
            <v>Activos</v>
          </cell>
          <cell r="BN361" t="str">
            <v>Profesionales de la Salud</v>
          </cell>
          <cell r="BO361" t="str">
            <v>PROF. DE LA SALUD</v>
          </cell>
          <cell r="BP361" t="str">
            <v>000161</v>
          </cell>
          <cell r="BQ361" t="str">
            <v>Ocupada</v>
          </cell>
          <cell r="BR361" t="str">
            <v>Ley 28498</v>
          </cell>
          <cell r="BS361" t="str">
            <v>01/04/2010</v>
          </cell>
          <cell r="BT361" t="str">
            <v>RESOLUCION DIRECTORAL</v>
          </cell>
          <cell r="BU361" t="str">
            <v>01/04/2010</v>
          </cell>
          <cell r="BV361" t="str">
            <v>1-10</v>
          </cell>
          <cell r="BW361" t="str">
            <v>RED DE SALUD ABANCAY</v>
          </cell>
          <cell r="BX361" t="str">
            <v>DIRECCION EJECUTIVA</v>
          </cell>
          <cell r="BY361" t="str">
            <v>GESTION ADMINISTRATIVA</v>
          </cell>
          <cell r="BZ361" t="str">
            <v>Personal y Obligaciones Sociales</v>
          </cell>
          <cell r="CA361" t="str">
            <v>RECURSOS ORDINARIOS</v>
          </cell>
          <cell r="CB361" t="str">
            <v>12</v>
          </cell>
          <cell r="CC361" t="str">
            <v>BANCO DE LA NACION</v>
          </cell>
          <cell r="CD361" t="str">
            <v>MULTIRED</v>
          </cell>
          <cell r="CE361" t="str">
            <v>04181051987</v>
          </cell>
          <cell r="CF361" t="str">
            <v>1</v>
          </cell>
          <cell r="CG361" t="str">
            <v>DL.25897 - SPP</v>
          </cell>
          <cell r="CH361" t="str">
            <v>AFP INTEGRA</v>
          </cell>
          <cell r="CI361" t="str">
            <v>06/07/1994</v>
          </cell>
          <cell r="CJ361" t="str">
            <v>247680MSCOE6</v>
          </cell>
          <cell r="CK361" t="str">
            <v>1</v>
          </cell>
          <cell r="CL361" t="str">
            <v>UE Red De Salud Abancay</v>
          </cell>
          <cell r="CM361" t="str">
            <v>ACTIVO</v>
          </cell>
          <cell r="CQ361" t="str">
            <v>Perú</v>
          </cell>
          <cell r="CR361" t="str">
            <v>MICRORED DE SALUD CENTENARIO</v>
          </cell>
        </row>
        <row r="362">
          <cell r="S362" t="str">
            <v>09693279</v>
          </cell>
          <cell r="T362" t="str">
            <v>NIDIA</v>
          </cell>
          <cell r="U362" t="str">
            <v>RIVERA</v>
          </cell>
          <cell r="V362" t="str">
            <v>CAMACHO</v>
          </cell>
          <cell r="W362" t="str">
            <v>SIN DATOS</v>
          </cell>
          <cell r="X362" t="str">
            <v>30/10/1972</v>
          </cell>
          <cell r="Y362" t="str">
            <v>Femenino</v>
          </cell>
          <cell r="Z362" t="str">
            <v>Soltero</v>
          </cell>
          <cell r="AA362" t="str">
            <v>URB.SANTA ROSA MZ.C LT.4</v>
          </cell>
          <cell r="AE362" t="str">
            <v>Superior Técnico</v>
          </cell>
          <cell r="AF362" t="str">
            <v>Técnico superior completo</v>
          </cell>
          <cell r="AG362" t="str">
            <v>TECNICO EN ENFERMERIA</v>
          </cell>
          <cell r="AK362" t="str">
            <v>TITULO</v>
          </cell>
          <cell r="AM362" t="str">
            <v>NO</v>
          </cell>
          <cell r="AR362" t="str">
            <v>SI</v>
          </cell>
          <cell r="AS362" t="str">
            <v>NO</v>
          </cell>
          <cell r="AT362" t="str">
            <v>NO</v>
          </cell>
          <cell r="AU362" t="str">
            <v>01/09/2016</v>
          </cell>
          <cell r="AV362" t="str">
            <v>09/08/2022</v>
          </cell>
          <cell r="AW362" t="str">
            <v>TECNICO/A EN ENFERMERIA I</v>
          </cell>
          <cell r="AX362" t="str">
            <v>Regimen 1057 (CAS)</v>
          </cell>
          <cell r="AY362" t="str">
            <v>CAS LEY N° 31538</v>
          </cell>
          <cell r="AZ362" t="str">
            <v>Sin Nivel Remunerativo</v>
          </cell>
          <cell r="BA362" t="str">
            <v>0000-Sin Nivel Remunerativo</v>
          </cell>
          <cell r="BC362" t="str">
            <v>Recursos Ordinarios</v>
          </cell>
          <cell r="BD362" t="str">
            <v>1800</v>
          </cell>
          <cell r="BE362" t="str">
            <v>Presencial</v>
          </cell>
          <cell r="BF362" t="str">
            <v>NO</v>
          </cell>
          <cell r="BG362" t="str">
            <v>NO</v>
          </cell>
          <cell r="BI362" t="str">
            <v>NO</v>
          </cell>
          <cell r="BJ362" t="str">
            <v>NO</v>
          </cell>
          <cell r="BL362" t="str">
            <v>NO</v>
          </cell>
          <cell r="BM362" t="str">
            <v>Contrato Administrativo de Servicios</v>
          </cell>
          <cell r="BN362" t="str">
            <v>Tecnicos</v>
          </cell>
          <cell r="BO362" t="str">
            <v>TECNICO ASIS</v>
          </cell>
          <cell r="BP362" t="str">
            <v>000891</v>
          </cell>
          <cell r="BQ362" t="str">
            <v>Ocupada</v>
          </cell>
          <cell r="BR362" t="str">
            <v>Contrato</v>
          </cell>
          <cell r="BS362" t="str">
            <v>09/08/2022</v>
          </cell>
          <cell r="BT362" t="str">
            <v>MEMORANDUM</v>
          </cell>
          <cell r="BU362" t="str">
            <v>09/08/2022</v>
          </cell>
          <cell r="BV362" t="str">
            <v>MEMO Nº 1159-2022-J-RR/HH-RSAB</v>
          </cell>
          <cell r="BW362" t="str">
            <v>C.S. I-4 PUEBLO JOVEN CENTENARIO</v>
          </cell>
          <cell r="BX362" t="str">
            <v>RED DE SALUD ABANCAY</v>
          </cell>
          <cell r="BZ362" t="str">
            <v>Personal y Obligaciones Sociales</v>
          </cell>
          <cell r="CA362" t="str">
            <v>RECURSOS ORDINARIOS</v>
          </cell>
          <cell r="CB362" t="str">
            <v>2</v>
          </cell>
          <cell r="CC362" t="str">
            <v>BANCO DE LA NACION</v>
          </cell>
          <cell r="CD362" t="str">
            <v>CUENTA CORRIENTE</v>
          </cell>
          <cell r="CE362" t="str">
            <v>-</v>
          </cell>
          <cell r="CF362" t="str">
            <v>-</v>
          </cell>
          <cell r="CG362" t="str">
            <v>DL.19990 - SNP</v>
          </cell>
          <cell r="CH362" t="str">
            <v>O.N.P.</v>
          </cell>
          <cell r="CI362" t="str">
            <v>09/08/2022</v>
          </cell>
          <cell r="CL362" t="str">
            <v>UE Red De Salud Abancay</v>
          </cell>
          <cell r="CM362" t="str">
            <v>ACTIVO</v>
          </cell>
          <cell r="CQ362" t="str">
            <v>Perú</v>
          </cell>
          <cell r="CR362" t="str">
            <v>MICRORED DE SALUD CENTENARIO</v>
          </cell>
        </row>
        <row r="363">
          <cell r="S363" t="str">
            <v>75568545</v>
          </cell>
          <cell r="T363" t="str">
            <v>ANTHONNY</v>
          </cell>
          <cell r="U363" t="str">
            <v>GUTIERREZ</v>
          </cell>
          <cell r="V363" t="str">
            <v>JIMENEZ</v>
          </cell>
          <cell r="W363" t="str">
            <v>SIN DATOS</v>
          </cell>
          <cell r="X363" t="str">
            <v>16/02/1998</v>
          </cell>
          <cell r="Y363" t="str">
            <v>Masculino</v>
          </cell>
          <cell r="Z363" t="str">
            <v>Soltero</v>
          </cell>
          <cell r="AA363" t="str">
            <v>DIAZ BARCENAS</v>
          </cell>
          <cell r="AE363" t="str">
            <v>Secundaria</v>
          </cell>
          <cell r="AF363" t="str">
            <v>Secundaria completa</v>
          </cell>
          <cell r="AM363" t="str">
            <v>NO</v>
          </cell>
          <cell r="AR363" t="str">
            <v>NO</v>
          </cell>
          <cell r="AS363" t="str">
            <v>NO</v>
          </cell>
          <cell r="AT363" t="str">
            <v>NO</v>
          </cell>
          <cell r="AU363" t="str">
            <v>10/01/2022</v>
          </cell>
          <cell r="AV363" t="str">
            <v>05/08/2022</v>
          </cell>
          <cell r="AW363" t="str">
            <v>TECNICO/A EN SERVICIOS GENERALES I</v>
          </cell>
          <cell r="AX363" t="str">
            <v>Regimen 1057 (CAS)</v>
          </cell>
          <cell r="AY363" t="str">
            <v>CAS LEY N° 31538</v>
          </cell>
          <cell r="AZ363" t="str">
            <v>Sin Nivel Remunerativo</v>
          </cell>
          <cell r="BA363" t="str">
            <v>0000-Sin Nivel Remunerativo</v>
          </cell>
          <cell r="BC363" t="str">
            <v>Recursos Ordinarios</v>
          </cell>
          <cell r="BD363" t="str">
            <v>1800</v>
          </cell>
          <cell r="BE363" t="str">
            <v>Presencial</v>
          </cell>
          <cell r="BF363" t="str">
            <v>NO</v>
          </cell>
          <cell r="BG363" t="str">
            <v>NO</v>
          </cell>
          <cell r="BI363" t="str">
            <v>NO</v>
          </cell>
          <cell r="BJ363" t="str">
            <v>NO</v>
          </cell>
          <cell r="BL363" t="str">
            <v>NO</v>
          </cell>
          <cell r="BM363" t="str">
            <v>Contrato Administrativo de Servicios</v>
          </cell>
          <cell r="BN363" t="str">
            <v>Tecnicos</v>
          </cell>
          <cell r="BO363" t="str">
            <v>TECNICO ADM</v>
          </cell>
          <cell r="BP363" t="str">
            <v>000870</v>
          </cell>
          <cell r="BQ363" t="str">
            <v>Ocupada</v>
          </cell>
          <cell r="BR363" t="str">
            <v>Contrato</v>
          </cell>
          <cell r="BS363" t="str">
            <v>05/08/2022</v>
          </cell>
          <cell r="BT363" t="str">
            <v>MEMORANDUM</v>
          </cell>
          <cell r="BU363" t="str">
            <v>05/08/2022</v>
          </cell>
          <cell r="BV363" t="str">
            <v>1101-2022</v>
          </cell>
          <cell r="BW363" t="str">
            <v>C.S. I-4 PUEBLO JOVEN CENTENARIO</v>
          </cell>
          <cell r="BX363" t="str">
            <v>RED DE SALUD ABANCAY</v>
          </cell>
          <cell r="BZ363" t="str">
            <v>Personal y Obligaciones Sociales</v>
          </cell>
          <cell r="CA363" t="str">
            <v>RECURSOS ORDINARIOS</v>
          </cell>
          <cell r="CB363" t="str">
            <v>2</v>
          </cell>
          <cell r="CC363" t="str">
            <v>BANCO DE LA NACION</v>
          </cell>
          <cell r="CD363" t="str">
            <v>MULTIRED</v>
          </cell>
          <cell r="CG363" t="str">
            <v>DL.19990 - SNP</v>
          </cell>
          <cell r="CH363" t="str">
            <v>O.N.P.</v>
          </cell>
          <cell r="CI363" t="str">
            <v>05/08/2022</v>
          </cell>
          <cell r="CL363" t="str">
            <v>UE Red De Salud Abancay</v>
          </cell>
          <cell r="CM363" t="str">
            <v>ACTIVO</v>
          </cell>
          <cell r="CN363" t="str">
            <v>10/01/2022</v>
          </cell>
          <cell r="CO363" t="str">
            <v>28/02/2022</v>
          </cell>
          <cell r="CP363" t="str">
            <v>448018_8427_2022-02-0414-02-21.pdf</v>
          </cell>
          <cell r="CQ363" t="str">
            <v>Perú</v>
          </cell>
          <cell r="CR363" t="str">
            <v>MICRORED DE SALUD CENTENARIO</v>
          </cell>
        </row>
        <row r="364">
          <cell r="S364" t="str">
            <v>40572986</v>
          </cell>
          <cell r="T364" t="str">
            <v>LESLIE PETRONILA</v>
          </cell>
          <cell r="U364" t="str">
            <v>ALARCON</v>
          </cell>
          <cell r="V364" t="str">
            <v>ESPINOZA</v>
          </cell>
          <cell r="W364" t="str">
            <v>SIN DATOS</v>
          </cell>
          <cell r="X364" t="str">
            <v>07/05/1980</v>
          </cell>
          <cell r="Y364" t="str">
            <v>Femenino</v>
          </cell>
          <cell r="Z364" t="str">
            <v>Soltero</v>
          </cell>
          <cell r="AA364" t="str">
            <v>JR.GRAU 307</v>
          </cell>
          <cell r="AC364" t="str">
            <v>les_ala_es@hotmail.com</v>
          </cell>
          <cell r="AD364" t="str">
            <v>975969758</v>
          </cell>
          <cell r="AE364" t="str">
            <v>Superior Universitario</v>
          </cell>
          <cell r="AF364" t="str">
            <v>Superior completo</v>
          </cell>
          <cell r="AG364" t="str">
            <v>ENFERMERA(O)</v>
          </cell>
          <cell r="AK364" t="str">
            <v>TITULO</v>
          </cell>
          <cell r="AL364" t="str">
            <v>50674</v>
          </cell>
          <cell r="AM364" t="str">
            <v>SI</v>
          </cell>
          <cell r="AN364" t="str">
            <v>CRECIMIENTO, DESARROLLO DEL NIÑO Y ESTIMULACION TEMPRANA</v>
          </cell>
          <cell r="AO364" t="str">
            <v>RNE</v>
          </cell>
          <cell r="AP364" t="str">
            <v>023306</v>
          </cell>
          <cell r="AQ364" t="str">
            <v>UNIVERSIDAD NACIONAL DE SAN ANTONIO ABAD DEL CUSCO</v>
          </cell>
          <cell r="AR364" t="str">
            <v>SI</v>
          </cell>
          <cell r="AS364" t="str">
            <v>NO</v>
          </cell>
          <cell r="AT364" t="str">
            <v>NO</v>
          </cell>
          <cell r="AV364" t="str">
            <v>2010-10-21</v>
          </cell>
          <cell r="AW364" t="str">
            <v>ENFERMERA/O</v>
          </cell>
          <cell r="AX364" t="str">
            <v>Regimen 276</v>
          </cell>
          <cell r="AY364" t="str">
            <v>Nombrado</v>
          </cell>
          <cell r="AZ364" t="str">
            <v>ENF-10</v>
          </cell>
          <cell r="BA364" t="str">
            <v>0076-ENF-10-Enfermera (nivel I)</v>
          </cell>
          <cell r="BB364" t="str">
            <v>10</v>
          </cell>
          <cell r="BE364" t="str">
            <v>Presencial</v>
          </cell>
          <cell r="BF364" t="str">
            <v>NO</v>
          </cell>
          <cell r="BG364" t="str">
            <v>NO</v>
          </cell>
          <cell r="BI364" t="str">
            <v>NO</v>
          </cell>
          <cell r="BJ364" t="str">
            <v>NO</v>
          </cell>
          <cell r="BK364" t="str">
            <v>07/11/2017</v>
          </cell>
          <cell r="BL364" t="str">
            <v>SI</v>
          </cell>
          <cell r="BM364" t="str">
            <v>Activos</v>
          </cell>
          <cell r="BN364" t="str">
            <v>Profesionales de la Salud</v>
          </cell>
          <cell r="BO364" t="str">
            <v>PROF. DE LA SALUD</v>
          </cell>
          <cell r="BP364" t="str">
            <v>000545</v>
          </cell>
          <cell r="BQ364" t="str">
            <v>Ocupada</v>
          </cell>
          <cell r="BR364" t="str">
            <v>Ley 30114</v>
          </cell>
          <cell r="BS364" t="str">
            <v>01/10/2017</v>
          </cell>
          <cell r="BT364" t="str">
            <v>RESOLUCION DIRECTORAL</v>
          </cell>
          <cell r="BU364" t="str">
            <v>06/11/2017</v>
          </cell>
          <cell r="BV364" t="str">
            <v>281-2017</v>
          </cell>
          <cell r="BX364" t="str">
            <v>RED DE SALUD ABANCAY</v>
          </cell>
          <cell r="BZ364" t="str">
            <v>Personal y Obligaciones Sociales</v>
          </cell>
          <cell r="CA364" t="str">
            <v>RECURSOS ORDINARIOS</v>
          </cell>
          <cell r="CB364" t="str">
            <v>0</v>
          </cell>
          <cell r="CC364" t="str">
            <v>BANCO DE LA NACION</v>
          </cell>
          <cell r="CD364" t="str">
            <v>MULTIRED</v>
          </cell>
          <cell r="CE364" t="str">
            <v>04181072763</v>
          </cell>
          <cell r="CF364" t="str">
            <v>0</v>
          </cell>
          <cell r="CG364" t="str">
            <v>DL.25897 - SPP</v>
          </cell>
          <cell r="CH364" t="str">
            <v>AFP PROFUTURO</v>
          </cell>
          <cell r="CI364" t="str">
            <v>01/11/2017</v>
          </cell>
          <cell r="CJ364" t="str">
            <v>593460LAERI8</v>
          </cell>
          <cell r="CK364" t="str">
            <v>0</v>
          </cell>
          <cell r="CL364" t="str">
            <v>UE Red De Salud Abancay</v>
          </cell>
          <cell r="CM364" t="str">
            <v>ACTIVO</v>
          </cell>
          <cell r="CQ364" t="str">
            <v>Perú</v>
          </cell>
          <cell r="CR364" t="str">
            <v>MICRORED DE SALUD CENTENARIO</v>
          </cell>
        </row>
        <row r="365">
          <cell r="S365" t="str">
            <v>29639555</v>
          </cell>
          <cell r="T365" t="str">
            <v>YESSENIA</v>
          </cell>
          <cell r="U365" t="str">
            <v>CAMACHO</v>
          </cell>
          <cell r="V365" t="str">
            <v>CAMPOS</v>
          </cell>
          <cell r="W365" t="str">
            <v>SIN DATOS</v>
          </cell>
          <cell r="X365" t="str">
            <v>21/11/1975</v>
          </cell>
          <cell r="Y365" t="str">
            <v>Femenino</v>
          </cell>
          <cell r="Z365" t="str">
            <v>Casado</v>
          </cell>
          <cell r="AA365" t="str">
            <v>AV.CONDEBAMBA B 44</v>
          </cell>
          <cell r="AC365" t="str">
            <v>yessenia_camacho21@hotmail.com</v>
          </cell>
          <cell r="AD365" t="str">
            <v>968396793,985200034</v>
          </cell>
          <cell r="AE365" t="str">
            <v>Superior Universitario</v>
          </cell>
          <cell r="AF365" t="str">
            <v>Superior completo</v>
          </cell>
          <cell r="AG365" t="str">
            <v>CIRUJANO DENTISTA</v>
          </cell>
          <cell r="AK365" t="str">
            <v>TITULO</v>
          </cell>
          <cell r="AL365" t="str">
            <v>13545</v>
          </cell>
          <cell r="AM365" t="str">
            <v>NO</v>
          </cell>
          <cell r="AR365" t="str">
            <v>SI</v>
          </cell>
          <cell r="AS365" t="str">
            <v>NO</v>
          </cell>
          <cell r="AT365" t="str">
            <v>NO</v>
          </cell>
          <cell r="AV365" t="str">
            <v>2011-05-01</v>
          </cell>
          <cell r="AW365" t="str">
            <v>ODONTOLOGO</v>
          </cell>
          <cell r="AX365" t="str">
            <v>Regimen 276</v>
          </cell>
          <cell r="AY365" t="str">
            <v>Nombrado</v>
          </cell>
          <cell r="AZ365" t="str">
            <v>CD-I</v>
          </cell>
          <cell r="BA365" t="str">
            <v>0115-CD-I-Cirujano Dentista (nivel I)</v>
          </cell>
          <cell r="BB365" t="str">
            <v>61</v>
          </cell>
          <cell r="BC365" t="str">
            <v>Recursos Ordinarios</v>
          </cell>
          <cell r="BE365" t="str">
            <v>Presencial</v>
          </cell>
          <cell r="BF365" t="str">
            <v>NO</v>
          </cell>
          <cell r="BG365" t="str">
            <v>NO</v>
          </cell>
          <cell r="BH365" t="str">
            <v>Presencia de comorbilidad(RM 193-2020-MINSA,7.2)</v>
          </cell>
          <cell r="BI365" t="str">
            <v>NO</v>
          </cell>
          <cell r="BJ365" t="str">
            <v>NO</v>
          </cell>
          <cell r="BK365" t="str">
            <v>26/04/2011</v>
          </cell>
          <cell r="BL365" t="str">
            <v>SI</v>
          </cell>
          <cell r="BM365" t="str">
            <v>Activos</v>
          </cell>
          <cell r="BN365" t="str">
            <v>Profesionales de la Salud</v>
          </cell>
          <cell r="BO365" t="str">
            <v>PROF. DE LA SALUD</v>
          </cell>
          <cell r="BP365" t="str">
            <v>000233</v>
          </cell>
          <cell r="BQ365" t="str">
            <v>Ocupada</v>
          </cell>
          <cell r="BR365" t="str">
            <v>Ley 28498</v>
          </cell>
          <cell r="BS365" t="str">
            <v>01/04/2011</v>
          </cell>
          <cell r="BT365" t="str">
            <v>RESOLUCION DIRECTORAL</v>
          </cell>
          <cell r="BU365" t="str">
            <v>01/04/2011</v>
          </cell>
          <cell r="BV365" t="str">
            <v>-</v>
          </cell>
          <cell r="BX365" t="str">
            <v>DIRECCION EJECUTIVA</v>
          </cell>
          <cell r="BY365" t="str">
            <v>GESTION ADMINISTRATIVA</v>
          </cell>
          <cell r="BZ365" t="str">
            <v>Personal y Obligaciones Sociales</v>
          </cell>
          <cell r="CA365" t="str">
            <v>RECURSOS ORDINARIOS</v>
          </cell>
          <cell r="CB365" t="str">
            <v>12</v>
          </cell>
          <cell r="CC365" t="str">
            <v>BANCO DE LA NACION</v>
          </cell>
          <cell r="CD365" t="str">
            <v>MULTIRED</v>
          </cell>
          <cell r="CE365" t="str">
            <v>04181077099</v>
          </cell>
          <cell r="CF365" t="str">
            <v>0</v>
          </cell>
          <cell r="CG365" t="str">
            <v>DL.19990 - SNP</v>
          </cell>
          <cell r="CH365" t="str">
            <v>O.N.P.</v>
          </cell>
          <cell r="CI365" t="str">
            <v>01/01/2011</v>
          </cell>
          <cell r="CJ365" t="str">
            <v>0</v>
          </cell>
          <cell r="CK365" t="str">
            <v>0</v>
          </cell>
          <cell r="CL365" t="str">
            <v>UE Red De Salud Abancay</v>
          </cell>
          <cell r="CM365" t="str">
            <v>ACTIVO</v>
          </cell>
          <cell r="CQ365" t="str">
            <v>Perú</v>
          </cell>
          <cell r="CR365" t="str">
            <v>MICRORED DE SALUD CENTENARIO</v>
          </cell>
        </row>
        <row r="366">
          <cell r="S366" t="str">
            <v>31033720</v>
          </cell>
          <cell r="T366" t="str">
            <v>CARMELA</v>
          </cell>
          <cell r="U366" t="str">
            <v>SICOS</v>
          </cell>
          <cell r="V366" t="str">
            <v>LUNA</v>
          </cell>
          <cell r="W366" t="str">
            <v>SIN DATOS</v>
          </cell>
          <cell r="X366" t="str">
            <v>02/05/1971</v>
          </cell>
          <cell r="Y366" t="str">
            <v>Femenino</v>
          </cell>
          <cell r="Z366" t="str">
            <v>Soltero</v>
          </cell>
          <cell r="AA366" t="str">
            <v>AV.PERU 711</v>
          </cell>
          <cell r="AC366" t="str">
            <v>carmelasicos@gmail.com</v>
          </cell>
          <cell r="AD366" t="str">
            <v>984442014</v>
          </cell>
          <cell r="AE366" t="str">
            <v>Superior Técnico</v>
          </cell>
          <cell r="AF366" t="str">
            <v>Técnico superior completo</v>
          </cell>
          <cell r="AG366" t="str">
            <v>TECNICO EN ENFERMERIA</v>
          </cell>
          <cell r="AK366" t="str">
            <v>TITULO</v>
          </cell>
          <cell r="AM366" t="str">
            <v>NO</v>
          </cell>
          <cell r="AR366" t="str">
            <v>SI</v>
          </cell>
          <cell r="AS366" t="str">
            <v>NO</v>
          </cell>
          <cell r="AT366" t="str">
            <v>NO</v>
          </cell>
          <cell r="AV366" t="str">
            <v>2010-07-01</v>
          </cell>
          <cell r="AW366" t="str">
            <v>TECNICO/A EN ENFERMERIA I</v>
          </cell>
          <cell r="AX366" t="str">
            <v>Regimen 276</v>
          </cell>
          <cell r="AY366" t="str">
            <v>Nombrado</v>
          </cell>
          <cell r="AZ366" t="str">
            <v>STC</v>
          </cell>
          <cell r="BA366" t="str">
            <v>0096-STC-Servidor Tecnico C</v>
          </cell>
          <cell r="BB366" t="str">
            <v>TC</v>
          </cell>
          <cell r="BC366" t="str">
            <v>Recursos Ordinarios</v>
          </cell>
          <cell r="BE366" t="str">
            <v>Presencial</v>
          </cell>
          <cell r="BF366" t="str">
            <v>NO</v>
          </cell>
          <cell r="BG366" t="str">
            <v>NO</v>
          </cell>
          <cell r="BI366" t="str">
            <v>NO</v>
          </cell>
          <cell r="BJ366" t="str">
            <v>NO</v>
          </cell>
          <cell r="BK366" t="str">
            <v>05/08/2010</v>
          </cell>
          <cell r="BL366" t="str">
            <v>SI</v>
          </cell>
          <cell r="BM366" t="str">
            <v>Activos</v>
          </cell>
          <cell r="BN366" t="str">
            <v>Tecnicos</v>
          </cell>
          <cell r="BO366" t="str">
            <v>TECNICO ASIS</v>
          </cell>
          <cell r="BP366" t="str">
            <v>000192</v>
          </cell>
          <cell r="BQ366" t="str">
            <v>Ocupada</v>
          </cell>
          <cell r="BR366" t="str">
            <v>Ley 28498</v>
          </cell>
          <cell r="BS366" t="str">
            <v>01/04/2010</v>
          </cell>
          <cell r="BT366" t="str">
            <v>RESOLUCION DIRECTORAL</v>
          </cell>
          <cell r="BU366" t="str">
            <v>01/04/2010</v>
          </cell>
          <cell r="BV366" t="str">
            <v>-</v>
          </cell>
          <cell r="BW366" t="str">
            <v>C.S. I-4 PUEBLO JOVEN CENTENARIO</v>
          </cell>
          <cell r="BX366" t="str">
            <v>DIRECCION EJECUTIVA</v>
          </cell>
          <cell r="BY366" t="str">
            <v>GESTION ADMINISTRATIVA</v>
          </cell>
          <cell r="BZ366" t="str">
            <v>Personal y Obligaciones Sociales</v>
          </cell>
          <cell r="CA366" t="str">
            <v>RECURSOS ORDINARIOS</v>
          </cell>
          <cell r="CB366" t="str">
            <v>12</v>
          </cell>
          <cell r="CC366" t="str">
            <v>BANCO DE LA NACION</v>
          </cell>
          <cell r="CD366" t="str">
            <v>MULTIRED</v>
          </cell>
          <cell r="CE366" t="str">
            <v>04181071201</v>
          </cell>
          <cell r="CF366" t="str">
            <v>0</v>
          </cell>
          <cell r="CG366" t="str">
            <v>DL.25897 - SPP</v>
          </cell>
          <cell r="CH366" t="str">
            <v>PRIMA AFP</v>
          </cell>
          <cell r="CI366" t="str">
            <v>06/04/2000</v>
          </cell>
          <cell r="CJ366" t="str">
            <v>560530CSLOA8</v>
          </cell>
          <cell r="CK366" t="str">
            <v>0</v>
          </cell>
          <cell r="CL366" t="str">
            <v>UE Red De Salud Abancay</v>
          </cell>
          <cell r="CM366" t="str">
            <v>ACTIVO</v>
          </cell>
          <cell r="CQ366" t="str">
            <v>Perú</v>
          </cell>
          <cell r="CR366" t="str">
            <v>MICRORED DE SALUD MICAELA BASTIDAS</v>
          </cell>
        </row>
        <row r="367">
          <cell r="S367" t="str">
            <v>43684219</v>
          </cell>
          <cell r="T367" t="str">
            <v>JUAN</v>
          </cell>
          <cell r="U367" t="str">
            <v>PINEDA</v>
          </cell>
          <cell r="V367" t="str">
            <v>PEREZ</v>
          </cell>
          <cell r="W367" t="str">
            <v>SIN DATOS</v>
          </cell>
          <cell r="X367" t="str">
            <v>26/11/1984</v>
          </cell>
          <cell r="Y367" t="str">
            <v>Masculino</v>
          </cell>
          <cell r="Z367" t="str">
            <v>Soltero</v>
          </cell>
          <cell r="AA367" t="str">
            <v>COMUNIDAD YANICO</v>
          </cell>
          <cell r="AE367" t="str">
            <v>Superior Técnico</v>
          </cell>
          <cell r="AF367" t="str">
            <v>Técnico superior completo</v>
          </cell>
          <cell r="AG367" t="str">
            <v>TECNICO MECANICO</v>
          </cell>
          <cell r="AK367" t="str">
            <v>EGRESADO</v>
          </cell>
          <cell r="AM367" t="str">
            <v>NO</v>
          </cell>
          <cell r="AR367" t="str">
            <v>SI</v>
          </cell>
          <cell r="AS367" t="str">
            <v>NO</v>
          </cell>
          <cell r="AT367" t="str">
            <v>NO</v>
          </cell>
          <cell r="AU367" t="str">
            <v>01/03/2022</v>
          </cell>
          <cell r="AV367" t="str">
            <v>05/08/2022</v>
          </cell>
          <cell r="AW367" t="str">
            <v>PILOTO DE AMBULANCIA</v>
          </cell>
          <cell r="AX367" t="str">
            <v>Regimen 1057 (CAS)</v>
          </cell>
          <cell r="AY367" t="str">
            <v>CAS LEY N° 31538</v>
          </cell>
          <cell r="AZ367" t="str">
            <v>Sin Nivel Remunerativo</v>
          </cell>
          <cell r="BA367" t="str">
            <v>0000-Sin Nivel Remunerativo</v>
          </cell>
          <cell r="BC367" t="str">
            <v>Recursos Ordinarios</v>
          </cell>
          <cell r="BD367" t="str">
            <v>1800</v>
          </cell>
          <cell r="BE367" t="str">
            <v>Presencial</v>
          </cell>
          <cell r="BF367" t="str">
            <v>NO</v>
          </cell>
          <cell r="BG367" t="str">
            <v>NO</v>
          </cell>
          <cell r="BI367" t="str">
            <v>NO</v>
          </cell>
          <cell r="BJ367" t="str">
            <v>NO</v>
          </cell>
          <cell r="BL367" t="str">
            <v>NO</v>
          </cell>
          <cell r="BM367" t="str">
            <v>Contrato Administrativo de Servicios</v>
          </cell>
          <cell r="BN367" t="str">
            <v>Tecnicos</v>
          </cell>
          <cell r="BO367" t="str">
            <v>TECNICO ASIS</v>
          </cell>
          <cell r="BP367" t="str">
            <v>000851</v>
          </cell>
          <cell r="BQ367" t="str">
            <v>Ocupada</v>
          </cell>
          <cell r="BR367" t="str">
            <v>Contrato</v>
          </cell>
          <cell r="BS367" t="str">
            <v>05/08/2022</v>
          </cell>
          <cell r="BT367" t="str">
            <v>MEMORANDUM</v>
          </cell>
          <cell r="BU367" t="str">
            <v>05/08/2022</v>
          </cell>
          <cell r="BV367" t="str">
            <v>1033-2022</v>
          </cell>
          <cell r="BW367" t="str">
            <v>C.S. I-4 PUEBLO JOVEN CENTENARIO</v>
          </cell>
          <cell r="BX367" t="str">
            <v>RED DE SALUD ABANCAY</v>
          </cell>
          <cell r="BZ367" t="str">
            <v>Personal y Obligaciones Sociales</v>
          </cell>
          <cell r="CA367" t="str">
            <v>RECURSOS ORDINARIOS</v>
          </cell>
          <cell r="CB367" t="str">
            <v>2</v>
          </cell>
          <cell r="CC367" t="str">
            <v>BANCO DE LA NACION</v>
          </cell>
          <cell r="CD367" t="str">
            <v>MULTIRED</v>
          </cell>
          <cell r="CG367" t="str">
            <v>DL.19990 - SNP</v>
          </cell>
          <cell r="CH367" t="str">
            <v>O.N.P.</v>
          </cell>
          <cell r="CI367" t="str">
            <v>05/08/2022</v>
          </cell>
          <cell r="CL367" t="str">
            <v>UE Red De Salud Abancay</v>
          </cell>
          <cell r="CM367" t="str">
            <v>ACTIVO</v>
          </cell>
          <cell r="CQ367" t="str">
            <v>Perú</v>
          </cell>
          <cell r="CR367" t="str">
            <v>MICRORED DE SALUD CENTENARIO</v>
          </cell>
        </row>
        <row r="368">
          <cell r="S368" t="str">
            <v>42543240</v>
          </cell>
          <cell r="T368" t="str">
            <v>DEISILE</v>
          </cell>
          <cell r="U368" t="str">
            <v>CARRION</v>
          </cell>
          <cell r="V368" t="str">
            <v>HURTADO</v>
          </cell>
          <cell r="W368" t="str">
            <v>SIN DATOS</v>
          </cell>
          <cell r="X368" t="str">
            <v>11/11/1982</v>
          </cell>
          <cell r="Y368" t="str">
            <v>Femenino</v>
          </cell>
          <cell r="Z368" t="str">
            <v>Soltero</v>
          </cell>
          <cell r="AA368" t="str">
            <v>LAS MALVINAS S/N</v>
          </cell>
          <cell r="AE368" t="str">
            <v>Superior Universitario</v>
          </cell>
          <cell r="AF368" t="str">
            <v>Superior completo</v>
          </cell>
          <cell r="AG368" t="str">
            <v>ENFERMERA(O)</v>
          </cell>
          <cell r="AK368" t="str">
            <v>TITULO</v>
          </cell>
          <cell r="AL368" t="str">
            <v>089562</v>
          </cell>
          <cell r="AM368" t="str">
            <v>NO</v>
          </cell>
          <cell r="AR368" t="str">
            <v>SI</v>
          </cell>
          <cell r="AS368" t="str">
            <v>NO</v>
          </cell>
          <cell r="AT368" t="str">
            <v>NO</v>
          </cell>
          <cell r="AU368" t="str">
            <v>05/02/2022</v>
          </cell>
          <cell r="AV368" t="str">
            <v>05/08/2022</v>
          </cell>
          <cell r="AW368" t="str">
            <v>ENFERMERA/O</v>
          </cell>
          <cell r="AX368" t="str">
            <v>Regimen 1057 (CAS)</v>
          </cell>
          <cell r="AY368" t="str">
            <v>CAS LEY N° 31538</v>
          </cell>
          <cell r="AZ368" t="str">
            <v>Sin Nivel Remunerativo</v>
          </cell>
          <cell r="BA368" t="str">
            <v>0000-Sin Nivel Remunerativo</v>
          </cell>
          <cell r="BC368" t="str">
            <v>Recursos Ordinarios</v>
          </cell>
          <cell r="BD368" t="str">
            <v>2900</v>
          </cell>
          <cell r="BE368" t="str">
            <v>Presencial</v>
          </cell>
          <cell r="BF368" t="str">
            <v>NO</v>
          </cell>
          <cell r="BG368" t="str">
            <v>NO</v>
          </cell>
          <cell r="BI368" t="str">
            <v>NO</v>
          </cell>
          <cell r="BJ368" t="str">
            <v>NO</v>
          </cell>
          <cell r="BL368" t="str">
            <v>NO</v>
          </cell>
          <cell r="BM368" t="str">
            <v>Contrato Administrativo de Servicios</v>
          </cell>
          <cell r="BN368" t="str">
            <v>Profesionales de la Salud</v>
          </cell>
          <cell r="BO368" t="str">
            <v>PROF. DE LA SALUD</v>
          </cell>
          <cell r="BP368" t="str">
            <v>000883</v>
          </cell>
          <cell r="BQ368" t="str">
            <v>Ocupada</v>
          </cell>
          <cell r="BR368" t="str">
            <v>Contrato</v>
          </cell>
          <cell r="BS368" t="str">
            <v>05/08/2022</v>
          </cell>
          <cell r="BT368" t="str">
            <v>MEMORANDUM</v>
          </cell>
          <cell r="BU368" t="str">
            <v>05/08/2022</v>
          </cell>
          <cell r="BV368" t="str">
            <v>1042-2022</v>
          </cell>
          <cell r="BW368" t="str">
            <v>C.S. I-4 PUEBLO JOVEN CENTENARIO</v>
          </cell>
          <cell r="BX368" t="str">
            <v>RED DE SALUD ABANCAY</v>
          </cell>
          <cell r="BZ368" t="str">
            <v>Personal y Obligaciones Sociales</v>
          </cell>
          <cell r="CA368" t="str">
            <v>RECURSOS ORDINARIOS</v>
          </cell>
          <cell r="CB368" t="str">
            <v>2</v>
          </cell>
          <cell r="CC368" t="str">
            <v>BANCO DE LA NACION</v>
          </cell>
          <cell r="CD368" t="str">
            <v>MULTIRED</v>
          </cell>
          <cell r="CG368" t="str">
            <v>DL.19990 - SNP</v>
          </cell>
          <cell r="CH368" t="str">
            <v>O.N.P.</v>
          </cell>
          <cell r="CI368" t="str">
            <v>05/08/2022</v>
          </cell>
          <cell r="CL368" t="str">
            <v>UE Red De Salud Abancay</v>
          </cell>
          <cell r="CM368" t="str">
            <v>ACTIVO</v>
          </cell>
          <cell r="CN368" t="str">
            <v>07/01/2022</v>
          </cell>
          <cell r="CO368" t="str">
            <v>31/01/2022</v>
          </cell>
          <cell r="CP368" t="str">
            <v>283306_8427_2022-02-0714-02-19.pdf</v>
          </cell>
          <cell r="CQ368" t="str">
            <v>Perú</v>
          </cell>
          <cell r="CR368" t="str">
            <v>MICRORED DE SALUD CENTENARIO</v>
          </cell>
        </row>
        <row r="369">
          <cell r="S369" t="str">
            <v>46635342</v>
          </cell>
          <cell r="T369" t="str">
            <v>ADELA</v>
          </cell>
          <cell r="U369" t="str">
            <v>FLORES</v>
          </cell>
          <cell r="V369" t="str">
            <v>CUARESMA</v>
          </cell>
          <cell r="W369" t="str">
            <v>SIN DATOS</v>
          </cell>
          <cell r="X369" t="str">
            <v>23/06/1990</v>
          </cell>
          <cell r="Y369" t="str">
            <v>Femenino</v>
          </cell>
          <cell r="Z369" t="str">
            <v>Soltero</v>
          </cell>
          <cell r="AA369" t="str">
            <v>URB. VALLECITTO EL OLIVO SEGUNDA ETAPA</v>
          </cell>
          <cell r="AE369" t="str">
            <v>Superior Técnico</v>
          </cell>
          <cell r="AF369" t="str">
            <v>Técnico superior completo</v>
          </cell>
          <cell r="AG369" t="str">
            <v>TECNICO LABORATORISTA</v>
          </cell>
          <cell r="AK369" t="str">
            <v>TITULO</v>
          </cell>
          <cell r="AM369" t="str">
            <v>NO</v>
          </cell>
          <cell r="AR369" t="str">
            <v>SI</v>
          </cell>
          <cell r="AS369" t="str">
            <v>NO</v>
          </cell>
          <cell r="AT369" t="str">
            <v>NO</v>
          </cell>
          <cell r="AU369" t="str">
            <v>05/04/2022</v>
          </cell>
          <cell r="AV369" t="str">
            <v>05/04/2022</v>
          </cell>
          <cell r="AW369" t="str">
            <v>TECNICO/A EN LABORATORIO I</v>
          </cell>
          <cell r="AX369" t="str">
            <v>Regimen 276</v>
          </cell>
          <cell r="AY369" t="str">
            <v>Contratado 276 - Plazo fijo</v>
          </cell>
          <cell r="AZ369" t="str">
            <v>STA</v>
          </cell>
          <cell r="BA369" t="str">
            <v>0094-STA-Servidor Tecnico A</v>
          </cell>
          <cell r="BB369" t="str">
            <v>TA</v>
          </cell>
          <cell r="BE369" t="str">
            <v>Presencial</v>
          </cell>
          <cell r="BF369" t="str">
            <v>NO</v>
          </cell>
          <cell r="BG369" t="str">
            <v>NO</v>
          </cell>
          <cell r="BI369" t="str">
            <v>NO</v>
          </cell>
          <cell r="BJ369" t="str">
            <v>NO</v>
          </cell>
          <cell r="BL369" t="str">
            <v>NO</v>
          </cell>
          <cell r="BM369" t="str">
            <v>Activos</v>
          </cell>
          <cell r="BN369" t="str">
            <v>Tecnicos</v>
          </cell>
          <cell r="BO369" t="str">
            <v>TECNICO ASIS</v>
          </cell>
          <cell r="BP369" t="str">
            <v>000003</v>
          </cell>
          <cell r="BQ369" t="str">
            <v>Ocupada</v>
          </cell>
          <cell r="BR369" t="str">
            <v>Contrato</v>
          </cell>
          <cell r="BS369" t="str">
            <v>05/04/2022</v>
          </cell>
          <cell r="BT369" t="str">
            <v>MEMORANDUM</v>
          </cell>
          <cell r="BU369" t="str">
            <v>05/05/2022</v>
          </cell>
          <cell r="BV369" t="str">
            <v>MEMO Nº 517-2022-J-RR/HH-RSAB</v>
          </cell>
          <cell r="BW369" t="str">
            <v>C.S. I-4 PUEBLO JOVEN CENTENARIO</v>
          </cell>
          <cell r="BX369" t="str">
            <v>DIRECCION EJECUTIVA</v>
          </cell>
          <cell r="BY369" t="str">
            <v>GESTION ADMINISTRATIVA</v>
          </cell>
          <cell r="BZ369" t="str">
            <v>Personal y Obligaciones Sociales</v>
          </cell>
          <cell r="CA369" t="str">
            <v>RECURSOS ORDINARIOS</v>
          </cell>
          <cell r="CB369" t="str">
            <v>12</v>
          </cell>
          <cell r="CC369" t="str">
            <v>BANCO DE LA NACION</v>
          </cell>
          <cell r="CD369" t="str">
            <v>CUENTA CORRIENTE</v>
          </cell>
          <cell r="CE369" t="str">
            <v>00000000000000000000</v>
          </cell>
          <cell r="CF369" t="str">
            <v>00000000000000000000</v>
          </cell>
          <cell r="CG369" t="str">
            <v>DL.19990 - SNP</v>
          </cell>
          <cell r="CH369" t="str">
            <v>O.N.P.</v>
          </cell>
          <cell r="CI369" t="str">
            <v>05/05/2022</v>
          </cell>
          <cell r="CL369" t="str">
            <v>UE Red De Salud Abancay</v>
          </cell>
          <cell r="CM369" t="str">
            <v>ACTIVO</v>
          </cell>
          <cell r="CQ369" t="str">
            <v>Perú</v>
          </cell>
          <cell r="CR369" t="str">
            <v>MICRORED DE SALUD CENTENARIO</v>
          </cell>
        </row>
        <row r="370">
          <cell r="S370" t="str">
            <v>24893818</v>
          </cell>
          <cell r="T370" t="str">
            <v>VICTOR RAUL</v>
          </cell>
          <cell r="U370" t="str">
            <v>VALER</v>
          </cell>
          <cell r="V370" t="str">
            <v>HACHA</v>
          </cell>
          <cell r="W370" t="str">
            <v>SIN DATOS</v>
          </cell>
          <cell r="X370" t="str">
            <v>23/01/1976</v>
          </cell>
          <cell r="Y370" t="str">
            <v>Masculino</v>
          </cell>
          <cell r="Z370" t="str">
            <v>Soltero</v>
          </cell>
          <cell r="AA370" t="str">
            <v>SILLOTA</v>
          </cell>
          <cell r="AB370" t="str">
            <v>10248938183</v>
          </cell>
          <cell r="AD370" t="str">
            <v>950371093</v>
          </cell>
          <cell r="AE370" t="str">
            <v>Superior Universitario</v>
          </cell>
          <cell r="AF370" t="str">
            <v>Superior completo</v>
          </cell>
          <cell r="AG370" t="str">
            <v>MEDICO CIRUJANO</v>
          </cell>
          <cell r="AK370" t="str">
            <v>TITULO</v>
          </cell>
          <cell r="AL370" t="str">
            <v>60477</v>
          </cell>
          <cell r="AM370" t="str">
            <v>NO</v>
          </cell>
          <cell r="AR370" t="str">
            <v>SI</v>
          </cell>
          <cell r="AS370" t="str">
            <v>NO</v>
          </cell>
          <cell r="AT370" t="str">
            <v>NO</v>
          </cell>
          <cell r="AU370" t="str">
            <v>2013-07-01</v>
          </cell>
          <cell r="AV370" t="str">
            <v>2013-07-01</v>
          </cell>
          <cell r="AW370" t="str">
            <v>MEDICO</v>
          </cell>
          <cell r="AX370" t="str">
            <v>Regimen 276</v>
          </cell>
          <cell r="AY370" t="str">
            <v>Contratado 276 - Plazo fijo</v>
          </cell>
          <cell r="AZ370" t="str">
            <v>MC-1</v>
          </cell>
          <cell r="BA370" t="str">
            <v>0071-MC-1-Medico Cirujano N-1</v>
          </cell>
          <cell r="BB370" t="str">
            <v>15</v>
          </cell>
          <cell r="BE370" t="str">
            <v>Presencial</v>
          </cell>
          <cell r="BF370" t="str">
            <v>NO</v>
          </cell>
          <cell r="BG370" t="str">
            <v>NO</v>
          </cell>
          <cell r="BI370" t="str">
            <v>NO</v>
          </cell>
          <cell r="BJ370" t="str">
            <v>NO</v>
          </cell>
          <cell r="BK370" t="str">
            <v>01/10/2016</v>
          </cell>
          <cell r="BL370" t="str">
            <v>SI</v>
          </cell>
          <cell r="BM370" t="str">
            <v>Activos</v>
          </cell>
          <cell r="BN370" t="str">
            <v>Profesionales de la Salud</v>
          </cell>
          <cell r="BO370" t="str">
            <v>MEDICO</v>
          </cell>
          <cell r="BP370" t="str">
            <v>000152</v>
          </cell>
          <cell r="BQ370" t="str">
            <v>Ocupada</v>
          </cell>
          <cell r="BR370" t="str">
            <v>Reasignacion</v>
          </cell>
          <cell r="BS370" t="str">
            <v>01/04/2022</v>
          </cell>
          <cell r="BT370" t="str">
            <v>RESOLUCION DIRECTORAL</v>
          </cell>
          <cell r="BU370" t="str">
            <v>15/03/2022</v>
          </cell>
          <cell r="BV370" t="str">
            <v>R.D. 126-2022-D-RSAB-APURIMAC</v>
          </cell>
          <cell r="BW370" t="str">
            <v>C.S. I-4 PUEBLO JOVEN CENTENARIO</v>
          </cell>
          <cell r="BX370" t="str">
            <v>DIRECCION EJECUTIVA</v>
          </cell>
          <cell r="BY370" t="str">
            <v>GESTION ADMINISTRATIVA</v>
          </cell>
          <cell r="BZ370" t="str">
            <v>Personal y Obligaciones Sociales</v>
          </cell>
          <cell r="CA370" t="str">
            <v>RECURSOS ORDINARIOS</v>
          </cell>
          <cell r="CB370" t="str">
            <v>12</v>
          </cell>
          <cell r="CC370" t="str">
            <v>BANCO DE LA NACION</v>
          </cell>
          <cell r="CD370" t="str">
            <v>CUENTA CORRIENTE</v>
          </cell>
          <cell r="CE370" t="str">
            <v>00000000000000000000</v>
          </cell>
          <cell r="CF370" t="str">
            <v>00000000000000000000</v>
          </cell>
          <cell r="CG370" t="str">
            <v>DL.25897 - SPP</v>
          </cell>
          <cell r="CH370" t="str">
            <v>AFP PROFUTURO</v>
          </cell>
          <cell r="CI370" t="str">
            <v>15/04/1998</v>
          </cell>
          <cell r="CJ370" t="str">
            <v>577801VVHEH3</v>
          </cell>
          <cell r="CL370" t="str">
            <v>UE Red De Salud Abancay</v>
          </cell>
          <cell r="CM370" t="str">
            <v>ACTIVO</v>
          </cell>
          <cell r="CQ370" t="str">
            <v>Perú</v>
          </cell>
        </row>
        <row r="371">
          <cell r="S371" t="str">
            <v>21521854</v>
          </cell>
          <cell r="T371" t="str">
            <v>PLACIDA</v>
          </cell>
          <cell r="U371" t="str">
            <v>TORRES</v>
          </cell>
          <cell r="V371" t="str">
            <v>FUENTES</v>
          </cell>
          <cell r="W371" t="str">
            <v>SIN DATOS</v>
          </cell>
          <cell r="X371" t="str">
            <v>05/10/1969</v>
          </cell>
          <cell r="Y371" t="str">
            <v>Femenino</v>
          </cell>
          <cell r="Z371" t="str">
            <v>Soltero</v>
          </cell>
          <cell r="AA371" t="str">
            <v>COMUNIDAD SABAYNO</v>
          </cell>
          <cell r="AC371" t="str">
            <v>plachi-05@hotmail.com,plachi_05@hotmail.com</v>
          </cell>
          <cell r="AD371" t="str">
            <v>973173303</v>
          </cell>
          <cell r="AE371" t="str">
            <v>Superior Técnico</v>
          </cell>
          <cell r="AF371" t="str">
            <v>Técnico superior completo</v>
          </cell>
          <cell r="AG371" t="str">
            <v>TECNICO EN ENFERMERIA</v>
          </cell>
          <cell r="AK371" t="str">
            <v>TITULO</v>
          </cell>
          <cell r="AM371" t="str">
            <v>NO</v>
          </cell>
          <cell r="AR371" t="str">
            <v>SI</v>
          </cell>
          <cell r="AS371" t="str">
            <v>NO</v>
          </cell>
          <cell r="AT371" t="str">
            <v>NO</v>
          </cell>
          <cell r="AV371" t="str">
            <v>01/04/2022</v>
          </cell>
          <cell r="AW371" t="str">
            <v>TECNICO/A EN ENFERMERIA II</v>
          </cell>
          <cell r="AX371" t="str">
            <v>Regimen 276</v>
          </cell>
          <cell r="AY371" t="str">
            <v>Contratado 276 - Plazo fijo</v>
          </cell>
          <cell r="AZ371" t="str">
            <v>STA</v>
          </cell>
          <cell r="BA371" t="str">
            <v>0094-STA-Servidor Tecnico A</v>
          </cell>
          <cell r="BB371" t="str">
            <v>TA</v>
          </cell>
          <cell r="BE371" t="str">
            <v>Presencial</v>
          </cell>
          <cell r="BF371" t="str">
            <v>NO</v>
          </cell>
          <cell r="BG371" t="str">
            <v>NO</v>
          </cell>
          <cell r="BI371" t="str">
            <v>NO</v>
          </cell>
          <cell r="BJ371" t="str">
            <v>NO</v>
          </cell>
          <cell r="BL371" t="str">
            <v>NO</v>
          </cell>
          <cell r="BM371" t="str">
            <v>Activos</v>
          </cell>
          <cell r="BN371" t="str">
            <v>Tecnicos</v>
          </cell>
          <cell r="BO371" t="str">
            <v>TECNICO ASIS</v>
          </cell>
          <cell r="BP371" t="str">
            <v>000125</v>
          </cell>
          <cell r="BQ371" t="str">
            <v>Ocupada</v>
          </cell>
          <cell r="BR371" t="str">
            <v>Reasignacion</v>
          </cell>
          <cell r="BS371" t="str">
            <v>01/04/2022</v>
          </cell>
          <cell r="BT371" t="str">
            <v>RESOLUCION DIRECTORAL</v>
          </cell>
          <cell r="BU371" t="str">
            <v>15/03/2022</v>
          </cell>
          <cell r="BV371" t="str">
            <v>R.D. Nº 132-2022-D-RSAB-APURIMAC</v>
          </cell>
          <cell r="BW371" t="str">
            <v>C.S. I-4 PUEBLO JOVEN CENTENARIO</v>
          </cell>
          <cell r="BX371" t="str">
            <v>DIRECCION EJECUTIVA</v>
          </cell>
          <cell r="BY371" t="str">
            <v>GESTION ADMINISTRATIVA</v>
          </cell>
          <cell r="BZ371" t="str">
            <v>Personal y Obligaciones Sociales</v>
          </cell>
          <cell r="CA371" t="str">
            <v>RECURSOS ORDINARIOS</v>
          </cell>
          <cell r="CB371" t="str">
            <v>12</v>
          </cell>
          <cell r="CC371" t="str">
            <v>BANCO DE LA NACION</v>
          </cell>
          <cell r="CD371" t="str">
            <v>CUENTA CORRIENTE</v>
          </cell>
          <cell r="CE371" t="str">
            <v>0000000000</v>
          </cell>
          <cell r="CF371" t="str">
            <v>000000000</v>
          </cell>
          <cell r="CG371" t="str">
            <v>DL.25897 - SPP</v>
          </cell>
          <cell r="CH371" t="str">
            <v>AFP PROFUTURO</v>
          </cell>
          <cell r="CI371" t="str">
            <v>27/04/1996</v>
          </cell>
          <cell r="CJ371" t="str">
            <v>554790PTFRN1</v>
          </cell>
          <cell r="CL371" t="str">
            <v>UE Red De Salud Abancay</v>
          </cell>
          <cell r="CM371" t="str">
            <v>ACTIVO</v>
          </cell>
          <cell r="CQ371" t="str">
            <v>Perú</v>
          </cell>
          <cell r="CR371" t="str">
            <v>MICRORED DE SALUD CENTENARIO</v>
          </cell>
        </row>
        <row r="372">
          <cell r="S372" t="str">
            <v>40427006</v>
          </cell>
          <cell r="T372" t="str">
            <v>DESIREE ELIZABETH</v>
          </cell>
          <cell r="U372" t="str">
            <v>MEDINA</v>
          </cell>
          <cell r="V372" t="str">
            <v>MARTINEZ DE CARRION</v>
          </cell>
          <cell r="W372" t="str">
            <v>SIN DATOS</v>
          </cell>
          <cell r="X372" t="str">
            <v>17/12/1979</v>
          </cell>
          <cell r="Y372" t="str">
            <v>Femenino</v>
          </cell>
          <cell r="Z372" t="str">
            <v>Casado</v>
          </cell>
          <cell r="AA372" t="str">
            <v>ARICA</v>
          </cell>
          <cell r="AC372" t="str">
            <v>delizmm@hotmail.com</v>
          </cell>
          <cell r="AD372" t="str">
            <v>983601179</v>
          </cell>
          <cell r="AE372" t="str">
            <v>Superior Universitario</v>
          </cell>
          <cell r="AF372" t="str">
            <v>Superior completo</v>
          </cell>
          <cell r="AG372" t="str">
            <v>MEDICO CIRUJANO</v>
          </cell>
          <cell r="AK372" t="str">
            <v>TITULO</v>
          </cell>
          <cell r="AL372" t="str">
            <v>046298</v>
          </cell>
          <cell r="AM372" t="str">
            <v>SI</v>
          </cell>
          <cell r="AN372" t="str">
            <v>PSIQUIATRIA</v>
          </cell>
          <cell r="AO372" t="str">
            <v>RNE</v>
          </cell>
          <cell r="AP372" t="str">
            <v>033309</v>
          </cell>
          <cell r="AQ372" t="str">
            <v>UNIVERSIDAD NACIONAL MAYOR DE SAN MARCOS</v>
          </cell>
          <cell r="AR372" t="str">
            <v>SI</v>
          </cell>
          <cell r="AS372" t="str">
            <v>NO</v>
          </cell>
          <cell r="AT372" t="str">
            <v>NO</v>
          </cell>
          <cell r="AU372" t="str">
            <v>2014-07-01</v>
          </cell>
          <cell r="AV372" t="str">
            <v>04/01/7</v>
          </cell>
          <cell r="AW372" t="str">
            <v>MEDICO</v>
          </cell>
          <cell r="AX372" t="str">
            <v>Regimen 276</v>
          </cell>
          <cell r="AY372" t="str">
            <v>Nombrado</v>
          </cell>
          <cell r="AZ372" t="str">
            <v>MC-1</v>
          </cell>
          <cell r="BA372" t="str">
            <v>0071-MC-1-Medico Cirujano N-1</v>
          </cell>
          <cell r="BB372" t="str">
            <v>15</v>
          </cell>
          <cell r="BF372" t="str">
            <v>NO</v>
          </cell>
          <cell r="BG372" t="str">
            <v>NO</v>
          </cell>
          <cell r="BH372" t="str">
            <v>Presencia de comorbilidad(RM 193-2020-MINSA,7.2)</v>
          </cell>
          <cell r="BI372" t="str">
            <v>NO</v>
          </cell>
          <cell r="BJ372" t="str">
            <v>NO</v>
          </cell>
          <cell r="BK372" t="str">
            <v>01/02/2014</v>
          </cell>
          <cell r="BL372" t="str">
            <v>SI</v>
          </cell>
          <cell r="BM372" t="str">
            <v>Activos</v>
          </cell>
          <cell r="BN372" t="str">
            <v>Profesionales de la Salud</v>
          </cell>
          <cell r="BO372" t="str">
            <v>MEDICO</v>
          </cell>
          <cell r="BP372" t="str">
            <v>000358</v>
          </cell>
          <cell r="BQ372" t="str">
            <v>Ocupada</v>
          </cell>
          <cell r="BR372" t="str">
            <v>Ley 29682</v>
          </cell>
          <cell r="BS372" t="str">
            <v>01/02/2014</v>
          </cell>
          <cell r="BT372" t="str">
            <v>RESOLUCION DIRECTORAL</v>
          </cell>
          <cell r="BU372" t="str">
            <v>13/01/2014</v>
          </cell>
          <cell r="BV372" t="str">
            <v>003-2014-DRSAB-APURIMAC</v>
          </cell>
          <cell r="BW372" t="str">
            <v>RED DE SALUD ABANCAY</v>
          </cell>
          <cell r="BX372" t="str">
            <v>DIRECCION EJECUTIVA</v>
          </cell>
          <cell r="BY372" t="str">
            <v>GESTION ADMINISTRATIVA</v>
          </cell>
          <cell r="BZ372" t="str">
            <v>Personal y Obligaciones Sociales</v>
          </cell>
          <cell r="CA372" t="str">
            <v>RECURSOS ORDINARIOS</v>
          </cell>
          <cell r="CB372" t="str">
            <v>12</v>
          </cell>
          <cell r="CC372" t="str">
            <v>BANCO DE LA NACION</v>
          </cell>
          <cell r="CD372" t="str">
            <v>MULTIRED</v>
          </cell>
          <cell r="CE372" t="str">
            <v>4181081959</v>
          </cell>
          <cell r="CF372" t="str">
            <v>00000000000000000000</v>
          </cell>
          <cell r="CG372" t="str">
            <v>DL.25897 - SPP</v>
          </cell>
          <cell r="CH372" t="str">
            <v>AFP PROFUTURO</v>
          </cell>
          <cell r="CI372" t="str">
            <v>06/09/2005</v>
          </cell>
          <cell r="CJ372" t="str">
            <v>592040DMMIT2</v>
          </cell>
          <cell r="CL372" t="str">
            <v>UE Red De Salud Abancay</v>
          </cell>
          <cell r="CM372" t="str">
            <v>ACTIVO</v>
          </cell>
          <cell r="CQ372" t="str">
            <v>Perú</v>
          </cell>
        </row>
        <row r="373">
          <cell r="S373" t="str">
            <v>47383575</v>
          </cell>
          <cell r="T373" t="str">
            <v>NOHELY</v>
          </cell>
          <cell r="U373" t="str">
            <v>PILARES</v>
          </cell>
          <cell r="V373" t="str">
            <v>ALVAREZ</v>
          </cell>
          <cell r="W373" t="str">
            <v>SIN DATOS</v>
          </cell>
          <cell r="X373" t="str">
            <v>15/11/1989</v>
          </cell>
          <cell r="Y373" t="str">
            <v>Femenino</v>
          </cell>
          <cell r="Z373" t="str">
            <v>Soltero</v>
          </cell>
          <cell r="AA373" t="str">
            <v>SIN DATOS</v>
          </cell>
          <cell r="AE373" t="str">
            <v>Superior Universitario</v>
          </cell>
          <cell r="AF373" t="str">
            <v>Superior completo</v>
          </cell>
          <cell r="AG373" t="str">
            <v>ENFERMERA(O)</v>
          </cell>
          <cell r="AK373" t="str">
            <v>TITULO</v>
          </cell>
          <cell r="AL373" t="str">
            <v>88611</v>
          </cell>
          <cell r="AM373" t="str">
            <v>NO</v>
          </cell>
          <cell r="AR373" t="str">
            <v>SI</v>
          </cell>
          <cell r="AS373" t="str">
            <v>NO</v>
          </cell>
          <cell r="AT373" t="str">
            <v>NO</v>
          </cell>
          <cell r="AU373" t="str">
            <v>09/08/2021</v>
          </cell>
          <cell r="AV373" t="str">
            <v>09/08/2022</v>
          </cell>
          <cell r="AW373" t="str">
            <v>ENFERMERA/O</v>
          </cell>
          <cell r="AX373" t="str">
            <v>Regimen 1057 (CAS)</v>
          </cell>
          <cell r="AY373" t="str">
            <v>CAS LEY N° 31538</v>
          </cell>
          <cell r="AZ373" t="str">
            <v>Sin Nivel Remunerativo</v>
          </cell>
          <cell r="BA373" t="str">
            <v>0000-Sin Nivel Remunerativo</v>
          </cell>
          <cell r="BC373" t="str">
            <v>Recursos Ordinarios</v>
          </cell>
          <cell r="BD373" t="str">
            <v>2900</v>
          </cell>
          <cell r="BE373" t="str">
            <v>Presencial</v>
          </cell>
          <cell r="BF373" t="str">
            <v>NO</v>
          </cell>
          <cell r="BG373" t="str">
            <v>NO</v>
          </cell>
          <cell r="BI373" t="str">
            <v>NO</v>
          </cell>
          <cell r="BJ373" t="str">
            <v>NO</v>
          </cell>
          <cell r="BL373" t="str">
            <v>NO</v>
          </cell>
          <cell r="BM373" t="str">
            <v>Contrato Administrativo de Servicios</v>
          </cell>
          <cell r="BN373" t="str">
            <v>Profesionales de la Salud</v>
          </cell>
          <cell r="BO373" t="str">
            <v>PROF. DE LA SALUD</v>
          </cell>
          <cell r="BP373" t="str">
            <v>000811</v>
          </cell>
          <cell r="BQ373" t="str">
            <v>Ocupada</v>
          </cell>
          <cell r="BR373" t="str">
            <v>Contrato</v>
          </cell>
          <cell r="BS373" t="str">
            <v>09/08/2022</v>
          </cell>
          <cell r="BT373" t="str">
            <v>CONTRATO</v>
          </cell>
          <cell r="BU373" t="str">
            <v>09/08/2022</v>
          </cell>
          <cell r="BV373" t="str">
            <v>CONTRATO CAS Nº 462-2022</v>
          </cell>
          <cell r="BW373" t="str">
            <v>C.S. I-4 PUEBLO JOVEN CENTENARIO</v>
          </cell>
          <cell r="BX373" t="str">
            <v>RED DE SALUD ABANCAY</v>
          </cell>
          <cell r="BZ373" t="str">
            <v>Personal y Obligaciones Sociales</v>
          </cell>
          <cell r="CA373" t="str">
            <v>RECURSOS ORDINARIOS</v>
          </cell>
          <cell r="CB373" t="str">
            <v>2</v>
          </cell>
          <cell r="CC373" t="str">
            <v>BANCO DE LA NACION</v>
          </cell>
          <cell r="CD373" t="str">
            <v>MULTIRED</v>
          </cell>
          <cell r="CE373" t="str">
            <v>00000000000000000000</v>
          </cell>
          <cell r="CF373" t="str">
            <v>00000000000000000000</v>
          </cell>
          <cell r="CG373" t="str">
            <v>DL.25897 - SPP</v>
          </cell>
          <cell r="CH373" t="str">
            <v>PRIMA AFP</v>
          </cell>
          <cell r="CI373" t="str">
            <v>12/09/2017</v>
          </cell>
          <cell r="CJ373" t="str">
            <v>628250NPAAA7</v>
          </cell>
          <cell r="CL373" t="str">
            <v>UE Red De Salud Abancay</v>
          </cell>
          <cell r="CM373" t="str">
            <v>ACTIVO</v>
          </cell>
          <cell r="CQ373" t="str">
            <v>Perú</v>
          </cell>
          <cell r="CR373" t="str">
            <v>MICRORED DE SALUD CENTENARIO</v>
          </cell>
        </row>
        <row r="374">
          <cell r="S374" t="str">
            <v>73664236</v>
          </cell>
          <cell r="T374" t="str">
            <v>ROSALVINA</v>
          </cell>
          <cell r="U374" t="str">
            <v>RINCON</v>
          </cell>
          <cell r="V374" t="str">
            <v>URFANO</v>
          </cell>
          <cell r="W374" t="str">
            <v>SIN DATOS</v>
          </cell>
          <cell r="X374" t="str">
            <v>24/09/1997</v>
          </cell>
          <cell r="Y374" t="str">
            <v>Femenino</v>
          </cell>
          <cell r="Z374" t="str">
            <v>Soltero</v>
          </cell>
          <cell r="AA374" t="str">
            <v>COMUNIDAD PACHACONAS</v>
          </cell>
          <cell r="AE374" t="str">
            <v>Superior Técnico</v>
          </cell>
          <cell r="AF374" t="str">
            <v>Técnico superior completo</v>
          </cell>
          <cell r="AG374" t="str">
            <v>TECNICO EN ENFERMERIA</v>
          </cell>
          <cell r="AK374" t="str">
            <v>TITULO</v>
          </cell>
          <cell r="AM374" t="str">
            <v>NO</v>
          </cell>
          <cell r="AR374" t="str">
            <v>SI</v>
          </cell>
          <cell r="AS374" t="str">
            <v>NO</v>
          </cell>
          <cell r="AT374" t="str">
            <v>NO</v>
          </cell>
          <cell r="AU374" t="str">
            <v>22/10/2021</v>
          </cell>
          <cell r="AV374" t="str">
            <v>09/08/2022</v>
          </cell>
          <cell r="AW374" t="str">
            <v>TECNICO/A EN ENFERMERIA I</v>
          </cell>
          <cell r="AX374" t="str">
            <v>Regimen 1057 (CAS)</v>
          </cell>
          <cell r="AY374" t="str">
            <v>CAS LEY N° 31538</v>
          </cell>
          <cell r="AZ374" t="str">
            <v>Sin Nivel Remunerativo</v>
          </cell>
          <cell r="BA374" t="str">
            <v>0000-Sin Nivel Remunerativo</v>
          </cell>
          <cell r="BC374" t="str">
            <v>Recursos Ordinarios</v>
          </cell>
          <cell r="BD374" t="str">
            <v>1800</v>
          </cell>
          <cell r="BE374" t="str">
            <v>Presencial</v>
          </cell>
          <cell r="BF374" t="str">
            <v>NO</v>
          </cell>
          <cell r="BG374" t="str">
            <v>NO</v>
          </cell>
          <cell r="BI374" t="str">
            <v>NO</v>
          </cell>
          <cell r="BJ374" t="str">
            <v>NO</v>
          </cell>
          <cell r="BL374" t="str">
            <v>NO</v>
          </cell>
          <cell r="BM374" t="str">
            <v>Contrato Administrativo de Servicios</v>
          </cell>
          <cell r="BN374" t="str">
            <v>Tecnicos</v>
          </cell>
          <cell r="BO374" t="str">
            <v>TECNICO ASIS</v>
          </cell>
          <cell r="BP374" t="str">
            <v>000868</v>
          </cell>
          <cell r="BQ374" t="str">
            <v>Ocupada</v>
          </cell>
          <cell r="BR374" t="str">
            <v>Contrato</v>
          </cell>
          <cell r="BS374" t="str">
            <v>09/08/2022</v>
          </cell>
          <cell r="BT374" t="str">
            <v>MEMORANDUM</v>
          </cell>
          <cell r="BU374" t="str">
            <v>09/08/2022</v>
          </cell>
          <cell r="BV374" t="str">
            <v>MEMO Nº 1168-2022-J-RR/HH-RSAB</v>
          </cell>
          <cell r="BW374" t="str">
            <v>C.S. I-4 PUEBLO JOVEN CENTENARIO</v>
          </cell>
          <cell r="BX374" t="str">
            <v>RED DE SALUD ABANCAY</v>
          </cell>
          <cell r="BZ374" t="str">
            <v>Personal y Obligaciones Sociales</v>
          </cell>
          <cell r="CA374" t="str">
            <v>RECURSOS ORDINARIOS</v>
          </cell>
          <cell r="CB374" t="str">
            <v>2</v>
          </cell>
          <cell r="CC374" t="str">
            <v>BANCO DE LA NACION</v>
          </cell>
          <cell r="CD374" t="str">
            <v>CUENTA CORRIENTE</v>
          </cell>
          <cell r="CE374" t="str">
            <v>0</v>
          </cell>
          <cell r="CF374" t="str">
            <v>0</v>
          </cell>
          <cell r="CG374" t="str">
            <v>DL.25897 - SPP</v>
          </cell>
          <cell r="CH374" t="str">
            <v>AFP INTEGRA</v>
          </cell>
          <cell r="CI374" t="str">
            <v>02/08/2021</v>
          </cell>
          <cell r="CJ374" t="str">
            <v>656950RRUCA4</v>
          </cell>
          <cell r="CL374" t="str">
            <v>UE Red De Salud Abancay</v>
          </cell>
          <cell r="CM374" t="str">
            <v>ACTIVO</v>
          </cell>
          <cell r="CQ374" t="str">
            <v>Perú</v>
          </cell>
          <cell r="CR374" t="str">
            <v>MICRORED DE SALUD CENTENARIO</v>
          </cell>
        </row>
        <row r="375">
          <cell r="S375" t="str">
            <v>48336473</v>
          </cell>
          <cell r="T375" t="str">
            <v>DINA EDELMA</v>
          </cell>
          <cell r="U375" t="str">
            <v>CAMACHO</v>
          </cell>
          <cell r="V375" t="str">
            <v>LOAYZA</v>
          </cell>
          <cell r="W375" t="str">
            <v>SIN DATOS</v>
          </cell>
          <cell r="X375" t="str">
            <v>01/01/1994</v>
          </cell>
          <cell r="Y375" t="str">
            <v>Femenino</v>
          </cell>
          <cell r="Z375" t="str">
            <v>Soltero</v>
          </cell>
          <cell r="AA375" t="str">
            <v>ANDRES AVELINO CACERES</v>
          </cell>
          <cell r="AE375" t="str">
            <v>Superior Universitario</v>
          </cell>
          <cell r="AF375" t="str">
            <v>Superior completo</v>
          </cell>
          <cell r="AG375" t="str">
            <v>CIRUJANO DENTISTA</v>
          </cell>
          <cell r="AK375" t="str">
            <v>TITULO</v>
          </cell>
          <cell r="AL375" t="str">
            <v>44875</v>
          </cell>
          <cell r="AM375" t="str">
            <v>NO</v>
          </cell>
          <cell r="AR375" t="str">
            <v>SI</v>
          </cell>
          <cell r="AS375" t="str">
            <v>NO</v>
          </cell>
          <cell r="AT375" t="str">
            <v>NO</v>
          </cell>
          <cell r="AU375" t="str">
            <v>02/12/2021</v>
          </cell>
          <cell r="AV375" t="str">
            <v>09/08/2022</v>
          </cell>
          <cell r="AW375" t="str">
            <v>DIGITADOR/A</v>
          </cell>
          <cell r="AX375" t="str">
            <v>Regimen 1057 (CAS)</v>
          </cell>
          <cell r="AY375" t="str">
            <v>CAS LEY N° 31538</v>
          </cell>
          <cell r="AZ375" t="str">
            <v>Sin Nivel Remunerativo</v>
          </cell>
          <cell r="BA375" t="str">
            <v>0000-Sin Nivel Remunerativo</v>
          </cell>
          <cell r="BC375" t="str">
            <v>Recursos Ordinarios</v>
          </cell>
          <cell r="BD375" t="str">
            <v>1800</v>
          </cell>
          <cell r="BE375" t="str">
            <v>Presencial</v>
          </cell>
          <cell r="BF375" t="str">
            <v>NO</v>
          </cell>
          <cell r="BG375" t="str">
            <v>NO</v>
          </cell>
          <cell r="BI375" t="str">
            <v>NO</v>
          </cell>
          <cell r="BJ375" t="str">
            <v>NO</v>
          </cell>
          <cell r="BL375" t="str">
            <v>NO</v>
          </cell>
          <cell r="BM375" t="str">
            <v>Contrato Administrativo de Servicios</v>
          </cell>
          <cell r="BN375" t="str">
            <v>Tecnicos</v>
          </cell>
          <cell r="BO375" t="str">
            <v>TECNICO ADM</v>
          </cell>
          <cell r="BP375" t="str">
            <v>000904</v>
          </cell>
          <cell r="BQ375" t="str">
            <v>Ocupada</v>
          </cell>
          <cell r="BR375" t="str">
            <v>Contrato</v>
          </cell>
          <cell r="BS375" t="str">
            <v>09/08/2022</v>
          </cell>
          <cell r="BT375" t="str">
            <v>MEMORANDUM</v>
          </cell>
          <cell r="BU375" t="str">
            <v>09/08/2022</v>
          </cell>
          <cell r="BV375" t="str">
            <v>memo nº 1160-2022-j-rr/hh-rsab</v>
          </cell>
          <cell r="BW375" t="str">
            <v>C.S. I-4 PUEBLO JOVEN CENTENARIO</v>
          </cell>
          <cell r="BX375" t="str">
            <v>RED DE SALUD ABANCAY</v>
          </cell>
          <cell r="BZ375" t="str">
            <v>Personal y Obligaciones Sociales</v>
          </cell>
          <cell r="CA375" t="str">
            <v>RECURSOS ORDINARIOS</v>
          </cell>
          <cell r="CB375" t="str">
            <v>2</v>
          </cell>
          <cell r="CC375" t="str">
            <v>BANCO DE LA NACION</v>
          </cell>
          <cell r="CD375" t="str">
            <v>CUENTA CORRIENTE</v>
          </cell>
          <cell r="CE375" t="str">
            <v>-</v>
          </cell>
          <cell r="CF375" t="str">
            <v>-</v>
          </cell>
          <cell r="CG375" t="str">
            <v>DL.19990 - SNP</v>
          </cell>
          <cell r="CH375" t="str">
            <v>O.N.P.</v>
          </cell>
          <cell r="CI375" t="str">
            <v>09/08/2022</v>
          </cell>
          <cell r="CL375" t="str">
            <v>UE Red De Salud Abancay</v>
          </cell>
          <cell r="CM375" t="str">
            <v>ACTIVO</v>
          </cell>
          <cell r="CN375" t="str">
            <v>02/12/2021</v>
          </cell>
          <cell r="CP375" t="str">
            <v>444626_8427_2021-12-1413-12-08.pdf</v>
          </cell>
          <cell r="CQ375" t="str">
            <v>Perú</v>
          </cell>
          <cell r="CR375" t="str">
            <v>MICRORED DE SALUD CENTENARIO</v>
          </cell>
        </row>
        <row r="376">
          <cell r="S376" t="str">
            <v>70073088</v>
          </cell>
          <cell r="T376" t="str">
            <v>MILAGROS ESCARLETH</v>
          </cell>
          <cell r="U376" t="str">
            <v>VALDIVIA</v>
          </cell>
          <cell r="V376" t="str">
            <v>QUISPE</v>
          </cell>
          <cell r="W376" t="str">
            <v>SIN DATOS</v>
          </cell>
          <cell r="X376" t="str">
            <v>26/08/1993</v>
          </cell>
          <cell r="Y376" t="str">
            <v>Femenino</v>
          </cell>
          <cell r="Z376" t="str">
            <v>Soltero</v>
          </cell>
          <cell r="AA376" t="str">
            <v>JR.LOS AMANCKAES B-2</v>
          </cell>
          <cell r="AE376" t="str">
            <v>Superior Universitario</v>
          </cell>
          <cell r="AF376" t="str">
            <v>Superior completo</v>
          </cell>
          <cell r="AG376" t="str">
            <v>ENFERMERA(O)</v>
          </cell>
          <cell r="AK376" t="str">
            <v>TITULO</v>
          </cell>
          <cell r="AM376" t="str">
            <v>NO</v>
          </cell>
          <cell r="AR376" t="str">
            <v>SI</v>
          </cell>
          <cell r="AS376" t="str">
            <v>NO</v>
          </cell>
          <cell r="AT376" t="str">
            <v>NO</v>
          </cell>
          <cell r="AU376" t="str">
            <v>08/07/2021</v>
          </cell>
          <cell r="AV376" t="str">
            <v>15/08/2022</v>
          </cell>
          <cell r="AW376" t="str">
            <v>ENFERMERA/O</v>
          </cell>
          <cell r="AX376" t="str">
            <v>Regimen 1057 (CAS)</v>
          </cell>
          <cell r="AY376" t="str">
            <v>CAS LEY N° 31538</v>
          </cell>
          <cell r="AZ376" t="str">
            <v>Sin Nivel Remunerativo</v>
          </cell>
          <cell r="BA376" t="str">
            <v>0000-Sin Nivel Remunerativo</v>
          </cell>
          <cell r="BC376" t="str">
            <v>Recursos Ordinarios</v>
          </cell>
          <cell r="BD376" t="str">
            <v>2900</v>
          </cell>
          <cell r="BE376" t="str">
            <v>Presencial</v>
          </cell>
          <cell r="BF376" t="str">
            <v>NO</v>
          </cell>
          <cell r="BG376" t="str">
            <v>NO</v>
          </cell>
          <cell r="BI376" t="str">
            <v>NO</v>
          </cell>
          <cell r="BJ376" t="str">
            <v>NO</v>
          </cell>
          <cell r="BL376" t="str">
            <v>NO</v>
          </cell>
          <cell r="BM376" t="str">
            <v>Contrato Administrativo de Servicios</v>
          </cell>
          <cell r="BN376" t="str">
            <v>Profesionales de la Salud</v>
          </cell>
          <cell r="BO376" t="str">
            <v>PROF. DE LA SALUD</v>
          </cell>
          <cell r="BP376" t="str">
            <v>000844</v>
          </cell>
          <cell r="BQ376" t="str">
            <v>Ocupada</v>
          </cell>
          <cell r="BR376" t="str">
            <v>Contrato</v>
          </cell>
          <cell r="BS376" t="str">
            <v>16/08/2022</v>
          </cell>
          <cell r="BT376" t="str">
            <v>MEMORANDUM</v>
          </cell>
          <cell r="BU376" t="str">
            <v>15/08/2022</v>
          </cell>
          <cell r="BV376" t="str">
            <v>1139-2022</v>
          </cell>
          <cell r="BW376" t="str">
            <v>C.S. I-4 PUEBLO JOVEN CENTENARIO</v>
          </cell>
          <cell r="BX376" t="str">
            <v>RED DE SALUD ABANCAY</v>
          </cell>
          <cell r="BZ376" t="str">
            <v>Personal y Obligaciones Sociales</v>
          </cell>
          <cell r="CA376" t="str">
            <v>RECURSOS ORDINARIOS</v>
          </cell>
          <cell r="CB376" t="str">
            <v>2</v>
          </cell>
          <cell r="CC376" t="str">
            <v>BANCO DE LA NACION</v>
          </cell>
          <cell r="CD376" t="str">
            <v>MULTIRED</v>
          </cell>
          <cell r="CE376" t="str">
            <v>-</v>
          </cell>
          <cell r="CF376" t="str">
            <v>-</v>
          </cell>
          <cell r="CG376" t="str">
            <v>DL.25897 - SPP</v>
          </cell>
          <cell r="CH376" t="str">
            <v>AFP INTEGRA</v>
          </cell>
          <cell r="CI376" t="str">
            <v>15/08/2020</v>
          </cell>
          <cell r="CJ376" t="str">
            <v>642050MVQDS9</v>
          </cell>
          <cell r="CL376" t="str">
            <v>UE Red De Salud Abancay</v>
          </cell>
          <cell r="CM376" t="str">
            <v>ACTIVO</v>
          </cell>
          <cell r="CQ376" t="str">
            <v>Perú</v>
          </cell>
          <cell r="CR376" t="str">
            <v>MICRORED DE SALUD CENTENARIO</v>
          </cell>
        </row>
        <row r="377">
          <cell r="S377" t="str">
            <v>31039939</v>
          </cell>
          <cell r="T377" t="str">
            <v>SANTOSA</v>
          </cell>
          <cell r="U377" t="str">
            <v>FERRO</v>
          </cell>
          <cell r="V377" t="str">
            <v>ESTRADA</v>
          </cell>
          <cell r="W377" t="str">
            <v>SIN DATOS</v>
          </cell>
          <cell r="X377" t="str">
            <v>17/07/1975</v>
          </cell>
          <cell r="Y377" t="str">
            <v>Femenino</v>
          </cell>
          <cell r="Z377" t="str">
            <v>Soltero</v>
          </cell>
          <cell r="AA377" t="str">
            <v>COMUNIDAD CRUZPATA</v>
          </cell>
          <cell r="AE377" t="str">
            <v>Secundaria</v>
          </cell>
          <cell r="AF377" t="str">
            <v>Secundaria completa</v>
          </cell>
          <cell r="AG377" t="str">
            <v>* SIN PROFESIÓN NI CARRERA TÉCNICA</v>
          </cell>
          <cell r="AM377" t="str">
            <v>NO</v>
          </cell>
          <cell r="AR377" t="str">
            <v>SI</v>
          </cell>
          <cell r="AS377" t="str">
            <v>NO</v>
          </cell>
          <cell r="AT377" t="str">
            <v>NO</v>
          </cell>
          <cell r="AV377" t="str">
            <v>08/08/2022</v>
          </cell>
          <cell r="AW377" t="str">
            <v>TRABAJADOR/A DE SERVICIOS GENERALES</v>
          </cell>
          <cell r="AX377" t="str">
            <v>Regimen 1057 (CAS)</v>
          </cell>
          <cell r="AY377" t="str">
            <v>CAS LEY N° 31538</v>
          </cell>
          <cell r="AZ377" t="str">
            <v>Sin Nivel Remunerativo</v>
          </cell>
          <cell r="BA377" t="str">
            <v>0000-Sin Nivel Remunerativo</v>
          </cell>
          <cell r="BC377" t="str">
            <v>Recursos Ordinarios</v>
          </cell>
          <cell r="BD377" t="str">
            <v>1625</v>
          </cell>
          <cell r="BE377" t="str">
            <v>Presencial</v>
          </cell>
          <cell r="BF377" t="str">
            <v>NO</v>
          </cell>
          <cell r="BG377" t="str">
            <v>SI</v>
          </cell>
          <cell r="BI377" t="str">
            <v>NO</v>
          </cell>
          <cell r="BJ377" t="str">
            <v>NO</v>
          </cell>
          <cell r="BL377" t="str">
            <v>NO</v>
          </cell>
          <cell r="BM377" t="str">
            <v>Contrato Administrativo de Servicios</v>
          </cell>
          <cell r="BN377" t="str">
            <v>Auxiliares</v>
          </cell>
          <cell r="BO377" t="str">
            <v>AUXILIAR ADM</v>
          </cell>
          <cell r="BP377" t="str">
            <v>000831</v>
          </cell>
          <cell r="BQ377" t="str">
            <v>Ocupada</v>
          </cell>
          <cell r="BR377" t="str">
            <v>Contrato</v>
          </cell>
          <cell r="BS377" t="str">
            <v>08/08/2022</v>
          </cell>
          <cell r="BT377" t="str">
            <v>MEMORANDUM</v>
          </cell>
          <cell r="BU377" t="str">
            <v>08/08/2022</v>
          </cell>
          <cell r="BV377" t="str">
            <v>1106-2022</v>
          </cell>
          <cell r="BW377" t="str">
            <v>C.S. I-4 PUEBLO JOVEN CENTENARIO</v>
          </cell>
          <cell r="BX377" t="str">
            <v>RED DE SALUD ABANCAY</v>
          </cell>
          <cell r="BZ377" t="str">
            <v>Personal y Obligaciones Sociales</v>
          </cell>
          <cell r="CA377" t="str">
            <v>RECURSOS ORDINARIOS</v>
          </cell>
          <cell r="CB377" t="str">
            <v>2</v>
          </cell>
          <cell r="CC377" t="str">
            <v>BANCO DE LA NACION</v>
          </cell>
          <cell r="CD377" t="str">
            <v>MULTIRED</v>
          </cell>
          <cell r="CG377" t="str">
            <v>DL.19990 - SNP</v>
          </cell>
          <cell r="CH377" t="str">
            <v>O.N.P.</v>
          </cell>
          <cell r="CI377" t="str">
            <v>08/08/2022</v>
          </cell>
          <cell r="CL377" t="str">
            <v>UE Red De Salud Abancay</v>
          </cell>
          <cell r="CM377" t="str">
            <v>ACTIVO</v>
          </cell>
          <cell r="CQ377" t="str">
            <v>Perú</v>
          </cell>
          <cell r="CR377" t="str">
            <v>MICRORED DE SALUD CENTENARIO</v>
          </cell>
        </row>
        <row r="378">
          <cell r="S378" t="str">
            <v>44906604</v>
          </cell>
          <cell r="T378" t="str">
            <v>WILISAR</v>
          </cell>
          <cell r="U378" t="str">
            <v>PAMPAS</v>
          </cell>
          <cell r="V378" t="str">
            <v>MOYA</v>
          </cell>
          <cell r="W378" t="str">
            <v>SIN DATOS</v>
          </cell>
          <cell r="X378" t="str">
            <v>27/05/1987</v>
          </cell>
          <cell r="Y378" t="str">
            <v>Masculino</v>
          </cell>
          <cell r="Z378" t="str">
            <v>Soltero</v>
          </cell>
          <cell r="AA378" t="str">
            <v>PUEBLO JOVEN CENTENARIO MZ.Ñ LT.03</v>
          </cell>
          <cell r="AE378" t="str">
            <v>Superior Técnico</v>
          </cell>
          <cell r="AF378" t="str">
            <v>Técnico superior incompleto</v>
          </cell>
          <cell r="AG378" t="str">
            <v>TECNICO EN MANTENIMIENTO</v>
          </cell>
          <cell r="AK378" t="str">
            <v>EGRESADO</v>
          </cell>
          <cell r="AM378" t="str">
            <v>NO</v>
          </cell>
          <cell r="AR378" t="str">
            <v>SI</v>
          </cell>
          <cell r="AS378" t="str">
            <v>NO</v>
          </cell>
          <cell r="AT378" t="str">
            <v>NO</v>
          </cell>
          <cell r="AU378" t="str">
            <v>2012-01-05</v>
          </cell>
          <cell r="AV378" t="str">
            <v>2012-01-05</v>
          </cell>
          <cell r="AW378" t="str">
            <v>TRABAJADOR/A DE SERVICIOS GENERALES</v>
          </cell>
          <cell r="AX378" t="str">
            <v>Regimen 1057 (CAS)</v>
          </cell>
          <cell r="AY378" t="str">
            <v>Contrato CAS</v>
          </cell>
          <cell r="AZ378" t="str">
            <v>Sin Nivel Remunerativo</v>
          </cell>
          <cell r="BA378" t="str">
            <v>0000-Sin Nivel Remunerativo</v>
          </cell>
          <cell r="BC378" t="str">
            <v>Recursos Ordinarios</v>
          </cell>
          <cell r="BD378" t="str">
            <v>1200</v>
          </cell>
          <cell r="BE378" t="str">
            <v>Presencial</v>
          </cell>
          <cell r="BF378" t="str">
            <v>NO</v>
          </cell>
          <cell r="BG378" t="str">
            <v>NO</v>
          </cell>
          <cell r="BI378" t="str">
            <v>NO</v>
          </cell>
          <cell r="BJ378" t="str">
            <v>NO</v>
          </cell>
          <cell r="BL378" t="str">
            <v>NO</v>
          </cell>
          <cell r="BM378" t="str">
            <v>Contrato Administrativo de Servicios</v>
          </cell>
          <cell r="BN378" t="str">
            <v>Auxiliares</v>
          </cell>
          <cell r="BO378" t="str">
            <v>AUXILIAR ADM</v>
          </cell>
          <cell r="BP378" t="str">
            <v>000512</v>
          </cell>
          <cell r="BQ378" t="str">
            <v>Ocupada</v>
          </cell>
          <cell r="BR378" t="str">
            <v>Concurso</v>
          </cell>
          <cell r="BS378" t="str">
            <v>01/09/2020</v>
          </cell>
          <cell r="BT378" t="str">
            <v>MEMORANDUM</v>
          </cell>
          <cell r="BU378" t="str">
            <v>01/09/2020</v>
          </cell>
          <cell r="BV378" t="str">
            <v>00123</v>
          </cell>
          <cell r="BW378" t="str">
            <v>UE 1498 RED DE SALUD ABANCAY</v>
          </cell>
          <cell r="BX378" t="str">
            <v>RED DE SALUD ABANCAY</v>
          </cell>
          <cell r="BZ378" t="str">
            <v>Personal y Obligaciones Sociales</v>
          </cell>
          <cell r="CA378" t="str">
            <v>RECURSOS ORDINARIOS</v>
          </cell>
          <cell r="CB378" t="str">
            <v>12</v>
          </cell>
          <cell r="CC378" t="str">
            <v>BANCO DE LA NACION</v>
          </cell>
          <cell r="CD378" t="str">
            <v>CUENTA DE AHORRO</v>
          </cell>
          <cell r="CE378" t="str">
            <v>04181081908</v>
          </cell>
          <cell r="CF378" t="str">
            <v>00000000000000</v>
          </cell>
          <cell r="CG378" t="str">
            <v>DL.19990 - SNP</v>
          </cell>
          <cell r="CH378" t="str">
            <v>O.N.P.</v>
          </cell>
          <cell r="CI378" t="str">
            <v>01/09/2020</v>
          </cell>
          <cell r="CJ378" t="str">
            <v>00000000000</v>
          </cell>
          <cell r="CK378" t="str">
            <v>000000000000000</v>
          </cell>
          <cell r="CL378" t="str">
            <v>UE Red De Salud Abancay</v>
          </cell>
          <cell r="CM378" t="str">
            <v>ACTIVO</v>
          </cell>
          <cell r="CQ378" t="str">
            <v>Perú</v>
          </cell>
          <cell r="CR378" t="str">
            <v>MICRORED DE SALUD CENTENARIO</v>
          </cell>
        </row>
        <row r="379">
          <cell r="S379" t="str">
            <v>40687393</v>
          </cell>
          <cell r="T379" t="str">
            <v>RONY CELSO</v>
          </cell>
          <cell r="U379" t="str">
            <v>SAAVEDRA</v>
          </cell>
          <cell r="V379" t="str">
            <v>CACERES</v>
          </cell>
          <cell r="W379" t="str">
            <v>SIN DATOS</v>
          </cell>
          <cell r="X379" t="str">
            <v>29/01/1980</v>
          </cell>
          <cell r="Y379" t="str">
            <v>Masculino</v>
          </cell>
          <cell r="Z379" t="str">
            <v>Soltero</v>
          </cell>
          <cell r="AA379" t="str">
            <v>JR.ARICA 506</v>
          </cell>
          <cell r="AC379" t="str">
            <v>rokita1923@hotmail.com</v>
          </cell>
          <cell r="AD379" t="str">
            <v>981919510,083502553</v>
          </cell>
          <cell r="AE379" t="str">
            <v>Superior Universitario</v>
          </cell>
          <cell r="AF379" t="str">
            <v>Superior completo</v>
          </cell>
          <cell r="AG379" t="str">
            <v>ENFERMERA(O)</v>
          </cell>
          <cell r="AK379" t="str">
            <v>TITULO</v>
          </cell>
          <cell r="AL379" t="str">
            <v>52244</v>
          </cell>
          <cell r="AM379" t="str">
            <v>SI</v>
          </cell>
          <cell r="AN379" t="str">
            <v>SALUD FAMILIAR Y COMUNITARIA</v>
          </cell>
          <cell r="AO379" t="str">
            <v>RNE</v>
          </cell>
          <cell r="AP379" t="str">
            <v>22419</v>
          </cell>
          <cell r="AQ379" t="str">
            <v>UNIVERSIDAD NACIONAL DEL CALLAO</v>
          </cell>
          <cell r="AR379" t="str">
            <v>SI</v>
          </cell>
          <cell r="AS379" t="str">
            <v>NO</v>
          </cell>
          <cell r="AT379" t="str">
            <v>NO</v>
          </cell>
          <cell r="AV379" t="str">
            <v>2011-04-13</v>
          </cell>
          <cell r="AW379" t="str">
            <v>ENFERMERA/O</v>
          </cell>
          <cell r="AX379" t="str">
            <v>Regimen 276</v>
          </cell>
          <cell r="AY379" t="str">
            <v>Nombrado</v>
          </cell>
          <cell r="AZ379" t="str">
            <v>ENF-10</v>
          </cell>
          <cell r="BA379" t="str">
            <v>0076-ENF-10-Enfermera (nivel I)</v>
          </cell>
          <cell r="BB379" t="str">
            <v>10</v>
          </cell>
          <cell r="BE379" t="str">
            <v>Presencial</v>
          </cell>
          <cell r="BF379" t="str">
            <v>NO</v>
          </cell>
          <cell r="BG379" t="str">
            <v>NO</v>
          </cell>
          <cell r="BI379" t="str">
            <v>NO</v>
          </cell>
          <cell r="BJ379" t="str">
            <v>NO</v>
          </cell>
          <cell r="BK379" t="str">
            <v>07/11/2017</v>
          </cell>
          <cell r="BL379" t="str">
            <v>SI</v>
          </cell>
          <cell r="BM379" t="str">
            <v>Activos</v>
          </cell>
          <cell r="BN379" t="str">
            <v>Profesionales de la Salud</v>
          </cell>
          <cell r="BO379" t="str">
            <v>PROF. DE LA SALUD</v>
          </cell>
          <cell r="BP379" t="str">
            <v>000546</v>
          </cell>
          <cell r="BQ379" t="str">
            <v>Ocupada</v>
          </cell>
          <cell r="BR379" t="str">
            <v>Ley 28498</v>
          </cell>
          <cell r="BS379" t="str">
            <v>01/10/2017</v>
          </cell>
          <cell r="BT379" t="str">
            <v>RESOLUCION DIRECTORAL</v>
          </cell>
          <cell r="BU379" t="str">
            <v>06/11/2017</v>
          </cell>
          <cell r="BV379" t="str">
            <v>281-2017</v>
          </cell>
          <cell r="BX379" t="str">
            <v>RED DE SALUD ABANCAY</v>
          </cell>
          <cell r="BZ379" t="str">
            <v>Personal y Obligaciones Sociales</v>
          </cell>
          <cell r="CA379" t="str">
            <v>RECURSOS ORDINARIOS</v>
          </cell>
          <cell r="CB379" t="str">
            <v>0</v>
          </cell>
          <cell r="CC379" t="str">
            <v>BANCO DE LA NACION</v>
          </cell>
          <cell r="CD379" t="str">
            <v>MULTIRED</v>
          </cell>
          <cell r="CE379" t="str">
            <v>04181060765</v>
          </cell>
          <cell r="CF379" t="str">
            <v>0</v>
          </cell>
          <cell r="CG379" t="str">
            <v>DL.19990 - SNP</v>
          </cell>
          <cell r="CH379" t="str">
            <v>O.N.P.</v>
          </cell>
          <cell r="CI379" t="str">
            <v>01/10/2017</v>
          </cell>
          <cell r="CJ379" t="str">
            <v>0</v>
          </cell>
          <cell r="CK379" t="str">
            <v>0</v>
          </cell>
          <cell r="CL379" t="str">
            <v>UE Red De Salud Abancay</v>
          </cell>
          <cell r="CM379" t="str">
            <v>ACTIVO</v>
          </cell>
          <cell r="CQ379" t="str">
            <v>Perú</v>
          </cell>
          <cell r="CR379" t="str">
            <v>MICRORED DE SALUD CENTENARIO</v>
          </cell>
        </row>
        <row r="380">
          <cell r="S380" t="str">
            <v>40990441</v>
          </cell>
          <cell r="T380" t="str">
            <v>MARIBEL</v>
          </cell>
          <cell r="U380" t="str">
            <v>MOINA</v>
          </cell>
          <cell r="V380" t="str">
            <v>RAFAELE</v>
          </cell>
          <cell r="W380" t="str">
            <v>SIN DATOS</v>
          </cell>
          <cell r="X380" t="str">
            <v>14/08/1981</v>
          </cell>
          <cell r="Y380" t="str">
            <v>Femenino</v>
          </cell>
          <cell r="Z380" t="str">
            <v>Soltero</v>
          </cell>
          <cell r="AA380" t="str">
            <v>SIN DATOS</v>
          </cell>
          <cell r="AE380" t="str">
            <v>Superior Técnico</v>
          </cell>
          <cell r="AF380" t="str">
            <v>Técnico superior completo</v>
          </cell>
          <cell r="AG380" t="str">
            <v>TECNICO EN ENFERMERIA</v>
          </cell>
          <cell r="AM380" t="str">
            <v>NO</v>
          </cell>
          <cell r="AR380" t="str">
            <v>SI</v>
          </cell>
          <cell r="AS380" t="str">
            <v>NO</v>
          </cell>
          <cell r="AT380" t="str">
            <v>NO</v>
          </cell>
          <cell r="AV380" t="str">
            <v>01/04/2018</v>
          </cell>
          <cell r="AW380" t="str">
            <v>TECNICO/A EN ENFERMERIA I</v>
          </cell>
          <cell r="AX380" t="str">
            <v>Regimen 1057 (CAS)</v>
          </cell>
          <cell r="AY380" t="str">
            <v>Contrato CAS</v>
          </cell>
          <cell r="AZ380" t="str">
            <v>Sin Nivel Remunerativo</v>
          </cell>
          <cell r="BA380" t="str">
            <v>0000-Sin Nivel Remunerativo</v>
          </cell>
          <cell r="BC380" t="str">
            <v>Recursos Ordinarios</v>
          </cell>
          <cell r="BD380" t="str">
            <v>1400</v>
          </cell>
          <cell r="BE380" t="str">
            <v>Presencial</v>
          </cell>
          <cell r="BF380" t="str">
            <v>NO</v>
          </cell>
          <cell r="BG380" t="str">
            <v>NO</v>
          </cell>
          <cell r="BI380" t="str">
            <v>NO</v>
          </cell>
          <cell r="BJ380" t="str">
            <v>NO</v>
          </cell>
          <cell r="BL380" t="str">
            <v>NO</v>
          </cell>
          <cell r="BM380" t="str">
            <v>Contrato Administrativo de Servicios</v>
          </cell>
          <cell r="BN380" t="str">
            <v>Tecnicos</v>
          </cell>
          <cell r="BO380" t="str">
            <v>TECNICO ASIS</v>
          </cell>
          <cell r="BP380" t="str">
            <v>000365</v>
          </cell>
          <cell r="BQ380" t="str">
            <v>Ocupada</v>
          </cell>
          <cell r="BR380" t="str">
            <v>Concurso</v>
          </cell>
          <cell r="BS380" t="str">
            <v>01/06/2017</v>
          </cell>
          <cell r="BT380" t="str">
            <v>MEMORANDUM</v>
          </cell>
          <cell r="BU380" t="str">
            <v>01/06/2017</v>
          </cell>
          <cell r="BV380" t="str">
            <v>77-2018</v>
          </cell>
          <cell r="BW380" t="str">
            <v>RED DE SALUD ABANCAY</v>
          </cell>
          <cell r="BX380" t="str">
            <v>DIRECCION EJECUTIVA</v>
          </cell>
          <cell r="BZ380" t="str">
            <v>Personal y Obligaciones Sociales</v>
          </cell>
          <cell r="CA380" t="str">
            <v>RECURSOS ORDINARIOS</v>
          </cell>
          <cell r="CB380" t="str">
            <v>9</v>
          </cell>
          <cell r="CC380" t="str">
            <v>BANCO DE LA NACION</v>
          </cell>
          <cell r="CD380" t="str">
            <v>CUENTA DE AHORRO</v>
          </cell>
          <cell r="CE380" t="str">
            <v>04181046983</v>
          </cell>
          <cell r="CF380" t="str">
            <v>0</v>
          </cell>
          <cell r="CG380" t="str">
            <v>DL.19990 - SNP</v>
          </cell>
          <cell r="CH380" t="str">
            <v>O.N.P.</v>
          </cell>
          <cell r="CJ380" t="str">
            <v>0</v>
          </cell>
          <cell r="CK380" t="str">
            <v>0</v>
          </cell>
          <cell r="CL380" t="str">
            <v>UE Red De Salud Abancay</v>
          </cell>
          <cell r="CM380" t="str">
            <v>ACTIVO</v>
          </cell>
          <cell r="CQ380" t="str">
            <v>Perú</v>
          </cell>
          <cell r="CR380" t="str">
            <v>MICRORED DE SALUD CENTENARIO</v>
          </cell>
        </row>
        <row r="381">
          <cell r="S381" t="str">
            <v>31038969</v>
          </cell>
          <cell r="T381" t="str">
            <v>LOURDES</v>
          </cell>
          <cell r="U381" t="str">
            <v>LIPA</v>
          </cell>
          <cell r="V381" t="str">
            <v>DE CERRO</v>
          </cell>
          <cell r="W381" t="str">
            <v>SIN DATOS</v>
          </cell>
          <cell r="X381" t="str">
            <v>13/02/1967</v>
          </cell>
          <cell r="Y381" t="str">
            <v>Femenino</v>
          </cell>
          <cell r="Z381" t="str">
            <v>Casado</v>
          </cell>
          <cell r="AA381" t="str">
            <v>ASO VICTOR ACOSTA RIOS Q-3</v>
          </cell>
          <cell r="AC381" t="str">
            <v>lulita_13@hotmail.com</v>
          </cell>
          <cell r="AD381" t="str">
            <v>984575766</v>
          </cell>
          <cell r="AE381" t="str">
            <v>Superior Universitario</v>
          </cell>
          <cell r="AF381" t="str">
            <v>Superior completo</v>
          </cell>
          <cell r="AG381" t="str">
            <v>ENFERMERA(O)</v>
          </cell>
          <cell r="AK381" t="str">
            <v>TITULO</v>
          </cell>
          <cell r="AL381" t="str">
            <v>27208</v>
          </cell>
          <cell r="AM381" t="str">
            <v>SI</v>
          </cell>
          <cell r="AN381" t="str">
            <v>CRECIMIENTO, DESARROLLO DEL NIÑO Y ESTIMULACION TEMPRANA</v>
          </cell>
          <cell r="AO381" t="str">
            <v>RNE</v>
          </cell>
          <cell r="AP381" t="str">
            <v>022098</v>
          </cell>
          <cell r="AQ381" t="str">
            <v>UNIVERSIDAD NACIONAL DEL CALLAO</v>
          </cell>
          <cell r="AR381" t="str">
            <v>SI</v>
          </cell>
          <cell r="AS381" t="str">
            <v>NO</v>
          </cell>
          <cell r="AT381" t="str">
            <v>NO</v>
          </cell>
          <cell r="AV381" t="str">
            <v>2010-07-01</v>
          </cell>
          <cell r="AW381" t="str">
            <v>ENFERMERA/O</v>
          </cell>
          <cell r="AX381" t="str">
            <v>Regimen 276</v>
          </cell>
          <cell r="AY381" t="str">
            <v>Nombrado</v>
          </cell>
          <cell r="AZ381" t="str">
            <v>ENF-10</v>
          </cell>
          <cell r="BA381" t="str">
            <v>0076-ENF-10-Enfermera (nivel I)</v>
          </cell>
          <cell r="BB381" t="str">
            <v>10</v>
          </cell>
          <cell r="BC381" t="str">
            <v>Recursos Ordinarios</v>
          </cell>
          <cell r="BE381" t="str">
            <v>Solo Remoto</v>
          </cell>
          <cell r="BF381" t="str">
            <v>NO</v>
          </cell>
          <cell r="BG381" t="str">
            <v>NO</v>
          </cell>
          <cell r="BH381" t="str">
            <v>Presencia de comorbilidad(RM 193-2020-MINSA,7.2)</v>
          </cell>
          <cell r="BI381" t="str">
            <v>NO</v>
          </cell>
          <cell r="BJ381" t="str">
            <v>NO</v>
          </cell>
          <cell r="BK381" t="str">
            <v>2010-07-01</v>
          </cell>
          <cell r="BL381" t="str">
            <v>NO</v>
          </cell>
          <cell r="BM381" t="str">
            <v>Activos</v>
          </cell>
          <cell r="BN381" t="str">
            <v>Profesionales de la Salud</v>
          </cell>
          <cell r="BO381" t="str">
            <v>PROF. DE LA SALUD</v>
          </cell>
          <cell r="BP381" t="str">
            <v>000203</v>
          </cell>
          <cell r="BQ381" t="str">
            <v>Ocupada</v>
          </cell>
          <cell r="BR381" t="str">
            <v>Ley 28498</v>
          </cell>
          <cell r="BS381" t="str">
            <v>01/04/2010</v>
          </cell>
          <cell r="BT381" t="str">
            <v>RESOLUCION DIRECTORAL</v>
          </cell>
          <cell r="BU381" t="str">
            <v>01/04/2010</v>
          </cell>
          <cell r="BV381" t="str">
            <v>-</v>
          </cell>
          <cell r="BX381" t="str">
            <v>DIRECCION EJECUTIVA</v>
          </cell>
          <cell r="BY381" t="str">
            <v>GESTION ADMINISTRATIVA</v>
          </cell>
          <cell r="BZ381" t="str">
            <v>Personal y Obligaciones Sociales</v>
          </cell>
          <cell r="CA381" t="str">
            <v>RECURSOS ORDINARIOS</v>
          </cell>
          <cell r="CB381" t="str">
            <v>12</v>
          </cell>
          <cell r="CC381" t="str">
            <v>BANCO DE LA NACION</v>
          </cell>
          <cell r="CD381" t="str">
            <v>MULTIRED</v>
          </cell>
          <cell r="CE381" t="str">
            <v>04181071589</v>
          </cell>
          <cell r="CF381" t="str">
            <v>00000000000000000000</v>
          </cell>
          <cell r="CG381" t="str">
            <v>DL.25897 - SPP</v>
          </cell>
          <cell r="CH381" t="str">
            <v>AFP PROFUTURO</v>
          </cell>
          <cell r="CI381" t="str">
            <v>01/06/2009</v>
          </cell>
          <cell r="CJ381" t="str">
            <v>545140LLCAP5</v>
          </cell>
          <cell r="CK381" t="str">
            <v>000000000000000</v>
          </cell>
          <cell r="CL381" t="str">
            <v>UE Red De Salud Abancay</v>
          </cell>
          <cell r="CM381" t="str">
            <v>ACTIVO</v>
          </cell>
          <cell r="CQ381" t="str">
            <v>Perú</v>
          </cell>
          <cell r="CR381" t="str">
            <v>MICRORED DE SALUD MICAELA BASTIDAS</v>
          </cell>
        </row>
        <row r="382">
          <cell r="S382" t="str">
            <v>31031122</v>
          </cell>
          <cell r="T382" t="str">
            <v>OSCAR</v>
          </cell>
          <cell r="U382" t="str">
            <v>AGUILAR</v>
          </cell>
          <cell r="V382" t="str">
            <v>SEQUEIROS</v>
          </cell>
          <cell r="W382" t="str">
            <v>SIN DATOS</v>
          </cell>
          <cell r="X382" t="str">
            <v>02/10/1972</v>
          </cell>
          <cell r="Y382" t="str">
            <v>Masculino</v>
          </cell>
          <cell r="Z382" t="str">
            <v>Soltero</v>
          </cell>
          <cell r="AA382" t="str">
            <v>AV.TUPAC AMARU 105</v>
          </cell>
          <cell r="AC382" t="str">
            <v>oscaras_12@hotmail.com</v>
          </cell>
          <cell r="AD382" t="str">
            <v>969193283</v>
          </cell>
          <cell r="AE382" t="str">
            <v>Superior Universitario</v>
          </cell>
          <cell r="AF382" t="str">
            <v>Superior completo</v>
          </cell>
          <cell r="AG382" t="str">
            <v>INGENIERO AMBIENTAL</v>
          </cell>
          <cell r="AK382" t="str">
            <v>TITULO</v>
          </cell>
          <cell r="AL382" t="str">
            <v>224630</v>
          </cell>
          <cell r="AM382" t="str">
            <v>NO</v>
          </cell>
          <cell r="AR382" t="str">
            <v>SI</v>
          </cell>
          <cell r="AS382" t="str">
            <v>NO</v>
          </cell>
          <cell r="AT382" t="str">
            <v>NO</v>
          </cell>
          <cell r="AV382" t="str">
            <v>2010-07-01</v>
          </cell>
          <cell r="AW382" t="str">
            <v>TECNICO/A EN ENFERMERIA I</v>
          </cell>
          <cell r="AX382" t="str">
            <v>Regimen 276</v>
          </cell>
          <cell r="AY382" t="str">
            <v>Nombrado</v>
          </cell>
          <cell r="AZ382" t="str">
            <v>STC</v>
          </cell>
          <cell r="BA382" t="str">
            <v>0096-STC-Servidor Tecnico C</v>
          </cell>
          <cell r="BB382" t="str">
            <v>TC</v>
          </cell>
          <cell r="BC382" t="str">
            <v>Recursos Ordinarios</v>
          </cell>
          <cell r="BE382" t="str">
            <v>Solo Remoto</v>
          </cell>
          <cell r="BF382" t="str">
            <v>NO</v>
          </cell>
          <cell r="BG382" t="str">
            <v>NO</v>
          </cell>
          <cell r="BH382" t="str">
            <v>Presencia de comorbilidad(RM 193-2020-MINSA,7.2)</v>
          </cell>
          <cell r="BI382" t="str">
            <v>NO</v>
          </cell>
          <cell r="BJ382" t="str">
            <v>NO</v>
          </cell>
          <cell r="BK382" t="str">
            <v>05/08/2010</v>
          </cell>
          <cell r="BL382" t="str">
            <v>SI</v>
          </cell>
          <cell r="BM382" t="str">
            <v>Activos</v>
          </cell>
          <cell r="BN382" t="str">
            <v>Tecnicos</v>
          </cell>
          <cell r="BO382" t="str">
            <v>TECNICO ASIS</v>
          </cell>
          <cell r="BP382" t="str">
            <v>000172</v>
          </cell>
          <cell r="BQ382" t="str">
            <v>Ocupada</v>
          </cell>
          <cell r="BR382" t="str">
            <v>Ley 28498</v>
          </cell>
          <cell r="BS382" t="str">
            <v>01/04/2010</v>
          </cell>
          <cell r="BT382" t="str">
            <v>RESOLUCION DIRECTORAL</v>
          </cell>
          <cell r="BU382" t="str">
            <v>01/04/2010</v>
          </cell>
          <cell r="BV382" t="str">
            <v>01</v>
          </cell>
          <cell r="BX382" t="str">
            <v>DIRECCION EJECUTIVA</v>
          </cell>
          <cell r="BY382" t="str">
            <v>GESTION ADMINISTRATIVA</v>
          </cell>
          <cell r="BZ382" t="str">
            <v>Personal y Obligaciones Sociales</v>
          </cell>
          <cell r="CA382" t="str">
            <v>RECURSOS ORDINARIOS</v>
          </cell>
          <cell r="CB382" t="str">
            <v>12</v>
          </cell>
          <cell r="CC382" t="str">
            <v>BANCO DE LA NACION</v>
          </cell>
          <cell r="CD382" t="str">
            <v>MULTIRED</v>
          </cell>
          <cell r="CE382" t="str">
            <v>04181029116</v>
          </cell>
          <cell r="CF382" t="str">
            <v>1</v>
          </cell>
          <cell r="CG382" t="str">
            <v>DL.25897 - SPP</v>
          </cell>
          <cell r="CH382" t="str">
            <v>AFP PROFUTURO</v>
          </cell>
          <cell r="CI382" t="str">
            <v>19/02/2002</v>
          </cell>
          <cell r="CJ382" t="str">
            <v>565721OASIU3</v>
          </cell>
          <cell r="CK382" t="str">
            <v>0</v>
          </cell>
          <cell r="CL382" t="str">
            <v>UE Red De Salud Abancay</v>
          </cell>
          <cell r="CM382" t="str">
            <v>ACTIVO</v>
          </cell>
          <cell r="CQ382" t="str">
            <v>Perú</v>
          </cell>
          <cell r="CR382" t="str">
            <v>MICRORED DE SALUD MICAELA BASTIDAS</v>
          </cell>
        </row>
        <row r="383">
          <cell r="S383" t="str">
            <v>44861781</v>
          </cell>
          <cell r="T383" t="str">
            <v>KELIM</v>
          </cell>
          <cell r="U383" t="str">
            <v>CAMACHO</v>
          </cell>
          <cell r="V383" t="str">
            <v>VEGA</v>
          </cell>
          <cell r="W383" t="str">
            <v>SIN DATOS</v>
          </cell>
          <cell r="X383" t="str">
            <v>03/12/1987</v>
          </cell>
          <cell r="Y383" t="str">
            <v>Femenino</v>
          </cell>
          <cell r="Z383" t="str">
            <v>Soltero</v>
          </cell>
          <cell r="AA383" t="str">
            <v>AV. LOS PRECURSORES MZ.M LT.23 ASENT. H. NESTOR BATANERO</v>
          </cell>
          <cell r="AE383" t="str">
            <v>Superior Técnico</v>
          </cell>
          <cell r="AF383" t="str">
            <v>Técnico superior completo</v>
          </cell>
          <cell r="AG383" t="str">
            <v>TECNICO EN ENFERMERIA</v>
          </cell>
          <cell r="AK383" t="str">
            <v>TITULO</v>
          </cell>
          <cell r="AM383" t="str">
            <v>NO</v>
          </cell>
          <cell r="AR383" t="str">
            <v>SI</v>
          </cell>
          <cell r="AS383" t="str">
            <v>NO</v>
          </cell>
          <cell r="AT383" t="str">
            <v>NO</v>
          </cell>
          <cell r="AU383" t="str">
            <v>02/01/2019</v>
          </cell>
          <cell r="AV383" t="str">
            <v>05/08/2022</v>
          </cell>
          <cell r="AW383" t="str">
            <v>TECNICO/A EN ENFERMERIA I</v>
          </cell>
          <cell r="AX383" t="str">
            <v>Regimen 1057 (CAS)</v>
          </cell>
          <cell r="AY383" t="str">
            <v>CAS LEY N° 31538</v>
          </cell>
          <cell r="AZ383" t="str">
            <v>Sin Nivel Remunerativo</v>
          </cell>
          <cell r="BA383" t="str">
            <v>0000-Sin Nivel Remunerativo</v>
          </cell>
          <cell r="BC383" t="str">
            <v>Recursos Ordinarios</v>
          </cell>
          <cell r="BD383" t="str">
            <v>1800</v>
          </cell>
          <cell r="BE383" t="str">
            <v>Presencial</v>
          </cell>
          <cell r="BF383" t="str">
            <v>NO</v>
          </cell>
          <cell r="BG383" t="str">
            <v>NO</v>
          </cell>
          <cell r="BI383" t="str">
            <v>NO</v>
          </cell>
          <cell r="BJ383" t="str">
            <v>NO</v>
          </cell>
          <cell r="BL383" t="str">
            <v>NO</v>
          </cell>
          <cell r="BM383" t="str">
            <v>Contrato Administrativo de Servicios</v>
          </cell>
          <cell r="BN383" t="str">
            <v>Tecnicos</v>
          </cell>
          <cell r="BO383" t="str">
            <v>TECNICO ASIS</v>
          </cell>
          <cell r="BP383" t="str">
            <v>000922</v>
          </cell>
          <cell r="BQ383" t="str">
            <v>Ocupada</v>
          </cell>
          <cell r="BR383" t="str">
            <v>Contrato</v>
          </cell>
          <cell r="BS383" t="str">
            <v>05/08/2022</v>
          </cell>
          <cell r="BT383" t="str">
            <v>MEMORANDUM</v>
          </cell>
          <cell r="BU383" t="str">
            <v>05/08/2022</v>
          </cell>
          <cell r="BV383" t="str">
            <v>1080-2022</v>
          </cell>
          <cell r="BW383" t="str">
            <v>P.S. I-1 MARCAHUASI</v>
          </cell>
          <cell r="BX383" t="str">
            <v>RED DE SALUD ABANCAY</v>
          </cell>
          <cell r="BZ383" t="str">
            <v>Personal y Obligaciones Sociales</v>
          </cell>
          <cell r="CA383" t="str">
            <v>RECURSOS ORDINARIOS</v>
          </cell>
          <cell r="CB383" t="str">
            <v>2</v>
          </cell>
          <cell r="CC383" t="str">
            <v>BANCO DE LA NACION</v>
          </cell>
          <cell r="CD383" t="str">
            <v>MULTIRED</v>
          </cell>
          <cell r="CE383" t="str">
            <v>-</v>
          </cell>
          <cell r="CF383" t="str">
            <v>-</v>
          </cell>
          <cell r="CG383" t="str">
            <v>DL.19990 - SNP</v>
          </cell>
          <cell r="CH383" t="str">
            <v>O.N.P.</v>
          </cell>
          <cell r="CI383" t="str">
            <v>05/08/2022</v>
          </cell>
          <cell r="CL383" t="str">
            <v>UE Red De Salud Abancay</v>
          </cell>
          <cell r="CM383" t="str">
            <v>ACTIVO</v>
          </cell>
          <cell r="CR383" t="str">
            <v>MICRORED DE SALUD MICAELA BASTIDAS</v>
          </cell>
        </row>
        <row r="384">
          <cell r="S384" t="str">
            <v>44139926</v>
          </cell>
          <cell r="T384" t="str">
            <v>EDITH VIVIANA</v>
          </cell>
          <cell r="U384" t="str">
            <v>PINEDA</v>
          </cell>
          <cell r="V384" t="str">
            <v>ANCHAHUA</v>
          </cell>
          <cell r="W384" t="str">
            <v>SIN DATOS</v>
          </cell>
          <cell r="X384" t="str">
            <v>26/07/1986</v>
          </cell>
          <cell r="Y384" t="str">
            <v>Femenino</v>
          </cell>
          <cell r="Z384" t="str">
            <v>Soltero</v>
          </cell>
          <cell r="AA384" t="str">
            <v>AV.LAS MALVINAS MZ.A LT.7</v>
          </cell>
          <cell r="AE384" t="str">
            <v>Superior Universitario</v>
          </cell>
          <cell r="AF384" t="str">
            <v>Superior completo</v>
          </cell>
          <cell r="AG384" t="str">
            <v>ENFERMERA(O)</v>
          </cell>
          <cell r="AK384" t="str">
            <v>TITULO</v>
          </cell>
          <cell r="AL384" t="str">
            <v>0000000000</v>
          </cell>
          <cell r="AM384" t="str">
            <v>NO</v>
          </cell>
          <cell r="AR384" t="str">
            <v>SI</v>
          </cell>
          <cell r="AS384" t="str">
            <v>NO</v>
          </cell>
          <cell r="AT384" t="str">
            <v>NO</v>
          </cell>
          <cell r="AU384" t="str">
            <v>01/03/2022</v>
          </cell>
          <cell r="AV384" t="str">
            <v>09/08/2022</v>
          </cell>
          <cell r="AW384" t="str">
            <v>ENFERMERA/O</v>
          </cell>
          <cell r="AX384" t="str">
            <v>Regimen 1057 (CAS)</v>
          </cell>
          <cell r="AY384" t="str">
            <v>CAS LEY N° 31538</v>
          </cell>
          <cell r="AZ384" t="str">
            <v>Sin Nivel Remunerativo</v>
          </cell>
          <cell r="BA384" t="str">
            <v>0000-Sin Nivel Remunerativo</v>
          </cell>
          <cell r="BC384" t="str">
            <v>Recursos Ordinarios</v>
          </cell>
          <cell r="BD384" t="str">
            <v>2900</v>
          </cell>
          <cell r="BE384" t="str">
            <v>Presencial</v>
          </cell>
          <cell r="BF384" t="str">
            <v>NO</v>
          </cell>
          <cell r="BG384" t="str">
            <v>NO</v>
          </cell>
          <cell r="BI384" t="str">
            <v>NO</v>
          </cell>
          <cell r="BJ384" t="str">
            <v>NO</v>
          </cell>
          <cell r="BL384" t="str">
            <v>NO</v>
          </cell>
          <cell r="BM384" t="str">
            <v>Contrato Administrativo de Servicios</v>
          </cell>
          <cell r="BN384" t="str">
            <v>Profesionales de la Salud</v>
          </cell>
          <cell r="BO384" t="str">
            <v>PROF. DE LA SALUD</v>
          </cell>
          <cell r="BP384" t="str">
            <v>000812</v>
          </cell>
          <cell r="BQ384" t="str">
            <v>Ocupada</v>
          </cell>
          <cell r="BR384" t="str">
            <v>Contrato</v>
          </cell>
          <cell r="BS384" t="str">
            <v>09/08/2022</v>
          </cell>
          <cell r="BT384" t="str">
            <v>CONTRATO</v>
          </cell>
          <cell r="BU384" t="str">
            <v>09/08/2022</v>
          </cell>
          <cell r="BV384" t="str">
            <v>CONTRATO CAS Nº 455-2022</v>
          </cell>
          <cell r="BW384" t="str">
            <v>P.S. I-1 MARCAHUASI</v>
          </cell>
          <cell r="BX384" t="str">
            <v>RED DE SALUD ABANCAY</v>
          </cell>
          <cell r="BZ384" t="str">
            <v>Personal y Obligaciones Sociales</v>
          </cell>
          <cell r="CA384" t="str">
            <v>RECURSOS ORDINARIOS</v>
          </cell>
          <cell r="CB384" t="str">
            <v>2</v>
          </cell>
          <cell r="CC384" t="str">
            <v>BANCO DE LA NACION</v>
          </cell>
          <cell r="CD384" t="str">
            <v>MULTIRED</v>
          </cell>
          <cell r="CE384" t="str">
            <v>00000000000000000000</v>
          </cell>
          <cell r="CF384" t="str">
            <v>00000000000000000000</v>
          </cell>
          <cell r="CG384" t="str">
            <v>DL.19990 - SNP</v>
          </cell>
          <cell r="CH384" t="str">
            <v>O.N.P.</v>
          </cell>
          <cell r="CI384" t="str">
            <v>09/08/2022</v>
          </cell>
          <cell r="CL384" t="str">
            <v>UE Red De Salud Abancay</v>
          </cell>
          <cell r="CM384" t="str">
            <v>ACTIVO</v>
          </cell>
          <cell r="CQ384" t="str">
            <v>Perú</v>
          </cell>
          <cell r="CR384" t="str">
            <v>MICRORED DE SALUD MICAELA BASTIDAS</v>
          </cell>
        </row>
        <row r="385">
          <cell r="S385" t="str">
            <v>47338068</v>
          </cell>
          <cell r="T385" t="str">
            <v>NORMA</v>
          </cell>
          <cell r="U385" t="str">
            <v>ZUÑIGA</v>
          </cell>
          <cell r="V385" t="str">
            <v>OCHOA</v>
          </cell>
          <cell r="W385" t="str">
            <v>SIN DATOS</v>
          </cell>
          <cell r="X385" t="str">
            <v>05/08/1991</v>
          </cell>
          <cell r="Y385" t="str">
            <v>Femenino</v>
          </cell>
          <cell r="Z385" t="str">
            <v>Casado</v>
          </cell>
          <cell r="AA385" t="str">
            <v>ASOC PRO VIV NUEVOHORIZONTE VITARTE</v>
          </cell>
          <cell r="AC385" t="str">
            <v>zunigaochoanorma@gmail.com</v>
          </cell>
          <cell r="AD385" t="str">
            <v>949186557</v>
          </cell>
          <cell r="AE385" t="str">
            <v>Superior Técnico</v>
          </cell>
          <cell r="AF385" t="str">
            <v>Técnico superior completo</v>
          </cell>
          <cell r="AG385" t="str">
            <v>TECNICO EN ENFERMERIA</v>
          </cell>
          <cell r="AK385" t="str">
            <v>TITULO</v>
          </cell>
          <cell r="AM385" t="str">
            <v>NO</v>
          </cell>
          <cell r="AR385" t="str">
            <v>SI</v>
          </cell>
          <cell r="AS385" t="str">
            <v>NO</v>
          </cell>
          <cell r="AT385" t="str">
            <v>NO</v>
          </cell>
          <cell r="AV385" t="str">
            <v>01/09/2019</v>
          </cell>
          <cell r="AW385" t="str">
            <v>TECNICO/A EN ENFERMERIA I</v>
          </cell>
          <cell r="AX385" t="str">
            <v>Regimen 1057 (CAS)</v>
          </cell>
          <cell r="AY385" t="str">
            <v>Contrato CAS</v>
          </cell>
          <cell r="AZ385" t="str">
            <v>Sin Nivel Remunerativo</v>
          </cell>
          <cell r="BA385" t="str">
            <v>0000-Sin Nivel Remunerativo</v>
          </cell>
          <cell r="BC385" t="str">
            <v>Recursos Ordinarios</v>
          </cell>
          <cell r="BD385" t="str">
            <v>1500</v>
          </cell>
          <cell r="BE385" t="str">
            <v>Presencial</v>
          </cell>
          <cell r="BF385" t="str">
            <v>NO</v>
          </cell>
          <cell r="BG385" t="str">
            <v>NO</v>
          </cell>
          <cell r="BI385" t="str">
            <v>NO</v>
          </cell>
          <cell r="BJ385" t="str">
            <v>NO</v>
          </cell>
          <cell r="BL385" t="str">
            <v>NO</v>
          </cell>
          <cell r="BM385" t="str">
            <v>Contrato Administrativo de Servicios</v>
          </cell>
          <cell r="BN385" t="str">
            <v>Tecnicos</v>
          </cell>
          <cell r="BO385" t="str">
            <v>TECNICO ASIS</v>
          </cell>
          <cell r="BP385" t="str">
            <v>000537</v>
          </cell>
          <cell r="BQ385" t="str">
            <v>Ocupada</v>
          </cell>
          <cell r="BR385" t="str">
            <v>Concurso</v>
          </cell>
          <cell r="BS385" t="str">
            <v>01/09/2020</v>
          </cell>
          <cell r="BT385" t="str">
            <v>MEMORANDUM</v>
          </cell>
          <cell r="BU385" t="str">
            <v>01/09/2020</v>
          </cell>
          <cell r="BV385" t="str">
            <v>338</v>
          </cell>
          <cell r="BW385" t="str">
            <v>UE 1498 RED DE SALUD ABANCAY</v>
          </cell>
          <cell r="BX385" t="str">
            <v>RED DE SALUD ABANCAY</v>
          </cell>
          <cell r="BZ385" t="str">
            <v>Personal y Obligaciones Sociales</v>
          </cell>
          <cell r="CA385" t="str">
            <v>RECURSOS ORDINARIOS</v>
          </cell>
          <cell r="CB385" t="str">
            <v>12</v>
          </cell>
          <cell r="CC385" t="str">
            <v>BANCO DE LA NACION</v>
          </cell>
          <cell r="CD385" t="str">
            <v>CUENTA DE AHORRO</v>
          </cell>
          <cell r="CE385" t="str">
            <v>04181510728</v>
          </cell>
          <cell r="CF385" t="str">
            <v>00000000000</v>
          </cell>
          <cell r="CG385" t="str">
            <v>DL.19990 - SNP</v>
          </cell>
          <cell r="CH385" t="str">
            <v>O.N.P.</v>
          </cell>
          <cell r="CI385" t="str">
            <v>01/09/2020</v>
          </cell>
          <cell r="CJ385" t="str">
            <v>000000000000</v>
          </cell>
          <cell r="CK385" t="str">
            <v>000000000000000</v>
          </cell>
          <cell r="CL385" t="str">
            <v>UE Red De Salud Abancay</v>
          </cell>
          <cell r="CM385" t="str">
            <v>ACTIVO</v>
          </cell>
          <cell r="CQ385" t="str">
            <v>Perú</v>
          </cell>
          <cell r="CR385" t="str">
            <v>MICRORED DE SALUD CENTENARIO</v>
          </cell>
        </row>
        <row r="386">
          <cell r="S386" t="str">
            <v>31029669</v>
          </cell>
          <cell r="T386" t="str">
            <v>SATURNINA</v>
          </cell>
          <cell r="U386" t="str">
            <v>GUTIERREZ</v>
          </cell>
          <cell r="V386" t="str">
            <v>AEDO</v>
          </cell>
          <cell r="W386" t="str">
            <v>SIN DATOS</v>
          </cell>
          <cell r="X386" t="str">
            <v>22/03/1953</v>
          </cell>
          <cell r="Y386" t="str">
            <v>Femenino</v>
          </cell>
          <cell r="Z386" t="str">
            <v>Soltero</v>
          </cell>
          <cell r="AA386" t="str">
            <v>CALLE RICARDO PALMA S/N</v>
          </cell>
          <cell r="AC386" t="str">
            <v>saturni_128@hotmail.com</v>
          </cell>
          <cell r="AD386" t="str">
            <v>983903629</v>
          </cell>
          <cell r="AE386" t="str">
            <v>Superior Técnico</v>
          </cell>
          <cell r="AF386" t="str">
            <v>Técnico superior completo</v>
          </cell>
          <cell r="AG386" t="str">
            <v>TECNICO EN ENFERMERIA</v>
          </cell>
          <cell r="AK386" t="str">
            <v>TITULO</v>
          </cell>
          <cell r="AM386" t="str">
            <v>NO</v>
          </cell>
          <cell r="AR386" t="str">
            <v>SI</v>
          </cell>
          <cell r="AS386" t="str">
            <v>NO</v>
          </cell>
          <cell r="AT386" t="str">
            <v>NO</v>
          </cell>
          <cell r="AV386" t="str">
            <v>1983-03-22</v>
          </cell>
          <cell r="AW386" t="str">
            <v>TECNICO/A SANITARIO AMBIENTAL I</v>
          </cell>
          <cell r="AX386" t="str">
            <v>Regimen 276</v>
          </cell>
          <cell r="AY386" t="str">
            <v>Nombrado</v>
          </cell>
          <cell r="AZ386" t="str">
            <v>STA</v>
          </cell>
          <cell r="BA386" t="str">
            <v>0094-STA-Servidor Tecnico A</v>
          </cell>
          <cell r="BB386" t="str">
            <v>TA</v>
          </cell>
          <cell r="BC386" t="str">
            <v>Recursos Ordinarios</v>
          </cell>
          <cell r="BE386" t="str">
            <v>Solo Remoto</v>
          </cell>
          <cell r="BF386" t="str">
            <v>NO</v>
          </cell>
          <cell r="BG386" t="str">
            <v>NO</v>
          </cell>
          <cell r="BH386" t="str">
            <v>Presencia de comorbilidad(RM 193-2020-MINSA,7.2)</v>
          </cell>
          <cell r="BI386" t="str">
            <v>NO</v>
          </cell>
          <cell r="BJ386" t="str">
            <v>NO</v>
          </cell>
          <cell r="BK386" t="str">
            <v>22/03/1983</v>
          </cell>
          <cell r="BL386" t="str">
            <v>SI</v>
          </cell>
          <cell r="BM386" t="str">
            <v>Activos</v>
          </cell>
          <cell r="BN386" t="str">
            <v>Tecnicos</v>
          </cell>
          <cell r="BO386" t="str">
            <v>TECNICO ASIS</v>
          </cell>
          <cell r="BP386" t="str">
            <v>000052</v>
          </cell>
          <cell r="BQ386" t="str">
            <v>Ocupada</v>
          </cell>
          <cell r="BR386" t="str">
            <v>Concurso</v>
          </cell>
          <cell r="BS386" t="str">
            <v>10/01/1983</v>
          </cell>
          <cell r="BT386" t="str">
            <v>RESOLUCION DIRECTORAL</v>
          </cell>
          <cell r="BU386" t="str">
            <v>10/01/1983</v>
          </cell>
          <cell r="BV386" t="str">
            <v>-</v>
          </cell>
          <cell r="BX386" t="str">
            <v>DIRECCION EJECUTIVA</v>
          </cell>
          <cell r="BY386" t="str">
            <v>GESTION ADMINISTRATIVA</v>
          </cell>
          <cell r="BZ386" t="str">
            <v>Personal y Obligaciones Sociales</v>
          </cell>
          <cell r="CA386" t="str">
            <v>RECURSOS ORDINARIOS</v>
          </cell>
          <cell r="CB386" t="str">
            <v>12</v>
          </cell>
          <cell r="CC386" t="str">
            <v>BANCO DE LA NACION</v>
          </cell>
          <cell r="CD386" t="str">
            <v>MULTIRED</v>
          </cell>
          <cell r="CE386" t="str">
            <v>04181342817</v>
          </cell>
          <cell r="CF386" t="str">
            <v>00000000000000000000</v>
          </cell>
          <cell r="CG386" t="str">
            <v>DL.25897 - SPP</v>
          </cell>
          <cell r="CH386" t="str">
            <v>AFP INTEGRA</v>
          </cell>
          <cell r="CI386" t="str">
            <v>01/07/2018</v>
          </cell>
          <cell r="CJ386" t="str">
            <v>494380SGAIO7</v>
          </cell>
          <cell r="CK386" t="str">
            <v>000000000000000</v>
          </cell>
          <cell r="CL386" t="str">
            <v>UE Red De Salud Abancay</v>
          </cell>
          <cell r="CM386" t="str">
            <v>ACTIVO</v>
          </cell>
          <cell r="CQ386" t="str">
            <v>Perú</v>
          </cell>
          <cell r="CR386" t="str">
            <v>MICRORED DE SALUD MICAELA BASTIDAS</v>
          </cell>
        </row>
        <row r="387">
          <cell r="S387" t="str">
            <v>31031133</v>
          </cell>
          <cell r="T387" t="str">
            <v>RUBEN</v>
          </cell>
          <cell r="U387" t="str">
            <v>GUTIERREZ</v>
          </cell>
          <cell r="V387" t="str">
            <v>MUÑOZ</v>
          </cell>
          <cell r="W387" t="str">
            <v>SIN DATOS</v>
          </cell>
          <cell r="X387" t="str">
            <v>09/01/1971</v>
          </cell>
          <cell r="Y387" t="str">
            <v>Masculino</v>
          </cell>
          <cell r="Z387" t="str">
            <v>Casado</v>
          </cell>
          <cell r="AA387" t="str">
            <v>MICAELA BASTIDAS 113-115</v>
          </cell>
          <cell r="AD387" t="str">
            <v>985919423</v>
          </cell>
          <cell r="AE387" t="str">
            <v>Superior Universitario</v>
          </cell>
          <cell r="AF387" t="str">
            <v>Superior completo</v>
          </cell>
          <cell r="AG387" t="str">
            <v>ENFERMERA(O)</v>
          </cell>
          <cell r="AK387" t="str">
            <v>TITULO</v>
          </cell>
          <cell r="AL387" t="str">
            <v>43365</v>
          </cell>
          <cell r="AM387" t="str">
            <v>NO</v>
          </cell>
          <cell r="AR387" t="str">
            <v>SI</v>
          </cell>
          <cell r="AS387" t="str">
            <v>NO</v>
          </cell>
          <cell r="AT387" t="str">
            <v>NO</v>
          </cell>
          <cell r="AV387" t="str">
            <v>2010-07-01</v>
          </cell>
          <cell r="AW387" t="str">
            <v>ENFERMERA/O</v>
          </cell>
          <cell r="AX387" t="str">
            <v>Regimen 276</v>
          </cell>
          <cell r="AY387" t="str">
            <v>Nombrado</v>
          </cell>
          <cell r="AZ387" t="str">
            <v>ENF-10</v>
          </cell>
          <cell r="BA387" t="str">
            <v>0076-ENF-10-Enfermera (nivel I)</v>
          </cell>
          <cell r="BB387" t="str">
            <v>10</v>
          </cell>
          <cell r="BC387" t="str">
            <v>Recursos Ordinarios</v>
          </cell>
          <cell r="BE387" t="str">
            <v>Presencial</v>
          </cell>
          <cell r="BF387" t="str">
            <v>NO</v>
          </cell>
          <cell r="BG387" t="str">
            <v>NO</v>
          </cell>
          <cell r="BI387" t="str">
            <v>NO</v>
          </cell>
          <cell r="BJ387" t="str">
            <v>NO</v>
          </cell>
          <cell r="BK387" t="str">
            <v>2010-07-01</v>
          </cell>
          <cell r="BL387" t="str">
            <v>NO</v>
          </cell>
          <cell r="BM387" t="str">
            <v>Activos</v>
          </cell>
          <cell r="BN387" t="str">
            <v>Profesionales de la Salud</v>
          </cell>
          <cell r="BO387" t="str">
            <v>PROF. DE LA SALUD</v>
          </cell>
          <cell r="BP387" t="str">
            <v>000166</v>
          </cell>
          <cell r="BQ387" t="str">
            <v>Ocupada</v>
          </cell>
          <cell r="BR387" t="str">
            <v>Ley 28498</v>
          </cell>
          <cell r="BS387" t="str">
            <v>01/04/2010</v>
          </cell>
          <cell r="BT387" t="str">
            <v>RESOLUCION DIRECTORAL</v>
          </cell>
          <cell r="BU387" t="str">
            <v>01/04/2010</v>
          </cell>
          <cell r="BV387" t="str">
            <v>-</v>
          </cell>
          <cell r="BX387" t="str">
            <v>DIRECCION EJECUTIVA</v>
          </cell>
          <cell r="BY387" t="str">
            <v>GESTION ADMINISTRATIVA</v>
          </cell>
          <cell r="BZ387" t="str">
            <v>Personal y Obligaciones Sociales</v>
          </cell>
          <cell r="CA387" t="str">
            <v>RECURSOS ORDINARIOS</v>
          </cell>
          <cell r="CB387" t="str">
            <v>12</v>
          </cell>
          <cell r="CC387" t="str">
            <v>BANCO DE LA NACION</v>
          </cell>
          <cell r="CD387" t="str">
            <v>MULTIRED</v>
          </cell>
          <cell r="CE387" t="str">
            <v>04181026095</v>
          </cell>
          <cell r="CF387" t="str">
            <v>00000000000000000000</v>
          </cell>
          <cell r="CG387" t="str">
            <v>DL.19990 - SNP</v>
          </cell>
          <cell r="CH387" t="str">
            <v>O.N.P.</v>
          </cell>
          <cell r="CI387" t="str">
            <v>01/01/2009</v>
          </cell>
          <cell r="CJ387" t="str">
            <v>000000000000</v>
          </cell>
          <cell r="CK387" t="str">
            <v>000000000000000</v>
          </cell>
          <cell r="CL387" t="str">
            <v>UE Red De Salud Abancay</v>
          </cell>
          <cell r="CM387" t="str">
            <v>ACTIVO</v>
          </cell>
          <cell r="CQ387" t="str">
            <v>Perú</v>
          </cell>
          <cell r="CR387" t="str">
            <v>MICRORED DE SALUD MICAELA BASTIDAS</v>
          </cell>
        </row>
        <row r="388">
          <cell r="S388" t="str">
            <v>31039348</v>
          </cell>
          <cell r="T388" t="str">
            <v>ANTONIO</v>
          </cell>
          <cell r="U388" t="str">
            <v>MOLERO</v>
          </cell>
          <cell r="V388" t="str">
            <v>AYQUIPA</v>
          </cell>
          <cell r="W388" t="str">
            <v>SIN DATOS</v>
          </cell>
          <cell r="X388" t="str">
            <v>29/10/1961</v>
          </cell>
          <cell r="Y388" t="str">
            <v>Masculino</v>
          </cell>
          <cell r="Z388" t="str">
            <v>Soltero</v>
          </cell>
          <cell r="AA388" t="str">
            <v>URB.LAS INTIMPAS JR.LAS MAGNOLIAS MZ.A LT.2</v>
          </cell>
          <cell r="AC388" t="str">
            <v>antonioma29@hotmail.com</v>
          </cell>
          <cell r="AD388" t="str">
            <v>983616456</v>
          </cell>
          <cell r="AE388" t="str">
            <v>Superior Técnico</v>
          </cell>
          <cell r="AF388" t="str">
            <v>Técnico superior completo</v>
          </cell>
          <cell r="AG388" t="str">
            <v>TECNICO EN ENFERMERIA</v>
          </cell>
          <cell r="AK388" t="str">
            <v>TITULO</v>
          </cell>
          <cell r="AM388" t="str">
            <v>NO</v>
          </cell>
          <cell r="AR388" t="str">
            <v>SI</v>
          </cell>
          <cell r="AS388" t="str">
            <v>NO</v>
          </cell>
          <cell r="AT388" t="str">
            <v>NO</v>
          </cell>
          <cell r="AV388" t="str">
            <v>1989-12-31</v>
          </cell>
          <cell r="AW388" t="str">
            <v>TECNICO/A SANITARIO AMBIENTAL II</v>
          </cell>
          <cell r="AX388" t="str">
            <v>Regimen 276</v>
          </cell>
          <cell r="AY388" t="str">
            <v>Nombrado</v>
          </cell>
          <cell r="AZ388" t="str">
            <v>STA</v>
          </cell>
          <cell r="BA388" t="str">
            <v>0094-STA-Servidor Tecnico A</v>
          </cell>
          <cell r="BB388" t="str">
            <v>TA</v>
          </cell>
          <cell r="BC388" t="str">
            <v>Recursos Ordinarios</v>
          </cell>
          <cell r="BE388" t="str">
            <v>Presencial</v>
          </cell>
          <cell r="BF388" t="str">
            <v>NO</v>
          </cell>
          <cell r="BG388" t="str">
            <v>NO</v>
          </cell>
          <cell r="BI388" t="str">
            <v>NO</v>
          </cell>
          <cell r="BJ388" t="str">
            <v>NO</v>
          </cell>
          <cell r="BL388" t="str">
            <v>NO</v>
          </cell>
          <cell r="BM388" t="str">
            <v>Activos</v>
          </cell>
          <cell r="BN388" t="str">
            <v>Tecnicos</v>
          </cell>
          <cell r="BO388" t="str">
            <v>TECNICO ASIS</v>
          </cell>
          <cell r="BP388" t="str">
            <v>000063</v>
          </cell>
          <cell r="BQ388" t="str">
            <v>Ocupada</v>
          </cell>
          <cell r="BR388" t="str">
            <v>Concurso</v>
          </cell>
          <cell r="BS388" t="str">
            <v>31/12/1989</v>
          </cell>
          <cell r="BT388" t="str">
            <v>RESOLUCION DIRECTORAL</v>
          </cell>
          <cell r="BU388" t="str">
            <v>31/12/1989</v>
          </cell>
          <cell r="BV388" t="str">
            <v>-</v>
          </cell>
          <cell r="BX388" t="str">
            <v>DIRECCION EJECUTIVA</v>
          </cell>
          <cell r="BY388" t="str">
            <v>GESTION ADMINISTRATIVA</v>
          </cell>
          <cell r="BZ388" t="str">
            <v>Personal y Obligaciones Sociales</v>
          </cell>
          <cell r="CA388" t="str">
            <v>RECURSOS ORDINARIOS</v>
          </cell>
          <cell r="CB388" t="str">
            <v>12</v>
          </cell>
          <cell r="CC388" t="str">
            <v>BANCO DE LA NACION</v>
          </cell>
          <cell r="CD388" t="str">
            <v>MULTIRED</v>
          </cell>
          <cell r="CE388" t="str">
            <v>04181343325</v>
          </cell>
          <cell r="CF388" t="str">
            <v>00000000000000000000</v>
          </cell>
          <cell r="CG388" t="str">
            <v>DL.25897 - SPP</v>
          </cell>
          <cell r="CH388" t="str">
            <v>AFP INTEGRA</v>
          </cell>
          <cell r="CI388" t="str">
            <v>01/07/2018</v>
          </cell>
          <cell r="CJ388" t="str">
            <v>225811AMAEU6</v>
          </cell>
          <cell r="CK388" t="str">
            <v>000000000000000</v>
          </cell>
          <cell r="CL388" t="str">
            <v>UE Red De Salud Abancay</v>
          </cell>
          <cell r="CM388" t="str">
            <v>ACTIVO</v>
          </cell>
          <cell r="CQ388" t="str">
            <v>Perú</v>
          </cell>
          <cell r="CR388" t="str">
            <v>MICRORED DE SALUD MICAELA BASTIDAS</v>
          </cell>
        </row>
        <row r="389">
          <cell r="S389" t="str">
            <v>31020514</v>
          </cell>
          <cell r="T389" t="str">
            <v>EDITH RUTH</v>
          </cell>
          <cell r="U389" t="str">
            <v>PEÑA</v>
          </cell>
          <cell r="V389" t="str">
            <v>SANCHEZ</v>
          </cell>
          <cell r="W389" t="str">
            <v>SIN DATOS</v>
          </cell>
          <cell r="X389" t="str">
            <v>08/11/1969</v>
          </cell>
          <cell r="Y389" t="str">
            <v>Femenino</v>
          </cell>
          <cell r="Z389" t="str">
            <v>Soltero</v>
          </cell>
          <cell r="AA389" t="str">
            <v>AV.MICAELA BASTIDAS 109</v>
          </cell>
          <cell r="AC389" t="str">
            <v>edipesa08@gmail.com</v>
          </cell>
          <cell r="AD389" t="str">
            <v>983911374</v>
          </cell>
          <cell r="AE389" t="str">
            <v>Superior Universitario</v>
          </cell>
          <cell r="AF389" t="str">
            <v>Superior completo</v>
          </cell>
          <cell r="AG389" t="str">
            <v>CIRUJANO DENTISTA</v>
          </cell>
          <cell r="AK389" t="str">
            <v>TITULO</v>
          </cell>
          <cell r="AL389" t="str">
            <v>08092</v>
          </cell>
          <cell r="AM389" t="str">
            <v>NO</v>
          </cell>
          <cell r="AR389" t="str">
            <v>SI</v>
          </cell>
          <cell r="AS389" t="str">
            <v>NO</v>
          </cell>
          <cell r="AT389" t="str">
            <v>NO</v>
          </cell>
          <cell r="AV389" t="str">
            <v>2010-07-01</v>
          </cell>
          <cell r="AW389" t="str">
            <v>ODONTOLOGO</v>
          </cell>
          <cell r="AX389" t="str">
            <v>Regimen 276</v>
          </cell>
          <cell r="AY389" t="str">
            <v>Nombrado</v>
          </cell>
          <cell r="AZ389" t="str">
            <v>CD-I</v>
          </cell>
          <cell r="BA389" t="str">
            <v>0115-CD-I-Cirujano Dentista (nivel I)</v>
          </cell>
          <cell r="BB389" t="str">
            <v>61</v>
          </cell>
          <cell r="BC389" t="str">
            <v>Recursos Ordinarios</v>
          </cell>
          <cell r="BE389" t="str">
            <v>Presencial</v>
          </cell>
          <cell r="BF389" t="str">
            <v>NO</v>
          </cell>
          <cell r="BG389" t="str">
            <v>NO</v>
          </cell>
          <cell r="BI389" t="str">
            <v>NO</v>
          </cell>
          <cell r="BJ389" t="str">
            <v>NO</v>
          </cell>
          <cell r="BK389" t="str">
            <v>18/01/2008</v>
          </cell>
          <cell r="BL389" t="str">
            <v>SI</v>
          </cell>
          <cell r="BM389" t="str">
            <v>Activos</v>
          </cell>
          <cell r="BN389" t="str">
            <v>Profesionales de la Salud</v>
          </cell>
          <cell r="BO389" t="str">
            <v>PROF. DE LA SALUD</v>
          </cell>
          <cell r="BP389" t="str">
            <v>000164</v>
          </cell>
          <cell r="BQ389" t="str">
            <v>Ocupada</v>
          </cell>
          <cell r="BR389" t="str">
            <v>Ley 28498</v>
          </cell>
          <cell r="BS389" t="str">
            <v>01/04/2010</v>
          </cell>
          <cell r="BT389" t="str">
            <v>RESOLUCION DIRECTORAL</v>
          </cell>
          <cell r="BU389" t="str">
            <v>01/04/2010</v>
          </cell>
          <cell r="BV389" t="str">
            <v>-</v>
          </cell>
          <cell r="BX389" t="str">
            <v>DIRECCION EJECUTIVA</v>
          </cell>
          <cell r="BY389" t="str">
            <v>GESTION ADMINISTRATIVA</v>
          </cell>
          <cell r="BZ389" t="str">
            <v>Personal y Obligaciones Sociales</v>
          </cell>
          <cell r="CA389" t="str">
            <v>RECURSOS ORDINARIOS</v>
          </cell>
          <cell r="CB389" t="str">
            <v>12</v>
          </cell>
          <cell r="CC389" t="str">
            <v>BANCO DE LA NACION</v>
          </cell>
          <cell r="CD389" t="str">
            <v>MULTIRED</v>
          </cell>
          <cell r="CE389" t="str">
            <v>04181052010</v>
          </cell>
          <cell r="CF389" t="str">
            <v>00000000000000000000</v>
          </cell>
          <cell r="CG389" t="str">
            <v>DL.19990 - SNP</v>
          </cell>
          <cell r="CH389" t="str">
            <v>O.N.P.</v>
          </cell>
          <cell r="CI389" t="str">
            <v>01/01/2009</v>
          </cell>
          <cell r="CJ389" t="str">
            <v>000000000000</v>
          </cell>
          <cell r="CK389" t="str">
            <v>000000000000000</v>
          </cell>
          <cell r="CL389" t="str">
            <v>UE Red De Salud Abancay</v>
          </cell>
          <cell r="CM389" t="str">
            <v>ACTIVO</v>
          </cell>
          <cell r="CQ389" t="str">
            <v>Perú</v>
          </cell>
          <cell r="CR389" t="str">
            <v>MICRORED DE SALUD MICAELA BASTIDAS</v>
          </cell>
        </row>
        <row r="390">
          <cell r="S390" t="str">
            <v>31009737</v>
          </cell>
          <cell r="T390" t="str">
            <v>JUSTINA</v>
          </cell>
          <cell r="U390" t="str">
            <v>QUINTANA</v>
          </cell>
          <cell r="V390" t="str">
            <v>HUAMAN</v>
          </cell>
          <cell r="W390" t="str">
            <v>SIN DATOS</v>
          </cell>
          <cell r="X390" t="str">
            <v>18/04/1960</v>
          </cell>
          <cell r="Y390" t="str">
            <v>Femenino</v>
          </cell>
          <cell r="Z390" t="str">
            <v>Soltero</v>
          </cell>
          <cell r="AA390" t="str">
            <v>SIN DATOS</v>
          </cell>
          <cell r="AC390" t="str">
            <v>justinaquintanahuaman@hotmail.com</v>
          </cell>
          <cell r="AD390" t="str">
            <v>950725615,950725615</v>
          </cell>
          <cell r="AE390" t="str">
            <v>Superior Universitario</v>
          </cell>
          <cell r="AF390" t="str">
            <v>Superior completo</v>
          </cell>
          <cell r="AG390" t="str">
            <v>ENFERMERA(O)</v>
          </cell>
          <cell r="AK390" t="str">
            <v>TITULO</v>
          </cell>
          <cell r="AL390" t="str">
            <v>39223</v>
          </cell>
          <cell r="AM390" t="str">
            <v>SI</v>
          </cell>
          <cell r="AN390" t="str">
            <v>CRECIMIENTO, DESARROLLO DEL NIÑO Y ESTIMULACION TEMPRANA</v>
          </cell>
          <cell r="AO390" t="str">
            <v>RNE</v>
          </cell>
          <cell r="AP390" t="str">
            <v>021866</v>
          </cell>
          <cell r="AQ390" t="str">
            <v>UNIVERSIDAD NACIONAL DEL CALLAO</v>
          </cell>
          <cell r="AR390" t="str">
            <v>SI</v>
          </cell>
          <cell r="AS390" t="str">
            <v>NO</v>
          </cell>
          <cell r="AT390" t="str">
            <v>NO</v>
          </cell>
          <cell r="AV390" t="str">
            <v>1987-11-30</v>
          </cell>
          <cell r="AW390" t="str">
            <v>ENFERMERA/O</v>
          </cell>
          <cell r="AX390" t="str">
            <v>Regimen 276</v>
          </cell>
          <cell r="AY390" t="str">
            <v>Nombrado</v>
          </cell>
          <cell r="AZ390" t="str">
            <v>ENF-11</v>
          </cell>
          <cell r="BA390" t="str">
            <v>0106-ENF-11-Enfermera (nivel II)</v>
          </cell>
          <cell r="BB390" t="str">
            <v>11</v>
          </cell>
          <cell r="BC390" t="str">
            <v>Recursos Ordinarios</v>
          </cell>
          <cell r="BE390" t="str">
            <v>Solo Remoto</v>
          </cell>
          <cell r="BF390" t="str">
            <v>NO</v>
          </cell>
          <cell r="BG390" t="str">
            <v>NO</v>
          </cell>
          <cell r="BH390" t="str">
            <v>Presencia de comorbilidad(RM 193-2020-MINSA,7.2)</v>
          </cell>
          <cell r="BI390" t="str">
            <v>NO</v>
          </cell>
          <cell r="BJ390" t="str">
            <v>NO</v>
          </cell>
          <cell r="BL390" t="str">
            <v>NO</v>
          </cell>
          <cell r="BM390" t="str">
            <v>Activos</v>
          </cell>
          <cell r="BN390" t="str">
            <v>Profesionales de la Salud</v>
          </cell>
          <cell r="BO390" t="str">
            <v>PROF. DE LA SALUD</v>
          </cell>
          <cell r="BP390" t="str">
            <v>000092</v>
          </cell>
          <cell r="BQ390" t="str">
            <v>Ocupada</v>
          </cell>
          <cell r="BR390" t="str">
            <v>Concurso</v>
          </cell>
          <cell r="BS390" t="str">
            <v>23/11/1987</v>
          </cell>
          <cell r="BT390" t="str">
            <v>RESOLUCION DIRECTORAL</v>
          </cell>
          <cell r="BU390" t="str">
            <v>23/11/1987</v>
          </cell>
          <cell r="BV390" t="str">
            <v>-</v>
          </cell>
          <cell r="BX390" t="str">
            <v>DIRECCION EJECUTIVA</v>
          </cell>
          <cell r="BY390" t="str">
            <v>GESTION ADMINISTRATIVA</v>
          </cell>
          <cell r="BZ390" t="str">
            <v>Personal y Obligaciones Sociales</v>
          </cell>
          <cell r="CA390" t="str">
            <v>RECURSOS ORDINARIOS</v>
          </cell>
          <cell r="CB390" t="str">
            <v>12</v>
          </cell>
          <cell r="CC390" t="str">
            <v>BANCO DE LA NACION</v>
          </cell>
          <cell r="CD390" t="str">
            <v>MULTIRED</v>
          </cell>
          <cell r="CE390" t="str">
            <v>04181343937</v>
          </cell>
          <cell r="CF390" t="str">
            <v>00000000000000000000</v>
          </cell>
          <cell r="CG390" t="str">
            <v>DL.25897 - SPP</v>
          </cell>
          <cell r="CH390" t="str">
            <v>AFP INTEGRA</v>
          </cell>
          <cell r="CI390" t="str">
            <v>01/07/2018</v>
          </cell>
          <cell r="CJ390" t="str">
            <v>220220JQHNM0</v>
          </cell>
          <cell r="CK390" t="str">
            <v>000000000000000</v>
          </cell>
          <cell r="CL390" t="str">
            <v>UE Red De Salud Abancay</v>
          </cell>
          <cell r="CM390" t="str">
            <v>ACTIVO</v>
          </cell>
          <cell r="CQ390" t="str">
            <v>Perú</v>
          </cell>
          <cell r="CR390" t="str">
            <v>MICRORED DE SALUD MICAELA BASTIDAS</v>
          </cell>
        </row>
        <row r="391">
          <cell r="S391" t="str">
            <v>41863315</v>
          </cell>
          <cell r="T391" t="str">
            <v>ROSMERY</v>
          </cell>
          <cell r="U391" t="str">
            <v>QUISPE</v>
          </cell>
          <cell r="V391" t="str">
            <v>MALDONADO</v>
          </cell>
          <cell r="W391" t="str">
            <v>SIN DATOS</v>
          </cell>
          <cell r="X391" t="str">
            <v>09/02/1983</v>
          </cell>
          <cell r="Y391" t="str">
            <v>Femenino</v>
          </cell>
          <cell r="Z391" t="str">
            <v>Casado</v>
          </cell>
          <cell r="AA391" t="str">
            <v>ASOC DANIEL ALCIDES CARRION S/N</v>
          </cell>
          <cell r="AC391" t="str">
            <v>rosmeryqm09@hotmail.com</v>
          </cell>
          <cell r="AE391" t="str">
            <v>Superior Universitario</v>
          </cell>
          <cell r="AF391" t="str">
            <v>Superior completo</v>
          </cell>
          <cell r="AG391" t="str">
            <v>ENFERMERA(O)</v>
          </cell>
          <cell r="AK391" t="str">
            <v>TITULO</v>
          </cell>
          <cell r="AL391" t="str">
            <v>48290</v>
          </cell>
          <cell r="AM391" t="str">
            <v>NO</v>
          </cell>
          <cell r="AR391" t="str">
            <v>SI</v>
          </cell>
          <cell r="AS391" t="str">
            <v>NO</v>
          </cell>
          <cell r="AT391" t="str">
            <v>NO</v>
          </cell>
          <cell r="AV391" t="str">
            <v>01/01/2019</v>
          </cell>
          <cell r="AW391" t="str">
            <v>ENFERMERA/O</v>
          </cell>
          <cell r="AX391" t="str">
            <v>Regimen 276</v>
          </cell>
          <cell r="AY391" t="str">
            <v>Nombrado</v>
          </cell>
          <cell r="AZ391" t="str">
            <v>ENF-10</v>
          </cell>
          <cell r="BA391" t="str">
            <v>0076-ENF-10-Enfermera (nivel I)</v>
          </cell>
          <cell r="BB391" t="str">
            <v>10</v>
          </cell>
          <cell r="BE391" t="str">
            <v>Presencial</v>
          </cell>
          <cell r="BF391" t="str">
            <v>NO</v>
          </cell>
          <cell r="BG391" t="str">
            <v>NO</v>
          </cell>
          <cell r="BI391" t="str">
            <v>NO</v>
          </cell>
          <cell r="BJ391" t="str">
            <v>NO</v>
          </cell>
          <cell r="BK391" t="str">
            <v>31/12/2018</v>
          </cell>
          <cell r="BL391" t="str">
            <v>SI</v>
          </cell>
          <cell r="BM391" t="str">
            <v>Activos</v>
          </cell>
          <cell r="BN391" t="str">
            <v>Profesionales de la Salud</v>
          </cell>
          <cell r="BO391" t="str">
            <v>PROF. DE LA SALUD</v>
          </cell>
          <cell r="BP391" t="str">
            <v>000591</v>
          </cell>
          <cell r="BQ391" t="str">
            <v>Ocupada</v>
          </cell>
          <cell r="BR391" t="str">
            <v>Concurso</v>
          </cell>
          <cell r="BS391" t="str">
            <v>01/01/2019</v>
          </cell>
          <cell r="BT391" t="str">
            <v>RESOLUCION DIRECTORAL</v>
          </cell>
          <cell r="BU391" t="str">
            <v>01/01/2019</v>
          </cell>
          <cell r="BV391" t="str">
            <v>396</v>
          </cell>
          <cell r="BX391" t="str">
            <v>DIRECCION EJECUTIVA</v>
          </cell>
          <cell r="BZ391" t="str">
            <v>Personal y Obligaciones Sociales</v>
          </cell>
          <cell r="CA391" t="str">
            <v>RECURSOS ORDINARIOS</v>
          </cell>
          <cell r="CB391" t="str">
            <v>12</v>
          </cell>
          <cell r="CC391" t="str">
            <v>BANCO DE LA NACION</v>
          </cell>
          <cell r="CD391" t="str">
            <v>CUENTA DE AHORRO</v>
          </cell>
          <cell r="CE391" t="str">
            <v>04023885013</v>
          </cell>
          <cell r="CF391" t="str">
            <v>00000000000000000000</v>
          </cell>
          <cell r="CG391" t="str">
            <v>DL.25897 - SPP</v>
          </cell>
          <cell r="CH391" t="str">
            <v>AFP PROFUTURO</v>
          </cell>
          <cell r="CI391" t="str">
            <v>31/12/2018</v>
          </cell>
          <cell r="CJ391" t="str">
            <v>603540RQMSD7</v>
          </cell>
          <cell r="CK391" t="str">
            <v>000000000000000</v>
          </cell>
          <cell r="CL391" t="str">
            <v>UE Red De Salud Abancay</v>
          </cell>
          <cell r="CM391" t="str">
            <v>ACTIVO</v>
          </cell>
          <cell r="CQ391" t="str">
            <v>Perú</v>
          </cell>
          <cell r="CR391" t="str">
            <v>MICRORED DE SALUD MICAELA BASTIDAS</v>
          </cell>
        </row>
        <row r="392">
          <cell r="S392" t="str">
            <v>25540914</v>
          </cell>
          <cell r="T392" t="str">
            <v>VIRGINIA</v>
          </cell>
          <cell r="U392" t="str">
            <v>ROBLES</v>
          </cell>
          <cell r="V392" t="str">
            <v>TRUEVAS</v>
          </cell>
          <cell r="W392" t="str">
            <v>SIN DATOS</v>
          </cell>
          <cell r="X392" t="str">
            <v>22/05/1963</v>
          </cell>
          <cell r="Y392" t="str">
            <v>Femenino</v>
          </cell>
          <cell r="Z392" t="str">
            <v>Soltero</v>
          </cell>
          <cell r="AA392" t="str">
            <v>PSJ.CENTENARIO MZ.J LT.8</v>
          </cell>
          <cell r="AC392" t="str">
            <v>vikicitart@hotmail.com</v>
          </cell>
          <cell r="AD392" t="str">
            <v>949018971</v>
          </cell>
          <cell r="AE392" t="str">
            <v>Superior Técnico</v>
          </cell>
          <cell r="AF392" t="str">
            <v>Técnico superior completo</v>
          </cell>
          <cell r="AG392" t="str">
            <v>TECNICO EN ENFERMERIA</v>
          </cell>
          <cell r="AK392" t="str">
            <v>TITULO</v>
          </cell>
          <cell r="AM392" t="str">
            <v>NO</v>
          </cell>
          <cell r="AR392" t="str">
            <v>SI</v>
          </cell>
          <cell r="AS392" t="str">
            <v>NO</v>
          </cell>
          <cell r="AT392" t="str">
            <v>NO</v>
          </cell>
          <cell r="AV392" t="str">
            <v>2003-01-01</v>
          </cell>
          <cell r="AW392" t="str">
            <v>TECNICO/A EN ENFERMERIA II</v>
          </cell>
          <cell r="AX392" t="str">
            <v>Regimen 276</v>
          </cell>
          <cell r="AY392" t="str">
            <v>Nombrado</v>
          </cell>
          <cell r="AZ392" t="str">
            <v>STA</v>
          </cell>
          <cell r="BA392" t="str">
            <v>0094-STA-Servidor Tecnico A</v>
          </cell>
          <cell r="BB392" t="str">
            <v>TA</v>
          </cell>
          <cell r="BC392" t="str">
            <v>Recursos Ordinarios</v>
          </cell>
          <cell r="BE392" t="str">
            <v>Presencial</v>
          </cell>
          <cell r="BF392" t="str">
            <v>NO</v>
          </cell>
          <cell r="BG392" t="str">
            <v>NO</v>
          </cell>
          <cell r="BH392" t="str">
            <v>Presencia de comorbilidad(RM 193-2020-MINSA,7.2)</v>
          </cell>
          <cell r="BI392" t="str">
            <v>NO</v>
          </cell>
          <cell r="BJ392" t="str">
            <v>NO</v>
          </cell>
          <cell r="BL392" t="str">
            <v>NO</v>
          </cell>
          <cell r="BM392" t="str">
            <v>Activos</v>
          </cell>
          <cell r="BN392" t="str">
            <v>Tecnicos</v>
          </cell>
          <cell r="BO392" t="str">
            <v>TECNICO ASIS</v>
          </cell>
          <cell r="BP392" t="str">
            <v>000102</v>
          </cell>
          <cell r="BQ392" t="str">
            <v>Ocupada</v>
          </cell>
          <cell r="BR392" t="str">
            <v>Concurso</v>
          </cell>
          <cell r="BS392" t="str">
            <v>11/05/2003</v>
          </cell>
          <cell r="BT392" t="str">
            <v>RESOLUCION DIRECTORAL</v>
          </cell>
          <cell r="BU392" t="str">
            <v>11/05/2003</v>
          </cell>
          <cell r="BV392" t="str">
            <v>-</v>
          </cell>
          <cell r="BX392" t="str">
            <v>DIRECCION EJECUTIVA</v>
          </cell>
          <cell r="BY392" t="str">
            <v>GESTION ADMINISTRATIVA</v>
          </cell>
          <cell r="BZ392" t="str">
            <v>Personal y Obligaciones Sociales</v>
          </cell>
          <cell r="CA392" t="str">
            <v>RECURSOS ORDINARIOS</v>
          </cell>
          <cell r="CB392" t="str">
            <v>12</v>
          </cell>
          <cell r="CC392" t="str">
            <v>BANCO DE LA NACION</v>
          </cell>
          <cell r="CD392" t="str">
            <v>MULTIRED</v>
          </cell>
          <cell r="CE392" t="str">
            <v>04181013147</v>
          </cell>
          <cell r="CF392" t="str">
            <v>00000000000000000000</v>
          </cell>
          <cell r="CG392" t="str">
            <v>DL.19990 - SNP</v>
          </cell>
          <cell r="CH392" t="str">
            <v>O.N.P.</v>
          </cell>
          <cell r="CI392" t="str">
            <v>11/05/2003</v>
          </cell>
          <cell r="CJ392" t="str">
            <v>000000000000</v>
          </cell>
          <cell r="CK392" t="str">
            <v>000000000000000</v>
          </cell>
          <cell r="CL392" t="str">
            <v>UE Red De Salud Abancay</v>
          </cell>
          <cell r="CM392" t="str">
            <v>ACTIVO</v>
          </cell>
          <cell r="CQ392" t="str">
            <v>Perú</v>
          </cell>
          <cell r="CR392" t="str">
            <v>MICRORED DE SALUD MICAELA BASTIDAS</v>
          </cell>
        </row>
        <row r="393">
          <cell r="S393" t="str">
            <v>31032062</v>
          </cell>
          <cell r="T393" t="str">
            <v>ERYCA</v>
          </cell>
          <cell r="U393" t="str">
            <v>ROZAS</v>
          </cell>
          <cell r="V393" t="str">
            <v>DONGO</v>
          </cell>
          <cell r="W393" t="str">
            <v>SIN DATOS</v>
          </cell>
          <cell r="X393" t="str">
            <v>01/08/1968</v>
          </cell>
          <cell r="Y393" t="str">
            <v>Femenino</v>
          </cell>
          <cell r="Z393" t="str">
            <v>Casado</v>
          </cell>
          <cell r="AA393" t="str">
            <v>NUÑEZ 1143 DEP 102 PRIMER PISO</v>
          </cell>
          <cell r="AC393" t="str">
            <v>erykaroz@hotmail.com</v>
          </cell>
          <cell r="AD393" t="str">
            <v>989157333,989157333,989157333</v>
          </cell>
          <cell r="AE393" t="str">
            <v>Superior Técnico</v>
          </cell>
          <cell r="AF393" t="str">
            <v>Técnico superior completo</v>
          </cell>
          <cell r="AG393" t="str">
            <v>TECNICO EN ENFERMERIA</v>
          </cell>
          <cell r="AK393" t="str">
            <v>TITULO</v>
          </cell>
          <cell r="AM393" t="str">
            <v>NO</v>
          </cell>
          <cell r="AR393" t="str">
            <v>SI</v>
          </cell>
          <cell r="AS393" t="str">
            <v>NO</v>
          </cell>
          <cell r="AT393" t="str">
            <v>NO</v>
          </cell>
          <cell r="AV393" t="str">
            <v>1989-12-31</v>
          </cell>
          <cell r="AW393" t="str">
            <v>TECNICO/A SANITARIO AMBIENTAL II</v>
          </cell>
          <cell r="AX393" t="str">
            <v>Regimen 276</v>
          </cell>
          <cell r="AY393" t="str">
            <v>Nombrado</v>
          </cell>
          <cell r="AZ393" t="str">
            <v>STA</v>
          </cell>
          <cell r="BA393" t="str">
            <v>0094-STA-Servidor Tecnico A</v>
          </cell>
          <cell r="BB393" t="str">
            <v>TA</v>
          </cell>
          <cell r="BC393" t="str">
            <v>Recursos Ordinarios</v>
          </cell>
          <cell r="BE393" t="str">
            <v>Presencial</v>
          </cell>
          <cell r="BF393" t="str">
            <v>NO</v>
          </cell>
          <cell r="BG393" t="str">
            <v>NO</v>
          </cell>
          <cell r="BI393" t="str">
            <v>NO</v>
          </cell>
          <cell r="BJ393" t="str">
            <v>NO</v>
          </cell>
          <cell r="BK393" t="str">
            <v>31/12/1989</v>
          </cell>
          <cell r="BL393" t="str">
            <v>SI</v>
          </cell>
          <cell r="BM393" t="str">
            <v>Activos</v>
          </cell>
          <cell r="BN393" t="str">
            <v>Tecnicos</v>
          </cell>
          <cell r="BO393" t="str">
            <v>TECNICO ASIS</v>
          </cell>
          <cell r="BP393" t="str">
            <v>000105</v>
          </cell>
          <cell r="BQ393" t="str">
            <v>Ocupada</v>
          </cell>
          <cell r="BR393" t="str">
            <v>Concurso</v>
          </cell>
          <cell r="BS393" t="str">
            <v>31/12/1989</v>
          </cell>
          <cell r="BT393" t="str">
            <v>RESOLUCION DIRECTORAL</v>
          </cell>
          <cell r="BU393" t="str">
            <v>31/12/1989</v>
          </cell>
          <cell r="BV393" t="str">
            <v>-</v>
          </cell>
          <cell r="BX393" t="str">
            <v>DIRECCION EJECUTIVA</v>
          </cell>
          <cell r="BY393" t="str">
            <v>GESTION ADMINISTRATIVA</v>
          </cell>
          <cell r="BZ393" t="str">
            <v>Personal y Obligaciones Sociales</v>
          </cell>
          <cell r="CA393" t="str">
            <v>RECURSOS ORDINARIOS</v>
          </cell>
          <cell r="CB393" t="str">
            <v>12</v>
          </cell>
          <cell r="CC393" t="str">
            <v>BANCO DE LA NACION</v>
          </cell>
          <cell r="CD393" t="str">
            <v>MULTIRED</v>
          </cell>
          <cell r="CE393" t="str">
            <v>04181344186</v>
          </cell>
          <cell r="CF393" t="str">
            <v>00000000000000000000</v>
          </cell>
          <cell r="CG393" t="str">
            <v>DL.25897 - SPP</v>
          </cell>
          <cell r="CH393" t="str">
            <v>AFP INTEGRA</v>
          </cell>
          <cell r="CI393" t="str">
            <v>28/04/2020</v>
          </cell>
          <cell r="CJ393" t="str">
            <v>250490ERDAG5</v>
          </cell>
          <cell r="CK393" t="str">
            <v>000000000000000</v>
          </cell>
          <cell r="CL393" t="str">
            <v>UE Red De Salud Abancay</v>
          </cell>
          <cell r="CM393" t="str">
            <v>ACTIVO</v>
          </cell>
          <cell r="CQ393" t="str">
            <v>Perú</v>
          </cell>
          <cell r="CR393" t="str">
            <v>MICRORED DE SALUD MICAELA BASTIDAS</v>
          </cell>
        </row>
        <row r="394">
          <cell r="S394" t="str">
            <v>31042006</v>
          </cell>
          <cell r="T394" t="str">
            <v>BARVARA</v>
          </cell>
          <cell r="U394" t="str">
            <v>UMERES</v>
          </cell>
          <cell r="V394" t="str">
            <v>GONZALES</v>
          </cell>
          <cell r="W394" t="str">
            <v>SIN DATOS</v>
          </cell>
          <cell r="X394" t="str">
            <v>04/12/1968</v>
          </cell>
          <cell r="Y394" t="str">
            <v>Femenino</v>
          </cell>
          <cell r="Z394" t="str">
            <v>Soltero</v>
          </cell>
          <cell r="AA394" t="str">
            <v>URB.HIROITO A 08</v>
          </cell>
          <cell r="AE394" t="str">
            <v>Superior Técnico</v>
          </cell>
          <cell r="AF394" t="str">
            <v>Técnico superior completo</v>
          </cell>
          <cell r="AG394" t="str">
            <v>TECNICO EN ENFERMERIA</v>
          </cell>
          <cell r="AK394" t="str">
            <v>TITULO</v>
          </cell>
          <cell r="AM394" t="str">
            <v>NO</v>
          </cell>
          <cell r="AR394" t="str">
            <v>SI</v>
          </cell>
          <cell r="AS394" t="str">
            <v>NO</v>
          </cell>
          <cell r="AT394" t="str">
            <v>NO</v>
          </cell>
          <cell r="AV394" t="str">
            <v>2013-09-01</v>
          </cell>
          <cell r="AW394" t="str">
            <v>TECNICO/A EN ENFERMERIA I</v>
          </cell>
          <cell r="AX394" t="str">
            <v>Regimen 276</v>
          </cell>
          <cell r="AY394" t="str">
            <v>Nombrado</v>
          </cell>
          <cell r="AZ394" t="str">
            <v>STC</v>
          </cell>
          <cell r="BA394" t="str">
            <v>0096-STC-Servidor Tecnico C</v>
          </cell>
          <cell r="BB394" t="str">
            <v>TC</v>
          </cell>
          <cell r="BC394" t="str">
            <v>Recursos Ordinarios</v>
          </cell>
          <cell r="BE394" t="str">
            <v>Presencial</v>
          </cell>
          <cell r="BF394" t="str">
            <v>NO</v>
          </cell>
          <cell r="BG394" t="str">
            <v>NO</v>
          </cell>
          <cell r="BI394" t="str">
            <v>NO</v>
          </cell>
          <cell r="BJ394" t="str">
            <v>NO</v>
          </cell>
          <cell r="BL394" t="str">
            <v>NO</v>
          </cell>
          <cell r="BM394" t="str">
            <v>Activos</v>
          </cell>
          <cell r="BN394" t="str">
            <v>Tecnicos</v>
          </cell>
          <cell r="BO394" t="str">
            <v>TECNICO ASIS</v>
          </cell>
          <cell r="BP394" t="str">
            <v>000345</v>
          </cell>
          <cell r="BQ394" t="str">
            <v>Ocupada</v>
          </cell>
          <cell r="BR394" t="str">
            <v>Ley 28498</v>
          </cell>
          <cell r="BS394" t="str">
            <v>01/07/2013</v>
          </cell>
          <cell r="BT394" t="str">
            <v>RESOLUCION DIRECTORAL</v>
          </cell>
          <cell r="BU394" t="str">
            <v>01/07/2013</v>
          </cell>
          <cell r="BV394" t="str">
            <v>-</v>
          </cell>
          <cell r="BX394" t="str">
            <v>DIRECCION EJECUTIVA</v>
          </cell>
          <cell r="BY394" t="str">
            <v>GESTION ADMINISTRATIVA</v>
          </cell>
          <cell r="BZ394" t="str">
            <v>Personal y Obligaciones Sociales</v>
          </cell>
          <cell r="CA394" t="str">
            <v>RECURSOS ORDINARIOS</v>
          </cell>
          <cell r="CB394" t="str">
            <v>12</v>
          </cell>
          <cell r="CC394" t="str">
            <v>BANCO DE LA NACION</v>
          </cell>
          <cell r="CD394" t="str">
            <v>CUENTA DE AHORRO</v>
          </cell>
          <cell r="CE394" t="str">
            <v>04181187188</v>
          </cell>
          <cell r="CF394" t="str">
            <v>00000000000000000000</v>
          </cell>
          <cell r="CG394" t="str">
            <v>DL.19990 - SNP</v>
          </cell>
          <cell r="CH394" t="str">
            <v>O.N.P.</v>
          </cell>
          <cell r="CI394" t="str">
            <v>01/07/2013</v>
          </cell>
          <cell r="CJ394" t="str">
            <v>000000000000</v>
          </cell>
          <cell r="CK394" t="str">
            <v>000000000000000</v>
          </cell>
          <cell r="CL394" t="str">
            <v>UE Red De Salud Abancay</v>
          </cell>
          <cell r="CM394" t="str">
            <v>ACTIVO</v>
          </cell>
          <cell r="CQ394" t="str">
            <v>Perú</v>
          </cell>
          <cell r="CR394" t="str">
            <v>MICRORED DE SALUD MICAELA BASTIDAS</v>
          </cell>
        </row>
        <row r="395">
          <cell r="S395" t="str">
            <v>31013366</v>
          </cell>
          <cell r="T395" t="str">
            <v>GEOVANNA</v>
          </cell>
          <cell r="U395" t="str">
            <v>VALENZUELA</v>
          </cell>
          <cell r="V395" t="str">
            <v>PAREJA</v>
          </cell>
          <cell r="W395" t="str">
            <v>SIN DATOS</v>
          </cell>
          <cell r="X395" t="str">
            <v>19/01/1967</v>
          </cell>
          <cell r="Y395" t="str">
            <v>Femenino</v>
          </cell>
          <cell r="Z395" t="str">
            <v>Soltero</v>
          </cell>
          <cell r="AA395" t="str">
            <v>AV.BRASIL 208</v>
          </cell>
          <cell r="AE395" t="str">
            <v>Superior Técnico</v>
          </cell>
          <cell r="AF395" t="str">
            <v>Técnico superior completo</v>
          </cell>
          <cell r="AG395" t="str">
            <v>TECNICO EN ENFERMERIA</v>
          </cell>
          <cell r="AK395" t="str">
            <v>TITULO</v>
          </cell>
          <cell r="AM395" t="str">
            <v>NO</v>
          </cell>
          <cell r="AR395" t="str">
            <v>SI</v>
          </cell>
          <cell r="AS395" t="str">
            <v>NO</v>
          </cell>
          <cell r="AT395" t="str">
            <v>NO</v>
          </cell>
          <cell r="AV395" t="str">
            <v>1996-12-31</v>
          </cell>
          <cell r="AW395" t="str">
            <v>TECNICO/A SANITARIO AMBIENTAL II</v>
          </cell>
          <cell r="AX395" t="str">
            <v>Regimen 276</v>
          </cell>
          <cell r="AY395" t="str">
            <v>Nombrado</v>
          </cell>
          <cell r="AZ395" t="str">
            <v>STA</v>
          </cell>
          <cell r="BA395" t="str">
            <v>0094-STA-Servidor Tecnico A</v>
          </cell>
          <cell r="BB395" t="str">
            <v>TA</v>
          </cell>
          <cell r="BC395" t="str">
            <v>Recursos Ordinarios</v>
          </cell>
          <cell r="BE395" t="str">
            <v>Presencial</v>
          </cell>
          <cell r="BF395" t="str">
            <v>NO</v>
          </cell>
          <cell r="BG395" t="str">
            <v>NO</v>
          </cell>
          <cell r="BI395" t="str">
            <v>NO</v>
          </cell>
          <cell r="BJ395" t="str">
            <v>NO</v>
          </cell>
          <cell r="BL395" t="str">
            <v>NO</v>
          </cell>
          <cell r="BM395" t="str">
            <v>Activos</v>
          </cell>
          <cell r="BN395" t="str">
            <v>Tecnicos</v>
          </cell>
          <cell r="BO395" t="str">
            <v>TECNICO ASIS</v>
          </cell>
          <cell r="BP395" t="str">
            <v>000124</v>
          </cell>
          <cell r="BQ395" t="str">
            <v>Ocupada</v>
          </cell>
          <cell r="BR395" t="str">
            <v>Concurso</v>
          </cell>
          <cell r="BS395" t="str">
            <v>31/12/1996</v>
          </cell>
          <cell r="BT395" t="str">
            <v>RESOLUCION DIRECTORAL</v>
          </cell>
          <cell r="BU395" t="str">
            <v>31/12/1996</v>
          </cell>
          <cell r="BV395" t="str">
            <v>-</v>
          </cell>
          <cell r="BX395" t="str">
            <v>DIRECCION EJECUTIVA</v>
          </cell>
          <cell r="BY395" t="str">
            <v>GESTION ADMINISTRATIVA</v>
          </cell>
          <cell r="BZ395" t="str">
            <v>Personal y Obligaciones Sociales</v>
          </cell>
          <cell r="CA395" t="str">
            <v>RECURSOS ORDINARIOS</v>
          </cell>
          <cell r="CB395" t="str">
            <v>12</v>
          </cell>
          <cell r="CC395" t="str">
            <v>BANCO DE LA NACION</v>
          </cell>
          <cell r="CD395" t="str">
            <v>MULTIRED</v>
          </cell>
          <cell r="CE395" t="str">
            <v>04181350496</v>
          </cell>
          <cell r="CF395" t="str">
            <v>00000000000000000000</v>
          </cell>
          <cell r="CG395" t="str">
            <v>DL.25897 - SPP</v>
          </cell>
          <cell r="CH395" t="str">
            <v>AFP PROFUTURO</v>
          </cell>
          <cell r="CI395" t="str">
            <v>31/12/1996</v>
          </cell>
          <cell r="CJ395" t="str">
            <v>544890GVPEE9</v>
          </cell>
          <cell r="CK395" t="str">
            <v>000000000000000</v>
          </cell>
          <cell r="CL395" t="str">
            <v>UE Red De Salud Abancay</v>
          </cell>
          <cell r="CM395" t="str">
            <v>ACTIVO</v>
          </cell>
          <cell r="CQ395" t="str">
            <v>Perú</v>
          </cell>
          <cell r="CR395" t="str">
            <v>MICRORED DE SALUD MICAELA BASTIDAS</v>
          </cell>
        </row>
        <row r="396">
          <cell r="S396" t="str">
            <v>24004309</v>
          </cell>
          <cell r="T396" t="str">
            <v>ELIANA</v>
          </cell>
          <cell r="U396" t="str">
            <v>VIDAL</v>
          </cell>
          <cell r="V396" t="str">
            <v>ROBLES</v>
          </cell>
          <cell r="W396" t="str">
            <v>SIN DATOS</v>
          </cell>
          <cell r="X396" t="str">
            <v>27/05/1973</v>
          </cell>
          <cell r="Y396" t="str">
            <v>Femenino</v>
          </cell>
          <cell r="Z396" t="str">
            <v>Casado</v>
          </cell>
          <cell r="AA396" t="str">
            <v>BARRIO VILLA GLORIA 400</v>
          </cell>
          <cell r="AC396" t="str">
            <v>elianvid@hotmail.com</v>
          </cell>
          <cell r="AD396" t="str">
            <v>956301446,959780873</v>
          </cell>
          <cell r="AE396" t="str">
            <v>Superior Universitario</v>
          </cell>
          <cell r="AF396" t="str">
            <v>Superior completo</v>
          </cell>
          <cell r="AG396" t="str">
            <v>ENFERMERA(O)</v>
          </cell>
          <cell r="AK396" t="str">
            <v>TITULO</v>
          </cell>
          <cell r="AL396" t="str">
            <v>36151</v>
          </cell>
          <cell r="AM396" t="str">
            <v>NO</v>
          </cell>
          <cell r="AR396" t="str">
            <v>SI</v>
          </cell>
          <cell r="AS396" t="str">
            <v>NO</v>
          </cell>
          <cell r="AT396" t="str">
            <v>NO</v>
          </cell>
          <cell r="AU396" t="str">
            <v>2009-05-15</v>
          </cell>
          <cell r="AV396" t="str">
            <v>2015-09-01</v>
          </cell>
          <cell r="AW396" t="str">
            <v>ENFERMERA/O</v>
          </cell>
          <cell r="AX396" t="str">
            <v>Regimen 276</v>
          </cell>
          <cell r="AY396" t="str">
            <v>Nombrado</v>
          </cell>
          <cell r="AZ396" t="str">
            <v>ENF-10</v>
          </cell>
          <cell r="BA396" t="str">
            <v>0076-ENF-10-Enfermera (nivel I)</v>
          </cell>
          <cell r="BB396" t="str">
            <v>10</v>
          </cell>
          <cell r="BC396" t="str">
            <v>Recursos Ordinarios</v>
          </cell>
          <cell r="BE396" t="str">
            <v>Presencial</v>
          </cell>
          <cell r="BF396" t="str">
            <v>NO</v>
          </cell>
          <cell r="BG396" t="str">
            <v>NO</v>
          </cell>
          <cell r="BI396" t="str">
            <v>NO</v>
          </cell>
          <cell r="BJ396" t="str">
            <v>NO</v>
          </cell>
          <cell r="BK396" t="str">
            <v>2009-05-05</v>
          </cell>
          <cell r="BL396" t="str">
            <v>NO</v>
          </cell>
          <cell r="BM396" t="str">
            <v>Activos</v>
          </cell>
          <cell r="BN396" t="str">
            <v>Profesionales de la Salud</v>
          </cell>
          <cell r="BO396" t="str">
            <v>PROF. DE LA SALUD</v>
          </cell>
          <cell r="BP396" t="str">
            <v>000147</v>
          </cell>
          <cell r="BQ396" t="str">
            <v>Ocupada</v>
          </cell>
          <cell r="BR396" t="str">
            <v>Concurso</v>
          </cell>
          <cell r="BS396" t="str">
            <v>15/05/2009</v>
          </cell>
          <cell r="BT396" t="str">
            <v>RESOLUCION DIRECTORAL</v>
          </cell>
          <cell r="BU396" t="str">
            <v>15/05/2009</v>
          </cell>
          <cell r="BV396" t="str">
            <v>-</v>
          </cell>
          <cell r="BX396" t="str">
            <v>DIRECCION EJECUTIVA</v>
          </cell>
          <cell r="BY396" t="str">
            <v>GESTION ADMINISTRATIVA</v>
          </cell>
          <cell r="BZ396" t="str">
            <v>Personal y Obligaciones Sociales</v>
          </cell>
          <cell r="CA396" t="str">
            <v>RECURSOS ORDINARIOS</v>
          </cell>
          <cell r="CB396" t="str">
            <v>12</v>
          </cell>
          <cell r="CC396" t="str">
            <v>BANCO DE LA NACION</v>
          </cell>
          <cell r="CD396" t="str">
            <v>MULTIRED</v>
          </cell>
          <cell r="CE396" t="str">
            <v>04181005950</v>
          </cell>
          <cell r="CF396" t="str">
            <v>00000000000000000000</v>
          </cell>
          <cell r="CG396" t="str">
            <v>DL.25897 - SPP</v>
          </cell>
          <cell r="CH396" t="str">
            <v>AFP PROFUTURO</v>
          </cell>
          <cell r="CI396" t="str">
            <v>15/05/2009</v>
          </cell>
          <cell r="CJ396" t="str">
            <v>568090EVMAL0</v>
          </cell>
          <cell r="CK396" t="str">
            <v>000000000000000</v>
          </cell>
          <cell r="CL396" t="str">
            <v>UE Red De Salud Abancay</v>
          </cell>
          <cell r="CM396" t="str">
            <v>ACTIVO</v>
          </cell>
          <cell r="CQ396" t="str">
            <v>Perú</v>
          </cell>
          <cell r="CR396" t="str">
            <v>MICRORED DE SALUD MICAELA BASTIDAS</v>
          </cell>
        </row>
        <row r="397">
          <cell r="S397" t="str">
            <v>09520616</v>
          </cell>
          <cell r="T397" t="str">
            <v>PERCY</v>
          </cell>
          <cell r="U397" t="str">
            <v>TAIPE</v>
          </cell>
          <cell r="V397" t="str">
            <v>SOTO</v>
          </cell>
          <cell r="W397" t="str">
            <v>SIN DATOS</v>
          </cell>
          <cell r="X397" t="str">
            <v>26/02/1970</v>
          </cell>
          <cell r="Y397" t="str">
            <v>Masculino</v>
          </cell>
          <cell r="Z397" t="str">
            <v>Soltero</v>
          </cell>
          <cell r="AA397" t="str">
            <v>SIN DATOS</v>
          </cell>
          <cell r="AC397" t="str">
            <v>petaso_70@hotmail.com</v>
          </cell>
          <cell r="AD397" t="str">
            <v>965384700</v>
          </cell>
          <cell r="AE397" t="str">
            <v>Superior Universitario</v>
          </cell>
          <cell r="AF397" t="str">
            <v>Superior completo</v>
          </cell>
          <cell r="AG397" t="str">
            <v>CIRUJANO DENTISTA</v>
          </cell>
          <cell r="AK397" t="str">
            <v>TITULO</v>
          </cell>
          <cell r="AM397" t="str">
            <v>NO</v>
          </cell>
          <cell r="AR397" t="str">
            <v>SI</v>
          </cell>
          <cell r="AS397" t="str">
            <v>NO</v>
          </cell>
          <cell r="AT397" t="str">
            <v>NO</v>
          </cell>
          <cell r="AV397" t="str">
            <v>2013-09-01</v>
          </cell>
          <cell r="AW397" t="str">
            <v>ODONTOLOGO</v>
          </cell>
          <cell r="AX397" t="str">
            <v>Regimen 276</v>
          </cell>
          <cell r="AY397" t="str">
            <v>Nombrado</v>
          </cell>
          <cell r="AZ397" t="str">
            <v>CD-I</v>
          </cell>
          <cell r="BA397" t="str">
            <v>0115-CD-I-Cirujano Dentista (nivel I)</v>
          </cell>
          <cell r="BB397" t="str">
            <v>61</v>
          </cell>
          <cell r="BE397" t="str">
            <v>Presencial</v>
          </cell>
          <cell r="BF397" t="str">
            <v>NO</v>
          </cell>
          <cell r="BG397" t="str">
            <v>NO</v>
          </cell>
          <cell r="BI397" t="str">
            <v>NO</v>
          </cell>
          <cell r="BJ397" t="str">
            <v>NO</v>
          </cell>
          <cell r="BK397" t="str">
            <v>31/12/2018</v>
          </cell>
          <cell r="BL397" t="str">
            <v>SI</v>
          </cell>
          <cell r="BM397" t="str">
            <v>Activos</v>
          </cell>
          <cell r="BN397" t="str">
            <v>Profesionales de la Salud</v>
          </cell>
          <cell r="BO397" t="str">
            <v>PROF. DE LA SALUD</v>
          </cell>
          <cell r="BP397" t="str">
            <v>000605</v>
          </cell>
          <cell r="BQ397" t="str">
            <v>Ocupada</v>
          </cell>
          <cell r="BR397" t="str">
            <v>Concurso</v>
          </cell>
          <cell r="BS397" t="str">
            <v>01/01/2019</v>
          </cell>
          <cell r="BT397" t="str">
            <v>RESOLUCION DIRECTORAL</v>
          </cell>
          <cell r="BU397" t="str">
            <v>01/01/2019</v>
          </cell>
          <cell r="BV397" t="str">
            <v>396</v>
          </cell>
          <cell r="BX397" t="str">
            <v>DIRECCION EJECUTIVA</v>
          </cell>
          <cell r="BZ397" t="str">
            <v>Personal y Obligaciones Sociales</v>
          </cell>
          <cell r="CA397" t="str">
            <v>RECURSOS ORDINARIOS</v>
          </cell>
          <cell r="CB397" t="str">
            <v>12</v>
          </cell>
          <cell r="CC397" t="str">
            <v>BANCO DE LA NACION</v>
          </cell>
          <cell r="CD397" t="str">
            <v>CUENTA DE AHORRO</v>
          </cell>
          <cell r="CE397" t="str">
            <v>04181061818</v>
          </cell>
          <cell r="CF397" t="str">
            <v>00000000000000000000</v>
          </cell>
          <cell r="CG397" t="str">
            <v>DL.19990 - SNP</v>
          </cell>
          <cell r="CH397" t="str">
            <v>O.N.P.</v>
          </cell>
          <cell r="CI397" t="str">
            <v>01/01/2019</v>
          </cell>
          <cell r="CJ397" t="str">
            <v>000000000000</v>
          </cell>
          <cell r="CK397" t="str">
            <v>000000000000000</v>
          </cell>
          <cell r="CL397" t="str">
            <v>UE Red De Salud Abancay</v>
          </cell>
          <cell r="CM397" t="str">
            <v>ACTIVO</v>
          </cell>
          <cell r="CQ397" t="str">
            <v>Perú</v>
          </cell>
          <cell r="CR397" t="str">
            <v>MICRORED DE SALUD MICAELA BASTIDAS</v>
          </cell>
        </row>
        <row r="398">
          <cell r="S398" t="str">
            <v>42226817</v>
          </cell>
          <cell r="T398" t="str">
            <v>CARMEN</v>
          </cell>
          <cell r="U398" t="str">
            <v>ENCISO</v>
          </cell>
          <cell r="V398" t="str">
            <v>MERINO</v>
          </cell>
          <cell r="W398" t="str">
            <v>SIN DATOS</v>
          </cell>
          <cell r="X398" t="str">
            <v>17/02/1984</v>
          </cell>
          <cell r="Y398" t="str">
            <v>Femenino</v>
          </cell>
          <cell r="Z398" t="str">
            <v>Soltero</v>
          </cell>
          <cell r="AA398" t="str">
            <v>SIN DATOS</v>
          </cell>
          <cell r="AC398" t="str">
            <v>carmenxto17@hotmail.com</v>
          </cell>
          <cell r="AD398" t="str">
            <v>983601929</v>
          </cell>
          <cell r="AE398" t="str">
            <v>Superior Universitario</v>
          </cell>
          <cell r="AF398" t="str">
            <v>Superior completo</v>
          </cell>
          <cell r="AG398" t="str">
            <v>OBSTETRA</v>
          </cell>
          <cell r="AK398" t="str">
            <v>TITULO</v>
          </cell>
          <cell r="AL398" t="str">
            <v>27267</v>
          </cell>
          <cell r="AM398" t="str">
            <v>SI</v>
          </cell>
          <cell r="AN398" t="str">
            <v>PROMOCION DE LA SALUD MATERNA CON MENCION EN PSICOPROFILAXIS OBSTETRICA Y ESTIMULACION PRENATAL</v>
          </cell>
          <cell r="AO398" t="str">
            <v>RNE</v>
          </cell>
          <cell r="AP398" t="str">
            <v>1793-E.03</v>
          </cell>
          <cell r="AQ398" t="str">
            <v>UNIVERSIDAD AUTONOMA DE ICA</v>
          </cell>
          <cell r="AR398" t="str">
            <v>SI</v>
          </cell>
          <cell r="AS398" t="str">
            <v>NO</v>
          </cell>
          <cell r="AT398" t="str">
            <v>NO</v>
          </cell>
          <cell r="AV398" t="str">
            <v>2014-01-01</v>
          </cell>
          <cell r="AW398" t="str">
            <v>OBSTETRA</v>
          </cell>
          <cell r="AX398" t="str">
            <v>Regimen 276</v>
          </cell>
          <cell r="AY398" t="str">
            <v>Contratado 276 - Plazo fijo</v>
          </cell>
          <cell r="AZ398" t="str">
            <v>OBS-I</v>
          </cell>
          <cell r="BA398" t="str">
            <v>0110-OBS-I-Obstetriz (nivel 10)</v>
          </cell>
          <cell r="BB398" t="str">
            <v>1</v>
          </cell>
          <cell r="BE398" t="str">
            <v>Presencial</v>
          </cell>
          <cell r="BF398" t="str">
            <v>NO</v>
          </cell>
          <cell r="BG398" t="str">
            <v>NO</v>
          </cell>
          <cell r="BI398" t="str">
            <v>NO</v>
          </cell>
          <cell r="BJ398" t="str">
            <v>NO</v>
          </cell>
          <cell r="BL398" t="str">
            <v>NO</v>
          </cell>
          <cell r="BM398" t="str">
            <v>Activos</v>
          </cell>
          <cell r="BN398" t="str">
            <v>Profesionales de la Salud</v>
          </cell>
          <cell r="BO398" t="str">
            <v>PROF. DE LA SALUD</v>
          </cell>
          <cell r="BP398" t="str">
            <v>000187</v>
          </cell>
          <cell r="BQ398" t="str">
            <v>Ocupada</v>
          </cell>
          <cell r="BR398" t="str">
            <v>Mandato Judicial</v>
          </cell>
          <cell r="BS398" t="str">
            <v>01/06/2019</v>
          </cell>
          <cell r="BT398" t="str">
            <v>RESOLUCION DIRECTORAL</v>
          </cell>
          <cell r="BU398" t="str">
            <v>01/06/2019</v>
          </cell>
          <cell r="BV398" t="str">
            <v>396</v>
          </cell>
          <cell r="BX398" t="str">
            <v>DIRECCION EJECUTIVA</v>
          </cell>
          <cell r="BY398" t="str">
            <v>GESTION ADMINISTRATIVA</v>
          </cell>
          <cell r="BZ398" t="str">
            <v>Personal y Obligaciones Sociales</v>
          </cell>
          <cell r="CA398" t="str">
            <v>RECURSOS ORDINARIOS</v>
          </cell>
          <cell r="CB398" t="str">
            <v>12</v>
          </cell>
          <cell r="CC398" t="str">
            <v>BANCO DE LA NACION</v>
          </cell>
          <cell r="CD398" t="str">
            <v>CUENTA DE AHORRO</v>
          </cell>
          <cell r="CE398" t="str">
            <v>04181075444</v>
          </cell>
          <cell r="CF398" t="str">
            <v>00000000000000000000</v>
          </cell>
          <cell r="CG398" t="str">
            <v>DL.19990 - SNP</v>
          </cell>
          <cell r="CH398" t="str">
            <v>O.N.P.</v>
          </cell>
          <cell r="CI398" t="str">
            <v>03/06/2019</v>
          </cell>
          <cell r="CJ398" t="str">
            <v>000000000000</v>
          </cell>
          <cell r="CK398" t="str">
            <v>000000000000000</v>
          </cell>
          <cell r="CL398" t="str">
            <v>UE Red De Salud Abancay</v>
          </cell>
          <cell r="CM398" t="str">
            <v>ACTIVO</v>
          </cell>
          <cell r="CQ398" t="str">
            <v>Perú</v>
          </cell>
          <cell r="CR398" t="str">
            <v>MICRORED DE SALUD MICAELA BASTIDAS</v>
          </cell>
        </row>
        <row r="399">
          <cell r="S399" t="str">
            <v>46742199</v>
          </cell>
          <cell r="T399" t="str">
            <v>HUBERT</v>
          </cell>
          <cell r="U399" t="str">
            <v>AVENDAÑO</v>
          </cell>
          <cell r="V399" t="str">
            <v>TELLO</v>
          </cell>
          <cell r="W399" t="str">
            <v>SIN DATOS</v>
          </cell>
          <cell r="X399" t="str">
            <v>09/01/1991</v>
          </cell>
          <cell r="Y399" t="str">
            <v>Masculino</v>
          </cell>
          <cell r="Z399" t="str">
            <v>Soltero</v>
          </cell>
          <cell r="AA399" t="str">
            <v>URB MICAELA BASTIDAS H 7</v>
          </cell>
          <cell r="AC399" t="str">
            <v>hubert.al@hotmail.com</v>
          </cell>
          <cell r="AD399" t="str">
            <v>945276407</v>
          </cell>
          <cell r="AE399" t="str">
            <v>Superior Técnico</v>
          </cell>
          <cell r="AF399" t="str">
            <v>Técnico superior completo</v>
          </cell>
          <cell r="AG399" t="str">
            <v>TECNICO EN COMPUTACION E INFORMATICA/EN COMPUTADORAS</v>
          </cell>
          <cell r="AK399" t="str">
            <v>TITULO</v>
          </cell>
          <cell r="AM399" t="str">
            <v>NO</v>
          </cell>
          <cell r="AR399" t="str">
            <v>SI</v>
          </cell>
          <cell r="AS399" t="str">
            <v>NO</v>
          </cell>
          <cell r="AT399" t="str">
            <v>NO</v>
          </cell>
          <cell r="AV399" t="str">
            <v>01/11/2018</v>
          </cell>
          <cell r="AW399" t="str">
            <v>DIGITADOR/A</v>
          </cell>
          <cell r="AX399" t="str">
            <v>Regimen 1057 (CAS)</v>
          </cell>
          <cell r="AY399" t="str">
            <v>Contrato CAS</v>
          </cell>
          <cell r="AZ399" t="str">
            <v>Sin Nivel Remunerativo</v>
          </cell>
          <cell r="BA399" t="str">
            <v>0000-Sin Nivel Remunerativo</v>
          </cell>
          <cell r="BC399" t="str">
            <v>Recursos Ordinarios</v>
          </cell>
          <cell r="BD399" t="str">
            <v>1400</v>
          </cell>
          <cell r="BE399" t="str">
            <v>Presencial</v>
          </cell>
          <cell r="BF399" t="str">
            <v>NO</v>
          </cell>
          <cell r="BG399" t="str">
            <v>NO</v>
          </cell>
          <cell r="BI399" t="str">
            <v>NO</v>
          </cell>
          <cell r="BJ399" t="str">
            <v>NO</v>
          </cell>
          <cell r="BL399" t="str">
            <v>NO</v>
          </cell>
          <cell r="BM399" t="str">
            <v>Contrato Administrativo de Servicios</v>
          </cell>
          <cell r="BN399" t="str">
            <v>Tecnicos</v>
          </cell>
          <cell r="BO399" t="str">
            <v>TECNICO ADM</v>
          </cell>
          <cell r="BP399" t="str">
            <v>000532</v>
          </cell>
          <cell r="BQ399" t="str">
            <v>Ocupada</v>
          </cell>
          <cell r="BR399" t="str">
            <v>Concurso</v>
          </cell>
          <cell r="BS399" t="str">
            <v>01/09/2020</v>
          </cell>
          <cell r="BT399" t="str">
            <v>MEMORANDUM</v>
          </cell>
          <cell r="BU399" t="str">
            <v>01/09/2020</v>
          </cell>
          <cell r="BV399" t="str">
            <v>00112</v>
          </cell>
          <cell r="BW399" t="str">
            <v>UE 1498 RED DE SALUD ABANCAY</v>
          </cell>
          <cell r="BX399" t="str">
            <v>RED DE SALUD ABANCAY</v>
          </cell>
          <cell r="BZ399" t="str">
            <v>Personal y Obligaciones Sociales</v>
          </cell>
          <cell r="CA399" t="str">
            <v>RECURSOS ORDINARIOS</v>
          </cell>
          <cell r="CB399" t="str">
            <v>12</v>
          </cell>
          <cell r="CC399" t="str">
            <v>BANCO DE LA NACION</v>
          </cell>
          <cell r="CD399" t="str">
            <v>CUENTA DE AHORRO</v>
          </cell>
          <cell r="CE399" t="str">
            <v>04181405541</v>
          </cell>
          <cell r="CF399" t="str">
            <v>000000000000000000</v>
          </cell>
          <cell r="CG399" t="str">
            <v>DL.25897 - SPP</v>
          </cell>
          <cell r="CH399" t="str">
            <v>AFP HABITAT</v>
          </cell>
          <cell r="CI399" t="str">
            <v>01/09/2020</v>
          </cell>
          <cell r="CJ399" t="str">
            <v>332451HATNL0</v>
          </cell>
          <cell r="CK399" t="str">
            <v>000000000000000</v>
          </cell>
          <cell r="CL399" t="str">
            <v>UE Red De Salud Abancay</v>
          </cell>
          <cell r="CM399" t="str">
            <v>ACTIVO</v>
          </cell>
          <cell r="CQ399" t="str">
            <v>Perú</v>
          </cell>
          <cell r="CR399" t="str">
            <v>MICRORED DE SALUD MICAELA BASTIDAS</v>
          </cell>
        </row>
        <row r="400">
          <cell r="S400" t="str">
            <v>43075902</v>
          </cell>
          <cell r="T400" t="str">
            <v>LOURDES</v>
          </cell>
          <cell r="U400" t="str">
            <v>ZANABRIA</v>
          </cell>
          <cell r="V400" t="str">
            <v>SANCHEZ</v>
          </cell>
          <cell r="W400" t="str">
            <v>SIN DATOS</v>
          </cell>
          <cell r="X400" t="str">
            <v>28/06/1985</v>
          </cell>
          <cell r="Y400" t="str">
            <v>Femenino</v>
          </cell>
          <cell r="Z400" t="str">
            <v>Soltero</v>
          </cell>
          <cell r="AA400" t="str">
            <v>SABAINO</v>
          </cell>
          <cell r="AC400" t="str">
            <v>lulazanabria_28@hotmail.com</v>
          </cell>
          <cell r="AD400" t="str">
            <v>974212614</v>
          </cell>
          <cell r="AE400" t="str">
            <v>Superior Técnico</v>
          </cell>
          <cell r="AF400" t="str">
            <v>Técnico superior completo</v>
          </cell>
          <cell r="AG400" t="str">
            <v>TECNICO DE FARMACIA</v>
          </cell>
          <cell r="AK400" t="str">
            <v>TITULO</v>
          </cell>
          <cell r="AM400" t="str">
            <v>NO</v>
          </cell>
          <cell r="AR400" t="str">
            <v>SI</v>
          </cell>
          <cell r="AS400" t="str">
            <v>NO</v>
          </cell>
          <cell r="AT400" t="str">
            <v>NO</v>
          </cell>
          <cell r="AU400" t="str">
            <v>01/01/2014</v>
          </cell>
          <cell r="AV400" t="str">
            <v>13/03/2020</v>
          </cell>
          <cell r="AW400" t="str">
            <v>TECNICO/A EN FARMACIA I</v>
          </cell>
          <cell r="AX400" t="str">
            <v>Regimen 1057 (CAS)</v>
          </cell>
          <cell r="AY400" t="str">
            <v>CAS LEY N° 31538</v>
          </cell>
          <cell r="AZ400" t="str">
            <v>Sin Nivel Remunerativo</v>
          </cell>
          <cell r="BA400" t="str">
            <v>0000-Sin Nivel Remunerativo</v>
          </cell>
          <cell r="BC400" t="str">
            <v>Recursos Ordinarios</v>
          </cell>
          <cell r="BD400" t="str">
            <v>1800</v>
          </cell>
          <cell r="BE400" t="str">
            <v>Presencial</v>
          </cell>
          <cell r="BF400" t="str">
            <v>NO</v>
          </cell>
          <cell r="BG400" t="str">
            <v>NO</v>
          </cell>
          <cell r="BI400" t="str">
            <v>NO</v>
          </cell>
          <cell r="BJ400" t="str">
            <v>NO</v>
          </cell>
          <cell r="BL400" t="str">
            <v>NO</v>
          </cell>
          <cell r="BM400" t="str">
            <v>Contrato Administrativo de Servicios</v>
          </cell>
          <cell r="BN400" t="str">
            <v>Tecnicos</v>
          </cell>
          <cell r="BO400" t="str">
            <v>TECNICO ASIS</v>
          </cell>
          <cell r="BP400" t="str">
            <v>000799</v>
          </cell>
          <cell r="BQ400" t="str">
            <v>Ocupada</v>
          </cell>
          <cell r="BR400" t="str">
            <v>Contrato</v>
          </cell>
          <cell r="BS400" t="str">
            <v>05/08/2022</v>
          </cell>
          <cell r="BT400" t="str">
            <v>MEMORANDUM</v>
          </cell>
          <cell r="BU400" t="str">
            <v>05/08/2022</v>
          </cell>
          <cell r="BV400" t="str">
            <v>1090-2022</v>
          </cell>
          <cell r="BW400" t="str">
            <v>C.S. I-3 VILLAGLORIA</v>
          </cell>
          <cell r="BX400" t="str">
            <v>RED DE SALUD ABANCAY</v>
          </cell>
          <cell r="BZ400" t="str">
            <v>Personal y Obligaciones Sociales</v>
          </cell>
          <cell r="CA400" t="str">
            <v>RECURSOS ORDINARIOS</v>
          </cell>
          <cell r="CB400" t="str">
            <v>2</v>
          </cell>
          <cell r="CC400" t="str">
            <v>BANCO DE LA NACION</v>
          </cell>
          <cell r="CD400" t="str">
            <v>CUENTA CORRIENTE</v>
          </cell>
          <cell r="CG400" t="str">
            <v>DL.25897 - SPP</v>
          </cell>
          <cell r="CH400" t="str">
            <v>PRIMA AFP</v>
          </cell>
          <cell r="CI400" t="str">
            <v>20/02/2018</v>
          </cell>
          <cell r="CJ400" t="str">
            <v>612240LZSAC0</v>
          </cell>
          <cell r="CL400" t="str">
            <v>UE Red De Salud Abancay</v>
          </cell>
          <cell r="CM400" t="str">
            <v>ACTIVO</v>
          </cell>
          <cell r="CQ400" t="str">
            <v>Perú</v>
          </cell>
          <cell r="CR400" t="str">
            <v>MICRORED DE SALUD MICAELA BASTIDAS</v>
          </cell>
        </row>
        <row r="401">
          <cell r="S401" t="str">
            <v>44798576</v>
          </cell>
          <cell r="T401" t="str">
            <v>SERGIO</v>
          </cell>
          <cell r="U401" t="str">
            <v>YLLPA</v>
          </cell>
          <cell r="V401" t="str">
            <v>PACHACAMA</v>
          </cell>
          <cell r="W401" t="str">
            <v>SIN DATOS</v>
          </cell>
          <cell r="X401" t="str">
            <v>07/01/1988</v>
          </cell>
          <cell r="Y401" t="str">
            <v>Masculino</v>
          </cell>
          <cell r="Z401" t="str">
            <v>Soltero</v>
          </cell>
          <cell r="AA401" t="str">
            <v>MICAELA BASTIDAS S/N</v>
          </cell>
          <cell r="AC401" t="str">
            <v>sergio7188-25@hotmail.com</v>
          </cell>
          <cell r="AD401" t="str">
            <v>958720083</v>
          </cell>
          <cell r="AE401" t="str">
            <v>Superior Universitario</v>
          </cell>
          <cell r="AF401" t="str">
            <v>Superior completo</v>
          </cell>
          <cell r="AG401" t="str">
            <v>MEDICO CIRUJANO</v>
          </cell>
          <cell r="AK401" t="str">
            <v>TITULO</v>
          </cell>
          <cell r="AL401" t="str">
            <v>73111</v>
          </cell>
          <cell r="AM401" t="str">
            <v>NO</v>
          </cell>
          <cell r="AR401" t="str">
            <v>SI</v>
          </cell>
          <cell r="AS401" t="str">
            <v>NO</v>
          </cell>
          <cell r="AT401" t="str">
            <v>NO</v>
          </cell>
          <cell r="AU401" t="str">
            <v>12/03/2020</v>
          </cell>
          <cell r="AV401" t="str">
            <v>05/08/2022</v>
          </cell>
          <cell r="AW401" t="str">
            <v>MEDICO</v>
          </cell>
          <cell r="AX401" t="str">
            <v>Regimen 1057 (CAS)</v>
          </cell>
          <cell r="AY401" t="str">
            <v>CAS LEY N° 31538</v>
          </cell>
          <cell r="AZ401" t="str">
            <v>Sin Nivel Remunerativo</v>
          </cell>
          <cell r="BA401" t="str">
            <v>0000-Sin Nivel Remunerativo</v>
          </cell>
          <cell r="BC401" t="str">
            <v>Recursos Ordinarios</v>
          </cell>
          <cell r="BD401" t="str">
            <v>5200</v>
          </cell>
          <cell r="BE401" t="str">
            <v>Presencial</v>
          </cell>
          <cell r="BF401" t="str">
            <v>NO</v>
          </cell>
          <cell r="BG401" t="str">
            <v>NO</v>
          </cell>
          <cell r="BI401" t="str">
            <v>NO</v>
          </cell>
          <cell r="BJ401" t="str">
            <v>NO</v>
          </cell>
          <cell r="BL401" t="str">
            <v>NO</v>
          </cell>
          <cell r="BM401" t="str">
            <v>Contrato Administrativo de Servicios</v>
          </cell>
          <cell r="BN401" t="str">
            <v>Profesionales de la Salud</v>
          </cell>
          <cell r="BO401" t="str">
            <v>MEDICO</v>
          </cell>
          <cell r="BP401" t="str">
            <v>000864</v>
          </cell>
          <cell r="BQ401" t="str">
            <v>Ocupada</v>
          </cell>
          <cell r="BR401" t="str">
            <v>Contrato</v>
          </cell>
          <cell r="BS401" t="str">
            <v>05/08/2022</v>
          </cell>
          <cell r="BT401" t="str">
            <v>MEMORANDUM</v>
          </cell>
          <cell r="BU401" t="str">
            <v>05/08/2022</v>
          </cell>
          <cell r="BV401" t="str">
            <v>1063-2022</v>
          </cell>
          <cell r="BW401" t="str">
            <v>C.S. I-3 VILLAGLORIA</v>
          </cell>
          <cell r="BX401" t="str">
            <v>RED DE SALUD ABANCAY</v>
          </cell>
          <cell r="BZ401" t="str">
            <v>Personal y Obligaciones Sociales</v>
          </cell>
          <cell r="CA401" t="str">
            <v>RECURSOS ORDINARIOS</v>
          </cell>
          <cell r="CB401" t="str">
            <v>2</v>
          </cell>
          <cell r="CC401" t="str">
            <v>BANCO DE LA NACION</v>
          </cell>
          <cell r="CD401" t="str">
            <v>MULTIRED</v>
          </cell>
          <cell r="CG401" t="str">
            <v>DL.19990 - SNP</v>
          </cell>
          <cell r="CH401" t="str">
            <v>O.N.P.</v>
          </cell>
          <cell r="CI401" t="str">
            <v>05/08/2022</v>
          </cell>
          <cell r="CL401" t="str">
            <v>UE Red De Salud Abancay</v>
          </cell>
          <cell r="CM401" t="str">
            <v>ACTIVO</v>
          </cell>
          <cell r="CQ401" t="str">
            <v>Perú</v>
          </cell>
          <cell r="CR401" t="str">
            <v>MICRORED DE SALUD MICAELA BASTIDAS</v>
          </cell>
        </row>
        <row r="402">
          <cell r="S402" t="str">
            <v>44825720</v>
          </cell>
          <cell r="T402" t="str">
            <v>JULIA MELCHORA</v>
          </cell>
          <cell r="U402" t="str">
            <v>MENCIA</v>
          </cell>
          <cell r="V402" t="str">
            <v>OJEDA</v>
          </cell>
          <cell r="W402" t="str">
            <v>SIN DATOS</v>
          </cell>
          <cell r="X402" t="str">
            <v>06/01/1982</v>
          </cell>
          <cell r="Y402" t="str">
            <v>Femenino</v>
          </cell>
          <cell r="Z402" t="str">
            <v>Soltero</v>
          </cell>
          <cell r="AA402" t="str">
            <v>AV NUÑEZ 624</v>
          </cell>
          <cell r="AE402" t="str">
            <v>Superior Técnico</v>
          </cell>
          <cell r="AF402" t="str">
            <v>Técnico superior incompleto</v>
          </cell>
          <cell r="AG402" t="str">
            <v>TECNICO EN MANTENIMIENTO</v>
          </cell>
          <cell r="AK402" t="str">
            <v>ESTUDIANTE</v>
          </cell>
          <cell r="AM402" t="str">
            <v>NO</v>
          </cell>
          <cell r="AR402" t="str">
            <v>SI</v>
          </cell>
          <cell r="AS402" t="str">
            <v>NO</v>
          </cell>
          <cell r="AT402" t="str">
            <v>NO</v>
          </cell>
          <cell r="AV402" t="str">
            <v>05/08/2022</v>
          </cell>
          <cell r="AW402" t="str">
            <v>TRABAJADOR/A DE SERVICIOS GENERALES</v>
          </cell>
          <cell r="AX402" t="str">
            <v>Regimen 1057 (CAS)</v>
          </cell>
          <cell r="AY402" t="str">
            <v>CAS LEY N° 31538</v>
          </cell>
          <cell r="AZ402" t="str">
            <v>Sin Nivel Remunerativo</v>
          </cell>
          <cell r="BA402" t="str">
            <v>0000-Sin Nivel Remunerativo</v>
          </cell>
          <cell r="BC402" t="str">
            <v>Recursos Ordinarios</v>
          </cell>
          <cell r="BD402" t="str">
            <v>1625</v>
          </cell>
          <cell r="BE402" t="str">
            <v>Presencial</v>
          </cell>
          <cell r="BF402" t="str">
            <v>NO</v>
          </cell>
          <cell r="BG402" t="str">
            <v>NO</v>
          </cell>
          <cell r="BI402" t="str">
            <v>NO</v>
          </cell>
          <cell r="BJ402" t="str">
            <v>NO</v>
          </cell>
          <cell r="BL402" t="str">
            <v>NO</v>
          </cell>
          <cell r="BM402" t="str">
            <v>Contrato Administrativo de Servicios</v>
          </cell>
          <cell r="BN402" t="str">
            <v>Auxiliares</v>
          </cell>
          <cell r="BO402" t="str">
            <v>AUXILIAR ADM</v>
          </cell>
          <cell r="BP402" t="str">
            <v>000830</v>
          </cell>
          <cell r="BQ402" t="str">
            <v>Ocupada</v>
          </cell>
          <cell r="BR402" t="str">
            <v>Contrato</v>
          </cell>
          <cell r="BS402" t="str">
            <v>05/08/2022</v>
          </cell>
          <cell r="BT402" t="str">
            <v>MEMORANDUM</v>
          </cell>
          <cell r="BU402" t="str">
            <v>05/08/2022</v>
          </cell>
          <cell r="BV402" t="str">
            <v>1108-2022</v>
          </cell>
          <cell r="BW402" t="str">
            <v>C.S. I-3 VILLAGLORIA</v>
          </cell>
          <cell r="BX402" t="str">
            <v>RED DE SALUD ABANCAY</v>
          </cell>
          <cell r="BZ402" t="str">
            <v>Personal y Obligaciones Sociales</v>
          </cell>
          <cell r="CA402" t="str">
            <v>RECURSOS ORDINARIOS</v>
          </cell>
          <cell r="CB402" t="str">
            <v>2</v>
          </cell>
          <cell r="CC402" t="str">
            <v>BANCO DE LA NACION</v>
          </cell>
          <cell r="CD402" t="str">
            <v>MULTIRED</v>
          </cell>
          <cell r="CG402" t="str">
            <v>DL.19990 - SNP</v>
          </cell>
          <cell r="CH402" t="str">
            <v>O.N.P.</v>
          </cell>
          <cell r="CI402" t="str">
            <v>05/08/2022</v>
          </cell>
          <cell r="CL402" t="str">
            <v>UE Red De Salud Abancay</v>
          </cell>
          <cell r="CM402" t="str">
            <v>ACTIVO</v>
          </cell>
          <cell r="CQ402" t="str">
            <v>Perú</v>
          </cell>
          <cell r="CR402" t="str">
            <v>MICRORED DE SALUD MICAELA BASTIDAS</v>
          </cell>
        </row>
        <row r="403">
          <cell r="S403" t="str">
            <v>23958638</v>
          </cell>
          <cell r="T403" t="str">
            <v>SONIA</v>
          </cell>
          <cell r="U403" t="str">
            <v>LINASCA</v>
          </cell>
          <cell r="V403" t="str">
            <v>CONDORI</v>
          </cell>
          <cell r="W403" t="str">
            <v>SIN DATOS</v>
          </cell>
          <cell r="X403" t="str">
            <v>25/07/1973</v>
          </cell>
          <cell r="Y403" t="str">
            <v>Femenino</v>
          </cell>
          <cell r="Z403" t="str">
            <v>Casado</v>
          </cell>
          <cell r="AA403" t="str">
            <v>ASOC.VICTOR ACOSTA RIOS Ñ-2</v>
          </cell>
          <cell r="AC403" t="str">
            <v>shanita_1278@hotmail.com</v>
          </cell>
          <cell r="AD403" t="str">
            <v>962360311,962360311</v>
          </cell>
          <cell r="AE403" t="str">
            <v>Superior Universitario</v>
          </cell>
          <cell r="AF403" t="str">
            <v>Superior completo</v>
          </cell>
          <cell r="AG403" t="str">
            <v>CIRUJANO DENTISTA</v>
          </cell>
          <cell r="AK403" t="str">
            <v>TITULO</v>
          </cell>
          <cell r="AL403" t="str">
            <v>35136</v>
          </cell>
          <cell r="AM403" t="str">
            <v>NO</v>
          </cell>
          <cell r="AR403" t="str">
            <v>SI</v>
          </cell>
          <cell r="AS403" t="str">
            <v>NO</v>
          </cell>
          <cell r="AT403" t="str">
            <v>NO</v>
          </cell>
          <cell r="AU403" t="str">
            <v>1997-11-01</v>
          </cell>
          <cell r="AV403" t="str">
            <v>2015-03-01</v>
          </cell>
          <cell r="AW403" t="str">
            <v>ODONTOLOGO</v>
          </cell>
          <cell r="AX403" t="str">
            <v>Regimen 276</v>
          </cell>
          <cell r="AY403" t="str">
            <v>Nombrado</v>
          </cell>
          <cell r="AZ403" t="str">
            <v>CD-I</v>
          </cell>
          <cell r="BA403" t="str">
            <v>0115-CD-I-Cirujano Dentista (nivel I)</v>
          </cell>
          <cell r="BB403" t="str">
            <v>61</v>
          </cell>
          <cell r="BE403" t="str">
            <v>Presencial</v>
          </cell>
          <cell r="BF403" t="str">
            <v>NO</v>
          </cell>
          <cell r="BG403" t="str">
            <v>NO</v>
          </cell>
          <cell r="BI403" t="str">
            <v>NO</v>
          </cell>
          <cell r="BJ403" t="str">
            <v>NO</v>
          </cell>
          <cell r="BK403" t="str">
            <v>29/12/2017</v>
          </cell>
          <cell r="BL403" t="str">
            <v>SI</v>
          </cell>
          <cell r="BM403" t="str">
            <v>Activos</v>
          </cell>
          <cell r="BN403" t="str">
            <v>Profesionales de la Salud</v>
          </cell>
          <cell r="BO403" t="str">
            <v>PROF. DE LA SALUD</v>
          </cell>
          <cell r="BP403" t="str">
            <v>000218</v>
          </cell>
          <cell r="BQ403" t="str">
            <v>Ocupada</v>
          </cell>
          <cell r="BR403" t="str">
            <v>Ley 28560</v>
          </cell>
          <cell r="BS403" t="str">
            <v>01/04/2011</v>
          </cell>
          <cell r="BT403" t="str">
            <v>RESOLUCION DIRECTORAL</v>
          </cell>
          <cell r="BU403" t="str">
            <v>01/04/2011</v>
          </cell>
          <cell r="BV403" t="str">
            <v>01</v>
          </cell>
          <cell r="BX403" t="str">
            <v>DIRECCION EJECUTIVA</v>
          </cell>
          <cell r="BY403" t="str">
            <v>GESTION ADMINISTRATIVA</v>
          </cell>
          <cell r="BZ403" t="str">
            <v>Personal y Obligaciones Sociales</v>
          </cell>
          <cell r="CA403" t="str">
            <v>RECURSOS ORDINARIOS</v>
          </cell>
          <cell r="CB403" t="str">
            <v>12</v>
          </cell>
          <cell r="CC403" t="str">
            <v>BANCO DE LA NACION</v>
          </cell>
          <cell r="CD403" t="str">
            <v>MULTIRED</v>
          </cell>
          <cell r="CE403" t="str">
            <v>04181074995</v>
          </cell>
          <cell r="CF403" t="str">
            <v>00000000000000000000</v>
          </cell>
          <cell r="CG403" t="str">
            <v>DL.19990 - SNP</v>
          </cell>
          <cell r="CH403" t="str">
            <v>O.N.P.</v>
          </cell>
          <cell r="CI403" t="str">
            <v>01/02/2009</v>
          </cell>
          <cell r="CJ403" t="str">
            <v>0</v>
          </cell>
          <cell r="CK403" t="str">
            <v>0</v>
          </cell>
          <cell r="CL403" t="str">
            <v>UE Red De Salud Abancay</v>
          </cell>
          <cell r="CM403" t="str">
            <v>ACTIVO</v>
          </cell>
          <cell r="CQ403" t="str">
            <v>Perú</v>
          </cell>
          <cell r="CR403" t="str">
            <v>MICRORED DE SALUD MICAELA BASTIDAS</v>
          </cell>
        </row>
        <row r="404">
          <cell r="S404" t="str">
            <v>00446762</v>
          </cell>
          <cell r="T404" t="str">
            <v>LOURDES</v>
          </cell>
          <cell r="U404" t="str">
            <v>MAMANI</v>
          </cell>
          <cell r="V404" t="str">
            <v>GUTIERREZ</v>
          </cell>
          <cell r="W404" t="str">
            <v>SIN DATOS</v>
          </cell>
          <cell r="X404" t="str">
            <v>10/02/1972</v>
          </cell>
          <cell r="Y404" t="str">
            <v>Femenino</v>
          </cell>
          <cell r="Z404" t="str">
            <v>Casado</v>
          </cell>
          <cell r="AA404" t="str">
            <v>C.P.LA ESPERANZA CALLE RUSIA NRO.1103</v>
          </cell>
          <cell r="AC404" t="str">
            <v>lulagut2128@gmail.com</v>
          </cell>
          <cell r="AD404" t="str">
            <v>958455628</v>
          </cell>
          <cell r="AE404" t="str">
            <v>Superior Universitario</v>
          </cell>
          <cell r="AF404" t="str">
            <v>Superior completo</v>
          </cell>
          <cell r="AG404" t="str">
            <v>OBSTETRA</v>
          </cell>
          <cell r="AK404" t="str">
            <v>TITULO</v>
          </cell>
          <cell r="AL404" t="str">
            <v>14516</v>
          </cell>
          <cell r="AM404" t="str">
            <v>NO</v>
          </cell>
          <cell r="AR404" t="str">
            <v>SI</v>
          </cell>
          <cell r="AS404" t="str">
            <v>NO</v>
          </cell>
          <cell r="AT404" t="str">
            <v>NO</v>
          </cell>
          <cell r="AV404" t="str">
            <v>2011-05-01</v>
          </cell>
          <cell r="AW404" t="str">
            <v>OBSTETRA</v>
          </cell>
          <cell r="AX404" t="str">
            <v>Regimen 276</v>
          </cell>
          <cell r="AY404" t="str">
            <v>Nombrado</v>
          </cell>
          <cell r="AZ404" t="str">
            <v>OBS-I</v>
          </cell>
          <cell r="BA404" t="str">
            <v>0110-OBS-I-Obstetriz (nivel 10)</v>
          </cell>
          <cell r="BB404" t="str">
            <v>1</v>
          </cell>
          <cell r="BE404" t="str">
            <v>Solo Remoto</v>
          </cell>
          <cell r="BF404" t="str">
            <v>NO</v>
          </cell>
          <cell r="BG404" t="str">
            <v>NO</v>
          </cell>
          <cell r="BH404" t="str">
            <v>Presencia de comorbilidad(RM 193-2020-MINSA,7.2)</v>
          </cell>
          <cell r="BI404" t="str">
            <v>NO</v>
          </cell>
          <cell r="BJ404" t="str">
            <v>NO</v>
          </cell>
          <cell r="BK404" t="str">
            <v>26/04/2011</v>
          </cell>
          <cell r="BL404" t="str">
            <v>SI</v>
          </cell>
          <cell r="BM404" t="str">
            <v>Activos</v>
          </cell>
          <cell r="BN404" t="str">
            <v>Profesionales de la Salud</v>
          </cell>
          <cell r="BO404" t="str">
            <v>PROF. DE LA SALUD</v>
          </cell>
          <cell r="BP404" t="str">
            <v>000228</v>
          </cell>
          <cell r="BQ404" t="str">
            <v>Ocupada</v>
          </cell>
          <cell r="BR404" t="str">
            <v>Ley 28560</v>
          </cell>
          <cell r="BS404" t="str">
            <v>01/04/2011</v>
          </cell>
          <cell r="BT404" t="str">
            <v>RESOLUCION DIRECTORAL</v>
          </cell>
          <cell r="BU404" t="str">
            <v>01/04/2011</v>
          </cell>
          <cell r="BV404" t="str">
            <v>-</v>
          </cell>
          <cell r="BW404" t="str">
            <v>RED DE SALUD ABANCAY</v>
          </cell>
          <cell r="BX404" t="str">
            <v>DIRECCION EJECUTIVA</v>
          </cell>
          <cell r="BY404" t="str">
            <v>GESTION ADMINISTRATIVA</v>
          </cell>
          <cell r="BZ404" t="str">
            <v>Personal y Obligaciones Sociales</v>
          </cell>
          <cell r="CA404" t="str">
            <v>RECURSOS ORDINARIOS</v>
          </cell>
          <cell r="CB404" t="str">
            <v>12</v>
          </cell>
          <cell r="CC404" t="str">
            <v>BANCO DE LA NACION</v>
          </cell>
          <cell r="CD404" t="str">
            <v>MULTIRED</v>
          </cell>
          <cell r="CE404" t="str">
            <v>04181074928</v>
          </cell>
          <cell r="CF404" t="str">
            <v>0</v>
          </cell>
          <cell r="CG404" t="str">
            <v>DL.19990 - SNP</v>
          </cell>
          <cell r="CH404" t="str">
            <v>O.N.P.</v>
          </cell>
          <cell r="CI404" t="str">
            <v>01/07/2002</v>
          </cell>
          <cell r="CJ404" t="str">
            <v>563370LMGAI2</v>
          </cell>
          <cell r="CK404" t="str">
            <v>0</v>
          </cell>
          <cell r="CL404" t="str">
            <v>UE Red De Salud Abancay</v>
          </cell>
          <cell r="CM404" t="str">
            <v>ACTIVO</v>
          </cell>
          <cell r="CQ404" t="str">
            <v>Perú</v>
          </cell>
          <cell r="CR404" t="str">
            <v>MICRORED DE SALUD MICAELA BASTIDAS</v>
          </cell>
        </row>
        <row r="405">
          <cell r="S405" t="str">
            <v>31038809</v>
          </cell>
          <cell r="T405" t="str">
            <v>CAMILO</v>
          </cell>
          <cell r="U405" t="str">
            <v>MARQUEZ</v>
          </cell>
          <cell r="V405" t="str">
            <v>VILCAS</v>
          </cell>
          <cell r="W405" t="str">
            <v>SIN DATOS</v>
          </cell>
          <cell r="X405" t="str">
            <v>27/05/1974</v>
          </cell>
          <cell r="Y405" t="str">
            <v>Masculino</v>
          </cell>
          <cell r="Z405" t="str">
            <v>Casado</v>
          </cell>
          <cell r="AA405" t="str">
            <v>SAN MARTIN S/N</v>
          </cell>
          <cell r="AC405" t="str">
            <v>camilomarvil2705@gmail.com</v>
          </cell>
          <cell r="AD405" t="str">
            <v>994341538</v>
          </cell>
          <cell r="AE405" t="str">
            <v>Superior Técnico</v>
          </cell>
          <cell r="AF405" t="str">
            <v>Técnico superior completo</v>
          </cell>
          <cell r="AG405" t="str">
            <v>TECNICO EN ENFERMERIA</v>
          </cell>
          <cell r="AK405" t="str">
            <v>TITULO</v>
          </cell>
          <cell r="AM405" t="str">
            <v>NO</v>
          </cell>
          <cell r="AR405" t="str">
            <v>SI</v>
          </cell>
          <cell r="AS405" t="str">
            <v>NO</v>
          </cell>
          <cell r="AT405" t="str">
            <v>NO</v>
          </cell>
          <cell r="AV405" t="str">
            <v>2011-04-01</v>
          </cell>
          <cell r="AW405" t="str">
            <v>TECNICO/A EN ENFERMERIA I</v>
          </cell>
          <cell r="AX405" t="str">
            <v>Regimen 276</v>
          </cell>
          <cell r="AY405" t="str">
            <v>Nombrado</v>
          </cell>
          <cell r="AZ405" t="str">
            <v>STA</v>
          </cell>
          <cell r="BA405" t="str">
            <v>0094-STA-Servidor Tecnico A</v>
          </cell>
          <cell r="BB405" t="str">
            <v>TA</v>
          </cell>
          <cell r="BC405" t="str">
            <v>Recursos Ordinarios</v>
          </cell>
          <cell r="BE405" t="str">
            <v>Presencial</v>
          </cell>
          <cell r="BF405" t="str">
            <v>NO</v>
          </cell>
          <cell r="BG405" t="str">
            <v>NO</v>
          </cell>
          <cell r="BI405" t="str">
            <v>NO</v>
          </cell>
          <cell r="BJ405" t="str">
            <v>NO</v>
          </cell>
          <cell r="BL405" t="str">
            <v>NO</v>
          </cell>
          <cell r="BM405" t="str">
            <v>Activos</v>
          </cell>
          <cell r="BN405" t="str">
            <v>Tecnicos</v>
          </cell>
          <cell r="BO405" t="str">
            <v>TECNICO ASIS</v>
          </cell>
          <cell r="BP405" t="str">
            <v>000122</v>
          </cell>
          <cell r="BQ405" t="str">
            <v>Ocupada</v>
          </cell>
          <cell r="BR405" t="str">
            <v>Transferencia</v>
          </cell>
          <cell r="BS405" t="str">
            <v>01/11/2021</v>
          </cell>
          <cell r="BT405" t="str">
            <v>RESOLUCION DIRECTORAL</v>
          </cell>
          <cell r="BU405" t="str">
            <v>01/11/2022</v>
          </cell>
          <cell r="BV405" t="str">
            <v>000</v>
          </cell>
          <cell r="BW405" t="str">
            <v>C.S. I-3 VILLAGLORIA</v>
          </cell>
          <cell r="BX405" t="str">
            <v>DIRECCION EJECUTIVA</v>
          </cell>
          <cell r="BY405" t="str">
            <v>GESTION ADMINISTRATIVA</v>
          </cell>
          <cell r="BZ405" t="str">
            <v>Personal y Obligaciones Sociales</v>
          </cell>
          <cell r="CA405" t="str">
            <v>RECURSOS ORDINARIOS</v>
          </cell>
          <cell r="CB405" t="str">
            <v>12</v>
          </cell>
          <cell r="CC405" t="str">
            <v>BANCO DE LA NACION</v>
          </cell>
          <cell r="CD405" t="str">
            <v>CUENTA CORRIENTE</v>
          </cell>
          <cell r="CE405" t="str">
            <v>00000000000000000000</v>
          </cell>
          <cell r="CF405" t="str">
            <v>00000000000000000000</v>
          </cell>
          <cell r="CG405" t="str">
            <v>DL.19990 - SNP</v>
          </cell>
          <cell r="CH405" t="str">
            <v>O.N.P.</v>
          </cell>
          <cell r="CI405" t="str">
            <v>01/11/2021</v>
          </cell>
          <cell r="CL405" t="str">
            <v>UE Red De Salud Abancay</v>
          </cell>
          <cell r="CM405" t="str">
            <v>ACTIVO</v>
          </cell>
          <cell r="CQ405" t="str">
            <v>Perú</v>
          </cell>
          <cell r="CR405" t="str">
            <v>MICRORED DE SALUD MICAELA BASTIDAS</v>
          </cell>
        </row>
        <row r="406">
          <cell r="S406" t="str">
            <v>31006348</v>
          </cell>
          <cell r="T406" t="str">
            <v>JUAN</v>
          </cell>
          <cell r="U406" t="str">
            <v>HUAMANI</v>
          </cell>
          <cell r="V406" t="str">
            <v>MONZON</v>
          </cell>
          <cell r="W406" t="str">
            <v>SIN DATOS</v>
          </cell>
          <cell r="X406" t="str">
            <v>07/09/1966</v>
          </cell>
          <cell r="Y406" t="str">
            <v>Masculino</v>
          </cell>
          <cell r="Z406" t="str">
            <v>Soltero</v>
          </cell>
          <cell r="AA406" t="str">
            <v>AV MICAELA BASTIDAS D 13</v>
          </cell>
          <cell r="AB406" t="str">
            <v>103100634</v>
          </cell>
          <cell r="AC406" t="str">
            <v>jhm.l@hotmail.com</v>
          </cell>
          <cell r="AD406" t="str">
            <v>983725967</v>
          </cell>
          <cell r="AE406" t="str">
            <v>Superior Técnico</v>
          </cell>
          <cell r="AF406" t="str">
            <v>Técnico superior completo</v>
          </cell>
          <cell r="AG406" t="str">
            <v>TECNICO EN ENFERMERIA</v>
          </cell>
          <cell r="AK406" t="str">
            <v>TITULO</v>
          </cell>
          <cell r="AM406" t="str">
            <v>NO</v>
          </cell>
          <cell r="AR406" t="str">
            <v>SI</v>
          </cell>
          <cell r="AS406" t="str">
            <v>NO</v>
          </cell>
          <cell r="AT406" t="str">
            <v>NO</v>
          </cell>
          <cell r="AV406" t="str">
            <v>01/01/2020</v>
          </cell>
          <cell r="AW406" t="str">
            <v>ASISTENTE EN SERVICIO DE SALUD II (ASISTENTE/A PROFESIONAL II)</v>
          </cell>
          <cell r="AX406" t="str">
            <v>Regimen 276</v>
          </cell>
          <cell r="AY406" t="str">
            <v>Nombrado</v>
          </cell>
          <cell r="AZ406" t="str">
            <v>SPE</v>
          </cell>
          <cell r="BA406" t="str">
            <v>0092-SPE-Servidor Profesional E</v>
          </cell>
          <cell r="BB406" t="str">
            <v>PE</v>
          </cell>
          <cell r="BE406" t="str">
            <v>Presencial</v>
          </cell>
          <cell r="BF406" t="str">
            <v>NO</v>
          </cell>
          <cell r="BG406" t="str">
            <v>NO</v>
          </cell>
          <cell r="BI406" t="str">
            <v>NO</v>
          </cell>
          <cell r="BJ406" t="str">
            <v>NO</v>
          </cell>
          <cell r="BL406" t="str">
            <v>SI</v>
          </cell>
          <cell r="BM406" t="str">
            <v>Activos</v>
          </cell>
          <cell r="BN406" t="str">
            <v>Profesionales</v>
          </cell>
          <cell r="BO406" t="str">
            <v>TECNICO ASIS</v>
          </cell>
          <cell r="BP406" t="str">
            <v>000123</v>
          </cell>
          <cell r="BQ406" t="str">
            <v>Ocupada</v>
          </cell>
          <cell r="BR406" t="str">
            <v>Concurso</v>
          </cell>
          <cell r="BS406" t="str">
            <v>01/04/2020</v>
          </cell>
          <cell r="BT406" t="str">
            <v>RESOLUCION DIRECTORAL</v>
          </cell>
          <cell r="BU406" t="str">
            <v>01/04/2020</v>
          </cell>
          <cell r="BV406" t="str">
            <v>396</v>
          </cell>
          <cell r="BW406" t="str">
            <v>CACHORA</v>
          </cell>
          <cell r="BX406" t="str">
            <v>DIRECCION EJECUTIVA</v>
          </cell>
          <cell r="BY406" t="str">
            <v>GESTION ADMINISTRATIVA</v>
          </cell>
          <cell r="BZ406" t="str">
            <v>Personal y Obligaciones Sociales</v>
          </cell>
          <cell r="CA406" t="str">
            <v>RECURSOS ORDINARIOS</v>
          </cell>
          <cell r="CB406" t="str">
            <v>12</v>
          </cell>
          <cell r="CC406" t="str">
            <v>BANCO DE LA NACION</v>
          </cell>
          <cell r="CD406" t="str">
            <v>CUENTA DE AHORRO</v>
          </cell>
          <cell r="CE406" t="str">
            <v>04181342914</v>
          </cell>
          <cell r="CF406" t="str">
            <v>00000000000000000000</v>
          </cell>
          <cell r="CG406" t="str">
            <v>DL.19990 - SNP</v>
          </cell>
          <cell r="CH406" t="str">
            <v>O.N.P.</v>
          </cell>
          <cell r="CI406" t="str">
            <v>01/04/2020</v>
          </cell>
          <cell r="CJ406" t="str">
            <v>000000000000</v>
          </cell>
          <cell r="CL406" t="str">
            <v>UE Red De Salud Abancay</v>
          </cell>
          <cell r="CM406" t="str">
            <v>ACTIVO</v>
          </cell>
          <cell r="CR406" t="str">
            <v>MICRORED DE SALUD MICAELA BASTIDAS</v>
          </cell>
        </row>
        <row r="407">
          <cell r="S407" t="str">
            <v>24002495</v>
          </cell>
          <cell r="T407" t="str">
            <v>JUAN JULIO</v>
          </cell>
          <cell r="U407" t="str">
            <v>MOSCOSO</v>
          </cell>
          <cell r="V407" t="str">
            <v>LETONA</v>
          </cell>
          <cell r="W407" t="str">
            <v>SIN DATOS</v>
          </cell>
          <cell r="X407" t="str">
            <v>17/11/1977</v>
          </cell>
          <cell r="Y407" t="str">
            <v>Masculino</v>
          </cell>
          <cell r="Z407" t="str">
            <v>Soltero</v>
          </cell>
          <cell r="AA407" t="str">
            <v>URB.PROGRESO AV.TUPAC AMARU A-1</v>
          </cell>
          <cell r="AC407" t="str">
            <v>alvarez_834@hotmail.com,dr.juliomoscos@gmail.com</v>
          </cell>
          <cell r="AD407" t="str">
            <v>996193803</v>
          </cell>
          <cell r="AE407" t="str">
            <v>Superior Universitario</v>
          </cell>
          <cell r="AF407" t="str">
            <v>Superior completo</v>
          </cell>
          <cell r="AG407" t="str">
            <v>MEDICO CIRUJANO</v>
          </cell>
          <cell r="AK407" t="str">
            <v>TITULO</v>
          </cell>
          <cell r="AL407" t="str">
            <v>46316</v>
          </cell>
          <cell r="AM407" t="str">
            <v>NO</v>
          </cell>
          <cell r="AR407" t="str">
            <v>SI</v>
          </cell>
          <cell r="AS407" t="str">
            <v>NO</v>
          </cell>
          <cell r="AT407" t="str">
            <v>NO</v>
          </cell>
          <cell r="AV407" t="str">
            <v>2015-01-01</v>
          </cell>
          <cell r="AW407" t="str">
            <v>MEDICO</v>
          </cell>
          <cell r="AX407" t="str">
            <v>Regimen 276</v>
          </cell>
          <cell r="AY407" t="str">
            <v>Nombrado</v>
          </cell>
          <cell r="AZ407" t="str">
            <v>MC-1</v>
          </cell>
          <cell r="BA407" t="str">
            <v>0071-MC-1-Medico Cirujano N-1</v>
          </cell>
          <cell r="BB407" t="str">
            <v>15</v>
          </cell>
          <cell r="BE407" t="str">
            <v>Presencial</v>
          </cell>
          <cell r="BF407" t="str">
            <v>NO</v>
          </cell>
          <cell r="BG407" t="str">
            <v>NO</v>
          </cell>
          <cell r="BI407" t="str">
            <v>NO</v>
          </cell>
          <cell r="BJ407" t="str">
            <v>NO</v>
          </cell>
          <cell r="BK407" t="str">
            <v>31/12/2014</v>
          </cell>
          <cell r="BL407" t="str">
            <v>SI</v>
          </cell>
          <cell r="BM407" t="str">
            <v>Activos</v>
          </cell>
          <cell r="BN407" t="str">
            <v>Profesionales de la Salud</v>
          </cell>
          <cell r="BO407" t="str">
            <v>MEDICO</v>
          </cell>
          <cell r="BP407" t="str">
            <v>000383</v>
          </cell>
          <cell r="BQ407" t="str">
            <v>Ocupada</v>
          </cell>
          <cell r="BR407" t="str">
            <v>Ley 28498</v>
          </cell>
          <cell r="BS407" t="str">
            <v>31/12/2014</v>
          </cell>
          <cell r="BT407" t="str">
            <v>RESOLUCION DIRECTORAL</v>
          </cell>
          <cell r="BU407" t="str">
            <v>31/12/2014</v>
          </cell>
          <cell r="BV407" t="str">
            <v>199-2014-D-RSAB-APURIMAC</v>
          </cell>
          <cell r="BW407" t="str">
            <v>C.S. I-3 VILLAGLORIA</v>
          </cell>
          <cell r="BX407" t="str">
            <v>DIRECCION EJECUTIVA</v>
          </cell>
          <cell r="BY407" t="str">
            <v>GESTION ADMINISTRATIVA</v>
          </cell>
          <cell r="BZ407" t="str">
            <v>Personal y Obligaciones Sociales</v>
          </cell>
          <cell r="CA407" t="str">
            <v>RECURSOS ORDINARIOS</v>
          </cell>
          <cell r="CB407" t="str">
            <v>12</v>
          </cell>
          <cell r="CC407" t="str">
            <v>BANCO DE LA NACION</v>
          </cell>
          <cell r="CD407" t="str">
            <v>CUENTA DE AHORRO</v>
          </cell>
          <cell r="CE407" t="str">
            <v>04182192428</v>
          </cell>
          <cell r="CF407" t="str">
            <v>00000000000000000000</v>
          </cell>
          <cell r="CG407" t="str">
            <v>DL.25897 - SPP</v>
          </cell>
          <cell r="CH407" t="str">
            <v>AFP PROFUTURO</v>
          </cell>
          <cell r="CI407" t="str">
            <v>19/07/2007</v>
          </cell>
          <cell r="CJ407" t="str">
            <v>584441JMLCO6</v>
          </cell>
          <cell r="CL407" t="str">
            <v>UE Red De Salud Abancay</v>
          </cell>
          <cell r="CM407" t="str">
            <v>ACTIVO</v>
          </cell>
          <cell r="CQ407" t="str">
            <v>Perú</v>
          </cell>
        </row>
        <row r="408">
          <cell r="S408" t="str">
            <v>72553310</v>
          </cell>
          <cell r="T408" t="str">
            <v>ILA ALENY</v>
          </cell>
          <cell r="U408" t="str">
            <v>PALMA</v>
          </cell>
          <cell r="V408" t="str">
            <v>ZAPANA</v>
          </cell>
          <cell r="W408" t="str">
            <v>SIN DATOS</v>
          </cell>
          <cell r="X408" t="str">
            <v>09/10/1993</v>
          </cell>
          <cell r="Y408" t="str">
            <v>Femenino</v>
          </cell>
          <cell r="Z408" t="str">
            <v>Soltero</v>
          </cell>
          <cell r="AA408" t="str">
            <v>AV. DANIEL A CARRION S/N</v>
          </cell>
          <cell r="AE408" t="str">
            <v>Superior Universitario</v>
          </cell>
          <cell r="AF408" t="str">
            <v>Superior completo</v>
          </cell>
          <cell r="AG408" t="str">
            <v>ENFERMERA(O)</v>
          </cell>
          <cell r="AK408" t="str">
            <v>TITULO</v>
          </cell>
          <cell r="AL408" t="str">
            <v>096284</v>
          </cell>
          <cell r="AM408" t="str">
            <v>NO</v>
          </cell>
          <cell r="AR408" t="str">
            <v>SI</v>
          </cell>
          <cell r="AS408" t="str">
            <v>NO</v>
          </cell>
          <cell r="AT408" t="str">
            <v>NO</v>
          </cell>
          <cell r="AU408" t="str">
            <v>02/12/2021</v>
          </cell>
          <cell r="AV408" t="str">
            <v>09/08/2022</v>
          </cell>
          <cell r="AW408" t="str">
            <v>ENFERMERA/O</v>
          </cell>
          <cell r="AX408" t="str">
            <v>Regimen 1057 (CAS)</v>
          </cell>
          <cell r="AY408" t="str">
            <v>CAS LEY N° 31538</v>
          </cell>
          <cell r="AZ408" t="str">
            <v>Sin Nivel Remunerativo</v>
          </cell>
          <cell r="BA408" t="str">
            <v>0000-Sin Nivel Remunerativo</v>
          </cell>
          <cell r="BC408" t="str">
            <v>Recursos Ordinarios</v>
          </cell>
          <cell r="BD408" t="str">
            <v>2900</v>
          </cell>
          <cell r="BE408" t="str">
            <v>Presencial</v>
          </cell>
          <cell r="BF408" t="str">
            <v>NO</v>
          </cell>
          <cell r="BG408" t="str">
            <v>NO</v>
          </cell>
          <cell r="BI408" t="str">
            <v>NO</v>
          </cell>
          <cell r="BJ408" t="str">
            <v>NO</v>
          </cell>
          <cell r="BL408" t="str">
            <v>NO</v>
          </cell>
          <cell r="BM408" t="str">
            <v>Contrato Administrativo de Servicios</v>
          </cell>
          <cell r="BN408" t="str">
            <v>Profesionales de la Salud</v>
          </cell>
          <cell r="BO408" t="str">
            <v>PROF. DE LA SALUD</v>
          </cell>
          <cell r="BP408" t="str">
            <v>000873</v>
          </cell>
          <cell r="BQ408" t="str">
            <v>Ocupada</v>
          </cell>
          <cell r="BR408" t="str">
            <v>Contrato</v>
          </cell>
          <cell r="BS408" t="str">
            <v>09/08/2022</v>
          </cell>
          <cell r="BT408" t="str">
            <v>MEMORANDUM</v>
          </cell>
          <cell r="BU408" t="str">
            <v>09/08/2022</v>
          </cell>
          <cell r="BV408" t="str">
            <v>1133-2022</v>
          </cell>
          <cell r="BW408" t="str">
            <v>C.S. I-3 VILLAGLORIA</v>
          </cell>
          <cell r="BX408" t="str">
            <v>RED DE SALUD ABANCAY</v>
          </cell>
          <cell r="BZ408" t="str">
            <v>Personal y Obligaciones Sociales</v>
          </cell>
          <cell r="CA408" t="str">
            <v>RECURSOS ORDINARIOS</v>
          </cell>
          <cell r="CB408" t="str">
            <v>2</v>
          </cell>
          <cell r="CC408" t="str">
            <v>BANCO DE LA NACION</v>
          </cell>
          <cell r="CD408" t="str">
            <v>MULTIRED</v>
          </cell>
          <cell r="CG408" t="str">
            <v>DL.19990 - SNP</v>
          </cell>
          <cell r="CH408" t="str">
            <v>O.N.P.</v>
          </cell>
          <cell r="CI408" t="str">
            <v>09/08/2022</v>
          </cell>
          <cell r="CL408" t="str">
            <v>UE Red De Salud Abancay</v>
          </cell>
          <cell r="CM408" t="str">
            <v>ACTIVO</v>
          </cell>
          <cell r="CQ408" t="str">
            <v>Perú</v>
          </cell>
          <cell r="CR408" t="str">
            <v>MICRORED DE SALUD MICAELA BASTIDAS</v>
          </cell>
        </row>
        <row r="409">
          <cell r="S409" t="str">
            <v>40858049</v>
          </cell>
          <cell r="T409" t="str">
            <v>SONIA</v>
          </cell>
          <cell r="U409" t="str">
            <v>ANCCO</v>
          </cell>
          <cell r="V409" t="str">
            <v>AYMARA</v>
          </cell>
          <cell r="W409" t="str">
            <v>SIN DATOS</v>
          </cell>
          <cell r="X409" t="str">
            <v>06/02/1981</v>
          </cell>
          <cell r="Y409" t="str">
            <v>Femenino</v>
          </cell>
          <cell r="Z409" t="str">
            <v>Casado</v>
          </cell>
          <cell r="AA409" t="str">
            <v>URB JUSTO JUEZ E 3</v>
          </cell>
          <cell r="AC409" t="str">
            <v>sonia3009@hotmail.com</v>
          </cell>
          <cell r="AD409" t="str">
            <v>992742549</v>
          </cell>
          <cell r="AE409" t="str">
            <v>Superior Técnico</v>
          </cell>
          <cell r="AF409" t="str">
            <v>Técnico superior completo</v>
          </cell>
          <cell r="AG409" t="str">
            <v>TECNICO EN ENFERMERIA</v>
          </cell>
          <cell r="AK409" t="str">
            <v>TITULO</v>
          </cell>
          <cell r="AM409" t="str">
            <v>NO</v>
          </cell>
          <cell r="AR409" t="str">
            <v>SI</v>
          </cell>
          <cell r="AS409" t="str">
            <v>NO</v>
          </cell>
          <cell r="AT409" t="str">
            <v>NO</v>
          </cell>
          <cell r="AV409" t="str">
            <v>2003-07-01</v>
          </cell>
          <cell r="AW409" t="str">
            <v>TECNICO/A EN ENFERMERIA I</v>
          </cell>
          <cell r="AX409" t="str">
            <v>Regimen 276</v>
          </cell>
          <cell r="AY409" t="str">
            <v>Nombrado</v>
          </cell>
          <cell r="AZ409" t="str">
            <v>STC</v>
          </cell>
          <cell r="BA409" t="str">
            <v>0096-STC-Servidor Tecnico C</v>
          </cell>
          <cell r="BB409" t="str">
            <v>TC</v>
          </cell>
          <cell r="BC409" t="str">
            <v>Recursos Ordinarios</v>
          </cell>
          <cell r="BE409" t="str">
            <v>Solo Remoto</v>
          </cell>
          <cell r="BF409" t="str">
            <v>NO</v>
          </cell>
          <cell r="BG409" t="str">
            <v>NO</v>
          </cell>
          <cell r="BH409" t="str">
            <v>Presencia de comorbilidad(RM 193-2020-MINSA,7.2)</v>
          </cell>
          <cell r="BI409" t="str">
            <v>NO</v>
          </cell>
          <cell r="BJ409" t="str">
            <v>NO</v>
          </cell>
          <cell r="BK409" t="str">
            <v>2013-09-01</v>
          </cell>
          <cell r="BL409" t="str">
            <v>NO</v>
          </cell>
          <cell r="BM409" t="str">
            <v>Activos</v>
          </cell>
          <cell r="BN409" t="str">
            <v>Tecnicos</v>
          </cell>
          <cell r="BO409" t="str">
            <v>TECNICO ASIS</v>
          </cell>
          <cell r="BP409" t="str">
            <v>000286</v>
          </cell>
          <cell r="BQ409" t="str">
            <v>Ocupada</v>
          </cell>
          <cell r="BR409" t="str">
            <v>Ley 28498</v>
          </cell>
          <cell r="BS409" t="str">
            <v>01/07/2013</v>
          </cell>
          <cell r="BT409" t="str">
            <v>RESOLUCION DIRECTORAL</v>
          </cell>
          <cell r="BU409" t="str">
            <v>01/07/2013</v>
          </cell>
          <cell r="BV409" t="str">
            <v>-</v>
          </cell>
          <cell r="BX409" t="str">
            <v>DIRECCION EJECUTIVA</v>
          </cell>
          <cell r="BY409" t="str">
            <v>GESTION ADMINISTRATIVA</v>
          </cell>
          <cell r="BZ409" t="str">
            <v>Personal y Obligaciones Sociales</v>
          </cell>
          <cell r="CA409" t="str">
            <v>RECURSOS ORDINARIOS</v>
          </cell>
          <cell r="CB409" t="str">
            <v>12</v>
          </cell>
          <cell r="CC409" t="str">
            <v>BANCO DE LA NACION</v>
          </cell>
          <cell r="CD409" t="str">
            <v>MULTIRED</v>
          </cell>
          <cell r="CE409" t="str">
            <v>04181101895</v>
          </cell>
          <cell r="CF409" t="str">
            <v>0</v>
          </cell>
          <cell r="CG409" t="str">
            <v>DL.19990 - SNP</v>
          </cell>
          <cell r="CH409" t="str">
            <v>O.N.P.</v>
          </cell>
          <cell r="CI409" t="str">
            <v>01/07/2013</v>
          </cell>
          <cell r="CJ409" t="str">
            <v>0</v>
          </cell>
          <cell r="CK409" t="str">
            <v>0</v>
          </cell>
          <cell r="CL409" t="str">
            <v>UE Red De Salud Abancay</v>
          </cell>
          <cell r="CM409" t="str">
            <v>ACTIVO</v>
          </cell>
          <cell r="CQ409" t="str">
            <v>Perú</v>
          </cell>
          <cell r="CR409" t="str">
            <v>MICRORED DE SALUD CENTENARIO</v>
          </cell>
        </row>
        <row r="410">
          <cell r="S410" t="str">
            <v>31035166</v>
          </cell>
          <cell r="T410" t="str">
            <v>HERMELINDA</v>
          </cell>
          <cell r="U410" t="str">
            <v>ARONE</v>
          </cell>
          <cell r="V410" t="str">
            <v>BAZAN</v>
          </cell>
          <cell r="W410" t="str">
            <v>SIN DATOS</v>
          </cell>
          <cell r="X410" t="str">
            <v>04/11/1973</v>
          </cell>
          <cell r="Y410" t="str">
            <v>Femenino</v>
          </cell>
          <cell r="Z410" t="str">
            <v>Soltero</v>
          </cell>
          <cell r="AA410" t="str">
            <v>AV.VISTA ALEGRE L3-06</v>
          </cell>
          <cell r="AC410" t="str">
            <v>hermeab73@hotmail.com</v>
          </cell>
          <cell r="AD410" t="str">
            <v>983647844</v>
          </cell>
          <cell r="AE410" t="str">
            <v>Superior Técnico</v>
          </cell>
          <cell r="AF410" t="str">
            <v>Técnico superior completo</v>
          </cell>
          <cell r="AG410" t="str">
            <v>TECNICO EN ENFERMERIA</v>
          </cell>
          <cell r="AK410" t="str">
            <v>TITULO</v>
          </cell>
          <cell r="AM410" t="str">
            <v>NO</v>
          </cell>
          <cell r="AR410" t="str">
            <v>SI</v>
          </cell>
          <cell r="AS410" t="str">
            <v>NO</v>
          </cell>
          <cell r="AT410" t="str">
            <v>NO</v>
          </cell>
          <cell r="AV410" t="str">
            <v>2013-09-01</v>
          </cell>
          <cell r="AW410" t="str">
            <v>TECNICO/A EN ENFERMERIA I</v>
          </cell>
          <cell r="AX410" t="str">
            <v>Regimen 276</v>
          </cell>
          <cell r="AY410" t="str">
            <v>Nombrado</v>
          </cell>
          <cell r="AZ410" t="str">
            <v>STC</v>
          </cell>
          <cell r="BA410" t="str">
            <v>0096-STC-Servidor Tecnico C</v>
          </cell>
          <cell r="BB410" t="str">
            <v>TC</v>
          </cell>
          <cell r="BC410" t="str">
            <v>Recursos Ordinarios</v>
          </cell>
          <cell r="BE410" t="str">
            <v>Presencial</v>
          </cell>
          <cell r="BF410" t="str">
            <v>NO</v>
          </cell>
          <cell r="BG410" t="str">
            <v>NO</v>
          </cell>
          <cell r="BI410" t="str">
            <v>NO</v>
          </cell>
          <cell r="BJ410" t="str">
            <v>NO</v>
          </cell>
          <cell r="BL410" t="str">
            <v>NO</v>
          </cell>
          <cell r="BM410" t="str">
            <v>Activos</v>
          </cell>
          <cell r="BN410" t="str">
            <v>Tecnicos</v>
          </cell>
          <cell r="BO410" t="str">
            <v>TECNICO ASIS</v>
          </cell>
          <cell r="BP410" t="str">
            <v>000291</v>
          </cell>
          <cell r="BQ410" t="str">
            <v>Ocupada</v>
          </cell>
          <cell r="BR410" t="str">
            <v>Ley 28498</v>
          </cell>
          <cell r="BS410" t="str">
            <v>01/07/2013</v>
          </cell>
          <cell r="BT410" t="str">
            <v>RESOLUCION DIRECTORAL</v>
          </cell>
          <cell r="BU410" t="str">
            <v>01/07/2013</v>
          </cell>
          <cell r="BV410" t="str">
            <v>-</v>
          </cell>
          <cell r="BX410" t="str">
            <v>DIRECCION EJECUTIVA</v>
          </cell>
          <cell r="BY410" t="str">
            <v>GESTION ADMINISTRATIVA</v>
          </cell>
          <cell r="BZ410" t="str">
            <v>Personal y Obligaciones Sociales</v>
          </cell>
          <cell r="CA410" t="str">
            <v>RECURSOS ORDINARIOS</v>
          </cell>
          <cell r="CB410" t="str">
            <v>12</v>
          </cell>
          <cell r="CC410" t="str">
            <v>BANCO DE LA NACION</v>
          </cell>
          <cell r="CD410" t="str">
            <v>MULTIRED</v>
          </cell>
          <cell r="CE410" t="str">
            <v>04181081886</v>
          </cell>
          <cell r="CF410" t="str">
            <v>0</v>
          </cell>
          <cell r="CG410" t="str">
            <v>DL.19990 - SNP</v>
          </cell>
          <cell r="CH410" t="str">
            <v>O.N.P.</v>
          </cell>
          <cell r="CI410" t="str">
            <v>01/07/2013</v>
          </cell>
          <cell r="CJ410" t="str">
            <v>0</v>
          </cell>
          <cell r="CK410" t="str">
            <v>0</v>
          </cell>
          <cell r="CL410" t="str">
            <v>UE Red De Salud Abancay</v>
          </cell>
          <cell r="CM410" t="str">
            <v>ACTIVO</v>
          </cell>
          <cell r="CQ410" t="str">
            <v>Perú</v>
          </cell>
          <cell r="CR410" t="str">
            <v>MICRORED DE SALUD CENTENARIO</v>
          </cell>
        </row>
        <row r="411">
          <cell r="S411" t="str">
            <v>40990462</v>
          </cell>
          <cell r="T411" t="str">
            <v>NADIA</v>
          </cell>
          <cell r="U411" t="str">
            <v>CAMERO</v>
          </cell>
          <cell r="V411" t="str">
            <v>GUZMAN</v>
          </cell>
          <cell r="W411" t="str">
            <v>SIN DATOS</v>
          </cell>
          <cell r="X411" t="str">
            <v>17/07/1981</v>
          </cell>
          <cell r="Y411" t="str">
            <v>Femenino</v>
          </cell>
          <cell r="Z411" t="str">
            <v>Soltero</v>
          </cell>
          <cell r="AA411" t="str">
            <v>BARRIO BELLAVISTA ALTA S/N</v>
          </cell>
          <cell r="AC411" t="str">
            <v>nadiadaga17@gmail.com</v>
          </cell>
          <cell r="AD411" t="str">
            <v>961100044</v>
          </cell>
          <cell r="AE411" t="str">
            <v>Superior Universitario</v>
          </cell>
          <cell r="AF411" t="str">
            <v>Superior completo</v>
          </cell>
          <cell r="AG411" t="str">
            <v>ENFERMERA(O)</v>
          </cell>
          <cell r="AK411" t="str">
            <v>TITULO</v>
          </cell>
          <cell r="AL411" t="str">
            <v>45223</v>
          </cell>
          <cell r="AM411" t="str">
            <v>SI</v>
          </cell>
          <cell r="AN411" t="str">
            <v>PEDIATRIA</v>
          </cell>
          <cell r="AO411" t="str">
            <v>RNE</v>
          </cell>
          <cell r="AP411" t="str">
            <v>023559</v>
          </cell>
          <cell r="AQ411" t="str">
            <v>UNIVERSIDAD NACIONAL DE SAN ANTONIO ABAD DEL CUSCO</v>
          </cell>
          <cell r="AR411" t="str">
            <v>SI</v>
          </cell>
          <cell r="AS411" t="str">
            <v>NO</v>
          </cell>
          <cell r="AT411" t="str">
            <v>NO</v>
          </cell>
          <cell r="AV411" t="str">
            <v>2010-10-21</v>
          </cell>
          <cell r="AW411" t="str">
            <v>ENFERMERA/O</v>
          </cell>
          <cell r="AX411" t="str">
            <v>Regimen 276</v>
          </cell>
          <cell r="AY411" t="str">
            <v>Nombrado</v>
          </cell>
          <cell r="AZ411" t="str">
            <v>ENF-10</v>
          </cell>
          <cell r="BA411" t="str">
            <v>0076-ENF-10-Enfermera (nivel I)</v>
          </cell>
          <cell r="BB411" t="str">
            <v>10</v>
          </cell>
          <cell r="BE411" t="str">
            <v>Presencial</v>
          </cell>
          <cell r="BF411" t="str">
            <v>NO</v>
          </cell>
          <cell r="BG411" t="str">
            <v>NO</v>
          </cell>
          <cell r="BI411" t="str">
            <v>NO</v>
          </cell>
          <cell r="BJ411" t="str">
            <v>NO</v>
          </cell>
          <cell r="BK411" t="str">
            <v>2016-01-01</v>
          </cell>
          <cell r="BL411" t="str">
            <v>NO</v>
          </cell>
          <cell r="BM411" t="str">
            <v>Activos</v>
          </cell>
          <cell r="BN411" t="str">
            <v>Profesionales de la Salud</v>
          </cell>
          <cell r="BO411" t="str">
            <v>PROF. DE LA SALUD</v>
          </cell>
          <cell r="BP411" t="str">
            <v>000458</v>
          </cell>
          <cell r="BQ411" t="str">
            <v>Ocupada</v>
          </cell>
          <cell r="BR411" t="str">
            <v>Ley 30281</v>
          </cell>
          <cell r="BS411" t="str">
            <v>31/12/2015</v>
          </cell>
          <cell r="BT411" t="str">
            <v>RESOLUCION DIRECTORAL</v>
          </cell>
          <cell r="BU411" t="str">
            <v>31/12/2015</v>
          </cell>
          <cell r="BV411" t="str">
            <v>Nombramiento 2015</v>
          </cell>
          <cell r="BX411" t="str">
            <v>RED DE SALUD ABANCAY</v>
          </cell>
          <cell r="BY411" t="str">
            <v>GESTION ADMINISTRATIVA</v>
          </cell>
          <cell r="BZ411" t="str">
            <v>Personal y Obligaciones Sociales</v>
          </cell>
          <cell r="CA411" t="str">
            <v>RECURSOS ORDINARIOS</v>
          </cell>
          <cell r="CB411" t="str">
            <v>12</v>
          </cell>
          <cell r="CC411" t="str">
            <v>BANCO DE LA NACION</v>
          </cell>
          <cell r="CD411" t="str">
            <v>MULTIRED</v>
          </cell>
          <cell r="CE411" t="str">
            <v>00000</v>
          </cell>
          <cell r="CF411" t="str">
            <v>00000000000000000000</v>
          </cell>
          <cell r="CG411" t="str">
            <v>DL.19990 - SNP</v>
          </cell>
          <cell r="CH411" t="str">
            <v>O.N.P.</v>
          </cell>
          <cell r="CJ411" t="str">
            <v>0</v>
          </cell>
          <cell r="CK411" t="str">
            <v>000000000000000</v>
          </cell>
          <cell r="CL411" t="str">
            <v>UE Red De Salud Abancay</v>
          </cell>
          <cell r="CM411" t="str">
            <v>ACTIVO</v>
          </cell>
          <cell r="CQ411" t="str">
            <v>Perú</v>
          </cell>
          <cell r="CR411" t="str">
            <v>MICRORED DE SALUD CENTENARIO</v>
          </cell>
        </row>
        <row r="412">
          <cell r="S412" t="str">
            <v>31032850</v>
          </cell>
          <cell r="T412" t="str">
            <v>CORINA</v>
          </cell>
          <cell r="U412" t="str">
            <v>CHICCHE</v>
          </cell>
          <cell r="V412" t="str">
            <v>PERALTA</v>
          </cell>
          <cell r="W412" t="str">
            <v>SIN DATOS</v>
          </cell>
          <cell r="X412" t="str">
            <v>15/01/1970</v>
          </cell>
          <cell r="Y412" t="str">
            <v>Femenino</v>
          </cell>
          <cell r="Z412" t="str">
            <v>Soltero</v>
          </cell>
          <cell r="AA412" t="str">
            <v>BRILLA EL SOL S/N BELLA VISTA BAJA</v>
          </cell>
          <cell r="AC412" t="str">
            <v>cochpe@hotmail.com,cochpe_15@hotmail.com</v>
          </cell>
          <cell r="AD412" t="str">
            <v>941087843</v>
          </cell>
          <cell r="AE412" t="str">
            <v>Superior Técnico</v>
          </cell>
          <cell r="AF412" t="str">
            <v>Técnico superior completo</v>
          </cell>
          <cell r="AG412" t="str">
            <v>TECNICO EN ENFERMERIA</v>
          </cell>
          <cell r="AK412" t="str">
            <v>TITULO</v>
          </cell>
          <cell r="AM412" t="str">
            <v>NO</v>
          </cell>
          <cell r="AR412" t="str">
            <v>SI</v>
          </cell>
          <cell r="AS412" t="str">
            <v>NO</v>
          </cell>
          <cell r="AT412" t="str">
            <v>NO</v>
          </cell>
          <cell r="AV412" t="str">
            <v>2007-05-01</v>
          </cell>
          <cell r="AW412" t="str">
            <v>TECNICO/A EN ENFERMERIA I</v>
          </cell>
          <cell r="AX412" t="str">
            <v>Regimen 276</v>
          </cell>
          <cell r="AY412" t="str">
            <v>Nombrado</v>
          </cell>
          <cell r="AZ412" t="str">
            <v>STF</v>
          </cell>
          <cell r="BA412" t="str">
            <v>0099-STF-Servidor Tecnico F</v>
          </cell>
          <cell r="BB412" t="str">
            <v>TF</v>
          </cell>
          <cell r="BE412" t="str">
            <v>Presencial</v>
          </cell>
          <cell r="BF412" t="str">
            <v>NO</v>
          </cell>
          <cell r="BG412" t="str">
            <v>NO</v>
          </cell>
          <cell r="BH412" t="str">
            <v>Por gestación</v>
          </cell>
          <cell r="BI412" t="str">
            <v>NO</v>
          </cell>
          <cell r="BJ412" t="str">
            <v>NO</v>
          </cell>
          <cell r="BK412" t="str">
            <v>20/10/2016</v>
          </cell>
          <cell r="BL412" t="str">
            <v>SI</v>
          </cell>
          <cell r="BM412" t="str">
            <v>Activos</v>
          </cell>
          <cell r="BN412" t="str">
            <v>Tecnicos</v>
          </cell>
          <cell r="BO412" t="str">
            <v>TECNICO ASIS</v>
          </cell>
          <cell r="BP412" t="str">
            <v>000529</v>
          </cell>
          <cell r="BQ412" t="str">
            <v>Ocupada</v>
          </cell>
          <cell r="BR412" t="str">
            <v>Ley 30372</v>
          </cell>
          <cell r="BS412" t="str">
            <v>17/10/2016</v>
          </cell>
          <cell r="BT412" t="str">
            <v>DECRETO SUPREMO</v>
          </cell>
          <cell r="BU412" t="str">
            <v>15/10/2016</v>
          </cell>
          <cell r="BV412" t="str">
            <v>DS 286-2016-EF Nombramiento 2016</v>
          </cell>
          <cell r="BX412" t="str">
            <v>DIRECCION EJECUTIVA</v>
          </cell>
          <cell r="BY412" t="str">
            <v>GESTION ADMINISTRATIVA</v>
          </cell>
          <cell r="BZ412" t="str">
            <v>Personal y Obligaciones Sociales</v>
          </cell>
          <cell r="CA412" t="str">
            <v>RECURSOS ORDINARIOS</v>
          </cell>
          <cell r="CB412" t="str">
            <v>12</v>
          </cell>
          <cell r="CC412" t="str">
            <v>BANCO DE LA NACION</v>
          </cell>
          <cell r="CD412" t="str">
            <v>CUENTA DE AHORRO</v>
          </cell>
          <cell r="CE412" t="str">
            <v>044181081916</v>
          </cell>
          <cell r="CF412" t="str">
            <v>00000000000000000000</v>
          </cell>
          <cell r="CG412" t="str">
            <v>DL.19990 - SNP</v>
          </cell>
          <cell r="CH412" t="str">
            <v>O.N.P.</v>
          </cell>
          <cell r="CJ412" t="str">
            <v>0</v>
          </cell>
          <cell r="CK412" t="str">
            <v>0000000000000</v>
          </cell>
          <cell r="CL412" t="str">
            <v>UE Red De Salud Abancay</v>
          </cell>
          <cell r="CM412" t="str">
            <v>ACTIVO</v>
          </cell>
          <cell r="CQ412" t="str">
            <v>Perú</v>
          </cell>
          <cell r="CR412" t="str">
            <v>MICRORED DE SALUD CENTENARIO</v>
          </cell>
        </row>
        <row r="413">
          <cell r="S413" t="str">
            <v>31032255</v>
          </cell>
          <cell r="T413" t="str">
            <v>FRIDA</v>
          </cell>
          <cell r="U413" t="str">
            <v>CONCHA</v>
          </cell>
          <cell r="V413" t="str">
            <v>SARMIENTO</v>
          </cell>
          <cell r="W413" t="str">
            <v>SIN DATOS</v>
          </cell>
          <cell r="X413" t="str">
            <v>05/07/1968</v>
          </cell>
          <cell r="Y413" t="str">
            <v>Femenino</v>
          </cell>
          <cell r="Z413" t="str">
            <v>Soltero</v>
          </cell>
          <cell r="AA413" t="str">
            <v>AV. GUILLERMO DIAZ DE LA VEGA B 2</v>
          </cell>
          <cell r="AC413" t="str">
            <v>fridaps07@hotmail.com,fridacs07@hotmail.com</v>
          </cell>
          <cell r="AD413" t="str">
            <v>973979009</v>
          </cell>
          <cell r="AE413" t="str">
            <v>Superior Universitario</v>
          </cell>
          <cell r="AF413" t="str">
            <v>Superior completo</v>
          </cell>
          <cell r="AG413" t="str">
            <v>ENFERMERA(O)</v>
          </cell>
          <cell r="AK413" t="str">
            <v>TITULO</v>
          </cell>
          <cell r="AL413" t="str">
            <v>28406</v>
          </cell>
          <cell r="AM413" t="str">
            <v>SI</v>
          </cell>
          <cell r="AN413" t="str">
            <v>CRECIMIENTO, DESARROLLO DEL NIÑO Y ESTIMULACION TEMPRANA</v>
          </cell>
          <cell r="AO413" t="str">
            <v>RNE</v>
          </cell>
          <cell r="AP413" t="str">
            <v>024270</v>
          </cell>
          <cell r="AQ413" t="str">
            <v>UNIVERSIDAD NACIONAL DE SAN ANTONIO ABAD DEL CUSCO</v>
          </cell>
          <cell r="AR413" t="str">
            <v>SI</v>
          </cell>
          <cell r="AS413" t="str">
            <v>NO</v>
          </cell>
          <cell r="AT413" t="str">
            <v>NO</v>
          </cell>
          <cell r="AV413" t="str">
            <v>2010-07-01</v>
          </cell>
          <cell r="AW413" t="str">
            <v>ENFERMERA/O</v>
          </cell>
          <cell r="AX413" t="str">
            <v>Regimen 276</v>
          </cell>
          <cell r="AY413" t="str">
            <v>Nombrado</v>
          </cell>
          <cell r="AZ413" t="str">
            <v>ENF-10</v>
          </cell>
          <cell r="BA413" t="str">
            <v>0076-ENF-10-Enfermera (nivel I)</v>
          </cell>
          <cell r="BB413" t="str">
            <v>10</v>
          </cell>
          <cell r="BC413" t="str">
            <v>Recursos Ordinarios</v>
          </cell>
          <cell r="BE413" t="str">
            <v>Presencial</v>
          </cell>
          <cell r="BF413" t="str">
            <v>NO</v>
          </cell>
          <cell r="BG413" t="str">
            <v>NO</v>
          </cell>
          <cell r="BI413" t="str">
            <v>NO</v>
          </cell>
          <cell r="BJ413" t="str">
            <v>NO</v>
          </cell>
          <cell r="BK413" t="str">
            <v>18/01/2008</v>
          </cell>
          <cell r="BL413" t="str">
            <v>SI</v>
          </cell>
          <cell r="BM413" t="str">
            <v>Activos</v>
          </cell>
          <cell r="BN413" t="str">
            <v>Profesionales de la Salud</v>
          </cell>
          <cell r="BO413" t="str">
            <v>PROF. DE LA SALUD</v>
          </cell>
          <cell r="BP413" t="str">
            <v>000177</v>
          </cell>
          <cell r="BQ413" t="str">
            <v>Ocupada</v>
          </cell>
          <cell r="BR413" t="str">
            <v>Ley 28498</v>
          </cell>
          <cell r="BS413" t="str">
            <v>01/04/2010</v>
          </cell>
          <cell r="BT413" t="str">
            <v>RESOLUCION DIRECTORAL</v>
          </cell>
          <cell r="BU413" t="str">
            <v>01/04/2010</v>
          </cell>
          <cell r="BV413" t="str">
            <v>-</v>
          </cell>
          <cell r="BX413" t="str">
            <v>DIRECCION EJECUTIVA</v>
          </cell>
          <cell r="BY413" t="str">
            <v>GESTION ADMINISTRATIVA</v>
          </cell>
          <cell r="BZ413" t="str">
            <v>Personal y Obligaciones Sociales</v>
          </cell>
          <cell r="CA413" t="str">
            <v>RECURSOS ORDINARIOS</v>
          </cell>
          <cell r="CB413" t="str">
            <v>12</v>
          </cell>
          <cell r="CC413" t="str">
            <v>BANCO DE LA NACION</v>
          </cell>
          <cell r="CD413" t="str">
            <v>MULTIRED</v>
          </cell>
          <cell r="CE413" t="str">
            <v>04181052053</v>
          </cell>
          <cell r="CF413" t="str">
            <v>0</v>
          </cell>
          <cell r="CG413" t="str">
            <v>DL.19990 - SNP</v>
          </cell>
          <cell r="CH413" t="str">
            <v>O.N.P.</v>
          </cell>
          <cell r="CI413" t="str">
            <v>01/04/2010</v>
          </cell>
          <cell r="CJ413" t="str">
            <v>0</v>
          </cell>
          <cell r="CK413" t="str">
            <v>0</v>
          </cell>
          <cell r="CL413" t="str">
            <v>UE Red De Salud Abancay</v>
          </cell>
          <cell r="CM413" t="str">
            <v>ACTIVO</v>
          </cell>
          <cell r="CQ413" t="str">
            <v>Perú</v>
          </cell>
          <cell r="CR413" t="str">
            <v>MICRORED DE SALUD CENTENARIO</v>
          </cell>
        </row>
        <row r="414">
          <cell r="S414" t="str">
            <v>40505919</v>
          </cell>
          <cell r="T414" t="str">
            <v>MARIA ESTELA</v>
          </cell>
          <cell r="U414" t="str">
            <v>DE LA FUENTE</v>
          </cell>
          <cell r="V414" t="str">
            <v>LEON</v>
          </cell>
          <cell r="W414" t="str">
            <v>SIN DATOS</v>
          </cell>
          <cell r="X414" t="str">
            <v>16/02/1980</v>
          </cell>
          <cell r="Y414" t="str">
            <v>Femenino</v>
          </cell>
          <cell r="Z414" t="str">
            <v>Soltero</v>
          </cell>
          <cell r="AA414" t="str">
            <v>JR. 28 DE ABRIL 212</v>
          </cell>
          <cell r="AB414" t="str">
            <v>1040505919</v>
          </cell>
          <cell r="AC414" t="str">
            <v>edelafuente_l@hotmail.com</v>
          </cell>
          <cell r="AD414" t="str">
            <v>983657168</v>
          </cell>
          <cell r="AE414" t="str">
            <v>Superior Técnico</v>
          </cell>
          <cell r="AF414" t="str">
            <v>Técnico superior completo</v>
          </cell>
          <cell r="AG414" t="str">
            <v>TECNICO EN COMPUTACION E INFORMATICA/EN COMPUTADORAS</v>
          </cell>
          <cell r="AK414" t="str">
            <v>TITULO</v>
          </cell>
          <cell r="AM414" t="str">
            <v>NO</v>
          </cell>
          <cell r="AR414" t="str">
            <v>SI</v>
          </cell>
          <cell r="AS414" t="str">
            <v>NO</v>
          </cell>
          <cell r="AT414" t="str">
            <v>NO</v>
          </cell>
          <cell r="AV414" t="str">
            <v>2011-07-15</v>
          </cell>
          <cell r="AW414" t="str">
            <v>DIGITADOR/A</v>
          </cell>
          <cell r="AX414" t="str">
            <v>Regimen 1057 (CAS)</v>
          </cell>
          <cell r="AY414" t="str">
            <v>Contrato CAS</v>
          </cell>
          <cell r="AZ414" t="str">
            <v>Sin Nivel Remunerativo</v>
          </cell>
          <cell r="BA414" t="str">
            <v>0000-Sin Nivel Remunerativo</v>
          </cell>
          <cell r="BC414" t="str">
            <v>Recursos Ordinarios</v>
          </cell>
          <cell r="BD414" t="str">
            <v>1100</v>
          </cell>
          <cell r="BE414" t="str">
            <v>Presencial</v>
          </cell>
          <cell r="BF414" t="str">
            <v>NO</v>
          </cell>
          <cell r="BG414" t="str">
            <v>NO</v>
          </cell>
          <cell r="BI414" t="str">
            <v>NO</v>
          </cell>
          <cell r="BJ414" t="str">
            <v>NO</v>
          </cell>
          <cell r="BL414" t="str">
            <v>NO</v>
          </cell>
          <cell r="BM414" t="str">
            <v>Contrato Administrativo de Servicios</v>
          </cell>
          <cell r="BN414" t="str">
            <v>Tecnicos</v>
          </cell>
          <cell r="BO414" t="str">
            <v>TECNICO ADM</v>
          </cell>
          <cell r="BP414" t="str">
            <v>000267</v>
          </cell>
          <cell r="BQ414" t="str">
            <v>Ocupada</v>
          </cell>
          <cell r="BR414" t="str">
            <v>Contrato</v>
          </cell>
          <cell r="BS414" t="str">
            <v>15/07/2011</v>
          </cell>
          <cell r="BT414" t="str">
            <v>CONTRATO</v>
          </cell>
          <cell r="BU414" t="str">
            <v>15/07/2011</v>
          </cell>
          <cell r="BV414" t="str">
            <v>057-2011</v>
          </cell>
          <cell r="BW414" t="str">
            <v>RED DE SALUD ABANCAY</v>
          </cell>
          <cell r="BX414" t="str">
            <v>DIRECCION EJECUTIVA</v>
          </cell>
          <cell r="BY414" t="str">
            <v>GESTION ADMINISTRATIVA</v>
          </cell>
          <cell r="BZ414" t="str">
            <v>Personal y Obligaciones Sociales</v>
          </cell>
          <cell r="CA414" t="str">
            <v>RECURSOS ORDINARIOS</v>
          </cell>
          <cell r="CB414" t="str">
            <v>12</v>
          </cell>
          <cell r="CC414" t="str">
            <v>BANCO DE LA NACION</v>
          </cell>
          <cell r="CD414" t="str">
            <v>CUENTA DE AHORRO</v>
          </cell>
          <cell r="CE414" t="str">
            <v>04181215327</v>
          </cell>
          <cell r="CF414" t="str">
            <v>00000000000000000000</v>
          </cell>
          <cell r="CG414" t="str">
            <v>DL.19990 - SNP</v>
          </cell>
          <cell r="CH414" t="str">
            <v>O.N.P.</v>
          </cell>
          <cell r="CL414" t="str">
            <v>UE Red De Salud Abancay</v>
          </cell>
          <cell r="CM414" t="str">
            <v>ACTIVO</v>
          </cell>
          <cell r="CQ414" t="str">
            <v>Perú</v>
          </cell>
          <cell r="CR414" t="str">
            <v>MICRORED DE SALUD CENTENARIO</v>
          </cell>
        </row>
        <row r="415">
          <cell r="S415" t="str">
            <v>21520380</v>
          </cell>
          <cell r="T415" t="str">
            <v>JOSE CARLOS</v>
          </cell>
          <cell r="U415" t="str">
            <v>GODOY</v>
          </cell>
          <cell r="V415" t="str">
            <v>FRANCO</v>
          </cell>
          <cell r="W415" t="str">
            <v>SIN DATOS</v>
          </cell>
          <cell r="X415" t="str">
            <v>22/03/1974</v>
          </cell>
          <cell r="Y415" t="str">
            <v>Masculino</v>
          </cell>
          <cell r="Z415" t="str">
            <v>Soltero</v>
          </cell>
          <cell r="AA415" t="str">
            <v>GARCILASO</v>
          </cell>
          <cell r="AD415" t="str">
            <v>951980570</v>
          </cell>
          <cell r="AE415" t="str">
            <v>Superior Universitario</v>
          </cell>
          <cell r="AF415" t="str">
            <v>Superior completo</v>
          </cell>
          <cell r="AG415" t="str">
            <v>MEDICO CIRUJANO</v>
          </cell>
          <cell r="AK415" t="str">
            <v>TITULO</v>
          </cell>
          <cell r="AL415" t="str">
            <v>50325</v>
          </cell>
          <cell r="AM415" t="str">
            <v>NO</v>
          </cell>
          <cell r="AR415" t="str">
            <v>SI</v>
          </cell>
          <cell r="AS415" t="str">
            <v>NO</v>
          </cell>
          <cell r="AT415" t="str">
            <v>NO</v>
          </cell>
          <cell r="AV415" t="str">
            <v>2011-08-01</v>
          </cell>
          <cell r="AW415" t="str">
            <v>MEDICO</v>
          </cell>
          <cell r="AX415" t="str">
            <v>Regimen 276</v>
          </cell>
          <cell r="AY415" t="str">
            <v>Nombrado</v>
          </cell>
          <cell r="AZ415" t="str">
            <v>MC-1</v>
          </cell>
          <cell r="BA415" t="str">
            <v>0071-MC-1-Medico Cirujano N-1</v>
          </cell>
          <cell r="BB415" t="str">
            <v>15</v>
          </cell>
          <cell r="BC415" t="str">
            <v>Recursos Ordinarios</v>
          </cell>
          <cell r="BE415" t="str">
            <v>Solo Remoto</v>
          </cell>
          <cell r="BF415" t="str">
            <v>NO</v>
          </cell>
          <cell r="BG415" t="str">
            <v>NO</v>
          </cell>
          <cell r="BH415" t="str">
            <v>Presencia de comorbilidad(RM 193-2020-MINSA,7.2)</v>
          </cell>
          <cell r="BI415" t="str">
            <v>NO</v>
          </cell>
          <cell r="BJ415" t="str">
            <v>NO</v>
          </cell>
          <cell r="BK415" t="str">
            <v>01/02/2014</v>
          </cell>
          <cell r="BL415" t="str">
            <v>SI</v>
          </cell>
          <cell r="BM415" t="str">
            <v>Activos</v>
          </cell>
          <cell r="BN415" t="str">
            <v>Profesionales de la Salud</v>
          </cell>
          <cell r="BO415" t="str">
            <v>MEDICO</v>
          </cell>
          <cell r="BP415" t="str">
            <v>000356</v>
          </cell>
          <cell r="BQ415" t="str">
            <v>Ocupada</v>
          </cell>
          <cell r="BR415" t="str">
            <v>Ley 29682</v>
          </cell>
          <cell r="BS415" t="str">
            <v>01/02/2014</v>
          </cell>
          <cell r="BT415" t="str">
            <v>RESOLUCION DIRECTORAL</v>
          </cell>
          <cell r="BU415" t="str">
            <v>13/01/2014</v>
          </cell>
          <cell r="BV415" t="str">
            <v>003-2014-DRSAB-APURIMAC</v>
          </cell>
          <cell r="BX415" t="str">
            <v>DIRECCION EJECUTIVA</v>
          </cell>
          <cell r="BY415" t="str">
            <v>GESTION ADMINISTRATIVA</v>
          </cell>
          <cell r="BZ415" t="str">
            <v>Personal y Obligaciones Sociales</v>
          </cell>
          <cell r="CA415" t="str">
            <v>RECURSOS ORDINARIOS</v>
          </cell>
          <cell r="CB415" t="str">
            <v>1</v>
          </cell>
          <cell r="CC415" t="str">
            <v>BANCO DE LA NACION</v>
          </cell>
          <cell r="CD415" t="str">
            <v>CUENTA DE AHORRO</v>
          </cell>
          <cell r="CE415" t="str">
            <v>04181115799</v>
          </cell>
          <cell r="CF415" t="str">
            <v>01860100460116764151</v>
          </cell>
          <cell r="CG415" t="str">
            <v>DL.19990 - SNP</v>
          </cell>
          <cell r="CH415" t="str">
            <v>O.N.P.</v>
          </cell>
          <cell r="CI415" t="str">
            <v>01/02/2014</v>
          </cell>
          <cell r="CJ415" t="str">
            <v>0</v>
          </cell>
          <cell r="CK415" t="str">
            <v>0</v>
          </cell>
          <cell r="CL415" t="str">
            <v>UE Red De Salud Abancay</v>
          </cell>
          <cell r="CM415" t="str">
            <v>ACTIVO</v>
          </cell>
          <cell r="CQ415" t="str">
            <v>Perú</v>
          </cell>
          <cell r="CR415" t="str">
            <v>MICRORED DE SALUD CENTENARIO</v>
          </cell>
        </row>
        <row r="416">
          <cell r="S416" t="str">
            <v>44434444</v>
          </cell>
          <cell r="T416" t="str">
            <v>YESABELLA</v>
          </cell>
          <cell r="U416" t="str">
            <v>HERRERA</v>
          </cell>
          <cell r="V416" t="str">
            <v>FLORES</v>
          </cell>
          <cell r="W416" t="str">
            <v>SIN DATOS</v>
          </cell>
          <cell r="X416" t="str">
            <v>13/06/1987</v>
          </cell>
          <cell r="Y416" t="str">
            <v>Femenino</v>
          </cell>
          <cell r="Z416" t="str">
            <v>Soltero</v>
          </cell>
          <cell r="AA416" t="str">
            <v>BARRIO LA FLORIDA S/N</v>
          </cell>
          <cell r="AC416" t="str">
            <v>yesabela2@hotmail.com,yesabellaherrera@hotmail.com</v>
          </cell>
          <cell r="AD416" t="str">
            <v>982518706</v>
          </cell>
          <cell r="AE416" t="str">
            <v>Superior Universitario</v>
          </cell>
          <cell r="AF416" t="str">
            <v>Superior completo</v>
          </cell>
          <cell r="AG416" t="str">
            <v>OBSTETRA</v>
          </cell>
          <cell r="AK416" t="str">
            <v>TITULO</v>
          </cell>
          <cell r="AL416" t="str">
            <v>25496</v>
          </cell>
          <cell r="AM416" t="str">
            <v>SI</v>
          </cell>
          <cell r="AN416" t="str">
            <v>ALTO RIESGO OBSTETRICO</v>
          </cell>
          <cell r="AO416" t="str">
            <v>RNE</v>
          </cell>
          <cell r="AP416" t="str">
            <v>312-E.01</v>
          </cell>
          <cell r="AQ416" t="str">
            <v>UNIVERSIDAD ALAS PERUANAS</v>
          </cell>
          <cell r="AR416" t="str">
            <v>SI</v>
          </cell>
          <cell r="AS416" t="str">
            <v>NO</v>
          </cell>
          <cell r="AT416" t="str">
            <v>NO</v>
          </cell>
          <cell r="AV416" t="str">
            <v>2012-01-01</v>
          </cell>
          <cell r="AW416" t="str">
            <v>OBSTETRA</v>
          </cell>
          <cell r="AX416" t="str">
            <v>Regimen 276</v>
          </cell>
          <cell r="AY416" t="str">
            <v>Nombrado</v>
          </cell>
          <cell r="AZ416" t="str">
            <v>OBS-I</v>
          </cell>
          <cell r="BA416" t="str">
            <v>0110-OBS-I-Obstetriz (nivel 10)</v>
          </cell>
          <cell r="BB416" t="str">
            <v>1</v>
          </cell>
          <cell r="BE416" t="str">
            <v>Presencial</v>
          </cell>
          <cell r="BF416" t="str">
            <v>NO</v>
          </cell>
          <cell r="BG416" t="str">
            <v>NO</v>
          </cell>
          <cell r="BI416" t="str">
            <v>NO</v>
          </cell>
          <cell r="BJ416" t="str">
            <v>NO</v>
          </cell>
          <cell r="BK416" t="str">
            <v>07/11/2017</v>
          </cell>
          <cell r="BL416" t="str">
            <v>SI</v>
          </cell>
          <cell r="BM416" t="str">
            <v>Activos</v>
          </cell>
          <cell r="BN416" t="str">
            <v>Profesionales de la Salud</v>
          </cell>
          <cell r="BO416" t="str">
            <v>PROF. DE LA SALUD</v>
          </cell>
          <cell r="BP416" t="str">
            <v>000560</v>
          </cell>
          <cell r="BQ416" t="str">
            <v>Ocupada</v>
          </cell>
          <cell r="BR416" t="str">
            <v>Ley 30114</v>
          </cell>
          <cell r="BS416" t="str">
            <v>01/11/2017</v>
          </cell>
          <cell r="BT416" t="str">
            <v>RESOLUCION DIRECTORAL</v>
          </cell>
          <cell r="BU416" t="str">
            <v>01/11/2017</v>
          </cell>
          <cell r="BV416" t="str">
            <v>281-2017</v>
          </cell>
          <cell r="BX416" t="str">
            <v>RED DE SALUD ABANCAY</v>
          </cell>
          <cell r="BZ416" t="str">
            <v>Personal y Obligaciones Sociales</v>
          </cell>
          <cell r="CA416" t="str">
            <v>RECURSOS ORDINARIOS</v>
          </cell>
          <cell r="CB416" t="str">
            <v>0</v>
          </cell>
          <cell r="CC416" t="str">
            <v>BANCO DE LA NACION</v>
          </cell>
          <cell r="CD416" t="str">
            <v>MULTIRED</v>
          </cell>
          <cell r="CE416" t="str">
            <v>04181081924</v>
          </cell>
          <cell r="CF416" t="str">
            <v>0</v>
          </cell>
          <cell r="CG416" t="str">
            <v>DL.25897 - SPP</v>
          </cell>
          <cell r="CH416" t="str">
            <v>PRIMA AFP</v>
          </cell>
          <cell r="CI416" t="str">
            <v>01/11/2017</v>
          </cell>
          <cell r="CJ416" t="str">
            <v>319390YHFRR5</v>
          </cell>
          <cell r="CK416" t="str">
            <v>0</v>
          </cell>
          <cell r="CL416" t="str">
            <v>UE Red De Salud Abancay</v>
          </cell>
          <cell r="CM416" t="str">
            <v>ACTIVO</v>
          </cell>
          <cell r="CQ416" t="str">
            <v>Perú</v>
          </cell>
          <cell r="CR416" t="str">
            <v>MICRORED DE SALUD CENTENARIO</v>
          </cell>
        </row>
        <row r="417">
          <cell r="S417" t="str">
            <v>31043153</v>
          </cell>
          <cell r="T417" t="str">
            <v>YANETH</v>
          </cell>
          <cell r="U417" t="str">
            <v>HUAMAN</v>
          </cell>
          <cell r="V417" t="str">
            <v>CASTILLO</v>
          </cell>
          <cell r="W417" t="str">
            <v>SIN DATOS</v>
          </cell>
          <cell r="X417" t="str">
            <v>21/04/1977</v>
          </cell>
          <cell r="Y417" t="str">
            <v>Femenino</v>
          </cell>
          <cell r="Z417" t="str">
            <v>Soltero</v>
          </cell>
          <cell r="AA417" t="str">
            <v>URB MICAELA BASTIDAS C 5</v>
          </cell>
          <cell r="AC417" t="str">
            <v>yahuca_77@hotmail.com</v>
          </cell>
          <cell r="AD417" t="str">
            <v>989063231,989063231</v>
          </cell>
          <cell r="AE417" t="str">
            <v>Superior Universitario</v>
          </cell>
          <cell r="AF417" t="str">
            <v>Superior completo</v>
          </cell>
          <cell r="AG417" t="str">
            <v>ENFERMERA(O)</v>
          </cell>
          <cell r="AK417" t="str">
            <v>TITULO</v>
          </cell>
          <cell r="AL417" t="str">
            <v>41474</v>
          </cell>
          <cell r="AM417" t="str">
            <v>SI</v>
          </cell>
          <cell r="AN417" t="str">
            <v>ENFERMERIA EN EMERGENCIAS Y DESASTRES</v>
          </cell>
          <cell r="AO417" t="str">
            <v>CONSTANCIA</v>
          </cell>
          <cell r="AQ417" t="str">
            <v>UNIVERSIDAD NACIONAL DE SAN AGUSTÍN</v>
          </cell>
          <cell r="AR417" t="str">
            <v>SI</v>
          </cell>
          <cell r="AS417" t="str">
            <v>NO</v>
          </cell>
          <cell r="AT417" t="str">
            <v>NO</v>
          </cell>
          <cell r="AV417" t="str">
            <v>2012-01-01</v>
          </cell>
          <cell r="AW417" t="str">
            <v>ENFERMERA/O</v>
          </cell>
          <cell r="AX417" t="str">
            <v>Regimen 276</v>
          </cell>
          <cell r="AY417" t="str">
            <v>Nombrado</v>
          </cell>
          <cell r="AZ417" t="str">
            <v>ENF-10</v>
          </cell>
          <cell r="BA417" t="str">
            <v>0076-ENF-10-Enfermera (nivel I)</v>
          </cell>
          <cell r="BB417" t="str">
            <v>10</v>
          </cell>
          <cell r="BE417" t="str">
            <v>Presencial</v>
          </cell>
          <cell r="BF417" t="str">
            <v>NO</v>
          </cell>
          <cell r="BG417" t="str">
            <v>NO</v>
          </cell>
          <cell r="BI417" t="str">
            <v>NO</v>
          </cell>
          <cell r="BJ417" t="str">
            <v>NO</v>
          </cell>
          <cell r="BK417" t="str">
            <v>2016-01-01</v>
          </cell>
          <cell r="BL417" t="str">
            <v>NO</v>
          </cell>
          <cell r="BM417" t="str">
            <v>Activos</v>
          </cell>
          <cell r="BN417" t="str">
            <v>Profesionales de la Salud</v>
          </cell>
          <cell r="BO417" t="str">
            <v>PROF. DE LA SALUD</v>
          </cell>
          <cell r="BP417" t="str">
            <v>000462</v>
          </cell>
          <cell r="BQ417" t="str">
            <v>Ocupada</v>
          </cell>
          <cell r="BR417" t="str">
            <v>Ley 30114</v>
          </cell>
          <cell r="BS417" t="str">
            <v>31/12/2015</v>
          </cell>
          <cell r="BT417" t="str">
            <v>RESOLUCION DIRECTORAL</v>
          </cell>
          <cell r="BU417" t="str">
            <v>31/12/2015</v>
          </cell>
          <cell r="BV417" t="str">
            <v>Nombramiento 2015</v>
          </cell>
          <cell r="BX417" t="str">
            <v>RED DE SALUD ABANCAY</v>
          </cell>
          <cell r="BY417" t="str">
            <v>GESTION ADMINISTRATIVA</v>
          </cell>
          <cell r="BZ417" t="str">
            <v>Personal y Obligaciones Sociales</v>
          </cell>
          <cell r="CA417" t="str">
            <v>RECURSOS ORDINARIOS</v>
          </cell>
          <cell r="CB417" t="str">
            <v>12</v>
          </cell>
          <cell r="CC417" t="str">
            <v>BANCO DE LA NACION</v>
          </cell>
          <cell r="CD417" t="str">
            <v>MULTIRED</v>
          </cell>
          <cell r="CE417" t="str">
            <v>00000</v>
          </cell>
          <cell r="CF417" t="str">
            <v>00000000000000000000</v>
          </cell>
          <cell r="CG417" t="str">
            <v>DL.19990 - SNP</v>
          </cell>
          <cell r="CH417" t="str">
            <v>O.N.P.</v>
          </cell>
          <cell r="CJ417" t="str">
            <v>0</v>
          </cell>
          <cell r="CK417" t="str">
            <v>000000000000000</v>
          </cell>
          <cell r="CL417" t="str">
            <v>UE Red De Salud Abancay</v>
          </cell>
          <cell r="CM417" t="str">
            <v>ACTIVO</v>
          </cell>
          <cell r="CQ417" t="str">
            <v>Perú</v>
          </cell>
          <cell r="CR417" t="str">
            <v>MICRORED DE SALUD CENTENARIO</v>
          </cell>
        </row>
        <row r="418">
          <cell r="S418" t="str">
            <v>31044521</v>
          </cell>
          <cell r="T418" t="str">
            <v>EDITH SANTA</v>
          </cell>
          <cell r="U418" t="str">
            <v>HUAMAN</v>
          </cell>
          <cell r="V418" t="str">
            <v>NAVARRO</v>
          </cell>
          <cell r="W418" t="str">
            <v>SIN DATOS</v>
          </cell>
          <cell r="X418" t="str">
            <v>06/03/1977</v>
          </cell>
          <cell r="Y418" t="str">
            <v>Femenino</v>
          </cell>
          <cell r="Z418" t="str">
            <v>Soltero</v>
          </cell>
          <cell r="AA418" t="str">
            <v>S OCAMPO</v>
          </cell>
          <cell r="AC418" t="str">
            <v>edit_56hm@hotmail.com,edit_56hn@hotmail.com</v>
          </cell>
          <cell r="AD418" t="str">
            <v>961013784</v>
          </cell>
          <cell r="AE418" t="str">
            <v>Superior Universitario</v>
          </cell>
          <cell r="AF418" t="str">
            <v>Superior completo</v>
          </cell>
          <cell r="AG418" t="str">
            <v>ENFERMERA(O)</v>
          </cell>
          <cell r="AK418" t="str">
            <v>TITULO</v>
          </cell>
          <cell r="AL418" t="str">
            <v>40243</v>
          </cell>
          <cell r="AM418" t="str">
            <v>SI</v>
          </cell>
          <cell r="AN418" t="str">
            <v>ENFERMERIA EN EMERGENCIAS Y DESASTRES</v>
          </cell>
          <cell r="AO418" t="str">
            <v>TITULO</v>
          </cell>
          <cell r="AQ418" t="str">
            <v>UNIVERSIDAD NACIONAL DEL CALLAO</v>
          </cell>
          <cell r="AR418" t="str">
            <v>SI</v>
          </cell>
          <cell r="AS418" t="str">
            <v>NO</v>
          </cell>
          <cell r="AT418" t="str">
            <v>NO</v>
          </cell>
          <cell r="AV418" t="str">
            <v>2010-04-01</v>
          </cell>
          <cell r="AW418" t="str">
            <v>ENFERMERA/O</v>
          </cell>
          <cell r="AX418" t="str">
            <v>Regimen 276</v>
          </cell>
          <cell r="AY418" t="str">
            <v>Nombrado</v>
          </cell>
          <cell r="AZ418" t="str">
            <v>ENF-10</v>
          </cell>
          <cell r="BA418" t="str">
            <v>0076-ENF-10-Enfermera (nivel I)</v>
          </cell>
          <cell r="BB418" t="str">
            <v>10</v>
          </cell>
          <cell r="BE418" t="str">
            <v>Presencial</v>
          </cell>
          <cell r="BF418" t="str">
            <v>NO</v>
          </cell>
          <cell r="BG418" t="str">
            <v>NO</v>
          </cell>
          <cell r="BI418" t="str">
            <v>NO</v>
          </cell>
          <cell r="BJ418" t="str">
            <v>NO</v>
          </cell>
          <cell r="BK418" t="str">
            <v>2016-01-01</v>
          </cell>
          <cell r="BL418" t="str">
            <v>NO</v>
          </cell>
          <cell r="BM418" t="str">
            <v>Activos</v>
          </cell>
          <cell r="BN418" t="str">
            <v>Profesionales de la Salud</v>
          </cell>
          <cell r="BO418" t="str">
            <v>PROF. DE LA SALUD</v>
          </cell>
          <cell r="BP418" t="str">
            <v>000463</v>
          </cell>
          <cell r="BQ418" t="str">
            <v>Ocupada</v>
          </cell>
          <cell r="BR418" t="str">
            <v>Ley 30281</v>
          </cell>
          <cell r="BS418" t="str">
            <v>31/12/2015</v>
          </cell>
          <cell r="BT418" t="str">
            <v>RESOLUCION DIRECTORAL</v>
          </cell>
          <cell r="BU418" t="str">
            <v>31/12/2015</v>
          </cell>
          <cell r="BV418" t="str">
            <v>Nombramiento 2015</v>
          </cell>
          <cell r="BX418" t="str">
            <v>RED DE SALUD ABANCAY</v>
          </cell>
          <cell r="BY418" t="str">
            <v>GESTION ADMINISTRATIVA</v>
          </cell>
          <cell r="BZ418" t="str">
            <v>Personal y Obligaciones Sociales</v>
          </cell>
          <cell r="CA418" t="str">
            <v>RECURSOS ORDINARIOS</v>
          </cell>
          <cell r="CB418" t="str">
            <v>12</v>
          </cell>
          <cell r="CC418" t="str">
            <v>BANCO DE LA NACION</v>
          </cell>
          <cell r="CD418" t="str">
            <v>MULTIRED</v>
          </cell>
          <cell r="CE418" t="str">
            <v>00000</v>
          </cell>
          <cell r="CF418" t="str">
            <v>00000000000000000000</v>
          </cell>
          <cell r="CG418" t="str">
            <v>DL.19990 - SNP</v>
          </cell>
          <cell r="CH418" t="str">
            <v>O.N.P.</v>
          </cell>
          <cell r="CJ418" t="str">
            <v>0</v>
          </cell>
          <cell r="CK418" t="str">
            <v>000000000000000</v>
          </cell>
          <cell r="CL418" t="str">
            <v>UE Red De Salud Abancay</v>
          </cell>
          <cell r="CM418" t="str">
            <v>ACTIVO</v>
          </cell>
          <cell r="CQ418" t="str">
            <v>Perú</v>
          </cell>
        </row>
        <row r="419">
          <cell r="S419" t="str">
            <v>40059967</v>
          </cell>
          <cell r="T419" t="str">
            <v>JOSE</v>
          </cell>
          <cell r="U419" t="str">
            <v>HUAMANI</v>
          </cell>
          <cell r="V419" t="str">
            <v>TAPIA</v>
          </cell>
          <cell r="W419" t="str">
            <v>SIN DATOS</v>
          </cell>
          <cell r="X419" t="str">
            <v>19/03/1976</v>
          </cell>
          <cell r="Y419" t="str">
            <v>Masculino</v>
          </cell>
          <cell r="Z419" t="str">
            <v>Soltero</v>
          </cell>
          <cell r="AA419" t="str">
            <v>AV.CIRCUNVALACION D-20</v>
          </cell>
          <cell r="AE419" t="str">
            <v>Superior Técnico</v>
          </cell>
          <cell r="AF419" t="str">
            <v>Técnico superior incompleto</v>
          </cell>
          <cell r="AG419" t="str">
            <v>TECNICO EN MANTENIMIENTO</v>
          </cell>
          <cell r="AK419" t="str">
            <v>EGRESADO</v>
          </cell>
          <cell r="AM419" t="str">
            <v>NO</v>
          </cell>
          <cell r="AR419" t="str">
            <v>SI</v>
          </cell>
          <cell r="AS419" t="str">
            <v>NO</v>
          </cell>
          <cell r="AT419" t="str">
            <v>NO</v>
          </cell>
          <cell r="AV419" t="str">
            <v>2012-11-01</v>
          </cell>
          <cell r="AW419" t="str">
            <v>TECNICO/A EN SEGURIDAD</v>
          </cell>
          <cell r="AX419" t="str">
            <v>Regimen 1057 (CAS)</v>
          </cell>
          <cell r="AY419" t="str">
            <v>Contrato CAS</v>
          </cell>
          <cell r="AZ419" t="str">
            <v>Sin Nivel Remunerativo</v>
          </cell>
          <cell r="BA419" t="str">
            <v>0000-Sin Nivel Remunerativo</v>
          </cell>
          <cell r="BC419" t="str">
            <v>Recursos Ordinarios</v>
          </cell>
          <cell r="BD419" t="str">
            <v>1100</v>
          </cell>
          <cell r="BE419" t="str">
            <v>Presencial</v>
          </cell>
          <cell r="BF419" t="str">
            <v>NO</v>
          </cell>
          <cell r="BG419" t="str">
            <v>NO</v>
          </cell>
          <cell r="BI419" t="str">
            <v>NO</v>
          </cell>
          <cell r="BJ419" t="str">
            <v>NO</v>
          </cell>
          <cell r="BL419" t="str">
            <v>NO</v>
          </cell>
          <cell r="BM419" t="str">
            <v>Contrato Administrativo de Servicios</v>
          </cell>
          <cell r="BN419" t="str">
            <v>Tecnicos</v>
          </cell>
          <cell r="BO419" t="str">
            <v>TECNICO ADM</v>
          </cell>
          <cell r="BP419" t="str">
            <v>000241</v>
          </cell>
          <cell r="BQ419" t="str">
            <v>Ocupada</v>
          </cell>
          <cell r="BR419" t="str">
            <v>Concurso</v>
          </cell>
          <cell r="BS419" t="str">
            <v>01/11/2012</v>
          </cell>
          <cell r="BT419" t="str">
            <v>CONTRATO</v>
          </cell>
          <cell r="BU419" t="str">
            <v>01/11/2012</v>
          </cell>
          <cell r="BV419" t="str">
            <v>088-2012</v>
          </cell>
          <cell r="BW419" t="str">
            <v>RED DE SALUD ABANCAY</v>
          </cell>
          <cell r="BX419" t="str">
            <v>DIRECCION EJECUTIVA</v>
          </cell>
          <cell r="BY419" t="str">
            <v>GESTION ADMINISTRATIVA</v>
          </cell>
          <cell r="BZ419" t="str">
            <v>Personal y Obligaciones Sociales</v>
          </cell>
          <cell r="CA419" t="str">
            <v>RECURSOS ORDINARIOS</v>
          </cell>
          <cell r="CB419" t="str">
            <v>12</v>
          </cell>
          <cell r="CC419" t="str">
            <v>BANCO DE LA NACION</v>
          </cell>
          <cell r="CD419" t="str">
            <v>CUENTA DE AHORRO</v>
          </cell>
          <cell r="CE419" t="str">
            <v>04181076408</v>
          </cell>
          <cell r="CF419" t="str">
            <v>00000000000000000000</v>
          </cell>
          <cell r="CG419" t="str">
            <v>DL.19990 - SNP</v>
          </cell>
          <cell r="CH419" t="str">
            <v>O.N.P.</v>
          </cell>
          <cell r="CI419" t="str">
            <v>01/11/2012</v>
          </cell>
          <cell r="CJ419" t="str">
            <v>0</v>
          </cell>
          <cell r="CK419" t="str">
            <v>0</v>
          </cell>
          <cell r="CL419" t="str">
            <v>UE Red De Salud Abancay</v>
          </cell>
          <cell r="CM419" t="str">
            <v>ACTIVO</v>
          </cell>
          <cell r="CQ419" t="str">
            <v>Perú</v>
          </cell>
          <cell r="CR419" t="str">
            <v>MICRORED DE SALUD CENTENARIO</v>
          </cell>
        </row>
        <row r="420">
          <cell r="S420" t="str">
            <v>80622771</v>
          </cell>
          <cell r="T420" t="str">
            <v>TANIA</v>
          </cell>
          <cell r="U420" t="str">
            <v>LOPEZ</v>
          </cell>
          <cell r="V420" t="str">
            <v>SERRANO</v>
          </cell>
          <cell r="W420" t="str">
            <v>SIN DATOS</v>
          </cell>
          <cell r="X420" t="str">
            <v>06/10/1978</v>
          </cell>
          <cell r="Y420" t="str">
            <v>Femenino</v>
          </cell>
          <cell r="Z420" t="str">
            <v>Soltero</v>
          </cell>
          <cell r="AA420" t="str">
            <v>EL SOL</v>
          </cell>
          <cell r="AB420" t="str">
            <v>10806227710</v>
          </cell>
          <cell r="AC420" t="str">
            <v>ttatita18@hotmail.com</v>
          </cell>
          <cell r="AD420" t="str">
            <v>956312721</v>
          </cell>
          <cell r="AE420" t="str">
            <v>Superior Universitario</v>
          </cell>
          <cell r="AF420" t="str">
            <v>Superior completo</v>
          </cell>
          <cell r="AG420" t="str">
            <v>ENFERMERA(O)</v>
          </cell>
          <cell r="AK420" t="str">
            <v>TITULO</v>
          </cell>
          <cell r="AL420" t="str">
            <v>49552</v>
          </cell>
          <cell r="AM420" t="str">
            <v>NO</v>
          </cell>
          <cell r="AR420" t="str">
            <v>SI</v>
          </cell>
          <cell r="AS420" t="str">
            <v>NO</v>
          </cell>
          <cell r="AT420" t="str">
            <v>NO</v>
          </cell>
          <cell r="AU420" t="str">
            <v>2011-05-05</v>
          </cell>
          <cell r="AV420" t="str">
            <v>2011-05-05</v>
          </cell>
          <cell r="AW420" t="str">
            <v>ENFERMERA/O</v>
          </cell>
          <cell r="AX420" t="str">
            <v>Regimen 276</v>
          </cell>
          <cell r="AY420" t="str">
            <v>Contratado 276 - Plazo fijo</v>
          </cell>
          <cell r="AZ420" t="str">
            <v>ENF-10</v>
          </cell>
          <cell r="BA420" t="str">
            <v>0076-ENF-10-Enfermera (nivel I)</v>
          </cell>
          <cell r="BB420" t="str">
            <v>10</v>
          </cell>
          <cell r="BE420" t="str">
            <v>Presencial</v>
          </cell>
          <cell r="BF420" t="str">
            <v>NO</v>
          </cell>
          <cell r="BG420" t="str">
            <v>NO</v>
          </cell>
          <cell r="BI420" t="str">
            <v>NO</v>
          </cell>
          <cell r="BJ420" t="str">
            <v>NO</v>
          </cell>
          <cell r="BL420" t="str">
            <v>NO</v>
          </cell>
          <cell r="BM420" t="str">
            <v>Activos</v>
          </cell>
          <cell r="BN420" t="str">
            <v>Profesionales de la Salud</v>
          </cell>
          <cell r="BO420" t="str">
            <v>PROF. DE LA SALUD</v>
          </cell>
          <cell r="BP420" t="str">
            <v>000201</v>
          </cell>
          <cell r="BQ420" t="str">
            <v>Ocupada</v>
          </cell>
          <cell r="BR420" t="str">
            <v>Ley 28498</v>
          </cell>
          <cell r="BS420" t="str">
            <v>01/03/2015</v>
          </cell>
          <cell r="BT420" t="str">
            <v>RESOLUCION DIRECTORAL</v>
          </cell>
          <cell r="BU420" t="str">
            <v>19/02/2015</v>
          </cell>
          <cell r="BV420" t="str">
            <v>031-2015-D-RSAB-APURIMAC</v>
          </cell>
          <cell r="BX420" t="str">
            <v>DIRECCION EJECUTIVA</v>
          </cell>
          <cell r="BY420" t="str">
            <v>GESTION ADMINISTRATIVA</v>
          </cell>
          <cell r="BZ420" t="str">
            <v>Personal y Obligaciones Sociales</v>
          </cell>
          <cell r="CA420" t="str">
            <v>RECURSOS ORDINARIOS</v>
          </cell>
          <cell r="CB420" t="str">
            <v>1</v>
          </cell>
          <cell r="CC420" t="str">
            <v>BANCO DE LA NACION</v>
          </cell>
          <cell r="CD420" t="str">
            <v>CUENTA DE AHORRO</v>
          </cell>
          <cell r="CE420" t="str">
            <v>04181048420</v>
          </cell>
          <cell r="CF420" t="str">
            <v>00000000000000000000</v>
          </cell>
          <cell r="CG420" t="str">
            <v>DL.19990 - SNP</v>
          </cell>
          <cell r="CH420" t="str">
            <v>O.N.P.</v>
          </cell>
          <cell r="CI420" t="str">
            <v>01/03/2015</v>
          </cell>
          <cell r="CJ420" t="str">
            <v>1</v>
          </cell>
          <cell r="CK420" t="str">
            <v>0</v>
          </cell>
          <cell r="CL420" t="str">
            <v>UE Red De Salud Abancay</v>
          </cell>
          <cell r="CM420" t="str">
            <v>ACTIVO</v>
          </cell>
          <cell r="CQ420" t="str">
            <v>Perú</v>
          </cell>
          <cell r="CR420" t="str">
            <v>MICRORED DE SALUD CENTENARIO</v>
          </cell>
        </row>
        <row r="421">
          <cell r="S421" t="str">
            <v>40976955</v>
          </cell>
          <cell r="T421" t="str">
            <v>ERNESTO</v>
          </cell>
          <cell r="U421" t="str">
            <v>OJEDA</v>
          </cell>
          <cell r="V421" t="str">
            <v>CACERES</v>
          </cell>
          <cell r="W421" t="str">
            <v>SIN DATOS</v>
          </cell>
          <cell r="X421" t="str">
            <v>24/08/1980</v>
          </cell>
          <cell r="Y421" t="str">
            <v>Masculino</v>
          </cell>
          <cell r="Z421" t="str">
            <v>Soltero</v>
          </cell>
          <cell r="AA421" t="str">
            <v>P.JOVEN CENTENARIO K-15</v>
          </cell>
          <cell r="AC421" t="str">
            <v>ernestoojedaceceres@gmail.com</v>
          </cell>
          <cell r="AD421" t="str">
            <v>957504829,948041298</v>
          </cell>
          <cell r="AE421" t="str">
            <v>Superior Técnico</v>
          </cell>
          <cell r="AF421" t="str">
            <v>Técnico superior completo</v>
          </cell>
          <cell r="AG421" t="str">
            <v>TECNICO EN ENFERMERIA</v>
          </cell>
          <cell r="AK421" t="str">
            <v>TITULO</v>
          </cell>
          <cell r="AM421" t="str">
            <v>NO</v>
          </cell>
          <cell r="AR421" t="str">
            <v>SI</v>
          </cell>
          <cell r="AS421" t="str">
            <v>NO</v>
          </cell>
          <cell r="AT421" t="str">
            <v>NO</v>
          </cell>
          <cell r="AV421" t="str">
            <v>2012-01-01</v>
          </cell>
          <cell r="AW421" t="str">
            <v>TRABAJADOR/A DE SERVICIOS GENERALES</v>
          </cell>
          <cell r="AX421" t="str">
            <v>Regimen 1057 (CAS)</v>
          </cell>
          <cell r="AY421" t="str">
            <v>Contrato CAS</v>
          </cell>
          <cell r="AZ421" t="str">
            <v>Sin Nivel Remunerativo</v>
          </cell>
          <cell r="BA421" t="str">
            <v>0000-Sin Nivel Remunerativo</v>
          </cell>
          <cell r="BC421" t="str">
            <v>Recursos Ordinarios</v>
          </cell>
          <cell r="BD421" t="str">
            <v>1100</v>
          </cell>
          <cell r="BE421" t="str">
            <v>Presencial</v>
          </cell>
          <cell r="BF421" t="str">
            <v>NO</v>
          </cell>
          <cell r="BG421" t="str">
            <v>NO</v>
          </cell>
          <cell r="BI421" t="str">
            <v>NO</v>
          </cell>
          <cell r="BJ421" t="str">
            <v>NO</v>
          </cell>
          <cell r="BL421" t="str">
            <v>NO</v>
          </cell>
          <cell r="BM421" t="str">
            <v>Contrato Administrativo de Servicios</v>
          </cell>
          <cell r="BN421" t="str">
            <v>Auxiliares</v>
          </cell>
          <cell r="BO421" t="str">
            <v>AUXILIAR ADM</v>
          </cell>
          <cell r="BP421" t="str">
            <v>000235</v>
          </cell>
          <cell r="BQ421" t="str">
            <v>Ocupada</v>
          </cell>
          <cell r="BR421" t="str">
            <v>Concurso</v>
          </cell>
          <cell r="BS421" t="str">
            <v>05/01/2012</v>
          </cell>
          <cell r="BT421" t="str">
            <v>CONTRATO</v>
          </cell>
          <cell r="BU421" t="str">
            <v>05/01/2012</v>
          </cell>
          <cell r="BV421" t="str">
            <v>124-2012</v>
          </cell>
          <cell r="BW421" t="str">
            <v>RED DE SALUD ABANCAY</v>
          </cell>
          <cell r="BX421" t="str">
            <v>DIRECCION EJECUTIVA</v>
          </cell>
          <cell r="BY421" t="str">
            <v>GESTION ADMINISTRATIVA</v>
          </cell>
          <cell r="BZ421" t="str">
            <v>Personal y Obligaciones Sociales</v>
          </cell>
          <cell r="CA421" t="str">
            <v>RECURSOS ORDINARIOS</v>
          </cell>
          <cell r="CB421" t="str">
            <v>12</v>
          </cell>
          <cell r="CC421" t="str">
            <v>BANCO DE LA NACION</v>
          </cell>
          <cell r="CD421" t="str">
            <v>CUENTA DE AHORRO</v>
          </cell>
          <cell r="CE421" t="str">
            <v>04181081983</v>
          </cell>
          <cell r="CF421" t="str">
            <v>00000000000000000000</v>
          </cell>
          <cell r="CG421" t="str">
            <v>DL.19990 - SNP</v>
          </cell>
          <cell r="CH421" t="str">
            <v>O.N.P.</v>
          </cell>
          <cell r="CI421" t="str">
            <v>05/01/2012</v>
          </cell>
          <cell r="CJ421" t="str">
            <v>0</v>
          </cell>
          <cell r="CK421" t="str">
            <v>0</v>
          </cell>
          <cell r="CL421" t="str">
            <v>UE Red De Salud Abancay</v>
          </cell>
          <cell r="CM421" t="str">
            <v>ACTIVO</v>
          </cell>
          <cell r="CQ421" t="str">
            <v>Perú</v>
          </cell>
          <cell r="CR421" t="str">
            <v>MICRORED DE SALUD CENTENARIO</v>
          </cell>
        </row>
        <row r="422">
          <cell r="S422" t="str">
            <v>31166943</v>
          </cell>
          <cell r="T422" t="str">
            <v>MARINA</v>
          </cell>
          <cell r="U422" t="str">
            <v>PEREZ</v>
          </cell>
          <cell r="V422" t="str">
            <v>CABRERA</v>
          </cell>
          <cell r="W422" t="str">
            <v>SIN DATOS</v>
          </cell>
          <cell r="X422" t="str">
            <v>29/09/1966</v>
          </cell>
          <cell r="Y422" t="str">
            <v>Femenino</v>
          </cell>
          <cell r="Z422" t="str">
            <v>Soltero</v>
          </cell>
          <cell r="AA422" t="str">
            <v>TAPAYRIHUA</v>
          </cell>
          <cell r="AC422" t="str">
            <v>marina_29_09@hotmail.com,marinapc4369@gmail.com</v>
          </cell>
          <cell r="AD422" t="str">
            <v>990960642</v>
          </cell>
          <cell r="AE422" t="str">
            <v>Superior Técnico</v>
          </cell>
          <cell r="AF422" t="str">
            <v>Técnico superior completo</v>
          </cell>
          <cell r="AG422" t="str">
            <v>TECNICO EN ENFERMERIA</v>
          </cell>
          <cell r="AK422" t="str">
            <v>TITULO</v>
          </cell>
          <cell r="AM422" t="str">
            <v>NO</v>
          </cell>
          <cell r="AR422" t="str">
            <v>SI</v>
          </cell>
          <cell r="AS422" t="str">
            <v>NO</v>
          </cell>
          <cell r="AT422" t="str">
            <v>NO</v>
          </cell>
          <cell r="AV422" t="str">
            <v>1994-03-01</v>
          </cell>
          <cell r="AW422" t="str">
            <v>TECNICO/A SANITARIO AMBIENTAL II</v>
          </cell>
          <cell r="AX422" t="str">
            <v>Regimen 276</v>
          </cell>
          <cell r="AY422" t="str">
            <v>Nombrado</v>
          </cell>
          <cell r="AZ422" t="str">
            <v>STA</v>
          </cell>
          <cell r="BA422" t="str">
            <v>0094-STA-Servidor Tecnico A</v>
          </cell>
          <cell r="BB422" t="str">
            <v>TA</v>
          </cell>
          <cell r="BC422" t="str">
            <v>Recursos Ordinarios</v>
          </cell>
          <cell r="BE422" t="str">
            <v>Presencial</v>
          </cell>
          <cell r="BF422" t="str">
            <v>NO</v>
          </cell>
          <cell r="BG422" t="str">
            <v>NO</v>
          </cell>
          <cell r="BI422" t="str">
            <v>NO</v>
          </cell>
          <cell r="BJ422" t="str">
            <v>NO</v>
          </cell>
          <cell r="BK422" t="str">
            <v>1994-03-01</v>
          </cell>
          <cell r="BL422" t="str">
            <v>NO</v>
          </cell>
          <cell r="BM422" t="str">
            <v>Activos</v>
          </cell>
          <cell r="BN422" t="str">
            <v>Tecnicos</v>
          </cell>
          <cell r="BO422" t="str">
            <v>TECNICO ASIS</v>
          </cell>
          <cell r="BP422" t="str">
            <v>000082</v>
          </cell>
          <cell r="BQ422" t="str">
            <v>Ocupada</v>
          </cell>
          <cell r="BR422" t="str">
            <v>Concurso</v>
          </cell>
          <cell r="BS422" t="str">
            <v>03/01/1994</v>
          </cell>
          <cell r="BT422" t="str">
            <v>RESOLUCION DIRECTORAL</v>
          </cell>
          <cell r="BU422" t="str">
            <v>03/01/1994</v>
          </cell>
          <cell r="BV422" t="str">
            <v>-</v>
          </cell>
          <cell r="BX422" t="str">
            <v>DIRECCION EJECUTIVA</v>
          </cell>
          <cell r="BY422" t="str">
            <v>GESTION ADMINISTRATIVA</v>
          </cell>
          <cell r="BZ422" t="str">
            <v>Personal y Obligaciones Sociales</v>
          </cell>
          <cell r="CA422" t="str">
            <v>RECURSOS ORDINARIOS</v>
          </cell>
          <cell r="CB422" t="str">
            <v>12</v>
          </cell>
          <cell r="CC422" t="str">
            <v>BANCO DE LA NACION</v>
          </cell>
          <cell r="CD422" t="str">
            <v>MULTIRED</v>
          </cell>
          <cell r="CE422" t="str">
            <v>04181343740</v>
          </cell>
          <cell r="CF422" t="str">
            <v>0</v>
          </cell>
          <cell r="CG422" t="str">
            <v>DL.25897 - SPP</v>
          </cell>
          <cell r="CH422" t="str">
            <v>AFP INTEGRA</v>
          </cell>
          <cell r="CI422" t="str">
            <v>03/01/1994</v>
          </cell>
          <cell r="CJ422" t="str">
            <v>243770MPCER0</v>
          </cell>
          <cell r="CK422" t="str">
            <v>0</v>
          </cell>
          <cell r="CL422" t="str">
            <v>UE Red De Salud Abancay</v>
          </cell>
          <cell r="CM422" t="str">
            <v>ACTIVO</v>
          </cell>
          <cell r="CQ422" t="str">
            <v>Perú</v>
          </cell>
          <cell r="CR422" t="str">
            <v>MICRORED DE SALUD CENTENARIO</v>
          </cell>
        </row>
        <row r="423">
          <cell r="S423" t="str">
            <v>31541190</v>
          </cell>
          <cell r="T423" t="str">
            <v>ERMITAÑA</v>
          </cell>
          <cell r="U423" t="str">
            <v>PUMACAYO</v>
          </cell>
          <cell r="V423" t="str">
            <v>FERREL</v>
          </cell>
          <cell r="W423" t="str">
            <v>SIN DATOS</v>
          </cell>
          <cell r="X423" t="str">
            <v>06/11/1972</v>
          </cell>
          <cell r="Y423" t="str">
            <v>Femenino</v>
          </cell>
          <cell r="Z423" t="str">
            <v>Soltero</v>
          </cell>
          <cell r="AA423" t="str">
            <v>ANEXO AYRIHUANCA</v>
          </cell>
          <cell r="AC423" t="str">
            <v>ermiferrel@gmail.com</v>
          </cell>
          <cell r="AD423" t="str">
            <v>950353137</v>
          </cell>
          <cell r="AE423" t="str">
            <v>Superior Técnico</v>
          </cell>
          <cell r="AF423" t="str">
            <v>Técnico superior completo</v>
          </cell>
          <cell r="AG423" t="str">
            <v>TECNICO EN ENFERMERIA</v>
          </cell>
          <cell r="AK423" t="str">
            <v>TITULO</v>
          </cell>
          <cell r="AM423" t="str">
            <v>NO</v>
          </cell>
          <cell r="AR423" t="str">
            <v>SI</v>
          </cell>
          <cell r="AS423" t="str">
            <v>NO</v>
          </cell>
          <cell r="AT423" t="str">
            <v>NO</v>
          </cell>
          <cell r="AV423" t="str">
            <v>2013-09-01</v>
          </cell>
          <cell r="AW423" t="str">
            <v>TECNICO/A EN ENFERMERIA I</v>
          </cell>
          <cell r="AX423" t="str">
            <v>Regimen 276</v>
          </cell>
          <cell r="AY423" t="str">
            <v>Nombrado</v>
          </cell>
          <cell r="AZ423" t="str">
            <v>STC</v>
          </cell>
          <cell r="BA423" t="str">
            <v>0096-STC-Servidor Tecnico C</v>
          </cell>
          <cell r="BB423" t="str">
            <v>TC</v>
          </cell>
          <cell r="BC423" t="str">
            <v>Recursos Ordinarios</v>
          </cell>
          <cell r="BE423" t="str">
            <v>Presencial</v>
          </cell>
          <cell r="BF423" t="str">
            <v>NO</v>
          </cell>
          <cell r="BG423" t="str">
            <v>NO</v>
          </cell>
          <cell r="BI423" t="str">
            <v>NO</v>
          </cell>
          <cell r="BJ423" t="str">
            <v>NO</v>
          </cell>
          <cell r="BL423" t="str">
            <v>NO</v>
          </cell>
          <cell r="BM423" t="str">
            <v>Activos</v>
          </cell>
          <cell r="BN423" t="str">
            <v>Tecnicos</v>
          </cell>
          <cell r="BO423" t="str">
            <v>TECNICO ASIS</v>
          </cell>
          <cell r="BP423" t="str">
            <v>000305</v>
          </cell>
          <cell r="BQ423" t="str">
            <v>Ocupada</v>
          </cell>
          <cell r="BR423" t="str">
            <v>Ley 30372</v>
          </cell>
          <cell r="BS423" t="str">
            <v>01/07/2013</v>
          </cell>
          <cell r="BT423" t="str">
            <v>RESOLUCION DIRECTORAL</v>
          </cell>
          <cell r="BU423" t="str">
            <v>01/07/2013</v>
          </cell>
          <cell r="BV423" t="str">
            <v>-</v>
          </cell>
          <cell r="BX423" t="str">
            <v>DIRECCION EJECUTIVA</v>
          </cell>
          <cell r="BY423" t="str">
            <v>GESTION ADMINISTRATIVA</v>
          </cell>
          <cell r="BZ423" t="str">
            <v>Personal y Obligaciones Sociales</v>
          </cell>
          <cell r="CA423" t="str">
            <v>RECURSOS ORDINARIOS</v>
          </cell>
          <cell r="CB423" t="str">
            <v>12</v>
          </cell>
          <cell r="CC423" t="str">
            <v>BANCO DE LA NACION</v>
          </cell>
          <cell r="CD423" t="str">
            <v>MULTIRED</v>
          </cell>
          <cell r="CE423" t="str">
            <v>04181062792</v>
          </cell>
          <cell r="CF423" t="str">
            <v>0</v>
          </cell>
          <cell r="CG423" t="str">
            <v>DL.19990 - SNP</v>
          </cell>
          <cell r="CH423" t="str">
            <v>O.N.P.</v>
          </cell>
          <cell r="CI423" t="str">
            <v>01/07/2013</v>
          </cell>
          <cell r="CJ423" t="str">
            <v>0</v>
          </cell>
          <cell r="CK423" t="str">
            <v>0</v>
          </cell>
          <cell r="CL423" t="str">
            <v>UE Red De Salud Abancay</v>
          </cell>
          <cell r="CM423" t="str">
            <v>ACTIVO</v>
          </cell>
          <cell r="CQ423" t="str">
            <v>Perú</v>
          </cell>
          <cell r="CR423" t="str">
            <v>MICRORED DE SALUD CENTENARIO</v>
          </cell>
        </row>
        <row r="424">
          <cell r="S424" t="str">
            <v>31012803</v>
          </cell>
          <cell r="T424" t="str">
            <v>LILY</v>
          </cell>
          <cell r="U424" t="str">
            <v>RIVEROS</v>
          </cell>
          <cell r="V424" t="str">
            <v>SOTOMAYOR</v>
          </cell>
          <cell r="W424" t="str">
            <v>SIN DATOS</v>
          </cell>
          <cell r="X424" t="str">
            <v>23/08/1966</v>
          </cell>
          <cell r="Y424" t="str">
            <v>Femenino</v>
          </cell>
          <cell r="Z424" t="str">
            <v>Soltero</v>
          </cell>
          <cell r="AA424" t="str">
            <v>ASOC.LUIS A.SANCHEZ C-12</v>
          </cell>
          <cell r="AC424" t="str">
            <v>lilyrs15@hotmail.com</v>
          </cell>
          <cell r="AD424" t="str">
            <v>992735825</v>
          </cell>
          <cell r="AE424" t="str">
            <v>Superior Técnico</v>
          </cell>
          <cell r="AF424" t="str">
            <v>Técnico superior completo</v>
          </cell>
          <cell r="AG424" t="str">
            <v>TECNICO EN ENFERMERIA</v>
          </cell>
          <cell r="AK424" t="str">
            <v>TITULO</v>
          </cell>
          <cell r="AM424" t="str">
            <v>NO</v>
          </cell>
          <cell r="AR424" t="str">
            <v>SI</v>
          </cell>
          <cell r="AS424" t="str">
            <v>NO</v>
          </cell>
          <cell r="AT424" t="str">
            <v>NO</v>
          </cell>
          <cell r="AV424" t="str">
            <v>1989-12-31</v>
          </cell>
          <cell r="AW424" t="str">
            <v>TECNICO/A SANITARIO AMBIENTAL II</v>
          </cell>
          <cell r="AX424" t="str">
            <v>Regimen 276</v>
          </cell>
          <cell r="AY424" t="str">
            <v>Nombrado</v>
          </cell>
          <cell r="AZ424" t="str">
            <v>STA</v>
          </cell>
          <cell r="BA424" t="str">
            <v>0094-STA-Servidor Tecnico A</v>
          </cell>
          <cell r="BB424" t="str">
            <v>TA</v>
          </cell>
          <cell r="BC424" t="str">
            <v>Recursos Ordinarios</v>
          </cell>
          <cell r="BE424" t="str">
            <v>Presencial</v>
          </cell>
          <cell r="BF424" t="str">
            <v>NO</v>
          </cell>
          <cell r="BG424" t="str">
            <v>NO</v>
          </cell>
          <cell r="BI424" t="str">
            <v>NO</v>
          </cell>
          <cell r="BJ424" t="str">
            <v>NO</v>
          </cell>
          <cell r="BL424" t="str">
            <v>NO</v>
          </cell>
          <cell r="BM424" t="str">
            <v>Activos</v>
          </cell>
          <cell r="BN424" t="str">
            <v>Tecnicos</v>
          </cell>
          <cell r="BO424" t="str">
            <v>TECNICO ASIS</v>
          </cell>
          <cell r="BP424" t="str">
            <v>000100</v>
          </cell>
          <cell r="BQ424" t="str">
            <v>Ocupada</v>
          </cell>
          <cell r="BR424" t="str">
            <v>Ley 30281</v>
          </cell>
          <cell r="BS424" t="str">
            <v>31/12/1989</v>
          </cell>
          <cell r="BT424" t="str">
            <v>RESOLUCION DIRECTORAL</v>
          </cell>
          <cell r="BU424" t="str">
            <v>31/12/1989</v>
          </cell>
          <cell r="BV424" t="str">
            <v>-</v>
          </cell>
          <cell r="BX424" t="str">
            <v>DIRECCION EJECUTIVA</v>
          </cell>
          <cell r="BY424" t="str">
            <v>GESTION ADMINISTRATIVA</v>
          </cell>
          <cell r="BZ424" t="str">
            <v>Personal y Obligaciones Sociales</v>
          </cell>
          <cell r="CA424" t="str">
            <v>RECURSOS ORDINARIOS</v>
          </cell>
          <cell r="CB424" t="str">
            <v>12</v>
          </cell>
          <cell r="CC424" t="str">
            <v>BANCO DE LA NACION</v>
          </cell>
          <cell r="CD424" t="str">
            <v>MULTIRED</v>
          </cell>
          <cell r="CE424" t="str">
            <v>04181344135</v>
          </cell>
          <cell r="CG424" t="str">
            <v>DL.25897 - SPP</v>
          </cell>
          <cell r="CH424" t="str">
            <v>AFP PROFUTURO</v>
          </cell>
          <cell r="CI424" t="str">
            <v>01/07/2018</v>
          </cell>
          <cell r="CJ424" t="str">
            <v>554360LRSEO8</v>
          </cell>
          <cell r="CK424" t="str">
            <v>0</v>
          </cell>
          <cell r="CL424" t="str">
            <v>UE Red De Salud Abancay</v>
          </cell>
          <cell r="CM424" t="str">
            <v>ACTIVO</v>
          </cell>
          <cell r="CQ424" t="str">
            <v>Perú</v>
          </cell>
          <cell r="CR424" t="str">
            <v>MICRORED DE SALUD CENTENARIO</v>
          </cell>
        </row>
        <row r="425">
          <cell r="S425" t="str">
            <v>31031890</v>
          </cell>
          <cell r="T425" t="str">
            <v>ELIZABETH</v>
          </cell>
          <cell r="U425" t="str">
            <v>TORRES</v>
          </cell>
          <cell r="V425" t="str">
            <v>BRAVO</v>
          </cell>
          <cell r="W425" t="str">
            <v>SIN DATOS</v>
          </cell>
          <cell r="X425" t="str">
            <v>11/06/1968</v>
          </cell>
          <cell r="Y425" t="str">
            <v>Femenino</v>
          </cell>
          <cell r="Z425" t="str">
            <v>Casado</v>
          </cell>
          <cell r="AA425" t="str">
            <v>AV.CONDEBAMBA S/N</v>
          </cell>
          <cell r="AC425" t="str">
            <v>etb_9@hotmail.com</v>
          </cell>
          <cell r="AD425" t="str">
            <v>953762300</v>
          </cell>
          <cell r="AE425" t="str">
            <v>Superior Universitario</v>
          </cell>
          <cell r="AF425" t="str">
            <v>Superior completo</v>
          </cell>
          <cell r="AG425" t="str">
            <v>ENFERMERA(O)</v>
          </cell>
          <cell r="AK425" t="str">
            <v>TITULO</v>
          </cell>
          <cell r="AL425" t="str">
            <v>24272</v>
          </cell>
          <cell r="AM425" t="str">
            <v>NO</v>
          </cell>
          <cell r="AR425" t="str">
            <v>SI</v>
          </cell>
          <cell r="AS425" t="str">
            <v>NO</v>
          </cell>
          <cell r="AT425" t="str">
            <v>NO</v>
          </cell>
          <cell r="AV425" t="str">
            <v>2008-03-01</v>
          </cell>
          <cell r="AW425" t="str">
            <v>ENFERMERA/O</v>
          </cell>
          <cell r="AX425" t="str">
            <v>Regimen 276</v>
          </cell>
          <cell r="AY425" t="str">
            <v>Nombrado</v>
          </cell>
          <cell r="AZ425" t="str">
            <v>ENF-11</v>
          </cell>
          <cell r="BA425" t="str">
            <v>0106-ENF-11-Enfermera (nivel II)</v>
          </cell>
          <cell r="BB425" t="str">
            <v>11</v>
          </cell>
          <cell r="BC425" t="str">
            <v>Recursos Ordinarios</v>
          </cell>
          <cell r="BE425" t="str">
            <v>Presencial</v>
          </cell>
          <cell r="BF425" t="str">
            <v>NO</v>
          </cell>
          <cell r="BG425" t="str">
            <v>NO</v>
          </cell>
          <cell r="BI425" t="str">
            <v>NO</v>
          </cell>
          <cell r="BJ425" t="str">
            <v>NO</v>
          </cell>
          <cell r="BK425" t="str">
            <v>18/01/2008</v>
          </cell>
          <cell r="BL425" t="str">
            <v>SI</v>
          </cell>
          <cell r="BM425" t="str">
            <v>Activos</v>
          </cell>
          <cell r="BN425" t="str">
            <v>Profesionales de la Salud</v>
          </cell>
          <cell r="BO425" t="str">
            <v>PROF. DE LA SALUD</v>
          </cell>
          <cell r="BP425" t="str">
            <v>000149</v>
          </cell>
          <cell r="BQ425" t="str">
            <v>Ocupada</v>
          </cell>
          <cell r="BR425" t="str">
            <v>Ley 28498</v>
          </cell>
          <cell r="BS425" t="str">
            <v>03/01/2008</v>
          </cell>
          <cell r="BT425" t="str">
            <v>RESOLUCION DIRECTORAL</v>
          </cell>
          <cell r="BU425" t="str">
            <v>03/01/2008</v>
          </cell>
          <cell r="BV425" t="str">
            <v>-</v>
          </cell>
          <cell r="BX425" t="str">
            <v>DIRECCION EJECUTIVA</v>
          </cell>
          <cell r="BY425" t="str">
            <v>GESTION ADMINISTRATIVA</v>
          </cell>
          <cell r="BZ425" t="str">
            <v>Personal y Obligaciones Sociales</v>
          </cell>
          <cell r="CA425" t="str">
            <v>RECURSOS ORDINARIOS</v>
          </cell>
          <cell r="CB425" t="str">
            <v>12</v>
          </cell>
          <cell r="CC425" t="str">
            <v>BANCO DE LA NACION</v>
          </cell>
          <cell r="CD425" t="str">
            <v>MULTIRED</v>
          </cell>
          <cell r="CE425" t="str">
            <v>04181045952</v>
          </cell>
          <cell r="CF425" t="str">
            <v>0</v>
          </cell>
          <cell r="CG425" t="str">
            <v>DL.25897 - SPP</v>
          </cell>
          <cell r="CH425" t="str">
            <v>AFP PROFUTURO</v>
          </cell>
          <cell r="CI425" t="str">
            <v>03/01/2008</v>
          </cell>
          <cell r="CJ425" t="str">
            <v>549980ETBRV7</v>
          </cell>
          <cell r="CK425" t="str">
            <v>0</v>
          </cell>
          <cell r="CL425" t="str">
            <v>UE Red De Salud Abancay</v>
          </cell>
          <cell r="CM425" t="str">
            <v>ACTIVO</v>
          </cell>
          <cell r="CQ425" t="str">
            <v>Perú</v>
          </cell>
          <cell r="CR425" t="str">
            <v>MICRORED DE SALUD CENTENARIO</v>
          </cell>
        </row>
        <row r="426">
          <cell r="S426" t="str">
            <v>31043616</v>
          </cell>
          <cell r="T426" t="str">
            <v>WILBER</v>
          </cell>
          <cell r="U426" t="str">
            <v>TRUJILLO</v>
          </cell>
          <cell r="V426" t="str">
            <v>MERINO</v>
          </cell>
          <cell r="W426" t="str">
            <v>SIN DATOS</v>
          </cell>
          <cell r="X426" t="str">
            <v>30/04/1972</v>
          </cell>
          <cell r="Y426" t="str">
            <v>Masculino</v>
          </cell>
          <cell r="Z426" t="str">
            <v>Casado</v>
          </cell>
          <cell r="AA426" t="str">
            <v>JR.HUANCAVELICA 727</v>
          </cell>
          <cell r="AC426" t="str">
            <v>chobis34@hotmail.com</v>
          </cell>
          <cell r="AD426" t="str">
            <v>983622426</v>
          </cell>
          <cell r="AE426" t="str">
            <v>Superior Universitario</v>
          </cell>
          <cell r="AF426" t="str">
            <v>Superior completo</v>
          </cell>
          <cell r="AG426" t="str">
            <v>CIRUJANO DENTISTA</v>
          </cell>
          <cell r="AK426" t="str">
            <v>TITULO</v>
          </cell>
          <cell r="AL426" t="str">
            <v>14152</v>
          </cell>
          <cell r="AM426" t="str">
            <v>NO</v>
          </cell>
          <cell r="AR426" t="str">
            <v>SI</v>
          </cell>
          <cell r="AS426" t="str">
            <v>NO</v>
          </cell>
          <cell r="AT426" t="str">
            <v>NO</v>
          </cell>
          <cell r="AV426" t="str">
            <v>2012-07-01</v>
          </cell>
          <cell r="AW426" t="str">
            <v>ODONTOLOGO</v>
          </cell>
          <cell r="AX426" t="str">
            <v>Regimen 276</v>
          </cell>
          <cell r="AY426" t="str">
            <v>Nombrado</v>
          </cell>
          <cell r="AZ426" t="str">
            <v>CD-I</v>
          </cell>
          <cell r="BA426" t="str">
            <v>0115-CD-I-Cirujano Dentista (nivel I)</v>
          </cell>
          <cell r="BB426" t="str">
            <v>61</v>
          </cell>
          <cell r="BC426" t="str">
            <v>Recursos Ordinarios</v>
          </cell>
          <cell r="BE426" t="str">
            <v>Presencial</v>
          </cell>
          <cell r="BF426" t="str">
            <v>NO</v>
          </cell>
          <cell r="BG426" t="str">
            <v>NO</v>
          </cell>
          <cell r="BI426" t="str">
            <v>NO</v>
          </cell>
          <cell r="BJ426" t="str">
            <v>NO</v>
          </cell>
          <cell r="BK426" t="str">
            <v>05/07/2012</v>
          </cell>
          <cell r="BL426" t="str">
            <v>SI</v>
          </cell>
          <cell r="BM426" t="str">
            <v>Activos</v>
          </cell>
          <cell r="BN426" t="str">
            <v>Profesionales de la Salud</v>
          </cell>
          <cell r="BO426" t="str">
            <v>PROF. DE LA SALUD</v>
          </cell>
          <cell r="BP426" t="str">
            <v>000239</v>
          </cell>
          <cell r="BQ426" t="str">
            <v>Ocupada</v>
          </cell>
          <cell r="BR426" t="str">
            <v>Ley 28560</v>
          </cell>
          <cell r="BS426" t="str">
            <v>01/04/2012</v>
          </cell>
          <cell r="BT426" t="str">
            <v>RESOLUCION DIRECTORAL</v>
          </cell>
          <cell r="BU426" t="str">
            <v>01/04/2012</v>
          </cell>
          <cell r="BV426" t="str">
            <v>-</v>
          </cell>
          <cell r="BX426" t="str">
            <v>DIRECCION EJECUTIVA</v>
          </cell>
          <cell r="BY426" t="str">
            <v>GESTION ADMINISTRATIVA</v>
          </cell>
          <cell r="BZ426" t="str">
            <v>Personal y Obligaciones Sociales</v>
          </cell>
          <cell r="CA426" t="str">
            <v>RECURSOS ORDINARIOS</v>
          </cell>
          <cell r="CB426" t="str">
            <v>12</v>
          </cell>
          <cell r="CC426" t="str">
            <v>BANCO DE LA NACION</v>
          </cell>
          <cell r="CD426" t="str">
            <v>MULTIRED</v>
          </cell>
          <cell r="CE426" t="str">
            <v>04181090796</v>
          </cell>
          <cell r="CF426" t="str">
            <v>0</v>
          </cell>
          <cell r="CG426" t="str">
            <v>DL.19990 - SNP</v>
          </cell>
          <cell r="CH426" t="str">
            <v>O.N.P.</v>
          </cell>
          <cell r="CI426" t="str">
            <v>01/04/2012</v>
          </cell>
          <cell r="CJ426" t="str">
            <v>0</v>
          </cell>
          <cell r="CK426" t="str">
            <v>0</v>
          </cell>
          <cell r="CL426" t="str">
            <v>UE Red De Salud Abancay</v>
          </cell>
          <cell r="CM426" t="str">
            <v>ACTIVO</v>
          </cell>
          <cell r="CQ426" t="str">
            <v>Perú</v>
          </cell>
          <cell r="CR426" t="str">
            <v>MICRORED DE SALUD CENTENARIO</v>
          </cell>
        </row>
        <row r="427">
          <cell r="S427" t="str">
            <v>80003693</v>
          </cell>
          <cell r="T427" t="str">
            <v>JUAN FRANCISCO</v>
          </cell>
          <cell r="U427" t="str">
            <v>RIOS</v>
          </cell>
          <cell r="V427" t="str">
            <v>FLORES</v>
          </cell>
          <cell r="W427" t="str">
            <v>SIN DATOS</v>
          </cell>
          <cell r="X427" t="str">
            <v>12/04/1974</v>
          </cell>
          <cell r="Y427" t="str">
            <v>Masculino</v>
          </cell>
          <cell r="Z427" t="str">
            <v>Soltero</v>
          </cell>
          <cell r="AA427" t="str">
            <v>PROLONG HUANCAVELICA S/N</v>
          </cell>
          <cell r="AC427" t="str">
            <v>juanfranciscorios@hotmail.com</v>
          </cell>
          <cell r="AD427" t="str">
            <v>951287654</v>
          </cell>
          <cell r="AE427" t="str">
            <v>Superior Técnico</v>
          </cell>
          <cell r="AF427" t="str">
            <v>Técnico superior incompleto</v>
          </cell>
          <cell r="AG427" t="str">
            <v>TECNICO EN MANTENIMIENTO</v>
          </cell>
          <cell r="AK427" t="str">
            <v>EGRESADO</v>
          </cell>
          <cell r="AM427" t="str">
            <v>NO</v>
          </cell>
          <cell r="AR427" t="str">
            <v>SI</v>
          </cell>
          <cell r="AS427" t="str">
            <v>NO</v>
          </cell>
          <cell r="AT427" t="str">
            <v>NO</v>
          </cell>
          <cell r="AV427" t="str">
            <v>2013-09-01</v>
          </cell>
          <cell r="AW427" t="str">
            <v>AUXILIAR ASISTENCIAL</v>
          </cell>
          <cell r="AX427" t="str">
            <v>Regimen 276</v>
          </cell>
          <cell r="AY427" t="str">
            <v>Nombrado</v>
          </cell>
          <cell r="AZ427" t="str">
            <v>SAD</v>
          </cell>
          <cell r="BA427" t="str">
            <v>0103-SAD-Servidor Auxiliar D</v>
          </cell>
          <cell r="BB427" t="str">
            <v>AD</v>
          </cell>
          <cell r="BE427" t="str">
            <v>Presencial</v>
          </cell>
          <cell r="BF427" t="str">
            <v>NO</v>
          </cell>
          <cell r="BG427" t="str">
            <v>NO</v>
          </cell>
          <cell r="BI427" t="str">
            <v>NO</v>
          </cell>
          <cell r="BJ427" t="str">
            <v>NO</v>
          </cell>
          <cell r="BL427" t="str">
            <v>NO</v>
          </cell>
          <cell r="BM427" t="str">
            <v>Activos</v>
          </cell>
          <cell r="BN427" t="str">
            <v>Auxiliares</v>
          </cell>
          <cell r="BO427" t="str">
            <v>AUXILIAR ASIS</v>
          </cell>
          <cell r="BP427" t="str">
            <v>000338</v>
          </cell>
          <cell r="BQ427" t="str">
            <v>Ocupada</v>
          </cell>
          <cell r="BR427" t="str">
            <v>Concurso</v>
          </cell>
          <cell r="BS427" t="str">
            <v>01/07/2013</v>
          </cell>
          <cell r="BT427" t="str">
            <v>RESOLUCION DIRECTORAL</v>
          </cell>
          <cell r="BU427" t="str">
            <v>01/07/2013</v>
          </cell>
          <cell r="BV427" t="str">
            <v>-</v>
          </cell>
          <cell r="BW427" t="str">
            <v>C.S. I-3 BELLAVISTA</v>
          </cell>
          <cell r="BX427" t="str">
            <v>DIRECCION EJECUTIVA</v>
          </cell>
          <cell r="BY427" t="str">
            <v>GESTION ADMINISTRATIVA</v>
          </cell>
          <cell r="BZ427" t="str">
            <v>Personal y Obligaciones Sociales</v>
          </cell>
          <cell r="CA427" t="str">
            <v>RECURSOS ORDINARIOS</v>
          </cell>
          <cell r="CB427" t="str">
            <v>12</v>
          </cell>
          <cell r="CC427" t="str">
            <v>BANCO DE LA NACION</v>
          </cell>
          <cell r="CD427" t="str">
            <v>MULTIRED</v>
          </cell>
          <cell r="CE427" t="str">
            <v>04181101674</v>
          </cell>
          <cell r="CF427" t="str">
            <v>00000000000000000000</v>
          </cell>
          <cell r="CG427" t="str">
            <v>DL.19990 - SNP</v>
          </cell>
          <cell r="CH427" t="str">
            <v>O.N.P.</v>
          </cell>
          <cell r="CI427" t="str">
            <v>01/07/2013</v>
          </cell>
          <cell r="CJ427" t="str">
            <v>000000000000</v>
          </cell>
          <cell r="CK427" t="str">
            <v>000000000000000</v>
          </cell>
          <cell r="CL427" t="str">
            <v>UE Red De Salud Abancay</v>
          </cell>
          <cell r="CM427" t="str">
            <v>ACTIVO</v>
          </cell>
          <cell r="CQ427" t="str">
            <v>Perú</v>
          </cell>
          <cell r="CR427" t="str">
            <v>MICRORED DE SALUD CENTENARIO</v>
          </cell>
        </row>
        <row r="428">
          <cell r="S428" t="str">
            <v>42089969</v>
          </cell>
          <cell r="T428" t="str">
            <v>VICTOR RAUL</v>
          </cell>
          <cell r="U428" t="str">
            <v>BARAZORDA</v>
          </cell>
          <cell r="V428" t="str">
            <v>CACERES</v>
          </cell>
          <cell r="W428" t="str">
            <v>SIN DATOS</v>
          </cell>
          <cell r="X428" t="str">
            <v>05/11/1983</v>
          </cell>
          <cell r="Y428" t="str">
            <v>Masculino</v>
          </cell>
          <cell r="Z428" t="str">
            <v>Soltero</v>
          </cell>
          <cell r="AA428" t="str">
            <v>URB.GILBERT URBIOLA VALER B-07</v>
          </cell>
          <cell r="AC428" t="str">
            <v>barcavi18@gmail.com</v>
          </cell>
          <cell r="AD428" t="str">
            <v>951786845,083207667</v>
          </cell>
          <cell r="AE428" t="str">
            <v>Superior Técnico</v>
          </cell>
          <cell r="AF428" t="str">
            <v>Técnico superior completo</v>
          </cell>
          <cell r="AG428" t="str">
            <v>TECNICO EN ENFERMERIA</v>
          </cell>
          <cell r="AK428" t="str">
            <v>TITULO</v>
          </cell>
          <cell r="AM428" t="str">
            <v>NO</v>
          </cell>
          <cell r="AR428" t="str">
            <v>SI</v>
          </cell>
          <cell r="AS428" t="str">
            <v>NO</v>
          </cell>
          <cell r="AT428" t="str">
            <v>NO</v>
          </cell>
          <cell r="AV428" t="str">
            <v>2013-09-01</v>
          </cell>
          <cell r="AW428" t="str">
            <v>TECNICO/A EN ENFERMERIA I</v>
          </cell>
          <cell r="AX428" t="str">
            <v>Regimen 276</v>
          </cell>
          <cell r="AY428" t="str">
            <v>Contratado 276 - Plazo fijo</v>
          </cell>
          <cell r="AZ428" t="str">
            <v>STC</v>
          </cell>
          <cell r="BA428" t="str">
            <v>0096-STC-Servidor Tecnico C</v>
          </cell>
          <cell r="BB428" t="str">
            <v>TC</v>
          </cell>
          <cell r="BE428" t="str">
            <v>Presencial</v>
          </cell>
          <cell r="BF428" t="str">
            <v>NO</v>
          </cell>
          <cell r="BG428" t="str">
            <v>NO</v>
          </cell>
          <cell r="BI428" t="str">
            <v>NO</v>
          </cell>
          <cell r="BJ428" t="str">
            <v>NO</v>
          </cell>
          <cell r="BL428" t="str">
            <v>NO</v>
          </cell>
          <cell r="BM428" t="str">
            <v>Activos</v>
          </cell>
          <cell r="BN428" t="str">
            <v>Tecnicos</v>
          </cell>
          <cell r="BO428" t="str">
            <v>TECNICO ASIS</v>
          </cell>
          <cell r="BP428" t="str">
            <v>000293</v>
          </cell>
          <cell r="BQ428" t="str">
            <v>Ocupada</v>
          </cell>
          <cell r="BR428" t="str">
            <v>Ley 28560</v>
          </cell>
          <cell r="BS428" t="str">
            <v>01/03/2018</v>
          </cell>
          <cell r="BT428" t="str">
            <v>RESOLUCION DIRECTORAL</v>
          </cell>
          <cell r="BU428" t="str">
            <v>01/03/2018</v>
          </cell>
          <cell r="BV428" t="str">
            <v>01-2018</v>
          </cell>
          <cell r="BX428" t="str">
            <v>DIRECCION EJECUTIVA</v>
          </cell>
          <cell r="BY428" t="str">
            <v>GESTION ADMINISTRATIVA</v>
          </cell>
          <cell r="BZ428" t="str">
            <v>Personal y Obligaciones Sociales</v>
          </cell>
          <cell r="CA428" t="str">
            <v>RECURSOS ORDINARIOS</v>
          </cell>
          <cell r="CB428" t="str">
            <v>0</v>
          </cell>
          <cell r="CC428" t="str">
            <v>BANCO DE LA NACION</v>
          </cell>
          <cell r="CD428" t="str">
            <v>MULTIRED</v>
          </cell>
          <cell r="CE428" t="str">
            <v>04181101658</v>
          </cell>
          <cell r="CF428" t="str">
            <v>00000000000000000000</v>
          </cell>
          <cell r="CG428" t="str">
            <v>DL.25897 - SPP</v>
          </cell>
          <cell r="CH428" t="str">
            <v>PRIMA AFP</v>
          </cell>
          <cell r="CI428" t="str">
            <v>01/03/2018</v>
          </cell>
          <cell r="CJ428" t="str">
            <v>606231VBCAE4</v>
          </cell>
          <cell r="CK428" t="str">
            <v>000000000000000</v>
          </cell>
          <cell r="CL428" t="str">
            <v>UE Red De Salud Abancay</v>
          </cell>
          <cell r="CM428" t="str">
            <v>ACTIVO</v>
          </cell>
          <cell r="CQ428" t="str">
            <v>Perú</v>
          </cell>
          <cell r="CR428" t="str">
            <v>MICRORED DE SALUD CENTENARIO</v>
          </cell>
        </row>
        <row r="429">
          <cell r="S429" t="str">
            <v>23989016</v>
          </cell>
          <cell r="T429" t="str">
            <v>CANDY YANET</v>
          </cell>
          <cell r="U429" t="str">
            <v>OSCCO</v>
          </cell>
          <cell r="V429" t="str">
            <v>ORTIZ</v>
          </cell>
          <cell r="W429" t="str">
            <v>SIN DATOS</v>
          </cell>
          <cell r="X429" t="str">
            <v>12/06/1976</v>
          </cell>
          <cell r="Y429" t="str">
            <v>Femenino</v>
          </cell>
          <cell r="Z429" t="str">
            <v>Soltero</v>
          </cell>
          <cell r="AA429" t="str">
            <v>CALLE SUITUCCATO 745</v>
          </cell>
          <cell r="AE429" t="str">
            <v>Superior Universitario</v>
          </cell>
          <cell r="AF429" t="str">
            <v>Superior completo</v>
          </cell>
          <cell r="AG429" t="str">
            <v>OBSTETRA</v>
          </cell>
          <cell r="AK429" t="str">
            <v>TITULO</v>
          </cell>
          <cell r="AL429" t="str">
            <v>18562</v>
          </cell>
          <cell r="AM429" t="str">
            <v>NO</v>
          </cell>
          <cell r="AR429" t="str">
            <v>SI</v>
          </cell>
          <cell r="AS429" t="str">
            <v>NO</v>
          </cell>
          <cell r="AT429" t="str">
            <v>NO</v>
          </cell>
          <cell r="AV429" t="str">
            <v>01/05/2017</v>
          </cell>
          <cell r="AW429" t="str">
            <v>OBSTETRA</v>
          </cell>
          <cell r="AX429" t="str">
            <v>Regimen 1057 (CAS)</v>
          </cell>
          <cell r="AY429" t="str">
            <v>Contrato CAS</v>
          </cell>
          <cell r="AZ429" t="str">
            <v>Sin Nivel Remunerativo</v>
          </cell>
          <cell r="BA429" t="str">
            <v>0000-Sin Nivel Remunerativo</v>
          </cell>
          <cell r="BC429" t="str">
            <v>Recursos Ordinarios</v>
          </cell>
          <cell r="BD429" t="str">
            <v>2000</v>
          </cell>
          <cell r="BE429" t="str">
            <v>Presencial</v>
          </cell>
          <cell r="BF429" t="str">
            <v>NO</v>
          </cell>
          <cell r="BG429" t="str">
            <v>NO</v>
          </cell>
          <cell r="BI429" t="str">
            <v>NO</v>
          </cell>
          <cell r="BJ429" t="str">
            <v>NO</v>
          </cell>
          <cell r="BL429" t="str">
            <v>NO</v>
          </cell>
          <cell r="BM429" t="str">
            <v>Contrato Administrativo de Servicios</v>
          </cell>
          <cell r="BN429" t="str">
            <v>Profesionales de la Salud</v>
          </cell>
          <cell r="BO429" t="str">
            <v>PROF. DE LA SALUD</v>
          </cell>
          <cell r="BP429" t="str">
            <v>000334</v>
          </cell>
          <cell r="BQ429" t="str">
            <v>Ocupada</v>
          </cell>
          <cell r="BR429" t="str">
            <v>Concurso</v>
          </cell>
          <cell r="BS429" t="str">
            <v>01/05/2017</v>
          </cell>
          <cell r="BT429" t="str">
            <v>MEMORANDUM</v>
          </cell>
          <cell r="BU429" t="str">
            <v>01/05/2017</v>
          </cell>
          <cell r="BV429" t="str">
            <v>020-2018</v>
          </cell>
          <cell r="BW429" t="str">
            <v>RED DE SALUD ABANCAY</v>
          </cell>
          <cell r="BX429" t="str">
            <v>DIRECCION EJECUTIVA</v>
          </cell>
          <cell r="BZ429" t="str">
            <v>Personal y Obligaciones Sociales</v>
          </cell>
          <cell r="CA429" t="str">
            <v>RECURSOS ORDINARIOS</v>
          </cell>
          <cell r="CB429" t="str">
            <v>12</v>
          </cell>
          <cell r="CC429" t="str">
            <v>BANCO DE LA NACION</v>
          </cell>
          <cell r="CD429" t="str">
            <v>CUENTA DE AHORRO</v>
          </cell>
          <cell r="CE429" t="str">
            <v>04181239447</v>
          </cell>
          <cell r="CF429" t="str">
            <v>1</v>
          </cell>
          <cell r="CG429" t="str">
            <v>DL.25897 - SPP</v>
          </cell>
          <cell r="CH429" t="str">
            <v>AFP INTEGRA</v>
          </cell>
          <cell r="CI429" t="str">
            <v>01/05/2017</v>
          </cell>
          <cell r="CJ429" t="str">
            <v>579210cooci7</v>
          </cell>
          <cell r="CK429" t="str">
            <v>0</v>
          </cell>
          <cell r="CL429" t="str">
            <v>UE Red De Salud Abancay</v>
          </cell>
          <cell r="CM429" t="str">
            <v>ACTIVO</v>
          </cell>
          <cell r="CQ429" t="str">
            <v>Perú</v>
          </cell>
          <cell r="CR429" t="str">
            <v>MICRORED DE SALUD CENTENARIO</v>
          </cell>
        </row>
        <row r="430">
          <cell r="S430" t="str">
            <v>46062102</v>
          </cell>
          <cell r="T430" t="str">
            <v>BERNARDINO</v>
          </cell>
          <cell r="U430" t="str">
            <v>LICERAS</v>
          </cell>
          <cell r="V430" t="str">
            <v>ASTO</v>
          </cell>
          <cell r="W430" t="str">
            <v>SIN DATOS</v>
          </cell>
          <cell r="X430" t="str">
            <v>26/02/1987</v>
          </cell>
          <cell r="Y430" t="str">
            <v>Masculino</v>
          </cell>
          <cell r="Z430" t="str">
            <v>Soltero</v>
          </cell>
          <cell r="AA430" t="str">
            <v>VALLECITO EL OLIVO</v>
          </cell>
          <cell r="AE430" t="str">
            <v>Superior Técnico</v>
          </cell>
          <cell r="AF430" t="str">
            <v>Técnico superior completo</v>
          </cell>
          <cell r="AG430" t="str">
            <v>TECNICO EN COMPUTACION E INFORMATICA/EN COMPUTADORAS</v>
          </cell>
          <cell r="AK430" t="str">
            <v>EGRESADO</v>
          </cell>
          <cell r="AM430" t="str">
            <v>NO</v>
          </cell>
          <cell r="AR430" t="str">
            <v>SI</v>
          </cell>
          <cell r="AS430" t="str">
            <v>NO</v>
          </cell>
          <cell r="AT430" t="str">
            <v>NO</v>
          </cell>
          <cell r="AV430" t="str">
            <v>01/10/2018</v>
          </cell>
          <cell r="AW430" t="str">
            <v>DIGITADOR/A</v>
          </cell>
          <cell r="AX430" t="str">
            <v>Regimen 1057 (CAS)</v>
          </cell>
          <cell r="AY430" t="str">
            <v>Contrato CAS</v>
          </cell>
          <cell r="AZ430" t="str">
            <v>Sin Nivel Remunerativo</v>
          </cell>
          <cell r="BA430" t="str">
            <v>0000-Sin Nivel Remunerativo</v>
          </cell>
          <cell r="BC430" t="str">
            <v>Recursos Ordinarios</v>
          </cell>
          <cell r="BD430" t="str">
            <v>1400</v>
          </cell>
          <cell r="BE430" t="str">
            <v>Presencial</v>
          </cell>
          <cell r="BF430" t="str">
            <v>NO</v>
          </cell>
          <cell r="BG430" t="str">
            <v>NO</v>
          </cell>
          <cell r="BI430" t="str">
            <v>NO</v>
          </cell>
          <cell r="BJ430" t="str">
            <v>NO</v>
          </cell>
          <cell r="BL430" t="str">
            <v>NO</v>
          </cell>
          <cell r="BM430" t="str">
            <v>Contrato Administrativo de Servicios</v>
          </cell>
          <cell r="BN430" t="str">
            <v>Tecnicos</v>
          </cell>
          <cell r="BO430" t="str">
            <v>TECNICO ADM</v>
          </cell>
          <cell r="BP430" t="str">
            <v>000529</v>
          </cell>
          <cell r="BQ430" t="str">
            <v>Ocupada</v>
          </cell>
          <cell r="BR430" t="str">
            <v>Concurso</v>
          </cell>
          <cell r="BS430" t="str">
            <v>01/09/2020</v>
          </cell>
          <cell r="BT430" t="str">
            <v>MEMORANDUM</v>
          </cell>
          <cell r="BU430" t="str">
            <v>01/09/2020</v>
          </cell>
          <cell r="BV430" t="str">
            <v>321</v>
          </cell>
          <cell r="BW430" t="str">
            <v>UE 1498 RED DE SALUD ABANCAY</v>
          </cell>
          <cell r="BX430" t="str">
            <v>RED DE SALUD ABANCAY</v>
          </cell>
          <cell r="BZ430" t="str">
            <v>Personal y Obligaciones Sociales</v>
          </cell>
          <cell r="CA430" t="str">
            <v>RECURSOS ORDINARIOS</v>
          </cell>
          <cell r="CB430" t="str">
            <v>12</v>
          </cell>
          <cell r="CC430" t="str">
            <v>BANCO DE LA NACION</v>
          </cell>
          <cell r="CD430" t="str">
            <v>CUENTA DE AHORRO</v>
          </cell>
          <cell r="CE430" t="str">
            <v>04188183420</v>
          </cell>
          <cell r="CF430" t="str">
            <v>00000000000000000000</v>
          </cell>
          <cell r="CG430" t="str">
            <v>DL.25897 - SPP</v>
          </cell>
          <cell r="CH430" t="str">
            <v>AFP HABITAT</v>
          </cell>
          <cell r="CI430" t="str">
            <v>01/09/2020</v>
          </cell>
          <cell r="CJ430" t="str">
            <v>318321BLAEO8</v>
          </cell>
          <cell r="CK430" t="str">
            <v>000000000000000</v>
          </cell>
          <cell r="CL430" t="str">
            <v>UE Red De Salud Abancay</v>
          </cell>
          <cell r="CM430" t="str">
            <v>ACTIVO</v>
          </cell>
          <cell r="CQ430" t="str">
            <v>Perú</v>
          </cell>
          <cell r="CR430" t="str">
            <v>MICRORED DE SALUD CENTENARIO</v>
          </cell>
        </row>
        <row r="431">
          <cell r="S431" t="str">
            <v>00421738</v>
          </cell>
          <cell r="T431" t="str">
            <v>GABINA</v>
          </cell>
          <cell r="U431" t="str">
            <v>PONGO</v>
          </cell>
          <cell r="V431" t="str">
            <v>ALANOCA</v>
          </cell>
          <cell r="W431" t="str">
            <v>SIN DATOS</v>
          </cell>
          <cell r="X431" t="str">
            <v>19/02/1963</v>
          </cell>
          <cell r="Y431" t="str">
            <v>Femenino</v>
          </cell>
          <cell r="Z431" t="str">
            <v>Soltero</v>
          </cell>
          <cell r="AA431" t="str">
            <v>PROLONG PLAZA DE ARMAS S/N</v>
          </cell>
          <cell r="AC431" t="str">
            <v>gabinapongorey19@hotmail.com</v>
          </cell>
          <cell r="AD431" t="str">
            <v>950312309</v>
          </cell>
          <cell r="AE431" t="str">
            <v>Superior Universitario</v>
          </cell>
          <cell r="AF431" t="str">
            <v>Superior completo</v>
          </cell>
          <cell r="AG431" t="str">
            <v>OBSTETRA</v>
          </cell>
          <cell r="AK431" t="str">
            <v>TITULO</v>
          </cell>
          <cell r="AL431" t="str">
            <v>5809</v>
          </cell>
          <cell r="AM431" t="str">
            <v>SI</v>
          </cell>
          <cell r="AN431" t="str">
            <v>ALTO RIESGO OBSTETRICO</v>
          </cell>
          <cell r="AO431" t="str">
            <v>RNE</v>
          </cell>
          <cell r="AP431" t="str">
            <v>2168-E.01</v>
          </cell>
          <cell r="AQ431" t="str">
            <v>UNIVERSIDAD AUTONOMA DE ICA</v>
          </cell>
          <cell r="AR431" t="str">
            <v>SI</v>
          </cell>
          <cell r="AS431" t="str">
            <v>NO</v>
          </cell>
          <cell r="AT431" t="str">
            <v>NO</v>
          </cell>
          <cell r="AV431" t="str">
            <v>2014-10-01</v>
          </cell>
          <cell r="AW431" t="str">
            <v>OBSTETRA</v>
          </cell>
          <cell r="AX431" t="str">
            <v>Regimen 276</v>
          </cell>
          <cell r="AY431" t="str">
            <v>Nombrado</v>
          </cell>
          <cell r="AZ431" t="str">
            <v>OBS-I</v>
          </cell>
          <cell r="BA431" t="str">
            <v>0110-OBS-I-Obstetriz (nivel 10)</v>
          </cell>
          <cell r="BB431" t="str">
            <v>1</v>
          </cell>
          <cell r="BC431" t="str">
            <v>Recursos Ordinarios</v>
          </cell>
          <cell r="BE431" t="str">
            <v>Presencial</v>
          </cell>
          <cell r="BF431" t="str">
            <v>NO</v>
          </cell>
          <cell r="BG431" t="str">
            <v>NO</v>
          </cell>
          <cell r="BI431" t="str">
            <v>NO</v>
          </cell>
          <cell r="BJ431" t="str">
            <v>NO</v>
          </cell>
          <cell r="BK431" t="str">
            <v>2011-01-01</v>
          </cell>
          <cell r="BL431" t="str">
            <v>NO</v>
          </cell>
          <cell r="BM431" t="str">
            <v>Activos</v>
          </cell>
          <cell r="BN431" t="str">
            <v>Profesionales de la Salud</v>
          </cell>
          <cell r="BO431" t="str">
            <v>PROF. DE LA SALUD</v>
          </cell>
          <cell r="BP431" t="str">
            <v>000189</v>
          </cell>
          <cell r="BQ431" t="str">
            <v>Ocupada</v>
          </cell>
          <cell r="BR431" t="str">
            <v>Concurso</v>
          </cell>
          <cell r="BS431" t="str">
            <v>01/04/2010</v>
          </cell>
          <cell r="BT431" t="str">
            <v>RESOLUCION DIRECTORAL</v>
          </cell>
          <cell r="BU431" t="str">
            <v>01/04/2010</v>
          </cell>
          <cell r="BV431" t="str">
            <v>-</v>
          </cell>
          <cell r="BX431" t="str">
            <v>DIRECCION EJECUTIVA</v>
          </cell>
          <cell r="BY431" t="str">
            <v>GESTION ADMINISTRATIVA</v>
          </cell>
          <cell r="BZ431" t="str">
            <v>Personal y Obligaciones Sociales</v>
          </cell>
          <cell r="CA431" t="str">
            <v>RECURSOS ORDINARIOS</v>
          </cell>
          <cell r="CB431" t="str">
            <v>12</v>
          </cell>
          <cell r="CC431" t="str">
            <v>BANCO DE LA NACION</v>
          </cell>
          <cell r="CD431" t="str">
            <v>MULTIRED</v>
          </cell>
          <cell r="CE431" t="str">
            <v>04181071147</v>
          </cell>
          <cell r="CF431" t="str">
            <v>0</v>
          </cell>
          <cell r="CG431" t="str">
            <v>DL.19990 - SNP</v>
          </cell>
          <cell r="CH431" t="str">
            <v>O.N.P.</v>
          </cell>
          <cell r="CI431" t="str">
            <v>01/04/2010</v>
          </cell>
          <cell r="CJ431" t="str">
            <v>0</v>
          </cell>
          <cell r="CK431" t="str">
            <v>0</v>
          </cell>
          <cell r="CL431" t="str">
            <v>UE Red De Salud Abancay</v>
          </cell>
          <cell r="CM431" t="str">
            <v>ACTIVO</v>
          </cell>
          <cell r="CQ431" t="str">
            <v>Perú</v>
          </cell>
          <cell r="CR431" t="str">
            <v>MICRORED DE SALUD CENTENARIO</v>
          </cell>
        </row>
        <row r="432">
          <cell r="S432" t="str">
            <v>41348789</v>
          </cell>
          <cell r="T432" t="str">
            <v>FERNANDO ESTEBAN</v>
          </cell>
          <cell r="U432" t="str">
            <v>SOTO</v>
          </cell>
          <cell r="V432" t="str">
            <v>OJEDA</v>
          </cell>
          <cell r="W432" t="str">
            <v>SIN DATOS</v>
          </cell>
          <cell r="X432" t="str">
            <v>16/02/1982</v>
          </cell>
          <cell r="Y432" t="str">
            <v>Masculino</v>
          </cell>
          <cell r="Z432" t="str">
            <v>Casado</v>
          </cell>
          <cell r="AA432" t="str">
            <v>ALAMEDA LOS MISIONEROS 163 DPTO.502 STA.ROSA</v>
          </cell>
          <cell r="AC432" t="str">
            <v>fernandoestebansotoojeda@gmail.com</v>
          </cell>
          <cell r="AD432" t="str">
            <v>991692685</v>
          </cell>
          <cell r="AE432" t="str">
            <v>Superior Técnico</v>
          </cell>
          <cell r="AF432" t="str">
            <v>Técnico superior completo</v>
          </cell>
          <cell r="AG432" t="str">
            <v>TECNICO DE FARMACIA</v>
          </cell>
          <cell r="AK432" t="str">
            <v>TITULO</v>
          </cell>
          <cell r="AM432" t="str">
            <v>NO</v>
          </cell>
          <cell r="AR432" t="str">
            <v>SI</v>
          </cell>
          <cell r="AS432" t="str">
            <v>NO</v>
          </cell>
          <cell r="AT432" t="str">
            <v>NO</v>
          </cell>
          <cell r="AU432" t="str">
            <v>01/05/2019</v>
          </cell>
          <cell r="AV432" t="str">
            <v>05/08/2022</v>
          </cell>
          <cell r="AW432" t="str">
            <v>TECNICO/A EN FARMACIA I</v>
          </cell>
          <cell r="AX432" t="str">
            <v>Regimen 1057 (CAS)</v>
          </cell>
          <cell r="AY432" t="str">
            <v>CAS LEY N° 31538</v>
          </cell>
          <cell r="AZ432" t="str">
            <v>Sin Nivel Remunerativo</v>
          </cell>
          <cell r="BA432" t="str">
            <v>0000-Sin Nivel Remunerativo</v>
          </cell>
          <cell r="BC432" t="str">
            <v>Recursos Ordinarios</v>
          </cell>
          <cell r="BD432" t="str">
            <v>1800</v>
          </cell>
          <cell r="BE432" t="str">
            <v>Presencial</v>
          </cell>
          <cell r="BF432" t="str">
            <v>NO</v>
          </cell>
          <cell r="BG432" t="str">
            <v>SI</v>
          </cell>
          <cell r="BI432" t="str">
            <v>NO</v>
          </cell>
          <cell r="BJ432" t="str">
            <v>NO</v>
          </cell>
          <cell r="BL432" t="str">
            <v>NO</v>
          </cell>
          <cell r="BM432" t="str">
            <v>Contrato Administrativo de Servicios</v>
          </cell>
          <cell r="BN432" t="str">
            <v>Tecnicos</v>
          </cell>
          <cell r="BO432" t="str">
            <v>TECNICO ASIS</v>
          </cell>
          <cell r="BP432" t="str">
            <v>000801</v>
          </cell>
          <cell r="BQ432" t="str">
            <v>Ocupada</v>
          </cell>
          <cell r="BR432" t="str">
            <v>Contrato</v>
          </cell>
          <cell r="BS432" t="str">
            <v>05/08/2022</v>
          </cell>
          <cell r="BT432" t="str">
            <v>MEMORANDUM</v>
          </cell>
          <cell r="BU432" t="str">
            <v>05/08/2022</v>
          </cell>
          <cell r="BV432" t="str">
            <v>1088-2022</v>
          </cell>
          <cell r="BW432" t="str">
            <v>C.S. I-3 BELLAVISTA</v>
          </cell>
          <cell r="BX432" t="str">
            <v>RED DE SALUD ABANCAY</v>
          </cell>
          <cell r="BZ432" t="str">
            <v>Personal y Obligaciones Sociales</v>
          </cell>
          <cell r="CA432" t="str">
            <v>RECURSOS ORDINARIOS</v>
          </cell>
          <cell r="CB432" t="str">
            <v>2</v>
          </cell>
          <cell r="CC432" t="str">
            <v>BANCO DE LA NACION</v>
          </cell>
          <cell r="CD432" t="str">
            <v>MULTIRED</v>
          </cell>
          <cell r="CG432" t="str">
            <v>DL.25897 - SPP</v>
          </cell>
          <cell r="CH432" t="str">
            <v>AFP PROFUTURO</v>
          </cell>
          <cell r="CI432" t="str">
            <v>04/05/2007</v>
          </cell>
          <cell r="CJ432" t="str">
            <v>599961FSOOD2</v>
          </cell>
          <cell r="CL432" t="str">
            <v>UE Red De Salud Abancay</v>
          </cell>
          <cell r="CM432" t="str">
            <v>ACTIVO</v>
          </cell>
          <cell r="CQ432" t="str">
            <v>Perú</v>
          </cell>
          <cell r="CR432" t="str">
            <v>MICRORED DE SALUD CENTENARIO</v>
          </cell>
        </row>
        <row r="433">
          <cell r="S433" t="str">
            <v>44135475</v>
          </cell>
          <cell r="T433" t="str">
            <v>NILDA</v>
          </cell>
          <cell r="U433" t="str">
            <v>PALOMINO</v>
          </cell>
          <cell r="V433" t="str">
            <v>RIVAS</v>
          </cell>
          <cell r="W433" t="str">
            <v>SIN DATOS</v>
          </cell>
          <cell r="X433" t="str">
            <v>11/06/1984</v>
          </cell>
          <cell r="Y433" t="str">
            <v>Femenino</v>
          </cell>
          <cell r="Z433" t="str">
            <v>Soltero</v>
          </cell>
          <cell r="AA433" t="str">
            <v>CCASANCCA</v>
          </cell>
          <cell r="AE433" t="str">
            <v>Superior Técnico</v>
          </cell>
          <cell r="AF433" t="str">
            <v>Técnico superior completo</v>
          </cell>
          <cell r="AG433" t="str">
            <v>TECNICO LABORATORISTA</v>
          </cell>
          <cell r="AK433" t="str">
            <v>TITULO</v>
          </cell>
          <cell r="AM433" t="str">
            <v>NO</v>
          </cell>
          <cell r="AR433" t="str">
            <v>SI</v>
          </cell>
          <cell r="AS433" t="str">
            <v>NO</v>
          </cell>
          <cell r="AT433" t="str">
            <v>NO</v>
          </cell>
          <cell r="AU433" t="str">
            <v>12/03/2020</v>
          </cell>
          <cell r="AV433" t="str">
            <v>05/08/2022</v>
          </cell>
          <cell r="AW433" t="str">
            <v>TECNICO/A EN LABORATORIO I</v>
          </cell>
          <cell r="AX433" t="str">
            <v>Regimen 1057 (CAS)</v>
          </cell>
          <cell r="AY433" t="str">
            <v>CAS LEY N° 31538</v>
          </cell>
          <cell r="AZ433" t="str">
            <v>Sin Nivel Remunerativo</v>
          </cell>
          <cell r="BA433" t="str">
            <v>0000-Sin Nivel Remunerativo</v>
          </cell>
          <cell r="BC433" t="str">
            <v>Recursos Ordinarios</v>
          </cell>
          <cell r="BD433" t="str">
            <v>1800</v>
          </cell>
          <cell r="BE433" t="str">
            <v>Presencial</v>
          </cell>
          <cell r="BF433" t="str">
            <v>NO</v>
          </cell>
          <cell r="BG433" t="str">
            <v>NO</v>
          </cell>
          <cell r="BI433" t="str">
            <v>NO</v>
          </cell>
          <cell r="BJ433" t="str">
            <v>NO</v>
          </cell>
          <cell r="BL433" t="str">
            <v>NO</v>
          </cell>
          <cell r="BM433" t="str">
            <v>Contrato Administrativo de Servicios</v>
          </cell>
          <cell r="BN433" t="str">
            <v>Tecnicos</v>
          </cell>
          <cell r="BO433" t="str">
            <v>TECNICO ASIS</v>
          </cell>
          <cell r="BP433" t="str">
            <v>000795</v>
          </cell>
          <cell r="BQ433" t="str">
            <v>Ocupada</v>
          </cell>
          <cell r="BR433" t="str">
            <v>Contrato</v>
          </cell>
          <cell r="BS433" t="str">
            <v>05/08/2022</v>
          </cell>
          <cell r="BT433" t="str">
            <v>MEMORANDUM</v>
          </cell>
          <cell r="BU433" t="str">
            <v>05/08/2022</v>
          </cell>
          <cell r="BV433" t="str">
            <v>1095-2022</v>
          </cell>
          <cell r="BW433" t="str">
            <v>C.S. I-3 BELLAVISTA</v>
          </cell>
          <cell r="BX433" t="str">
            <v>RED DE SALUD ABANCAY</v>
          </cell>
          <cell r="BZ433" t="str">
            <v>Personal y Obligaciones Sociales</v>
          </cell>
          <cell r="CA433" t="str">
            <v>RECURSOS ORDINARIOS</v>
          </cell>
          <cell r="CB433" t="str">
            <v>2</v>
          </cell>
          <cell r="CC433" t="str">
            <v>BANCO DE LA NACION</v>
          </cell>
          <cell r="CD433" t="str">
            <v>MULTIRED</v>
          </cell>
          <cell r="CG433" t="str">
            <v>DL.19990 - SNP</v>
          </cell>
          <cell r="CH433" t="str">
            <v>O.N.P.</v>
          </cell>
          <cell r="CI433" t="str">
            <v>05/08/2022</v>
          </cell>
          <cell r="CL433" t="str">
            <v>UE Red De Salud Abancay</v>
          </cell>
          <cell r="CM433" t="str">
            <v>ACTIVO</v>
          </cell>
          <cell r="CQ433" t="str">
            <v>Perú</v>
          </cell>
          <cell r="CR433" t="str">
            <v>MICRORED DE SALUD CENTENARIO</v>
          </cell>
        </row>
        <row r="434">
          <cell r="S434" t="str">
            <v>24006192</v>
          </cell>
          <cell r="T434" t="str">
            <v>KARINA</v>
          </cell>
          <cell r="U434" t="str">
            <v>CAHUA</v>
          </cell>
          <cell r="V434" t="str">
            <v>OLIVARES</v>
          </cell>
          <cell r="W434" t="str">
            <v>SIN DATOS</v>
          </cell>
          <cell r="X434" t="str">
            <v>09/04/1978</v>
          </cell>
          <cell r="Y434" t="str">
            <v>Femenino</v>
          </cell>
          <cell r="Z434" t="str">
            <v>Soltero</v>
          </cell>
          <cell r="AA434" t="str">
            <v>CIRCUNVALACION A-13 PATIBAMBA 3ER PISO</v>
          </cell>
          <cell r="AE434" t="str">
            <v>Superior Técnico</v>
          </cell>
          <cell r="AF434" t="str">
            <v>Técnico superior completo</v>
          </cell>
          <cell r="AG434" t="str">
            <v>TECNICO EN ENFERMERIA</v>
          </cell>
          <cell r="AK434" t="str">
            <v>TITULO</v>
          </cell>
          <cell r="AM434" t="str">
            <v>NO</v>
          </cell>
          <cell r="AR434" t="str">
            <v>SI</v>
          </cell>
          <cell r="AS434" t="str">
            <v>NO</v>
          </cell>
          <cell r="AT434" t="str">
            <v>NO</v>
          </cell>
          <cell r="AV434" t="str">
            <v>2013-09-01</v>
          </cell>
          <cell r="AW434" t="str">
            <v>TECNICO/A EN ENFERMERIA I</v>
          </cell>
          <cell r="AX434" t="str">
            <v>Regimen 276</v>
          </cell>
          <cell r="AY434" t="str">
            <v>Nombrado</v>
          </cell>
          <cell r="AZ434" t="str">
            <v>STC</v>
          </cell>
          <cell r="BA434" t="str">
            <v>0096-STC-Servidor Tecnico C</v>
          </cell>
          <cell r="BB434" t="str">
            <v>TC</v>
          </cell>
          <cell r="BC434" t="str">
            <v>Recursos Directamente Recaudados</v>
          </cell>
          <cell r="BE434" t="str">
            <v>Solo Remoto</v>
          </cell>
          <cell r="BF434" t="str">
            <v>NO</v>
          </cell>
          <cell r="BG434" t="str">
            <v>NO</v>
          </cell>
          <cell r="BH434" t="str">
            <v>Por gestación</v>
          </cell>
          <cell r="BI434" t="str">
            <v>NO</v>
          </cell>
          <cell r="BJ434" t="str">
            <v>NO</v>
          </cell>
          <cell r="BL434" t="str">
            <v>NO</v>
          </cell>
          <cell r="BM434" t="str">
            <v>Activos</v>
          </cell>
          <cell r="BN434" t="str">
            <v>Tecnicos</v>
          </cell>
          <cell r="BO434" t="str">
            <v>TECNICO ASIS</v>
          </cell>
          <cell r="BP434" t="str">
            <v>000297</v>
          </cell>
          <cell r="BQ434" t="str">
            <v>Ocupada</v>
          </cell>
          <cell r="BR434" t="str">
            <v>Concurso</v>
          </cell>
          <cell r="BS434" t="str">
            <v>01/07/2013</v>
          </cell>
          <cell r="BT434" t="str">
            <v>RESOLUCION DIRECTORAL</v>
          </cell>
          <cell r="BU434" t="str">
            <v>01/07/2013</v>
          </cell>
          <cell r="BV434" t="str">
            <v>-</v>
          </cell>
          <cell r="BX434" t="str">
            <v>DIRECCION EJECUTIVA</v>
          </cell>
          <cell r="BY434" t="str">
            <v>GESTION ADMINISTRATIVA</v>
          </cell>
          <cell r="BZ434" t="str">
            <v>Personal y Obligaciones Sociales</v>
          </cell>
          <cell r="CA434" t="str">
            <v>RECURSOS ORDINARIOS</v>
          </cell>
          <cell r="CB434" t="str">
            <v>12</v>
          </cell>
          <cell r="CC434" t="str">
            <v>BANCO DE LA NACION</v>
          </cell>
          <cell r="CD434" t="str">
            <v>MULTIRED</v>
          </cell>
          <cell r="CE434" t="str">
            <v>04181101771</v>
          </cell>
          <cell r="CF434" t="str">
            <v>1</v>
          </cell>
          <cell r="CG434" t="str">
            <v>DL.19990 - SNP</v>
          </cell>
          <cell r="CH434" t="str">
            <v>O.N.P.</v>
          </cell>
          <cell r="CI434" t="str">
            <v>01/07/2013</v>
          </cell>
          <cell r="CJ434" t="str">
            <v>0</v>
          </cell>
          <cell r="CK434" t="str">
            <v>0</v>
          </cell>
          <cell r="CL434" t="str">
            <v>UE Red De Salud Abancay</v>
          </cell>
          <cell r="CM434" t="str">
            <v>ACTIVO</v>
          </cell>
          <cell r="CQ434" t="str">
            <v>Perú</v>
          </cell>
          <cell r="CR434" t="str">
            <v>MICRORED DE SALUD CENTENARIO</v>
          </cell>
        </row>
        <row r="435">
          <cell r="S435" t="str">
            <v>22298557</v>
          </cell>
          <cell r="T435" t="str">
            <v>JESUS RAMON</v>
          </cell>
          <cell r="U435" t="str">
            <v>ARTEAGA</v>
          </cell>
          <cell r="V435" t="str">
            <v>PINAZO</v>
          </cell>
          <cell r="W435" t="str">
            <v>SIN DATOS</v>
          </cell>
          <cell r="X435" t="str">
            <v>11/04/1974</v>
          </cell>
          <cell r="Y435" t="str">
            <v>Masculino</v>
          </cell>
          <cell r="Z435" t="str">
            <v>Soltero</v>
          </cell>
          <cell r="AA435" t="str">
            <v>LOS ALAMOS</v>
          </cell>
          <cell r="AB435" t="str">
            <v>10222985578</v>
          </cell>
          <cell r="AC435" t="str">
            <v>jeralsonia13@gmail.com</v>
          </cell>
          <cell r="AD435" t="str">
            <v>995919139</v>
          </cell>
          <cell r="AE435" t="str">
            <v>Superior Universitario</v>
          </cell>
          <cell r="AF435" t="str">
            <v>Superior completo</v>
          </cell>
          <cell r="AG435" t="str">
            <v>MEDICO CIRUJANO</v>
          </cell>
          <cell r="AK435" t="str">
            <v>TITULO</v>
          </cell>
          <cell r="AL435" t="str">
            <v>37969</v>
          </cell>
          <cell r="AM435" t="str">
            <v>NO</v>
          </cell>
          <cell r="AR435" t="str">
            <v>SI</v>
          </cell>
          <cell r="AS435" t="str">
            <v>NO</v>
          </cell>
          <cell r="AT435" t="str">
            <v>NO</v>
          </cell>
          <cell r="AV435" t="str">
            <v>2013-09-01</v>
          </cell>
          <cell r="AW435" t="str">
            <v>MEDICO</v>
          </cell>
          <cell r="AX435" t="str">
            <v>Regimen 276</v>
          </cell>
          <cell r="AY435" t="str">
            <v>Nombrado</v>
          </cell>
          <cell r="AZ435" t="str">
            <v>MC-1</v>
          </cell>
          <cell r="BA435" t="str">
            <v>0071-MC-1-Medico Cirujano N-1</v>
          </cell>
          <cell r="BB435" t="str">
            <v>15</v>
          </cell>
          <cell r="BC435" t="str">
            <v>Recursos Ordinarios</v>
          </cell>
          <cell r="BE435" t="str">
            <v>Solo Remoto</v>
          </cell>
          <cell r="BF435" t="str">
            <v>NO</v>
          </cell>
          <cell r="BG435" t="str">
            <v>NO</v>
          </cell>
          <cell r="BH435" t="str">
            <v>Presencia de comorbilidad(RM 193-2020-MINSA,7.2)</v>
          </cell>
          <cell r="BI435" t="str">
            <v>NO</v>
          </cell>
          <cell r="BJ435" t="str">
            <v>NO</v>
          </cell>
          <cell r="BK435" t="str">
            <v>2013-09-01</v>
          </cell>
          <cell r="BL435" t="str">
            <v>NO</v>
          </cell>
          <cell r="BM435" t="str">
            <v>Activos</v>
          </cell>
          <cell r="BN435" t="str">
            <v>Profesionales de la Salud</v>
          </cell>
          <cell r="BO435" t="str">
            <v>MEDICO</v>
          </cell>
          <cell r="BP435" t="str">
            <v>000025</v>
          </cell>
          <cell r="BQ435" t="str">
            <v>Ocupada</v>
          </cell>
          <cell r="BR435" t="str">
            <v>Reasignacion</v>
          </cell>
          <cell r="BS435" t="str">
            <v>01/04/2022</v>
          </cell>
          <cell r="BT435" t="str">
            <v>RESOLUCION DIRECTORAL</v>
          </cell>
          <cell r="BU435" t="str">
            <v>15/03/2022</v>
          </cell>
          <cell r="BV435" t="str">
            <v>R.D. Nº XXX-2022-D-RSAB-APURIMAC</v>
          </cell>
          <cell r="BW435" t="str">
            <v>C.S. I-3 BELLAVISTA</v>
          </cell>
          <cell r="BX435" t="str">
            <v>RED DE SALUD ABANCAY</v>
          </cell>
          <cell r="BY435" t="str">
            <v>GESTION ADMINISTRATIVA</v>
          </cell>
          <cell r="BZ435" t="str">
            <v>Personal y Obligaciones Sociales</v>
          </cell>
          <cell r="CA435" t="str">
            <v>RECURSOS ORDINARIOS</v>
          </cell>
          <cell r="CB435" t="str">
            <v>12</v>
          </cell>
          <cell r="CC435" t="str">
            <v>BANCO DE LA NACION</v>
          </cell>
          <cell r="CD435" t="str">
            <v>CUENTA CORRIENTE</v>
          </cell>
          <cell r="CE435" t="str">
            <v>0</v>
          </cell>
          <cell r="CF435" t="str">
            <v>0</v>
          </cell>
          <cell r="CG435" t="str">
            <v>DL.19990 - SNP</v>
          </cell>
          <cell r="CH435" t="str">
            <v>O.N.P.</v>
          </cell>
          <cell r="CI435" t="str">
            <v>01/04/2022</v>
          </cell>
          <cell r="CL435" t="str">
            <v>UE Red De Salud Abancay</v>
          </cell>
          <cell r="CM435" t="str">
            <v>ACTIVO</v>
          </cell>
          <cell r="CQ435" t="str">
            <v>Perú</v>
          </cell>
          <cell r="CR435" t="str">
            <v>MICRORED DE SALUD CENTENARIO</v>
          </cell>
        </row>
        <row r="436">
          <cell r="S436" t="str">
            <v>31033820</v>
          </cell>
          <cell r="T436" t="str">
            <v>FELICITAS</v>
          </cell>
          <cell r="U436" t="str">
            <v>OTAZU</v>
          </cell>
          <cell r="V436" t="str">
            <v>LIVON</v>
          </cell>
          <cell r="W436" t="str">
            <v>SIN DATOS</v>
          </cell>
          <cell r="X436" t="str">
            <v>18/05/1972</v>
          </cell>
          <cell r="Y436" t="str">
            <v>Femenino</v>
          </cell>
          <cell r="Z436" t="str">
            <v>Soltero</v>
          </cell>
          <cell r="AA436" t="str">
            <v>JR.ARICA S/N</v>
          </cell>
          <cell r="AC436" t="str">
            <v>fany518_8@hotmail.com</v>
          </cell>
          <cell r="AD436" t="str">
            <v>983715870,983686848</v>
          </cell>
          <cell r="AE436" t="str">
            <v>Superior Universitario</v>
          </cell>
          <cell r="AF436" t="str">
            <v>Superior completo</v>
          </cell>
          <cell r="AG436" t="str">
            <v>CIRUJANO DENTISTA</v>
          </cell>
          <cell r="AK436" t="str">
            <v>TITULO</v>
          </cell>
          <cell r="AL436" t="str">
            <v>20104</v>
          </cell>
          <cell r="AM436" t="str">
            <v>NO</v>
          </cell>
          <cell r="AR436" t="str">
            <v>SI</v>
          </cell>
          <cell r="AS436" t="str">
            <v>NO</v>
          </cell>
          <cell r="AT436" t="str">
            <v>NO</v>
          </cell>
          <cell r="AV436" t="str">
            <v>01/01/2015</v>
          </cell>
          <cell r="AW436" t="str">
            <v>ODONTOLOGO</v>
          </cell>
          <cell r="AX436" t="str">
            <v>Regimen 276</v>
          </cell>
          <cell r="AY436" t="str">
            <v>Nombrado</v>
          </cell>
          <cell r="AZ436" t="str">
            <v>CD-I</v>
          </cell>
          <cell r="BA436" t="str">
            <v>0115-CD-I-Cirujano Dentista (nivel I)</v>
          </cell>
          <cell r="BB436" t="str">
            <v>61</v>
          </cell>
          <cell r="BE436" t="str">
            <v>Presencial</v>
          </cell>
          <cell r="BF436" t="str">
            <v>NO</v>
          </cell>
          <cell r="BG436" t="str">
            <v>NO</v>
          </cell>
          <cell r="BI436" t="str">
            <v>NO</v>
          </cell>
          <cell r="BJ436" t="str">
            <v>NO</v>
          </cell>
          <cell r="BL436" t="str">
            <v>SI</v>
          </cell>
          <cell r="BM436" t="str">
            <v>Activos</v>
          </cell>
          <cell r="BN436" t="str">
            <v>Profesionales de la Salud</v>
          </cell>
          <cell r="BO436" t="str">
            <v>PROF. DE LA SALUD</v>
          </cell>
          <cell r="BP436" t="str">
            <v>000366</v>
          </cell>
          <cell r="BQ436" t="str">
            <v>Ocupada</v>
          </cell>
          <cell r="BR436" t="str">
            <v>Ley 28498</v>
          </cell>
          <cell r="BS436" t="str">
            <v>31/12/2014</v>
          </cell>
          <cell r="BT436" t="str">
            <v>RESOLUCION DIRECTORAL</v>
          </cell>
          <cell r="BU436" t="str">
            <v>31/12/2014</v>
          </cell>
          <cell r="BV436" t="str">
            <v>199-2014-D-RSAB-APURIMAC</v>
          </cell>
          <cell r="BW436" t="str">
            <v>RED DE SALUD ABANCAY</v>
          </cell>
          <cell r="BX436" t="str">
            <v>DIRECCION EJECUTIVA</v>
          </cell>
          <cell r="BY436" t="str">
            <v>GESTION ADMINISTRATIVA</v>
          </cell>
          <cell r="CA436" t="str">
            <v>RECURSOS ORDINARIOS</v>
          </cell>
          <cell r="CB436" t="str">
            <v>12</v>
          </cell>
          <cell r="CC436" t="str">
            <v>BANCO DE LA NACION</v>
          </cell>
          <cell r="CD436" t="str">
            <v>CUENTA DE AHORRO</v>
          </cell>
          <cell r="CE436" t="str">
            <v>0</v>
          </cell>
          <cell r="CF436" t="str">
            <v>00000000000000000000</v>
          </cell>
          <cell r="CG436" t="str">
            <v>DL.25897 - SPP</v>
          </cell>
          <cell r="CH436" t="str">
            <v>AFP INTEGRA</v>
          </cell>
          <cell r="CI436" t="str">
            <v>28/04/2012</v>
          </cell>
          <cell r="CJ436" t="str">
            <v>264350FOLZO8</v>
          </cell>
          <cell r="CK436" t="str">
            <v>000000000000000</v>
          </cell>
          <cell r="CL436" t="str">
            <v>UE Red De Salud Abancay</v>
          </cell>
          <cell r="CM436" t="str">
            <v>ACTIVO</v>
          </cell>
          <cell r="CQ436" t="str">
            <v>Perú</v>
          </cell>
          <cell r="CR436" t="str">
            <v>MICRORED DE SALUD CENTENARIO</v>
          </cell>
        </row>
        <row r="437">
          <cell r="S437" t="str">
            <v>77065919</v>
          </cell>
          <cell r="T437" t="str">
            <v>MAVILA</v>
          </cell>
          <cell r="U437" t="str">
            <v>TRUJILLO</v>
          </cell>
          <cell r="V437" t="str">
            <v>GARRAFA</v>
          </cell>
          <cell r="W437" t="str">
            <v>SIN DATOS</v>
          </cell>
          <cell r="X437" t="str">
            <v>28/12/1998</v>
          </cell>
          <cell r="Y437" t="str">
            <v>Femenino</v>
          </cell>
          <cell r="Z437" t="str">
            <v>Soltero</v>
          </cell>
          <cell r="AA437" t="str">
            <v>CENTENARIO</v>
          </cell>
          <cell r="AE437" t="str">
            <v>Superior Técnico</v>
          </cell>
          <cell r="AF437" t="str">
            <v>Técnico superior completo</v>
          </cell>
          <cell r="AG437" t="str">
            <v>TECNICO LABORATORISTA</v>
          </cell>
          <cell r="AK437" t="str">
            <v>TITULO</v>
          </cell>
          <cell r="AM437" t="str">
            <v>NO</v>
          </cell>
          <cell r="AR437" t="str">
            <v>SI</v>
          </cell>
          <cell r="AS437" t="str">
            <v>NO</v>
          </cell>
          <cell r="AT437" t="str">
            <v>NO</v>
          </cell>
          <cell r="AU437" t="str">
            <v>01/12/2020</v>
          </cell>
          <cell r="AV437" t="str">
            <v>05/08/2022</v>
          </cell>
          <cell r="AW437" t="str">
            <v>TECNICO/A EN LABORATORIO I</v>
          </cell>
          <cell r="AX437" t="str">
            <v>Regimen 1057 (CAS)</v>
          </cell>
          <cell r="AY437" t="str">
            <v>CAS LEY N° 31538</v>
          </cell>
          <cell r="AZ437" t="str">
            <v>Sin Nivel Remunerativo</v>
          </cell>
          <cell r="BA437" t="str">
            <v>0000-Sin Nivel Remunerativo</v>
          </cell>
          <cell r="BC437" t="str">
            <v>Recursos Ordinarios</v>
          </cell>
          <cell r="BD437" t="str">
            <v>1800</v>
          </cell>
          <cell r="BE437" t="str">
            <v>Presencial</v>
          </cell>
          <cell r="BF437" t="str">
            <v>NO</v>
          </cell>
          <cell r="BG437" t="str">
            <v>NO</v>
          </cell>
          <cell r="BI437" t="str">
            <v>NO</v>
          </cell>
          <cell r="BJ437" t="str">
            <v>NO</v>
          </cell>
          <cell r="BL437" t="str">
            <v>NO</v>
          </cell>
          <cell r="BM437" t="str">
            <v>Contrato Administrativo de Servicios</v>
          </cell>
          <cell r="BN437" t="str">
            <v>Tecnicos</v>
          </cell>
          <cell r="BO437" t="str">
            <v>TECNICO ASIS</v>
          </cell>
          <cell r="BP437" t="str">
            <v>000790</v>
          </cell>
          <cell r="BQ437" t="str">
            <v>Ocupada</v>
          </cell>
          <cell r="BR437" t="str">
            <v>Contrato</v>
          </cell>
          <cell r="BS437" t="str">
            <v>05/08/2022</v>
          </cell>
          <cell r="BT437" t="str">
            <v>MEMORANDUM</v>
          </cell>
          <cell r="BU437" t="str">
            <v>05/08/2022</v>
          </cell>
          <cell r="BV437" t="str">
            <v>1100-2022</v>
          </cell>
          <cell r="BW437" t="str">
            <v>C.S. I-3 BELLAVISTA</v>
          </cell>
          <cell r="BX437" t="str">
            <v>RED DE SALUD ABANCAY</v>
          </cell>
          <cell r="BZ437" t="str">
            <v>Personal y Obligaciones Sociales</v>
          </cell>
          <cell r="CA437" t="str">
            <v>RECURSOS ORDINARIOS</v>
          </cell>
          <cell r="CB437" t="str">
            <v>2</v>
          </cell>
          <cell r="CC437" t="str">
            <v>BANCO DE LA NACION</v>
          </cell>
          <cell r="CD437" t="str">
            <v>MULTIRED</v>
          </cell>
          <cell r="CG437" t="str">
            <v>DL.19990 - SNP</v>
          </cell>
          <cell r="CH437" t="str">
            <v>O.N.P.</v>
          </cell>
          <cell r="CI437" t="str">
            <v>05/08/2022</v>
          </cell>
          <cell r="CL437" t="str">
            <v>UE Red De Salud Abancay</v>
          </cell>
          <cell r="CM437" t="str">
            <v>ACTIVO</v>
          </cell>
          <cell r="CQ437" t="str">
            <v>Perú</v>
          </cell>
          <cell r="CR437" t="str">
            <v>MICRORED DE SALUD CENTENARIO</v>
          </cell>
        </row>
        <row r="438">
          <cell r="S438" t="str">
            <v>31005743</v>
          </cell>
          <cell r="T438" t="str">
            <v>ROSA MARUJA</v>
          </cell>
          <cell r="U438" t="str">
            <v>CAMACHO</v>
          </cell>
          <cell r="V438" t="str">
            <v>FANO</v>
          </cell>
          <cell r="W438" t="str">
            <v>SIN DATOS</v>
          </cell>
          <cell r="X438" t="str">
            <v>14/03/1962</v>
          </cell>
          <cell r="Y438" t="str">
            <v>Femenino</v>
          </cell>
          <cell r="Z438" t="str">
            <v>Soltero</v>
          </cell>
          <cell r="AA438" t="str">
            <v>AV.INCA GARCILAZO DE LA VEGA S/N</v>
          </cell>
          <cell r="AB438" t="str">
            <v>10310057439</v>
          </cell>
          <cell r="AC438" t="str">
            <v>elvirsmilagros@hotmail.com</v>
          </cell>
          <cell r="AD438" t="str">
            <v>962246200</v>
          </cell>
          <cell r="AE438" t="str">
            <v>Superior Universitario</v>
          </cell>
          <cell r="AF438" t="str">
            <v>Superior completo</v>
          </cell>
          <cell r="AG438" t="str">
            <v>ENFERMERA(O)</v>
          </cell>
          <cell r="AK438" t="str">
            <v>TITULO</v>
          </cell>
          <cell r="AL438" t="str">
            <v>39150</v>
          </cell>
          <cell r="AM438" t="str">
            <v>NO</v>
          </cell>
          <cell r="AR438" t="str">
            <v>SI</v>
          </cell>
          <cell r="AS438" t="str">
            <v>NO</v>
          </cell>
          <cell r="AT438" t="str">
            <v>NO</v>
          </cell>
          <cell r="AV438" t="str">
            <v>2012-07-01</v>
          </cell>
          <cell r="AW438" t="str">
            <v>ENFERMERA/O</v>
          </cell>
          <cell r="AX438" t="str">
            <v>Regimen 276</v>
          </cell>
          <cell r="AY438" t="str">
            <v>Nombrado</v>
          </cell>
          <cell r="AZ438" t="str">
            <v>ENF-10</v>
          </cell>
          <cell r="BA438" t="str">
            <v>0076-ENF-10-Enfermera (nivel I)</v>
          </cell>
          <cell r="BB438" t="str">
            <v>10</v>
          </cell>
          <cell r="BC438" t="str">
            <v>Recursos Ordinarios</v>
          </cell>
          <cell r="BE438" t="str">
            <v>Presencial</v>
          </cell>
          <cell r="BF438" t="str">
            <v>NO</v>
          </cell>
          <cell r="BG438" t="str">
            <v>NO</v>
          </cell>
          <cell r="BI438" t="str">
            <v>NO</v>
          </cell>
          <cell r="BJ438" t="str">
            <v>NO</v>
          </cell>
          <cell r="BK438" t="str">
            <v>05/07/2012</v>
          </cell>
          <cell r="BL438" t="str">
            <v>SI</v>
          </cell>
          <cell r="BM438" t="str">
            <v>Activos</v>
          </cell>
          <cell r="BN438" t="str">
            <v>Profesionales de la Salud</v>
          </cell>
          <cell r="BO438" t="str">
            <v>PROF. DE LA SALUD</v>
          </cell>
          <cell r="BP438" t="str">
            <v>000244</v>
          </cell>
          <cell r="BQ438" t="str">
            <v>Ocupada</v>
          </cell>
          <cell r="BR438" t="str">
            <v>Ley 28560</v>
          </cell>
          <cell r="BS438" t="str">
            <v>01/04/2012</v>
          </cell>
          <cell r="BT438" t="str">
            <v>RESOLUCION DIRECTORAL</v>
          </cell>
          <cell r="BU438" t="str">
            <v>01/04/2012</v>
          </cell>
          <cell r="BV438" t="str">
            <v>-</v>
          </cell>
          <cell r="BX438" t="str">
            <v>DIRECCION EJECUTIVA</v>
          </cell>
          <cell r="BY438" t="str">
            <v>GESTION ADMINISTRATIVA</v>
          </cell>
          <cell r="BZ438" t="str">
            <v>Personal y Obligaciones Sociales</v>
          </cell>
          <cell r="CA438" t="str">
            <v>RECURSOS ORDINARIOS</v>
          </cell>
          <cell r="CB438" t="str">
            <v>12</v>
          </cell>
          <cell r="CC438" t="str">
            <v>BANCO DE LA NACION</v>
          </cell>
          <cell r="CD438" t="str">
            <v>MULTIRED</v>
          </cell>
          <cell r="CE438" t="str">
            <v>04181011616</v>
          </cell>
          <cell r="CF438" t="str">
            <v>1</v>
          </cell>
          <cell r="CG438" t="str">
            <v>DL.19990 - SNP</v>
          </cell>
          <cell r="CH438" t="str">
            <v>O.N.P.</v>
          </cell>
          <cell r="CI438" t="str">
            <v>01/04/2012</v>
          </cell>
          <cell r="CJ438" t="str">
            <v>0</v>
          </cell>
          <cell r="CK438" t="str">
            <v>0</v>
          </cell>
          <cell r="CL438" t="str">
            <v>UE Red De Salud Abancay</v>
          </cell>
          <cell r="CM438" t="str">
            <v>ACTIVO</v>
          </cell>
          <cell r="CQ438" t="str">
            <v>Perú</v>
          </cell>
          <cell r="CR438" t="str">
            <v>MICRORED DE SALUD CENTENARIO</v>
          </cell>
        </row>
        <row r="439">
          <cell r="S439" t="str">
            <v>43353634</v>
          </cell>
          <cell r="T439" t="str">
            <v>GLADYS</v>
          </cell>
          <cell r="U439" t="str">
            <v>PONCE</v>
          </cell>
          <cell r="V439" t="str">
            <v>IBACETA</v>
          </cell>
          <cell r="W439" t="str">
            <v>SIN DATOS</v>
          </cell>
          <cell r="X439" t="str">
            <v>09/01/1982</v>
          </cell>
          <cell r="Y439" t="str">
            <v>Femenino</v>
          </cell>
          <cell r="Z439" t="str">
            <v>Soltero</v>
          </cell>
          <cell r="AA439" t="str">
            <v>URB.POLICIAL MZ.A-6</v>
          </cell>
          <cell r="AC439" t="str">
            <v>gladysponceibaceta@hotmail.com</v>
          </cell>
          <cell r="AD439" t="str">
            <v>995416973</v>
          </cell>
          <cell r="AE439" t="str">
            <v>Superior Universitario</v>
          </cell>
          <cell r="AF439" t="str">
            <v>Superior completo</v>
          </cell>
          <cell r="AG439" t="str">
            <v>ENFERMERA(O)</v>
          </cell>
          <cell r="AK439" t="str">
            <v>TITULO</v>
          </cell>
          <cell r="AL439" t="str">
            <v>46465</v>
          </cell>
          <cell r="AM439" t="str">
            <v>NO</v>
          </cell>
          <cell r="AR439" t="str">
            <v>SI</v>
          </cell>
          <cell r="AS439" t="str">
            <v>NO</v>
          </cell>
          <cell r="AT439" t="str">
            <v>NO</v>
          </cell>
          <cell r="AV439" t="str">
            <v>2009-05-01</v>
          </cell>
          <cell r="AW439" t="str">
            <v>ENFERMERA/O</v>
          </cell>
          <cell r="AX439" t="str">
            <v>Regimen 276</v>
          </cell>
          <cell r="AY439" t="str">
            <v>Contratado 276 - Plazo fijo</v>
          </cell>
          <cell r="AZ439" t="str">
            <v>ENF-10</v>
          </cell>
          <cell r="BA439" t="str">
            <v>0076-ENF-10-Enfermera (nivel I)</v>
          </cell>
          <cell r="BB439" t="str">
            <v>10</v>
          </cell>
          <cell r="BC439" t="str">
            <v>Recursos Ordinarios</v>
          </cell>
          <cell r="BE439" t="str">
            <v>Presencial</v>
          </cell>
          <cell r="BF439" t="str">
            <v>NO</v>
          </cell>
          <cell r="BG439" t="str">
            <v>NO</v>
          </cell>
          <cell r="BI439" t="str">
            <v>NO</v>
          </cell>
          <cell r="BJ439" t="str">
            <v>NO</v>
          </cell>
          <cell r="BK439" t="str">
            <v>2009-05-15</v>
          </cell>
          <cell r="BL439" t="str">
            <v>NO</v>
          </cell>
          <cell r="BM439" t="str">
            <v>Activos</v>
          </cell>
          <cell r="BN439" t="str">
            <v>Profesionales de la Salud</v>
          </cell>
          <cell r="BO439" t="str">
            <v>PROF. DE LA SALUD</v>
          </cell>
          <cell r="BP439" t="str">
            <v>000086</v>
          </cell>
          <cell r="BQ439" t="str">
            <v>Ocupada</v>
          </cell>
          <cell r="BR439" t="str">
            <v>Ley 28498</v>
          </cell>
          <cell r="BS439" t="str">
            <v>01/09/2020</v>
          </cell>
          <cell r="BT439" t="str">
            <v>RESOLUCION DIRECTORAL</v>
          </cell>
          <cell r="BU439" t="str">
            <v>01/01/2019</v>
          </cell>
          <cell r="BV439" t="str">
            <v>1</v>
          </cell>
          <cell r="BW439" t="str">
            <v>RED DE SALUD ABANCAY</v>
          </cell>
          <cell r="BX439" t="str">
            <v>DIRECCION EJECUTIVA</v>
          </cell>
          <cell r="BY439" t="str">
            <v>GESTION ADMINISTRATIVA</v>
          </cell>
          <cell r="BZ439" t="str">
            <v>Personal y Obligaciones Sociales</v>
          </cell>
          <cell r="CA439" t="str">
            <v>RECURSOS ORDINARIOS</v>
          </cell>
          <cell r="CB439" t="str">
            <v>12</v>
          </cell>
          <cell r="CC439" t="str">
            <v>BANCO DE LA NACION</v>
          </cell>
          <cell r="CD439" t="str">
            <v>CUENTA DE AHORRO</v>
          </cell>
          <cell r="CE439" t="str">
            <v>0</v>
          </cell>
          <cell r="CF439" t="str">
            <v>0000000000000000000</v>
          </cell>
          <cell r="CG439" t="str">
            <v>DL.19990 - SNP</v>
          </cell>
          <cell r="CH439" t="str">
            <v>O.N.P.</v>
          </cell>
          <cell r="CI439" t="str">
            <v>01/09/2020</v>
          </cell>
          <cell r="CJ439" t="str">
            <v>000000000000</v>
          </cell>
          <cell r="CK439" t="str">
            <v>000000000000000</v>
          </cell>
          <cell r="CL439" t="str">
            <v>UE Red De Salud Abancay</v>
          </cell>
          <cell r="CM439" t="str">
            <v>ACTIVO</v>
          </cell>
          <cell r="CQ439" t="str">
            <v>Perú</v>
          </cell>
          <cell r="CR439" t="str">
            <v>MICRORED DE SALUD CENTENARIO</v>
          </cell>
        </row>
        <row r="440">
          <cell r="S440" t="str">
            <v>70765704</v>
          </cell>
          <cell r="T440" t="str">
            <v>JOSELIN CINTHIA</v>
          </cell>
          <cell r="U440" t="str">
            <v>ALVARADO</v>
          </cell>
          <cell r="V440" t="str">
            <v>PEREZ</v>
          </cell>
          <cell r="W440" t="str">
            <v>SIN DATOS</v>
          </cell>
          <cell r="X440" t="str">
            <v>05/11/1994</v>
          </cell>
          <cell r="Y440" t="str">
            <v>Femenino</v>
          </cell>
          <cell r="Z440" t="str">
            <v>Soltero</v>
          </cell>
          <cell r="AA440" t="str">
            <v>LOS ARRAYANES 1146 E 38 URB. LOS JARDINES DE SAN JUAN</v>
          </cell>
          <cell r="AE440" t="str">
            <v>Superior Universitario</v>
          </cell>
          <cell r="AF440" t="str">
            <v>Superior completo</v>
          </cell>
          <cell r="AG440" t="str">
            <v>MEDICO CIRUJANO</v>
          </cell>
          <cell r="AK440" t="str">
            <v>TITULO</v>
          </cell>
          <cell r="AM440" t="str">
            <v>NO</v>
          </cell>
          <cell r="AR440" t="str">
            <v>SI</v>
          </cell>
          <cell r="AS440" t="str">
            <v>NO</v>
          </cell>
          <cell r="AT440" t="str">
            <v>NO</v>
          </cell>
          <cell r="AV440" t="str">
            <v>08/08/2022</v>
          </cell>
          <cell r="AW440" t="str">
            <v>MEDICO</v>
          </cell>
          <cell r="AX440" t="str">
            <v>Regimen 1057 (CAS)</v>
          </cell>
          <cell r="AY440" t="str">
            <v>CAS LEY N° 31538</v>
          </cell>
          <cell r="AZ440" t="str">
            <v>Sin Nivel Remunerativo</v>
          </cell>
          <cell r="BA440" t="str">
            <v>0000-Sin Nivel Remunerativo</v>
          </cell>
          <cell r="BC440" t="str">
            <v>Recursos Ordinarios</v>
          </cell>
          <cell r="BD440" t="str">
            <v>5200</v>
          </cell>
          <cell r="BE440" t="str">
            <v>Presencial</v>
          </cell>
          <cell r="BF440" t="str">
            <v>NO</v>
          </cell>
          <cell r="BG440" t="str">
            <v>NO</v>
          </cell>
          <cell r="BI440" t="str">
            <v>NO</v>
          </cell>
          <cell r="BJ440" t="str">
            <v>NO</v>
          </cell>
          <cell r="BL440" t="str">
            <v>NO</v>
          </cell>
          <cell r="BM440" t="str">
            <v>Contrato Administrativo de Servicios</v>
          </cell>
          <cell r="BN440" t="str">
            <v>Profesionales de la Salud</v>
          </cell>
          <cell r="BO440" t="str">
            <v>MEDICO</v>
          </cell>
          <cell r="BP440" t="str">
            <v>000856</v>
          </cell>
          <cell r="BQ440" t="str">
            <v>Ocupada</v>
          </cell>
          <cell r="BR440" t="str">
            <v>Contrato</v>
          </cell>
          <cell r="BS440" t="str">
            <v>08/08/2022</v>
          </cell>
          <cell r="BT440" t="str">
            <v>MEMORANDUM</v>
          </cell>
          <cell r="BU440" t="str">
            <v>08/08/2022</v>
          </cell>
          <cell r="BV440" t="str">
            <v>1055-2022</v>
          </cell>
          <cell r="BW440" t="str">
            <v>C.S. I-3 BELLAVISTA</v>
          </cell>
          <cell r="BX440" t="str">
            <v>RED DE SALUD ABANCAY</v>
          </cell>
          <cell r="BZ440" t="str">
            <v>Personal y Obligaciones Sociales</v>
          </cell>
          <cell r="CA440" t="str">
            <v>RECURSOS ORDINARIOS</v>
          </cell>
          <cell r="CB440" t="str">
            <v>2</v>
          </cell>
          <cell r="CC440" t="str">
            <v>BANCO DE LA NACION</v>
          </cell>
          <cell r="CD440" t="str">
            <v>MULTIRED</v>
          </cell>
          <cell r="CG440" t="str">
            <v>DL.19990 - SNP</v>
          </cell>
          <cell r="CH440" t="str">
            <v>O.N.P.</v>
          </cell>
          <cell r="CI440" t="str">
            <v>08/08/2022</v>
          </cell>
          <cell r="CL440" t="str">
            <v>UE Red De Salud Abancay</v>
          </cell>
          <cell r="CM440" t="str">
            <v>ACTIVO</v>
          </cell>
          <cell r="CQ440" t="str">
            <v>Perú</v>
          </cell>
          <cell r="CR440" t="str">
            <v>MICRORED DE SALUD CENTENARIO</v>
          </cell>
        </row>
        <row r="441">
          <cell r="S441" t="str">
            <v>48560458</v>
          </cell>
          <cell r="T441" t="str">
            <v>MONICA</v>
          </cell>
          <cell r="U441" t="str">
            <v>HUACHACA</v>
          </cell>
          <cell r="V441" t="str">
            <v>LLACTAHUAMANI</v>
          </cell>
          <cell r="W441" t="str">
            <v>SIN DATOS</v>
          </cell>
          <cell r="X441" t="str">
            <v>15/05/1985</v>
          </cell>
          <cell r="Y441" t="str">
            <v>Femenino</v>
          </cell>
          <cell r="Z441" t="str">
            <v>Soltero</v>
          </cell>
          <cell r="AA441" t="str">
            <v>V R H DE LA TORRE M 18</v>
          </cell>
          <cell r="AC441" t="str">
            <v>labellaluzdel2004@hotmail.com</v>
          </cell>
          <cell r="AD441" t="str">
            <v>983766958</v>
          </cell>
          <cell r="AE441" t="str">
            <v>Superior Universitario</v>
          </cell>
          <cell r="AF441" t="str">
            <v>Superior completo</v>
          </cell>
          <cell r="AG441" t="str">
            <v>ENFERMERA(O)</v>
          </cell>
          <cell r="AL441" t="str">
            <v>74679</v>
          </cell>
          <cell r="AM441" t="str">
            <v>NO</v>
          </cell>
          <cell r="AR441" t="str">
            <v>SI</v>
          </cell>
          <cell r="AS441" t="str">
            <v>NO</v>
          </cell>
          <cell r="AT441" t="str">
            <v>NO</v>
          </cell>
          <cell r="AU441" t="str">
            <v>12/10/2021</v>
          </cell>
          <cell r="AV441" t="str">
            <v>12/10/2021</v>
          </cell>
          <cell r="AW441" t="str">
            <v>ENFERMERA/O</v>
          </cell>
          <cell r="AX441" t="str">
            <v>Regimen 1057 (CAS)</v>
          </cell>
          <cell r="AY441" t="str">
            <v>Contrato CAS</v>
          </cell>
          <cell r="AZ441" t="str">
            <v>Sin Nivel Remunerativo</v>
          </cell>
          <cell r="BA441" t="str">
            <v>0000-Sin Nivel Remunerativo</v>
          </cell>
          <cell r="BC441" t="str">
            <v>Recursos Ordinarios</v>
          </cell>
          <cell r="BD441" t="str">
            <v>2500</v>
          </cell>
          <cell r="BE441" t="str">
            <v>Presencial</v>
          </cell>
          <cell r="BF441" t="str">
            <v>NO</v>
          </cell>
          <cell r="BG441" t="str">
            <v>NO</v>
          </cell>
          <cell r="BI441" t="str">
            <v>NO</v>
          </cell>
          <cell r="BJ441" t="str">
            <v>NO</v>
          </cell>
          <cell r="BL441" t="str">
            <v>NO</v>
          </cell>
          <cell r="BM441" t="str">
            <v>Contrato Administrativo de Servicios</v>
          </cell>
          <cell r="BN441" t="str">
            <v>Profesionales de la Salud</v>
          </cell>
          <cell r="BO441" t="str">
            <v>PROF. DE LA SALUD</v>
          </cell>
          <cell r="BP441" t="str">
            <v>000333</v>
          </cell>
          <cell r="BQ441" t="str">
            <v>Ocupada</v>
          </cell>
          <cell r="BR441" t="str">
            <v>Concurso</v>
          </cell>
          <cell r="BS441" t="str">
            <v>12/10/2021</v>
          </cell>
          <cell r="BT441" t="str">
            <v>MEMORANDUM</v>
          </cell>
          <cell r="BU441" t="str">
            <v>12/10/2021</v>
          </cell>
          <cell r="BV441" t="str">
            <v>Concurso</v>
          </cell>
          <cell r="BW441" t="str">
            <v>RED DE SALUD ABANCAY</v>
          </cell>
          <cell r="BX441" t="str">
            <v>DIRECCION EJECUTIVA</v>
          </cell>
          <cell r="BZ441" t="str">
            <v>Personal y Obligaciones Sociales</v>
          </cell>
          <cell r="CA441" t="str">
            <v>RECURSOS ORDINARIOS</v>
          </cell>
          <cell r="CB441" t="str">
            <v>3</v>
          </cell>
          <cell r="CC441" t="str">
            <v>BANCO DE LA NACION</v>
          </cell>
          <cell r="CD441" t="str">
            <v>CUENTA CORRIENTE</v>
          </cell>
          <cell r="CE441" t="str">
            <v>00000000000000000000</v>
          </cell>
          <cell r="CF441" t="str">
            <v>00000000000000000000</v>
          </cell>
          <cell r="CG441" t="str">
            <v>DL.19990 - SNP</v>
          </cell>
          <cell r="CH441" t="str">
            <v>O.N.P.</v>
          </cell>
          <cell r="CI441" t="str">
            <v>12/10/2021</v>
          </cell>
          <cell r="CL441" t="str">
            <v>UE Red De Salud Abancay</v>
          </cell>
          <cell r="CM441" t="str">
            <v>ACTIVO</v>
          </cell>
          <cell r="CQ441" t="str">
            <v>Perú</v>
          </cell>
          <cell r="CR441" t="str">
            <v>MICRORED DE SALUD CENTENARIO</v>
          </cell>
        </row>
        <row r="442">
          <cell r="S442" t="str">
            <v>31043052</v>
          </cell>
          <cell r="T442" t="str">
            <v>SILVIA BEATRIZ</v>
          </cell>
          <cell r="U442" t="str">
            <v>RODRIGUEZ</v>
          </cell>
          <cell r="V442" t="str">
            <v>CALLA</v>
          </cell>
          <cell r="W442" t="str">
            <v>SIN DATOS</v>
          </cell>
          <cell r="X442" t="str">
            <v>11/01/1977</v>
          </cell>
          <cell r="Y442" t="str">
            <v>Femenino</v>
          </cell>
          <cell r="Z442" t="str">
            <v>Soltero</v>
          </cell>
          <cell r="AA442" t="str">
            <v>PASAJE ALFONSO UGARTE 2DO PISO</v>
          </cell>
          <cell r="AE442" t="str">
            <v>Superior Universitario</v>
          </cell>
          <cell r="AF442" t="str">
            <v>Superior completo</v>
          </cell>
          <cell r="AG442" t="str">
            <v>ENFERMERA(O)</v>
          </cell>
          <cell r="AK442" t="str">
            <v>TITULO</v>
          </cell>
          <cell r="AL442" t="str">
            <v>35319</v>
          </cell>
          <cell r="AM442" t="str">
            <v>NO</v>
          </cell>
          <cell r="AR442" t="str">
            <v>SI</v>
          </cell>
          <cell r="AS442" t="str">
            <v>NO</v>
          </cell>
          <cell r="AT442" t="str">
            <v>NO</v>
          </cell>
          <cell r="AV442" t="str">
            <v>2012-11-01</v>
          </cell>
          <cell r="AW442" t="str">
            <v>ENFERMERA/O</v>
          </cell>
          <cell r="AX442" t="str">
            <v>Regimen 276</v>
          </cell>
          <cell r="AY442" t="str">
            <v>Nombrado</v>
          </cell>
          <cell r="AZ442" t="str">
            <v>ENF-10</v>
          </cell>
          <cell r="BA442" t="str">
            <v>0076-ENF-10-Enfermera (nivel I)</v>
          </cell>
          <cell r="BB442" t="str">
            <v>10</v>
          </cell>
          <cell r="BE442" t="str">
            <v>Presencial</v>
          </cell>
          <cell r="BF442" t="str">
            <v>NO</v>
          </cell>
          <cell r="BG442" t="str">
            <v>NO</v>
          </cell>
          <cell r="BI442" t="str">
            <v>NO</v>
          </cell>
          <cell r="BJ442" t="str">
            <v>NO</v>
          </cell>
          <cell r="BK442" t="str">
            <v>20/10/2016</v>
          </cell>
          <cell r="BL442" t="str">
            <v>SI</v>
          </cell>
          <cell r="BM442" t="str">
            <v>Activos</v>
          </cell>
          <cell r="BN442" t="str">
            <v>Profesionales de la Salud</v>
          </cell>
          <cell r="BO442" t="str">
            <v>PROF. DE LA SALUD</v>
          </cell>
          <cell r="BP442" t="str">
            <v>000506</v>
          </cell>
          <cell r="BQ442" t="str">
            <v>Ocupada</v>
          </cell>
          <cell r="BR442" t="str">
            <v>Ley 30372</v>
          </cell>
          <cell r="BS442" t="str">
            <v>17/10/2016</v>
          </cell>
          <cell r="BT442" t="str">
            <v>DECRETO SUPREMO</v>
          </cell>
          <cell r="BU442" t="str">
            <v>15/10/2016</v>
          </cell>
          <cell r="BV442" t="str">
            <v>DS 286-2016-EF Nombramiento 2016</v>
          </cell>
          <cell r="BW442" t="str">
            <v>SAN LUIS</v>
          </cell>
          <cell r="BX442" t="str">
            <v>DIRECCION EJECUTIVA</v>
          </cell>
          <cell r="BY442" t="str">
            <v>GESTION ADMINISTRATIVA</v>
          </cell>
          <cell r="BZ442" t="str">
            <v>Personal y Obligaciones Sociales</v>
          </cell>
          <cell r="CA442" t="str">
            <v>RECURSOS ORDINARIOS</v>
          </cell>
          <cell r="CB442" t="str">
            <v>12</v>
          </cell>
          <cell r="CC442" t="str">
            <v>BANCO DE LA NACION</v>
          </cell>
          <cell r="CD442" t="str">
            <v>CUENTA DE AHORRO</v>
          </cell>
          <cell r="CE442" t="str">
            <v>04181092020</v>
          </cell>
          <cell r="CF442" t="str">
            <v>00000000000000000000</v>
          </cell>
          <cell r="CG442" t="str">
            <v>DL.25897 - SPP</v>
          </cell>
          <cell r="CH442" t="str">
            <v>AFP PROFUTURO</v>
          </cell>
          <cell r="CI442" t="str">
            <v>30/06/2003</v>
          </cell>
          <cell r="CJ442" t="str">
            <v>581340SRCRL7</v>
          </cell>
          <cell r="CK442" t="str">
            <v>0000000000000</v>
          </cell>
          <cell r="CL442" t="str">
            <v>UE Red De Salud Abancay</v>
          </cell>
          <cell r="CM442" t="str">
            <v>ACTIVO</v>
          </cell>
          <cell r="CQ442" t="str">
            <v>Perú</v>
          </cell>
          <cell r="CR442" t="str">
            <v>MICRORED DE SALUD CENTENARIO</v>
          </cell>
        </row>
        <row r="443">
          <cell r="S443" t="str">
            <v>40750536</v>
          </cell>
          <cell r="T443" t="str">
            <v>EDGAR</v>
          </cell>
          <cell r="U443" t="str">
            <v>MALPARTIDA</v>
          </cell>
          <cell r="V443" t="str">
            <v>CHIPANA</v>
          </cell>
          <cell r="W443" t="str">
            <v>SIN DATOS</v>
          </cell>
          <cell r="X443" t="str">
            <v>18/05/1980</v>
          </cell>
          <cell r="Y443" t="str">
            <v>Masculino</v>
          </cell>
          <cell r="Z443" t="str">
            <v>Soltero</v>
          </cell>
          <cell r="AA443" t="str">
            <v>SIN DATOS</v>
          </cell>
          <cell r="AE443" t="str">
            <v>Superior Universitario</v>
          </cell>
          <cell r="AF443" t="str">
            <v>Superior completo</v>
          </cell>
          <cell r="AG443" t="str">
            <v>CIRUJANO DENTISTA</v>
          </cell>
          <cell r="AK443" t="str">
            <v>TITULO</v>
          </cell>
          <cell r="AL443" t="str">
            <v>000000</v>
          </cell>
          <cell r="AM443" t="str">
            <v>NO</v>
          </cell>
          <cell r="AR443" t="str">
            <v>SI</v>
          </cell>
          <cell r="AS443" t="str">
            <v>NO</v>
          </cell>
          <cell r="AT443" t="str">
            <v>NO</v>
          </cell>
          <cell r="AU443" t="str">
            <v>01/05/2022</v>
          </cell>
          <cell r="AV443" t="str">
            <v>05/08/2022</v>
          </cell>
          <cell r="AW443" t="str">
            <v>ODONTOLOGO</v>
          </cell>
          <cell r="AX443" t="str">
            <v>Regimen 1057 (CAS)</v>
          </cell>
          <cell r="AY443" t="str">
            <v>CAS LEY N° 31538</v>
          </cell>
          <cell r="AZ443" t="str">
            <v>Sin Nivel Remunerativo</v>
          </cell>
          <cell r="BA443" t="str">
            <v>0000-Sin Nivel Remunerativo</v>
          </cell>
          <cell r="BC443" t="str">
            <v>Recursos Ordinarios</v>
          </cell>
          <cell r="BD443" t="str">
            <v>2900</v>
          </cell>
          <cell r="BE443" t="str">
            <v>Presencial</v>
          </cell>
          <cell r="BF443" t="str">
            <v>NO</v>
          </cell>
          <cell r="BG443" t="str">
            <v>NO</v>
          </cell>
          <cell r="BI443" t="str">
            <v>NO</v>
          </cell>
          <cell r="BJ443" t="str">
            <v>NO</v>
          </cell>
          <cell r="BL443" t="str">
            <v>NO</v>
          </cell>
          <cell r="BM443" t="str">
            <v>Contrato Administrativo de Servicios</v>
          </cell>
          <cell r="BN443" t="str">
            <v>Profesionales de la Salud</v>
          </cell>
          <cell r="BO443" t="str">
            <v>PROF. DE LA SALUD</v>
          </cell>
          <cell r="BP443" t="str">
            <v>000820</v>
          </cell>
          <cell r="BQ443" t="str">
            <v>Ocupada</v>
          </cell>
          <cell r="BR443" t="str">
            <v>Contrato</v>
          </cell>
          <cell r="BS443" t="str">
            <v>05/08/2022</v>
          </cell>
          <cell r="BT443" t="str">
            <v>MEMORANDUM</v>
          </cell>
          <cell r="BU443" t="str">
            <v>05/08/2022</v>
          </cell>
          <cell r="BV443" t="str">
            <v>1035-2022</v>
          </cell>
          <cell r="BW443" t="str">
            <v>C.S. I-3 BELLAVISTA</v>
          </cell>
          <cell r="BX443" t="str">
            <v>RED DE SALUD ABANCAY</v>
          </cell>
          <cell r="BZ443" t="str">
            <v>Personal y Obligaciones Sociales</v>
          </cell>
          <cell r="CA443" t="str">
            <v>RECURSOS ORDINARIOS</v>
          </cell>
          <cell r="CB443" t="str">
            <v>2</v>
          </cell>
          <cell r="CC443" t="str">
            <v>BANCO DE LA NACION</v>
          </cell>
          <cell r="CD443" t="str">
            <v>CUENTA CORRIENTE</v>
          </cell>
          <cell r="CG443" t="str">
            <v>DL.19990 - SNP</v>
          </cell>
          <cell r="CH443" t="str">
            <v>O.N.P.</v>
          </cell>
          <cell r="CI443" t="str">
            <v>05/08/2022</v>
          </cell>
          <cell r="CL443" t="str">
            <v>UE Red De Salud Abancay</v>
          </cell>
          <cell r="CM443" t="str">
            <v>ACTIVO</v>
          </cell>
          <cell r="CQ443" t="str">
            <v>Perú</v>
          </cell>
          <cell r="CR443" t="str">
            <v>MICRORED DE SALUD CENTENARIO</v>
          </cell>
        </row>
        <row r="444">
          <cell r="S444" t="str">
            <v>42259851</v>
          </cell>
          <cell r="T444" t="str">
            <v>NEVENKA</v>
          </cell>
          <cell r="U444" t="str">
            <v>FERNANDEZ</v>
          </cell>
          <cell r="V444" t="str">
            <v>CHAMBI</v>
          </cell>
          <cell r="W444" t="str">
            <v>SIN DATOS</v>
          </cell>
          <cell r="X444" t="str">
            <v>26/01/1984</v>
          </cell>
          <cell r="Y444" t="str">
            <v>Femenino</v>
          </cell>
          <cell r="Z444" t="str">
            <v>Soltero</v>
          </cell>
          <cell r="AA444" t="str">
            <v>JR LOS ROSALES 139</v>
          </cell>
          <cell r="AC444" t="str">
            <v>mosca_139@hotmail.com</v>
          </cell>
          <cell r="AD444" t="str">
            <v>950742472</v>
          </cell>
          <cell r="AE444" t="str">
            <v>Superior Universitario</v>
          </cell>
          <cell r="AF444" t="str">
            <v>Superior completo</v>
          </cell>
          <cell r="AG444" t="str">
            <v>OBSTETRA</v>
          </cell>
          <cell r="AK444" t="str">
            <v>TITULO</v>
          </cell>
          <cell r="AL444" t="str">
            <v>24898</v>
          </cell>
          <cell r="AM444" t="str">
            <v>NO</v>
          </cell>
          <cell r="AR444" t="str">
            <v>SI</v>
          </cell>
          <cell r="AS444" t="str">
            <v>NO</v>
          </cell>
          <cell r="AT444" t="str">
            <v>NO</v>
          </cell>
          <cell r="AU444" t="str">
            <v>2012-07-03</v>
          </cell>
          <cell r="AV444" t="str">
            <v>01/03/2022</v>
          </cell>
          <cell r="AW444" t="str">
            <v>OBSTETRA</v>
          </cell>
          <cell r="AX444" t="str">
            <v>Regimen 276</v>
          </cell>
          <cell r="AY444" t="str">
            <v>Nombrado</v>
          </cell>
          <cell r="AZ444" t="str">
            <v>OBS-I</v>
          </cell>
          <cell r="BA444" t="str">
            <v>0110-OBS-I-Obstetriz (nivel 10)</v>
          </cell>
          <cell r="BB444" t="str">
            <v>1</v>
          </cell>
          <cell r="BE444" t="str">
            <v>Presencial</v>
          </cell>
          <cell r="BF444" t="str">
            <v>NO</v>
          </cell>
          <cell r="BG444" t="str">
            <v>NO</v>
          </cell>
          <cell r="BI444" t="str">
            <v>NO</v>
          </cell>
          <cell r="BJ444" t="str">
            <v>NO</v>
          </cell>
          <cell r="BK444" t="str">
            <v>17/10/2016</v>
          </cell>
          <cell r="BL444" t="str">
            <v>SI</v>
          </cell>
          <cell r="BM444" t="str">
            <v>Activos</v>
          </cell>
          <cell r="BN444" t="str">
            <v>Profesionales de la Salud</v>
          </cell>
          <cell r="BO444" t="str">
            <v>PROF. DE LA SALUD</v>
          </cell>
          <cell r="BP444" t="str">
            <v>000175</v>
          </cell>
          <cell r="BQ444" t="str">
            <v>Ocupada</v>
          </cell>
          <cell r="BR444" t="str">
            <v>Adjudicacion</v>
          </cell>
          <cell r="BS444" t="str">
            <v>01/03/2022</v>
          </cell>
          <cell r="BT444" t="str">
            <v>RESOLUCION DIRECTORAL</v>
          </cell>
          <cell r="BU444" t="str">
            <v>01/03/2022</v>
          </cell>
          <cell r="BV444" t="str">
            <v>R.D. Nº 000-2022-RSAB-APURIMAC</v>
          </cell>
          <cell r="BW444" t="str">
            <v>C.S. I-3 BELLAVISTA</v>
          </cell>
          <cell r="BX444" t="str">
            <v>DIRECCION EJECUTIVA</v>
          </cell>
          <cell r="BY444" t="str">
            <v>GESTION ADMINISTRATIVA</v>
          </cell>
          <cell r="BZ444" t="str">
            <v>Personal y Obligaciones Sociales</v>
          </cell>
          <cell r="CA444" t="str">
            <v>RECURSOS ORDINARIOS</v>
          </cell>
          <cell r="CB444" t="str">
            <v>12</v>
          </cell>
          <cell r="CC444" t="str">
            <v>BANCO DE LA NACION</v>
          </cell>
          <cell r="CD444" t="str">
            <v>CUENTA CORRIENTE</v>
          </cell>
          <cell r="CE444" t="str">
            <v>00000000000000000000</v>
          </cell>
          <cell r="CF444" t="str">
            <v>0000000000000000000</v>
          </cell>
          <cell r="CG444" t="str">
            <v>DL.19990 - SNP</v>
          </cell>
          <cell r="CH444" t="str">
            <v>O.N.P.</v>
          </cell>
          <cell r="CI444" t="str">
            <v>01/03/2022</v>
          </cell>
          <cell r="CL444" t="str">
            <v>UE Red De Salud Abancay</v>
          </cell>
          <cell r="CM444" t="str">
            <v>ACTIVO</v>
          </cell>
          <cell r="CQ444" t="str">
            <v>Perú</v>
          </cell>
          <cell r="CR444" t="str">
            <v>MICRORED DE SALUD CENTENARIO</v>
          </cell>
        </row>
        <row r="445">
          <cell r="S445" t="str">
            <v>70155474</v>
          </cell>
          <cell r="T445" t="str">
            <v>HENRY YURY</v>
          </cell>
          <cell r="U445" t="str">
            <v>YUCRA</v>
          </cell>
          <cell r="V445" t="str">
            <v>INCA</v>
          </cell>
          <cell r="W445" t="str">
            <v>SIN DATOS</v>
          </cell>
          <cell r="X445" t="str">
            <v>01/05/1989</v>
          </cell>
          <cell r="Y445" t="str">
            <v>Masculino</v>
          </cell>
          <cell r="Z445" t="str">
            <v>Soltero</v>
          </cell>
          <cell r="AA445" t="str">
            <v>URB. MAGISTERIAL MZ K 10</v>
          </cell>
          <cell r="AC445" t="str">
            <v>henry_12101@hotmail.com</v>
          </cell>
          <cell r="AD445" t="str">
            <v>953438026</v>
          </cell>
          <cell r="AE445" t="str">
            <v>Superior Universitario</v>
          </cell>
          <cell r="AF445" t="str">
            <v>Superior completo</v>
          </cell>
          <cell r="AG445" t="str">
            <v>MEDICO CIRUJANO</v>
          </cell>
          <cell r="AK445" t="str">
            <v>TITULO</v>
          </cell>
          <cell r="AL445" t="str">
            <v>76026</v>
          </cell>
          <cell r="AM445" t="str">
            <v>NO</v>
          </cell>
          <cell r="AR445" t="str">
            <v>SI</v>
          </cell>
          <cell r="AS445" t="str">
            <v>NO</v>
          </cell>
          <cell r="AT445" t="str">
            <v>NO</v>
          </cell>
          <cell r="AU445" t="str">
            <v>05/07/2022</v>
          </cell>
          <cell r="AV445" t="str">
            <v>05/07/2022</v>
          </cell>
          <cell r="AW445" t="str">
            <v>MEDICO</v>
          </cell>
          <cell r="AX445" t="str">
            <v>Regimen 1057 (CAS)</v>
          </cell>
          <cell r="AY445" t="str">
            <v>Contrato CAS</v>
          </cell>
          <cell r="AZ445" t="str">
            <v>Sin Nivel Remunerativo</v>
          </cell>
          <cell r="BA445" t="str">
            <v>0000-Sin Nivel Remunerativo</v>
          </cell>
          <cell r="BC445" t="str">
            <v>Recursos Ordinarios</v>
          </cell>
          <cell r="BD445" t="str">
            <v>5500</v>
          </cell>
          <cell r="BE445" t="str">
            <v>Presencial</v>
          </cell>
          <cell r="BF445" t="str">
            <v>NO</v>
          </cell>
          <cell r="BG445" t="str">
            <v>NO</v>
          </cell>
          <cell r="BI445" t="str">
            <v>NO</v>
          </cell>
          <cell r="BJ445" t="str">
            <v>NO</v>
          </cell>
          <cell r="BL445" t="str">
            <v>NO</v>
          </cell>
          <cell r="BM445" t="str">
            <v>Contrato Administrativo de Servicios</v>
          </cell>
          <cell r="BN445" t="str">
            <v>Profesionales de la Salud</v>
          </cell>
          <cell r="BO445" t="str">
            <v>MEDICO</v>
          </cell>
          <cell r="BP445" t="str">
            <v>000735</v>
          </cell>
          <cell r="BQ445" t="str">
            <v>Ocupada</v>
          </cell>
          <cell r="BR445" t="str">
            <v>Contrato</v>
          </cell>
          <cell r="BS445" t="str">
            <v>05/07/2022</v>
          </cell>
          <cell r="BT445" t="str">
            <v>MEMORANDUM</v>
          </cell>
          <cell r="BU445" t="str">
            <v>05/07/2022</v>
          </cell>
          <cell r="BV445" t="str">
            <v>MEMO Nº 971-2022-J-RR/HH-RSAB-DIRESA</v>
          </cell>
          <cell r="BW445" t="str">
            <v>C.S. I-3 BELLAVISTA</v>
          </cell>
          <cell r="BX445" t="str">
            <v>RED DE SALUD ABANCAY</v>
          </cell>
          <cell r="BZ445" t="str">
            <v>Personal y Obligaciones Sociales</v>
          </cell>
          <cell r="CA445" t="str">
            <v>RECURSOS ORDINARIOS</v>
          </cell>
          <cell r="CB445" t="str">
            <v>3</v>
          </cell>
          <cell r="CC445" t="str">
            <v>BANCO DE LA NACION</v>
          </cell>
          <cell r="CD445" t="str">
            <v>CUENTA CORRIENTE</v>
          </cell>
          <cell r="CE445" t="str">
            <v>04186218367</v>
          </cell>
          <cell r="CF445" t="str">
            <v>0000000</v>
          </cell>
          <cell r="CG445" t="str">
            <v>DL.25897 - SPP</v>
          </cell>
          <cell r="CH445" t="str">
            <v>AFP HABITAT</v>
          </cell>
          <cell r="CI445" t="str">
            <v>11/11/2016</v>
          </cell>
          <cell r="CJ445" t="str">
            <v>626271HYIRA0</v>
          </cell>
          <cell r="CL445" t="str">
            <v>UE Red De Salud Abancay</v>
          </cell>
          <cell r="CM445" t="str">
            <v>ACTIVO</v>
          </cell>
          <cell r="CQ445" t="str">
            <v>Perú</v>
          </cell>
          <cell r="CR445" t="str">
            <v>MICRORED DE SALUD CENTENARIO</v>
          </cell>
        </row>
        <row r="446">
          <cell r="S446" t="str">
            <v>31038399</v>
          </cell>
          <cell r="T446" t="str">
            <v>MARIA ROSANA</v>
          </cell>
          <cell r="U446" t="str">
            <v>ALARCON</v>
          </cell>
          <cell r="V446" t="str">
            <v>PICHIHUA</v>
          </cell>
          <cell r="W446" t="str">
            <v>SIN DATOS</v>
          </cell>
          <cell r="X446" t="str">
            <v>17/10/1973</v>
          </cell>
          <cell r="Y446" t="str">
            <v>Femenino</v>
          </cell>
          <cell r="Z446" t="str">
            <v>Soltero</v>
          </cell>
          <cell r="AA446" t="str">
            <v>JR.MAYTA CAPAC S/N URB.PATIBAMBA ALTA</v>
          </cell>
          <cell r="AE446" t="str">
            <v>Superior Universitario</v>
          </cell>
          <cell r="AF446" t="str">
            <v>Superior completo</v>
          </cell>
          <cell r="AG446" t="str">
            <v>ENFERMERA(O)</v>
          </cell>
          <cell r="AK446" t="str">
            <v>TITULO</v>
          </cell>
          <cell r="AM446" t="str">
            <v>NO</v>
          </cell>
          <cell r="AR446" t="str">
            <v>SI</v>
          </cell>
          <cell r="AS446" t="str">
            <v>NO</v>
          </cell>
          <cell r="AT446" t="str">
            <v>NO</v>
          </cell>
          <cell r="AU446" t="str">
            <v>05/01/2022</v>
          </cell>
          <cell r="AV446" t="str">
            <v>09/08/2022</v>
          </cell>
          <cell r="AW446" t="str">
            <v>ENFERMERA/O</v>
          </cell>
          <cell r="AX446" t="str">
            <v>Regimen 1057 (CAS)</v>
          </cell>
          <cell r="AY446" t="str">
            <v>CAS LEY N° 31538</v>
          </cell>
          <cell r="AZ446" t="str">
            <v>Sin Nivel Remunerativo</v>
          </cell>
          <cell r="BA446" t="str">
            <v>0000-Sin Nivel Remunerativo</v>
          </cell>
          <cell r="BC446" t="str">
            <v>Recursos Ordinarios</v>
          </cell>
          <cell r="BD446" t="str">
            <v>2900</v>
          </cell>
          <cell r="BE446" t="str">
            <v>Presencial</v>
          </cell>
          <cell r="BF446" t="str">
            <v>NO</v>
          </cell>
          <cell r="BG446" t="str">
            <v>NO</v>
          </cell>
          <cell r="BI446" t="str">
            <v>NO</v>
          </cell>
          <cell r="BJ446" t="str">
            <v>NO</v>
          </cell>
          <cell r="BL446" t="str">
            <v>NO</v>
          </cell>
          <cell r="BM446" t="str">
            <v>Contrato Administrativo de Servicios</v>
          </cell>
          <cell r="BN446" t="str">
            <v>Profesionales de la Salud</v>
          </cell>
          <cell r="BO446" t="str">
            <v>PROF. DE LA SALUD</v>
          </cell>
          <cell r="BP446" t="str">
            <v>000821</v>
          </cell>
          <cell r="BQ446" t="str">
            <v>Ocupada</v>
          </cell>
          <cell r="BR446" t="str">
            <v>Contrato</v>
          </cell>
          <cell r="BS446" t="str">
            <v>09/08/2022</v>
          </cell>
          <cell r="BT446" t="str">
            <v>MEMORANDUM</v>
          </cell>
          <cell r="BU446" t="str">
            <v>09/08/2022</v>
          </cell>
          <cell r="BV446" t="str">
            <v>1142-2022</v>
          </cell>
          <cell r="BW446" t="str">
            <v>C.S. I-3 BELLAVISTA</v>
          </cell>
          <cell r="BX446" t="str">
            <v>RED DE SALUD ABANCAY</v>
          </cell>
          <cell r="BZ446" t="str">
            <v>Personal y Obligaciones Sociales</v>
          </cell>
          <cell r="CA446" t="str">
            <v>RECURSOS ORDINARIOS</v>
          </cell>
          <cell r="CB446" t="str">
            <v>2</v>
          </cell>
          <cell r="CC446" t="str">
            <v>BANCO DE LA NACION</v>
          </cell>
          <cell r="CD446" t="str">
            <v>CUENTA CORRIENTE</v>
          </cell>
          <cell r="CE446" t="str">
            <v>-</v>
          </cell>
          <cell r="CF446" t="str">
            <v>-</v>
          </cell>
          <cell r="CG446" t="str">
            <v>DL.19990 - SNP</v>
          </cell>
          <cell r="CH446" t="str">
            <v>O.N.P.</v>
          </cell>
          <cell r="CI446" t="str">
            <v>09/08/2022</v>
          </cell>
          <cell r="CL446" t="str">
            <v>UE Red De Salud Abancay</v>
          </cell>
          <cell r="CM446" t="str">
            <v>ACTIVO</v>
          </cell>
          <cell r="CN446" t="str">
            <v>05/01/2022</v>
          </cell>
          <cell r="CO446" t="str">
            <v>31/01/2022</v>
          </cell>
          <cell r="CP446" t="str">
            <v>407088_8427_2022-02-0418-02-36.pdf</v>
          </cell>
          <cell r="CQ446" t="str">
            <v>Perú</v>
          </cell>
          <cell r="CR446" t="str">
            <v>MICRORED DE SALUD CENTENARIO</v>
          </cell>
        </row>
        <row r="447">
          <cell r="S447" t="str">
            <v>31020384</v>
          </cell>
          <cell r="T447" t="str">
            <v>JULIO ALBERTO</v>
          </cell>
          <cell r="U447" t="str">
            <v>CARDENAS</v>
          </cell>
          <cell r="V447" t="str">
            <v>TORBISCO</v>
          </cell>
          <cell r="W447" t="str">
            <v>SIN DATOS</v>
          </cell>
          <cell r="X447" t="str">
            <v>10/08/1970</v>
          </cell>
          <cell r="Y447" t="str">
            <v>Masculino</v>
          </cell>
          <cell r="Z447" t="str">
            <v>Soltero</v>
          </cell>
          <cell r="AA447" t="str">
            <v>ECUADOR</v>
          </cell>
          <cell r="AE447" t="str">
            <v>Superior Técnico</v>
          </cell>
          <cell r="AF447" t="str">
            <v>Técnico superior incompleto</v>
          </cell>
          <cell r="AG447" t="str">
            <v>TECNICO AUTOMOTRIZ</v>
          </cell>
          <cell r="AK447" t="str">
            <v>EGRESADO</v>
          </cell>
          <cell r="AM447" t="str">
            <v>NO</v>
          </cell>
          <cell r="AR447" t="str">
            <v>SI</v>
          </cell>
          <cell r="AS447" t="str">
            <v>NO</v>
          </cell>
          <cell r="AT447" t="str">
            <v>NO</v>
          </cell>
          <cell r="AV447" t="str">
            <v>2012-11-01</v>
          </cell>
          <cell r="AW447" t="str">
            <v>TECNICO/A ADMINISTRATIVO I</v>
          </cell>
          <cell r="AX447" t="str">
            <v>Regimen 1057 (CAS)</v>
          </cell>
          <cell r="AY447" t="str">
            <v>Contrato CAS</v>
          </cell>
          <cell r="AZ447" t="str">
            <v>Sin Nivel Remunerativo</v>
          </cell>
          <cell r="BA447" t="str">
            <v>0000-Sin Nivel Remunerativo</v>
          </cell>
          <cell r="BC447" t="str">
            <v>Recursos Ordinarios</v>
          </cell>
          <cell r="BD447" t="str">
            <v>1200</v>
          </cell>
          <cell r="BE447" t="str">
            <v>Presencial</v>
          </cell>
          <cell r="BF447" t="str">
            <v>NO</v>
          </cell>
          <cell r="BG447" t="str">
            <v>NO</v>
          </cell>
          <cell r="BI447" t="str">
            <v>NO</v>
          </cell>
          <cell r="BJ447" t="str">
            <v>NO</v>
          </cell>
          <cell r="BL447" t="str">
            <v>NO</v>
          </cell>
          <cell r="BM447" t="str">
            <v>Contrato Administrativo de Servicios</v>
          </cell>
          <cell r="BN447" t="str">
            <v>Tecnicos</v>
          </cell>
          <cell r="BO447" t="str">
            <v>TECNICO ADM</v>
          </cell>
          <cell r="BP447" t="str">
            <v>000246</v>
          </cell>
          <cell r="BQ447" t="str">
            <v>Ocupada</v>
          </cell>
          <cell r="BR447" t="str">
            <v>Contrato</v>
          </cell>
          <cell r="BS447" t="str">
            <v>01/11/2012</v>
          </cell>
          <cell r="BT447" t="str">
            <v>CONTRATO</v>
          </cell>
          <cell r="BU447" t="str">
            <v>01/11/2012</v>
          </cell>
          <cell r="BV447" t="str">
            <v>031-2012</v>
          </cell>
          <cell r="BW447" t="str">
            <v>RED DE SALUD ABANCAY</v>
          </cell>
          <cell r="BX447" t="str">
            <v>DIRECCION EJECUTIVA</v>
          </cell>
          <cell r="BY447" t="str">
            <v>GESTION ADMINISTRATIVA</v>
          </cell>
          <cell r="BZ447" t="str">
            <v>Personal y Obligaciones Sociales</v>
          </cell>
          <cell r="CA447" t="str">
            <v>RECURSOS ORDINARIOS</v>
          </cell>
          <cell r="CB447" t="str">
            <v>12</v>
          </cell>
          <cell r="CC447" t="str">
            <v>BANCO DE LA NACION</v>
          </cell>
          <cell r="CD447" t="str">
            <v>CUENTA DE AHORRO</v>
          </cell>
          <cell r="CE447" t="str">
            <v>04181092047</v>
          </cell>
          <cell r="CF447" t="str">
            <v>00000000000000000000</v>
          </cell>
          <cell r="CG447" t="str">
            <v>DL.25897 - SPP</v>
          </cell>
          <cell r="CH447" t="str">
            <v>PRIMA AFP</v>
          </cell>
          <cell r="CI447" t="str">
            <v>10/10/1995</v>
          </cell>
          <cell r="CJ447" t="str">
            <v>557881JCTDB2</v>
          </cell>
          <cell r="CL447" t="str">
            <v>UE Red De Salud Abancay</v>
          </cell>
          <cell r="CM447" t="str">
            <v>ACTIVO</v>
          </cell>
          <cell r="CQ447" t="str">
            <v>Perú</v>
          </cell>
          <cell r="CR447" t="str">
            <v>MICRORED DE SALUD CENTENARIO</v>
          </cell>
        </row>
        <row r="448">
          <cell r="S448" t="str">
            <v>31038569</v>
          </cell>
          <cell r="T448" t="str">
            <v>BENEDICTA</v>
          </cell>
          <cell r="U448" t="str">
            <v>CONDORI</v>
          </cell>
          <cell r="V448" t="str">
            <v>SANCHEZ</v>
          </cell>
          <cell r="W448" t="str">
            <v>SIN DATOS</v>
          </cell>
          <cell r="X448" t="str">
            <v>28/10/1973</v>
          </cell>
          <cell r="Y448" t="str">
            <v>Femenino</v>
          </cell>
          <cell r="Z448" t="str">
            <v>Soltero</v>
          </cell>
          <cell r="AA448" t="str">
            <v>URB MAGISTERIAL D 6</v>
          </cell>
          <cell r="AC448" t="str">
            <v>benicitata@hotmail.com</v>
          </cell>
          <cell r="AD448" t="str">
            <v>959782437</v>
          </cell>
          <cell r="AE448" t="str">
            <v>Superior Técnico</v>
          </cell>
          <cell r="AF448" t="str">
            <v>Técnico superior completo</v>
          </cell>
          <cell r="AG448" t="str">
            <v>TECNICO EN ENFERMERIA</v>
          </cell>
          <cell r="AK448" t="str">
            <v>TITULO</v>
          </cell>
          <cell r="AM448" t="str">
            <v>NO</v>
          </cell>
          <cell r="AR448" t="str">
            <v>SI</v>
          </cell>
          <cell r="AS448" t="str">
            <v>NO</v>
          </cell>
          <cell r="AT448" t="str">
            <v>NO</v>
          </cell>
          <cell r="AV448" t="str">
            <v>2011-07-01</v>
          </cell>
          <cell r="AW448" t="str">
            <v>TECNICO/A EN ENFERMERIA I</v>
          </cell>
          <cell r="AX448" t="str">
            <v>Regimen 276</v>
          </cell>
          <cell r="AY448" t="str">
            <v>Nombrado</v>
          </cell>
          <cell r="AZ448" t="str">
            <v>STC</v>
          </cell>
          <cell r="BA448" t="str">
            <v>0096-STC-Servidor Tecnico C</v>
          </cell>
          <cell r="BB448" t="str">
            <v>TC</v>
          </cell>
          <cell r="BC448" t="str">
            <v>Recursos Ordinarios</v>
          </cell>
          <cell r="BE448" t="str">
            <v>Presencial</v>
          </cell>
          <cell r="BF448" t="str">
            <v>NO</v>
          </cell>
          <cell r="BG448" t="str">
            <v>NO</v>
          </cell>
          <cell r="BI448" t="str">
            <v>NO</v>
          </cell>
          <cell r="BJ448" t="str">
            <v>NO</v>
          </cell>
          <cell r="BK448" t="str">
            <v>01/04/2011</v>
          </cell>
          <cell r="BL448" t="str">
            <v>SI</v>
          </cell>
          <cell r="BM448" t="str">
            <v>Activos</v>
          </cell>
          <cell r="BN448" t="str">
            <v>Tecnicos</v>
          </cell>
          <cell r="BO448" t="str">
            <v>TECNICO ASIS</v>
          </cell>
          <cell r="BP448" t="str">
            <v>000208</v>
          </cell>
          <cell r="BQ448" t="str">
            <v>Ocupada</v>
          </cell>
          <cell r="BR448" t="str">
            <v>Ley 28560</v>
          </cell>
          <cell r="BS448" t="str">
            <v>01/04/2011</v>
          </cell>
          <cell r="BT448" t="str">
            <v>RESOLUCION DIRECTORAL</v>
          </cell>
          <cell r="BU448" t="str">
            <v>01/04/2011</v>
          </cell>
          <cell r="BV448" t="str">
            <v>-</v>
          </cell>
          <cell r="BW448" t="str">
            <v>RED DE SALUD ABANCAY</v>
          </cell>
          <cell r="BX448" t="str">
            <v>DIRECCION EJECUTIVA</v>
          </cell>
          <cell r="BY448" t="str">
            <v>GESTION ADMINISTRATIVA</v>
          </cell>
          <cell r="BZ448" t="str">
            <v>Personal y Obligaciones Sociales</v>
          </cell>
          <cell r="CA448" t="str">
            <v>RECURSOS ORDINARIOS</v>
          </cell>
          <cell r="CB448" t="str">
            <v>12</v>
          </cell>
          <cell r="CC448" t="str">
            <v>BANCO DE LA NACION</v>
          </cell>
          <cell r="CD448" t="str">
            <v>MULTIRED</v>
          </cell>
          <cell r="CE448" t="str">
            <v>04181074952</v>
          </cell>
          <cell r="CF448" t="str">
            <v>0</v>
          </cell>
          <cell r="CG448" t="str">
            <v>DL.19990 - SNP</v>
          </cell>
          <cell r="CH448" t="str">
            <v>O.N.P.</v>
          </cell>
          <cell r="CI448" t="str">
            <v>01/09/1992</v>
          </cell>
          <cell r="CJ448" t="str">
            <v>569630VCSDC5</v>
          </cell>
          <cell r="CK448" t="str">
            <v>0</v>
          </cell>
          <cell r="CL448" t="str">
            <v>UE Red De Salud Abancay</v>
          </cell>
          <cell r="CM448" t="str">
            <v>ACTIVO</v>
          </cell>
          <cell r="CQ448" t="str">
            <v>Perú</v>
          </cell>
          <cell r="CR448" t="str">
            <v>MICRORED DE SALUD CENTENARIO</v>
          </cell>
        </row>
        <row r="449">
          <cell r="S449" t="str">
            <v>41326153</v>
          </cell>
          <cell r="T449" t="str">
            <v>MERY INES</v>
          </cell>
          <cell r="U449" t="str">
            <v>GUISADO</v>
          </cell>
          <cell r="V449" t="str">
            <v>PEREIRA</v>
          </cell>
          <cell r="W449" t="str">
            <v>SIN DATOS</v>
          </cell>
          <cell r="X449" t="str">
            <v>26/07/1981</v>
          </cell>
          <cell r="Y449" t="str">
            <v>Femenino</v>
          </cell>
          <cell r="Z449" t="str">
            <v>Soltero</v>
          </cell>
          <cell r="AA449" t="str">
            <v>JR.TARACALLE S/N</v>
          </cell>
          <cell r="AC449" t="str">
            <v>clavelita_2006_1@hotmail.com</v>
          </cell>
          <cell r="AD449" t="str">
            <v>958103073</v>
          </cell>
          <cell r="AE449" t="str">
            <v>Superior Universitario</v>
          </cell>
          <cell r="AF449" t="str">
            <v>Superior completo</v>
          </cell>
          <cell r="AG449" t="str">
            <v>ENFERMERA(O)</v>
          </cell>
          <cell r="AK449" t="str">
            <v>TITULO</v>
          </cell>
          <cell r="AL449" t="str">
            <v>52231</v>
          </cell>
          <cell r="AM449" t="str">
            <v>NO</v>
          </cell>
          <cell r="AR449" t="str">
            <v>SI</v>
          </cell>
          <cell r="AS449" t="str">
            <v>NO</v>
          </cell>
          <cell r="AT449" t="str">
            <v>NO</v>
          </cell>
          <cell r="AV449" t="str">
            <v>01/10/2017</v>
          </cell>
          <cell r="AW449" t="str">
            <v>ENFERMERA/O</v>
          </cell>
          <cell r="AX449" t="str">
            <v>Regimen 276</v>
          </cell>
          <cell r="AY449" t="str">
            <v>Nombrado</v>
          </cell>
          <cell r="AZ449" t="str">
            <v>ENF-10</v>
          </cell>
          <cell r="BA449" t="str">
            <v>0076-ENF-10-Enfermera (nivel I)</v>
          </cell>
          <cell r="BB449" t="str">
            <v>10</v>
          </cell>
          <cell r="BE449" t="str">
            <v>Presencial</v>
          </cell>
          <cell r="BF449" t="str">
            <v>NO</v>
          </cell>
          <cell r="BG449" t="str">
            <v>NO</v>
          </cell>
          <cell r="BI449" t="str">
            <v>NO</v>
          </cell>
          <cell r="BJ449" t="str">
            <v>NO</v>
          </cell>
          <cell r="BK449" t="str">
            <v>07/11/2017</v>
          </cell>
          <cell r="BL449" t="str">
            <v>SI</v>
          </cell>
          <cell r="BM449" t="str">
            <v>Activos</v>
          </cell>
          <cell r="BN449" t="str">
            <v>Profesionales de la Salud</v>
          </cell>
          <cell r="BO449" t="str">
            <v>PROF. DE LA SALUD</v>
          </cell>
          <cell r="BP449" t="str">
            <v>000555</v>
          </cell>
          <cell r="BQ449" t="str">
            <v>Ocupada</v>
          </cell>
          <cell r="BR449" t="str">
            <v>Ley 30114</v>
          </cell>
          <cell r="BS449" t="str">
            <v>01/11/2017</v>
          </cell>
          <cell r="BT449" t="str">
            <v>RESOLUCION DIRECTORAL</v>
          </cell>
          <cell r="BU449" t="str">
            <v>01/11/2017</v>
          </cell>
          <cell r="BV449" t="str">
            <v>281-2017</v>
          </cell>
          <cell r="BW449" t="str">
            <v>RED DE SALUD ABANCAY</v>
          </cell>
          <cell r="BX449" t="str">
            <v>RED DE SALUD ABANCAY</v>
          </cell>
          <cell r="BZ449" t="str">
            <v>Personal y Obligaciones Sociales</v>
          </cell>
          <cell r="CA449" t="str">
            <v>RECURSOS ORDINARIOS</v>
          </cell>
          <cell r="CB449" t="str">
            <v>0</v>
          </cell>
          <cell r="CC449" t="str">
            <v>BANCO DE LA NACION</v>
          </cell>
          <cell r="CD449" t="str">
            <v>MULTIRED</v>
          </cell>
          <cell r="CE449" t="str">
            <v>04181059732</v>
          </cell>
          <cell r="CF449" t="str">
            <v>0</v>
          </cell>
          <cell r="CG449" t="str">
            <v>DL.19990 - SNP</v>
          </cell>
          <cell r="CH449" t="str">
            <v>O.N.P.</v>
          </cell>
          <cell r="CI449" t="str">
            <v>01/11/2017</v>
          </cell>
          <cell r="CJ449" t="str">
            <v>0</v>
          </cell>
          <cell r="CK449" t="str">
            <v>0</v>
          </cell>
          <cell r="CL449" t="str">
            <v>UE Red De Salud Abancay</v>
          </cell>
          <cell r="CM449" t="str">
            <v>ACTIVO</v>
          </cell>
          <cell r="CQ449" t="str">
            <v>Perú</v>
          </cell>
          <cell r="CR449" t="str">
            <v>MICRORED DE SALUD CENTENARIO</v>
          </cell>
        </row>
        <row r="450">
          <cell r="S450" t="str">
            <v>28315503</v>
          </cell>
          <cell r="T450" t="str">
            <v>YENNY</v>
          </cell>
          <cell r="U450" t="str">
            <v>LOAYZA</v>
          </cell>
          <cell r="V450" t="str">
            <v>CUBA</v>
          </cell>
          <cell r="W450" t="str">
            <v>SIN DATOS</v>
          </cell>
          <cell r="X450" t="str">
            <v>08/03/1978</v>
          </cell>
          <cell r="Y450" t="str">
            <v>Femenino</v>
          </cell>
          <cell r="Z450" t="str">
            <v>Soltero</v>
          </cell>
          <cell r="AA450" t="str">
            <v>AV PANAMERICANA S/N</v>
          </cell>
          <cell r="AC450" t="str">
            <v>yennyloayza_888@hotmail.com</v>
          </cell>
          <cell r="AD450" t="str">
            <v>983609976</v>
          </cell>
          <cell r="AE450" t="str">
            <v>Superior Universitario</v>
          </cell>
          <cell r="AF450" t="str">
            <v>Superior completo</v>
          </cell>
          <cell r="AG450" t="str">
            <v>OBSTETRA</v>
          </cell>
          <cell r="AK450" t="str">
            <v>TITULO</v>
          </cell>
          <cell r="AL450" t="str">
            <v>20753</v>
          </cell>
          <cell r="AM450" t="str">
            <v>SI</v>
          </cell>
          <cell r="AN450" t="str">
            <v>PROMOCION DE LA SALUD MATERNA CON MENCION EN PSICOPROFILAXIS OBSTETRICA Y ESTIMULACION PRENATAL</v>
          </cell>
          <cell r="AO450" t="str">
            <v>RNE</v>
          </cell>
          <cell r="AP450" t="str">
            <v>1788-E.03</v>
          </cell>
          <cell r="AQ450" t="str">
            <v>UNIVERSIDAD AUTONOMA DE ICA</v>
          </cell>
          <cell r="AR450" t="str">
            <v>SI</v>
          </cell>
          <cell r="AS450" t="str">
            <v>NO</v>
          </cell>
          <cell r="AT450" t="str">
            <v>NO</v>
          </cell>
          <cell r="AV450" t="str">
            <v>2006-10-01</v>
          </cell>
          <cell r="AW450" t="str">
            <v>OBSTETRA</v>
          </cell>
          <cell r="AX450" t="str">
            <v>Regimen 276</v>
          </cell>
          <cell r="AY450" t="str">
            <v>Nombrado</v>
          </cell>
          <cell r="AZ450" t="str">
            <v>OBS-I</v>
          </cell>
          <cell r="BA450" t="str">
            <v>0110-OBS-I-Obstetriz (nivel 10)</v>
          </cell>
          <cell r="BB450" t="str">
            <v>1</v>
          </cell>
          <cell r="BE450" t="str">
            <v>Presencial</v>
          </cell>
          <cell r="BF450" t="str">
            <v>NO</v>
          </cell>
          <cell r="BG450" t="str">
            <v>NO</v>
          </cell>
          <cell r="BI450" t="str">
            <v>NO</v>
          </cell>
          <cell r="BJ450" t="str">
            <v>NO</v>
          </cell>
          <cell r="BK450" t="str">
            <v>2016-01-01</v>
          </cell>
          <cell r="BL450" t="str">
            <v>NO</v>
          </cell>
          <cell r="BM450" t="str">
            <v>Activos</v>
          </cell>
          <cell r="BN450" t="str">
            <v>Profesionales de la Salud</v>
          </cell>
          <cell r="BO450" t="str">
            <v>PROF. DE LA SALUD</v>
          </cell>
          <cell r="BP450" t="str">
            <v>000478</v>
          </cell>
          <cell r="BQ450" t="str">
            <v>Ocupada</v>
          </cell>
          <cell r="BR450" t="str">
            <v>Ley 30281</v>
          </cell>
          <cell r="BS450" t="str">
            <v>31/12/2015</v>
          </cell>
          <cell r="BT450" t="str">
            <v>RESOLUCION DIRECTORAL</v>
          </cell>
          <cell r="BU450" t="str">
            <v>31/12/2015</v>
          </cell>
          <cell r="BV450" t="str">
            <v>Nombramiento 2015</v>
          </cell>
          <cell r="BW450" t="str">
            <v>RED DE SALUD ABANCAY</v>
          </cell>
          <cell r="BX450" t="str">
            <v>RED DE SALUD ABANCAY</v>
          </cell>
          <cell r="BY450" t="str">
            <v>GESTION ADMINISTRATIVA</v>
          </cell>
          <cell r="BZ450" t="str">
            <v>Personal y Obligaciones Sociales</v>
          </cell>
          <cell r="CA450" t="str">
            <v>RECURSOS ORDINARIOS</v>
          </cell>
          <cell r="CB450" t="str">
            <v>12</v>
          </cell>
          <cell r="CC450" t="str">
            <v>BANCO DE LA NACION</v>
          </cell>
          <cell r="CD450" t="str">
            <v>CUENTA DE AHORRO</v>
          </cell>
          <cell r="CE450" t="str">
            <v>04181187153</v>
          </cell>
          <cell r="CF450" t="str">
            <v>00000000000000000000</v>
          </cell>
          <cell r="CG450" t="str">
            <v>DL.19990 - SNP</v>
          </cell>
          <cell r="CH450" t="str">
            <v>O.N.P.</v>
          </cell>
          <cell r="CJ450" t="str">
            <v>0</v>
          </cell>
          <cell r="CK450" t="str">
            <v>0000000000000</v>
          </cell>
          <cell r="CL450" t="str">
            <v>UE Red De Salud Abancay</v>
          </cell>
          <cell r="CM450" t="str">
            <v>ACTIVO</v>
          </cell>
          <cell r="CQ450" t="str">
            <v>Perú</v>
          </cell>
          <cell r="CR450" t="str">
            <v>MICRORED DE SALUD CENTENARIO</v>
          </cell>
        </row>
        <row r="451">
          <cell r="S451" t="str">
            <v>01333893</v>
          </cell>
          <cell r="T451" t="str">
            <v>D'ALEMBERT DENNIS</v>
          </cell>
          <cell r="U451" t="str">
            <v>MALAGA</v>
          </cell>
          <cell r="V451" t="str">
            <v>MACHACA</v>
          </cell>
          <cell r="W451" t="str">
            <v>SIN DATOS</v>
          </cell>
          <cell r="X451" t="str">
            <v>30/03/1974</v>
          </cell>
          <cell r="Y451" t="str">
            <v>Masculino</v>
          </cell>
          <cell r="Z451" t="str">
            <v>Soltero</v>
          </cell>
          <cell r="AA451" t="str">
            <v>INDEPENDENCIA 581</v>
          </cell>
          <cell r="AE451" t="str">
            <v>Superior Universitario</v>
          </cell>
          <cell r="AF451" t="str">
            <v>Superior completo</v>
          </cell>
          <cell r="AG451" t="str">
            <v>MEDICO CIRUJANO</v>
          </cell>
          <cell r="AK451" t="str">
            <v>TITULO</v>
          </cell>
          <cell r="AL451" t="str">
            <v>48444</v>
          </cell>
          <cell r="AM451" t="str">
            <v>NO</v>
          </cell>
          <cell r="AR451" t="str">
            <v>SI</v>
          </cell>
          <cell r="AS451" t="str">
            <v>NO</v>
          </cell>
          <cell r="AT451" t="str">
            <v>NO</v>
          </cell>
          <cell r="AV451" t="str">
            <v>2013-09-01</v>
          </cell>
          <cell r="AW451" t="str">
            <v>MEDICO</v>
          </cell>
          <cell r="AX451" t="str">
            <v>Regimen 276</v>
          </cell>
          <cell r="AY451" t="str">
            <v>Nombrado</v>
          </cell>
          <cell r="AZ451" t="str">
            <v>MC-1</v>
          </cell>
          <cell r="BA451" t="str">
            <v>0071-MC-1-Medico Cirujano N-1</v>
          </cell>
          <cell r="BB451" t="str">
            <v>15</v>
          </cell>
          <cell r="BC451" t="str">
            <v>Recursos Ordinarios</v>
          </cell>
          <cell r="BE451" t="str">
            <v>Presencial</v>
          </cell>
          <cell r="BF451" t="str">
            <v>NO</v>
          </cell>
          <cell r="BG451" t="str">
            <v>NO</v>
          </cell>
          <cell r="BI451" t="str">
            <v>NO</v>
          </cell>
          <cell r="BJ451" t="str">
            <v>NO</v>
          </cell>
          <cell r="BK451" t="str">
            <v>01/09/2013</v>
          </cell>
          <cell r="BL451" t="str">
            <v>SI</v>
          </cell>
          <cell r="BM451" t="str">
            <v>Activos</v>
          </cell>
          <cell r="BN451" t="str">
            <v>Profesionales de la Salud</v>
          </cell>
          <cell r="BO451" t="str">
            <v>MEDICO</v>
          </cell>
          <cell r="BP451" t="str">
            <v>000276</v>
          </cell>
          <cell r="BQ451" t="str">
            <v>Ocupada</v>
          </cell>
          <cell r="BR451" t="str">
            <v>Ley 30114</v>
          </cell>
          <cell r="BS451" t="str">
            <v>01/07/2013</v>
          </cell>
          <cell r="BT451" t="str">
            <v>RESOLUCION DIRECTORAL</v>
          </cell>
          <cell r="BU451" t="str">
            <v>01/07/2013</v>
          </cell>
          <cell r="BV451" t="str">
            <v>-</v>
          </cell>
          <cell r="BW451" t="str">
            <v>RED DE SALUD ABANCAY</v>
          </cell>
          <cell r="BX451" t="str">
            <v>DIRECCION EJECUTIVA</v>
          </cell>
          <cell r="BY451" t="str">
            <v>GESTION ADMINISTRATIVA</v>
          </cell>
          <cell r="BZ451" t="str">
            <v>Personal y Obligaciones Sociales</v>
          </cell>
          <cell r="CA451" t="str">
            <v>RECURSOS ORDINARIOS</v>
          </cell>
          <cell r="CB451" t="str">
            <v>12</v>
          </cell>
          <cell r="CC451" t="str">
            <v>BANCO DE LA NACION</v>
          </cell>
          <cell r="CD451" t="str">
            <v>MULTIRED</v>
          </cell>
          <cell r="CE451" t="str">
            <v>04181031307</v>
          </cell>
          <cell r="CF451" t="str">
            <v>0</v>
          </cell>
          <cell r="CG451" t="str">
            <v>DL.19990 - SNP</v>
          </cell>
          <cell r="CH451" t="str">
            <v>O.N.P.</v>
          </cell>
          <cell r="CI451" t="str">
            <v>01/07/2013</v>
          </cell>
          <cell r="CJ451" t="str">
            <v>0</v>
          </cell>
          <cell r="CK451" t="str">
            <v>0</v>
          </cell>
          <cell r="CL451" t="str">
            <v>UE Red De Salud Abancay</v>
          </cell>
          <cell r="CM451" t="str">
            <v>ACTIVO</v>
          </cell>
          <cell r="CQ451" t="str">
            <v>Perú</v>
          </cell>
          <cell r="CR451" t="str">
            <v>MICRORED DE SALUD CENTENARIO</v>
          </cell>
        </row>
        <row r="452">
          <cell r="S452" t="str">
            <v>41678475</v>
          </cell>
          <cell r="T452" t="str">
            <v>LEONEL</v>
          </cell>
          <cell r="U452" t="str">
            <v>OROSCO</v>
          </cell>
          <cell r="V452" t="str">
            <v>AZORZA</v>
          </cell>
          <cell r="W452" t="str">
            <v>SIN DATOS</v>
          </cell>
          <cell r="X452" t="str">
            <v>28/04/1983</v>
          </cell>
          <cell r="Y452" t="str">
            <v>Masculino</v>
          </cell>
          <cell r="Z452" t="str">
            <v>Soltero</v>
          </cell>
          <cell r="AA452" t="str">
            <v>PANAMERICANA</v>
          </cell>
          <cell r="AC452" t="str">
            <v>yeo_zur@hotmail.com,lehiscas@gmail.com.pe</v>
          </cell>
          <cell r="AD452" t="str">
            <v>980878334,932617722</v>
          </cell>
          <cell r="AE452" t="str">
            <v>Superior Técnico</v>
          </cell>
          <cell r="AF452" t="str">
            <v>Técnico superior completo</v>
          </cell>
          <cell r="AG452" t="str">
            <v>TECNICO EN ENFERMERIA</v>
          </cell>
          <cell r="AK452" t="str">
            <v>TITULO</v>
          </cell>
          <cell r="AM452" t="str">
            <v>NO</v>
          </cell>
          <cell r="AR452" t="str">
            <v>SI</v>
          </cell>
          <cell r="AS452" t="str">
            <v>NO</v>
          </cell>
          <cell r="AT452" t="str">
            <v>NO</v>
          </cell>
          <cell r="AV452" t="str">
            <v>2010-11-01</v>
          </cell>
          <cell r="AW452" t="str">
            <v>TECNICO/A EN ENFERMERIA I</v>
          </cell>
          <cell r="AX452" t="str">
            <v>Regimen 276</v>
          </cell>
          <cell r="AY452" t="str">
            <v>Nombrado</v>
          </cell>
          <cell r="AZ452" t="str">
            <v>STF</v>
          </cell>
          <cell r="BA452" t="str">
            <v>0099-STF-Servidor Tecnico F</v>
          </cell>
          <cell r="BB452" t="str">
            <v>TF</v>
          </cell>
          <cell r="BE452" t="str">
            <v>Presencial</v>
          </cell>
          <cell r="BF452" t="str">
            <v>NO</v>
          </cell>
          <cell r="BG452" t="str">
            <v>NO</v>
          </cell>
          <cell r="BI452" t="str">
            <v>NO</v>
          </cell>
          <cell r="BJ452" t="str">
            <v>NO</v>
          </cell>
          <cell r="BK452" t="str">
            <v>2016-01-01</v>
          </cell>
          <cell r="BL452" t="str">
            <v>NO</v>
          </cell>
          <cell r="BM452" t="str">
            <v>Activos</v>
          </cell>
          <cell r="BN452" t="str">
            <v>Tecnicos</v>
          </cell>
          <cell r="BO452" t="str">
            <v>TECNICO ASIS</v>
          </cell>
          <cell r="BP452" t="str">
            <v>000496</v>
          </cell>
          <cell r="BQ452" t="str">
            <v>Ocupada</v>
          </cell>
          <cell r="BR452" t="str">
            <v>Ley 28560</v>
          </cell>
          <cell r="BS452" t="str">
            <v>31/12/2015</v>
          </cell>
          <cell r="BT452" t="str">
            <v>RESOLUCION DIRECTORAL</v>
          </cell>
          <cell r="BU452" t="str">
            <v>31/12/2015</v>
          </cell>
          <cell r="BV452" t="str">
            <v>Nombramiento 2015</v>
          </cell>
          <cell r="BW452" t="str">
            <v>RED DE SALUD ABANCAY</v>
          </cell>
          <cell r="BX452" t="str">
            <v>RED DE SALUD ABANCAY</v>
          </cell>
          <cell r="BY452" t="str">
            <v>GESTION ADMINISTRATIVA</v>
          </cell>
          <cell r="BZ452" t="str">
            <v>Personal y Obligaciones Sociales</v>
          </cell>
          <cell r="CA452" t="str">
            <v>RECURSOS ORDINARIOS</v>
          </cell>
          <cell r="CB452" t="str">
            <v>12</v>
          </cell>
          <cell r="CC452" t="str">
            <v>BANCO DE LA NACION</v>
          </cell>
          <cell r="CD452" t="str">
            <v>MULTIRED</v>
          </cell>
          <cell r="CE452" t="str">
            <v>00000</v>
          </cell>
          <cell r="CF452" t="str">
            <v>00000000000000000000</v>
          </cell>
          <cell r="CG452" t="str">
            <v>DL.19990 - SNP</v>
          </cell>
          <cell r="CH452" t="str">
            <v>O.N.P.</v>
          </cell>
          <cell r="CJ452" t="str">
            <v>0</v>
          </cell>
          <cell r="CK452" t="str">
            <v>000000000000000</v>
          </cell>
          <cell r="CL452" t="str">
            <v>UE Red De Salud Abancay</v>
          </cell>
          <cell r="CM452" t="str">
            <v>ACTIVO</v>
          </cell>
          <cell r="CQ452" t="str">
            <v>Perú</v>
          </cell>
          <cell r="CR452" t="str">
            <v>MICRORED DE SALUD CENTENARIO</v>
          </cell>
        </row>
        <row r="453">
          <cell r="S453" t="str">
            <v>46081903</v>
          </cell>
          <cell r="T453" t="str">
            <v>YANETH</v>
          </cell>
          <cell r="U453" t="str">
            <v>VILLAFUERTE</v>
          </cell>
          <cell r="V453" t="str">
            <v>MAYTA</v>
          </cell>
          <cell r="W453" t="str">
            <v>SIN DATOS</v>
          </cell>
          <cell r="X453" t="str">
            <v>30/03/1989</v>
          </cell>
          <cell r="Y453" t="str">
            <v>Femenino</v>
          </cell>
          <cell r="Z453" t="str">
            <v>Soltero</v>
          </cell>
          <cell r="AA453" t="str">
            <v>APV. EL SOLAR D-2</v>
          </cell>
          <cell r="AC453" t="str">
            <v>yaneth_122@hotmail.com</v>
          </cell>
          <cell r="AD453" t="str">
            <v>997461696</v>
          </cell>
          <cell r="AE453" t="str">
            <v>Superior Técnico</v>
          </cell>
          <cell r="AF453" t="str">
            <v>Técnico superior completo</v>
          </cell>
          <cell r="AG453" t="str">
            <v>TECNICO EN ENFERMERIA</v>
          </cell>
          <cell r="AK453" t="str">
            <v>TITULO</v>
          </cell>
          <cell r="AM453" t="str">
            <v>NO</v>
          </cell>
          <cell r="AR453" t="str">
            <v>SI</v>
          </cell>
          <cell r="AS453" t="str">
            <v>NO</v>
          </cell>
          <cell r="AT453" t="str">
            <v>NO</v>
          </cell>
          <cell r="AV453" t="str">
            <v>2012-09-01</v>
          </cell>
          <cell r="AW453" t="str">
            <v>TECNICO/A EN ENFERMERIA I</v>
          </cell>
          <cell r="AX453" t="str">
            <v>Regimen 276</v>
          </cell>
          <cell r="AY453" t="str">
            <v>Nombrado</v>
          </cell>
          <cell r="AZ453" t="str">
            <v>STF</v>
          </cell>
          <cell r="BA453" t="str">
            <v>0099-STF-Servidor Tecnico F</v>
          </cell>
          <cell r="BB453" t="str">
            <v>TF</v>
          </cell>
          <cell r="BE453" t="str">
            <v>Presencial</v>
          </cell>
          <cell r="BF453" t="str">
            <v>NO</v>
          </cell>
          <cell r="BG453" t="str">
            <v>NO</v>
          </cell>
          <cell r="BI453" t="str">
            <v>NO</v>
          </cell>
          <cell r="BJ453" t="str">
            <v>NO</v>
          </cell>
          <cell r="BK453" t="str">
            <v>20/10/2016</v>
          </cell>
          <cell r="BL453" t="str">
            <v>SI</v>
          </cell>
          <cell r="BM453" t="str">
            <v>Activos</v>
          </cell>
          <cell r="BN453" t="str">
            <v>Tecnicos</v>
          </cell>
          <cell r="BO453" t="str">
            <v>TECNICO ASIS</v>
          </cell>
          <cell r="BP453" t="str">
            <v>000539</v>
          </cell>
          <cell r="BQ453" t="str">
            <v>Ocupada</v>
          </cell>
          <cell r="BR453" t="str">
            <v>Ley 30372</v>
          </cell>
          <cell r="BS453" t="str">
            <v>17/10/2016</v>
          </cell>
          <cell r="BT453" t="str">
            <v>DECRETO SUPREMO</v>
          </cell>
          <cell r="BU453" t="str">
            <v>15/10/2016</v>
          </cell>
          <cell r="BV453" t="str">
            <v>DS 286-2016-EF Nombramiento 2016</v>
          </cell>
          <cell r="BW453" t="str">
            <v>RED DE SALUD ABANCAY</v>
          </cell>
          <cell r="BX453" t="str">
            <v>DIRECCION EJECUTIVA</v>
          </cell>
          <cell r="BY453" t="str">
            <v>GESTION ADMINISTRATIVA</v>
          </cell>
          <cell r="BZ453" t="str">
            <v>Personal y Obligaciones Sociales</v>
          </cell>
          <cell r="CA453" t="str">
            <v>RECURSOS ORDINARIOS</v>
          </cell>
          <cell r="CB453" t="str">
            <v>12</v>
          </cell>
          <cell r="CC453" t="str">
            <v>BANCO DE LA NACION</v>
          </cell>
          <cell r="CD453" t="str">
            <v>CUENTA DE AHORRO</v>
          </cell>
          <cell r="CE453" t="str">
            <v>04181197485</v>
          </cell>
          <cell r="CF453" t="str">
            <v>00000000000000000000</v>
          </cell>
          <cell r="CG453" t="str">
            <v>DL.19990 - SNP</v>
          </cell>
          <cell r="CH453" t="str">
            <v>O.N.P.</v>
          </cell>
          <cell r="CJ453" t="str">
            <v>0</v>
          </cell>
          <cell r="CK453" t="str">
            <v>0000000000000</v>
          </cell>
          <cell r="CL453" t="str">
            <v>UE Red De Salud Abancay</v>
          </cell>
          <cell r="CM453" t="str">
            <v>ACTIVO</v>
          </cell>
          <cell r="CQ453" t="str">
            <v>Perú</v>
          </cell>
          <cell r="CR453" t="str">
            <v>MICRORED DE SALUD CENTENARIO</v>
          </cell>
        </row>
        <row r="454">
          <cell r="S454" t="str">
            <v>09598457</v>
          </cell>
          <cell r="T454" t="str">
            <v>CONSUELO JANY</v>
          </cell>
          <cell r="U454" t="str">
            <v>INOCENTE</v>
          </cell>
          <cell r="V454" t="str">
            <v>GARCIA</v>
          </cell>
          <cell r="W454" t="str">
            <v>SIN DATOS</v>
          </cell>
          <cell r="X454" t="str">
            <v>14/02/1969</v>
          </cell>
          <cell r="Y454" t="str">
            <v>Femenino</v>
          </cell>
          <cell r="Z454" t="str">
            <v>Soltero</v>
          </cell>
          <cell r="AA454" t="str">
            <v>CHALHUANCA</v>
          </cell>
          <cell r="AD454" t="str">
            <v>930563023</v>
          </cell>
          <cell r="AE454" t="str">
            <v>Superior Técnico</v>
          </cell>
          <cell r="AF454" t="str">
            <v>Técnico superior completo</v>
          </cell>
          <cell r="AG454" t="str">
            <v>TECNICO DE FARMACIA</v>
          </cell>
          <cell r="AK454" t="str">
            <v>TITULO</v>
          </cell>
          <cell r="AM454" t="str">
            <v>NO</v>
          </cell>
          <cell r="AR454" t="str">
            <v>SI</v>
          </cell>
          <cell r="AS454" t="str">
            <v>NO</v>
          </cell>
          <cell r="AT454" t="str">
            <v>NO</v>
          </cell>
          <cell r="AV454" t="str">
            <v>2013-09-01</v>
          </cell>
          <cell r="AW454" t="str">
            <v>TECNICO/A EN FARMACIA I</v>
          </cell>
          <cell r="AX454" t="str">
            <v>Regimen 276</v>
          </cell>
          <cell r="AY454" t="str">
            <v>Nombrado</v>
          </cell>
          <cell r="AZ454" t="str">
            <v>STC</v>
          </cell>
          <cell r="BA454" t="str">
            <v>0096-STC-Servidor Tecnico C</v>
          </cell>
          <cell r="BB454" t="str">
            <v>TC</v>
          </cell>
          <cell r="BC454" t="str">
            <v>Recursos Ordinarios</v>
          </cell>
          <cell r="BE454" t="str">
            <v>Presencial</v>
          </cell>
          <cell r="BF454" t="str">
            <v>NO</v>
          </cell>
          <cell r="BG454" t="str">
            <v>NO</v>
          </cell>
          <cell r="BI454" t="str">
            <v>NO</v>
          </cell>
          <cell r="BJ454" t="str">
            <v>NO</v>
          </cell>
          <cell r="BL454" t="str">
            <v>NO</v>
          </cell>
          <cell r="BM454" t="str">
            <v>Activos</v>
          </cell>
          <cell r="BN454" t="str">
            <v>Tecnicos</v>
          </cell>
          <cell r="BO454" t="str">
            <v>TECNICO ASIS</v>
          </cell>
          <cell r="BP454" t="str">
            <v>000320</v>
          </cell>
          <cell r="BQ454" t="str">
            <v>Ocupada</v>
          </cell>
          <cell r="BR454" t="str">
            <v>Concurso</v>
          </cell>
          <cell r="BS454" t="str">
            <v>01/07/2013</v>
          </cell>
          <cell r="BT454" t="str">
            <v>RESOLUCION DIRECTORAL</v>
          </cell>
          <cell r="BU454" t="str">
            <v>01/07/2013</v>
          </cell>
          <cell r="BV454" t="str">
            <v>-</v>
          </cell>
          <cell r="BW454" t="str">
            <v>RED DE SALUD ABANCAY</v>
          </cell>
          <cell r="BX454" t="str">
            <v>DIRECCION EJECUTIVA</v>
          </cell>
          <cell r="BY454" t="str">
            <v>GESTION ADMINISTRATIVA</v>
          </cell>
          <cell r="BZ454" t="str">
            <v>Personal y Obligaciones Sociales</v>
          </cell>
          <cell r="CA454" t="str">
            <v>RECURSOS ORDINARIOS</v>
          </cell>
          <cell r="CB454" t="str">
            <v>12</v>
          </cell>
          <cell r="CC454" t="str">
            <v>BANCO DE LA NACION</v>
          </cell>
          <cell r="CD454" t="str">
            <v>MULTIRED</v>
          </cell>
          <cell r="CE454" t="str">
            <v>04181101941</v>
          </cell>
          <cell r="CF454" t="str">
            <v>0</v>
          </cell>
          <cell r="CG454" t="str">
            <v>DL.19990 - SNP</v>
          </cell>
          <cell r="CH454" t="str">
            <v>O.N.P.</v>
          </cell>
          <cell r="CI454" t="str">
            <v>01/07/2013</v>
          </cell>
          <cell r="CJ454" t="str">
            <v>0</v>
          </cell>
          <cell r="CK454" t="str">
            <v>0</v>
          </cell>
          <cell r="CL454" t="str">
            <v>UE Red De Salud Abancay</v>
          </cell>
          <cell r="CM454" t="str">
            <v>ACTIVO</v>
          </cell>
          <cell r="CQ454" t="str">
            <v>Perú</v>
          </cell>
          <cell r="CR454" t="str">
            <v>MICRORED DE SALUD CENTENARIO</v>
          </cell>
        </row>
        <row r="455">
          <cell r="S455" t="str">
            <v>80036511</v>
          </cell>
          <cell r="T455" t="str">
            <v>FREDY GERONIMO</v>
          </cell>
          <cell r="U455" t="str">
            <v>ORCCO</v>
          </cell>
          <cell r="V455" t="str">
            <v>FLORES</v>
          </cell>
          <cell r="W455" t="str">
            <v>SIN DATOS</v>
          </cell>
          <cell r="X455" t="str">
            <v>15/01/1978</v>
          </cell>
          <cell r="Y455" t="str">
            <v>Masculino</v>
          </cell>
          <cell r="Z455" t="str">
            <v>Soltero</v>
          </cell>
          <cell r="AA455" t="str">
            <v>SIN DATOS</v>
          </cell>
          <cell r="AC455" t="str">
            <v>fredygof@hotmail.com</v>
          </cell>
          <cell r="AD455" t="str">
            <v>997186467</v>
          </cell>
          <cell r="AE455" t="str">
            <v>Superior Técnico</v>
          </cell>
          <cell r="AF455" t="str">
            <v>Técnico superior completo</v>
          </cell>
          <cell r="AG455" t="str">
            <v>TECNICO EN ENFERMERIA</v>
          </cell>
          <cell r="AK455" t="str">
            <v>TITULO</v>
          </cell>
          <cell r="AM455" t="str">
            <v>NO</v>
          </cell>
          <cell r="AR455" t="str">
            <v>SI</v>
          </cell>
          <cell r="AS455" t="str">
            <v>NO</v>
          </cell>
          <cell r="AT455" t="str">
            <v>NO</v>
          </cell>
          <cell r="AV455" t="str">
            <v>2013-09-01</v>
          </cell>
          <cell r="AW455" t="str">
            <v>TECNICO/A EN ENFERMERIA I</v>
          </cell>
          <cell r="AX455" t="str">
            <v>Regimen 276</v>
          </cell>
          <cell r="AY455" t="str">
            <v>Nombrado</v>
          </cell>
          <cell r="AZ455" t="str">
            <v>STC</v>
          </cell>
          <cell r="BA455" t="str">
            <v>0096-STC-Servidor Tecnico C</v>
          </cell>
          <cell r="BB455" t="str">
            <v>TC</v>
          </cell>
          <cell r="BC455" t="str">
            <v>Recursos Ordinarios</v>
          </cell>
          <cell r="BE455" t="str">
            <v>Presencial</v>
          </cell>
          <cell r="BF455" t="str">
            <v>NO</v>
          </cell>
          <cell r="BG455" t="str">
            <v>NO</v>
          </cell>
          <cell r="BI455" t="str">
            <v>NO</v>
          </cell>
          <cell r="BJ455" t="str">
            <v>NO</v>
          </cell>
          <cell r="BL455" t="str">
            <v>NO</v>
          </cell>
          <cell r="BM455" t="str">
            <v>Activos</v>
          </cell>
          <cell r="BN455" t="str">
            <v>Tecnicos</v>
          </cell>
          <cell r="BO455" t="str">
            <v>TECNICO ASIS</v>
          </cell>
          <cell r="BP455" t="str">
            <v>000328</v>
          </cell>
          <cell r="BQ455" t="str">
            <v>Ocupada</v>
          </cell>
          <cell r="BR455" t="str">
            <v>Concurso</v>
          </cell>
          <cell r="BS455" t="str">
            <v>01/07/2013</v>
          </cell>
          <cell r="BT455" t="str">
            <v>RESOLUCION DIRECTORAL</v>
          </cell>
          <cell r="BU455" t="str">
            <v>01/07/2013</v>
          </cell>
          <cell r="BV455" t="str">
            <v>-</v>
          </cell>
          <cell r="BW455" t="str">
            <v>RED DE SALUD ABANCAY</v>
          </cell>
          <cell r="BX455" t="str">
            <v>DIRECCION EJECUTIVA</v>
          </cell>
          <cell r="BY455" t="str">
            <v>GESTION ADMINISTRATIVA</v>
          </cell>
          <cell r="BZ455" t="str">
            <v>Personal y Obligaciones Sociales</v>
          </cell>
          <cell r="CA455" t="str">
            <v>RECURSOS ORDINARIOS</v>
          </cell>
          <cell r="CB455" t="str">
            <v>12</v>
          </cell>
          <cell r="CC455" t="str">
            <v>BANCO DE LA NACION</v>
          </cell>
          <cell r="CD455" t="str">
            <v>MULTIRED</v>
          </cell>
          <cell r="CE455" t="str">
            <v>04181101925</v>
          </cell>
          <cell r="CF455" t="str">
            <v>00</v>
          </cell>
          <cell r="CG455" t="str">
            <v>DL.19990 - SNP</v>
          </cell>
          <cell r="CH455" t="str">
            <v>O.N.P.</v>
          </cell>
          <cell r="CI455" t="str">
            <v>01/07/2013</v>
          </cell>
          <cell r="CJ455" t="str">
            <v>0</v>
          </cell>
          <cell r="CK455" t="str">
            <v>0</v>
          </cell>
          <cell r="CL455" t="str">
            <v>UE Red De Salud Abancay</v>
          </cell>
          <cell r="CM455" t="str">
            <v>ACTIVO</v>
          </cell>
          <cell r="CQ455" t="str">
            <v>Perú</v>
          </cell>
          <cell r="CR455" t="str">
            <v>MICRORED DE SALUD CENTENARIO</v>
          </cell>
        </row>
        <row r="456">
          <cell r="S456" t="str">
            <v>25005517</v>
          </cell>
          <cell r="T456" t="str">
            <v>FEDERICO AMILCAR</v>
          </cell>
          <cell r="U456" t="str">
            <v>SANCHEZ</v>
          </cell>
          <cell r="V456" t="str">
            <v>DEL POZO</v>
          </cell>
          <cell r="W456" t="str">
            <v>SIN DATOS</v>
          </cell>
          <cell r="X456" t="str">
            <v>26/08/1977</v>
          </cell>
          <cell r="Y456" t="str">
            <v>Masculino</v>
          </cell>
          <cell r="Z456" t="str">
            <v>Soltero</v>
          </cell>
          <cell r="AA456" t="str">
            <v>ASOC. RAFAEL SANCHEZ - LAS AMERICAS - A</v>
          </cell>
          <cell r="AC456" t="str">
            <v>amilcarsanchezdelpozo@gmail.com</v>
          </cell>
          <cell r="AD456" t="str">
            <v>921725719</v>
          </cell>
          <cell r="AE456" t="str">
            <v>Superior Técnico</v>
          </cell>
          <cell r="AF456" t="str">
            <v>Técnico superior completo</v>
          </cell>
          <cell r="AG456" t="str">
            <v>TECNICO ADMINISTRADOR</v>
          </cell>
          <cell r="AK456" t="str">
            <v>EGRESADO</v>
          </cell>
          <cell r="AM456" t="str">
            <v>NO</v>
          </cell>
          <cell r="AR456" t="str">
            <v>SI</v>
          </cell>
          <cell r="AS456" t="str">
            <v>NO</v>
          </cell>
          <cell r="AT456" t="str">
            <v>NO</v>
          </cell>
          <cell r="AV456" t="str">
            <v>2013-09-01</v>
          </cell>
          <cell r="AW456" t="str">
            <v>TECNICO/A ADMINISTRATIVO I</v>
          </cell>
          <cell r="AX456" t="str">
            <v>Regimen 276</v>
          </cell>
          <cell r="AY456" t="str">
            <v>Nombrado</v>
          </cell>
          <cell r="AZ456" t="str">
            <v>STD</v>
          </cell>
          <cell r="BA456" t="str">
            <v>0097-STD-Servidor Tecnico D</v>
          </cell>
          <cell r="BB456" t="str">
            <v>TD</v>
          </cell>
          <cell r="BC456" t="str">
            <v>Recursos Ordinarios</v>
          </cell>
          <cell r="BE456" t="str">
            <v>Presencial</v>
          </cell>
          <cell r="BF456" t="str">
            <v>NO</v>
          </cell>
          <cell r="BG456" t="str">
            <v>NO</v>
          </cell>
          <cell r="BI456" t="str">
            <v>NO</v>
          </cell>
          <cell r="BJ456" t="str">
            <v>NO</v>
          </cell>
          <cell r="BL456" t="str">
            <v>NO</v>
          </cell>
          <cell r="BM456" t="str">
            <v>Activos</v>
          </cell>
          <cell r="BN456" t="str">
            <v>Tecnicos</v>
          </cell>
          <cell r="BO456" t="str">
            <v>TECNICO ADM</v>
          </cell>
          <cell r="BP456" t="str">
            <v>000340</v>
          </cell>
          <cell r="BQ456" t="str">
            <v>Ocupada</v>
          </cell>
          <cell r="BR456" t="str">
            <v>Concurso</v>
          </cell>
          <cell r="BS456" t="str">
            <v>01/07/2013</v>
          </cell>
          <cell r="BT456" t="str">
            <v>RESOLUCION DIRECTORAL</v>
          </cell>
          <cell r="BU456" t="str">
            <v>01/07/2013</v>
          </cell>
          <cell r="BV456" t="str">
            <v>-</v>
          </cell>
          <cell r="BW456" t="str">
            <v>RED DE SALUD ABANCAY</v>
          </cell>
          <cell r="BX456" t="str">
            <v>DIRECCION EJECUTIVA</v>
          </cell>
          <cell r="BY456" t="str">
            <v>GESTION ADMINISTRATIVA</v>
          </cell>
          <cell r="BZ456" t="str">
            <v>Personal y Obligaciones Sociales</v>
          </cell>
          <cell r="CA456" t="str">
            <v>RECURSOS ORDINARIOS</v>
          </cell>
          <cell r="CB456" t="str">
            <v>12</v>
          </cell>
          <cell r="CC456" t="str">
            <v>BANCO DE LA NACION</v>
          </cell>
          <cell r="CD456" t="str">
            <v>MULTIRED</v>
          </cell>
          <cell r="CE456" t="str">
            <v>04181101755</v>
          </cell>
          <cell r="CF456" t="str">
            <v>0</v>
          </cell>
          <cell r="CG456" t="str">
            <v>DL.19990 - SNP</v>
          </cell>
          <cell r="CH456" t="str">
            <v>O.N.P.</v>
          </cell>
          <cell r="CI456" t="str">
            <v>01/07/2013</v>
          </cell>
          <cell r="CK456" t="str">
            <v>0</v>
          </cell>
          <cell r="CL456" t="str">
            <v>UE Red De Salud Abancay</v>
          </cell>
          <cell r="CM456" t="str">
            <v>ACTIVO</v>
          </cell>
          <cell r="CQ456" t="str">
            <v>Perú</v>
          </cell>
          <cell r="CR456" t="str">
            <v>MICRORED DE SALUD CENTENARIO</v>
          </cell>
        </row>
        <row r="457">
          <cell r="S457" t="str">
            <v>31040822</v>
          </cell>
          <cell r="T457" t="str">
            <v>JAVIER JAIME</v>
          </cell>
          <cell r="U457" t="str">
            <v>QUISPE</v>
          </cell>
          <cell r="V457" t="str">
            <v>RIMASCCA</v>
          </cell>
          <cell r="W457" t="str">
            <v>SIN DATOS</v>
          </cell>
          <cell r="X457" t="str">
            <v>07/01/1962</v>
          </cell>
          <cell r="Y457" t="str">
            <v>Masculino</v>
          </cell>
          <cell r="Z457" t="str">
            <v>Soltero</v>
          </cell>
          <cell r="AA457" t="str">
            <v>COMUNIDAD ATUMPAMPA</v>
          </cell>
          <cell r="AC457" t="str">
            <v>jaime_rimascca_15@hotmail.com</v>
          </cell>
          <cell r="AD457" t="str">
            <v>950303838</v>
          </cell>
          <cell r="AE457" t="str">
            <v>Superior Técnico</v>
          </cell>
          <cell r="AF457" t="str">
            <v>Técnico superior incompleto</v>
          </cell>
          <cell r="AG457" t="str">
            <v>TECNICO AUTOMOTRIZ</v>
          </cell>
          <cell r="AK457" t="str">
            <v>EGRESADO</v>
          </cell>
          <cell r="AM457" t="str">
            <v>NO</v>
          </cell>
          <cell r="AR457" t="str">
            <v>SI</v>
          </cell>
          <cell r="AS457" t="str">
            <v>NO</v>
          </cell>
          <cell r="AT457" t="str">
            <v>NO</v>
          </cell>
          <cell r="AV457" t="str">
            <v>2013-09-01</v>
          </cell>
          <cell r="AW457" t="str">
            <v>PILOTO DE AMBULANCIA</v>
          </cell>
          <cell r="AX457" t="str">
            <v>Regimen 276</v>
          </cell>
          <cell r="AY457" t="str">
            <v>Nombrado</v>
          </cell>
          <cell r="AZ457" t="str">
            <v>STE</v>
          </cell>
          <cell r="BA457" t="str">
            <v>0098-STE-Servidor Tecnico E</v>
          </cell>
          <cell r="BB457" t="str">
            <v>TE</v>
          </cell>
          <cell r="BE457" t="str">
            <v>Presencial</v>
          </cell>
          <cell r="BF457" t="str">
            <v>NO</v>
          </cell>
          <cell r="BG457" t="str">
            <v>NO</v>
          </cell>
          <cell r="BI457" t="str">
            <v>NO</v>
          </cell>
          <cell r="BJ457" t="str">
            <v>NO</v>
          </cell>
          <cell r="BK457" t="str">
            <v>01/06/2013</v>
          </cell>
          <cell r="BL457" t="str">
            <v>SI</v>
          </cell>
          <cell r="BM457" t="str">
            <v>Activos</v>
          </cell>
          <cell r="BN457" t="str">
            <v>Tecnicos</v>
          </cell>
          <cell r="BO457" t="str">
            <v>TECNICO ASIS</v>
          </cell>
          <cell r="BP457" t="str">
            <v>000307</v>
          </cell>
          <cell r="BQ457" t="str">
            <v>Ocupada</v>
          </cell>
          <cell r="BR457" t="str">
            <v>Concurso</v>
          </cell>
          <cell r="BS457" t="str">
            <v>01/07/2013</v>
          </cell>
          <cell r="BT457" t="str">
            <v>RESOLUCION DIRECTORAL</v>
          </cell>
          <cell r="BU457" t="str">
            <v>01/07/2013</v>
          </cell>
          <cell r="BV457" t="str">
            <v>-</v>
          </cell>
          <cell r="BW457" t="str">
            <v>RED DE SALUD ABANCAY</v>
          </cell>
          <cell r="BX457" t="str">
            <v>DIRECCION EJECUTIVA</v>
          </cell>
          <cell r="BY457" t="str">
            <v>GESTION ADMINISTRATIVA</v>
          </cell>
          <cell r="BZ457" t="str">
            <v>Personal y Obligaciones Sociales</v>
          </cell>
          <cell r="CA457" t="str">
            <v>RECURSOS ORDINARIOS</v>
          </cell>
          <cell r="CB457" t="str">
            <v>12</v>
          </cell>
          <cell r="CC457" t="str">
            <v>BANCO DE LA NACION</v>
          </cell>
          <cell r="CD457" t="str">
            <v>MULTIRED</v>
          </cell>
          <cell r="CE457" t="str">
            <v>04181101690</v>
          </cell>
          <cell r="CF457" t="str">
            <v>00000000000000000000</v>
          </cell>
          <cell r="CG457" t="str">
            <v>DL.19990 - SNP</v>
          </cell>
          <cell r="CH457" t="str">
            <v>O.N.P.</v>
          </cell>
          <cell r="CI457" t="str">
            <v>01/07/2013</v>
          </cell>
          <cell r="CJ457" t="str">
            <v>000000000000</v>
          </cell>
          <cell r="CK457" t="str">
            <v>000000000000000</v>
          </cell>
          <cell r="CL457" t="str">
            <v>UE Red De Salud Abancay</v>
          </cell>
          <cell r="CM457" t="str">
            <v>ACTIVO</v>
          </cell>
          <cell r="CQ457" t="str">
            <v>Perú</v>
          </cell>
          <cell r="CR457" t="str">
            <v>MICRORED DE SALUD CENTENARIO</v>
          </cell>
        </row>
        <row r="458">
          <cell r="S458" t="str">
            <v>31026380</v>
          </cell>
          <cell r="T458" t="str">
            <v>GREGORIA</v>
          </cell>
          <cell r="U458" t="str">
            <v>VALENTE</v>
          </cell>
          <cell r="V458" t="str">
            <v>CONTRERAS</v>
          </cell>
          <cell r="W458" t="str">
            <v>SIN DATOS</v>
          </cell>
          <cell r="X458" t="str">
            <v>04/05/1969</v>
          </cell>
          <cell r="Y458" t="str">
            <v>Femenino</v>
          </cell>
          <cell r="Z458" t="str">
            <v>Soltero</v>
          </cell>
          <cell r="AA458" t="str">
            <v>PLAZA DE ARMAS S/N</v>
          </cell>
          <cell r="AC458" t="str">
            <v>goyitavalentec@hotmail.com</v>
          </cell>
          <cell r="AD458" t="str">
            <v>946612758</v>
          </cell>
          <cell r="AE458" t="str">
            <v>Superior Técnico</v>
          </cell>
          <cell r="AF458" t="str">
            <v>Técnico superior completo</v>
          </cell>
          <cell r="AG458" t="str">
            <v>TECNICO EN ENFERMERIA</v>
          </cell>
          <cell r="AK458" t="str">
            <v>TITULO</v>
          </cell>
          <cell r="AM458" t="str">
            <v>NO</v>
          </cell>
          <cell r="AR458" t="str">
            <v>SI</v>
          </cell>
          <cell r="AS458" t="str">
            <v>NO</v>
          </cell>
          <cell r="AT458" t="str">
            <v>NO</v>
          </cell>
          <cell r="AV458" t="str">
            <v>2008-01-10</v>
          </cell>
          <cell r="AW458" t="str">
            <v>TECNICO/A EN ENFERMERIA I</v>
          </cell>
          <cell r="AX458" t="str">
            <v>Regimen 276</v>
          </cell>
          <cell r="AY458" t="str">
            <v>Nombrado</v>
          </cell>
          <cell r="AZ458" t="str">
            <v>STF</v>
          </cell>
          <cell r="BA458" t="str">
            <v>0099-STF-Servidor Tecnico F</v>
          </cell>
          <cell r="BB458" t="str">
            <v>TF</v>
          </cell>
          <cell r="BE458" t="str">
            <v>Presencial</v>
          </cell>
          <cell r="BF458" t="str">
            <v>NO</v>
          </cell>
          <cell r="BG458" t="str">
            <v>NO</v>
          </cell>
          <cell r="BI458" t="str">
            <v>NO</v>
          </cell>
          <cell r="BJ458" t="str">
            <v>NO</v>
          </cell>
          <cell r="BK458" t="str">
            <v>2016-01-01</v>
          </cell>
          <cell r="BL458" t="str">
            <v>NO</v>
          </cell>
          <cell r="BM458" t="str">
            <v>Activos</v>
          </cell>
          <cell r="BN458" t="str">
            <v>Tecnicos</v>
          </cell>
          <cell r="BO458" t="str">
            <v>TECNICO ASIS</v>
          </cell>
          <cell r="BP458" t="str">
            <v>000497</v>
          </cell>
          <cell r="BQ458" t="str">
            <v>Ocupada</v>
          </cell>
          <cell r="BR458" t="str">
            <v>Ley 28560</v>
          </cell>
          <cell r="BS458" t="str">
            <v>31/12/2015</v>
          </cell>
          <cell r="BT458" t="str">
            <v>RESOLUCION DIRECTORAL</v>
          </cell>
          <cell r="BU458" t="str">
            <v>31/12/2015</v>
          </cell>
          <cell r="BV458" t="str">
            <v>Nombramiento 2015</v>
          </cell>
          <cell r="BW458" t="str">
            <v>RED DE SALUD ABANCAY</v>
          </cell>
          <cell r="BX458" t="str">
            <v>RED DE SALUD ABANCAY</v>
          </cell>
          <cell r="BY458" t="str">
            <v>GESTION ADMINISTRATIVA</v>
          </cell>
          <cell r="BZ458" t="str">
            <v>Personal y Obligaciones Sociales</v>
          </cell>
          <cell r="CA458" t="str">
            <v>RECURSOS ORDINARIOS</v>
          </cell>
          <cell r="CB458" t="str">
            <v>12</v>
          </cell>
          <cell r="CC458" t="str">
            <v>BANCO DE LA NACION</v>
          </cell>
          <cell r="CD458" t="str">
            <v>MULTIRED</v>
          </cell>
          <cell r="CE458" t="str">
            <v>00000</v>
          </cell>
          <cell r="CF458" t="str">
            <v>00000000000000000000</v>
          </cell>
          <cell r="CG458" t="str">
            <v>DL.19990 - SNP</v>
          </cell>
          <cell r="CH458" t="str">
            <v>O.N.P.</v>
          </cell>
          <cell r="CJ458" t="str">
            <v>0</v>
          </cell>
          <cell r="CK458" t="str">
            <v>000000000000000</v>
          </cell>
          <cell r="CL458" t="str">
            <v>UE Red De Salud Abancay</v>
          </cell>
          <cell r="CM458" t="str">
            <v>ACTIVO</v>
          </cell>
          <cell r="CQ458" t="str">
            <v>Perú</v>
          </cell>
          <cell r="CR458" t="str">
            <v>MICRORED DE SALUD CENTENARIO</v>
          </cell>
        </row>
        <row r="459">
          <cell r="S459" t="str">
            <v>41972489</v>
          </cell>
          <cell r="T459" t="str">
            <v>ADOLFO</v>
          </cell>
          <cell r="U459" t="str">
            <v>OJEDA</v>
          </cell>
          <cell r="V459" t="str">
            <v>CACERES</v>
          </cell>
          <cell r="W459" t="str">
            <v>SIN DATOS</v>
          </cell>
          <cell r="X459" t="str">
            <v>15/08/1983</v>
          </cell>
          <cell r="Y459" t="str">
            <v>Masculino</v>
          </cell>
          <cell r="Z459" t="str">
            <v>Soltero</v>
          </cell>
          <cell r="AA459" t="str">
            <v>P.JOVEN CENTENARIO K-15</v>
          </cell>
          <cell r="AC459" t="str">
            <v>ojedacaceres1983@gmail.com</v>
          </cell>
          <cell r="AD459" t="str">
            <v>951504141</v>
          </cell>
          <cell r="AE459" t="str">
            <v>Superior Técnico</v>
          </cell>
          <cell r="AF459" t="str">
            <v>Técnico superior completo</v>
          </cell>
          <cell r="AG459" t="str">
            <v>TECNICO EN ENFERMERIA</v>
          </cell>
          <cell r="AK459" t="str">
            <v>TITULO</v>
          </cell>
          <cell r="AM459" t="str">
            <v>NO</v>
          </cell>
          <cell r="AR459" t="str">
            <v>SI</v>
          </cell>
          <cell r="AS459" t="str">
            <v>NO</v>
          </cell>
          <cell r="AT459" t="str">
            <v>NO</v>
          </cell>
          <cell r="AV459" t="str">
            <v>2013-01-01</v>
          </cell>
          <cell r="AW459" t="str">
            <v>TECNICO/A EN ENFERMERIA I</v>
          </cell>
          <cell r="AX459" t="str">
            <v>Regimen 276</v>
          </cell>
          <cell r="AY459" t="str">
            <v>Nombrado</v>
          </cell>
          <cell r="AZ459" t="str">
            <v>STF</v>
          </cell>
          <cell r="BA459" t="str">
            <v>0099-STF-Servidor Tecnico F</v>
          </cell>
          <cell r="BB459" t="str">
            <v>TF</v>
          </cell>
          <cell r="BE459" t="str">
            <v>Presencial</v>
          </cell>
          <cell r="BF459" t="str">
            <v>NO</v>
          </cell>
          <cell r="BG459" t="str">
            <v>NO</v>
          </cell>
          <cell r="BI459" t="str">
            <v>NO</v>
          </cell>
          <cell r="BJ459" t="str">
            <v>NO</v>
          </cell>
          <cell r="BK459" t="str">
            <v>07/11/2017</v>
          </cell>
          <cell r="BL459" t="str">
            <v>SI</v>
          </cell>
          <cell r="BM459" t="str">
            <v>Activos</v>
          </cell>
          <cell r="BN459" t="str">
            <v>Tecnicos</v>
          </cell>
          <cell r="BO459" t="str">
            <v>TECNICO ASIS</v>
          </cell>
          <cell r="BP459" t="str">
            <v>000581</v>
          </cell>
          <cell r="BQ459" t="str">
            <v>Ocupada</v>
          </cell>
          <cell r="BR459" t="str">
            <v>Ley 30114</v>
          </cell>
          <cell r="BS459" t="str">
            <v>01/11/2017</v>
          </cell>
          <cell r="BT459" t="str">
            <v>RESOLUCION DIRECTORAL</v>
          </cell>
          <cell r="BU459" t="str">
            <v>01/11/2017</v>
          </cell>
          <cell r="BV459" t="str">
            <v>281-2017</v>
          </cell>
          <cell r="BW459" t="str">
            <v>RED DE SALUD ABANCAY</v>
          </cell>
          <cell r="BX459" t="str">
            <v>RED DE SALUD ABANCAY</v>
          </cell>
          <cell r="BZ459" t="str">
            <v>Personal y Obligaciones Sociales</v>
          </cell>
          <cell r="CA459" t="str">
            <v>RECURSOS ORDINARIOS</v>
          </cell>
          <cell r="CB459" t="str">
            <v>0</v>
          </cell>
          <cell r="CC459" t="str">
            <v>BANCO DE LA NACION</v>
          </cell>
          <cell r="CD459" t="str">
            <v>MULTIRED</v>
          </cell>
          <cell r="CE459" t="str">
            <v>04181230032</v>
          </cell>
          <cell r="CF459" t="str">
            <v>0</v>
          </cell>
          <cell r="CG459" t="str">
            <v>DL.19990 - SNP</v>
          </cell>
          <cell r="CH459" t="str">
            <v>O.N.P.</v>
          </cell>
          <cell r="CI459" t="str">
            <v>01/11/2017</v>
          </cell>
          <cell r="CJ459" t="str">
            <v>0</v>
          </cell>
          <cell r="CK459" t="str">
            <v>0</v>
          </cell>
          <cell r="CL459" t="str">
            <v>UE Red De Salud Abancay</v>
          </cell>
          <cell r="CM459" t="str">
            <v>ACTIVO</v>
          </cell>
          <cell r="CQ459" t="str">
            <v>Perú</v>
          </cell>
          <cell r="CR459" t="str">
            <v>MICRORED DE SALUD CENTENARIO</v>
          </cell>
        </row>
        <row r="460">
          <cell r="S460" t="str">
            <v>31044731</v>
          </cell>
          <cell r="T460" t="str">
            <v>NORMA</v>
          </cell>
          <cell r="U460" t="str">
            <v>CCERARI</v>
          </cell>
          <cell r="V460" t="str">
            <v>PANIURA</v>
          </cell>
          <cell r="W460" t="str">
            <v>SIN DATOS</v>
          </cell>
          <cell r="X460" t="str">
            <v>04/01/1978</v>
          </cell>
          <cell r="Y460" t="str">
            <v>Femenino</v>
          </cell>
          <cell r="Z460" t="str">
            <v>Soltero</v>
          </cell>
          <cell r="AA460" t="str">
            <v>JR. PARAGUAY 128</v>
          </cell>
          <cell r="AE460" t="str">
            <v>Superior Universitario</v>
          </cell>
          <cell r="AF460" t="str">
            <v>Superior completo</v>
          </cell>
          <cell r="AG460" t="str">
            <v>ENFERMERA(O)</v>
          </cell>
          <cell r="AK460" t="str">
            <v>TITULO</v>
          </cell>
          <cell r="AM460" t="str">
            <v>NO</v>
          </cell>
          <cell r="AR460" t="str">
            <v>SI</v>
          </cell>
          <cell r="AS460" t="str">
            <v>NO</v>
          </cell>
          <cell r="AT460" t="str">
            <v>NO</v>
          </cell>
          <cell r="AV460" t="str">
            <v>2012-01-01</v>
          </cell>
          <cell r="AW460" t="str">
            <v>ENFERMERA/O</v>
          </cell>
          <cell r="AX460" t="str">
            <v>Regimen 276</v>
          </cell>
          <cell r="AY460" t="str">
            <v>Nombrado</v>
          </cell>
          <cell r="AZ460" t="str">
            <v>ENF-10</v>
          </cell>
          <cell r="BA460" t="str">
            <v>0076-ENF-10-Enfermera (nivel I)</v>
          </cell>
          <cell r="BB460" t="str">
            <v>10</v>
          </cell>
          <cell r="BE460" t="str">
            <v>Presencial</v>
          </cell>
          <cell r="BF460" t="str">
            <v>NO</v>
          </cell>
          <cell r="BG460" t="str">
            <v>NO</v>
          </cell>
          <cell r="BI460" t="str">
            <v>NO</v>
          </cell>
          <cell r="BJ460" t="str">
            <v>NO</v>
          </cell>
          <cell r="BK460" t="str">
            <v>07/11/2017</v>
          </cell>
          <cell r="BL460" t="str">
            <v>SI</v>
          </cell>
          <cell r="BM460" t="str">
            <v>Activos</v>
          </cell>
          <cell r="BN460" t="str">
            <v>Profesionales de la Salud</v>
          </cell>
          <cell r="BO460" t="str">
            <v>PROF. DE LA SALUD</v>
          </cell>
          <cell r="BP460" t="str">
            <v>000550</v>
          </cell>
          <cell r="BQ460" t="str">
            <v>Ocupada</v>
          </cell>
          <cell r="BR460" t="str">
            <v>Ley 30114</v>
          </cell>
          <cell r="BS460" t="str">
            <v>01/10/2017</v>
          </cell>
          <cell r="BT460" t="str">
            <v>RESOLUCION DIRECTORAL</v>
          </cell>
          <cell r="BU460" t="str">
            <v>06/11/2017</v>
          </cell>
          <cell r="BV460" t="str">
            <v>281-2017</v>
          </cell>
          <cell r="BW460" t="str">
            <v>RED DE SALUD ABANCAY</v>
          </cell>
          <cell r="BX460" t="str">
            <v>RED DE SALUD ABANCAY</v>
          </cell>
          <cell r="BZ460" t="str">
            <v>Personal y Obligaciones Sociales</v>
          </cell>
          <cell r="CA460" t="str">
            <v>RECURSOS ORDINARIOS</v>
          </cell>
          <cell r="CB460" t="str">
            <v>0</v>
          </cell>
          <cell r="CC460" t="str">
            <v>BANCO DE LA NACION</v>
          </cell>
          <cell r="CD460" t="str">
            <v>MULTIRED</v>
          </cell>
          <cell r="CE460" t="str">
            <v>04181068960</v>
          </cell>
          <cell r="CF460" t="str">
            <v>0</v>
          </cell>
          <cell r="CG460" t="str">
            <v>DL.19990 - SNP</v>
          </cell>
          <cell r="CH460" t="str">
            <v>O.N.P.</v>
          </cell>
          <cell r="CJ460" t="str">
            <v>0</v>
          </cell>
          <cell r="CK460" t="str">
            <v>0</v>
          </cell>
          <cell r="CL460" t="str">
            <v>UE Red De Salud Abancay</v>
          </cell>
          <cell r="CM460" t="str">
            <v>ACTIVO</v>
          </cell>
          <cell r="CQ460" t="str">
            <v>Perú</v>
          </cell>
          <cell r="CR460" t="str">
            <v>MICRORED DE SALUD CENTENARIO</v>
          </cell>
        </row>
        <row r="461">
          <cell r="S461" t="str">
            <v>31038139</v>
          </cell>
          <cell r="T461" t="str">
            <v>OSCAR ENRIQUE</v>
          </cell>
          <cell r="U461" t="str">
            <v>CHACON</v>
          </cell>
          <cell r="V461" t="str">
            <v>DELGADO</v>
          </cell>
          <cell r="W461" t="str">
            <v>SIN DATOS</v>
          </cell>
          <cell r="X461" t="str">
            <v>03/02/1973</v>
          </cell>
          <cell r="Y461" t="str">
            <v>Masculino</v>
          </cell>
          <cell r="Z461" t="str">
            <v>Casado</v>
          </cell>
          <cell r="AA461" t="str">
            <v>JR.28 DE ABRIL 111</v>
          </cell>
          <cell r="AC461" t="str">
            <v>osquichd@hotmail.com</v>
          </cell>
          <cell r="AD461" t="str">
            <v>964702970</v>
          </cell>
          <cell r="AE461" t="str">
            <v>Superior Universitario</v>
          </cell>
          <cell r="AF461" t="str">
            <v>Superior completo</v>
          </cell>
          <cell r="AG461" t="str">
            <v>CIRUJANO DENTISTA</v>
          </cell>
          <cell r="AK461" t="str">
            <v>TITULO</v>
          </cell>
          <cell r="AM461" t="str">
            <v>NO</v>
          </cell>
          <cell r="AR461" t="str">
            <v>SI</v>
          </cell>
          <cell r="AS461" t="str">
            <v>NO</v>
          </cell>
          <cell r="AT461" t="str">
            <v>NO</v>
          </cell>
          <cell r="AV461" t="str">
            <v>2015-05-01</v>
          </cell>
          <cell r="AW461" t="str">
            <v>ODONTOLOGO</v>
          </cell>
          <cell r="AX461" t="str">
            <v>Regimen 276</v>
          </cell>
          <cell r="AY461" t="str">
            <v>Nombrado</v>
          </cell>
          <cell r="AZ461" t="str">
            <v>CD-I</v>
          </cell>
          <cell r="BA461" t="str">
            <v>0115-CD-I-Cirujano Dentista (nivel I)</v>
          </cell>
          <cell r="BB461" t="str">
            <v>61</v>
          </cell>
          <cell r="BE461" t="str">
            <v>Presencial</v>
          </cell>
          <cell r="BF461" t="str">
            <v>NO</v>
          </cell>
          <cell r="BG461" t="str">
            <v>NO</v>
          </cell>
          <cell r="BI461" t="str">
            <v>NO</v>
          </cell>
          <cell r="BJ461" t="str">
            <v>NO</v>
          </cell>
          <cell r="BL461" t="str">
            <v>NO</v>
          </cell>
          <cell r="BM461" t="str">
            <v>Activos</v>
          </cell>
          <cell r="BN461" t="str">
            <v>Profesionales de la Salud</v>
          </cell>
          <cell r="BO461" t="str">
            <v>PROF. DE LA SALUD</v>
          </cell>
          <cell r="BP461" t="str">
            <v>000626</v>
          </cell>
          <cell r="BQ461" t="str">
            <v>Ocupada</v>
          </cell>
          <cell r="BR461" t="str">
            <v>Mandato Judicial</v>
          </cell>
          <cell r="BS461" t="str">
            <v>16/05/2015</v>
          </cell>
          <cell r="BT461" t="str">
            <v>RESOLUCION JUDICIAL</v>
          </cell>
          <cell r="BU461" t="str">
            <v>16/05/2015</v>
          </cell>
          <cell r="BV461" t="str">
            <v>R.J 09 - PODER JUDICIAL</v>
          </cell>
          <cell r="BW461" t="str">
            <v>C.S. I-3 CASINCHIHUA</v>
          </cell>
          <cell r="BX461" t="str">
            <v>RED DE SALUD ABANCAY</v>
          </cell>
          <cell r="BZ461" t="str">
            <v>Personal y Obligaciones Sociales</v>
          </cell>
          <cell r="CA461" t="str">
            <v>RECURSOS ORDINARIOS</v>
          </cell>
          <cell r="CB461" t="str">
            <v>12</v>
          </cell>
          <cell r="CC461" t="str">
            <v>BANCO DE LA NACION</v>
          </cell>
          <cell r="CD461" t="str">
            <v>CUENTA CORRIENTE</v>
          </cell>
          <cell r="CE461" t="str">
            <v>00000000000000000000</v>
          </cell>
          <cell r="CF461" t="str">
            <v>00000000000000000000</v>
          </cell>
          <cell r="CG461" t="str">
            <v>DL.25897 - SPP</v>
          </cell>
          <cell r="CH461" t="str">
            <v>PRIMA AFP</v>
          </cell>
          <cell r="CI461" t="str">
            <v>13/03/2001</v>
          </cell>
          <cell r="CJ461" t="str">
            <v>567161OCDCG8</v>
          </cell>
          <cell r="CL461" t="str">
            <v>UE Red De Salud Abancay</v>
          </cell>
          <cell r="CM461" t="str">
            <v>ACTIVO</v>
          </cell>
          <cell r="CQ461" t="str">
            <v>Perú</v>
          </cell>
          <cell r="CR461" t="str">
            <v>MICRORED DE SALUD CENTENARIO</v>
          </cell>
        </row>
        <row r="462">
          <cell r="S462" t="str">
            <v>72324489</v>
          </cell>
          <cell r="T462" t="str">
            <v>STACI KETLIN</v>
          </cell>
          <cell r="U462" t="str">
            <v>MOINA</v>
          </cell>
          <cell r="V462" t="str">
            <v>SULLA</v>
          </cell>
          <cell r="W462" t="str">
            <v>SIN DATOS</v>
          </cell>
          <cell r="X462" t="str">
            <v>09/10/1993</v>
          </cell>
          <cell r="Y462" t="str">
            <v>Femenino</v>
          </cell>
          <cell r="Z462" t="str">
            <v>Soltero</v>
          </cell>
          <cell r="AA462" t="str">
            <v>AV. ANTONIO SALAS BONDY MZ. D LT. 5</v>
          </cell>
          <cell r="AC462" t="str">
            <v>staket_8@hotmail.com</v>
          </cell>
          <cell r="AD462" t="str">
            <v>983701653</v>
          </cell>
          <cell r="AE462" t="str">
            <v>Superior Universitario</v>
          </cell>
          <cell r="AF462" t="str">
            <v>Superior completo</v>
          </cell>
          <cell r="AG462" t="str">
            <v>PSICOLOGO</v>
          </cell>
          <cell r="AK462" t="str">
            <v>TITULO</v>
          </cell>
          <cell r="AL462" t="str">
            <v>23976</v>
          </cell>
          <cell r="AM462" t="str">
            <v>NO</v>
          </cell>
          <cell r="AR462" t="str">
            <v>SI</v>
          </cell>
          <cell r="AS462" t="str">
            <v>NO</v>
          </cell>
          <cell r="AT462" t="str">
            <v>NO</v>
          </cell>
          <cell r="AU462" t="str">
            <v>2015-10-16</v>
          </cell>
          <cell r="AV462" t="str">
            <v>14/03/2020</v>
          </cell>
          <cell r="AW462" t="str">
            <v>PSICOLOGO/A</v>
          </cell>
          <cell r="AX462" t="str">
            <v>Regimen 1057 (CAS)</v>
          </cell>
          <cell r="AY462" t="str">
            <v>Contrato CAS</v>
          </cell>
          <cell r="AZ462" t="str">
            <v>Sin Nivel Remunerativo</v>
          </cell>
          <cell r="BA462" t="str">
            <v>0000-Sin Nivel Remunerativo</v>
          </cell>
          <cell r="BC462" t="str">
            <v>Recursos Ordinarios</v>
          </cell>
          <cell r="BD462" t="str">
            <v>2500</v>
          </cell>
          <cell r="BE462" t="str">
            <v>Presencial</v>
          </cell>
          <cell r="BF462" t="str">
            <v>NO</v>
          </cell>
          <cell r="BG462" t="str">
            <v>NO</v>
          </cell>
          <cell r="BI462" t="str">
            <v>NO</v>
          </cell>
          <cell r="BJ462" t="str">
            <v>NO</v>
          </cell>
          <cell r="BL462" t="str">
            <v>NO</v>
          </cell>
          <cell r="BM462" t="str">
            <v>Contrato Administrativo de Servicios</v>
          </cell>
          <cell r="BN462" t="str">
            <v>Profesionales de la Salud</v>
          </cell>
          <cell r="BO462" t="str">
            <v>PROF. DE LA SALUD</v>
          </cell>
          <cell r="BP462" t="str">
            <v>000524</v>
          </cell>
          <cell r="BQ462" t="str">
            <v>Ocupada</v>
          </cell>
          <cell r="BR462" t="str">
            <v>Contrato</v>
          </cell>
          <cell r="BS462" t="str">
            <v>01/09/2020</v>
          </cell>
          <cell r="BT462" t="str">
            <v>MEMORANDUM</v>
          </cell>
          <cell r="BU462" t="str">
            <v>01/09/2020</v>
          </cell>
          <cell r="BV462" t="str">
            <v>129</v>
          </cell>
          <cell r="BW462" t="str">
            <v>UE 1498 RED DE SALUD ABANCAY</v>
          </cell>
          <cell r="BX462" t="str">
            <v>RED DE SALUD ABANCAY</v>
          </cell>
          <cell r="BZ462" t="str">
            <v>Personal y Obligaciones Sociales</v>
          </cell>
          <cell r="CA462" t="str">
            <v>RECURSOS ORDINARIOS</v>
          </cell>
          <cell r="CB462" t="str">
            <v>11</v>
          </cell>
          <cell r="CC462" t="str">
            <v>BANCO DE LA NACION</v>
          </cell>
          <cell r="CD462" t="str">
            <v>CUENTA DE AHORRO</v>
          </cell>
          <cell r="CE462" t="str">
            <v>04055920449</v>
          </cell>
          <cell r="CF462" t="str">
            <v>0000000000000000000</v>
          </cell>
          <cell r="CG462" t="str">
            <v>DL.25897 - SPP</v>
          </cell>
          <cell r="CH462" t="str">
            <v>AFP HABITAT</v>
          </cell>
          <cell r="CI462" t="str">
            <v>01/09/2020</v>
          </cell>
          <cell r="CJ462" t="str">
            <v>342490SMSNL6</v>
          </cell>
          <cell r="CK462" t="str">
            <v>000000000000000</v>
          </cell>
          <cell r="CL462" t="str">
            <v>UE Red De Salud Abancay</v>
          </cell>
          <cell r="CM462" t="str">
            <v>ACTIVO</v>
          </cell>
          <cell r="CQ462" t="str">
            <v>Perú</v>
          </cell>
          <cell r="CR462" t="str">
            <v>MICRORED DE SALUD CENTENARIO</v>
          </cell>
        </row>
        <row r="463">
          <cell r="S463" t="str">
            <v>31551755</v>
          </cell>
          <cell r="T463" t="str">
            <v>JUANA</v>
          </cell>
          <cell r="U463" t="str">
            <v>QUISPE</v>
          </cell>
          <cell r="V463" t="str">
            <v>SALAS</v>
          </cell>
          <cell r="W463" t="str">
            <v>SIN DATOS</v>
          </cell>
          <cell r="X463" t="str">
            <v>06/05/1977</v>
          </cell>
          <cell r="Y463" t="str">
            <v>Femenino</v>
          </cell>
          <cell r="Z463" t="str">
            <v>Soltero</v>
          </cell>
          <cell r="AA463" t="str">
            <v>NUÑEZ</v>
          </cell>
          <cell r="AD463" t="str">
            <v>953285636</v>
          </cell>
          <cell r="AE463" t="str">
            <v>Superior Universitario</v>
          </cell>
          <cell r="AF463" t="str">
            <v>Superior completo</v>
          </cell>
          <cell r="AG463" t="str">
            <v>ENFERMERA(O)</v>
          </cell>
          <cell r="AL463" t="str">
            <v>62741</v>
          </cell>
          <cell r="AM463" t="str">
            <v>NO</v>
          </cell>
          <cell r="AR463" t="str">
            <v>SI</v>
          </cell>
          <cell r="AS463" t="str">
            <v>NO</v>
          </cell>
          <cell r="AT463" t="str">
            <v>NO</v>
          </cell>
          <cell r="AV463" t="str">
            <v>2014-05-16</v>
          </cell>
          <cell r="AW463" t="str">
            <v>ENFERMERA/O</v>
          </cell>
          <cell r="AX463" t="str">
            <v>Regimen 1057 (CAS)</v>
          </cell>
          <cell r="AY463" t="str">
            <v>Contrato CAS</v>
          </cell>
          <cell r="AZ463" t="str">
            <v>Sin Nivel Remunerativo</v>
          </cell>
          <cell r="BA463" t="str">
            <v>0000-Sin Nivel Remunerativo</v>
          </cell>
          <cell r="BC463" t="str">
            <v>Recursos Ordinarios</v>
          </cell>
          <cell r="BD463" t="str">
            <v>2200</v>
          </cell>
          <cell r="BE463" t="str">
            <v>Presencial</v>
          </cell>
          <cell r="BF463" t="str">
            <v>NO</v>
          </cell>
          <cell r="BG463" t="str">
            <v>NO</v>
          </cell>
          <cell r="BI463" t="str">
            <v>NO</v>
          </cell>
          <cell r="BJ463" t="str">
            <v>NO</v>
          </cell>
          <cell r="BL463" t="str">
            <v>NO</v>
          </cell>
          <cell r="BM463" t="str">
            <v>Contrato Administrativo de Servicios</v>
          </cell>
          <cell r="BN463" t="str">
            <v>Profesionales de la Salud</v>
          </cell>
          <cell r="BO463" t="str">
            <v>PROF. DE LA SALUD</v>
          </cell>
          <cell r="BP463" t="str">
            <v>000342</v>
          </cell>
          <cell r="BQ463" t="str">
            <v>Ocupada</v>
          </cell>
          <cell r="BR463" t="str">
            <v>Concurso</v>
          </cell>
          <cell r="BS463" t="str">
            <v>01/04/2018</v>
          </cell>
          <cell r="BT463" t="str">
            <v>MEMORANDUM</v>
          </cell>
          <cell r="BU463" t="str">
            <v>01/04/2018</v>
          </cell>
          <cell r="BV463" t="str">
            <v>50-2018</v>
          </cell>
          <cell r="BW463" t="str">
            <v>RED DE SALUD ABANCAY</v>
          </cell>
          <cell r="BX463" t="str">
            <v>DIRECCION EJECUTIVA</v>
          </cell>
          <cell r="BZ463" t="str">
            <v>Personal y Obligaciones Sociales</v>
          </cell>
          <cell r="CA463" t="str">
            <v>RECURSOS ORDINARIOS</v>
          </cell>
          <cell r="CB463" t="str">
            <v>9</v>
          </cell>
          <cell r="CC463" t="str">
            <v>BANCO DE LA NACION</v>
          </cell>
          <cell r="CD463" t="str">
            <v>CUENTA DE AHORRO</v>
          </cell>
          <cell r="CE463" t="str">
            <v>04181086942</v>
          </cell>
          <cell r="CF463" t="str">
            <v>1</v>
          </cell>
          <cell r="CG463" t="str">
            <v>DL.25897 - SPP</v>
          </cell>
          <cell r="CH463" t="str">
            <v>AFP INTEGRA</v>
          </cell>
          <cell r="CI463" t="str">
            <v>01/04/2018</v>
          </cell>
          <cell r="CJ463" t="str">
            <v>282490jqssa4</v>
          </cell>
          <cell r="CK463" t="str">
            <v>01</v>
          </cell>
          <cell r="CL463" t="str">
            <v>UE Red De Salud Abancay</v>
          </cell>
          <cell r="CM463" t="str">
            <v>ACTIVO</v>
          </cell>
          <cell r="CQ463" t="str">
            <v>Perú</v>
          </cell>
          <cell r="CR463" t="str">
            <v>MICRORED DE SALUD CENTENARIO</v>
          </cell>
        </row>
        <row r="464">
          <cell r="S464" t="str">
            <v>10461743</v>
          </cell>
          <cell r="T464" t="str">
            <v>DINO</v>
          </cell>
          <cell r="U464" t="str">
            <v>SALAZAR</v>
          </cell>
          <cell r="V464" t="str">
            <v>MENDOZA</v>
          </cell>
          <cell r="W464" t="str">
            <v>SIN DATOS</v>
          </cell>
          <cell r="X464" t="str">
            <v>16/04/1976</v>
          </cell>
          <cell r="Y464" t="str">
            <v>Masculino</v>
          </cell>
          <cell r="Z464" t="str">
            <v>Soltero</v>
          </cell>
          <cell r="AA464" t="str">
            <v>COMUNIDAD PITUHUANCA</v>
          </cell>
          <cell r="AE464" t="str">
            <v>Superior Técnico</v>
          </cell>
          <cell r="AF464" t="str">
            <v>Técnico superior completo</v>
          </cell>
          <cell r="AG464" t="str">
            <v>TECNICO EN ENFERMERIA</v>
          </cell>
          <cell r="AK464" t="str">
            <v>TITULO</v>
          </cell>
          <cell r="AM464" t="str">
            <v>NO</v>
          </cell>
          <cell r="AR464" t="str">
            <v>SI</v>
          </cell>
          <cell r="AS464" t="str">
            <v>NO</v>
          </cell>
          <cell r="AT464" t="str">
            <v>NO</v>
          </cell>
          <cell r="AV464" t="str">
            <v>2010-07-01</v>
          </cell>
          <cell r="AW464" t="str">
            <v>TECNICO/A EN ENFERMERIA I</v>
          </cell>
          <cell r="AX464" t="str">
            <v>Regimen 276</v>
          </cell>
          <cell r="AY464" t="str">
            <v>Contratado 276 - Plazo fijo</v>
          </cell>
          <cell r="AZ464" t="str">
            <v>STA</v>
          </cell>
          <cell r="BA464" t="str">
            <v>0094-STA-Servidor Tecnico A</v>
          </cell>
          <cell r="BB464" t="str">
            <v>TA</v>
          </cell>
          <cell r="BE464" t="str">
            <v>Presencial</v>
          </cell>
          <cell r="BF464" t="str">
            <v>NO</v>
          </cell>
          <cell r="BG464" t="str">
            <v>NO</v>
          </cell>
          <cell r="BI464" t="str">
            <v>NO</v>
          </cell>
          <cell r="BJ464" t="str">
            <v>NO</v>
          </cell>
          <cell r="BL464" t="str">
            <v>NO</v>
          </cell>
          <cell r="BM464" t="str">
            <v>Activos</v>
          </cell>
          <cell r="BN464" t="str">
            <v>Tecnicos</v>
          </cell>
          <cell r="BO464" t="str">
            <v>TECNICO ASIS</v>
          </cell>
          <cell r="BP464" t="str">
            <v>000019</v>
          </cell>
          <cell r="BQ464" t="str">
            <v>Ocupada</v>
          </cell>
          <cell r="BR464" t="str">
            <v>Adjudicacion</v>
          </cell>
          <cell r="BS464" t="str">
            <v>01/05/2018</v>
          </cell>
          <cell r="BT464" t="str">
            <v>RESOLUCION DIRECTORAL</v>
          </cell>
          <cell r="BU464" t="str">
            <v>01/05/2018</v>
          </cell>
          <cell r="BV464" t="str">
            <v>01-2018</v>
          </cell>
          <cell r="BW464" t="str">
            <v>RED DE SALUD ABANCAY</v>
          </cell>
          <cell r="BX464" t="str">
            <v>DIRECCION EJECUTIVA</v>
          </cell>
          <cell r="BY464" t="str">
            <v>GESTION ADMINISTRATIVA</v>
          </cell>
          <cell r="BZ464" t="str">
            <v>Personal y Obligaciones Sociales</v>
          </cell>
          <cell r="CA464" t="str">
            <v>RECURSOS ORDINARIOS</v>
          </cell>
          <cell r="CB464" t="str">
            <v>12</v>
          </cell>
          <cell r="CC464" t="str">
            <v>BANCO DE LA NACION</v>
          </cell>
          <cell r="CD464" t="str">
            <v>CUENTA DE AHORRO</v>
          </cell>
          <cell r="CE464" t="str">
            <v>04181026648</v>
          </cell>
          <cell r="CF464" t="str">
            <v>1</v>
          </cell>
          <cell r="CG464" t="str">
            <v>DL.19990 - SNP</v>
          </cell>
          <cell r="CH464" t="str">
            <v>O.N.P.</v>
          </cell>
          <cell r="CJ464" t="str">
            <v>0</v>
          </cell>
          <cell r="CK464" t="str">
            <v>0</v>
          </cell>
          <cell r="CL464" t="str">
            <v>UE Red De Salud Abancay</v>
          </cell>
          <cell r="CM464" t="str">
            <v>ACTIVO</v>
          </cell>
          <cell r="CQ464" t="str">
            <v>Perú</v>
          </cell>
          <cell r="CR464" t="str">
            <v>MICRORED DE SALUD CENTENARIO</v>
          </cell>
        </row>
        <row r="465">
          <cell r="S465" t="str">
            <v>46250476</v>
          </cell>
          <cell r="T465" t="str">
            <v>MARIO</v>
          </cell>
          <cell r="U465" t="str">
            <v>CONTRERAS</v>
          </cell>
          <cell r="V465" t="str">
            <v>HUAMANI</v>
          </cell>
          <cell r="W465" t="str">
            <v>SIN DATOS</v>
          </cell>
          <cell r="X465" t="str">
            <v>05/05/1989</v>
          </cell>
          <cell r="Y465" t="str">
            <v>Masculino</v>
          </cell>
          <cell r="Z465" t="str">
            <v>Soltero</v>
          </cell>
          <cell r="AA465" t="str">
            <v>SIN DATOS</v>
          </cell>
          <cell r="AE465" t="str">
            <v>Superior Técnico</v>
          </cell>
          <cell r="AF465" t="str">
            <v>Técnico superior completo</v>
          </cell>
          <cell r="AG465" t="str">
            <v>TECNICO LABORATORISTA</v>
          </cell>
          <cell r="AK465" t="str">
            <v>TITULO</v>
          </cell>
          <cell r="AM465" t="str">
            <v>NO</v>
          </cell>
          <cell r="AR465" t="str">
            <v>SI</v>
          </cell>
          <cell r="AS465" t="str">
            <v>NO</v>
          </cell>
          <cell r="AT465" t="str">
            <v>NO</v>
          </cell>
          <cell r="AV465" t="str">
            <v>01/09/2019</v>
          </cell>
          <cell r="AW465" t="str">
            <v>TECNICO/A EN LABORATORIO I</v>
          </cell>
          <cell r="AX465" t="str">
            <v>Regimen 1057 (CAS)</v>
          </cell>
          <cell r="AY465" t="str">
            <v>Contrato CAS</v>
          </cell>
          <cell r="AZ465" t="str">
            <v>Sin Nivel Remunerativo</v>
          </cell>
          <cell r="BA465" t="str">
            <v>0000-Sin Nivel Remunerativo</v>
          </cell>
          <cell r="BC465" t="str">
            <v>Recursos Ordinarios</v>
          </cell>
          <cell r="BD465" t="str">
            <v>1500</v>
          </cell>
          <cell r="BE465" t="str">
            <v>Presencial</v>
          </cell>
          <cell r="BF465" t="str">
            <v>NO</v>
          </cell>
          <cell r="BG465" t="str">
            <v>NO</v>
          </cell>
          <cell r="BI465" t="str">
            <v>NO</v>
          </cell>
          <cell r="BJ465" t="str">
            <v>NO</v>
          </cell>
          <cell r="BL465" t="str">
            <v>NO</v>
          </cell>
          <cell r="BM465" t="str">
            <v>Contrato Administrativo de Servicios</v>
          </cell>
          <cell r="BN465" t="str">
            <v>Tecnicos</v>
          </cell>
          <cell r="BO465" t="str">
            <v>TECNICO ASIS</v>
          </cell>
          <cell r="BP465" t="str">
            <v>000545</v>
          </cell>
          <cell r="BQ465" t="str">
            <v>Ocupada</v>
          </cell>
          <cell r="BR465" t="str">
            <v>Concurso</v>
          </cell>
          <cell r="BS465" t="str">
            <v>01/09/2020</v>
          </cell>
          <cell r="BT465" t="str">
            <v>MEMORANDUM</v>
          </cell>
          <cell r="BU465" t="str">
            <v>01/09/2020</v>
          </cell>
          <cell r="BV465" t="str">
            <v>000</v>
          </cell>
          <cell r="BW465" t="str">
            <v>UE 1498 RED DE SALUD ABANCAY</v>
          </cell>
          <cell r="BX465" t="str">
            <v>RED DE SALUD ABANCAY</v>
          </cell>
          <cell r="BZ465" t="str">
            <v>Personal y Obligaciones Sociales</v>
          </cell>
          <cell r="CA465" t="str">
            <v>RECURSOS ORDINARIOS</v>
          </cell>
          <cell r="CB465" t="str">
            <v>12</v>
          </cell>
          <cell r="CC465" t="str">
            <v>BANCO DE LA NACION</v>
          </cell>
          <cell r="CD465" t="str">
            <v>CUENTA DE AHORRO</v>
          </cell>
          <cell r="CE465" t="str">
            <v>04181519555</v>
          </cell>
          <cell r="CF465" t="str">
            <v>00000000000000000000</v>
          </cell>
          <cell r="CG465" t="str">
            <v>DL.19990 - SNP</v>
          </cell>
          <cell r="CH465" t="str">
            <v>O.N.P.</v>
          </cell>
          <cell r="CI465" t="str">
            <v>01/09/2020</v>
          </cell>
          <cell r="CJ465" t="str">
            <v>000000000000</v>
          </cell>
          <cell r="CK465" t="str">
            <v>000000000000000</v>
          </cell>
          <cell r="CL465" t="str">
            <v>UE Red De Salud Abancay</v>
          </cell>
          <cell r="CM465" t="str">
            <v>ACTIVO</v>
          </cell>
          <cell r="CQ465" t="str">
            <v>Perú</v>
          </cell>
          <cell r="CR465" t="str">
            <v>MICRORED DE SALUD CENTENARIO</v>
          </cell>
        </row>
        <row r="466">
          <cell r="S466" t="str">
            <v>31043807</v>
          </cell>
          <cell r="T466" t="str">
            <v>NORMA</v>
          </cell>
          <cell r="U466" t="str">
            <v>UTANI</v>
          </cell>
          <cell r="V466" t="str">
            <v>SUEL</v>
          </cell>
          <cell r="W466" t="str">
            <v>SIN DATOS</v>
          </cell>
          <cell r="X466" t="str">
            <v>06/07/1977</v>
          </cell>
          <cell r="Y466" t="str">
            <v>Femenino</v>
          </cell>
          <cell r="Z466" t="str">
            <v>Soltero</v>
          </cell>
          <cell r="AA466" t="str">
            <v>CASINCHIHUA J 28</v>
          </cell>
          <cell r="AC466" t="str">
            <v>normautani06@gmail.com</v>
          </cell>
          <cell r="AD466" t="str">
            <v>983355483</v>
          </cell>
          <cell r="AE466" t="str">
            <v>Secundaria</v>
          </cell>
          <cell r="AF466" t="str">
            <v>Secundaria completa</v>
          </cell>
          <cell r="AM466" t="str">
            <v>NO</v>
          </cell>
          <cell r="AR466" t="str">
            <v>NO</v>
          </cell>
          <cell r="AS466" t="str">
            <v>NO</v>
          </cell>
          <cell r="AT466" t="str">
            <v>NO</v>
          </cell>
          <cell r="AU466" t="str">
            <v>12/10/2021</v>
          </cell>
          <cell r="AV466" t="str">
            <v>12/10/2021</v>
          </cell>
          <cell r="AW466" t="str">
            <v>TRABAJADOR/A DE SERVICIOS GENERALES</v>
          </cell>
          <cell r="AX466" t="str">
            <v>Regimen 1057 (CAS)</v>
          </cell>
          <cell r="AY466" t="str">
            <v>Contrato CAS</v>
          </cell>
          <cell r="AZ466" t="str">
            <v>Sin Nivel Remunerativo</v>
          </cell>
          <cell r="BA466" t="str">
            <v>0000-Sin Nivel Remunerativo</v>
          </cell>
          <cell r="BC466" t="str">
            <v>Recursos Ordinarios</v>
          </cell>
          <cell r="BD466" t="str">
            <v>1400</v>
          </cell>
          <cell r="BE466" t="str">
            <v>Presencial</v>
          </cell>
          <cell r="BF466" t="str">
            <v>NO</v>
          </cell>
          <cell r="BG466" t="str">
            <v>NO</v>
          </cell>
          <cell r="BI466" t="str">
            <v>NO</v>
          </cell>
          <cell r="BJ466" t="str">
            <v>NO</v>
          </cell>
          <cell r="BL466" t="str">
            <v>NO</v>
          </cell>
          <cell r="BM466" t="str">
            <v>Contrato Administrativo de Servicios</v>
          </cell>
          <cell r="BN466" t="str">
            <v>Auxiliares</v>
          </cell>
          <cell r="BO466" t="str">
            <v>AUXILIAR ADM</v>
          </cell>
          <cell r="BP466" t="str">
            <v>000748</v>
          </cell>
          <cell r="BQ466" t="str">
            <v>Ocupada</v>
          </cell>
          <cell r="BR466" t="str">
            <v>Concurso</v>
          </cell>
          <cell r="BS466" t="str">
            <v>12/10/2021</v>
          </cell>
          <cell r="BT466" t="str">
            <v>MEMORANDUM</v>
          </cell>
          <cell r="BU466" t="str">
            <v>12/10/2021</v>
          </cell>
          <cell r="BV466" t="str">
            <v>1233-2021</v>
          </cell>
          <cell r="BW466" t="str">
            <v>C.S. I-3 CASINCHIHUA</v>
          </cell>
          <cell r="BX466" t="str">
            <v>RED DE SALUD ABANCAY</v>
          </cell>
          <cell r="BZ466" t="str">
            <v>Personal y Obligaciones Sociales</v>
          </cell>
          <cell r="CA466" t="str">
            <v>RECURSOS ORDINARIOS</v>
          </cell>
          <cell r="CB466" t="str">
            <v>4</v>
          </cell>
          <cell r="CC466" t="str">
            <v>BANCO DE LA NACION</v>
          </cell>
          <cell r="CD466" t="str">
            <v>CUENTA CORRIENTE</v>
          </cell>
          <cell r="CE466" t="str">
            <v>00000000000000000000</v>
          </cell>
          <cell r="CF466" t="str">
            <v>00000000000000000000</v>
          </cell>
          <cell r="CG466" t="str">
            <v>DL.19990 - SNP</v>
          </cell>
          <cell r="CH466" t="str">
            <v>O.N.P.</v>
          </cell>
          <cell r="CI466" t="str">
            <v>12/05/2016</v>
          </cell>
          <cell r="CL466" t="str">
            <v>UE Red De Salud Abancay</v>
          </cell>
          <cell r="CM466" t="str">
            <v>ACTIVO</v>
          </cell>
          <cell r="CQ466" t="str">
            <v>Perú</v>
          </cell>
          <cell r="CR466" t="str">
            <v>MICRORED DE SALUD CENTENARIO</v>
          </cell>
        </row>
        <row r="467">
          <cell r="S467" t="str">
            <v>72777072</v>
          </cell>
          <cell r="T467" t="str">
            <v>MICHAEL</v>
          </cell>
          <cell r="U467" t="str">
            <v>CCASANI</v>
          </cell>
          <cell r="V467" t="str">
            <v>MEZA</v>
          </cell>
          <cell r="W467" t="str">
            <v>SIN DATOS</v>
          </cell>
          <cell r="X467" t="str">
            <v>15/06/1992</v>
          </cell>
          <cell r="Y467" t="str">
            <v>Masculino</v>
          </cell>
          <cell r="Z467" t="str">
            <v>Soltero</v>
          </cell>
          <cell r="AA467" t="str">
            <v>PACHACUTEC</v>
          </cell>
          <cell r="AE467" t="str">
            <v>Superior Universitario</v>
          </cell>
          <cell r="AF467" t="str">
            <v>Superior completo</v>
          </cell>
          <cell r="AG467" t="str">
            <v>MEDICO CIRUJANO</v>
          </cell>
          <cell r="AK467" t="str">
            <v>TITULO</v>
          </cell>
          <cell r="AL467" t="str">
            <v>089960</v>
          </cell>
          <cell r="AM467" t="str">
            <v>NO</v>
          </cell>
          <cell r="AR467" t="str">
            <v>SI</v>
          </cell>
          <cell r="AS467" t="str">
            <v>NO</v>
          </cell>
          <cell r="AT467" t="str">
            <v>NO</v>
          </cell>
          <cell r="AU467" t="str">
            <v>18/10/2021</v>
          </cell>
          <cell r="AV467" t="str">
            <v>05/08/2022</v>
          </cell>
          <cell r="AW467" t="str">
            <v>MEDICO</v>
          </cell>
          <cell r="AX467" t="str">
            <v>Regimen 1057 (CAS)</v>
          </cell>
          <cell r="AY467" t="str">
            <v>CAS LEY N° 31538</v>
          </cell>
          <cell r="AZ467" t="str">
            <v>Sin Nivel Remunerativo</v>
          </cell>
          <cell r="BA467" t="str">
            <v>0000-Sin Nivel Remunerativo</v>
          </cell>
          <cell r="BC467" t="str">
            <v>Recursos Ordinarios</v>
          </cell>
          <cell r="BD467" t="str">
            <v>5200</v>
          </cell>
          <cell r="BE467" t="str">
            <v>Presencial</v>
          </cell>
          <cell r="BF467" t="str">
            <v>NO</v>
          </cell>
          <cell r="BG467" t="str">
            <v>NO</v>
          </cell>
          <cell r="BI467" t="str">
            <v>NO</v>
          </cell>
          <cell r="BJ467" t="str">
            <v>NO</v>
          </cell>
          <cell r="BL467" t="str">
            <v>NO</v>
          </cell>
          <cell r="BM467" t="str">
            <v>Contrato Administrativo de Servicios</v>
          </cell>
          <cell r="BN467" t="str">
            <v>Profesionales de la Salud</v>
          </cell>
          <cell r="BO467" t="str">
            <v>MEDICO</v>
          </cell>
          <cell r="BP467" t="str">
            <v>000858</v>
          </cell>
          <cell r="BQ467" t="str">
            <v>Ocupada</v>
          </cell>
          <cell r="BR467" t="str">
            <v>Contrato</v>
          </cell>
          <cell r="BS467" t="str">
            <v>05/08/2022</v>
          </cell>
          <cell r="BT467" t="str">
            <v>MEMORANDUM</v>
          </cell>
          <cell r="BU467" t="str">
            <v>05/08/2022</v>
          </cell>
          <cell r="BV467" t="str">
            <v>1057-2022</v>
          </cell>
          <cell r="BW467" t="str">
            <v>C.S. I-3 CASINCHIHUA</v>
          </cell>
          <cell r="BX467" t="str">
            <v>RED DE SALUD ABANCAY</v>
          </cell>
          <cell r="BZ467" t="str">
            <v>Personal y Obligaciones Sociales</v>
          </cell>
          <cell r="CA467" t="str">
            <v>RECURSOS ORDINARIOS</v>
          </cell>
          <cell r="CB467" t="str">
            <v>2</v>
          </cell>
          <cell r="CC467" t="str">
            <v>BANCO DE LA NACION</v>
          </cell>
          <cell r="CD467" t="str">
            <v>MULTIRED</v>
          </cell>
          <cell r="CG467" t="str">
            <v>DL.19990 - SNP</v>
          </cell>
          <cell r="CH467" t="str">
            <v>O.N.P.</v>
          </cell>
          <cell r="CI467" t="str">
            <v>05/08/2022</v>
          </cell>
          <cell r="CL467" t="str">
            <v>UE Red De Salud Abancay</v>
          </cell>
          <cell r="CM467" t="str">
            <v>ACTIVO</v>
          </cell>
          <cell r="CQ467" t="str">
            <v>Perú</v>
          </cell>
          <cell r="CR467" t="str">
            <v>MICRORED DE SALUD CENTENARIO</v>
          </cell>
        </row>
        <row r="468">
          <cell r="S468" t="str">
            <v>02418108</v>
          </cell>
          <cell r="T468" t="str">
            <v>HECTOR</v>
          </cell>
          <cell r="U468" t="str">
            <v>MAMANI</v>
          </cell>
          <cell r="V468" t="str">
            <v>ESTOFANERO</v>
          </cell>
          <cell r="W468" t="str">
            <v>SIN DATOS</v>
          </cell>
          <cell r="X468" t="str">
            <v>18/03/1978</v>
          </cell>
          <cell r="Y468" t="str">
            <v>Masculino</v>
          </cell>
          <cell r="Z468" t="str">
            <v>Soltero</v>
          </cell>
          <cell r="AA468" t="str">
            <v>COM.DE HUANCOLLUSCO TERCER SECTOR</v>
          </cell>
          <cell r="AB468" t="str">
            <v>10024181087</v>
          </cell>
          <cell r="AE468" t="str">
            <v>Superior Universitario</v>
          </cell>
          <cell r="AF468" t="str">
            <v>Superior completo</v>
          </cell>
          <cell r="AG468" t="str">
            <v>OBSTETRA</v>
          </cell>
          <cell r="AK468" t="str">
            <v>TITULO</v>
          </cell>
          <cell r="AL468" t="str">
            <v>21891</v>
          </cell>
          <cell r="AM468" t="str">
            <v>NO</v>
          </cell>
          <cell r="AR468" t="str">
            <v>SI</v>
          </cell>
          <cell r="AS468" t="str">
            <v>NO</v>
          </cell>
          <cell r="AT468" t="str">
            <v>NO</v>
          </cell>
          <cell r="AV468" t="str">
            <v>01/04/2022</v>
          </cell>
          <cell r="AW468" t="str">
            <v>OBSTETRA</v>
          </cell>
          <cell r="AX468" t="str">
            <v>Regimen 276</v>
          </cell>
          <cell r="AY468" t="str">
            <v>Contratado 276 - Plazo fijo</v>
          </cell>
          <cell r="AZ468" t="str">
            <v>OBS-I</v>
          </cell>
          <cell r="BA468" t="str">
            <v>0110-OBS-I-Obstetriz (nivel 10)</v>
          </cell>
          <cell r="BB468" t="str">
            <v>1</v>
          </cell>
          <cell r="BE468" t="str">
            <v>Presencial</v>
          </cell>
          <cell r="BF468" t="str">
            <v>NO</v>
          </cell>
          <cell r="BG468" t="str">
            <v>NO</v>
          </cell>
          <cell r="BI468" t="str">
            <v>NO</v>
          </cell>
          <cell r="BJ468" t="str">
            <v>NO</v>
          </cell>
          <cell r="BL468" t="str">
            <v>SI</v>
          </cell>
          <cell r="BM468" t="str">
            <v>Activos</v>
          </cell>
          <cell r="BN468" t="str">
            <v>Profesionales de la Salud</v>
          </cell>
          <cell r="BO468" t="str">
            <v>PROF. DE LA SALUD</v>
          </cell>
          <cell r="BP468" t="str">
            <v>000294</v>
          </cell>
          <cell r="BQ468" t="str">
            <v>Ocupada</v>
          </cell>
          <cell r="BR468" t="str">
            <v>Reasignacion</v>
          </cell>
          <cell r="BS468" t="str">
            <v>01/04/2022</v>
          </cell>
          <cell r="BT468" t="str">
            <v>RESOLUCION DIRECTORAL</v>
          </cell>
          <cell r="BU468" t="str">
            <v>15/03/2022</v>
          </cell>
          <cell r="BV468" t="str">
            <v>124</v>
          </cell>
          <cell r="BW468" t="str">
            <v>RED DE SALUD ABANCAY</v>
          </cell>
          <cell r="BX468" t="str">
            <v>DIRECCION EJECUTIVA</v>
          </cell>
          <cell r="BY468" t="str">
            <v>GESTION ADMINISTRATIVA</v>
          </cell>
          <cell r="BZ468" t="str">
            <v>Personal y Obligaciones Sociales</v>
          </cell>
          <cell r="CA468" t="str">
            <v>RECURSOS ORDINARIOS</v>
          </cell>
          <cell r="CB468" t="str">
            <v>12</v>
          </cell>
          <cell r="CC468" t="str">
            <v>BANCO DE LA NACION</v>
          </cell>
          <cell r="CD468" t="str">
            <v>CUENTA DE AHORRO</v>
          </cell>
          <cell r="CE468" t="str">
            <v>-</v>
          </cell>
          <cell r="CF468" t="str">
            <v>-</v>
          </cell>
          <cell r="CG468" t="str">
            <v>DL.19990 - SNP</v>
          </cell>
          <cell r="CH468" t="str">
            <v>O.N.P.</v>
          </cell>
          <cell r="CI468" t="str">
            <v>01/04/2022</v>
          </cell>
          <cell r="CL468" t="str">
            <v>UE Red De Salud Abancay</v>
          </cell>
          <cell r="CM468" t="str">
            <v>ACTIVO</v>
          </cell>
          <cell r="CQ468" t="str">
            <v>Perú</v>
          </cell>
          <cell r="CR468" t="str">
            <v>MICRORED DE SALUD CENTENARIO</v>
          </cell>
        </row>
        <row r="469">
          <cell r="S469" t="str">
            <v>70857675</v>
          </cell>
          <cell r="T469" t="str">
            <v>ALI ESTEFANY</v>
          </cell>
          <cell r="U469" t="str">
            <v>YNTUSCA</v>
          </cell>
          <cell r="V469" t="str">
            <v>MALLQUI</v>
          </cell>
          <cell r="W469" t="str">
            <v>SIN DATOS</v>
          </cell>
          <cell r="X469" t="str">
            <v>15/02/1995</v>
          </cell>
          <cell r="Y469" t="str">
            <v>Femenino</v>
          </cell>
          <cell r="Z469" t="str">
            <v>Soltero</v>
          </cell>
          <cell r="AA469" t="str">
            <v>AV JOSE MARIA ARGUEDAS 468</v>
          </cell>
          <cell r="AE469" t="str">
            <v>Superior Universitario</v>
          </cell>
          <cell r="AF469" t="str">
            <v>Superior completo</v>
          </cell>
          <cell r="AG469" t="str">
            <v>CIRUJANO DENTISTA</v>
          </cell>
          <cell r="AK469" t="str">
            <v>TITULO</v>
          </cell>
          <cell r="AM469" t="str">
            <v>NO</v>
          </cell>
          <cell r="AR469" t="str">
            <v>SI</v>
          </cell>
          <cell r="AS469" t="str">
            <v>NO</v>
          </cell>
          <cell r="AT469" t="str">
            <v>NO</v>
          </cell>
          <cell r="AU469" t="str">
            <v>22/09/2021</v>
          </cell>
          <cell r="AV469" t="str">
            <v>05/08/2022</v>
          </cell>
          <cell r="AW469" t="str">
            <v>ODONTOLOGO</v>
          </cell>
          <cell r="AX469" t="str">
            <v>Regimen 1057 (CAS)</v>
          </cell>
          <cell r="AY469" t="str">
            <v>CAS LEY N° 31538</v>
          </cell>
          <cell r="AZ469" t="str">
            <v>Sin Nivel Remunerativo</v>
          </cell>
          <cell r="BA469" t="str">
            <v>0000-Sin Nivel Remunerativo</v>
          </cell>
          <cell r="BC469" t="str">
            <v>Recursos Ordinarios</v>
          </cell>
          <cell r="BD469" t="str">
            <v>2900</v>
          </cell>
          <cell r="BE469" t="str">
            <v>Presencial</v>
          </cell>
          <cell r="BF469" t="str">
            <v>NO</v>
          </cell>
          <cell r="BG469" t="str">
            <v>NO</v>
          </cell>
          <cell r="BI469" t="str">
            <v>NO</v>
          </cell>
          <cell r="BJ469" t="str">
            <v>NO</v>
          </cell>
          <cell r="BL469" t="str">
            <v>NO</v>
          </cell>
          <cell r="BM469" t="str">
            <v>Contrato Administrativo de Servicios</v>
          </cell>
          <cell r="BN469" t="str">
            <v>Profesionales de la Salud</v>
          </cell>
          <cell r="BO469" t="str">
            <v>PROF. DE LA SALUD</v>
          </cell>
          <cell r="BP469" t="str">
            <v>000854</v>
          </cell>
          <cell r="BQ469" t="str">
            <v>Ocupada</v>
          </cell>
          <cell r="BR469" t="str">
            <v>Contrato</v>
          </cell>
          <cell r="BS469" t="str">
            <v>05/08/2022</v>
          </cell>
          <cell r="BT469" t="str">
            <v>MEMORANDUM</v>
          </cell>
          <cell r="BU469" t="str">
            <v>05/08/2022</v>
          </cell>
          <cell r="BV469" t="str">
            <v>1040-2022</v>
          </cell>
          <cell r="BW469" t="str">
            <v>C.S. I-3 CASINCHIHUA</v>
          </cell>
          <cell r="BX469" t="str">
            <v>RED DE SALUD ABANCAY</v>
          </cell>
          <cell r="BZ469" t="str">
            <v>Personal y Obligaciones Sociales</v>
          </cell>
          <cell r="CA469" t="str">
            <v>RECURSOS ORDINARIOS</v>
          </cell>
          <cell r="CB469" t="str">
            <v>2</v>
          </cell>
          <cell r="CC469" t="str">
            <v>BANCO DE LA NACION</v>
          </cell>
          <cell r="CD469" t="str">
            <v>MULTIRED</v>
          </cell>
          <cell r="CG469" t="str">
            <v>DL.19990 - SNP</v>
          </cell>
          <cell r="CH469" t="str">
            <v>O.N.P.</v>
          </cell>
          <cell r="CI469" t="str">
            <v>05/08/2022</v>
          </cell>
          <cell r="CL469" t="str">
            <v>UE Red De Salud Abancay</v>
          </cell>
          <cell r="CM469" t="str">
            <v>ACTIVO</v>
          </cell>
          <cell r="CQ469" t="str">
            <v>Perú</v>
          </cell>
          <cell r="CR469" t="str">
            <v>MICRORED DE SALUD CENTENARIO</v>
          </cell>
        </row>
        <row r="470">
          <cell r="S470" t="str">
            <v>40479671</v>
          </cell>
          <cell r="T470" t="str">
            <v>LUZ MARINA</v>
          </cell>
          <cell r="U470" t="str">
            <v>BORDA</v>
          </cell>
          <cell r="V470" t="str">
            <v>OSCCO</v>
          </cell>
          <cell r="W470" t="str">
            <v>SIN DATOS</v>
          </cell>
          <cell r="X470" t="str">
            <v>10/03/1980</v>
          </cell>
          <cell r="Y470" t="str">
            <v>Femenino</v>
          </cell>
          <cell r="Z470" t="str">
            <v>Casado</v>
          </cell>
          <cell r="AA470" t="str">
            <v>ALLPACHACA</v>
          </cell>
          <cell r="AE470" t="str">
            <v>Superior Universitario</v>
          </cell>
          <cell r="AF470" t="str">
            <v>Superior completo</v>
          </cell>
          <cell r="AG470" t="str">
            <v>ENFERMERA(O)</v>
          </cell>
          <cell r="AK470" t="str">
            <v>TITULO</v>
          </cell>
          <cell r="AL470" t="str">
            <v>047871</v>
          </cell>
          <cell r="AM470" t="str">
            <v>NO</v>
          </cell>
          <cell r="AR470" t="str">
            <v>SI</v>
          </cell>
          <cell r="AS470" t="str">
            <v>NO</v>
          </cell>
          <cell r="AT470" t="str">
            <v>NO</v>
          </cell>
          <cell r="AU470" t="str">
            <v>01/03/2020</v>
          </cell>
          <cell r="AV470" t="str">
            <v>25/08/2022</v>
          </cell>
          <cell r="AW470" t="str">
            <v>ENFERMERA/O</v>
          </cell>
          <cell r="AX470" t="str">
            <v>Regimen 1057 (CAS)</v>
          </cell>
          <cell r="AY470" t="str">
            <v>CAS LEY N° 31538</v>
          </cell>
          <cell r="AZ470" t="str">
            <v>Sin Nivel Remunerativo</v>
          </cell>
          <cell r="BA470" t="str">
            <v>0000-Sin Nivel Remunerativo</v>
          </cell>
          <cell r="BC470" t="str">
            <v>Recursos Ordinarios</v>
          </cell>
          <cell r="BD470" t="str">
            <v>2900</v>
          </cell>
          <cell r="BF470" t="str">
            <v>NO</v>
          </cell>
          <cell r="BG470" t="str">
            <v>NO</v>
          </cell>
          <cell r="BI470" t="str">
            <v>NO</v>
          </cell>
          <cell r="BJ470" t="str">
            <v>NO</v>
          </cell>
          <cell r="BL470" t="str">
            <v>NO</v>
          </cell>
          <cell r="BM470" t="str">
            <v>Contrato Administrativo de Servicios</v>
          </cell>
          <cell r="BN470" t="str">
            <v>Profesionales de la Salud</v>
          </cell>
          <cell r="BO470" t="str">
            <v>PROF. DE LA SALUD</v>
          </cell>
          <cell r="BP470" t="str">
            <v>000910</v>
          </cell>
          <cell r="BQ470" t="str">
            <v>Ocupada</v>
          </cell>
          <cell r="BR470" t="str">
            <v>Contrato</v>
          </cell>
          <cell r="BS470" t="str">
            <v>25/08/2022</v>
          </cell>
          <cell r="BT470" t="str">
            <v>MEMORANDUM</v>
          </cell>
          <cell r="BU470" t="str">
            <v>24/08/2022</v>
          </cell>
          <cell r="BV470" t="str">
            <v>1114-2022</v>
          </cell>
          <cell r="BW470" t="str">
            <v>C.S. I-3 CASINCHIHUA</v>
          </cell>
          <cell r="BX470" t="str">
            <v>RED DE SALUD ABANCAY</v>
          </cell>
          <cell r="BZ470" t="str">
            <v>Personal y Obligaciones Sociales</v>
          </cell>
          <cell r="CA470" t="str">
            <v>RECURSOS ORDINARIOS</v>
          </cell>
          <cell r="CB470" t="str">
            <v>2</v>
          </cell>
          <cell r="CC470" t="str">
            <v>BANCO DE LA NACION</v>
          </cell>
          <cell r="CD470" t="str">
            <v>MULTIRED</v>
          </cell>
          <cell r="CG470" t="str">
            <v>DL.19990 - SNP</v>
          </cell>
          <cell r="CH470" t="str">
            <v>O.N.P.</v>
          </cell>
          <cell r="CI470" t="str">
            <v>25/08/2022</v>
          </cell>
          <cell r="CL470" t="str">
            <v>UE Red De Salud Abancay</v>
          </cell>
          <cell r="CM470" t="str">
            <v>ACTIVO</v>
          </cell>
          <cell r="CQ470" t="str">
            <v>Perú</v>
          </cell>
          <cell r="CR470" t="str">
            <v>MICRORED DE SALUD CENTENARIO</v>
          </cell>
        </row>
        <row r="471">
          <cell r="S471" t="str">
            <v>31041867</v>
          </cell>
          <cell r="T471" t="str">
            <v>ISABEL</v>
          </cell>
          <cell r="U471" t="str">
            <v>SAAVEDRA</v>
          </cell>
          <cell r="V471" t="str">
            <v>FLORES</v>
          </cell>
          <cell r="W471" t="str">
            <v>SIN DATOS</v>
          </cell>
          <cell r="X471" t="str">
            <v>19/10/1976</v>
          </cell>
          <cell r="Y471" t="str">
            <v>Femenino</v>
          </cell>
          <cell r="Z471" t="str">
            <v>Soltero</v>
          </cell>
          <cell r="AA471" t="str">
            <v>AV.TUPAC AMARU S/N</v>
          </cell>
          <cell r="AE471" t="str">
            <v>Superior Técnico</v>
          </cell>
          <cell r="AF471" t="str">
            <v>Técnico superior completo</v>
          </cell>
          <cell r="AG471" t="str">
            <v>TECNICO EN ENFERMERIA</v>
          </cell>
          <cell r="AK471" t="str">
            <v>TITULO</v>
          </cell>
          <cell r="AM471" t="str">
            <v>NO</v>
          </cell>
          <cell r="AR471" t="str">
            <v>SI</v>
          </cell>
          <cell r="AS471" t="str">
            <v>NO</v>
          </cell>
          <cell r="AT471" t="str">
            <v>NO</v>
          </cell>
          <cell r="AV471" t="str">
            <v>2013-09-01</v>
          </cell>
          <cell r="AW471" t="str">
            <v>TECNICO/A EN ENFERMERIA I</v>
          </cell>
          <cell r="AX471" t="str">
            <v>Regimen 276</v>
          </cell>
          <cell r="AY471" t="str">
            <v>Nombrado</v>
          </cell>
          <cell r="AZ471" t="str">
            <v>STC</v>
          </cell>
          <cell r="BA471" t="str">
            <v>0096-STC-Servidor Tecnico C</v>
          </cell>
          <cell r="BB471" t="str">
            <v>TC</v>
          </cell>
          <cell r="BC471" t="str">
            <v>Recursos Ordinarios</v>
          </cell>
          <cell r="BE471" t="str">
            <v>Presencial</v>
          </cell>
          <cell r="BF471" t="str">
            <v>NO</v>
          </cell>
          <cell r="BG471" t="str">
            <v>NO</v>
          </cell>
          <cell r="BI471" t="str">
            <v>NO</v>
          </cell>
          <cell r="BJ471" t="str">
            <v>NO</v>
          </cell>
          <cell r="BL471" t="str">
            <v>NO</v>
          </cell>
          <cell r="BM471" t="str">
            <v>Activos</v>
          </cell>
          <cell r="BN471" t="str">
            <v>Tecnicos</v>
          </cell>
          <cell r="BO471" t="str">
            <v>TECNICO ASIS</v>
          </cell>
          <cell r="BP471" t="str">
            <v>000339</v>
          </cell>
          <cell r="BQ471" t="str">
            <v>Ocupada</v>
          </cell>
          <cell r="BR471" t="str">
            <v>Ley 28498</v>
          </cell>
          <cell r="BS471" t="str">
            <v>01/07/2013</v>
          </cell>
          <cell r="BT471" t="str">
            <v>RESOLUCION DIRECTORAL</v>
          </cell>
          <cell r="BU471" t="str">
            <v>01/07/2013</v>
          </cell>
          <cell r="BV471" t="str">
            <v>-</v>
          </cell>
          <cell r="BW471" t="str">
            <v>CHACOCHE</v>
          </cell>
          <cell r="BX471" t="str">
            <v>DIRECCION EJECUTIVA</v>
          </cell>
          <cell r="BY471" t="str">
            <v>GESTION ADMINISTRATIVA</v>
          </cell>
          <cell r="BZ471" t="str">
            <v>Personal y Obligaciones Sociales</v>
          </cell>
          <cell r="CA471" t="str">
            <v>RECURSOS ORDINARIOS</v>
          </cell>
          <cell r="CB471" t="str">
            <v>12</v>
          </cell>
          <cell r="CC471" t="str">
            <v>BANCO DE LA NACION</v>
          </cell>
          <cell r="CD471" t="str">
            <v>MULTIRED</v>
          </cell>
          <cell r="CE471" t="str">
            <v>04181101534</v>
          </cell>
          <cell r="CF471" t="str">
            <v>0</v>
          </cell>
          <cell r="CG471" t="str">
            <v>DL.19990 - SNP</v>
          </cell>
          <cell r="CH471" t="str">
            <v>O.N.P.</v>
          </cell>
          <cell r="CI471" t="str">
            <v>01/07/2013</v>
          </cell>
          <cell r="CJ471" t="str">
            <v>0</v>
          </cell>
          <cell r="CK471" t="str">
            <v>0</v>
          </cell>
          <cell r="CL471" t="str">
            <v>Fabricio Lopez</v>
          </cell>
          <cell r="CM471" t="str">
            <v>ACTIVO</v>
          </cell>
          <cell r="CQ471" t="str">
            <v>Perú</v>
          </cell>
          <cell r="CR471" t="str">
            <v>MICRORED DE SALUD CENTENARIO</v>
          </cell>
        </row>
        <row r="472">
          <cell r="S472" t="str">
            <v>31043421</v>
          </cell>
          <cell r="T472" t="str">
            <v>ADILI</v>
          </cell>
          <cell r="U472" t="str">
            <v>SIERRA</v>
          </cell>
          <cell r="V472" t="str">
            <v>YEPEZ</v>
          </cell>
          <cell r="W472" t="str">
            <v>SIN DATOS</v>
          </cell>
          <cell r="X472" t="str">
            <v>14/03/1977</v>
          </cell>
          <cell r="Y472" t="str">
            <v>Femenino</v>
          </cell>
          <cell r="Z472" t="str">
            <v>Soltero</v>
          </cell>
          <cell r="AA472" t="str">
            <v>ANEXO EL CARMEN</v>
          </cell>
          <cell r="AE472" t="str">
            <v>Superior Técnico</v>
          </cell>
          <cell r="AF472" t="str">
            <v>Técnico superior completo</v>
          </cell>
          <cell r="AG472" t="str">
            <v>TECNICO EN ENFERMERIA</v>
          </cell>
          <cell r="AK472" t="str">
            <v>TITULO</v>
          </cell>
          <cell r="AM472" t="str">
            <v>NO</v>
          </cell>
          <cell r="AR472" t="str">
            <v>SI</v>
          </cell>
          <cell r="AS472" t="str">
            <v>NO</v>
          </cell>
          <cell r="AT472" t="str">
            <v>NO</v>
          </cell>
          <cell r="AU472" t="str">
            <v>12/10/2021</v>
          </cell>
          <cell r="AV472" t="str">
            <v>12/10/2021</v>
          </cell>
          <cell r="AW472" t="str">
            <v>TECNICO/A EN ENFERMERIA I</v>
          </cell>
          <cell r="AX472" t="str">
            <v>Regimen 1057 (CAS)</v>
          </cell>
          <cell r="AY472" t="str">
            <v>Contrato CAS</v>
          </cell>
          <cell r="AZ472" t="str">
            <v>Sin Nivel Remunerativo</v>
          </cell>
          <cell r="BA472" t="str">
            <v>0000-Sin Nivel Remunerativo</v>
          </cell>
          <cell r="BC472" t="str">
            <v>Recursos Ordinarios</v>
          </cell>
          <cell r="BD472" t="str">
            <v>2000</v>
          </cell>
          <cell r="BE472" t="str">
            <v>Presencial</v>
          </cell>
          <cell r="BF472" t="str">
            <v>NO</v>
          </cell>
          <cell r="BG472" t="str">
            <v>NO</v>
          </cell>
          <cell r="BI472" t="str">
            <v>NO</v>
          </cell>
          <cell r="BJ472" t="str">
            <v>NO</v>
          </cell>
          <cell r="BL472" t="str">
            <v>NO</v>
          </cell>
          <cell r="BM472" t="str">
            <v>Contrato Administrativo de Servicios</v>
          </cell>
          <cell r="BN472" t="str">
            <v>Tecnicos</v>
          </cell>
          <cell r="BO472" t="str">
            <v>TECNICO ASIS</v>
          </cell>
          <cell r="BP472" t="str">
            <v>000745</v>
          </cell>
          <cell r="BQ472" t="str">
            <v>Ocupada</v>
          </cell>
          <cell r="BR472" t="str">
            <v>Concurso</v>
          </cell>
          <cell r="BS472" t="str">
            <v>12/10/2021</v>
          </cell>
          <cell r="BT472" t="str">
            <v>MEMORANDUM</v>
          </cell>
          <cell r="BU472" t="str">
            <v>12/10/2021</v>
          </cell>
          <cell r="BV472" t="str">
            <v>-</v>
          </cell>
          <cell r="BW472" t="str">
            <v>P.S. I-1 CHACOCHE</v>
          </cell>
          <cell r="BX472" t="str">
            <v>RED DE SALUD ABANCAY</v>
          </cell>
          <cell r="BZ472" t="str">
            <v>Personal y Obligaciones Sociales</v>
          </cell>
          <cell r="CA472" t="str">
            <v>RECURSOS ORDINARIOS</v>
          </cell>
          <cell r="CB472" t="str">
            <v>3</v>
          </cell>
          <cell r="CC472" t="str">
            <v>BANCO DE LA NACION</v>
          </cell>
          <cell r="CD472" t="str">
            <v>CUENTA CORRIENTE</v>
          </cell>
          <cell r="CE472" t="str">
            <v>00000000000000000000</v>
          </cell>
          <cell r="CF472" t="str">
            <v>00000000000000000000</v>
          </cell>
          <cell r="CG472" t="str">
            <v>DL.19990 - SNP</v>
          </cell>
          <cell r="CH472" t="str">
            <v>O.N.P.</v>
          </cell>
          <cell r="CI472" t="str">
            <v>12/10/2021</v>
          </cell>
          <cell r="CL472" t="str">
            <v>UE Red De Salud Abancay</v>
          </cell>
          <cell r="CM472" t="str">
            <v>ACTIVO</v>
          </cell>
          <cell r="CQ472" t="str">
            <v>Perú</v>
          </cell>
          <cell r="CR472" t="str">
            <v>MICRORED DE SALUD CENTENARIO</v>
          </cell>
        </row>
        <row r="473">
          <cell r="S473" t="str">
            <v>44174985</v>
          </cell>
          <cell r="T473" t="str">
            <v>ROSA MATILDE</v>
          </cell>
          <cell r="U473" t="str">
            <v>CASTILLO</v>
          </cell>
          <cell r="V473" t="str">
            <v>BERTOLOTTO</v>
          </cell>
          <cell r="W473" t="str">
            <v>SIN DATOS</v>
          </cell>
          <cell r="X473" t="str">
            <v>01/04/1987</v>
          </cell>
          <cell r="Y473" t="str">
            <v>Femenino</v>
          </cell>
          <cell r="Z473" t="str">
            <v>Soltero</v>
          </cell>
          <cell r="AA473" t="str">
            <v>BARRIO LAS INTIMPAS B-1</v>
          </cell>
          <cell r="AC473" t="str">
            <v>rosita1671_1@hotmail.com</v>
          </cell>
          <cell r="AD473" t="str">
            <v>942678184</v>
          </cell>
          <cell r="AE473" t="str">
            <v>Superior Universitario</v>
          </cell>
          <cell r="AF473" t="str">
            <v>Superior completo</v>
          </cell>
          <cell r="AG473" t="str">
            <v>OBSTETRA</v>
          </cell>
          <cell r="AK473" t="str">
            <v>TITULO</v>
          </cell>
          <cell r="AL473" t="str">
            <v>22459</v>
          </cell>
          <cell r="AM473" t="str">
            <v>NO</v>
          </cell>
          <cell r="AR473" t="str">
            <v>SI</v>
          </cell>
          <cell r="AS473" t="str">
            <v>NO</v>
          </cell>
          <cell r="AT473" t="str">
            <v>NO</v>
          </cell>
          <cell r="AV473" t="str">
            <v>2012-05-01</v>
          </cell>
          <cell r="AW473" t="str">
            <v>OBSTETRA</v>
          </cell>
          <cell r="AX473" t="str">
            <v>Regimen 276</v>
          </cell>
          <cell r="AY473" t="str">
            <v>Nombrado</v>
          </cell>
          <cell r="AZ473" t="str">
            <v>OBS-I</v>
          </cell>
          <cell r="BA473" t="str">
            <v>0110-OBS-I-Obstetriz (nivel 10)</v>
          </cell>
          <cell r="BB473" t="str">
            <v>1</v>
          </cell>
          <cell r="BE473" t="str">
            <v>Presencial</v>
          </cell>
          <cell r="BF473" t="str">
            <v>NO</v>
          </cell>
          <cell r="BG473" t="str">
            <v>NO</v>
          </cell>
          <cell r="BI473" t="str">
            <v>NO</v>
          </cell>
          <cell r="BJ473" t="str">
            <v>NO</v>
          </cell>
          <cell r="BK473" t="str">
            <v>07/11/2017</v>
          </cell>
          <cell r="BL473" t="str">
            <v>SI</v>
          </cell>
          <cell r="BM473" t="str">
            <v>Activos</v>
          </cell>
          <cell r="BN473" t="str">
            <v>Profesionales de la Salud</v>
          </cell>
          <cell r="BO473" t="str">
            <v>PROF. DE LA SALUD</v>
          </cell>
          <cell r="BP473" t="str">
            <v>000556</v>
          </cell>
          <cell r="BQ473" t="str">
            <v>Ocupada</v>
          </cell>
          <cell r="BR473" t="str">
            <v>Concurso</v>
          </cell>
          <cell r="BS473" t="str">
            <v>01/10/2017</v>
          </cell>
          <cell r="BT473" t="str">
            <v>RESOLUCION DIRECTORAL</v>
          </cell>
          <cell r="BU473" t="str">
            <v>06/11/2017</v>
          </cell>
          <cell r="BV473" t="str">
            <v>281-2017</v>
          </cell>
          <cell r="BX473" t="str">
            <v>RED DE SALUD ABANCAY</v>
          </cell>
          <cell r="BZ473" t="str">
            <v>Personal y Obligaciones Sociales</v>
          </cell>
          <cell r="CA473" t="str">
            <v>RECURSOS ORDINARIOS</v>
          </cell>
          <cell r="CB473" t="str">
            <v>0</v>
          </cell>
          <cell r="CC473" t="str">
            <v>BANCO DE LA NACION</v>
          </cell>
          <cell r="CD473" t="str">
            <v>MULTIRED</v>
          </cell>
          <cell r="CE473" t="str">
            <v>04036959997</v>
          </cell>
          <cell r="CF473" t="str">
            <v>0</v>
          </cell>
          <cell r="CG473" t="str">
            <v>DL.25897 - SPP</v>
          </cell>
          <cell r="CH473" t="str">
            <v>AFP PROFUTURO</v>
          </cell>
          <cell r="CI473" t="str">
            <v>01/11/2017</v>
          </cell>
          <cell r="CJ473" t="str">
            <v>618660RCBTT5</v>
          </cell>
          <cell r="CK473" t="str">
            <v>0</v>
          </cell>
          <cell r="CL473" t="str">
            <v>UE Red De Salud Abancay</v>
          </cell>
          <cell r="CM473" t="str">
            <v>ACTIVO</v>
          </cell>
          <cell r="CQ473" t="str">
            <v>Perú</v>
          </cell>
          <cell r="CR473" t="str">
            <v>MICRORED DE SALUD CENTENARIO</v>
          </cell>
        </row>
        <row r="474">
          <cell r="S474" t="str">
            <v>40341474</v>
          </cell>
          <cell r="T474" t="str">
            <v>MARGARITA</v>
          </cell>
          <cell r="U474" t="str">
            <v>LEON</v>
          </cell>
          <cell r="V474" t="str">
            <v>ROJAS</v>
          </cell>
          <cell r="W474" t="str">
            <v>SIN DATOS</v>
          </cell>
          <cell r="X474" t="str">
            <v>16/11/1979</v>
          </cell>
          <cell r="Y474" t="str">
            <v>Femenino</v>
          </cell>
          <cell r="Z474" t="str">
            <v>Soltero</v>
          </cell>
          <cell r="AA474" t="str">
            <v>URB.BELLA VISTA BAJA S/N</v>
          </cell>
          <cell r="AC474" t="str">
            <v>margaritaleonrojas@hotmail.com</v>
          </cell>
          <cell r="AD474" t="str">
            <v>995237459</v>
          </cell>
          <cell r="AE474" t="str">
            <v>Superior Técnico</v>
          </cell>
          <cell r="AF474" t="str">
            <v>Técnico superior completo</v>
          </cell>
          <cell r="AG474" t="str">
            <v>TECNICO EN ENFERMERIA</v>
          </cell>
          <cell r="AK474" t="str">
            <v>TITULO</v>
          </cell>
          <cell r="AM474" t="str">
            <v>NO</v>
          </cell>
          <cell r="AR474" t="str">
            <v>SI</v>
          </cell>
          <cell r="AS474" t="str">
            <v>NO</v>
          </cell>
          <cell r="AT474" t="str">
            <v>NO</v>
          </cell>
          <cell r="AV474" t="str">
            <v>2008-10-01</v>
          </cell>
          <cell r="AW474" t="str">
            <v>TECNICO/A EN ENFERMERIA I</v>
          </cell>
          <cell r="AX474" t="str">
            <v>Regimen 276</v>
          </cell>
          <cell r="AY474" t="str">
            <v>Nombrado</v>
          </cell>
          <cell r="AZ474" t="str">
            <v>STF</v>
          </cell>
          <cell r="BA474" t="str">
            <v>0099-STF-Servidor Tecnico F</v>
          </cell>
          <cell r="BB474" t="str">
            <v>TF</v>
          </cell>
          <cell r="BE474" t="str">
            <v>Presencial</v>
          </cell>
          <cell r="BF474" t="str">
            <v>NO</v>
          </cell>
          <cell r="BG474" t="str">
            <v>NO</v>
          </cell>
          <cell r="BI474" t="str">
            <v>NO</v>
          </cell>
          <cell r="BJ474" t="str">
            <v>NO</v>
          </cell>
          <cell r="BK474" t="str">
            <v>2016-01-01</v>
          </cell>
          <cell r="BL474" t="str">
            <v>NO</v>
          </cell>
          <cell r="BM474" t="str">
            <v>Activos</v>
          </cell>
          <cell r="BN474" t="str">
            <v>Tecnicos</v>
          </cell>
          <cell r="BO474" t="str">
            <v>TECNICO ASIS</v>
          </cell>
          <cell r="BP474" t="str">
            <v>000494</v>
          </cell>
          <cell r="BQ474" t="str">
            <v>Ocupada</v>
          </cell>
          <cell r="BR474" t="str">
            <v>Ley 30281</v>
          </cell>
          <cell r="BS474" t="str">
            <v>31/12/2015</v>
          </cell>
          <cell r="BT474" t="str">
            <v>RESOLUCION DIRECTORAL</v>
          </cell>
          <cell r="BU474" t="str">
            <v>31/12/2015</v>
          </cell>
          <cell r="BV474" t="str">
            <v>Nombramiento 2015</v>
          </cell>
          <cell r="BX474" t="str">
            <v>RED DE SALUD ABANCAY</v>
          </cell>
          <cell r="BY474" t="str">
            <v>GESTION ADMINISTRATIVA</v>
          </cell>
          <cell r="BZ474" t="str">
            <v>Personal y Obligaciones Sociales</v>
          </cell>
          <cell r="CA474" t="str">
            <v>RECURSOS ORDINARIOS</v>
          </cell>
          <cell r="CB474" t="str">
            <v>12</v>
          </cell>
          <cell r="CC474" t="str">
            <v>BANCO DE LA NACION</v>
          </cell>
          <cell r="CD474" t="str">
            <v>MULTIRED</v>
          </cell>
          <cell r="CE474" t="str">
            <v>00000</v>
          </cell>
          <cell r="CF474" t="str">
            <v>00000000000000000000</v>
          </cell>
          <cell r="CG474" t="str">
            <v>Sin Régimen Pensionario</v>
          </cell>
          <cell r="CH474" t="str">
            <v>Sin AFP</v>
          </cell>
          <cell r="CK474" t="str">
            <v>000000000000000</v>
          </cell>
          <cell r="CL474" t="str">
            <v>UE Red De Salud Abancay</v>
          </cell>
          <cell r="CM474" t="str">
            <v>ACTIVO</v>
          </cell>
          <cell r="CQ474" t="str">
            <v>Perú</v>
          </cell>
          <cell r="CR474" t="str">
            <v>MICRORED DE SALUD CENTENARIO</v>
          </cell>
        </row>
        <row r="475">
          <cell r="S475" t="str">
            <v>40538365</v>
          </cell>
          <cell r="T475" t="str">
            <v>PERCY</v>
          </cell>
          <cell r="U475" t="str">
            <v>CAHUANA</v>
          </cell>
          <cell r="V475" t="str">
            <v>CHAMPI</v>
          </cell>
          <cell r="W475" t="str">
            <v>SIN DATOS</v>
          </cell>
          <cell r="X475" t="str">
            <v>07/12/1978</v>
          </cell>
          <cell r="Y475" t="str">
            <v>Masculino</v>
          </cell>
          <cell r="Z475" t="str">
            <v>Soltero</v>
          </cell>
          <cell r="AA475" t="str">
            <v>SIN DATOS</v>
          </cell>
          <cell r="AE475" t="str">
            <v>Superior Técnico</v>
          </cell>
          <cell r="AF475" t="str">
            <v>Técnico superior incompleto</v>
          </cell>
          <cell r="AG475" t="str">
            <v>TECNICO AUTOMOTRIZ</v>
          </cell>
          <cell r="AK475" t="str">
            <v>ESTUDIANTE</v>
          </cell>
          <cell r="AM475" t="str">
            <v>NO</v>
          </cell>
          <cell r="AR475" t="str">
            <v>SI</v>
          </cell>
          <cell r="AS475" t="str">
            <v>NO</v>
          </cell>
          <cell r="AT475" t="str">
            <v>NO</v>
          </cell>
          <cell r="AV475" t="str">
            <v>01/08/2018</v>
          </cell>
          <cell r="AW475" t="str">
            <v>PILOTO DE AMBULANCIA</v>
          </cell>
          <cell r="AX475" t="str">
            <v>Regimen 276</v>
          </cell>
          <cell r="AY475" t="str">
            <v>Contratado 276 - Plazo fijo</v>
          </cell>
          <cell r="AZ475" t="str">
            <v>STE</v>
          </cell>
          <cell r="BA475" t="str">
            <v>0098-STE-Servidor Tecnico E</v>
          </cell>
          <cell r="BB475" t="str">
            <v>TE</v>
          </cell>
          <cell r="BE475" t="str">
            <v>Presencial</v>
          </cell>
          <cell r="BF475" t="str">
            <v>NO</v>
          </cell>
          <cell r="BG475" t="str">
            <v>NO</v>
          </cell>
          <cell r="BI475" t="str">
            <v>NO</v>
          </cell>
          <cell r="BJ475" t="str">
            <v>NO</v>
          </cell>
          <cell r="BL475" t="str">
            <v>NO</v>
          </cell>
          <cell r="BM475" t="str">
            <v>Activos</v>
          </cell>
          <cell r="BN475" t="str">
            <v>Tecnicos</v>
          </cell>
          <cell r="BO475" t="str">
            <v>TECNICO ASIS</v>
          </cell>
          <cell r="BP475" t="str">
            <v>000220</v>
          </cell>
          <cell r="BQ475" t="str">
            <v>Ocupada</v>
          </cell>
          <cell r="BR475" t="str">
            <v>Contrato</v>
          </cell>
          <cell r="BS475" t="str">
            <v>16/08/2021</v>
          </cell>
          <cell r="BT475" t="str">
            <v>MEMORANDUM</v>
          </cell>
          <cell r="BU475" t="str">
            <v>01/06/2021</v>
          </cell>
          <cell r="BV475" t="str">
            <v>-</v>
          </cell>
          <cell r="BW475" t="str">
            <v>P.S. I-2 CIRCA</v>
          </cell>
          <cell r="BX475" t="str">
            <v>DIRECCION EJECUTIVA</v>
          </cell>
          <cell r="BY475" t="str">
            <v>GESTION ADMINISTRATIVA</v>
          </cell>
          <cell r="BZ475" t="str">
            <v>Personal y Obligaciones Sociales</v>
          </cell>
          <cell r="CA475" t="str">
            <v>RECURSOS ORDINARIOS</v>
          </cell>
          <cell r="CB475" t="str">
            <v>11</v>
          </cell>
          <cell r="CC475" t="str">
            <v>BANCO DE LA NACION</v>
          </cell>
          <cell r="CD475" t="str">
            <v>CUENTA CORRIENTE</v>
          </cell>
          <cell r="CE475" t="str">
            <v>-</v>
          </cell>
          <cell r="CF475" t="str">
            <v>-</v>
          </cell>
          <cell r="CG475" t="str">
            <v>DL.19990 - SNP</v>
          </cell>
          <cell r="CH475" t="str">
            <v>O.N.P.</v>
          </cell>
          <cell r="CI475" t="str">
            <v>02/01/2021</v>
          </cell>
          <cell r="CL475" t="str">
            <v>UE Red De Salud Abancay</v>
          </cell>
          <cell r="CM475" t="str">
            <v>ACTIVO</v>
          </cell>
          <cell r="CQ475" t="str">
            <v>Perú</v>
          </cell>
          <cell r="CR475" t="str">
            <v>MICRORED DE SALUD CENTENARIO</v>
          </cell>
        </row>
        <row r="476">
          <cell r="S476" t="str">
            <v>43392686</v>
          </cell>
          <cell r="T476" t="str">
            <v>OFELIA</v>
          </cell>
          <cell r="U476" t="str">
            <v>HUAMAN</v>
          </cell>
          <cell r="V476" t="str">
            <v>GRANDE</v>
          </cell>
          <cell r="W476" t="str">
            <v>SIN DATOS</v>
          </cell>
          <cell r="X476" t="str">
            <v>19/11/1985</v>
          </cell>
          <cell r="Y476" t="str">
            <v>Femenino</v>
          </cell>
          <cell r="Z476" t="str">
            <v>Soltero</v>
          </cell>
          <cell r="AA476" t="str">
            <v>ANEXO PUCAPUCA BAJA</v>
          </cell>
          <cell r="AE476" t="str">
            <v>Superior Universitario</v>
          </cell>
          <cell r="AF476" t="str">
            <v>Superior completo</v>
          </cell>
          <cell r="AG476" t="str">
            <v>ENFERMERA(O)</v>
          </cell>
          <cell r="AK476" t="str">
            <v>TITULO</v>
          </cell>
          <cell r="AL476" t="str">
            <v>092647</v>
          </cell>
          <cell r="AM476" t="str">
            <v>NO</v>
          </cell>
          <cell r="AR476" t="str">
            <v>SI</v>
          </cell>
          <cell r="AS476" t="str">
            <v>NO</v>
          </cell>
          <cell r="AT476" t="str">
            <v>NO</v>
          </cell>
          <cell r="AU476" t="str">
            <v>12/10/2021</v>
          </cell>
          <cell r="AV476" t="str">
            <v>12/10/2021</v>
          </cell>
          <cell r="AW476" t="str">
            <v>ENFERMERA/O</v>
          </cell>
          <cell r="AX476" t="str">
            <v>Regimen 1057 (CAS)</v>
          </cell>
          <cell r="AY476" t="str">
            <v>Contrato CAS</v>
          </cell>
          <cell r="AZ476" t="str">
            <v>Sin Nivel Remunerativo</v>
          </cell>
          <cell r="BA476" t="str">
            <v>0000-Sin Nivel Remunerativo</v>
          </cell>
          <cell r="BC476" t="str">
            <v>Recursos Ordinarios</v>
          </cell>
          <cell r="BD476" t="str">
            <v>2500</v>
          </cell>
          <cell r="BE476" t="str">
            <v>Presencial</v>
          </cell>
          <cell r="BF476" t="str">
            <v>NO</v>
          </cell>
          <cell r="BG476" t="str">
            <v>NO</v>
          </cell>
          <cell r="BI476" t="str">
            <v>NO</v>
          </cell>
          <cell r="BJ476" t="str">
            <v>NO</v>
          </cell>
          <cell r="BL476" t="str">
            <v>NO</v>
          </cell>
          <cell r="BM476" t="str">
            <v>Contrato Administrativo de Servicios</v>
          </cell>
          <cell r="BN476" t="str">
            <v>Profesionales de la Salud</v>
          </cell>
          <cell r="BO476" t="str">
            <v>PROF. DE LA SALUD</v>
          </cell>
          <cell r="BP476" t="str">
            <v>000750</v>
          </cell>
          <cell r="BQ476" t="str">
            <v>Ocupada</v>
          </cell>
          <cell r="BR476" t="str">
            <v>Concurso</v>
          </cell>
          <cell r="BS476" t="str">
            <v>12/10/2021</v>
          </cell>
          <cell r="BT476" t="str">
            <v>MEMORANDUM</v>
          </cell>
          <cell r="BU476" t="str">
            <v>12/10/2021</v>
          </cell>
          <cell r="BV476" t="str">
            <v>1240</v>
          </cell>
          <cell r="BW476" t="str">
            <v>P.S. I-2 CIRCA</v>
          </cell>
          <cell r="BX476" t="str">
            <v>RED DE SALUD ABANCAY</v>
          </cell>
          <cell r="BZ476" t="str">
            <v>Personal y Obligaciones Sociales</v>
          </cell>
          <cell r="CA476" t="str">
            <v>RECURSOS ORDINARIOS</v>
          </cell>
          <cell r="CB476" t="str">
            <v>4</v>
          </cell>
          <cell r="CC476" t="str">
            <v>BANCO DE LA NACION</v>
          </cell>
          <cell r="CD476" t="str">
            <v>CUENTA CORRIENTE</v>
          </cell>
          <cell r="CE476" t="str">
            <v>04181452051</v>
          </cell>
          <cell r="CF476" t="str">
            <v>00000000000000000000</v>
          </cell>
          <cell r="CG476" t="str">
            <v>DL.25897 - SPP</v>
          </cell>
          <cell r="CH476" t="str">
            <v>PRIMA AFP</v>
          </cell>
          <cell r="CI476" t="str">
            <v>16/05/2019</v>
          </cell>
          <cell r="CJ476" t="str">
            <v>613680OHGMN2</v>
          </cell>
          <cell r="CL476" t="str">
            <v>UE Red De Salud Abancay</v>
          </cell>
          <cell r="CM476" t="str">
            <v>ACTIVO</v>
          </cell>
          <cell r="CQ476" t="str">
            <v>Perú</v>
          </cell>
          <cell r="CR476" t="str">
            <v>MICRORED DE SALUD CENTENARIO</v>
          </cell>
        </row>
        <row r="477">
          <cell r="S477" t="str">
            <v>42211994</v>
          </cell>
          <cell r="T477" t="str">
            <v>ROCIO</v>
          </cell>
          <cell r="U477" t="str">
            <v>MERMA</v>
          </cell>
          <cell r="V477" t="str">
            <v>CONTRERAS</v>
          </cell>
          <cell r="W477" t="str">
            <v>SIN DATOS</v>
          </cell>
          <cell r="X477" t="str">
            <v>30/12/1983</v>
          </cell>
          <cell r="Y477" t="str">
            <v>Femenino</v>
          </cell>
          <cell r="Z477" t="str">
            <v>Soltero</v>
          </cell>
          <cell r="AA477" t="str">
            <v>COMUNIDAD NICOLANI</v>
          </cell>
          <cell r="AE477" t="str">
            <v>Secundaria</v>
          </cell>
          <cell r="AF477" t="str">
            <v>Secundaria completa</v>
          </cell>
          <cell r="AM477" t="str">
            <v>NO</v>
          </cell>
          <cell r="AR477" t="str">
            <v>NO</v>
          </cell>
          <cell r="AS477" t="str">
            <v>NO</v>
          </cell>
          <cell r="AT477" t="str">
            <v>NO</v>
          </cell>
          <cell r="AV477" t="str">
            <v>01/06/2022</v>
          </cell>
          <cell r="AW477" t="str">
            <v>AUXILIAR ASISTENCIAL</v>
          </cell>
          <cell r="AX477" t="str">
            <v>Regimen 276</v>
          </cell>
          <cell r="AY477" t="str">
            <v>Contratado 276 - Plazo fijo</v>
          </cell>
          <cell r="AZ477" t="str">
            <v>SAD</v>
          </cell>
          <cell r="BA477" t="str">
            <v>0103-SAD-Servidor Auxiliar D</v>
          </cell>
          <cell r="BB477" t="str">
            <v>AD</v>
          </cell>
          <cell r="BE477" t="str">
            <v>Presencial</v>
          </cell>
          <cell r="BF477" t="str">
            <v>NO</v>
          </cell>
          <cell r="BG477" t="str">
            <v>NO</v>
          </cell>
          <cell r="BI477" t="str">
            <v>NO</v>
          </cell>
          <cell r="BJ477" t="str">
            <v>NO</v>
          </cell>
          <cell r="BL477" t="str">
            <v>NO</v>
          </cell>
          <cell r="BM477" t="str">
            <v>Activos</v>
          </cell>
          <cell r="BN477" t="str">
            <v>Auxiliares</v>
          </cell>
          <cell r="BO477" t="str">
            <v>AUXILIAR ASIS</v>
          </cell>
          <cell r="BP477" t="str">
            <v>000334</v>
          </cell>
          <cell r="BQ477" t="str">
            <v>Ocupada</v>
          </cell>
          <cell r="BR477" t="str">
            <v>Contrato</v>
          </cell>
          <cell r="BS477" t="str">
            <v>01/06/2022</v>
          </cell>
          <cell r="BT477" t="str">
            <v>MEMORANDUM</v>
          </cell>
          <cell r="BU477" t="str">
            <v>01/06/2022</v>
          </cell>
          <cell r="BV477" t="str">
            <v>MEMO Nº 774-2022-J-RR/HH-RSAB</v>
          </cell>
          <cell r="BW477" t="str">
            <v>P.S. I-2 CIRCA</v>
          </cell>
          <cell r="BX477" t="str">
            <v>MICRORED DE SALUD</v>
          </cell>
          <cell r="BY477" t="str">
            <v>GESTION ADMINISTRATIVA</v>
          </cell>
          <cell r="BZ477" t="str">
            <v>Personal y Obligaciones Sociales</v>
          </cell>
          <cell r="CA477" t="str">
            <v>RECURSOS ORDINARIOS</v>
          </cell>
          <cell r="CB477" t="str">
            <v>3</v>
          </cell>
          <cell r="CC477" t="str">
            <v>BANCO DE LA NACION</v>
          </cell>
          <cell r="CD477" t="str">
            <v>CUENTA CORRIENTE</v>
          </cell>
          <cell r="CE477" t="str">
            <v>00000000000000000000</v>
          </cell>
          <cell r="CF477" t="str">
            <v>00000000000000000000</v>
          </cell>
          <cell r="CG477" t="str">
            <v>DL.19990 - SNP</v>
          </cell>
          <cell r="CH477" t="str">
            <v>O.N.P.</v>
          </cell>
          <cell r="CI477" t="str">
            <v>01/06/2022</v>
          </cell>
          <cell r="CL477" t="str">
            <v>UE Red De Salud Abancay</v>
          </cell>
          <cell r="CM477" t="str">
            <v>ACTIVO</v>
          </cell>
          <cell r="CQ477" t="str">
            <v>Perú</v>
          </cell>
        </row>
        <row r="478">
          <cell r="S478" t="str">
            <v>74239981</v>
          </cell>
          <cell r="T478" t="str">
            <v>ERVIN JOSEPH</v>
          </cell>
          <cell r="U478" t="str">
            <v>SANCHEZ</v>
          </cell>
          <cell r="V478" t="str">
            <v>LOPEZ</v>
          </cell>
          <cell r="W478" t="str">
            <v>SIN DATOS</v>
          </cell>
          <cell r="X478" t="str">
            <v>09/04/1996</v>
          </cell>
          <cell r="Y478" t="str">
            <v>Masculino</v>
          </cell>
          <cell r="Z478" t="str">
            <v>Soltero</v>
          </cell>
          <cell r="AA478" t="str">
            <v>P J CENTENARIO I 15</v>
          </cell>
          <cell r="AE478" t="str">
            <v>Superior Universitario</v>
          </cell>
          <cell r="AF478" t="str">
            <v>Superior completo</v>
          </cell>
          <cell r="AG478" t="str">
            <v>ENFERMERA(O)</v>
          </cell>
          <cell r="AK478" t="str">
            <v>TITULO</v>
          </cell>
          <cell r="AL478" t="str">
            <v>04259</v>
          </cell>
          <cell r="AM478" t="str">
            <v>NO</v>
          </cell>
          <cell r="AR478" t="str">
            <v>SI</v>
          </cell>
          <cell r="AS478" t="str">
            <v>NO</v>
          </cell>
          <cell r="AT478" t="str">
            <v>NO</v>
          </cell>
          <cell r="AU478" t="str">
            <v>04/05/2021</v>
          </cell>
          <cell r="AV478" t="str">
            <v>15/08/2022</v>
          </cell>
          <cell r="AW478" t="str">
            <v>ENFERMERA/O</v>
          </cell>
          <cell r="AX478" t="str">
            <v>Regimen 1057 (CAS)</v>
          </cell>
          <cell r="AY478" t="str">
            <v>CAS LEY N° 31538</v>
          </cell>
          <cell r="AZ478" t="str">
            <v>Sin Nivel Remunerativo</v>
          </cell>
          <cell r="BA478" t="str">
            <v>0000-Sin Nivel Remunerativo</v>
          </cell>
          <cell r="BC478" t="str">
            <v>Recursos Ordinarios</v>
          </cell>
          <cell r="BD478" t="str">
            <v>2900</v>
          </cell>
          <cell r="BE478" t="str">
            <v>Presencial</v>
          </cell>
          <cell r="BF478" t="str">
            <v>NO</v>
          </cell>
          <cell r="BG478" t="str">
            <v>NO</v>
          </cell>
          <cell r="BI478" t="str">
            <v>NO</v>
          </cell>
          <cell r="BJ478" t="str">
            <v>NO</v>
          </cell>
          <cell r="BL478" t="str">
            <v>NO</v>
          </cell>
          <cell r="BM478" t="str">
            <v>Contrato Administrativo de Servicios</v>
          </cell>
          <cell r="BN478" t="str">
            <v>Profesionales de la Salud</v>
          </cell>
          <cell r="BO478" t="str">
            <v>PROF. DE LA SALUD</v>
          </cell>
          <cell r="BP478" t="str">
            <v>000818</v>
          </cell>
          <cell r="BQ478" t="str">
            <v>Ocupada</v>
          </cell>
          <cell r="BR478" t="str">
            <v>Contrato</v>
          </cell>
          <cell r="BS478" t="str">
            <v>15/08/2022</v>
          </cell>
          <cell r="BT478" t="str">
            <v>MEMORANDUM</v>
          </cell>
          <cell r="BU478" t="str">
            <v>15/08/2022</v>
          </cell>
          <cell r="BV478" t="str">
            <v>1145-2022</v>
          </cell>
          <cell r="BW478" t="str">
            <v>P.S. I-2 CIRCA</v>
          </cell>
          <cell r="BX478" t="str">
            <v>RED DE SALUD ABANCAY</v>
          </cell>
          <cell r="BZ478" t="str">
            <v>Personal y Obligaciones Sociales</v>
          </cell>
          <cell r="CA478" t="str">
            <v>RECURSOS ORDINARIOS</v>
          </cell>
          <cell r="CB478" t="str">
            <v>2</v>
          </cell>
          <cell r="CC478" t="str">
            <v>BANCO DE LA NACION</v>
          </cell>
          <cell r="CD478" t="str">
            <v>MULTIRED</v>
          </cell>
          <cell r="CE478" t="str">
            <v>-</v>
          </cell>
          <cell r="CF478" t="str">
            <v>-</v>
          </cell>
          <cell r="CG478" t="str">
            <v>DL.25897 - SPP</v>
          </cell>
          <cell r="CH478" t="str">
            <v>AFP INTEGRA</v>
          </cell>
          <cell r="CI478" t="str">
            <v>13/07/2020</v>
          </cell>
          <cell r="CJ478" t="str">
            <v>651621ESLCE1</v>
          </cell>
          <cell r="CL478" t="str">
            <v>UE Red De Salud Abancay</v>
          </cell>
          <cell r="CM478" t="str">
            <v>ACTIVO</v>
          </cell>
          <cell r="CQ478" t="str">
            <v>Perú</v>
          </cell>
          <cell r="CR478" t="str">
            <v>MICRORED DE SALUD CENTENARIO</v>
          </cell>
        </row>
        <row r="479">
          <cell r="S479" t="str">
            <v>40504842</v>
          </cell>
          <cell r="T479" t="str">
            <v>MARUJA MARGARITA</v>
          </cell>
          <cell r="U479" t="str">
            <v>ROQUE</v>
          </cell>
          <cell r="V479" t="str">
            <v>PEÑA</v>
          </cell>
          <cell r="W479" t="str">
            <v>SIN DATOS</v>
          </cell>
          <cell r="X479" t="str">
            <v>11/03/1980</v>
          </cell>
          <cell r="Y479" t="str">
            <v>Femenino</v>
          </cell>
          <cell r="Z479" t="str">
            <v>Soltero</v>
          </cell>
          <cell r="AA479" t="str">
            <v>ANDAHUAYLAS</v>
          </cell>
          <cell r="AE479" t="str">
            <v>Superior Universitario</v>
          </cell>
          <cell r="AF479" t="str">
            <v>Superior completo</v>
          </cell>
          <cell r="AG479" t="str">
            <v>CIRUJANO DENTISTA</v>
          </cell>
          <cell r="AK479" t="str">
            <v>TITULO</v>
          </cell>
          <cell r="AM479" t="str">
            <v>NO</v>
          </cell>
          <cell r="AR479" t="str">
            <v>SI</v>
          </cell>
          <cell r="AS479" t="str">
            <v>NO</v>
          </cell>
          <cell r="AT479" t="str">
            <v>NO</v>
          </cell>
          <cell r="AV479" t="str">
            <v>01/01/2019</v>
          </cell>
          <cell r="AW479" t="str">
            <v>ODONTOLOGO</v>
          </cell>
          <cell r="AX479" t="str">
            <v>Regimen 276</v>
          </cell>
          <cell r="AY479" t="str">
            <v>Nombrado</v>
          </cell>
          <cell r="AZ479" t="str">
            <v>CD-I</v>
          </cell>
          <cell r="BA479" t="str">
            <v>0115-CD-I-Cirujano Dentista (nivel I)</v>
          </cell>
          <cell r="BB479" t="str">
            <v>61</v>
          </cell>
          <cell r="BE479" t="str">
            <v>Presencial</v>
          </cell>
          <cell r="BF479" t="str">
            <v>NO</v>
          </cell>
          <cell r="BG479" t="str">
            <v>NO</v>
          </cell>
          <cell r="BI479" t="str">
            <v>NO</v>
          </cell>
          <cell r="BJ479" t="str">
            <v>NO</v>
          </cell>
          <cell r="BK479" t="str">
            <v>31/12/2018</v>
          </cell>
          <cell r="BL479" t="str">
            <v>SI</v>
          </cell>
          <cell r="BM479" t="str">
            <v>Activos</v>
          </cell>
          <cell r="BN479" t="str">
            <v>Profesionales de la Salud</v>
          </cell>
          <cell r="BO479" t="str">
            <v>PROF. DE LA SALUD</v>
          </cell>
          <cell r="BP479" t="str">
            <v>000606</v>
          </cell>
          <cell r="BQ479" t="str">
            <v>Ocupada</v>
          </cell>
          <cell r="BR479" t="str">
            <v>Concurso</v>
          </cell>
          <cell r="BS479" t="str">
            <v>01/01/2019</v>
          </cell>
          <cell r="BT479" t="str">
            <v>RESOLUCION DIRECTORAL</v>
          </cell>
          <cell r="BU479" t="str">
            <v>01/01/2019</v>
          </cell>
          <cell r="BV479" t="str">
            <v>396</v>
          </cell>
          <cell r="BX479" t="str">
            <v>DIRECCION EJECUTIVA</v>
          </cell>
          <cell r="BZ479" t="str">
            <v>Personal y Obligaciones Sociales</v>
          </cell>
          <cell r="CA479" t="str">
            <v>RECURSOS ORDINARIOS</v>
          </cell>
          <cell r="CB479" t="str">
            <v>12</v>
          </cell>
          <cell r="CC479" t="str">
            <v>BANCO DE LA NACION</v>
          </cell>
          <cell r="CD479" t="str">
            <v>CUENTA DE AHORRO</v>
          </cell>
          <cell r="CE479" t="str">
            <v>04181242596</v>
          </cell>
          <cell r="CF479" t="str">
            <v>00000000000000000000</v>
          </cell>
          <cell r="CG479" t="str">
            <v>DL.19990 - SNP</v>
          </cell>
          <cell r="CH479" t="str">
            <v>O.N.P.</v>
          </cell>
          <cell r="CI479" t="str">
            <v>01/01/2019</v>
          </cell>
          <cell r="CJ479" t="str">
            <v>000000000000</v>
          </cell>
          <cell r="CK479" t="str">
            <v>000000000000000</v>
          </cell>
          <cell r="CL479" t="str">
            <v>UE Red De Salud Abancay</v>
          </cell>
          <cell r="CM479" t="str">
            <v>ACTIVO</v>
          </cell>
          <cell r="CQ479" t="str">
            <v>Perú</v>
          </cell>
          <cell r="CR479" t="str">
            <v>MICRORED DE SALUD CENTENARIO</v>
          </cell>
        </row>
        <row r="480">
          <cell r="S480" t="str">
            <v>43231521</v>
          </cell>
          <cell r="T480" t="str">
            <v>DENIS</v>
          </cell>
          <cell r="U480" t="str">
            <v>SALAS</v>
          </cell>
          <cell r="V480" t="str">
            <v>MARTINEZ</v>
          </cell>
          <cell r="W480" t="str">
            <v>SIN DATOS</v>
          </cell>
          <cell r="X480" t="str">
            <v>03/11/1985</v>
          </cell>
          <cell r="Y480" t="str">
            <v>Masculino</v>
          </cell>
          <cell r="Z480" t="str">
            <v>Soltero</v>
          </cell>
          <cell r="AA480" t="str">
            <v>COMUNIDAD HUAMANMARCA - CIRCA</v>
          </cell>
          <cell r="AE480" t="str">
            <v>Superior Técnico</v>
          </cell>
          <cell r="AF480" t="str">
            <v>Técnico superior completo</v>
          </cell>
          <cell r="AG480" t="str">
            <v>TECNICO EN ENFERMERIA</v>
          </cell>
          <cell r="AK480" t="str">
            <v>TITULO</v>
          </cell>
          <cell r="AM480" t="str">
            <v>NO</v>
          </cell>
          <cell r="AR480" t="str">
            <v>SI</v>
          </cell>
          <cell r="AS480" t="str">
            <v>NO</v>
          </cell>
          <cell r="AT480" t="str">
            <v>NO</v>
          </cell>
          <cell r="AV480" t="str">
            <v>01/01/2019</v>
          </cell>
          <cell r="AW480" t="str">
            <v>TECNICO/A EN ENFERMERIA I</v>
          </cell>
          <cell r="AX480" t="str">
            <v>Regimen 276</v>
          </cell>
          <cell r="AY480" t="str">
            <v>Nombrado</v>
          </cell>
          <cell r="AZ480" t="str">
            <v>STF</v>
          </cell>
          <cell r="BA480" t="str">
            <v>0099-STF-Servidor Tecnico F</v>
          </cell>
          <cell r="BB480" t="str">
            <v>TF</v>
          </cell>
          <cell r="BE480" t="str">
            <v>Presencial</v>
          </cell>
          <cell r="BF480" t="str">
            <v>NO</v>
          </cell>
          <cell r="BG480" t="str">
            <v>NO</v>
          </cell>
          <cell r="BI480" t="str">
            <v>NO</v>
          </cell>
          <cell r="BJ480" t="str">
            <v>NO</v>
          </cell>
          <cell r="BK480" t="str">
            <v>31/12/2018</v>
          </cell>
          <cell r="BL480" t="str">
            <v>SI</v>
          </cell>
          <cell r="BM480" t="str">
            <v>Activos</v>
          </cell>
          <cell r="BN480" t="str">
            <v>Tecnicos</v>
          </cell>
          <cell r="BO480" t="str">
            <v>TECNICO ASIS</v>
          </cell>
          <cell r="BP480" t="str">
            <v>000619</v>
          </cell>
          <cell r="BQ480" t="str">
            <v>Ocupada</v>
          </cell>
          <cell r="BR480" t="str">
            <v>Concurso</v>
          </cell>
          <cell r="BS480" t="str">
            <v>01/01/2019</v>
          </cell>
          <cell r="BT480" t="str">
            <v>RESOLUCION DIRECTORAL</v>
          </cell>
          <cell r="BU480" t="str">
            <v>01/01/2019</v>
          </cell>
          <cell r="BV480" t="str">
            <v>396</v>
          </cell>
          <cell r="BX480" t="str">
            <v>DIRECCION EJECUTIVA</v>
          </cell>
          <cell r="BZ480" t="str">
            <v>Personal y Obligaciones Sociales</v>
          </cell>
          <cell r="CA480" t="str">
            <v>RECURSOS ORDINARIOS</v>
          </cell>
          <cell r="CB480" t="str">
            <v>12</v>
          </cell>
          <cell r="CC480" t="str">
            <v>BANCO DE LA NACION</v>
          </cell>
          <cell r="CD480" t="str">
            <v>CUENTA DE AHORRO</v>
          </cell>
          <cell r="CE480" t="str">
            <v>04181249531</v>
          </cell>
          <cell r="CF480" t="str">
            <v>00000000000000000000</v>
          </cell>
          <cell r="CG480" t="str">
            <v>DL.19990 - SNP</v>
          </cell>
          <cell r="CH480" t="str">
            <v>O.N.P.</v>
          </cell>
          <cell r="CI480" t="str">
            <v>01/01/2019</v>
          </cell>
          <cell r="CJ480" t="str">
            <v>000000000000</v>
          </cell>
          <cell r="CK480" t="str">
            <v>000000000000000</v>
          </cell>
          <cell r="CL480" t="str">
            <v>UE Red De Salud Abancay</v>
          </cell>
          <cell r="CM480" t="str">
            <v>ACTIVO</v>
          </cell>
          <cell r="CQ480" t="str">
            <v>Perú</v>
          </cell>
          <cell r="CR480" t="str">
            <v>MICRORED DE SALUD CENTENARIO</v>
          </cell>
        </row>
        <row r="481">
          <cell r="S481" t="str">
            <v>45696395</v>
          </cell>
          <cell r="T481" t="str">
            <v>LIVIA</v>
          </cell>
          <cell r="U481" t="str">
            <v>ESPINOZA</v>
          </cell>
          <cell r="V481" t="str">
            <v>FLORES</v>
          </cell>
          <cell r="W481" t="str">
            <v>SIN DATOS</v>
          </cell>
          <cell r="X481" t="str">
            <v>02/03/1989</v>
          </cell>
          <cell r="Y481" t="str">
            <v>Femenino</v>
          </cell>
          <cell r="Z481" t="str">
            <v>Soltero</v>
          </cell>
          <cell r="AA481" t="str">
            <v>BARRIO LOS ROSALES S/N</v>
          </cell>
          <cell r="AC481" t="str">
            <v>lives132@hotmail.com,livia_flores_e@hotmail.com</v>
          </cell>
          <cell r="AD481" t="str">
            <v>988898914</v>
          </cell>
          <cell r="AE481" t="str">
            <v>Superior Universitario</v>
          </cell>
          <cell r="AF481" t="str">
            <v>Superior completo</v>
          </cell>
          <cell r="AG481" t="str">
            <v>ENFERMERA(O)</v>
          </cell>
          <cell r="AL481" t="str">
            <v>67009</v>
          </cell>
          <cell r="AM481" t="str">
            <v>NO</v>
          </cell>
          <cell r="AR481" t="str">
            <v>SI</v>
          </cell>
          <cell r="AS481" t="str">
            <v>NO</v>
          </cell>
          <cell r="AT481" t="str">
            <v>NO</v>
          </cell>
          <cell r="AU481" t="str">
            <v>12/10/2021</v>
          </cell>
          <cell r="AV481" t="str">
            <v>12/10/2021</v>
          </cell>
          <cell r="AW481" t="str">
            <v>ENFERMERA/O</v>
          </cell>
          <cell r="AX481" t="str">
            <v>Regimen 1057 (CAS)</v>
          </cell>
          <cell r="AY481" t="str">
            <v>Contrato CAS</v>
          </cell>
          <cell r="AZ481" t="str">
            <v>Sin Nivel Remunerativo</v>
          </cell>
          <cell r="BA481" t="str">
            <v>0000-Sin Nivel Remunerativo</v>
          </cell>
          <cell r="BC481" t="str">
            <v>Recursos Ordinarios</v>
          </cell>
          <cell r="BD481" t="str">
            <v>2500</v>
          </cell>
          <cell r="BE481" t="str">
            <v>Presencial</v>
          </cell>
          <cell r="BF481" t="str">
            <v>NO</v>
          </cell>
          <cell r="BG481" t="str">
            <v>NO</v>
          </cell>
          <cell r="BH481" t="str">
            <v>Hijo en edad de lactancia</v>
          </cell>
          <cell r="BI481" t="str">
            <v>NO</v>
          </cell>
          <cell r="BJ481" t="str">
            <v>NO</v>
          </cell>
          <cell r="BL481" t="str">
            <v>NO</v>
          </cell>
          <cell r="BM481" t="str">
            <v>Contrato Administrativo de Servicios</v>
          </cell>
          <cell r="BN481" t="str">
            <v>Profesionales de la Salud</v>
          </cell>
          <cell r="BO481" t="str">
            <v>PROF. DE LA SALUD</v>
          </cell>
          <cell r="BP481" t="str">
            <v>000744</v>
          </cell>
          <cell r="BQ481" t="str">
            <v>Ocupada</v>
          </cell>
          <cell r="BR481" t="str">
            <v>Concurso</v>
          </cell>
          <cell r="BS481" t="str">
            <v>12/10/2021</v>
          </cell>
          <cell r="BT481" t="str">
            <v>MEMORANDUM</v>
          </cell>
          <cell r="BU481" t="str">
            <v>12/10/2021</v>
          </cell>
          <cell r="BV481" t="str">
            <v>1238</v>
          </cell>
          <cell r="BW481" t="str">
            <v>P.S. I-1 OCOBAMBA</v>
          </cell>
          <cell r="BX481" t="str">
            <v>RED DE SALUD ABANCAY</v>
          </cell>
          <cell r="BZ481" t="str">
            <v>Personal y Obligaciones Sociales</v>
          </cell>
          <cell r="CA481" t="str">
            <v>RECURSOS ORDINARIOS</v>
          </cell>
          <cell r="CB481" t="str">
            <v>4</v>
          </cell>
          <cell r="CC481" t="str">
            <v>BANCO DE LA NACION</v>
          </cell>
          <cell r="CD481" t="str">
            <v>CUENTA CORRIENTE</v>
          </cell>
          <cell r="CE481" t="str">
            <v>04045270454</v>
          </cell>
          <cell r="CF481" t="str">
            <v>00000000000000000000</v>
          </cell>
          <cell r="CG481" t="str">
            <v>DL.25897 - SPP</v>
          </cell>
          <cell r="CH481" t="str">
            <v>PRIMA AFP</v>
          </cell>
          <cell r="CI481" t="str">
            <v>12/07/2018</v>
          </cell>
          <cell r="CJ481" t="str">
            <v>625672LEFIR0</v>
          </cell>
          <cell r="CL481" t="str">
            <v>UE Red De Salud Abancay</v>
          </cell>
          <cell r="CM481" t="str">
            <v>ACTIVO</v>
          </cell>
          <cell r="CQ481" t="str">
            <v>Perú</v>
          </cell>
          <cell r="CR481" t="str">
            <v>MICRORED DE SALUD CENTENARIO</v>
          </cell>
        </row>
        <row r="482">
          <cell r="S482" t="str">
            <v>40169679</v>
          </cell>
          <cell r="T482" t="str">
            <v>PATRICIA</v>
          </cell>
          <cell r="U482" t="str">
            <v>AYQUIPA</v>
          </cell>
          <cell r="V482" t="str">
            <v>QUISPE</v>
          </cell>
          <cell r="W482" t="str">
            <v>SIN DATOS</v>
          </cell>
          <cell r="X482" t="str">
            <v>01/05/1979</v>
          </cell>
          <cell r="Y482" t="str">
            <v>Femenino</v>
          </cell>
          <cell r="Z482" t="str">
            <v>Soltero</v>
          </cell>
          <cell r="AA482" t="str">
            <v>MEXICO S/N</v>
          </cell>
          <cell r="AE482" t="str">
            <v>Superior Técnico</v>
          </cell>
          <cell r="AF482" t="str">
            <v>Técnico superior completo</v>
          </cell>
          <cell r="AG482" t="str">
            <v>TECNICO EN ENFERMERIA</v>
          </cell>
          <cell r="AK482" t="str">
            <v>TITULO</v>
          </cell>
          <cell r="AM482" t="str">
            <v>NO</v>
          </cell>
          <cell r="AR482" t="str">
            <v>SI</v>
          </cell>
          <cell r="AS482" t="str">
            <v>NO</v>
          </cell>
          <cell r="AT482" t="str">
            <v>NO</v>
          </cell>
          <cell r="AU482" t="str">
            <v>01/07/2016</v>
          </cell>
          <cell r="AV482" t="str">
            <v>07/01/2022</v>
          </cell>
          <cell r="AW482" t="str">
            <v>TECNICO/A EN ENFERMERIA I</v>
          </cell>
          <cell r="AX482" t="str">
            <v>Regimen 1057 (CAS)</v>
          </cell>
          <cell r="AY482" t="str">
            <v>Contrato CAS</v>
          </cell>
          <cell r="AZ482" t="str">
            <v>Sin Nivel Remunerativo</v>
          </cell>
          <cell r="BA482" t="str">
            <v>0000-Sin Nivel Remunerativo</v>
          </cell>
          <cell r="BC482" t="str">
            <v>Recursos Ordinarios</v>
          </cell>
          <cell r="BD482" t="str">
            <v>1400</v>
          </cell>
          <cell r="BE482" t="str">
            <v>Presencial</v>
          </cell>
          <cell r="BF482" t="str">
            <v>NO</v>
          </cell>
          <cell r="BG482" t="str">
            <v>NO</v>
          </cell>
          <cell r="BI482" t="str">
            <v>NO</v>
          </cell>
          <cell r="BJ482" t="str">
            <v>NO</v>
          </cell>
          <cell r="BL482" t="str">
            <v>NO</v>
          </cell>
          <cell r="BM482" t="str">
            <v>Contrato Administrativo de Servicios</v>
          </cell>
          <cell r="BN482" t="str">
            <v>Tecnicos</v>
          </cell>
          <cell r="BO482" t="str">
            <v>TECNICO ASIS</v>
          </cell>
          <cell r="BP482" t="str">
            <v>000346</v>
          </cell>
          <cell r="BQ482" t="str">
            <v>Ocupada</v>
          </cell>
          <cell r="BR482" t="str">
            <v>Mandato Judicial</v>
          </cell>
          <cell r="BS482" t="str">
            <v>01/04/2022</v>
          </cell>
          <cell r="BT482" t="str">
            <v>CONTRATO</v>
          </cell>
          <cell r="BU482" t="str">
            <v>01/04/2022</v>
          </cell>
          <cell r="BV482" t="str">
            <v>301-2022</v>
          </cell>
          <cell r="BW482" t="str">
            <v>RED DE SALUD ABANCAY</v>
          </cell>
          <cell r="BX482" t="str">
            <v>DIRECCION EJECUTIVA</v>
          </cell>
          <cell r="BZ482" t="str">
            <v>Personal y Obligaciones Sociales</v>
          </cell>
          <cell r="CA482" t="str">
            <v>RECURSOS ORDINARIOS</v>
          </cell>
          <cell r="CB482" t="str">
            <v>12</v>
          </cell>
          <cell r="CC482" t="str">
            <v>BANCO DE LA NACION</v>
          </cell>
          <cell r="CD482" t="str">
            <v>CUENTA CORRIENTE</v>
          </cell>
          <cell r="CE482" t="str">
            <v>-</v>
          </cell>
          <cell r="CF482" t="str">
            <v>-</v>
          </cell>
          <cell r="CG482" t="str">
            <v>DL.19990 - SNP</v>
          </cell>
          <cell r="CH482" t="str">
            <v>O.N.P.</v>
          </cell>
          <cell r="CI482" t="str">
            <v>01/04/2022</v>
          </cell>
          <cell r="CL482" t="str">
            <v>UE Red De Salud Abancay</v>
          </cell>
          <cell r="CM482" t="str">
            <v>ACTIVO</v>
          </cell>
          <cell r="CN482" t="str">
            <v>07/01/2022</v>
          </cell>
          <cell r="CO482" t="str">
            <v>31/01/2022</v>
          </cell>
          <cell r="CP482" t="str">
            <v>261954_8427_2022-02-0419-02-51.pdf</v>
          </cell>
          <cell r="CQ482" t="str">
            <v>Perú</v>
          </cell>
          <cell r="CR482" t="str">
            <v>MICRORED DE SALUD CENTENARIO</v>
          </cell>
        </row>
        <row r="483">
          <cell r="S483" t="str">
            <v>46130925</v>
          </cell>
          <cell r="T483" t="str">
            <v>NILDA</v>
          </cell>
          <cell r="U483" t="str">
            <v>AMPUERO</v>
          </cell>
          <cell r="V483" t="str">
            <v>ALARCON</v>
          </cell>
          <cell r="W483" t="str">
            <v>SIN DATOS</v>
          </cell>
          <cell r="X483" t="str">
            <v>27/12/1989</v>
          </cell>
          <cell r="Y483" t="str">
            <v>Femenino</v>
          </cell>
          <cell r="Z483" t="str">
            <v>Soltero</v>
          </cell>
          <cell r="AA483" t="str">
            <v>COMUNIDAD POCOHUANCA</v>
          </cell>
          <cell r="AE483" t="str">
            <v>Superior Técnico</v>
          </cell>
          <cell r="AF483" t="str">
            <v>Técnico superior completo</v>
          </cell>
          <cell r="AG483" t="str">
            <v>TECNICO EN ENFERMERIA</v>
          </cell>
          <cell r="AK483" t="str">
            <v>TITULO</v>
          </cell>
          <cell r="AM483" t="str">
            <v>NO</v>
          </cell>
          <cell r="AR483" t="str">
            <v>SI</v>
          </cell>
          <cell r="AS483" t="str">
            <v>NO</v>
          </cell>
          <cell r="AT483" t="str">
            <v>NO</v>
          </cell>
          <cell r="AV483" t="str">
            <v>01/03/2018</v>
          </cell>
          <cell r="AW483" t="str">
            <v>TECNICO/A EN ENFERMERIA I</v>
          </cell>
          <cell r="AX483" t="str">
            <v>Regimen 276</v>
          </cell>
          <cell r="AY483" t="str">
            <v>Contratado 276 - Plazo fijo</v>
          </cell>
          <cell r="AZ483" t="str">
            <v>STF</v>
          </cell>
          <cell r="BA483" t="str">
            <v>0099-STF-Servidor Tecnico F</v>
          </cell>
          <cell r="BB483" t="str">
            <v>TF</v>
          </cell>
          <cell r="BE483" t="str">
            <v>Presencial</v>
          </cell>
          <cell r="BF483" t="str">
            <v>NO</v>
          </cell>
          <cell r="BG483" t="str">
            <v>NO</v>
          </cell>
          <cell r="BI483" t="str">
            <v>NO</v>
          </cell>
          <cell r="BJ483" t="str">
            <v>NO</v>
          </cell>
          <cell r="BL483" t="str">
            <v>NO</v>
          </cell>
          <cell r="BM483" t="str">
            <v>Activos</v>
          </cell>
          <cell r="BN483" t="str">
            <v>Tecnicos</v>
          </cell>
          <cell r="BO483" t="str">
            <v>TECNICO ASIS</v>
          </cell>
          <cell r="BP483" t="str">
            <v>000572</v>
          </cell>
          <cell r="BQ483" t="str">
            <v>Ocupada</v>
          </cell>
          <cell r="BR483" t="str">
            <v>Contrato</v>
          </cell>
          <cell r="BS483" t="str">
            <v>02/03/2022</v>
          </cell>
          <cell r="BT483" t="str">
            <v>MEMORANDUM</v>
          </cell>
          <cell r="BU483" t="str">
            <v>03/03/2022</v>
          </cell>
          <cell r="BV483" t="str">
            <v>MEMO</v>
          </cell>
          <cell r="BW483" t="str">
            <v>P.S. I-1 OCOBAMBA</v>
          </cell>
          <cell r="BX483" t="str">
            <v>DIRECCION EJECUTIVA</v>
          </cell>
          <cell r="BZ483" t="str">
            <v>Personal y Obligaciones Sociales</v>
          </cell>
          <cell r="CA483" t="str">
            <v>RECURSOS ORDINARIOS</v>
          </cell>
          <cell r="CB483" t="str">
            <v>12</v>
          </cell>
          <cell r="CC483" t="str">
            <v>BANCO DE LA NACION</v>
          </cell>
          <cell r="CD483" t="str">
            <v>CUENTA CORRIENTE</v>
          </cell>
          <cell r="CE483" t="str">
            <v>00000</v>
          </cell>
          <cell r="CF483" t="str">
            <v>000000</v>
          </cell>
          <cell r="CG483" t="str">
            <v>DL.19990 - SNP</v>
          </cell>
          <cell r="CH483" t="str">
            <v>O.N.P.</v>
          </cell>
          <cell r="CI483" t="str">
            <v>03/03/2022</v>
          </cell>
          <cell r="CL483" t="str">
            <v>UE Red De Salud Abancay</v>
          </cell>
          <cell r="CM483" t="str">
            <v>ACTIVO</v>
          </cell>
          <cell r="CQ483" t="str">
            <v>Perú</v>
          </cell>
          <cell r="CR483" t="str">
            <v>MICRORED DE SALUD CENTENARIO</v>
          </cell>
        </row>
        <row r="484">
          <cell r="S484" t="str">
            <v>42201510</v>
          </cell>
          <cell r="T484" t="str">
            <v>ANA MARIA</v>
          </cell>
          <cell r="U484" t="str">
            <v>SERRANO</v>
          </cell>
          <cell r="V484" t="str">
            <v>SARMIENTO</v>
          </cell>
          <cell r="W484" t="str">
            <v>SIN DATOS</v>
          </cell>
          <cell r="X484" t="str">
            <v>06/07/1981</v>
          </cell>
          <cell r="Y484" t="str">
            <v>Femenino</v>
          </cell>
          <cell r="Z484" t="str">
            <v>Soltero</v>
          </cell>
          <cell r="AA484" t="str">
            <v>COMUNID. CIRCA</v>
          </cell>
          <cell r="AC484" t="str">
            <v>shemita1401@hotmail.com</v>
          </cell>
          <cell r="AD484" t="str">
            <v>920544794</v>
          </cell>
          <cell r="AE484" t="str">
            <v>Superior Técnico</v>
          </cell>
          <cell r="AF484" t="str">
            <v>Técnico superior completo</v>
          </cell>
          <cell r="AG484" t="str">
            <v>TECNICO EN ENFERMERIA</v>
          </cell>
          <cell r="AK484" t="str">
            <v>TITULO</v>
          </cell>
          <cell r="AM484" t="str">
            <v>NO</v>
          </cell>
          <cell r="AR484" t="str">
            <v>SI</v>
          </cell>
          <cell r="AS484" t="str">
            <v>NO</v>
          </cell>
          <cell r="AT484" t="str">
            <v>NO</v>
          </cell>
          <cell r="AV484" t="str">
            <v>2011-03-11</v>
          </cell>
          <cell r="AW484" t="str">
            <v>TECNICO/A EN ENFERMERIA I</v>
          </cell>
          <cell r="AX484" t="str">
            <v>Regimen 276</v>
          </cell>
          <cell r="AY484" t="str">
            <v>Nombrado</v>
          </cell>
          <cell r="AZ484" t="str">
            <v>STF</v>
          </cell>
          <cell r="BA484" t="str">
            <v>0099-STF-Servidor Tecnico F</v>
          </cell>
          <cell r="BB484" t="str">
            <v>TF</v>
          </cell>
          <cell r="BE484" t="str">
            <v>Presencial</v>
          </cell>
          <cell r="BF484" t="str">
            <v>NO</v>
          </cell>
          <cell r="BG484" t="str">
            <v>NO</v>
          </cell>
          <cell r="BI484" t="str">
            <v>NO</v>
          </cell>
          <cell r="BJ484" t="str">
            <v>NO</v>
          </cell>
          <cell r="BK484" t="str">
            <v>07/11/2017</v>
          </cell>
          <cell r="BL484" t="str">
            <v>SI</v>
          </cell>
          <cell r="BM484" t="str">
            <v>Activos</v>
          </cell>
          <cell r="BN484" t="str">
            <v>Tecnicos</v>
          </cell>
          <cell r="BO484" t="str">
            <v>TECNICO ASIS</v>
          </cell>
          <cell r="BP484" t="str">
            <v>000570</v>
          </cell>
          <cell r="BQ484" t="str">
            <v>Ocupada</v>
          </cell>
          <cell r="BR484" t="str">
            <v>Ley 30114</v>
          </cell>
          <cell r="BS484" t="str">
            <v>01/11/2017</v>
          </cell>
          <cell r="BT484" t="str">
            <v>RESOLUCION DIRECTORAL</v>
          </cell>
          <cell r="BU484" t="str">
            <v>01/11/2017</v>
          </cell>
          <cell r="BV484" t="str">
            <v>281-2017</v>
          </cell>
          <cell r="BX484" t="str">
            <v>RED DE SALUD ABANCAY</v>
          </cell>
          <cell r="BZ484" t="str">
            <v>Personal y Obligaciones Sociales</v>
          </cell>
          <cell r="CA484" t="str">
            <v>RECURSOS ORDINARIOS</v>
          </cell>
          <cell r="CB484" t="str">
            <v>0</v>
          </cell>
          <cell r="CC484" t="str">
            <v>BANCO DE LA NACION</v>
          </cell>
          <cell r="CD484" t="str">
            <v>MULTIRED</v>
          </cell>
          <cell r="CE484" t="str">
            <v>04181230091</v>
          </cell>
          <cell r="CF484" t="str">
            <v>00000000000000000000</v>
          </cell>
          <cell r="CG484" t="str">
            <v>DL.19990 - SNP</v>
          </cell>
          <cell r="CH484" t="str">
            <v>O.N.P.</v>
          </cell>
          <cell r="CI484" t="str">
            <v>01/11/2017</v>
          </cell>
          <cell r="CJ484" t="str">
            <v>0</v>
          </cell>
          <cell r="CK484" t="str">
            <v>0</v>
          </cell>
          <cell r="CL484" t="str">
            <v>UE Red De Salud Abancay</v>
          </cell>
          <cell r="CM484" t="str">
            <v>ACTIVO</v>
          </cell>
          <cell r="CQ484" t="str">
            <v>Perú</v>
          </cell>
          <cell r="CR484" t="str">
            <v>MICRORED DE SALUD CENTENARIO</v>
          </cell>
        </row>
        <row r="485">
          <cell r="S485" t="str">
            <v>44989954</v>
          </cell>
          <cell r="T485" t="str">
            <v>REBECA</v>
          </cell>
          <cell r="U485" t="str">
            <v>CERVANTES</v>
          </cell>
          <cell r="V485" t="str">
            <v>CHICLLA</v>
          </cell>
          <cell r="W485" t="str">
            <v>SIN DATOS</v>
          </cell>
          <cell r="X485" t="str">
            <v>10/12/1987</v>
          </cell>
          <cell r="Y485" t="str">
            <v>Femenino</v>
          </cell>
          <cell r="Z485" t="str">
            <v>Soltero</v>
          </cell>
          <cell r="AA485" t="str">
            <v>JR.AREQUIPA 122</v>
          </cell>
          <cell r="AE485" t="str">
            <v>Superior Universitario</v>
          </cell>
          <cell r="AF485" t="str">
            <v>Superior completo</v>
          </cell>
          <cell r="AG485" t="str">
            <v>ENFERMERA(O)</v>
          </cell>
          <cell r="AK485" t="str">
            <v>TITULO</v>
          </cell>
          <cell r="AL485" t="str">
            <v>0</v>
          </cell>
          <cell r="AM485" t="str">
            <v>NO</v>
          </cell>
          <cell r="AR485" t="str">
            <v>SI</v>
          </cell>
          <cell r="AS485" t="str">
            <v>NO</v>
          </cell>
          <cell r="AT485" t="str">
            <v>NO</v>
          </cell>
          <cell r="AU485" t="str">
            <v>01/06/2020</v>
          </cell>
          <cell r="AV485" t="str">
            <v>07/04/2022</v>
          </cell>
          <cell r="AW485" t="str">
            <v>ENFERMERA/O</v>
          </cell>
          <cell r="AX485" t="str">
            <v>Regimen 1057 (CAS)</v>
          </cell>
          <cell r="AY485" t="str">
            <v>CAS LEY N° 31538</v>
          </cell>
          <cell r="AZ485" t="str">
            <v>Sin Nivel Remunerativo</v>
          </cell>
          <cell r="BA485" t="str">
            <v>0000-Sin Nivel Remunerativo</v>
          </cell>
          <cell r="BC485" t="str">
            <v>Recursos Ordinarios</v>
          </cell>
          <cell r="BD485" t="str">
            <v>2900</v>
          </cell>
          <cell r="BE485" t="str">
            <v>Presencial</v>
          </cell>
          <cell r="BF485" t="str">
            <v>NO</v>
          </cell>
          <cell r="BG485" t="str">
            <v>NO</v>
          </cell>
          <cell r="BI485" t="str">
            <v>NO</v>
          </cell>
          <cell r="BJ485" t="str">
            <v>NO</v>
          </cell>
          <cell r="BL485" t="str">
            <v>NO</v>
          </cell>
          <cell r="BM485" t="str">
            <v>Contrato Administrativo de Servicios</v>
          </cell>
          <cell r="BN485" t="str">
            <v>Profesionales de la Salud</v>
          </cell>
          <cell r="BO485" t="str">
            <v>PROF. DE LA SALUD</v>
          </cell>
          <cell r="BP485" t="str">
            <v>000909</v>
          </cell>
          <cell r="BQ485" t="str">
            <v>Ocupada</v>
          </cell>
          <cell r="BR485" t="str">
            <v>Contrato</v>
          </cell>
          <cell r="BS485" t="str">
            <v>09/08/2022</v>
          </cell>
          <cell r="BT485" t="str">
            <v>MEMORANDUM</v>
          </cell>
          <cell r="BU485" t="str">
            <v>09/08/2022</v>
          </cell>
          <cell r="BV485" t="str">
            <v>1120-2022</v>
          </cell>
          <cell r="BW485" t="str">
            <v>P.S. I-1 ATANCAMA</v>
          </cell>
          <cell r="BX485" t="str">
            <v>RED DE SALUD ABANCAY</v>
          </cell>
          <cell r="BZ485" t="str">
            <v>Personal y Obligaciones Sociales</v>
          </cell>
          <cell r="CA485" t="str">
            <v>RECURSOS ORDINARIOS</v>
          </cell>
          <cell r="CB485" t="str">
            <v>2</v>
          </cell>
          <cell r="CC485" t="str">
            <v>BANCO DE LA NACION</v>
          </cell>
          <cell r="CD485" t="str">
            <v>MULTIRED</v>
          </cell>
          <cell r="CG485" t="str">
            <v>DL.19990 - SNP</v>
          </cell>
          <cell r="CH485" t="str">
            <v>O.N.P.</v>
          </cell>
          <cell r="CI485" t="str">
            <v>09/08/2022</v>
          </cell>
          <cell r="CL485" t="str">
            <v>UE Red De Salud Abancay</v>
          </cell>
          <cell r="CM485" t="str">
            <v>ACTIVO</v>
          </cell>
          <cell r="CQ485" t="str">
            <v>Perú</v>
          </cell>
          <cell r="CR485" t="str">
            <v>MICRORED DE SALUD CENTENARIO</v>
          </cell>
        </row>
        <row r="486">
          <cell r="S486" t="str">
            <v>80003540</v>
          </cell>
          <cell r="T486" t="str">
            <v>GILBER</v>
          </cell>
          <cell r="U486" t="str">
            <v>CACERES</v>
          </cell>
          <cell r="V486" t="str">
            <v>CHIPA</v>
          </cell>
          <cell r="W486" t="str">
            <v>SIN DATOS</v>
          </cell>
          <cell r="X486" t="str">
            <v>25/06/1976</v>
          </cell>
          <cell r="Y486" t="str">
            <v>Masculino</v>
          </cell>
          <cell r="Z486" t="str">
            <v>Casado</v>
          </cell>
          <cell r="AA486" t="str">
            <v>PROLONG 26 DE MARZO H 08</v>
          </cell>
          <cell r="AC486" t="str">
            <v>gcacereschipa@hotmail.com</v>
          </cell>
          <cell r="AD486" t="str">
            <v>983610525</v>
          </cell>
          <cell r="AE486" t="str">
            <v>Superior Técnico</v>
          </cell>
          <cell r="AF486" t="str">
            <v>Técnico superior completo</v>
          </cell>
          <cell r="AG486" t="str">
            <v>TECNICO EN ENFERMERIA</v>
          </cell>
          <cell r="AK486" t="str">
            <v>TITULO</v>
          </cell>
          <cell r="AM486" t="str">
            <v>NO</v>
          </cell>
          <cell r="AR486" t="str">
            <v>SI</v>
          </cell>
          <cell r="AS486" t="str">
            <v>NO</v>
          </cell>
          <cell r="AT486" t="str">
            <v>NO</v>
          </cell>
          <cell r="AV486" t="str">
            <v>2010-04-01</v>
          </cell>
          <cell r="AW486" t="str">
            <v>TECNICO/A EN ENFERMERIA II</v>
          </cell>
          <cell r="AX486" t="str">
            <v>Regimen 276</v>
          </cell>
          <cell r="AY486" t="str">
            <v>Nombrado</v>
          </cell>
          <cell r="AZ486" t="str">
            <v>STF</v>
          </cell>
          <cell r="BA486" t="str">
            <v>0099-STF-Servidor Tecnico F</v>
          </cell>
          <cell r="BB486" t="str">
            <v>TF</v>
          </cell>
          <cell r="BE486" t="str">
            <v>Presencial</v>
          </cell>
          <cell r="BF486" t="str">
            <v>NO</v>
          </cell>
          <cell r="BG486" t="str">
            <v>NO</v>
          </cell>
          <cell r="BI486" t="str">
            <v>NO</v>
          </cell>
          <cell r="BJ486" t="str">
            <v>NO</v>
          </cell>
          <cell r="BK486" t="str">
            <v>20/10/2016</v>
          </cell>
          <cell r="BL486" t="str">
            <v>SI</v>
          </cell>
          <cell r="BM486" t="str">
            <v>Activos</v>
          </cell>
          <cell r="BN486" t="str">
            <v>Tecnicos</v>
          </cell>
          <cell r="BO486" t="str">
            <v>TECNICO ASIS</v>
          </cell>
          <cell r="BP486" t="str">
            <v>000528</v>
          </cell>
          <cell r="BQ486" t="str">
            <v>Ocupada</v>
          </cell>
          <cell r="BR486" t="str">
            <v>Ley 30372</v>
          </cell>
          <cell r="BS486" t="str">
            <v>17/10/2016</v>
          </cell>
          <cell r="BT486" t="str">
            <v>DECRETO SUPREMO</v>
          </cell>
          <cell r="BU486" t="str">
            <v>15/10/2016</v>
          </cell>
          <cell r="BV486" t="str">
            <v>DS 286-2016-EF Nombramiento 2016</v>
          </cell>
          <cell r="BW486" t="str">
            <v>RED DE SALUD ABANCAY</v>
          </cell>
          <cell r="BX486" t="str">
            <v>DIRECCION EJECUTIVA</v>
          </cell>
          <cell r="BY486" t="str">
            <v>GESTION ADMINISTRATIVA</v>
          </cell>
          <cell r="BZ486" t="str">
            <v>Personal y Obligaciones Sociales</v>
          </cell>
          <cell r="CA486" t="str">
            <v>RECURSOS ORDINARIOS</v>
          </cell>
          <cell r="CB486" t="str">
            <v>12</v>
          </cell>
          <cell r="CC486" t="str">
            <v>BANCO DE LA NACION</v>
          </cell>
          <cell r="CD486" t="str">
            <v>CUENTA DE AHORRO</v>
          </cell>
          <cell r="CE486" t="str">
            <v>04181092899</v>
          </cell>
          <cell r="CF486" t="str">
            <v>00000000000000000000</v>
          </cell>
          <cell r="CG486" t="str">
            <v>DL.19990 - SNP</v>
          </cell>
          <cell r="CH486" t="str">
            <v>O.N.P.</v>
          </cell>
          <cell r="CI486" t="str">
            <v>01/07/2018</v>
          </cell>
          <cell r="CJ486" t="str">
            <v>000000000000</v>
          </cell>
          <cell r="CK486" t="str">
            <v>0000000000000</v>
          </cell>
          <cell r="CL486" t="str">
            <v>UE Red De Salud Abancay</v>
          </cell>
          <cell r="CM486" t="str">
            <v>ACTIVO</v>
          </cell>
          <cell r="CQ486" t="str">
            <v>Perú</v>
          </cell>
          <cell r="CR486" t="str">
            <v>MICRORED DE SALUD MICAELA BASTIDAS</v>
          </cell>
        </row>
        <row r="487">
          <cell r="S487" t="str">
            <v>43229636</v>
          </cell>
          <cell r="T487" t="str">
            <v>LUCIA</v>
          </cell>
          <cell r="U487" t="str">
            <v>HUAYHUA</v>
          </cell>
          <cell r="V487" t="str">
            <v>ROJAS</v>
          </cell>
          <cell r="W487" t="str">
            <v>SIN DATOS</v>
          </cell>
          <cell r="X487" t="str">
            <v>30/08/1985</v>
          </cell>
          <cell r="Y487" t="str">
            <v>Femenino</v>
          </cell>
          <cell r="Z487" t="str">
            <v>Soltero</v>
          </cell>
          <cell r="AA487" t="str">
            <v>SIN DATOS</v>
          </cell>
          <cell r="AC487" t="str">
            <v>luciita_3015@hotmail.com</v>
          </cell>
          <cell r="AD487" t="str">
            <v>983654738</v>
          </cell>
          <cell r="AE487" t="str">
            <v>Superior Universitario</v>
          </cell>
          <cell r="AF487" t="str">
            <v>Superior completo</v>
          </cell>
          <cell r="AG487" t="str">
            <v>ENFERMERA(O)</v>
          </cell>
          <cell r="AK487" t="str">
            <v>TITULO</v>
          </cell>
          <cell r="AL487" t="str">
            <v>59054</v>
          </cell>
          <cell r="AM487" t="str">
            <v>NO</v>
          </cell>
          <cell r="AR487" t="str">
            <v>SI</v>
          </cell>
          <cell r="AS487" t="str">
            <v>NO</v>
          </cell>
          <cell r="AT487" t="str">
            <v>NO</v>
          </cell>
          <cell r="AU487" t="str">
            <v>1998-07-01</v>
          </cell>
          <cell r="AV487" t="str">
            <v>01/01/2019</v>
          </cell>
          <cell r="AW487" t="str">
            <v>ENFERMERA/O</v>
          </cell>
          <cell r="AX487" t="str">
            <v>Regimen 276</v>
          </cell>
          <cell r="AY487" t="str">
            <v>Nombrado</v>
          </cell>
          <cell r="AZ487" t="str">
            <v>ENF-10</v>
          </cell>
          <cell r="BA487" t="str">
            <v>0076-ENF-10-Enfermera (nivel I)</v>
          </cell>
          <cell r="BB487" t="str">
            <v>10</v>
          </cell>
          <cell r="BE487" t="str">
            <v>Presencial</v>
          </cell>
          <cell r="BF487" t="str">
            <v>NO</v>
          </cell>
          <cell r="BG487" t="str">
            <v>NO</v>
          </cell>
          <cell r="BI487" t="str">
            <v>NO</v>
          </cell>
          <cell r="BJ487" t="str">
            <v>NO</v>
          </cell>
          <cell r="BK487" t="str">
            <v>31/12/2018</v>
          </cell>
          <cell r="BL487" t="str">
            <v>SI</v>
          </cell>
          <cell r="BM487" t="str">
            <v>Activos</v>
          </cell>
          <cell r="BN487" t="str">
            <v>Profesionales de la Salud</v>
          </cell>
          <cell r="BO487" t="str">
            <v>PROF. DE LA SALUD</v>
          </cell>
          <cell r="BP487" t="str">
            <v>000590</v>
          </cell>
          <cell r="BQ487" t="str">
            <v>Ocupada</v>
          </cell>
          <cell r="BR487" t="str">
            <v>Concurso</v>
          </cell>
          <cell r="BS487" t="str">
            <v>01/01/2019</v>
          </cell>
          <cell r="BT487" t="str">
            <v>RESOLUCION DIRECTORAL</v>
          </cell>
          <cell r="BU487" t="str">
            <v>01/01/2019</v>
          </cell>
          <cell r="BV487" t="str">
            <v>396</v>
          </cell>
          <cell r="BW487" t="str">
            <v>RED DE SALUD ABANCAY</v>
          </cell>
          <cell r="BX487" t="str">
            <v>DIRECCION EJECUTIVA</v>
          </cell>
          <cell r="BZ487" t="str">
            <v>Personal y Obligaciones Sociales</v>
          </cell>
          <cell r="CA487" t="str">
            <v>RECURSOS ORDINARIOS</v>
          </cell>
          <cell r="CB487" t="str">
            <v>12</v>
          </cell>
          <cell r="CC487" t="str">
            <v>BANCO DE LA NACION</v>
          </cell>
          <cell r="CD487" t="str">
            <v>CUENTA DE AHORRO</v>
          </cell>
          <cell r="CE487" t="str">
            <v>04039909575</v>
          </cell>
          <cell r="CF487" t="str">
            <v>00000000000000000000</v>
          </cell>
          <cell r="CG487" t="str">
            <v>DL.25897 - SPP</v>
          </cell>
          <cell r="CH487" t="str">
            <v>AFP INTEGRA</v>
          </cell>
          <cell r="CI487" t="str">
            <v>01/01/2019</v>
          </cell>
          <cell r="CJ487" t="str">
            <v>612870LHRYA3</v>
          </cell>
          <cell r="CK487" t="str">
            <v>000000000000000</v>
          </cell>
          <cell r="CL487" t="str">
            <v>UE Red De Salud Abancay</v>
          </cell>
          <cell r="CM487" t="str">
            <v>ACTIVO</v>
          </cell>
          <cell r="CQ487" t="str">
            <v>Perú</v>
          </cell>
          <cell r="CR487" t="str">
            <v>MICRORED DE SALUD MICAELA BASTIDAS</v>
          </cell>
        </row>
        <row r="488">
          <cell r="S488" t="str">
            <v>45177242</v>
          </cell>
          <cell r="T488" t="str">
            <v>FELIPE</v>
          </cell>
          <cell r="U488" t="str">
            <v>RODRIGUEZ</v>
          </cell>
          <cell r="V488" t="str">
            <v>JUARES</v>
          </cell>
          <cell r="W488" t="str">
            <v>SIN DATOS</v>
          </cell>
          <cell r="X488" t="str">
            <v>22/11/1987</v>
          </cell>
          <cell r="Y488" t="str">
            <v>Masculino</v>
          </cell>
          <cell r="Z488" t="str">
            <v>Soltero</v>
          </cell>
          <cell r="AA488" t="str">
            <v>JR BOLOGNESI S/N</v>
          </cell>
          <cell r="AE488" t="str">
            <v>Superior Técnico</v>
          </cell>
          <cell r="AF488" t="str">
            <v>Técnico superior completo</v>
          </cell>
          <cell r="AG488" t="str">
            <v>TECNICO EN ENFERMERIA</v>
          </cell>
          <cell r="AK488" t="str">
            <v>TITULO</v>
          </cell>
          <cell r="AM488" t="str">
            <v>NO</v>
          </cell>
          <cell r="AR488" t="str">
            <v>SI</v>
          </cell>
          <cell r="AS488" t="str">
            <v>NO</v>
          </cell>
          <cell r="AT488" t="str">
            <v>NO</v>
          </cell>
          <cell r="AV488" t="str">
            <v>2013-02-13</v>
          </cell>
          <cell r="AW488" t="str">
            <v>TECNICO/A EN ENFERMERIA I</v>
          </cell>
          <cell r="AX488" t="str">
            <v>Regimen 276</v>
          </cell>
          <cell r="AY488" t="str">
            <v>Nombrado</v>
          </cell>
          <cell r="AZ488" t="str">
            <v>STF</v>
          </cell>
          <cell r="BA488" t="str">
            <v>0099-STF-Servidor Tecnico F</v>
          </cell>
          <cell r="BB488" t="str">
            <v>TF</v>
          </cell>
          <cell r="BE488" t="str">
            <v>Presencial</v>
          </cell>
          <cell r="BF488" t="str">
            <v>NO</v>
          </cell>
          <cell r="BG488" t="str">
            <v>NO</v>
          </cell>
          <cell r="BI488" t="str">
            <v>NO</v>
          </cell>
          <cell r="BJ488" t="str">
            <v>NO</v>
          </cell>
          <cell r="BK488" t="str">
            <v>07/11/2017</v>
          </cell>
          <cell r="BL488" t="str">
            <v>SI</v>
          </cell>
          <cell r="BM488" t="str">
            <v>Activos</v>
          </cell>
          <cell r="BN488" t="str">
            <v>Tecnicos</v>
          </cell>
          <cell r="BO488" t="str">
            <v>TECNICO ASIS</v>
          </cell>
          <cell r="BP488" t="str">
            <v>000579</v>
          </cell>
          <cell r="BQ488" t="str">
            <v>Ocupada</v>
          </cell>
          <cell r="BR488" t="str">
            <v>Ley 30114</v>
          </cell>
          <cell r="BS488" t="str">
            <v>01/11/2017</v>
          </cell>
          <cell r="BT488" t="str">
            <v>RESOLUCION DIRECTORAL</v>
          </cell>
          <cell r="BU488" t="str">
            <v>01/11/2017</v>
          </cell>
          <cell r="BV488" t="str">
            <v>281-2017</v>
          </cell>
          <cell r="BW488" t="str">
            <v>RED DE SALUD ABANCAY</v>
          </cell>
          <cell r="BX488" t="str">
            <v>RED DE SALUD ABANCAY</v>
          </cell>
          <cell r="BZ488" t="str">
            <v>Personal y Obligaciones Sociales</v>
          </cell>
          <cell r="CA488" t="str">
            <v>RECURSOS ORDINARIOS</v>
          </cell>
          <cell r="CB488" t="str">
            <v>0</v>
          </cell>
          <cell r="CC488" t="str">
            <v>BANCO DE LA NACION</v>
          </cell>
          <cell r="CD488" t="str">
            <v>MULTIRED</v>
          </cell>
          <cell r="CE488" t="str">
            <v>04211252753</v>
          </cell>
          <cell r="CF488" t="str">
            <v>0</v>
          </cell>
          <cell r="CG488" t="str">
            <v>DL.19990 - SNP</v>
          </cell>
          <cell r="CH488" t="str">
            <v>O.N.P.</v>
          </cell>
          <cell r="CI488" t="str">
            <v>01/07/2018</v>
          </cell>
          <cell r="CJ488" t="str">
            <v>0</v>
          </cell>
          <cell r="CK488" t="str">
            <v>0</v>
          </cell>
          <cell r="CL488" t="str">
            <v>UE Red De Salud Abancay</v>
          </cell>
          <cell r="CM488" t="str">
            <v>ACTIVO</v>
          </cell>
          <cell r="CQ488" t="str">
            <v>Perú</v>
          </cell>
          <cell r="CR488" t="str">
            <v>MICRORED DE SALUD MICAELA BASTIDAS</v>
          </cell>
        </row>
        <row r="489">
          <cell r="S489" t="str">
            <v>31022009</v>
          </cell>
          <cell r="T489" t="str">
            <v>LAURA</v>
          </cell>
          <cell r="U489" t="str">
            <v>DUEÑAS</v>
          </cell>
          <cell r="V489" t="str">
            <v>SULLCA</v>
          </cell>
          <cell r="W489" t="str">
            <v>SIN DATOS</v>
          </cell>
          <cell r="X489" t="str">
            <v>06/06/1959</v>
          </cell>
          <cell r="Y489" t="str">
            <v>Femenino</v>
          </cell>
          <cell r="Z489" t="str">
            <v>Casado</v>
          </cell>
          <cell r="AA489" t="str">
            <v>CALLE LIMA S/N</v>
          </cell>
          <cell r="AC489" t="str">
            <v>frankken99@gmail.com</v>
          </cell>
          <cell r="AD489" t="str">
            <v>978599404</v>
          </cell>
          <cell r="AE489" t="str">
            <v>Superior Técnico</v>
          </cell>
          <cell r="AF489" t="str">
            <v>Técnico superior incompleto</v>
          </cell>
          <cell r="AG489" t="str">
            <v>TECNICO ADMINISTRADOR</v>
          </cell>
          <cell r="AK489" t="str">
            <v>EGRESADO</v>
          </cell>
          <cell r="AM489" t="str">
            <v>NO</v>
          </cell>
          <cell r="AR489" t="str">
            <v>SI</v>
          </cell>
          <cell r="AS489" t="str">
            <v>NO</v>
          </cell>
          <cell r="AT489" t="str">
            <v>NO</v>
          </cell>
          <cell r="AV489" t="str">
            <v>2013-09-01</v>
          </cell>
          <cell r="AW489" t="str">
            <v>AUXILIAR ASISTENCIAL</v>
          </cell>
          <cell r="AX489" t="str">
            <v>Regimen 276</v>
          </cell>
          <cell r="AY489" t="str">
            <v>Nombrado</v>
          </cell>
          <cell r="AZ489" t="str">
            <v>SAD</v>
          </cell>
          <cell r="BA489" t="str">
            <v>0103-SAD-Servidor Auxiliar D</v>
          </cell>
          <cell r="BB489" t="str">
            <v>AD</v>
          </cell>
          <cell r="BE489" t="str">
            <v>Presencial</v>
          </cell>
          <cell r="BF489" t="str">
            <v>NO</v>
          </cell>
          <cell r="BG489" t="str">
            <v>NO</v>
          </cell>
          <cell r="BI489" t="str">
            <v>NO</v>
          </cell>
          <cell r="BJ489" t="str">
            <v>NO</v>
          </cell>
          <cell r="BL489" t="str">
            <v>NO</v>
          </cell>
          <cell r="BM489" t="str">
            <v>Activos</v>
          </cell>
          <cell r="BN489" t="str">
            <v>Auxiliares</v>
          </cell>
          <cell r="BO489" t="str">
            <v>AUXILIAR ASIS</v>
          </cell>
          <cell r="BP489" t="str">
            <v>000309</v>
          </cell>
          <cell r="BQ489" t="str">
            <v>Ocupada</v>
          </cell>
          <cell r="BR489" t="str">
            <v>Concurso</v>
          </cell>
          <cell r="BS489" t="str">
            <v>01/07/2013</v>
          </cell>
          <cell r="BT489" t="str">
            <v>RESOLUCION DIRECTORAL</v>
          </cell>
          <cell r="BU489" t="str">
            <v>01/07/2013</v>
          </cell>
          <cell r="BV489" t="str">
            <v>-</v>
          </cell>
          <cell r="BW489" t="str">
            <v>RED DE SALUD ABANCAY</v>
          </cell>
          <cell r="BX489" t="str">
            <v>DIRECCION EJECUTIVA</v>
          </cell>
          <cell r="BY489" t="str">
            <v>GESTION ADMINISTRATIVA</v>
          </cell>
          <cell r="BZ489" t="str">
            <v>Personal y Obligaciones Sociales</v>
          </cell>
          <cell r="CA489" t="str">
            <v>RECURSOS ORDINARIOS</v>
          </cell>
          <cell r="CB489" t="str">
            <v>12</v>
          </cell>
          <cell r="CC489" t="str">
            <v>BANCO DE LA NACION</v>
          </cell>
          <cell r="CD489" t="str">
            <v>MULTIRED</v>
          </cell>
          <cell r="CE489" t="str">
            <v>04181101976</v>
          </cell>
          <cell r="CF489" t="str">
            <v>00000000000000000000</v>
          </cell>
          <cell r="CG489" t="str">
            <v>DL.19990 - SNP</v>
          </cell>
          <cell r="CH489" t="str">
            <v>O.N.P.</v>
          </cell>
          <cell r="CI489" t="str">
            <v>01/07/2013</v>
          </cell>
          <cell r="CJ489" t="str">
            <v>000000000000</v>
          </cell>
          <cell r="CK489" t="str">
            <v>000000000000000</v>
          </cell>
          <cell r="CL489" t="str">
            <v>UE Red De Salud Abancay</v>
          </cell>
          <cell r="CM489" t="str">
            <v>ACTIVO</v>
          </cell>
          <cell r="CQ489" t="str">
            <v>Perú</v>
          </cell>
          <cell r="CR489" t="str">
            <v>MICRORED DE SALUD MICAELA BASTIDAS</v>
          </cell>
        </row>
        <row r="490">
          <cell r="S490" t="str">
            <v>31022229</v>
          </cell>
          <cell r="T490" t="str">
            <v>EMIBERTO</v>
          </cell>
          <cell r="U490" t="str">
            <v>BEDIA</v>
          </cell>
          <cell r="V490" t="str">
            <v>FERNANDEZ</v>
          </cell>
          <cell r="W490" t="str">
            <v>SIN DATOS</v>
          </cell>
          <cell r="X490" t="str">
            <v>22/10/1968</v>
          </cell>
          <cell r="Y490" t="str">
            <v>Masculino</v>
          </cell>
          <cell r="Z490" t="str">
            <v>Soltero</v>
          </cell>
          <cell r="AA490" t="str">
            <v>JR SAN MARTIN S/N</v>
          </cell>
          <cell r="AC490" t="str">
            <v>bedia_fernandez@hotmail.com</v>
          </cell>
          <cell r="AD490" t="str">
            <v>998730505,998730505</v>
          </cell>
          <cell r="AE490" t="str">
            <v>Superior Técnico</v>
          </cell>
          <cell r="AF490" t="str">
            <v>Técnico superior incompleto</v>
          </cell>
          <cell r="AG490" t="str">
            <v>TECNICO AUTOMOTRIZ</v>
          </cell>
          <cell r="AK490" t="str">
            <v>BACHILLER</v>
          </cell>
          <cell r="AM490" t="str">
            <v>NO</v>
          </cell>
          <cell r="AR490" t="str">
            <v>SI</v>
          </cell>
          <cell r="AS490" t="str">
            <v>NO</v>
          </cell>
          <cell r="AT490" t="str">
            <v>NO</v>
          </cell>
          <cell r="AU490" t="str">
            <v>2003-04-01</v>
          </cell>
          <cell r="AV490" t="str">
            <v>2013-09-01</v>
          </cell>
          <cell r="AW490" t="str">
            <v>PILOTO DE AMBULANCIA</v>
          </cell>
          <cell r="AX490" t="str">
            <v>Regimen 276</v>
          </cell>
          <cell r="AY490" t="str">
            <v>Nombrado</v>
          </cell>
          <cell r="AZ490" t="str">
            <v>STE</v>
          </cell>
          <cell r="BA490" t="str">
            <v>0098-STE-Servidor Tecnico E</v>
          </cell>
          <cell r="BB490" t="str">
            <v>TE</v>
          </cell>
          <cell r="BE490" t="str">
            <v>Presencial</v>
          </cell>
          <cell r="BF490" t="str">
            <v>NO</v>
          </cell>
          <cell r="BG490" t="str">
            <v>NO</v>
          </cell>
          <cell r="BI490" t="str">
            <v>NO</v>
          </cell>
          <cell r="BJ490" t="str">
            <v>NO</v>
          </cell>
          <cell r="BK490" t="str">
            <v>01/09/2013</v>
          </cell>
          <cell r="BL490" t="str">
            <v>SI</v>
          </cell>
          <cell r="BM490" t="str">
            <v>Activos</v>
          </cell>
          <cell r="BN490" t="str">
            <v>Tecnicos</v>
          </cell>
          <cell r="BO490" t="str">
            <v>TECNICO ASIS</v>
          </cell>
          <cell r="BP490" t="str">
            <v>000296</v>
          </cell>
          <cell r="BQ490" t="str">
            <v>Ocupada</v>
          </cell>
          <cell r="BR490" t="str">
            <v>Concurso</v>
          </cell>
          <cell r="BS490" t="str">
            <v>01/07/2013</v>
          </cell>
          <cell r="BT490" t="str">
            <v>RESOLUCION DIRECTORAL</v>
          </cell>
          <cell r="BU490" t="str">
            <v>01/07/2013</v>
          </cell>
          <cell r="BV490" t="str">
            <v>-</v>
          </cell>
          <cell r="BW490" t="str">
            <v>RED DE SALUD ABANCAY</v>
          </cell>
          <cell r="BX490" t="str">
            <v>DIRECCION EJECUTIVA</v>
          </cell>
          <cell r="BY490" t="str">
            <v>GESTION ADMINISTRATIVA</v>
          </cell>
          <cell r="BZ490" t="str">
            <v>Personal y Obligaciones Sociales</v>
          </cell>
          <cell r="CA490" t="str">
            <v>RECURSOS ORDINARIOS</v>
          </cell>
          <cell r="CB490" t="str">
            <v>12</v>
          </cell>
          <cell r="CC490" t="str">
            <v>BANCO DE LA NACION</v>
          </cell>
          <cell r="CD490" t="str">
            <v>MULTIRED</v>
          </cell>
          <cell r="CE490" t="str">
            <v>04181101496</v>
          </cell>
          <cell r="CF490" t="str">
            <v>00000000000000000000</v>
          </cell>
          <cell r="CG490" t="str">
            <v>DL.19990 - SNP</v>
          </cell>
          <cell r="CH490" t="str">
            <v>O.N.P.</v>
          </cell>
          <cell r="CI490" t="str">
            <v>01/07/2013</v>
          </cell>
          <cell r="CJ490" t="str">
            <v>000000000000</v>
          </cell>
          <cell r="CK490" t="str">
            <v>000000000000000</v>
          </cell>
          <cell r="CL490" t="str">
            <v>UE Red De Salud Abancay</v>
          </cell>
          <cell r="CM490" t="str">
            <v>ACTIVO</v>
          </cell>
          <cell r="CQ490" t="str">
            <v>Perú</v>
          </cell>
          <cell r="CR490" t="str">
            <v>MICRORED DE SALUD MICAELA BASTIDAS</v>
          </cell>
        </row>
        <row r="491">
          <cell r="S491" t="str">
            <v>41277474</v>
          </cell>
          <cell r="T491" t="str">
            <v>ROSMERY</v>
          </cell>
          <cell r="U491" t="str">
            <v>VALENCIA</v>
          </cell>
          <cell r="V491" t="str">
            <v>HUAMANÑAHUI</v>
          </cell>
          <cell r="W491" t="str">
            <v>SIN DATOS</v>
          </cell>
          <cell r="X491" t="str">
            <v>04/01/1982</v>
          </cell>
          <cell r="Y491" t="str">
            <v>Femenino</v>
          </cell>
          <cell r="Z491" t="str">
            <v>Soltero</v>
          </cell>
          <cell r="AA491" t="str">
            <v>AV.MICAELA BASTIDAS 119</v>
          </cell>
          <cell r="AC491" t="str">
            <v>ros_vh@hotmail.com</v>
          </cell>
          <cell r="AD491" t="str">
            <v>954350098</v>
          </cell>
          <cell r="AE491" t="str">
            <v>Superior Universitario</v>
          </cell>
          <cell r="AF491" t="str">
            <v>Superior completo</v>
          </cell>
          <cell r="AG491" t="str">
            <v>ENFERMERA(O)</v>
          </cell>
          <cell r="AK491" t="str">
            <v>TITULO</v>
          </cell>
          <cell r="AM491" t="str">
            <v>NO</v>
          </cell>
          <cell r="AR491" t="str">
            <v>SI</v>
          </cell>
          <cell r="AS491" t="str">
            <v>NO</v>
          </cell>
          <cell r="AT491" t="str">
            <v>NO</v>
          </cell>
          <cell r="AV491" t="str">
            <v>01/01/2019</v>
          </cell>
          <cell r="AW491" t="str">
            <v>ENFERMERA/O</v>
          </cell>
          <cell r="AX491" t="str">
            <v>Regimen 276</v>
          </cell>
          <cell r="AY491" t="str">
            <v>Nombrado</v>
          </cell>
          <cell r="AZ491" t="str">
            <v>ENF-10</v>
          </cell>
          <cell r="BA491" t="str">
            <v>0076-ENF-10-Enfermera (nivel I)</v>
          </cell>
          <cell r="BB491" t="str">
            <v>10</v>
          </cell>
          <cell r="BE491" t="str">
            <v>Presencial</v>
          </cell>
          <cell r="BF491" t="str">
            <v>NO</v>
          </cell>
          <cell r="BG491" t="str">
            <v>NO</v>
          </cell>
          <cell r="BH491" t="str">
            <v>Hijo en edad de lactancia</v>
          </cell>
          <cell r="BI491" t="str">
            <v>NO</v>
          </cell>
          <cell r="BJ491" t="str">
            <v>NO</v>
          </cell>
          <cell r="BK491" t="str">
            <v>31/12/2018</v>
          </cell>
          <cell r="BL491" t="str">
            <v>SI</v>
          </cell>
          <cell r="BM491" t="str">
            <v>Activos</v>
          </cell>
          <cell r="BN491" t="str">
            <v>Profesionales de la Salud</v>
          </cell>
          <cell r="BO491" t="str">
            <v>PROF. DE LA SALUD</v>
          </cell>
          <cell r="BP491" t="str">
            <v>000598</v>
          </cell>
          <cell r="BQ491" t="str">
            <v>Ocupada</v>
          </cell>
          <cell r="BR491" t="str">
            <v>Concurso</v>
          </cell>
          <cell r="BS491" t="str">
            <v>01/01/2019</v>
          </cell>
          <cell r="BT491" t="str">
            <v>RESOLUCION DIRECTORAL</v>
          </cell>
          <cell r="BU491" t="str">
            <v>01/01/2019</v>
          </cell>
          <cell r="BV491" t="str">
            <v>396</v>
          </cell>
          <cell r="BW491" t="str">
            <v>RED DE SALUD ABANCAY</v>
          </cell>
          <cell r="BX491" t="str">
            <v>DIRECCION EJECUTIVA</v>
          </cell>
          <cell r="BZ491" t="str">
            <v>Personal y Obligaciones Sociales</v>
          </cell>
          <cell r="CA491" t="str">
            <v>RECURSOS ORDINARIOS</v>
          </cell>
          <cell r="CB491" t="str">
            <v>0</v>
          </cell>
          <cell r="CC491" t="str">
            <v>BANCO DE LA NACION</v>
          </cell>
          <cell r="CD491" t="str">
            <v>CUENTA DE AHORRO</v>
          </cell>
          <cell r="CE491" t="str">
            <v>04181250408</v>
          </cell>
          <cell r="CF491" t="str">
            <v>00000000000000000000</v>
          </cell>
          <cell r="CG491" t="str">
            <v>DL.25897 - SPP</v>
          </cell>
          <cell r="CH491" t="str">
            <v>AFP INTEGRA</v>
          </cell>
          <cell r="CI491" t="str">
            <v>01/01/2019</v>
          </cell>
          <cell r="CJ491" t="str">
            <v>599530RVHEM2</v>
          </cell>
          <cell r="CK491" t="str">
            <v>000000000000000</v>
          </cell>
          <cell r="CL491" t="str">
            <v>UE Red De Salud Abancay</v>
          </cell>
          <cell r="CM491" t="str">
            <v>ACTIVO</v>
          </cell>
          <cell r="CQ491" t="str">
            <v>Perú</v>
          </cell>
          <cell r="CR491" t="str">
            <v>MICRORED DE SALUD MICAELA BASTIDAS</v>
          </cell>
        </row>
        <row r="492">
          <cell r="S492" t="str">
            <v>41955632</v>
          </cell>
          <cell r="T492" t="str">
            <v>PATRICIA</v>
          </cell>
          <cell r="U492" t="str">
            <v>GOBEA</v>
          </cell>
          <cell r="V492" t="str">
            <v>HUARAND</v>
          </cell>
          <cell r="W492" t="str">
            <v>SIN DATOS</v>
          </cell>
          <cell r="X492" t="str">
            <v>26/12/1982</v>
          </cell>
          <cell r="Y492" t="str">
            <v>Femenino</v>
          </cell>
          <cell r="Z492" t="str">
            <v>Soltero</v>
          </cell>
          <cell r="AA492" t="str">
            <v>AV.ABANCAY 105</v>
          </cell>
          <cell r="AE492" t="str">
            <v>Superior Universitario</v>
          </cell>
          <cell r="AF492" t="str">
            <v>Superior completo</v>
          </cell>
          <cell r="AG492" t="str">
            <v>MEDICO CIRUJANO</v>
          </cell>
          <cell r="AK492" t="str">
            <v>TITULO</v>
          </cell>
          <cell r="AL492" t="str">
            <v>25488</v>
          </cell>
          <cell r="AM492" t="str">
            <v>NO</v>
          </cell>
          <cell r="AR492" t="str">
            <v>SI</v>
          </cell>
          <cell r="AS492" t="str">
            <v>NO</v>
          </cell>
          <cell r="AT492" t="str">
            <v>NO</v>
          </cell>
          <cell r="AU492" t="str">
            <v>01/01/2018</v>
          </cell>
          <cell r="AV492" t="str">
            <v>01/01/2018</v>
          </cell>
          <cell r="AW492" t="str">
            <v>MEDICO</v>
          </cell>
          <cell r="AX492" t="str">
            <v>Regimen 276</v>
          </cell>
          <cell r="AY492" t="str">
            <v>Contratado 276 - Plazo fijo</v>
          </cell>
          <cell r="AZ492" t="str">
            <v>MC-1</v>
          </cell>
          <cell r="BA492" t="str">
            <v>0071-MC-1-Medico Cirujano N-1</v>
          </cell>
          <cell r="BB492" t="str">
            <v>15</v>
          </cell>
          <cell r="BE492" t="str">
            <v>Presencial</v>
          </cell>
          <cell r="BF492" t="str">
            <v>NO</v>
          </cell>
          <cell r="BG492" t="str">
            <v>NO</v>
          </cell>
          <cell r="BI492" t="str">
            <v>NO</v>
          </cell>
          <cell r="BJ492" t="str">
            <v>NO</v>
          </cell>
          <cell r="BL492" t="str">
            <v>NO</v>
          </cell>
          <cell r="BM492" t="str">
            <v>Activos</v>
          </cell>
          <cell r="BN492" t="str">
            <v>Profesionales de la Salud</v>
          </cell>
          <cell r="BO492" t="str">
            <v>MEDICO</v>
          </cell>
          <cell r="BP492" t="str">
            <v>000078</v>
          </cell>
          <cell r="BQ492" t="str">
            <v>Ocupada</v>
          </cell>
          <cell r="BR492" t="str">
            <v>Contrato</v>
          </cell>
          <cell r="BS492" t="str">
            <v>01/03/2018</v>
          </cell>
          <cell r="BT492" t="str">
            <v>MEMORANDUM</v>
          </cell>
          <cell r="BU492" t="str">
            <v>01/03/2018</v>
          </cell>
          <cell r="BV492" t="str">
            <v>01-2018</v>
          </cell>
          <cell r="BW492" t="str">
            <v>RED DE SALUD ABANCAY</v>
          </cell>
          <cell r="BX492" t="str">
            <v>DIRECCION EJECUTIVA</v>
          </cell>
          <cell r="BY492" t="str">
            <v>GESTION ADMINISTRATIVA</v>
          </cell>
          <cell r="BZ492" t="str">
            <v>Personal y Obligaciones Sociales</v>
          </cell>
          <cell r="CA492" t="str">
            <v>RECURSOS ORDINARIOS</v>
          </cell>
          <cell r="CB492" t="str">
            <v>10</v>
          </cell>
          <cell r="CC492" t="str">
            <v>BANCO DE LA NACION</v>
          </cell>
          <cell r="CD492" t="str">
            <v>MULTIRED</v>
          </cell>
          <cell r="CE492" t="str">
            <v>04181236901</v>
          </cell>
          <cell r="CF492" t="str">
            <v>00000000000000000000</v>
          </cell>
          <cell r="CG492" t="str">
            <v>DL.19990 - SNP</v>
          </cell>
          <cell r="CH492" t="str">
            <v>O.N.P.</v>
          </cell>
          <cell r="CI492" t="str">
            <v>01/03/2018</v>
          </cell>
          <cell r="CJ492" t="str">
            <v>000000000000</v>
          </cell>
          <cell r="CK492" t="str">
            <v>000000000000000</v>
          </cell>
          <cell r="CL492" t="str">
            <v>UE Red De Salud Abancay</v>
          </cell>
          <cell r="CM492" t="str">
            <v>ACTIVO</v>
          </cell>
          <cell r="CQ492" t="str">
            <v>Perú</v>
          </cell>
          <cell r="CR492" t="str">
            <v>MICRORED DE SALUD MICAELA BASTIDAS</v>
          </cell>
        </row>
        <row r="493">
          <cell r="S493" t="str">
            <v>42418412</v>
          </cell>
          <cell r="T493" t="str">
            <v>VILMA</v>
          </cell>
          <cell r="U493" t="str">
            <v>CERVANTES</v>
          </cell>
          <cell r="V493" t="str">
            <v>CHICLLA</v>
          </cell>
          <cell r="W493" t="str">
            <v>SIN DATOS</v>
          </cell>
          <cell r="X493" t="str">
            <v>12/02/1978</v>
          </cell>
          <cell r="Y493" t="str">
            <v>Femenino</v>
          </cell>
          <cell r="Z493" t="str">
            <v>Soltero</v>
          </cell>
          <cell r="AA493" t="str">
            <v>JR.LIMA 922</v>
          </cell>
          <cell r="AC493" t="str">
            <v>vilmitacervantes_2015@hotmail.com</v>
          </cell>
          <cell r="AD493" t="str">
            <v>993873691</v>
          </cell>
          <cell r="AE493" t="str">
            <v>Superior Universitario</v>
          </cell>
          <cell r="AF493" t="str">
            <v>Superior completo</v>
          </cell>
          <cell r="AG493" t="str">
            <v>OBSTETRA</v>
          </cell>
          <cell r="AK493" t="str">
            <v>TITULO</v>
          </cell>
          <cell r="AL493" t="str">
            <v>32835</v>
          </cell>
          <cell r="AM493" t="str">
            <v>NO</v>
          </cell>
          <cell r="AR493" t="str">
            <v>SI</v>
          </cell>
          <cell r="AS493" t="str">
            <v>NO</v>
          </cell>
          <cell r="AT493" t="str">
            <v>NO</v>
          </cell>
          <cell r="AV493" t="str">
            <v>2016-05-06</v>
          </cell>
          <cell r="AW493" t="str">
            <v>OBSTETRA</v>
          </cell>
          <cell r="AX493" t="str">
            <v>Regimen 1057 (CAS)</v>
          </cell>
          <cell r="AY493" t="str">
            <v>Contrato CAS</v>
          </cell>
          <cell r="AZ493" t="str">
            <v>Sin Nivel Remunerativo</v>
          </cell>
          <cell r="BA493" t="str">
            <v>0000-Sin Nivel Remunerativo</v>
          </cell>
          <cell r="BC493" t="str">
            <v>Recursos Ordinarios</v>
          </cell>
          <cell r="BD493" t="str">
            <v>2500</v>
          </cell>
          <cell r="BE493" t="str">
            <v>Presencial</v>
          </cell>
          <cell r="BF493" t="str">
            <v>NO</v>
          </cell>
          <cell r="BG493" t="str">
            <v>NO</v>
          </cell>
          <cell r="BI493" t="str">
            <v>NO</v>
          </cell>
          <cell r="BJ493" t="str">
            <v>NO</v>
          </cell>
          <cell r="BL493" t="str">
            <v>NO</v>
          </cell>
          <cell r="BM493" t="str">
            <v>Contrato Administrativo de Servicios</v>
          </cell>
          <cell r="BN493" t="str">
            <v>Profesionales de la Salud</v>
          </cell>
          <cell r="BO493" t="str">
            <v>PROF. DE LA SALUD</v>
          </cell>
          <cell r="BP493" t="str">
            <v>000349</v>
          </cell>
          <cell r="BQ493" t="str">
            <v>Ocupada</v>
          </cell>
          <cell r="BR493" t="str">
            <v>Concurso</v>
          </cell>
          <cell r="BS493" t="str">
            <v>01/09/2018</v>
          </cell>
          <cell r="BT493" t="str">
            <v>MEMORANDUM</v>
          </cell>
          <cell r="BU493" t="str">
            <v>03/10/2018</v>
          </cell>
          <cell r="BV493" t="str">
            <v>3</v>
          </cell>
          <cell r="BW493" t="str">
            <v>RED DE SALUD ABANCAY</v>
          </cell>
          <cell r="BX493" t="str">
            <v>DIRECCION EJECUTIVA</v>
          </cell>
          <cell r="BZ493" t="str">
            <v>Personal y Obligaciones Sociales</v>
          </cell>
          <cell r="CA493" t="str">
            <v>RECURSOS ORDINARIOS</v>
          </cell>
          <cell r="CB493" t="str">
            <v>3</v>
          </cell>
          <cell r="CC493" t="str">
            <v>BANCO DE LA NACION</v>
          </cell>
          <cell r="CD493" t="str">
            <v>CUENTA DE AHORRO</v>
          </cell>
          <cell r="CE493" t="str">
            <v>04058951558</v>
          </cell>
          <cell r="CF493" t="str">
            <v>00000000000000000000</v>
          </cell>
          <cell r="CG493" t="str">
            <v>DL.19990 - SNP</v>
          </cell>
          <cell r="CH493" t="str">
            <v>O.N.P.</v>
          </cell>
          <cell r="CI493" t="str">
            <v>01/10/2018</v>
          </cell>
          <cell r="CJ493" t="str">
            <v>000000000000</v>
          </cell>
          <cell r="CK493" t="str">
            <v>000000000000000</v>
          </cell>
          <cell r="CL493" t="str">
            <v>UE Red De Salud Abancay</v>
          </cell>
          <cell r="CM493" t="str">
            <v>ACTIVO</v>
          </cell>
          <cell r="CQ493" t="str">
            <v>Perú</v>
          </cell>
          <cell r="CR493" t="str">
            <v>MICRORED DE SALUD MICAELA BASTIDAS</v>
          </cell>
        </row>
        <row r="494">
          <cell r="S494" t="str">
            <v>24713512</v>
          </cell>
          <cell r="T494" t="str">
            <v>MARISOL</v>
          </cell>
          <cell r="U494" t="str">
            <v>HUILLCA</v>
          </cell>
          <cell r="V494" t="str">
            <v>HUARANCA</v>
          </cell>
          <cell r="W494" t="str">
            <v>SIN DATOS</v>
          </cell>
          <cell r="X494" t="str">
            <v>09/11/1975</v>
          </cell>
          <cell r="Y494" t="str">
            <v>Femenino</v>
          </cell>
          <cell r="Z494" t="str">
            <v>Soltero</v>
          </cell>
          <cell r="AA494" t="str">
            <v>EJERCITO</v>
          </cell>
          <cell r="AC494" t="str">
            <v>hhsolymar9@hotmail.com,hhmarisol9@gmail.com</v>
          </cell>
          <cell r="AD494" t="str">
            <v>951699321</v>
          </cell>
          <cell r="AE494" t="str">
            <v>Superior Técnico</v>
          </cell>
          <cell r="AF494" t="str">
            <v>Técnico superior completo</v>
          </cell>
          <cell r="AG494" t="str">
            <v>TECNICO LABORATORISTA</v>
          </cell>
          <cell r="AH494" t="str">
            <v>OBSTETRA</v>
          </cell>
          <cell r="AK494" t="str">
            <v>TITULO</v>
          </cell>
          <cell r="AM494" t="str">
            <v>NO</v>
          </cell>
          <cell r="AR494" t="str">
            <v>SI</v>
          </cell>
          <cell r="AS494" t="str">
            <v>NO</v>
          </cell>
          <cell r="AT494" t="str">
            <v>NO</v>
          </cell>
          <cell r="AV494" t="str">
            <v>01/01/2019</v>
          </cell>
          <cell r="AW494" t="str">
            <v>TECNICO/A EN LABORATORIO I</v>
          </cell>
          <cell r="AX494" t="str">
            <v>Regimen 276</v>
          </cell>
          <cell r="AY494" t="str">
            <v>Nombrado</v>
          </cell>
          <cell r="AZ494" t="str">
            <v>STF</v>
          </cell>
          <cell r="BA494" t="str">
            <v>0099-STF-Servidor Tecnico F</v>
          </cell>
          <cell r="BB494" t="str">
            <v>TF</v>
          </cell>
          <cell r="BE494" t="str">
            <v>Presencial</v>
          </cell>
          <cell r="BF494" t="str">
            <v>NO</v>
          </cell>
          <cell r="BG494" t="str">
            <v>NO</v>
          </cell>
          <cell r="BI494" t="str">
            <v>NO</v>
          </cell>
          <cell r="BJ494" t="str">
            <v>NO</v>
          </cell>
          <cell r="BK494" t="str">
            <v>31/12/2018</v>
          </cell>
          <cell r="BL494" t="str">
            <v>SI</v>
          </cell>
          <cell r="BM494" t="str">
            <v>Activos</v>
          </cell>
          <cell r="BN494" t="str">
            <v>Tecnicos</v>
          </cell>
          <cell r="BO494" t="str">
            <v>TECNICO ASIS</v>
          </cell>
          <cell r="BP494" t="str">
            <v>000615</v>
          </cell>
          <cell r="BQ494" t="str">
            <v>Ocupada</v>
          </cell>
          <cell r="BR494" t="str">
            <v>Concurso</v>
          </cell>
          <cell r="BS494" t="str">
            <v>01/01/2019</v>
          </cell>
          <cell r="BT494" t="str">
            <v>RESOLUCION DIRECTORAL</v>
          </cell>
          <cell r="BU494" t="str">
            <v>01/01/2019</v>
          </cell>
          <cell r="BV494" t="str">
            <v>396</v>
          </cell>
          <cell r="BW494" t="str">
            <v>RED DE SALUD ABANCAY</v>
          </cell>
          <cell r="BX494" t="str">
            <v>DIRECCION EJECUTIVA</v>
          </cell>
          <cell r="BZ494" t="str">
            <v>Personal y Obligaciones Sociales</v>
          </cell>
          <cell r="CA494" t="str">
            <v>RECURSOS ORDINARIOS</v>
          </cell>
          <cell r="CB494" t="str">
            <v>12</v>
          </cell>
          <cell r="CC494" t="str">
            <v>BANCO DE LA NACION</v>
          </cell>
          <cell r="CD494" t="str">
            <v>CUENTA DE AHORRO</v>
          </cell>
          <cell r="CE494" t="str">
            <v>04181095151</v>
          </cell>
          <cell r="CF494" t="str">
            <v>00000000000000000000</v>
          </cell>
          <cell r="CG494" t="str">
            <v>DL.19990 - SNP</v>
          </cell>
          <cell r="CH494" t="str">
            <v>O.N.P.</v>
          </cell>
          <cell r="CI494" t="str">
            <v>01/01/2019</v>
          </cell>
          <cell r="CJ494" t="str">
            <v>000000000000</v>
          </cell>
          <cell r="CK494" t="str">
            <v>000000000000000</v>
          </cell>
          <cell r="CL494" t="str">
            <v>UE Red De Salud Abancay</v>
          </cell>
          <cell r="CM494" t="str">
            <v>ACTIVO</v>
          </cell>
          <cell r="CQ494" t="str">
            <v>Perú</v>
          </cell>
          <cell r="CR494" t="str">
            <v>MICRORED DE SALUD MICAELA BASTIDAS</v>
          </cell>
        </row>
        <row r="495">
          <cell r="S495" t="str">
            <v>43463863</v>
          </cell>
          <cell r="T495" t="str">
            <v>CONCEPCION</v>
          </cell>
          <cell r="U495" t="str">
            <v>QUISPETIRA</v>
          </cell>
          <cell r="V495" t="str">
            <v>CCANSAYA</v>
          </cell>
          <cell r="W495" t="str">
            <v>SIN DATOS</v>
          </cell>
          <cell r="X495" t="str">
            <v>09/12/1985</v>
          </cell>
          <cell r="Y495" t="str">
            <v>Femenino</v>
          </cell>
          <cell r="Z495" t="str">
            <v>Soltero</v>
          </cell>
          <cell r="AA495" t="str">
            <v>PSJE. CENTENARIO</v>
          </cell>
          <cell r="AC495" t="str">
            <v>conceca_3@hotmail.com</v>
          </cell>
          <cell r="AD495" t="str">
            <v>983901286</v>
          </cell>
          <cell r="AE495" t="str">
            <v>Superior Técnico</v>
          </cell>
          <cell r="AF495" t="str">
            <v>Técnico superior completo</v>
          </cell>
          <cell r="AG495" t="str">
            <v>TECNICO EN ENFERMERIA</v>
          </cell>
          <cell r="AK495" t="str">
            <v>TITULO</v>
          </cell>
          <cell r="AM495" t="str">
            <v>NO</v>
          </cell>
          <cell r="AR495" t="str">
            <v>SI</v>
          </cell>
          <cell r="AS495" t="str">
            <v>NO</v>
          </cell>
          <cell r="AT495" t="str">
            <v>NO</v>
          </cell>
          <cell r="AV495" t="str">
            <v>01/01/2019</v>
          </cell>
          <cell r="AW495" t="str">
            <v>TECNICO/A EN ENFERMERIA I</v>
          </cell>
          <cell r="AX495" t="str">
            <v>Regimen 276</v>
          </cell>
          <cell r="AY495" t="str">
            <v>Nombrado</v>
          </cell>
          <cell r="AZ495" t="str">
            <v>STF</v>
          </cell>
          <cell r="BA495" t="str">
            <v>0099-STF-Servidor Tecnico F</v>
          </cell>
          <cell r="BB495" t="str">
            <v>TF</v>
          </cell>
          <cell r="BE495" t="str">
            <v>Presencial</v>
          </cell>
          <cell r="BF495" t="str">
            <v>NO</v>
          </cell>
          <cell r="BG495" t="str">
            <v>NO</v>
          </cell>
          <cell r="BI495" t="str">
            <v>NO</v>
          </cell>
          <cell r="BJ495" t="str">
            <v>NO</v>
          </cell>
          <cell r="BK495" t="str">
            <v>31/12/2018</v>
          </cell>
          <cell r="BL495" t="str">
            <v>SI</v>
          </cell>
          <cell r="BM495" t="str">
            <v>Activos</v>
          </cell>
          <cell r="BN495" t="str">
            <v>Tecnicos</v>
          </cell>
          <cell r="BO495" t="str">
            <v>TECNICO ASIS</v>
          </cell>
          <cell r="BP495" t="str">
            <v>000616</v>
          </cell>
          <cell r="BQ495" t="str">
            <v>Ocupada</v>
          </cell>
          <cell r="BR495" t="str">
            <v>Concurso</v>
          </cell>
          <cell r="BS495" t="str">
            <v>01/01/2019</v>
          </cell>
          <cell r="BT495" t="str">
            <v>RESOLUCION DIRECTORAL</v>
          </cell>
          <cell r="BU495" t="str">
            <v>01/01/2019</v>
          </cell>
          <cell r="BV495" t="str">
            <v>396</v>
          </cell>
          <cell r="BW495" t="str">
            <v>RED DE SALUD ABANCAY</v>
          </cell>
          <cell r="BX495" t="str">
            <v>DIRECCION EJECUTIVA</v>
          </cell>
          <cell r="BZ495" t="str">
            <v>Personal y Obligaciones Sociales</v>
          </cell>
          <cell r="CA495" t="str">
            <v>RECURSOS ORDINARIOS</v>
          </cell>
          <cell r="CB495" t="str">
            <v>12</v>
          </cell>
          <cell r="CC495" t="str">
            <v>BANCO DE LA NACION</v>
          </cell>
          <cell r="CD495" t="str">
            <v>CUENTA DE AHORRO</v>
          </cell>
          <cell r="CE495" t="str">
            <v>04181239420</v>
          </cell>
          <cell r="CF495" t="str">
            <v>00000000000000000000</v>
          </cell>
          <cell r="CG495" t="str">
            <v>DL.19990 - SNP</v>
          </cell>
          <cell r="CH495" t="str">
            <v>O.N.P.</v>
          </cell>
          <cell r="CI495" t="str">
            <v>01/01/2019</v>
          </cell>
          <cell r="CJ495" t="str">
            <v>000000000000</v>
          </cell>
          <cell r="CK495" t="str">
            <v>000000000000000</v>
          </cell>
          <cell r="CL495" t="str">
            <v>UE Red De Salud Abancay</v>
          </cell>
          <cell r="CM495" t="str">
            <v>ACTIVO</v>
          </cell>
          <cell r="CQ495" t="str">
            <v>Perú</v>
          </cell>
          <cell r="CR495" t="str">
            <v>MICRORED DE SALUD MICAELA BASTIDAS</v>
          </cell>
        </row>
        <row r="496">
          <cell r="S496" t="str">
            <v>31015040</v>
          </cell>
          <cell r="T496" t="str">
            <v>RICARDO</v>
          </cell>
          <cell r="U496" t="str">
            <v>MERMA</v>
          </cell>
          <cell r="V496" t="str">
            <v>VALDERRAMA</v>
          </cell>
          <cell r="W496" t="str">
            <v>SIN DATOS</v>
          </cell>
          <cell r="X496" t="str">
            <v>22/05/1974</v>
          </cell>
          <cell r="Y496" t="str">
            <v>Masculino</v>
          </cell>
          <cell r="Z496" t="str">
            <v>Soltero</v>
          </cell>
          <cell r="AA496" t="str">
            <v>AV.BRILLA SOL S/N URB.BELLAVISTA</v>
          </cell>
          <cell r="AC496" t="str">
            <v>richard-mv@hotmail.com</v>
          </cell>
          <cell r="AD496" t="str">
            <v>983632161</v>
          </cell>
          <cell r="AE496" t="str">
            <v>Superior Universitario</v>
          </cell>
          <cell r="AF496" t="str">
            <v>Superior completo</v>
          </cell>
          <cell r="AG496" t="str">
            <v>PSICOLOGO</v>
          </cell>
          <cell r="AK496" t="str">
            <v>TITULO</v>
          </cell>
          <cell r="AL496" t="str">
            <v>CPsP NÂ° 22968</v>
          </cell>
          <cell r="AM496" t="str">
            <v>NO</v>
          </cell>
          <cell r="AR496" t="str">
            <v>SI</v>
          </cell>
          <cell r="AS496" t="str">
            <v>NO</v>
          </cell>
          <cell r="AT496" t="str">
            <v>NO</v>
          </cell>
          <cell r="AV496" t="str">
            <v>2011-04-01</v>
          </cell>
          <cell r="AW496" t="str">
            <v>PSICOLOGO/A</v>
          </cell>
          <cell r="AX496" t="str">
            <v>Regimen 276</v>
          </cell>
          <cell r="AY496" t="str">
            <v>Nombrado</v>
          </cell>
          <cell r="AZ496" t="str">
            <v>PS-IV</v>
          </cell>
          <cell r="BA496" t="str">
            <v>0314-PS-IV-Pscologo IV</v>
          </cell>
          <cell r="BB496" t="str">
            <v>24</v>
          </cell>
          <cell r="BC496" t="str">
            <v>Recursos Ordinarios</v>
          </cell>
          <cell r="BE496" t="str">
            <v>Presencial</v>
          </cell>
          <cell r="BF496" t="str">
            <v>NO</v>
          </cell>
          <cell r="BG496" t="str">
            <v>NO</v>
          </cell>
          <cell r="BI496" t="str">
            <v>NO</v>
          </cell>
          <cell r="BJ496" t="str">
            <v>NO</v>
          </cell>
          <cell r="BK496" t="str">
            <v>29/12/2017</v>
          </cell>
          <cell r="BL496" t="str">
            <v>SI</v>
          </cell>
          <cell r="BM496" t="str">
            <v>Activos</v>
          </cell>
          <cell r="BN496" t="str">
            <v>Profesionales de la Salud</v>
          </cell>
          <cell r="BO496" t="str">
            <v>PROF. DE LA SALUD</v>
          </cell>
          <cell r="BP496" t="str">
            <v>000224</v>
          </cell>
          <cell r="BQ496" t="str">
            <v>Ocupada</v>
          </cell>
          <cell r="BR496" t="str">
            <v>Reasignacion</v>
          </cell>
          <cell r="BS496" t="str">
            <v>01/04/2011</v>
          </cell>
          <cell r="BT496" t="str">
            <v>RESOLUCION DIRECTORAL</v>
          </cell>
          <cell r="BU496" t="str">
            <v>01/04/2011</v>
          </cell>
          <cell r="BV496" t="str">
            <v>01</v>
          </cell>
          <cell r="BW496" t="str">
            <v>RED DE SALUD ABANCAY</v>
          </cell>
          <cell r="BX496" t="str">
            <v>DIRECCION EJECUTIVA</v>
          </cell>
          <cell r="BY496" t="str">
            <v>GESTION ADMINISTRATIVA</v>
          </cell>
          <cell r="BZ496" t="str">
            <v>Personal y Obligaciones Sociales</v>
          </cell>
          <cell r="CA496" t="str">
            <v>RECURSOS ORDINARIOS</v>
          </cell>
          <cell r="CB496" t="str">
            <v>12</v>
          </cell>
          <cell r="CC496" t="str">
            <v>BANCO DE LA NACION</v>
          </cell>
          <cell r="CD496" t="str">
            <v>MULTIRED</v>
          </cell>
          <cell r="CE496" t="str">
            <v>04181075029</v>
          </cell>
          <cell r="CF496" t="str">
            <v>00000000000000000000</v>
          </cell>
          <cell r="CG496" t="str">
            <v>DL.19990 - SNP</v>
          </cell>
          <cell r="CH496" t="str">
            <v>O.N.P.</v>
          </cell>
          <cell r="CI496" t="str">
            <v>22/10/2002</v>
          </cell>
          <cell r="CJ496" t="str">
            <v>571691RMVMD1</v>
          </cell>
          <cell r="CK496" t="str">
            <v>0</v>
          </cell>
          <cell r="CL496" t="str">
            <v>UE Red De Salud Abancay</v>
          </cell>
          <cell r="CM496" t="str">
            <v>ACTIVO</v>
          </cell>
          <cell r="CQ496" t="str">
            <v>Perú</v>
          </cell>
          <cell r="CR496" t="str">
            <v>MICRORED DE SALUD MICAELA BASTIDAS</v>
          </cell>
        </row>
        <row r="497">
          <cell r="S497" t="str">
            <v>31020483</v>
          </cell>
          <cell r="T497" t="str">
            <v>JULIA</v>
          </cell>
          <cell r="U497" t="str">
            <v>AREVALO</v>
          </cell>
          <cell r="V497" t="str">
            <v>ANCCO</v>
          </cell>
          <cell r="W497" t="str">
            <v>SIN DATOS</v>
          </cell>
          <cell r="X497" t="str">
            <v>01/07/1975</v>
          </cell>
          <cell r="Y497" t="str">
            <v>Femenino</v>
          </cell>
          <cell r="Z497" t="str">
            <v>Soltero</v>
          </cell>
          <cell r="AA497" t="str">
            <v>COMUNIDAD HUANIPACA</v>
          </cell>
          <cell r="AC497" t="str">
            <v>julyarevalo2018@gmail.com</v>
          </cell>
          <cell r="AD497" t="str">
            <v>983600448</v>
          </cell>
          <cell r="AE497" t="str">
            <v>Superior Técnico</v>
          </cell>
          <cell r="AF497" t="str">
            <v>Técnico superior completo</v>
          </cell>
          <cell r="AG497" t="str">
            <v>TECNICO EN ENFERMERIA</v>
          </cell>
          <cell r="AK497" t="str">
            <v>TITULO</v>
          </cell>
          <cell r="AL497" t="str">
            <v>01-01-2016</v>
          </cell>
          <cell r="AM497" t="str">
            <v>NO</v>
          </cell>
          <cell r="AR497" t="str">
            <v>SI</v>
          </cell>
          <cell r="AS497" t="str">
            <v>NO</v>
          </cell>
          <cell r="AT497" t="str">
            <v>NO</v>
          </cell>
          <cell r="AU497" t="str">
            <v>2005-10-01</v>
          </cell>
          <cell r="AV497" t="str">
            <v>2005-10-01</v>
          </cell>
          <cell r="AW497" t="str">
            <v>TECNICO/A EN ENFERMERIA II</v>
          </cell>
          <cell r="AX497" t="str">
            <v>Regimen 276</v>
          </cell>
          <cell r="AY497" t="str">
            <v>Nombrado</v>
          </cell>
          <cell r="AZ497" t="str">
            <v>STF</v>
          </cell>
          <cell r="BA497" t="str">
            <v>0099-STF-Servidor Tecnico F</v>
          </cell>
          <cell r="BB497" t="str">
            <v>TF</v>
          </cell>
          <cell r="BE497" t="str">
            <v>Presencial</v>
          </cell>
          <cell r="BF497" t="str">
            <v>NO</v>
          </cell>
          <cell r="BG497" t="str">
            <v>NO</v>
          </cell>
          <cell r="BI497" t="str">
            <v>NO</v>
          </cell>
          <cell r="BJ497" t="str">
            <v>NO</v>
          </cell>
          <cell r="BK497" t="str">
            <v>2016-01-01</v>
          </cell>
          <cell r="BL497" t="str">
            <v>NO</v>
          </cell>
          <cell r="BM497" t="str">
            <v>Activos</v>
          </cell>
          <cell r="BN497" t="str">
            <v>Tecnicos</v>
          </cell>
          <cell r="BO497" t="str">
            <v>TECNICO ASIS</v>
          </cell>
          <cell r="BP497" t="str">
            <v>000492</v>
          </cell>
          <cell r="BQ497" t="str">
            <v>Ocupada</v>
          </cell>
          <cell r="BR497" t="str">
            <v>Ley 30281</v>
          </cell>
          <cell r="BS497" t="str">
            <v>31/12/2015</v>
          </cell>
          <cell r="BT497" t="str">
            <v>RESOLUCION DIRECTORAL</v>
          </cell>
          <cell r="BU497" t="str">
            <v>31/12/2015</v>
          </cell>
          <cell r="BV497" t="str">
            <v>Nombramiento 2015</v>
          </cell>
          <cell r="BW497" t="str">
            <v>RED DE SALUD ABANCAY</v>
          </cell>
          <cell r="BX497" t="str">
            <v>RED DE SALUD ABANCAY</v>
          </cell>
          <cell r="BY497" t="str">
            <v>GESTION ADMINISTRATIVA</v>
          </cell>
          <cell r="BZ497" t="str">
            <v>Personal y Obligaciones Sociales</v>
          </cell>
          <cell r="CA497" t="str">
            <v>RECURSOS ORDINARIOS</v>
          </cell>
          <cell r="CB497" t="str">
            <v>12</v>
          </cell>
          <cell r="CC497" t="str">
            <v>BANCO DE LA NACION</v>
          </cell>
          <cell r="CD497" t="str">
            <v>MULTIRED</v>
          </cell>
          <cell r="CE497" t="str">
            <v>00000</v>
          </cell>
          <cell r="CF497" t="str">
            <v>00000000000000000000</v>
          </cell>
          <cell r="CG497" t="str">
            <v>DL.19990 - SNP</v>
          </cell>
          <cell r="CH497" t="str">
            <v>O.N.P.</v>
          </cell>
          <cell r="CI497" t="str">
            <v>01/07/2018</v>
          </cell>
          <cell r="CJ497" t="str">
            <v>000000000000</v>
          </cell>
          <cell r="CK497" t="str">
            <v>000000000000000</v>
          </cell>
          <cell r="CL497" t="str">
            <v>UE Red De Salud Abancay</v>
          </cell>
          <cell r="CM497" t="str">
            <v>ACTIVO</v>
          </cell>
          <cell r="CQ497" t="str">
            <v>Perú</v>
          </cell>
          <cell r="CR497" t="str">
            <v>MICRORED DE SALUD MICAELA BASTIDAS</v>
          </cell>
        </row>
        <row r="498">
          <cell r="S498" t="str">
            <v>70752412</v>
          </cell>
          <cell r="T498" t="str">
            <v>EDITH ERIKA</v>
          </cell>
          <cell r="U498" t="str">
            <v>CAMACHO</v>
          </cell>
          <cell r="V498" t="str">
            <v>ARIAS</v>
          </cell>
          <cell r="W498" t="str">
            <v>SIN DATOS</v>
          </cell>
          <cell r="X498" t="str">
            <v>14/02/1993</v>
          </cell>
          <cell r="Y498" t="str">
            <v>Femenino</v>
          </cell>
          <cell r="Z498" t="str">
            <v>Soltero</v>
          </cell>
          <cell r="AA498" t="str">
            <v>BARRIO TUNYABAMBA</v>
          </cell>
          <cell r="AC498" t="str">
            <v>edith_14c@hotmail.com</v>
          </cell>
          <cell r="AD498" t="str">
            <v>983714575</v>
          </cell>
          <cell r="AE498" t="str">
            <v>Superior Universitario</v>
          </cell>
          <cell r="AF498" t="str">
            <v>Superior completo</v>
          </cell>
          <cell r="AG498" t="str">
            <v>OBSTETRA</v>
          </cell>
          <cell r="AK498" t="str">
            <v>TITULO</v>
          </cell>
          <cell r="AL498" t="str">
            <v>33969</v>
          </cell>
          <cell r="AM498" t="str">
            <v>NO</v>
          </cell>
          <cell r="AR498" t="str">
            <v>SI</v>
          </cell>
          <cell r="AS498" t="str">
            <v>NO</v>
          </cell>
          <cell r="AT498" t="str">
            <v>NO</v>
          </cell>
          <cell r="AU498" t="str">
            <v>06/05/2016</v>
          </cell>
          <cell r="AV498" t="str">
            <v>14/03/2020</v>
          </cell>
          <cell r="AW498" t="str">
            <v>OBSTETRA</v>
          </cell>
          <cell r="AX498" t="str">
            <v>Regimen 276</v>
          </cell>
          <cell r="AY498" t="str">
            <v>Contratado 276 - Plazo fijo</v>
          </cell>
          <cell r="AZ498" t="str">
            <v>OBS-II</v>
          </cell>
          <cell r="BA498" t="str">
            <v>0111-OBS-II-Obstetriz (nivel 11)</v>
          </cell>
          <cell r="BB498" t="str">
            <v>2</v>
          </cell>
          <cell r="BE498" t="str">
            <v>Presencial</v>
          </cell>
          <cell r="BF498" t="str">
            <v>NO</v>
          </cell>
          <cell r="BG498" t="str">
            <v>NO</v>
          </cell>
          <cell r="BI498" t="str">
            <v>NO</v>
          </cell>
          <cell r="BJ498" t="str">
            <v>NO</v>
          </cell>
          <cell r="BL498" t="str">
            <v>NO</v>
          </cell>
          <cell r="BM498" t="str">
            <v>Activos</v>
          </cell>
          <cell r="BN498" t="str">
            <v>Profesionales de la Salud</v>
          </cell>
          <cell r="BO498" t="str">
            <v>PROF. DE LA SALUD</v>
          </cell>
          <cell r="BP498" t="str">
            <v>000150</v>
          </cell>
          <cell r="BQ498" t="str">
            <v>Ocupada</v>
          </cell>
          <cell r="BR498" t="str">
            <v>Mandato Judicial</v>
          </cell>
          <cell r="BS498" t="str">
            <v>11/05/2022</v>
          </cell>
          <cell r="BT498" t="str">
            <v>MEMORANDUM</v>
          </cell>
          <cell r="BU498" t="str">
            <v>11/05/2022</v>
          </cell>
          <cell r="BV498" t="str">
            <v>MEMORANDUM Nº 719-2022-J-RR/HH-RSAB</v>
          </cell>
          <cell r="BW498" t="str">
            <v>C.S. I-3 HUANIPACA</v>
          </cell>
          <cell r="BX498" t="str">
            <v>DIRECCION EJECUTIVA</v>
          </cell>
          <cell r="BY498" t="str">
            <v>GESTION ADMINISTRATIVA</v>
          </cell>
          <cell r="BZ498" t="str">
            <v>Personal y Obligaciones Sociales</v>
          </cell>
          <cell r="CA498" t="str">
            <v>RECURSOS ORDINARIOS</v>
          </cell>
          <cell r="CB498" t="str">
            <v>12</v>
          </cell>
          <cell r="CC498" t="str">
            <v>BANCO DE LA NACION</v>
          </cell>
          <cell r="CD498" t="str">
            <v>CUENTA CORRIENTE</v>
          </cell>
          <cell r="CE498" t="str">
            <v>000000000000000000</v>
          </cell>
          <cell r="CF498" t="str">
            <v>00000000000000000000</v>
          </cell>
          <cell r="CG498" t="str">
            <v>DL.25897 - SPP</v>
          </cell>
          <cell r="CH498" t="str">
            <v>AFP HABITAT</v>
          </cell>
          <cell r="CI498" t="str">
            <v>11/11/2016</v>
          </cell>
          <cell r="CJ498" t="str">
            <v>640120ECAAA0</v>
          </cell>
          <cell r="CL498" t="str">
            <v>UE Red De Salud Abancay</v>
          </cell>
          <cell r="CM498" t="str">
            <v>ACTIVO</v>
          </cell>
          <cell r="CQ498" t="str">
            <v>Perú</v>
          </cell>
          <cell r="CR498" t="str">
            <v>MICRORED DE SALUD MICAELA BASTIDAS</v>
          </cell>
        </row>
        <row r="499">
          <cell r="S499" t="str">
            <v>10228660</v>
          </cell>
          <cell r="T499" t="str">
            <v>IRENE EMILIA</v>
          </cell>
          <cell r="U499" t="str">
            <v>QUISPE</v>
          </cell>
          <cell r="V499" t="str">
            <v>SOTO</v>
          </cell>
          <cell r="W499" t="str">
            <v>SIN DATOS</v>
          </cell>
          <cell r="X499" t="str">
            <v>05/04/1965</v>
          </cell>
          <cell r="Y499" t="str">
            <v>Femenino</v>
          </cell>
          <cell r="Z499" t="str">
            <v>Soltero</v>
          </cell>
          <cell r="AA499" t="str">
            <v>AV. LOS PINOS S/N</v>
          </cell>
          <cell r="AB499" t="str">
            <v>10102286605</v>
          </cell>
          <cell r="AE499" t="str">
            <v>Superior Técnico</v>
          </cell>
          <cell r="AF499" t="str">
            <v>Técnico superior completo</v>
          </cell>
          <cell r="AG499" t="str">
            <v>TECNICO EN ENFERMERIA</v>
          </cell>
          <cell r="AK499" t="str">
            <v>TITULO</v>
          </cell>
          <cell r="AM499" t="str">
            <v>NO</v>
          </cell>
          <cell r="AR499" t="str">
            <v>SI</v>
          </cell>
          <cell r="AS499" t="str">
            <v>NO</v>
          </cell>
          <cell r="AT499" t="str">
            <v>NO</v>
          </cell>
          <cell r="AU499" t="str">
            <v>2012-07-01</v>
          </cell>
          <cell r="AW499" t="str">
            <v>TECNICO/A EN ENFERMERIA I</v>
          </cell>
          <cell r="AX499" t="str">
            <v>Regimen 276</v>
          </cell>
          <cell r="AY499" t="str">
            <v>Nombrado</v>
          </cell>
          <cell r="AZ499" t="str">
            <v>STC</v>
          </cell>
          <cell r="BA499" t="str">
            <v>0096-STC-Servidor Tecnico C</v>
          </cell>
          <cell r="BB499" t="str">
            <v>TC</v>
          </cell>
          <cell r="BE499" t="str">
            <v>Presencial</v>
          </cell>
          <cell r="BF499" t="str">
            <v>NO</v>
          </cell>
          <cell r="BG499" t="str">
            <v>NO</v>
          </cell>
          <cell r="BI499" t="str">
            <v>NO</v>
          </cell>
          <cell r="BJ499" t="str">
            <v>NO</v>
          </cell>
          <cell r="BK499" t="str">
            <v>05/07/2012</v>
          </cell>
          <cell r="BL499" t="str">
            <v>SI</v>
          </cell>
          <cell r="BM499" t="str">
            <v>Activos</v>
          </cell>
          <cell r="BN499" t="str">
            <v>Tecnicos</v>
          </cell>
          <cell r="BO499" t="str">
            <v>TECNICO ASIS</v>
          </cell>
          <cell r="BP499" t="str">
            <v>000219</v>
          </cell>
          <cell r="BQ499" t="str">
            <v>Ocupada</v>
          </cell>
          <cell r="BR499" t="str">
            <v>Reasignacion</v>
          </cell>
          <cell r="BS499" t="str">
            <v>01/04/2022</v>
          </cell>
          <cell r="BT499" t="str">
            <v>RESOLUCION DIRECTORAL</v>
          </cell>
          <cell r="BU499" t="str">
            <v>01/04/2022</v>
          </cell>
          <cell r="BV499" t="str">
            <v>R.D. 120-2022-D-RSAB-APURIMAC</v>
          </cell>
          <cell r="BW499" t="str">
            <v>C.S. I-3 HUANIPACA</v>
          </cell>
          <cell r="BX499" t="str">
            <v>DIRECCION EJECUTIVA</v>
          </cell>
          <cell r="BY499" t="str">
            <v>GESTION ADMINISTRATIVA</v>
          </cell>
          <cell r="BZ499" t="str">
            <v>Personal y Obligaciones Sociales</v>
          </cell>
          <cell r="CA499" t="str">
            <v>RECURSOS ORDINARIOS</v>
          </cell>
          <cell r="CB499" t="str">
            <v>12</v>
          </cell>
          <cell r="CC499" t="str">
            <v>BANCO DE LA NACION</v>
          </cell>
          <cell r="CD499" t="str">
            <v>CUENTA CORRIENTE</v>
          </cell>
          <cell r="CE499" t="str">
            <v>04170450723</v>
          </cell>
          <cell r="CF499" t="str">
            <v>00000000000000000000</v>
          </cell>
          <cell r="CG499" t="str">
            <v>DL.19990 - SNP</v>
          </cell>
          <cell r="CH499" t="str">
            <v>O.N.P.</v>
          </cell>
          <cell r="CI499" t="str">
            <v>01/04/2022</v>
          </cell>
          <cell r="CL499" t="str">
            <v>UE Red De Salud Abancay</v>
          </cell>
          <cell r="CM499" t="str">
            <v>ACTIVO</v>
          </cell>
          <cell r="CQ499" t="str">
            <v>Perú</v>
          </cell>
          <cell r="CR499" t="str">
            <v>MICRORED DE SALUD MICAELA BASTIDAS</v>
          </cell>
        </row>
        <row r="500">
          <cell r="S500" t="str">
            <v>71409189</v>
          </cell>
          <cell r="T500" t="str">
            <v>BRIZAIDA</v>
          </cell>
          <cell r="U500" t="str">
            <v>USTUA</v>
          </cell>
          <cell r="V500" t="str">
            <v>VEGA</v>
          </cell>
          <cell r="W500" t="str">
            <v>SIN DATOS</v>
          </cell>
          <cell r="X500" t="str">
            <v>06/07/1998</v>
          </cell>
          <cell r="Y500" t="str">
            <v>Femenino</v>
          </cell>
          <cell r="Z500" t="str">
            <v>Soltero</v>
          </cell>
          <cell r="AA500" t="str">
            <v>COMUNIDAD MUÑAQUI</v>
          </cell>
          <cell r="AE500" t="str">
            <v>Superior Técnico</v>
          </cell>
          <cell r="AF500" t="str">
            <v>Técnico superior completo</v>
          </cell>
          <cell r="AG500" t="str">
            <v>TECNICO EN ENFERMERIA</v>
          </cell>
          <cell r="AK500" t="str">
            <v>TITULO</v>
          </cell>
          <cell r="AM500" t="str">
            <v>NO</v>
          </cell>
          <cell r="AR500" t="str">
            <v>SI</v>
          </cell>
          <cell r="AS500" t="str">
            <v>NO</v>
          </cell>
          <cell r="AT500" t="str">
            <v>NO</v>
          </cell>
          <cell r="AU500" t="str">
            <v>01/12/2021</v>
          </cell>
          <cell r="AV500" t="str">
            <v>09/08/2022</v>
          </cell>
          <cell r="AW500" t="str">
            <v>TECNICO/A EN ENFERMERIA I</v>
          </cell>
          <cell r="AX500" t="str">
            <v>Regimen 1057 (CAS)</v>
          </cell>
          <cell r="AY500" t="str">
            <v>CAS LEY N° 31538</v>
          </cell>
          <cell r="AZ500" t="str">
            <v>Sin Nivel Remunerativo</v>
          </cell>
          <cell r="BA500" t="str">
            <v>0000-Sin Nivel Remunerativo</v>
          </cell>
          <cell r="BC500" t="str">
            <v>Recursos Ordinarios</v>
          </cell>
          <cell r="BD500" t="str">
            <v>1800</v>
          </cell>
          <cell r="BE500" t="str">
            <v>Presencial</v>
          </cell>
          <cell r="BF500" t="str">
            <v>NO</v>
          </cell>
          <cell r="BG500" t="str">
            <v>NO</v>
          </cell>
          <cell r="BI500" t="str">
            <v>NO</v>
          </cell>
          <cell r="BJ500" t="str">
            <v>NO</v>
          </cell>
          <cell r="BL500" t="str">
            <v>NO</v>
          </cell>
          <cell r="BM500" t="str">
            <v>Contrato Administrativo de Servicios</v>
          </cell>
          <cell r="BN500" t="str">
            <v>Tecnicos</v>
          </cell>
          <cell r="BO500" t="str">
            <v>TECNICO ASIS</v>
          </cell>
          <cell r="BP500" t="str">
            <v>000893</v>
          </cell>
          <cell r="BQ500" t="str">
            <v>Ocupada</v>
          </cell>
          <cell r="BR500" t="str">
            <v>Contrato</v>
          </cell>
          <cell r="BS500" t="str">
            <v>09/08/2022</v>
          </cell>
          <cell r="BT500" t="str">
            <v>MEMORANDUM</v>
          </cell>
          <cell r="BU500" t="str">
            <v>09/08/2022</v>
          </cell>
          <cell r="BV500" t="str">
            <v>MEMO Nº 1156-2022-J-RRHH-RSAB</v>
          </cell>
          <cell r="BW500" t="str">
            <v>C.S. I-3 HUANIPACA</v>
          </cell>
          <cell r="BX500" t="str">
            <v>RED DE SALUD ABANCAY</v>
          </cell>
          <cell r="BZ500" t="str">
            <v>Personal y Obligaciones Sociales</v>
          </cell>
          <cell r="CA500" t="str">
            <v>RECURSOS ORDINARIOS</v>
          </cell>
          <cell r="CB500" t="str">
            <v>2</v>
          </cell>
          <cell r="CC500" t="str">
            <v>BANCO DE LA NACION</v>
          </cell>
          <cell r="CD500" t="str">
            <v>MULTIRED</v>
          </cell>
          <cell r="CE500" t="str">
            <v>-</v>
          </cell>
          <cell r="CF500" t="str">
            <v>-</v>
          </cell>
          <cell r="CG500" t="str">
            <v>DL.19990 - SNP</v>
          </cell>
          <cell r="CH500" t="str">
            <v>O.N.P.</v>
          </cell>
          <cell r="CI500" t="str">
            <v>09/08/2022</v>
          </cell>
          <cell r="CL500" t="str">
            <v>UE Red De Salud Abancay</v>
          </cell>
          <cell r="CM500" t="str">
            <v>ACTIVO</v>
          </cell>
          <cell r="CQ500" t="str">
            <v>Perú</v>
          </cell>
          <cell r="CR500" t="str">
            <v>MICRORED DE SALUD MICAELA BASTIDAS</v>
          </cell>
        </row>
        <row r="501">
          <cell r="S501" t="str">
            <v>31040441</v>
          </cell>
          <cell r="T501" t="str">
            <v>LUIS</v>
          </cell>
          <cell r="U501" t="str">
            <v>MUÑOZ</v>
          </cell>
          <cell r="V501" t="str">
            <v>HILARES</v>
          </cell>
          <cell r="W501" t="str">
            <v>SIN DATOS</v>
          </cell>
          <cell r="X501" t="str">
            <v>28/08/1970</v>
          </cell>
          <cell r="Y501" t="str">
            <v>Masculino</v>
          </cell>
          <cell r="Z501" t="str">
            <v>Soltero</v>
          </cell>
          <cell r="AA501" t="str">
            <v>AYACUCHO</v>
          </cell>
          <cell r="AC501" t="str">
            <v>hyasn2525@gmail.com</v>
          </cell>
          <cell r="AD501" t="str">
            <v>981829609</v>
          </cell>
          <cell r="AE501" t="str">
            <v>Superior Técnico</v>
          </cell>
          <cell r="AF501" t="str">
            <v>Técnico superior completo</v>
          </cell>
          <cell r="AG501" t="str">
            <v>TECNICO EN ENFERMERIA</v>
          </cell>
          <cell r="AK501" t="str">
            <v>TITULO</v>
          </cell>
          <cell r="AM501" t="str">
            <v>NO</v>
          </cell>
          <cell r="AR501" t="str">
            <v>SI</v>
          </cell>
          <cell r="AS501" t="str">
            <v>NO</v>
          </cell>
          <cell r="AT501" t="str">
            <v>NO</v>
          </cell>
          <cell r="AV501" t="str">
            <v>2012-08-01</v>
          </cell>
          <cell r="AW501" t="str">
            <v>TECNICO/A EN ENFERMERIA I</v>
          </cell>
          <cell r="AX501" t="str">
            <v>Regimen 276</v>
          </cell>
          <cell r="AY501" t="str">
            <v>Nombrado</v>
          </cell>
          <cell r="AZ501" t="str">
            <v>STC</v>
          </cell>
          <cell r="BA501" t="str">
            <v>0096-STC-Servidor Tecnico C</v>
          </cell>
          <cell r="BB501" t="str">
            <v>TC</v>
          </cell>
          <cell r="BC501" t="str">
            <v>Recursos Ordinarios</v>
          </cell>
          <cell r="BE501" t="str">
            <v>Presencial</v>
          </cell>
          <cell r="BF501" t="str">
            <v>NO</v>
          </cell>
          <cell r="BG501" t="str">
            <v>NO</v>
          </cell>
          <cell r="BI501" t="str">
            <v>NO</v>
          </cell>
          <cell r="BJ501" t="str">
            <v>NO</v>
          </cell>
          <cell r="BL501" t="str">
            <v>NO</v>
          </cell>
          <cell r="BM501" t="str">
            <v>Activos</v>
          </cell>
          <cell r="BN501" t="str">
            <v>Tecnicos</v>
          </cell>
          <cell r="BO501" t="str">
            <v>TECNICO ASIS</v>
          </cell>
          <cell r="BP501" t="str">
            <v>000221</v>
          </cell>
          <cell r="BQ501" t="str">
            <v>Ocupada</v>
          </cell>
          <cell r="BR501" t="str">
            <v>Ley 28560</v>
          </cell>
          <cell r="BS501" t="str">
            <v>01/04/2011</v>
          </cell>
          <cell r="BT501" t="str">
            <v>RESOLUCION DIRECTORAL</v>
          </cell>
          <cell r="BU501" t="str">
            <v>01/04/2011</v>
          </cell>
          <cell r="BV501" t="str">
            <v>-</v>
          </cell>
          <cell r="BX501" t="str">
            <v>DIRECCION EJECUTIVA</v>
          </cell>
          <cell r="BY501" t="str">
            <v>GESTION ADMINISTRATIVA</v>
          </cell>
          <cell r="BZ501" t="str">
            <v>Personal y Obligaciones Sociales</v>
          </cell>
          <cell r="CA501" t="str">
            <v>RECURSOS ORDINARIOS</v>
          </cell>
          <cell r="CB501" t="str">
            <v>12</v>
          </cell>
          <cell r="CC501" t="str">
            <v>BANCO DE LA NACION</v>
          </cell>
          <cell r="CD501" t="str">
            <v>MULTIRED</v>
          </cell>
          <cell r="CE501" t="str">
            <v>04181075037</v>
          </cell>
          <cell r="CF501" t="str">
            <v>00000000000000000000</v>
          </cell>
          <cell r="CG501" t="str">
            <v>DL.19990 - SNP</v>
          </cell>
          <cell r="CH501" t="str">
            <v>O.N.P.</v>
          </cell>
          <cell r="CI501" t="str">
            <v>22/10/2002</v>
          </cell>
          <cell r="CJ501" t="str">
            <v>558061LMHOA0</v>
          </cell>
          <cell r="CK501" t="str">
            <v>000000000000000</v>
          </cell>
          <cell r="CL501" t="str">
            <v>UE Red De Salud Abancay</v>
          </cell>
          <cell r="CM501" t="str">
            <v>ACTIVO</v>
          </cell>
          <cell r="CQ501" t="str">
            <v>Perú</v>
          </cell>
          <cell r="CR501" t="str">
            <v>MICRORED DE SALUD MICAELA BASTIDAS</v>
          </cell>
        </row>
        <row r="502">
          <cell r="S502" t="str">
            <v>31036012</v>
          </cell>
          <cell r="T502" t="str">
            <v>ROSA</v>
          </cell>
          <cell r="U502" t="str">
            <v>TEJADA</v>
          </cell>
          <cell r="V502" t="str">
            <v>VELAZQUE</v>
          </cell>
          <cell r="W502" t="str">
            <v>SIN DATOS</v>
          </cell>
          <cell r="X502" t="str">
            <v>04/08/1971</v>
          </cell>
          <cell r="Y502" t="str">
            <v>Femenino</v>
          </cell>
          <cell r="Z502" t="str">
            <v>Soltero</v>
          </cell>
          <cell r="AA502" t="str">
            <v>JR.BOLOGNESI S/N</v>
          </cell>
          <cell r="AE502" t="str">
            <v>Superior Técnico</v>
          </cell>
          <cell r="AF502" t="str">
            <v>Técnico superior completo</v>
          </cell>
          <cell r="AG502" t="str">
            <v>TECNICO EN ENFERMERIA</v>
          </cell>
          <cell r="AK502" t="str">
            <v>TITULO</v>
          </cell>
          <cell r="AM502" t="str">
            <v>NO</v>
          </cell>
          <cell r="AR502" t="str">
            <v>SI</v>
          </cell>
          <cell r="AS502" t="str">
            <v>NO</v>
          </cell>
          <cell r="AT502" t="str">
            <v>NO</v>
          </cell>
          <cell r="AU502" t="str">
            <v>22/10/2021</v>
          </cell>
          <cell r="AV502" t="str">
            <v>22/10/2021</v>
          </cell>
          <cell r="AW502" t="str">
            <v>TECNICO/A EN ENFERMERIA I</v>
          </cell>
          <cell r="AX502" t="str">
            <v>Regimen 1057 (CAS)</v>
          </cell>
          <cell r="AY502" t="str">
            <v>CAS LEY N° 31538</v>
          </cell>
          <cell r="AZ502" t="str">
            <v>Sin Nivel Remunerativo</v>
          </cell>
          <cell r="BA502" t="str">
            <v>0000-Sin Nivel Remunerativo</v>
          </cell>
          <cell r="BC502" t="str">
            <v>Recursos Ordinarios</v>
          </cell>
          <cell r="BD502" t="str">
            <v>1800</v>
          </cell>
          <cell r="BE502" t="str">
            <v>Presencial</v>
          </cell>
          <cell r="BF502" t="str">
            <v>NO</v>
          </cell>
          <cell r="BG502" t="str">
            <v>NO</v>
          </cell>
          <cell r="BI502" t="str">
            <v>NO</v>
          </cell>
          <cell r="BJ502" t="str">
            <v>NO</v>
          </cell>
          <cell r="BL502" t="str">
            <v>NO</v>
          </cell>
          <cell r="BM502" t="str">
            <v>Contrato Administrativo de Servicios</v>
          </cell>
          <cell r="BN502" t="str">
            <v>Tecnicos</v>
          </cell>
          <cell r="BO502" t="str">
            <v>TECNICO ASIS</v>
          </cell>
          <cell r="BP502" t="str">
            <v>000852</v>
          </cell>
          <cell r="BQ502" t="str">
            <v>Ocupada</v>
          </cell>
          <cell r="BR502" t="str">
            <v>Contrato</v>
          </cell>
          <cell r="BS502" t="str">
            <v>09/08/2022</v>
          </cell>
          <cell r="BT502" t="str">
            <v>MEMORANDUM</v>
          </cell>
          <cell r="BU502" t="str">
            <v>09/08/2022</v>
          </cell>
          <cell r="BV502" t="str">
            <v>MEMO Nº 1169-2022-J-RR/HH-RSAB</v>
          </cell>
          <cell r="BW502" t="str">
            <v>P.S. I-1 KIUÑALLA</v>
          </cell>
          <cell r="BX502" t="str">
            <v>RED DE SALUD ABANCAY</v>
          </cell>
          <cell r="BZ502" t="str">
            <v>Personal y Obligaciones Sociales</v>
          </cell>
          <cell r="CA502" t="str">
            <v>RECURSOS ORDINARIOS</v>
          </cell>
          <cell r="CB502" t="str">
            <v>2</v>
          </cell>
          <cell r="CC502" t="str">
            <v>BANCO DE LA NACION</v>
          </cell>
          <cell r="CD502" t="str">
            <v>CUENTA CORRIENTE</v>
          </cell>
          <cell r="CE502" t="str">
            <v>0</v>
          </cell>
          <cell r="CF502" t="str">
            <v>0</v>
          </cell>
          <cell r="CG502" t="str">
            <v>DL.19990 - SNP</v>
          </cell>
          <cell r="CH502" t="str">
            <v>O.N.P.</v>
          </cell>
          <cell r="CI502" t="str">
            <v>09/08/2022</v>
          </cell>
          <cell r="CL502" t="str">
            <v>UE Red De Salud Abancay</v>
          </cell>
          <cell r="CM502" t="str">
            <v>ACTIVO</v>
          </cell>
          <cell r="CQ502" t="str">
            <v>Perú</v>
          </cell>
          <cell r="CR502" t="str">
            <v>MICRORED DE SALUD MICAELA BASTIDAS</v>
          </cell>
        </row>
        <row r="503">
          <cell r="S503" t="str">
            <v>40763505</v>
          </cell>
          <cell r="T503" t="str">
            <v>JOSE ANGEL</v>
          </cell>
          <cell r="U503" t="str">
            <v>CHALCO</v>
          </cell>
          <cell r="V503" t="str">
            <v>VALENZUELA</v>
          </cell>
          <cell r="W503" t="str">
            <v>SIN DATOS</v>
          </cell>
          <cell r="X503" t="str">
            <v>07/04/1980</v>
          </cell>
          <cell r="Y503" t="str">
            <v>Masculino</v>
          </cell>
          <cell r="Z503" t="str">
            <v>Soltero</v>
          </cell>
          <cell r="AA503" t="str">
            <v>AV TACNA S/N</v>
          </cell>
          <cell r="AB503" t="str">
            <v>10407635057</v>
          </cell>
          <cell r="AC503" t="str">
            <v>jachv_80@hotmail.com</v>
          </cell>
          <cell r="AD503" t="str">
            <v>950601552</v>
          </cell>
          <cell r="AE503" t="str">
            <v>Superior Técnico</v>
          </cell>
          <cell r="AF503" t="str">
            <v>Técnico superior completo</v>
          </cell>
          <cell r="AG503" t="str">
            <v>TECNICO EN ENFERMERIA</v>
          </cell>
          <cell r="AK503" t="str">
            <v>TITULO</v>
          </cell>
          <cell r="AM503" t="str">
            <v>NO</v>
          </cell>
          <cell r="AR503" t="str">
            <v>SI</v>
          </cell>
          <cell r="AS503" t="str">
            <v>NO</v>
          </cell>
          <cell r="AT503" t="str">
            <v>NO</v>
          </cell>
          <cell r="AU503" t="str">
            <v>2004-02-01</v>
          </cell>
          <cell r="AV503" t="str">
            <v>2013-08-01</v>
          </cell>
          <cell r="AW503" t="str">
            <v>TECNICO/A EN ENFERMERIA I</v>
          </cell>
          <cell r="AX503" t="str">
            <v>Regimen 276</v>
          </cell>
          <cell r="AY503" t="str">
            <v>Nombrado</v>
          </cell>
          <cell r="AZ503" t="str">
            <v>STC</v>
          </cell>
          <cell r="BA503" t="str">
            <v>0096-STC-Servidor Tecnico C</v>
          </cell>
          <cell r="BB503" t="str">
            <v>TC</v>
          </cell>
          <cell r="BC503" t="str">
            <v>Recursos Directamente Recaudados</v>
          </cell>
          <cell r="BE503" t="str">
            <v>Presencial</v>
          </cell>
          <cell r="BF503" t="str">
            <v>NO</v>
          </cell>
          <cell r="BG503" t="str">
            <v>NO</v>
          </cell>
          <cell r="BI503" t="str">
            <v>NO</v>
          </cell>
          <cell r="BJ503" t="str">
            <v>NO</v>
          </cell>
          <cell r="BK503" t="str">
            <v>2013-08-01</v>
          </cell>
          <cell r="BL503" t="str">
            <v>SI</v>
          </cell>
          <cell r="BM503" t="str">
            <v>Activos</v>
          </cell>
          <cell r="BN503" t="str">
            <v>Tecnicos</v>
          </cell>
          <cell r="BO503" t="str">
            <v>TECNICO ASIS</v>
          </cell>
          <cell r="BP503" t="str">
            <v>000222</v>
          </cell>
          <cell r="BQ503" t="str">
            <v>Ocupada</v>
          </cell>
          <cell r="BR503" t="str">
            <v>Reasignacion</v>
          </cell>
          <cell r="BS503" t="str">
            <v>01/04/2022</v>
          </cell>
          <cell r="BT503" t="str">
            <v>RESOLUCION DIRECTORAL</v>
          </cell>
          <cell r="BU503" t="str">
            <v>01/04/2022</v>
          </cell>
          <cell r="BV503" t="str">
            <v>R.D. Nº 00-2022-RSAB-APURIMAC</v>
          </cell>
          <cell r="BW503" t="str">
            <v>P.S. I-2 TACMARA</v>
          </cell>
          <cell r="BX503" t="str">
            <v>DIRECCION EJECUTIVA</v>
          </cell>
          <cell r="BY503" t="str">
            <v>GESTION ADMINISTRATIVA</v>
          </cell>
          <cell r="BZ503" t="str">
            <v>Personal y Obligaciones Sociales</v>
          </cell>
          <cell r="CA503" t="str">
            <v>RECURSOS ORDINARIOS</v>
          </cell>
          <cell r="CB503" t="str">
            <v>12</v>
          </cell>
          <cell r="CC503" t="str">
            <v>BANCO DE LA NACION</v>
          </cell>
          <cell r="CD503" t="str">
            <v>CUENTA CORRIENTE</v>
          </cell>
          <cell r="CE503" t="str">
            <v>00000000000000000000</v>
          </cell>
          <cell r="CF503" t="str">
            <v>00000000000000000000</v>
          </cell>
          <cell r="CG503" t="str">
            <v>DL.19990 - SNP</v>
          </cell>
          <cell r="CH503" t="str">
            <v>O.N.P.</v>
          </cell>
          <cell r="CI503" t="str">
            <v>01/04/2022</v>
          </cell>
          <cell r="CL503" t="str">
            <v>UE Red De Salud Abancay</v>
          </cell>
          <cell r="CM503" t="str">
            <v>ACTIVO</v>
          </cell>
          <cell r="CQ503" t="str">
            <v>Perú</v>
          </cell>
          <cell r="CR503" t="str">
            <v>MICRORED DE SALUD MICAELA BASTIDAS</v>
          </cell>
        </row>
        <row r="504">
          <cell r="S504" t="str">
            <v>43374361</v>
          </cell>
          <cell r="T504" t="str">
            <v>ZENAYDA</v>
          </cell>
          <cell r="U504" t="str">
            <v>RINCON</v>
          </cell>
          <cell r="V504" t="str">
            <v>ALZAMORA</v>
          </cell>
          <cell r="W504" t="str">
            <v>SIN DATOS</v>
          </cell>
          <cell r="X504" t="str">
            <v>26/10/1985</v>
          </cell>
          <cell r="Y504" t="str">
            <v>Femenino</v>
          </cell>
          <cell r="Z504" t="str">
            <v>Soltero</v>
          </cell>
          <cell r="AA504" t="str">
            <v>SIN DATOS</v>
          </cell>
          <cell r="AE504" t="str">
            <v>Superior Universitario</v>
          </cell>
          <cell r="AF504" t="str">
            <v>Superior completo</v>
          </cell>
          <cell r="AG504" t="str">
            <v>OBSTETRA</v>
          </cell>
          <cell r="AK504" t="str">
            <v>TITULO</v>
          </cell>
          <cell r="AL504" t="str">
            <v>34963</v>
          </cell>
          <cell r="AM504" t="str">
            <v>NO</v>
          </cell>
          <cell r="AR504" t="str">
            <v>SI</v>
          </cell>
          <cell r="AS504" t="str">
            <v>NO</v>
          </cell>
          <cell r="AT504" t="str">
            <v>NO</v>
          </cell>
          <cell r="AU504" t="str">
            <v>06-05-2018</v>
          </cell>
          <cell r="AV504" t="str">
            <v>05/08/2022</v>
          </cell>
          <cell r="AW504" t="str">
            <v>OBSTETRA</v>
          </cell>
          <cell r="AX504" t="str">
            <v>Regimen 1057 (CAS)</v>
          </cell>
          <cell r="AY504" t="str">
            <v>CAS LEY N° 31538</v>
          </cell>
          <cell r="AZ504" t="str">
            <v>Sin Nivel Remunerativo</v>
          </cell>
          <cell r="BA504" t="str">
            <v>0000-Sin Nivel Remunerativo</v>
          </cell>
          <cell r="BC504" t="str">
            <v>Recursos Ordinarios</v>
          </cell>
          <cell r="BD504" t="str">
            <v>2900</v>
          </cell>
          <cell r="BE504" t="str">
            <v>Presencial</v>
          </cell>
          <cell r="BF504" t="str">
            <v>NO</v>
          </cell>
          <cell r="BG504" t="str">
            <v>NO</v>
          </cell>
          <cell r="BI504" t="str">
            <v>NO</v>
          </cell>
          <cell r="BJ504" t="str">
            <v>NO</v>
          </cell>
          <cell r="BL504" t="str">
            <v>NO</v>
          </cell>
          <cell r="BM504" t="str">
            <v>Contrato Administrativo de Servicios</v>
          </cell>
          <cell r="BN504" t="str">
            <v>Profesionales de la Salud</v>
          </cell>
          <cell r="BO504" t="str">
            <v>PROF. DE LA SALUD</v>
          </cell>
          <cell r="BP504" t="str">
            <v>000850</v>
          </cell>
          <cell r="BQ504" t="str">
            <v>Ocupada</v>
          </cell>
          <cell r="BR504" t="str">
            <v>Contrato</v>
          </cell>
          <cell r="BS504" t="str">
            <v>05/08/2022</v>
          </cell>
          <cell r="BT504" t="str">
            <v>MEMORANDUM</v>
          </cell>
          <cell r="BU504" t="str">
            <v>06/08/2022</v>
          </cell>
          <cell r="BV504" t="str">
            <v>1077-2022</v>
          </cell>
          <cell r="BW504" t="str">
            <v>P.S. I-1 COTARMA</v>
          </cell>
          <cell r="BX504" t="str">
            <v>RED DE SALUD ABANCAY</v>
          </cell>
          <cell r="BZ504" t="str">
            <v>Personal y Obligaciones Sociales</v>
          </cell>
          <cell r="CA504" t="str">
            <v>RECURSOS ORDINARIOS</v>
          </cell>
          <cell r="CB504" t="str">
            <v>0</v>
          </cell>
          <cell r="CC504" t="str">
            <v>BANCO DE LA NACION</v>
          </cell>
          <cell r="CD504" t="str">
            <v>MULTIRED</v>
          </cell>
          <cell r="CG504" t="str">
            <v>DL.19990 - SNP</v>
          </cell>
          <cell r="CH504" t="str">
            <v>O.N.P.</v>
          </cell>
          <cell r="CI504" t="str">
            <v>05/08/2022</v>
          </cell>
          <cell r="CL504" t="str">
            <v>UE Red De Salud Abancay</v>
          </cell>
          <cell r="CM504" t="str">
            <v>ACTIVO</v>
          </cell>
          <cell r="CQ504" t="str">
            <v>Perú</v>
          </cell>
          <cell r="CR504" t="str">
            <v>MICRORED DE SALUD CENTENARIO</v>
          </cell>
        </row>
        <row r="505">
          <cell r="S505" t="str">
            <v>40666718</v>
          </cell>
          <cell r="T505" t="str">
            <v>YENY</v>
          </cell>
          <cell r="U505" t="str">
            <v>MARQUEZ</v>
          </cell>
          <cell r="V505" t="str">
            <v>LEON</v>
          </cell>
          <cell r="W505" t="str">
            <v>SIN DATOS</v>
          </cell>
          <cell r="X505" t="str">
            <v>04/09/1980</v>
          </cell>
          <cell r="Y505" t="str">
            <v>Femenino</v>
          </cell>
          <cell r="Z505" t="str">
            <v>Soltero</v>
          </cell>
          <cell r="AA505" t="str">
            <v>GUILLERMO DIAZ DE LA VEGA</v>
          </cell>
          <cell r="AC505" t="str">
            <v>yenymar_44@hotmail.com</v>
          </cell>
          <cell r="AD505" t="str">
            <v>948580000</v>
          </cell>
          <cell r="AE505" t="str">
            <v>Superior Técnico</v>
          </cell>
          <cell r="AF505" t="str">
            <v>Técnico superior completo</v>
          </cell>
          <cell r="AG505" t="str">
            <v>TECNICO EN ENFERMERIA</v>
          </cell>
          <cell r="AK505" t="str">
            <v>TITULO</v>
          </cell>
          <cell r="AM505" t="str">
            <v>NO</v>
          </cell>
          <cell r="AR505" t="str">
            <v>SI</v>
          </cell>
          <cell r="AS505" t="str">
            <v>NO</v>
          </cell>
          <cell r="AT505" t="str">
            <v>NO</v>
          </cell>
          <cell r="AV505" t="str">
            <v>2011-01-01</v>
          </cell>
          <cell r="AW505" t="str">
            <v>TECNICO/A EN ENFERMERIA I</v>
          </cell>
          <cell r="AX505" t="str">
            <v>Regimen 276</v>
          </cell>
          <cell r="AY505" t="str">
            <v>Nombrado</v>
          </cell>
          <cell r="AZ505" t="str">
            <v>STF</v>
          </cell>
          <cell r="BA505" t="str">
            <v>0099-STF-Servidor Tecnico F</v>
          </cell>
          <cell r="BB505" t="str">
            <v>TF</v>
          </cell>
          <cell r="BE505" t="str">
            <v>Presencial</v>
          </cell>
          <cell r="BF505" t="str">
            <v>NO</v>
          </cell>
          <cell r="BG505" t="str">
            <v>NO</v>
          </cell>
          <cell r="BI505" t="str">
            <v>NO</v>
          </cell>
          <cell r="BJ505" t="str">
            <v>NO</v>
          </cell>
          <cell r="BK505" t="str">
            <v>20/10/2016</v>
          </cell>
          <cell r="BL505" t="str">
            <v>SI</v>
          </cell>
          <cell r="BM505" t="str">
            <v>Activos</v>
          </cell>
          <cell r="BN505" t="str">
            <v>Tecnicos</v>
          </cell>
          <cell r="BO505" t="str">
            <v>TECNICO ASIS</v>
          </cell>
          <cell r="BP505" t="str">
            <v>000540</v>
          </cell>
          <cell r="BQ505" t="str">
            <v>Ocupada</v>
          </cell>
          <cell r="BR505" t="str">
            <v>Ley 30372</v>
          </cell>
          <cell r="BS505" t="str">
            <v>17/10/2016</v>
          </cell>
          <cell r="BT505" t="str">
            <v>DECRETO SUPREMO</v>
          </cell>
          <cell r="BU505" t="str">
            <v>15/10/2016</v>
          </cell>
          <cell r="BV505" t="str">
            <v>DS 286-2016-EF Nombramiento 2016</v>
          </cell>
          <cell r="BX505" t="str">
            <v>DIRECCION EJECUTIVA</v>
          </cell>
          <cell r="BY505" t="str">
            <v>GESTION ADMINISTRATIVA</v>
          </cell>
          <cell r="BZ505" t="str">
            <v>Personal y Obligaciones Sociales</v>
          </cell>
          <cell r="CA505" t="str">
            <v>RECURSOS ORDINARIOS</v>
          </cell>
          <cell r="CB505" t="str">
            <v>12</v>
          </cell>
          <cell r="CC505" t="str">
            <v>BANCO DE LA NACION</v>
          </cell>
          <cell r="CD505" t="str">
            <v>CUENTA DE AHORRO</v>
          </cell>
          <cell r="CE505" t="str">
            <v>04181197493</v>
          </cell>
          <cell r="CF505" t="str">
            <v>00000000000000000000</v>
          </cell>
          <cell r="CG505" t="str">
            <v>DL.19990 - SNP</v>
          </cell>
          <cell r="CH505" t="str">
            <v>O.N.P.</v>
          </cell>
          <cell r="CJ505" t="str">
            <v>0</v>
          </cell>
          <cell r="CK505" t="str">
            <v>0000000000000</v>
          </cell>
          <cell r="CL505" t="str">
            <v>UE Red De Salud Abancay</v>
          </cell>
          <cell r="CM505" t="str">
            <v>ACTIVO</v>
          </cell>
          <cell r="CQ505" t="str">
            <v>Perú</v>
          </cell>
          <cell r="CR505" t="str">
            <v>MICRORED DE SALUD CENTENARIO</v>
          </cell>
        </row>
        <row r="506">
          <cell r="S506" t="str">
            <v>31024433</v>
          </cell>
          <cell r="T506" t="str">
            <v>JOHN</v>
          </cell>
          <cell r="U506" t="str">
            <v>ARIAS</v>
          </cell>
          <cell r="V506" t="str">
            <v>OCAMPO</v>
          </cell>
          <cell r="W506" t="str">
            <v>SIN DATOS</v>
          </cell>
          <cell r="X506" t="str">
            <v>06/10/1974</v>
          </cell>
          <cell r="Y506" t="str">
            <v>Masculino</v>
          </cell>
          <cell r="Z506" t="str">
            <v>Soltero</v>
          </cell>
          <cell r="AA506" t="str">
            <v>CPM CHALHUANI</v>
          </cell>
          <cell r="AE506" t="str">
            <v>Superior Técnico</v>
          </cell>
          <cell r="AF506" t="str">
            <v>Técnico superior completo</v>
          </cell>
          <cell r="AG506" t="str">
            <v>TECNICO EN ENFERMERIA</v>
          </cell>
          <cell r="AK506" t="str">
            <v>TITULO</v>
          </cell>
          <cell r="AM506" t="str">
            <v>NO</v>
          </cell>
          <cell r="AR506" t="str">
            <v>SI</v>
          </cell>
          <cell r="AS506" t="str">
            <v>NO</v>
          </cell>
          <cell r="AT506" t="str">
            <v>NO</v>
          </cell>
          <cell r="AV506" t="str">
            <v>01/01/2019</v>
          </cell>
          <cell r="AW506" t="str">
            <v>TECNICO/A EN ENFERMERIA I</v>
          </cell>
          <cell r="AX506" t="str">
            <v>Regimen 276</v>
          </cell>
          <cell r="AY506" t="str">
            <v>Nombrado</v>
          </cell>
          <cell r="AZ506" t="str">
            <v>STF</v>
          </cell>
          <cell r="BA506" t="str">
            <v>0099-STF-Servidor Tecnico F</v>
          </cell>
          <cell r="BB506" t="str">
            <v>TF</v>
          </cell>
          <cell r="BE506" t="str">
            <v>Presencial</v>
          </cell>
          <cell r="BF506" t="str">
            <v>NO</v>
          </cell>
          <cell r="BG506" t="str">
            <v>NO</v>
          </cell>
          <cell r="BI506" t="str">
            <v>NO</v>
          </cell>
          <cell r="BJ506" t="str">
            <v>NO</v>
          </cell>
          <cell r="BK506" t="str">
            <v>31/12/2018</v>
          </cell>
          <cell r="BL506" t="str">
            <v>SI</v>
          </cell>
          <cell r="BM506" t="str">
            <v>Activos</v>
          </cell>
          <cell r="BN506" t="str">
            <v>Tecnicos</v>
          </cell>
          <cell r="BO506" t="str">
            <v>TECNICO ASIS</v>
          </cell>
          <cell r="BP506" t="str">
            <v>000618</v>
          </cell>
          <cell r="BQ506" t="str">
            <v>Ocupada</v>
          </cell>
          <cell r="BR506" t="str">
            <v>Concurso</v>
          </cell>
          <cell r="BS506" t="str">
            <v>01/01/2019</v>
          </cell>
          <cell r="BT506" t="str">
            <v>RESOLUCION DIRECTORAL</v>
          </cell>
          <cell r="BU506" t="str">
            <v>01/01/2019</v>
          </cell>
          <cell r="BV506" t="str">
            <v>396</v>
          </cell>
          <cell r="BX506" t="str">
            <v>DIRECCION EJECUTIVA</v>
          </cell>
          <cell r="BZ506" t="str">
            <v>Personal y Obligaciones Sociales</v>
          </cell>
          <cell r="CA506" t="str">
            <v>RECURSOS ORDINARIOS</v>
          </cell>
          <cell r="CB506" t="str">
            <v>12</v>
          </cell>
          <cell r="CC506" t="str">
            <v>BANCO DE LA NACION</v>
          </cell>
          <cell r="CD506" t="str">
            <v>CUENTA DE AHORRO</v>
          </cell>
          <cell r="CE506" t="str">
            <v>04181242588</v>
          </cell>
          <cell r="CF506" t="str">
            <v>00000000000000000000</v>
          </cell>
          <cell r="CG506" t="str">
            <v>DL.19990 - SNP</v>
          </cell>
          <cell r="CH506" t="str">
            <v>O.N.P.</v>
          </cell>
          <cell r="CI506" t="str">
            <v>01/01/2019</v>
          </cell>
          <cell r="CJ506" t="str">
            <v>000000000000</v>
          </cell>
          <cell r="CK506" t="str">
            <v>000000000000000</v>
          </cell>
          <cell r="CL506" t="str">
            <v>UE Red De Salud Abancay</v>
          </cell>
          <cell r="CM506" t="str">
            <v>ACTIVO</v>
          </cell>
          <cell r="CQ506" t="str">
            <v>Perú</v>
          </cell>
          <cell r="CR506" t="str">
            <v>MICRORED DE SALUD CENTENARIO</v>
          </cell>
        </row>
        <row r="507">
          <cell r="S507" t="str">
            <v>40425536</v>
          </cell>
          <cell r="T507" t="str">
            <v>NORMA YANETH</v>
          </cell>
          <cell r="U507" t="str">
            <v>RAMOS</v>
          </cell>
          <cell r="V507" t="str">
            <v>MEDINA</v>
          </cell>
          <cell r="W507" t="str">
            <v>SIN DATOS</v>
          </cell>
          <cell r="X507" t="str">
            <v>21/12/1979</v>
          </cell>
          <cell r="Y507" t="str">
            <v>Femenino</v>
          </cell>
          <cell r="Z507" t="str">
            <v>Soltero</v>
          </cell>
          <cell r="AA507" t="str">
            <v>CORONEL GONZALES</v>
          </cell>
          <cell r="AE507" t="str">
            <v>Superior Técnico</v>
          </cell>
          <cell r="AF507" t="str">
            <v>Técnico superior completo</v>
          </cell>
          <cell r="AG507" t="str">
            <v>TECNICO EN ENFERMERIA</v>
          </cell>
          <cell r="AK507" t="str">
            <v>TITULO</v>
          </cell>
          <cell r="AM507" t="str">
            <v>NO</v>
          </cell>
          <cell r="AR507" t="str">
            <v>SI</v>
          </cell>
          <cell r="AS507" t="str">
            <v>NO</v>
          </cell>
          <cell r="AT507" t="str">
            <v>NO</v>
          </cell>
          <cell r="AV507" t="str">
            <v>2013-02-01</v>
          </cell>
          <cell r="AW507" t="str">
            <v>TECNICO/A EN ENFERMERIA I</v>
          </cell>
          <cell r="AX507" t="str">
            <v>Regimen 276</v>
          </cell>
          <cell r="AY507" t="str">
            <v>Nombrado</v>
          </cell>
          <cell r="AZ507" t="str">
            <v>STF</v>
          </cell>
          <cell r="BA507" t="str">
            <v>0099-STF-Servidor Tecnico F</v>
          </cell>
          <cell r="BB507" t="str">
            <v>TF</v>
          </cell>
          <cell r="BE507" t="str">
            <v>Presencial</v>
          </cell>
          <cell r="BF507" t="str">
            <v>NO</v>
          </cell>
          <cell r="BG507" t="str">
            <v>NO</v>
          </cell>
          <cell r="BI507" t="str">
            <v>NO</v>
          </cell>
          <cell r="BJ507" t="str">
            <v>NO</v>
          </cell>
          <cell r="BK507" t="str">
            <v>07/11/2017</v>
          </cell>
          <cell r="BL507" t="str">
            <v>SI</v>
          </cell>
          <cell r="BM507" t="str">
            <v>Activos</v>
          </cell>
          <cell r="BN507" t="str">
            <v>Tecnicos</v>
          </cell>
          <cell r="BO507" t="str">
            <v>TECNICO ASIS</v>
          </cell>
          <cell r="BP507" t="str">
            <v>000571</v>
          </cell>
          <cell r="BQ507" t="str">
            <v>Ocupada</v>
          </cell>
          <cell r="BR507" t="str">
            <v>Ley 30114</v>
          </cell>
          <cell r="BS507" t="str">
            <v>01/11/2017</v>
          </cell>
          <cell r="BT507" t="str">
            <v>RESOLUCION DIRECTORAL</v>
          </cell>
          <cell r="BU507" t="str">
            <v>01/11/2017</v>
          </cell>
          <cell r="BV507" t="str">
            <v>281-2017</v>
          </cell>
          <cell r="BW507" t="str">
            <v>RED DE SALUD ABANCAY</v>
          </cell>
          <cell r="BX507" t="str">
            <v>DIRECCION EJECUTIVA</v>
          </cell>
          <cell r="BZ507" t="str">
            <v>Personal y Obligaciones Sociales</v>
          </cell>
          <cell r="CA507" t="str">
            <v>RECURSOS ORDINARIOS</v>
          </cell>
          <cell r="CB507" t="str">
            <v>12</v>
          </cell>
          <cell r="CC507" t="str">
            <v>BANCO DE LA NACION</v>
          </cell>
          <cell r="CD507" t="str">
            <v>CUENTA CORRIENTE</v>
          </cell>
          <cell r="CE507" t="str">
            <v>04181230083</v>
          </cell>
          <cell r="CF507" t="str">
            <v>00000000000000000000</v>
          </cell>
          <cell r="CG507" t="str">
            <v>DL.25897 - SPP</v>
          </cell>
          <cell r="CH507" t="str">
            <v>PRIMA AFP</v>
          </cell>
          <cell r="CI507" t="str">
            <v>01/11/2017</v>
          </cell>
          <cell r="CJ507" t="str">
            <v>592080nrmoi3</v>
          </cell>
          <cell r="CK507" t="str">
            <v>0</v>
          </cell>
          <cell r="CL507" t="str">
            <v>UE Red De Salud Abancay</v>
          </cell>
          <cell r="CM507" t="str">
            <v>ACTIVO</v>
          </cell>
          <cell r="CQ507" t="str">
            <v>Perú</v>
          </cell>
          <cell r="CR507" t="str">
            <v>MICRORED DE SALUD CENTENARIO</v>
          </cell>
        </row>
        <row r="508">
          <cell r="S508" t="str">
            <v>41175370</v>
          </cell>
          <cell r="T508" t="str">
            <v>RUBEN</v>
          </cell>
          <cell r="U508" t="str">
            <v>LUNA</v>
          </cell>
          <cell r="V508" t="str">
            <v>BERROCAL</v>
          </cell>
          <cell r="W508" t="str">
            <v>SIN DATOS</v>
          </cell>
          <cell r="X508" t="str">
            <v>19/07/1977</v>
          </cell>
          <cell r="Y508" t="str">
            <v>Masculino</v>
          </cell>
          <cell r="Z508" t="str">
            <v>Casado</v>
          </cell>
          <cell r="AA508" t="str">
            <v>BELLA ABANQUINA</v>
          </cell>
          <cell r="AD508" t="str">
            <v>954985676</v>
          </cell>
          <cell r="AE508" t="str">
            <v>Superior Técnico</v>
          </cell>
          <cell r="AF508" t="str">
            <v>Técnico superior completo</v>
          </cell>
          <cell r="AG508" t="str">
            <v>TECNICO EN ENFERMERIA</v>
          </cell>
          <cell r="AK508" t="str">
            <v>TITULO</v>
          </cell>
          <cell r="AM508" t="str">
            <v>NO</v>
          </cell>
          <cell r="AR508" t="str">
            <v>SI</v>
          </cell>
          <cell r="AS508" t="str">
            <v>NO</v>
          </cell>
          <cell r="AT508" t="str">
            <v>NO</v>
          </cell>
          <cell r="AV508" t="str">
            <v>2013-09-01</v>
          </cell>
          <cell r="AW508" t="str">
            <v>TECNICO/A EN ENFERMERIA I</v>
          </cell>
          <cell r="AX508" t="str">
            <v>Regimen 276</v>
          </cell>
          <cell r="AY508" t="str">
            <v>Nombrado</v>
          </cell>
          <cell r="AZ508" t="str">
            <v>STC</v>
          </cell>
          <cell r="BA508" t="str">
            <v>0096-STC-Servidor Tecnico C</v>
          </cell>
          <cell r="BB508" t="str">
            <v>TC</v>
          </cell>
          <cell r="BC508" t="str">
            <v>Recursos Ordinarios</v>
          </cell>
          <cell r="BE508" t="str">
            <v>Presencial</v>
          </cell>
          <cell r="BF508" t="str">
            <v>NO</v>
          </cell>
          <cell r="BG508" t="str">
            <v>NO</v>
          </cell>
          <cell r="BI508" t="str">
            <v>NO</v>
          </cell>
          <cell r="BJ508" t="str">
            <v>NO</v>
          </cell>
          <cell r="BL508" t="str">
            <v>NO</v>
          </cell>
          <cell r="BM508" t="str">
            <v>Activos</v>
          </cell>
          <cell r="BN508" t="str">
            <v>Tecnicos</v>
          </cell>
          <cell r="BO508" t="str">
            <v>TECNICO ASIS</v>
          </cell>
          <cell r="BP508" t="str">
            <v>000322</v>
          </cell>
          <cell r="BQ508" t="str">
            <v>Ocupada</v>
          </cell>
          <cell r="BR508" t="str">
            <v>Ley 30372</v>
          </cell>
          <cell r="BS508" t="str">
            <v>01/07/2013</v>
          </cell>
          <cell r="BT508" t="str">
            <v>RESOLUCION DIRECTORAL</v>
          </cell>
          <cell r="BU508" t="str">
            <v>01/07/2013</v>
          </cell>
          <cell r="BV508" t="str">
            <v>-</v>
          </cell>
          <cell r="BX508" t="str">
            <v>DIRECCION EJECUTIVA</v>
          </cell>
          <cell r="BY508" t="str">
            <v>GESTION ADMINISTRATIVA</v>
          </cell>
          <cell r="BZ508" t="str">
            <v>Personal y Obligaciones Sociales</v>
          </cell>
          <cell r="CA508" t="str">
            <v>RECURSOS ORDINARIOS</v>
          </cell>
          <cell r="CB508" t="str">
            <v>12</v>
          </cell>
          <cell r="CC508" t="str">
            <v>BANCO DE LA NACION</v>
          </cell>
          <cell r="CD508" t="str">
            <v>MULTIRED</v>
          </cell>
          <cell r="CE508" t="str">
            <v>04181101917</v>
          </cell>
          <cell r="CF508" t="str">
            <v>0</v>
          </cell>
          <cell r="CG508" t="str">
            <v>DL.19990 - SNP</v>
          </cell>
          <cell r="CH508" t="str">
            <v>O.N.P.</v>
          </cell>
          <cell r="CI508" t="str">
            <v>01/07/2013</v>
          </cell>
          <cell r="CJ508" t="str">
            <v>0</v>
          </cell>
          <cell r="CK508" t="str">
            <v>0</v>
          </cell>
          <cell r="CL508" t="str">
            <v>UE Red De Salud Abancay</v>
          </cell>
          <cell r="CM508" t="str">
            <v>ACTIVO</v>
          </cell>
          <cell r="CQ508" t="str">
            <v>Perú</v>
          </cell>
          <cell r="CR508" t="str">
            <v>MICRORED DE SALUD CENTENARIO</v>
          </cell>
        </row>
        <row r="509">
          <cell r="S509" t="str">
            <v>31024987</v>
          </cell>
          <cell r="T509" t="str">
            <v>ALEJANDRO</v>
          </cell>
          <cell r="U509" t="str">
            <v>DIAZ</v>
          </cell>
          <cell r="V509" t="str">
            <v>ROBLES</v>
          </cell>
          <cell r="W509" t="str">
            <v>SIN DATOS</v>
          </cell>
          <cell r="X509" t="str">
            <v>25/12/1957</v>
          </cell>
          <cell r="Y509" t="str">
            <v>Masculino</v>
          </cell>
          <cell r="Z509" t="str">
            <v>Casado</v>
          </cell>
          <cell r="AA509" t="str">
            <v>PLAZA DE ARMAS</v>
          </cell>
          <cell r="AC509" t="str">
            <v>alejandro251257@hotmail.com</v>
          </cell>
          <cell r="AD509" t="str">
            <v>963400260</v>
          </cell>
          <cell r="AE509" t="str">
            <v>Superior Técnico</v>
          </cell>
          <cell r="AF509" t="str">
            <v>Técnico superior completo</v>
          </cell>
          <cell r="AG509" t="str">
            <v>TECNICO EN ENFERMERIA</v>
          </cell>
          <cell r="AK509" t="str">
            <v>TITULO</v>
          </cell>
          <cell r="AM509" t="str">
            <v>NO</v>
          </cell>
          <cell r="AR509" t="str">
            <v>SI</v>
          </cell>
          <cell r="AS509" t="str">
            <v>NO</v>
          </cell>
          <cell r="AT509" t="str">
            <v>NO</v>
          </cell>
          <cell r="AV509" t="str">
            <v>1987-12-01</v>
          </cell>
          <cell r="AW509" t="str">
            <v>TECNICO/A SANITARIO AMBIENTAL II</v>
          </cell>
          <cell r="AX509" t="str">
            <v>Regimen 276</v>
          </cell>
          <cell r="AY509" t="str">
            <v>Nombrado</v>
          </cell>
          <cell r="AZ509" t="str">
            <v>STA</v>
          </cell>
          <cell r="BA509" t="str">
            <v>0094-STA-Servidor Tecnico A</v>
          </cell>
          <cell r="BB509" t="str">
            <v>TA</v>
          </cell>
          <cell r="BC509" t="str">
            <v>Recursos Ordinarios</v>
          </cell>
          <cell r="BE509" t="str">
            <v>Presencial</v>
          </cell>
          <cell r="BF509" t="str">
            <v>NO</v>
          </cell>
          <cell r="BG509" t="str">
            <v>NO</v>
          </cell>
          <cell r="BH509" t="str">
            <v>Mayor de 65 años</v>
          </cell>
          <cell r="BI509" t="str">
            <v>NO</v>
          </cell>
          <cell r="BJ509" t="str">
            <v>NO</v>
          </cell>
          <cell r="BL509" t="str">
            <v>NO</v>
          </cell>
          <cell r="BM509" t="str">
            <v>Activos</v>
          </cell>
          <cell r="BN509" t="str">
            <v>Tecnicos</v>
          </cell>
          <cell r="BO509" t="str">
            <v>TECNICO ASIS</v>
          </cell>
          <cell r="BP509" t="str">
            <v>000043</v>
          </cell>
          <cell r="BQ509" t="str">
            <v>Ocupada</v>
          </cell>
          <cell r="BR509" t="str">
            <v>Concurso</v>
          </cell>
          <cell r="BS509" t="str">
            <v>12/01/1987</v>
          </cell>
          <cell r="BT509" t="str">
            <v>RESOLUCION DIRECTORAL</v>
          </cell>
          <cell r="BU509" t="str">
            <v>12/01/1987</v>
          </cell>
          <cell r="BV509" t="str">
            <v>-</v>
          </cell>
          <cell r="BX509" t="str">
            <v>DIRECCION EJECUTIVA</v>
          </cell>
          <cell r="BY509" t="str">
            <v>GESTION ADMINISTRATIVA</v>
          </cell>
          <cell r="BZ509" t="str">
            <v>Personal y Obligaciones Sociales</v>
          </cell>
          <cell r="CA509" t="str">
            <v>RECURSOS ORDINARIOS</v>
          </cell>
          <cell r="CB509" t="str">
            <v>12</v>
          </cell>
          <cell r="CC509" t="str">
            <v>BANCO DE LA NACION</v>
          </cell>
          <cell r="CD509" t="str">
            <v>MULTIRED</v>
          </cell>
          <cell r="CE509" t="str">
            <v>04181033318</v>
          </cell>
          <cell r="CF509" t="str">
            <v>0</v>
          </cell>
          <cell r="CG509" t="str">
            <v>DL.25897 - SPP</v>
          </cell>
          <cell r="CH509" t="str">
            <v>AFP PROFUTURO</v>
          </cell>
          <cell r="CI509" t="str">
            <v>01/07/2018</v>
          </cell>
          <cell r="CJ509" t="str">
            <v>211771ADRZL0</v>
          </cell>
          <cell r="CK509" t="str">
            <v>0</v>
          </cell>
          <cell r="CL509" t="str">
            <v>UE Red De Salud Abancay</v>
          </cell>
          <cell r="CM509" t="str">
            <v>ACTIVO</v>
          </cell>
          <cell r="CQ509" t="str">
            <v>Perú</v>
          </cell>
          <cell r="CR509" t="str">
            <v>MICRORED DE SALUD CENTENARIO</v>
          </cell>
        </row>
        <row r="510">
          <cell r="S510" t="str">
            <v>23849329</v>
          </cell>
          <cell r="T510" t="str">
            <v>MARITZA</v>
          </cell>
          <cell r="U510" t="str">
            <v>SOTO</v>
          </cell>
          <cell r="V510" t="str">
            <v>MIRANDA</v>
          </cell>
          <cell r="W510" t="str">
            <v>SIN DATOS</v>
          </cell>
          <cell r="X510" t="str">
            <v>13/03/1963</v>
          </cell>
          <cell r="Y510" t="str">
            <v>Femenino</v>
          </cell>
          <cell r="Z510" t="str">
            <v>Soltero</v>
          </cell>
          <cell r="AA510" t="str">
            <v>JR.LIMA 111</v>
          </cell>
          <cell r="AC510" t="str">
            <v>maritzasotomiranda@gmail.com</v>
          </cell>
          <cell r="AD510" t="str">
            <v>975660688</v>
          </cell>
          <cell r="AE510" t="str">
            <v>Superior Universitario</v>
          </cell>
          <cell r="AF510" t="str">
            <v>Superior completo</v>
          </cell>
          <cell r="AG510" t="str">
            <v>ENFERMERA(O)</v>
          </cell>
          <cell r="AK510" t="str">
            <v>TITULO</v>
          </cell>
          <cell r="AL510" t="str">
            <v>22875</v>
          </cell>
          <cell r="AM510" t="str">
            <v>NO</v>
          </cell>
          <cell r="AR510" t="str">
            <v>SI</v>
          </cell>
          <cell r="AS510" t="str">
            <v>NO</v>
          </cell>
          <cell r="AT510" t="str">
            <v>NO</v>
          </cell>
          <cell r="AV510" t="str">
            <v>2008-03-01</v>
          </cell>
          <cell r="AW510" t="str">
            <v>ENFERMERA/O</v>
          </cell>
          <cell r="AX510" t="str">
            <v>Regimen 276</v>
          </cell>
          <cell r="AY510" t="str">
            <v>Nombrado</v>
          </cell>
          <cell r="AZ510" t="str">
            <v>ENF-11</v>
          </cell>
          <cell r="BA510" t="str">
            <v>0106-ENF-11-Enfermera (nivel II)</v>
          </cell>
          <cell r="BB510" t="str">
            <v>11</v>
          </cell>
          <cell r="BC510" t="str">
            <v>Recursos Ordinarios</v>
          </cell>
          <cell r="BE510" t="str">
            <v>Presencial</v>
          </cell>
          <cell r="BF510" t="str">
            <v>NO</v>
          </cell>
          <cell r="BG510" t="str">
            <v>NO</v>
          </cell>
          <cell r="BI510" t="str">
            <v>NO</v>
          </cell>
          <cell r="BJ510" t="str">
            <v>NO</v>
          </cell>
          <cell r="BK510" t="str">
            <v>18/01/2008</v>
          </cell>
          <cell r="BL510" t="str">
            <v>SI</v>
          </cell>
          <cell r="BM510" t="str">
            <v>Activos</v>
          </cell>
          <cell r="BN510" t="str">
            <v>Profesionales de la Salud</v>
          </cell>
          <cell r="BO510" t="str">
            <v>PROF. DE LA SALUD</v>
          </cell>
          <cell r="BP510" t="str">
            <v>000148</v>
          </cell>
          <cell r="BQ510" t="str">
            <v>Ocupada</v>
          </cell>
          <cell r="BR510" t="str">
            <v>Ley 28498</v>
          </cell>
          <cell r="BS510" t="str">
            <v>03/01/2008</v>
          </cell>
          <cell r="BT510" t="str">
            <v>RESOLUCION DIRECTORAL</v>
          </cell>
          <cell r="BU510" t="str">
            <v>03/01/2008</v>
          </cell>
          <cell r="BV510" t="str">
            <v>-</v>
          </cell>
          <cell r="BX510" t="str">
            <v>DIRECCION EJECUTIVA</v>
          </cell>
          <cell r="BY510" t="str">
            <v>GESTION ADMINISTRATIVA</v>
          </cell>
          <cell r="BZ510" t="str">
            <v>Personal y Obligaciones Sociales</v>
          </cell>
          <cell r="CA510" t="str">
            <v>RECURSOS ORDINARIOS</v>
          </cell>
          <cell r="CB510" t="str">
            <v>12</v>
          </cell>
          <cell r="CC510" t="str">
            <v>BANCO DE LA NACION</v>
          </cell>
          <cell r="CD510" t="str">
            <v>MULTIRED</v>
          </cell>
          <cell r="CE510" t="str">
            <v>04181045960</v>
          </cell>
          <cell r="CF510" t="str">
            <v>00000000000000000000</v>
          </cell>
          <cell r="CG510" t="str">
            <v>DL.25897 - SPP</v>
          </cell>
          <cell r="CH510" t="str">
            <v>PRIMA AFP</v>
          </cell>
          <cell r="CI510" t="str">
            <v>03/01/2008</v>
          </cell>
          <cell r="CJ510" t="str">
            <v>530810MSMOA8</v>
          </cell>
          <cell r="CK510" t="str">
            <v>000000000000000</v>
          </cell>
          <cell r="CL510" t="str">
            <v>UE Red De Salud Abancay</v>
          </cell>
          <cell r="CM510" t="str">
            <v>ACTIVO</v>
          </cell>
          <cell r="CQ510" t="str">
            <v>Perú</v>
          </cell>
          <cell r="CR510" t="str">
            <v>MICRORED DE SALUD CENTENARIO</v>
          </cell>
        </row>
        <row r="511">
          <cell r="S511" t="str">
            <v>41355089</v>
          </cell>
          <cell r="T511" t="str">
            <v>NANCY</v>
          </cell>
          <cell r="U511" t="str">
            <v>BRAVO</v>
          </cell>
          <cell r="V511" t="str">
            <v>BACA</v>
          </cell>
          <cell r="W511" t="str">
            <v>SIN DATOS</v>
          </cell>
          <cell r="X511" t="str">
            <v>02/01/1982</v>
          </cell>
          <cell r="Y511" t="str">
            <v>Femenino</v>
          </cell>
          <cell r="Z511" t="str">
            <v>Soltero</v>
          </cell>
          <cell r="AA511" t="str">
            <v>WALTER CR. C/N GUILLERMO CC</v>
          </cell>
          <cell r="AE511" t="str">
            <v>Superior Técnico</v>
          </cell>
          <cell r="AF511" t="str">
            <v>Técnico superior completo</v>
          </cell>
          <cell r="AG511" t="str">
            <v>TECNICO EN ENFERMERIA</v>
          </cell>
          <cell r="AK511" t="str">
            <v>TITULO</v>
          </cell>
          <cell r="AM511" t="str">
            <v>NO</v>
          </cell>
          <cell r="AR511" t="str">
            <v>SI</v>
          </cell>
          <cell r="AS511" t="str">
            <v>NO</v>
          </cell>
          <cell r="AT511" t="str">
            <v>NO</v>
          </cell>
          <cell r="AV511" t="str">
            <v>2013-01-01</v>
          </cell>
          <cell r="AW511" t="str">
            <v>TECNICO/A EN ENFERMERIA I</v>
          </cell>
          <cell r="AX511" t="str">
            <v>Regimen 276</v>
          </cell>
          <cell r="AY511" t="str">
            <v>Nombrado</v>
          </cell>
          <cell r="AZ511" t="str">
            <v>STF</v>
          </cell>
          <cell r="BA511" t="str">
            <v>0099-STF-Servidor Tecnico F</v>
          </cell>
          <cell r="BB511" t="str">
            <v>TF</v>
          </cell>
          <cell r="BE511" t="str">
            <v>Presencial</v>
          </cell>
          <cell r="BF511" t="str">
            <v>NO</v>
          </cell>
          <cell r="BG511" t="str">
            <v>NO</v>
          </cell>
          <cell r="BI511" t="str">
            <v>NO</v>
          </cell>
          <cell r="BJ511" t="str">
            <v>NO</v>
          </cell>
          <cell r="BK511" t="str">
            <v>07/11/2017</v>
          </cell>
          <cell r="BL511" t="str">
            <v>SI</v>
          </cell>
          <cell r="BM511" t="str">
            <v>Activos</v>
          </cell>
          <cell r="BN511" t="str">
            <v>Tecnicos</v>
          </cell>
          <cell r="BO511" t="str">
            <v>TECNICO ASIS</v>
          </cell>
          <cell r="BP511" t="str">
            <v>000575</v>
          </cell>
          <cell r="BQ511" t="str">
            <v>Ocupada</v>
          </cell>
          <cell r="BR511" t="str">
            <v>Concurso</v>
          </cell>
          <cell r="BS511" t="str">
            <v>01/11/2017</v>
          </cell>
          <cell r="BT511" t="str">
            <v>RESOLUCION DIRECTORAL</v>
          </cell>
          <cell r="BU511" t="str">
            <v>01/11/2017</v>
          </cell>
          <cell r="BV511" t="str">
            <v>281-2017</v>
          </cell>
          <cell r="BX511" t="str">
            <v>DIRECCION EJECUTIVA</v>
          </cell>
          <cell r="BZ511" t="str">
            <v>Personal y Obligaciones Sociales</v>
          </cell>
          <cell r="CA511" t="str">
            <v>RECURSOS ORDINARIOS</v>
          </cell>
          <cell r="CB511" t="str">
            <v>12</v>
          </cell>
          <cell r="CC511" t="str">
            <v>BANCO DE LA NACION</v>
          </cell>
          <cell r="CD511" t="str">
            <v>CUENTA CORRIENTE</v>
          </cell>
          <cell r="CE511" t="str">
            <v>04181230059</v>
          </cell>
          <cell r="CF511" t="str">
            <v>00000000000000000000</v>
          </cell>
          <cell r="CG511" t="str">
            <v>DL.19990 - SNP</v>
          </cell>
          <cell r="CH511" t="str">
            <v>O.N.P.</v>
          </cell>
          <cell r="CI511" t="str">
            <v>01/11/2017</v>
          </cell>
          <cell r="CJ511" t="str">
            <v>0</v>
          </cell>
          <cell r="CK511" t="str">
            <v>0</v>
          </cell>
          <cell r="CL511" t="str">
            <v>UE Red De Salud Abancay</v>
          </cell>
          <cell r="CM511" t="str">
            <v>ACTIVO</v>
          </cell>
          <cell r="CQ511" t="str">
            <v>Perú</v>
          </cell>
          <cell r="CR511" t="str">
            <v>MICRORED DE SALUD CENTENARIO</v>
          </cell>
        </row>
        <row r="512">
          <cell r="S512" t="str">
            <v>44783653</v>
          </cell>
          <cell r="T512" t="str">
            <v>SYBIL MARILIA</v>
          </cell>
          <cell r="U512" t="str">
            <v>MONTES</v>
          </cell>
          <cell r="V512" t="str">
            <v>QUISPE</v>
          </cell>
          <cell r="W512" t="str">
            <v>SIN DATOS</v>
          </cell>
          <cell r="X512" t="str">
            <v>04/08/1987</v>
          </cell>
          <cell r="Y512" t="str">
            <v>Femenino</v>
          </cell>
          <cell r="Z512" t="str">
            <v>Soltero</v>
          </cell>
          <cell r="AA512" t="str">
            <v>AV PRADO 705</v>
          </cell>
          <cell r="AC512" t="str">
            <v>sykma4@gmail.com</v>
          </cell>
          <cell r="AD512" t="str">
            <v>951740445</v>
          </cell>
          <cell r="AE512" t="str">
            <v>Superior Universitario</v>
          </cell>
          <cell r="AF512" t="str">
            <v>Superior completo</v>
          </cell>
          <cell r="AG512" t="str">
            <v>OBSTETRA</v>
          </cell>
          <cell r="AK512" t="str">
            <v>TITULO</v>
          </cell>
          <cell r="AL512" t="str">
            <v>27952</v>
          </cell>
          <cell r="AM512" t="str">
            <v>SI</v>
          </cell>
          <cell r="AN512" t="str">
            <v>ATENCION OBSTETRICA DE LA EMERGENCIA Y CUIDADOS CRITICOS</v>
          </cell>
          <cell r="AO512" t="str">
            <v>RNE</v>
          </cell>
          <cell r="AP512" t="str">
            <v>3309-E.09</v>
          </cell>
          <cell r="AQ512" t="str">
            <v>UNIVERSIDAD AUTONOMA DE ICA</v>
          </cell>
          <cell r="AR512" t="str">
            <v>SI</v>
          </cell>
          <cell r="AS512" t="str">
            <v>NO</v>
          </cell>
          <cell r="AT512" t="str">
            <v>NO</v>
          </cell>
          <cell r="AV512" t="str">
            <v>01/01/2019</v>
          </cell>
          <cell r="AW512" t="str">
            <v>OBSTETRA</v>
          </cell>
          <cell r="AX512" t="str">
            <v>Regimen 276</v>
          </cell>
          <cell r="AY512" t="str">
            <v>Nombrado</v>
          </cell>
          <cell r="AZ512" t="str">
            <v>OBS-I</v>
          </cell>
          <cell r="BA512" t="str">
            <v>0110-OBS-I-Obstetriz (nivel 10)</v>
          </cell>
          <cell r="BB512" t="str">
            <v>1</v>
          </cell>
          <cell r="BE512" t="str">
            <v>Presencial</v>
          </cell>
          <cell r="BF512" t="str">
            <v>NO</v>
          </cell>
          <cell r="BG512" t="str">
            <v>NO</v>
          </cell>
          <cell r="BI512" t="str">
            <v>NO</v>
          </cell>
          <cell r="BJ512" t="str">
            <v>NO</v>
          </cell>
          <cell r="BK512" t="str">
            <v>31/12/2018</v>
          </cell>
          <cell r="BL512" t="str">
            <v>SI</v>
          </cell>
          <cell r="BM512" t="str">
            <v>Activos</v>
          </cell>
          <cell r="BN512" t="str">
            <v>Profesionales de la Salud</v>
          </cell>
          <cell r="BO512" t="str">
            <v>PROF. DE LA SALUD</v>
          </cell>
          <cell r="BP512" t="str">
            <v>000603</v>
          </cell>
          <cell r="BQ512" t="str">
            <v>Ocupada</v>
          </cell>
          <cell r="BR512" t="str">
            <v>Concurso</v>
          </cell>
          <cell r="BS512" t="str">
            <v>01/01/2019</v>
          </cell>
          <cell r="BT512" t="str">
            <v>RESOLUCION DIRECTORAL</v>
          </cell>
          <cell r="BU512" t="str">
            <v>01/01/2019</v>
          </cell>
          <cell r="BV512" t="str">
            <v>396</v>
          </cell>
          <cell r="BX512" t="str">
            <v>DIRECCION EJECUTIVA</v>
          </cell>
          <cell r="BZ512" t="str">
            <v>Personal y Obligaciones Sociales</v>
          </cell>
          <cell r="CA512" t="str">
            <v>RECURSOS ORDINARIOS</v>
          </cell>
          <cell r="CB512" t="str">
            <v>12</v>
          </cell>
          <cell r="CC512" t="str">
            <v>BANCO DE LA NACION</v>
          </cell>
          <cell r="CD512" t="str">
            <v>CUENTA DE AHORRO</v>
          </cell>
          <cell r="CE512" t="str">
            <v>04042381301</v>
          </cell>
          <cell r="CF512" t="str">
            <v>00000000000000000000</v>
          </cell>
          <cell r="CG512" t="str">
            <v>DL.25897 - SPP</v>
          </cell>
          <cell r="CH512" t="str">
            <v>AFP INTEGRA</v>
          </cell>
          <cell r="CI512" t="str">
            <v>01/01/2019</v>
          </cell>
          <cell r="CJ512" t="str">
            <v>619911SMQTS5</v>
          </cell>
          <cell r="CK512" t="str">
            <v>000000000000000</v>
          </cell>
          <cell r="CL512" t="str">
            <v>UE Red De Salud Abancay</v>
          </cell>
          <cell r="CM512" t="str">
            <v>ACTIVO</v>
          </cell>
          <cell r="CQ512" t="str">
            <v>Perú</v>
          </cell>
          <cell r="CR512" t="str">
            <v>MICRORED DE SALUD CENTENARIO</v>
          </cell>
        </row>
        <row r="513">
          <cell r="S513" t="str">
            <v>44564642</v>
          </cell>
          <cell r="T513" t="str">
            <v>SONIA</v>
          </cell>
          <cell r="U513" t="str">
            <v>TERAN</v>
          </cell>
          <cell r="V513" t="str">
            <v>YUPANQUI</v>
          </cell>
          <cell r="W513" t="str">
            <v>SIN DATOS</v>
          </cell>
          <cell r="X513" t="str">
            <v>15/10/1987</v>
          </cell>
          <cell r="Y513" t="str">
            <v>Femenino</v>
          </cell>
          <cell r="Z513" t="str">
            <v>Soltero</v>
          </cell>
          <cell r="AA513" t="str">
            <v>URB MICAELA BASTIDAS K 1</v>
          </cell>
          <cell r="AC513" t="str">
            <v>sonty2005@hotmail.com</v>
          </cell>
          <cell r="AD513" t="str">
            <v>983602180</v>
          </cell>
          <cell r="AE513" t="str">
            <v>Superior Técnico</v>
          </cell>
          <cell r="AF513" t="str">
            <v>Técnico superior completo</v>
          </cell>
          <cell r="AG513" t="str">
            <v>TECNICO EN ENFERMERIA</v>
          </cell>
          <cell r="AK513" t="str">
            <v>TITULO</v>
          </cell>
          <cell r="AM513" t="str">
            <v>NO</v>
          </cell>
          <cell r="AR513" t="str">
            <v>SI</v>
          </cell>
          <cell r="AS513" t="str">
            <v>NO</v>
          </cell>
          <cell r="AT513" t="str">
            <v>NO</v>
          </cell>
          <cell r="AV513" t="str">
            <v>2014-01-01</v>
          </cell>
          <cell r="AW513" t="str">
            <v>TECNICO/A EN ENFERMERIA I</v>
          </cell>
          <cell r="AX513" t="str">
            <v>Regimen 1057 (CAS)</v>
          </cell>
          <cell r="AY513" t="str">
            <v>Contrato CAS</v>
          </cell>
          <cell r="AZ513" t="str">
            <v>Sin Nivel Remunerativo</v>
          </cell>
          <cell r="BA513" t="str">
            <v>0000-Sin Nivel Remunerativo</v>
          </cell>
          <cell r="BC513" t="str">
            <v>Recursos Ordinarios</v>
          </cell>
          <cell r="BD513" t="str">
            <v>1500</v>
          </cell>
          <cell r="BE513" t="str">
            <v>Presencial</v>
          </cell>
          <cell r="BF513" t="str">
            <v>NO</v>
          </cell>
          <cell r="BG513" t="str">
            <v>NO</v>
          </cell>
          <cell r="BI513" t="str">
            <v>NO</v>
          </cell>
          <cell r="BJ513" t="str">
            <v>NO</v>
          </cell>
          <cell r="BL513" t="str">
            <v>NO</v>
          </cell>
          <cell r="BM513" t="str">
            <v>Contrato Administrativo de Servicios</v>
          </cell>
          <cell r="BN513" t="str">
            <v>Tecnicos</v>
          </cell>
          <cell r="BO513" t="str">
            <v>TECNICO ASIS</v>
          </cell>
          <cell r="BP513" t="str">
            <v>000313</v>
          </cell>
          <cell r="BQ513" t="str">
            <v>Ocupada</v>
          </cell>
          <cell r="BR513" t="str">
            <v>Concurso</v>
          </cell>
          <cell r="BS513" t="str">
            <v>08/05/2016</v>
          </cell>
          <cell r="BT513" t="str">
            <v>CONTRATO ADMINIST.DE SERVICIOS</v>
          </cell>
          <cell r="BU513" t="str">
            <v>08/05/2016</v>
          </cell>
          <cell r="BV513" t="str">
            <v>082</v>
          </cell>
          <cell r="BW513" t="str">
            <v>RED DE SALUD ABANCAY</v>
          </cell>
          <cell r="BX513" t="str">
            <v>DIRECCION EJECUTIVA</v>
          </cell>
          <cell r="BY513" t="str">
            <v>GESTION ADMINISTRATIVA</v>
          </cell>
          <cell r="BZ513" t="str">
            <v>Personal y Obligaciones Sociales</v>
          </cell>
          <cell r="CA513" t="str">
            <v>RECURSOS ORDINARIOS</v>
          </cell>
          <cell r="CB513" t="str">
            <v>12</v>
          </cell>
          <cell r="CC513" t="str">
            <v>BANCO DE LA NACION</v>
          </cell>
          <cell r="CD513" t="str">
            <v>CUENTA DE AHORRO</v>
          </cell>
          <cell r="CE513" t="str">
            <v>04181200656</v>
          </cell>
          <cell r="CF513" t="str">
            <v>00000000000000000000</v>
          </cell>
          <cell r="CG513" t="str">
            <v>DL.19990 - SNP</v>
          </cell>
          <cell r="CH513" t="str">
            <v>O.N.P.</v>
          </cell>
          <cell r="CJ513" t="str">
            <v>0</v>
          </cell>
          <cell r="CK513" t="str">
            <v>0</v>
          </cell>
          <cell r="CL513" t="str">
            <v>UE Red De Salud Abancay</v>
          </cell>
          <cell r="CM513" t="str">
            <v>ACTIVO</v>
          </cell>
          <cell r="CQ513" t="str">
            <v>Perú</v>
          </cell>
          <cell r="CR513" t="str">
            <v>MICRORED DE SALUD CENTENARIO</v>
          </cell>
        </row>
        <row r="514">
          <cell r="S514" t="str">
            <v>31039488</v>
          </cell>
          <cell r="T514" t="str">
            <v>MARTHA</v>
          </cell>
          <cell r="U514" t="str">
            <v>HUAMAN</v>
          </cell>
          <cell r="V514" t="str">
            <v>GRANDE</v>
          </cell>
          <cell r="W514" t="str">
            <v>SIN DATOS</v>
          </cell>
          <cell r="X514" t="str">
            <v>04/08/1974</v>
          </cell>
          <cell r="Y514" t="str">
            <v>Femenino</v>
          </cell>
          <cell r="Z514" t="str">
            <v>Soltero</v>
          </cell>
          <cell r="AA514" t="str">
            <v>ANEXO MOYOCORRAL</v>
          </cell>
          <cell r="AC514" t="str">
            <v>marth-0877@hotmail.com</v>
          </cell>
          <cell r="AD514" t="str">
            <v>996404116</v>
          </cell>
          <cell r="AE514" t="str">
            <v>Superior Técnico</v>
          </cell>
          <cell r="AF514" t="str">
            <v>Técnico superior completo</v>
          </cell>
          <cell r="AG514" t="str">
            <v>TECNICO EN ENFERMERIA</v>
          </cell>
          <cell r="AK514" t="str">
            <v>TITULO</v>
          </cell>
          <cell r="AM514" t="str">
            <v>NO</v>
          </cell>
          <cell r="AR514" t="str">
            <v>SI</v>
          </cell>
          <cell r="AS514" t="str">
            <v>NO</v>
          </cell>
          <cell r="AT514" t="str">
            <v>NO</v>
          </cell>
          <cell r="AW514" t="str">
            <v>TECNICO/A EN ENFERMERIA I</v>
          </cell>
          <cell r="AX514" t="str">
            <v>Regimen 276</v>
          </cell>
          <cell r="AY514" t="str">
            <v>Nombrado</v>
          </cell>
          <cell r="AZ514" t="str">
            <v>STF</v>
          </cell>
          <cell r="BA514" t="str">
            <v>0099-STF-Servidor Tecnico F</v>
          </cell>
          <cell r="BB514" t="str">
            <v>TF</v>
          </cell>
          <cell r="BE514" t="str">
            <v>Presencial</v>
          </cell>
          <cell r="BF514" t="str">
            <v>NO</v>
          </cell>
          <cell r="BG514" t="str">
            <v>NO</v>
          </cell>
          <cell r="BI514" t="str">
            <v>NO</v>
          </cell>
          <cell r="BJ514" t="str">
            <v>NO</v>
          </cell>
          <cell r="BK514" t="str">
            <v>20/10/2016</v>
          </cell>
          <cell r="BL514" t="str">
            <v>SI</v>
          </cell>
          <cell r="BM514" t="str">
            <v>Activos</v>
          </cell>
          <cell r="BN514" t="str">
            <v>Tecnicos</v>
          </cell>
          <cell r="BO514" t="str">
            <v>TECNICO ASIS</v>
          </cell>
          <cell r="BP514" t="str">
            <v>000532</v>
          </cell>
          <cell r="BQ514" t="str">
            <v>Ocupada</v>
          </cell>
          <cell r="BR514" t="str">
            <v>Ley 30372</v>
          </cell>
          <cell r="BS514" t="str">
            <v>17/10/2016</v>
          </cell>
          <cell r="BT514" t="str">
            <v>DECRETO SUPREMO</v>
          </cell>
          <cell r="BU514" t="str">
            <v>15/10/2016</v>
          </cell>
          <cell r="BV514" t="str">
            <v>DS 286-2016-EF Nombramiento 2016</v>
          </cell>
          <cell r="BX514" t="str">
            <v>DIRECCION EJECUTIVA</v>
          </cell>
          <cell r="BY514" t="str">
            <v>GESTION ADMINISTRATIVA</v>
          </cell>
          <cell r="BZ514" t="str">
            <v>Personal y Obligaciones Sociales</v>
          </cell>
          <cell r="CA514" t="str">
            <v>RECURSOS ORDINARIOS</v>
          </cell>
          <cell r="CB514" t="str">
            <v>12</v>
          </cell>
          <cell r="CC514" t="str">
            <v>BANCO DE LA NACION</v>
          </cell>
          <cell r="CD514" t="str">
            <v>CUENTA DE AHORRO</v>
          </cell>
          <cell r="CE514" t="str">
            <v>04181080294</v>
          </cell>
          <cell r="CF514" t="str">
            <v>00000000000000000000</v>
          </cell>
          <cell r="CG514" t="str">
            <v>DL.19990 - SNP</v>
          </cell>
          <cell r="CH514" t="str">
            <v>O.N.P.</v>
          </cell>
          <cell r="CJ514" t="str">
            <v>0</v>
          </cell>
          <cell r="CK514" t="str">
            <v>0000000000000</v>
          </cell>
          <cell r="CL514" t="str">
            <v>UE Red De Salud Abancay</v>
          </cell>
          <cell r="CM514" t="str">
            <v>ACTIVO</v>
          </cell>
          <cell r="CQ514" t="str">
            <v>Perú</v>
          </cell>
          <cell r="CR514" t="str">
            <v>MICRORED DE SALUD CENTENARIO</v>
          </cell>
        </row>
        <row r="515">
          <cell r="S515" t="str">
            <v>31040206</v>
          </cell>
          <cell r="T515" t="str">
            <v>CARLOS VICENTE</v>
          </cell>
          <cell r="U515" t="str">
            <v>AGUILAR</v>
          </cell>
          <cell r="V515" t="str">
            <v>VALDIGLESIAS</v>
          </cell>
          <cell r="W515" t="str">
            <v>SIN DATOS</v>
          </cell>
          <cell r="X515" t="str">
            <v>01/12/1972</v>
          </cell>
          <cell r="Y515" t="str">
            <v>Masculino</v>
          </cell>
          <cell r="Z515" t="str">
            <v>Soltero</v>
          </cell>
          <cell r="AA515" t="str">
            <v>JR.NICARAGUA 105 URB.LAS AMERICAS</v>
          </cell>
          <cell r="AC515" t="str">
            <v>carlovaldiglesias@hotmail.com</v>
          </cell>
          <cell r="AD515" t="str">
            <v>968644077</v>
          </cell>
          <cell r="AE515" t="str">
            <v>Superior Universitario</v>
          </cell>
          <cell r="AF515" t="str">
            <v>Superior completo</v>
          </cell>
          <cell r="AG515" t="str">
            <v>ENFERMERA(O)</v>
          </cell>
          <cell r="AK515" t="str">
            <v>TITULO</v>
          </cell>
          <cell r="AL515" t="str">
            <v>36932</v>
          </cell>
          <cell r="AM515" t="str">
            <v>NO</v>
          </cell>
          <cell r="AR515" t="str">
            <v>SI</v>
          </cell>
          <cell r="AS515" t="str">
            <v>NO</v>
          </cell>
          <cell r="AT515" t="str">
            <v>NO</v>
          </cell>
          <cell r="AV515" t="str">
            <v>2010-01-04</v>
          </cell>
          <cell r="AW515" t="str">
            <v>ENFERMERA/O</v>
          </cell>
          <cell r="AX515" t="str">
            <v>Regimen 276</v>
          </cell>
          <cell r="AY515" t="str">
            <v>Nombrado</v>
          </cell>
          <cell r="AZ515" t="str">
            <v>ENF-10</v>
          </cell>
          <cell r="BA515" t="str">
            <v>0076-ENF-10-Enfermera (nivel I)</v>
          </cell>
          <cell r="BB515" t="str">
            <v>10</v>
          </cell>
          <cell r="BE515" t="str">
            <v>Presencial</v>
          </cell>
          <cell r="BF515" t="str">
            <v>NO</v>
          </cell>
          <cell r="BG515" t="str">
            <v>NO</v>
          </cell>
          <cell r="BI515" t="str">
            <v>NO</v>
          </cell>
          <cell r="BJ515" t="str">
            <v>NO</v>
          </cell>
          <cell r="BK515" t="str">
            <v>07/11/2017</v>
          </cell>
          <cell r="BL515" t="str">
            <v>SI</v>
          </cell>
          <cell r="BM515" t="str">
            <v>Activos</v>
          </cell>
          <cell r="BN515" t="str">
            <v>Profesionales de la Salud</v>
          </cell>
          <cell r="BO515" t="str">
            <v>PROF. DE LA SALUD</v>
          </cell>
          <cell r="BP515" t="str">
            <v>000547</v>
          </cell>
          <cell r="BQ515" t="str">
            <v>Ocupada</v>
          </cell>
          <cell r="BR515" t="str">
            <v>Ley 30114</v>
          </cell>
          <cell r="BS515" t="str">
            <v>01/10/2017</v>
          </cell>
          <cell r="BT515" t="str">
            <v>RESOLUCION DIRECTORAL</v>
          </cell>
          <cell r="BU515" t="str">
            <v>06/11/2017</v>
          </cell>
          <cell r="BV515" t="str">
            <v>281-2017</v>
          </cell>
          <cell r="BW515" t="str">
            <v>RED DE SALUD ABANCAY</v>
          </cell>
          <cell r="BX515" t="str">
            <v>RED DE SALUD ABANCAY</v>
          </cell>
          <cell r="BZ515" t="str">
            <v>Personal y Obligaciones Sociales</v>
          </cell>
          <cell r="CA515" t="str">
            <v>RECURSOS ORDINARIOS</v>
          </cell>
          <cell r="CB515" t="str">
            <v>0</v>
          </cell>
          <cell r="CC515" t="str">
            <v>BANCO DE LA NACION</v>
          </cell>
          <cell r="CD515" t="str">
            <v>MULTIRED</v>
          </cell>
          <cell r="CE515" t="str">
            <v>04381134690</v>
          </cell>
          <cell r="CF515" t="str">
            <v>00000000000000000000</v>
          </cell>
          <cell r="CG515" t="str">
            <v>DL.25897 - SPP</v>
          </cell>
          <cell r="CH515" t="str">
            <v>AFP PROFUTURO</v>
          </cell>
          <cell r="CI515" t="str">
            <v>01/11/2017</v>
          </cell>
          <cell r="CJ515" t="str">
            <v>566321cavid0</v>
          </cell>
          <cell r="CK515" t="str">
            <v>0</v>
          </cell>
          <cell r="CL515" t="str">
            <v>UE Red De Salud Abancay</v>
          </cell>
          <cell r="CM515" t="str">
            <v>ACTIVO</v>
          </cell>
          <cell r="CQ515" t="str">
            <v>Perú</v>
          </cell>
          <cell r="CR515" t="str">
            <v>MICRORED DE SALUD MICAELA BASTIDAS</v>
          </cell>
        </row>
        <row r="516">
          <cell r="S516" t="str">
            <v>40923580</v>
          </cell>
          <cell r="T516" t="str">
            <v>MANUEL EDUARDO</v>
          </cell>
          <cell r="U516" t="str">
            <v>AQUINO</v>
          </cell>
          <cell r="V516" t="str">
            <v>ZAMBRANO</v>
          </cell>
          <cell r="W516" t="str">
            <v>SIN DATOS</v>
          </cell>
          <cell r="X516" t="str">
            <v>12/07/1980</v>
          </cell>
          <cell r="Y516" t="str">
            <v>Masculino</v>
          </cell>
          <cell r="Z516" t="str">
            <v>Soltero</v>
          </cell>
          <cell r="AA516" t="str">
            <v>DOS DE MAYO</v>
          </cell>
          <cell r="AC516" t="str">
            <v>manueleduardo44@hotmail.com</v>
          </cell>
          <cell r="AD516" t="str">
            <v>983605545</v>
          </cell>
          <cell r="AE516" t="str">
            <v>Superior Universitario</v>
          </cell>
          <cell r="AF516" t="str">
            <v>Superior completo</v>
          </cell>
          <cell r="AG516" t="str">
            <v>CIRUJANO DENTISTA</v>
          </cell>
          <cell r="AK516" t="str">
            <v>TITULO</v>
          </cell>
          <cell r="AM516" t="str">
            <v>NO</v>
          </cell>
          <cell r="AR516" t="str">
            <v>SI</v>
          </cell>
          <cell r="AS516" t="str">
            <v>NO</v>
          </cell>
          <cell r="AT516" t="str">
            <v>NO</v>
          </cell>
          <cell r="AV516" t="str">
            <v>2012-01-02</v>
          </cell>
          <cell r="AW516" t="str">
            <v>ODONTOLOGO</v>
          </cell>
          <cell r="AX516" t="str">
            <v>Regimen 276</v>
          </cell>
          <cell r="AY516" t="str">
            <v>Nombrado</v>
          </cell>
          <cell r="AZ516" t="str">
            <v>CD-I</v>
          </cell>
          <cell r="BA516" t="str">
            <v>0115-CD-I-Cirujano Dentista (nivel I)</v>
          </cell>
          <cell r="BB516" t="str">
            <v>61</v>
          </cell>
          <cell r="BE516" t="str">
            <v>Presencial</v>
          </cell>
          <cell r="BF516" t="str">
            <v>NO</v>
          </cell>
          <cell r="BG516" t="str">
            <v>NO</v>
          </cell>
          <cell r="BI516" t="str">
            <v>NO</v>
          </cell>
          <cell r="BJ516" t="str">
            <v>NO</v>
          </cell>
          <cell r="BK516" t="str">
            <v>2016-01-01</v>
          </cell>
          <cell r="BL516" t="str">
            <v>NO</v>
          </cell>
          <cell r="BM516" t="str">
            <v>Activos</v>
          </cell>
          <cell r="BN516" t="str">
            <v>Profesionales de la Salud</v>
          </cell>
          <cell r="BO516" t="str">
            <v>PROF. DE LA SALUD</v>
          </cell>
          <cell r="BP516" t="str">
            <v>000456</v>
          </cell>
          <cell r="BQ516" t="str">
            <v>Ocupada</v>
          </cell>
          <cell r="BR516" t="str">
            <v>Ley 30281</v>
          </cell>
          <cell r="BS516" t="str">
            <v>31/12/2015</v>
          </cell>
          <cell r="BT516" t="str">
            <v>RESOLUCION DIRECTORAL</v>
          </cell>
          <cell r="BU516" t="str">
            <v>31/12/2015</v>
          </cell>
          <cell r="BV516" t="str">
            <v>Nombramiento 2015</v>
          </cell>
          <cell r="BW516" t="str">
            <v>RED DE SALUD ABANCAY</v>
          </cell>
          <cell r="BX516" t="str">
            <v>RED DE SALUD ABANCAY</v>
          </cell>
          <cell r="BY516" t="str">
            <v>GESTION ADMINISTRATIVA</v>
          </cell>
          <cell r="BZ516" t="str">
            <v>Personal y Obligaciones Sociales</v>
          </cell>
          <cell r="CA516" t="str">
            <v>RECURSOS ORDINARIOS</v>
          </cell>
          <cell r="CB516" t="str">
            <v>12</v>
          </cell>
          <cell r="CC516" t="str">
            <v>BANCO DE LA NACION</v>
          </cell>
          <cell r="CD516" t="str">
            <v>MULTIRED</v>
          </cell>
          <cell r="CE516" t="str">
            <v>00000</v>
          </cell>
          <cell r="CF516" t="str">
            <v>00000000000000000000</v>
          </cell>
          <cell r="CG516" t="str">
            <v>DL.25897 - SPP</v>
          </cell>
          <cell r="CH516" t="str">
            <v>PRIMA AFP</v>
          </cell>
          <cell r="CI516" t="str">
            <v>01/07/2018</v>
          </cell>
          <cell r="CJ516" t="str">
            <v>594121mazib0</v>
          </cell>
          <cell r="CK516" t="str">
            <v>000000000000000</v>
          </cell>
          <cell r="CL516" t="str">
            <v>UE Red De Salud Abancay</v>
          </cell>
          <cell r="CM516" t="str">
            <v>ACTIVO</v>
          </cell>
          <cell r="CQ516" t="str">
            <v>Perú</v>
          </cell>
          <cell r="CR516" t="str">
            <v>MICRORED DE SALUD MICAELA BASTIDAS</v>
          </cell>
        </row>
        <row r="517">
          <cell r="S517" t="str">
            <v>21512244</v>
          </cell>
          <cell r="T517" t="str">
            <v>BEATRIZ SILVIA</v>
          </cell>
          <cell r="U517" t="str">
            <v>ARAUJO</v>
          </cell>
          <cell r="V517" t="str">
            <v>HUAMANI</v>
          </cell>
          <cell r="W517" t="str">
            <v>SIN DATOS</v>
          </cell>
          <cell r="X517" t="str">
            <v>17/07/1969</v>
          </cell>
          <cell r="Y517" t="str">
            <v>Femenino</v>
          </cell>
          <cell r="Z517" t="str">
            <v>Casado</v>
          </cell>
          <cell r="AA517" t="str">
            <v>CASERIO SANTA DOMINGUITA A-30</v>
          </cell>
          <cell r="AC517" t="str">
            <v>araujobeatriz17@hotmail.com</v>
          </cell>
          <cell r="AD517" t="str">
            <v>951364134</v>
          </cell>
          <cell r="AE517" t="str">
            <v>Superior Universitario</v>
          </cell>
          <cell r="AF517" t="str">
            <v>Superior completo</v>
          </cell>
          <cell r="AG517" t="str">
            <v>MEDICO CIRUJANO</v>
          </cell>
          <cell r="AK517" t="str">
            <v>TITULO</v>
          </cell>
          <cell r="AL517" t="str">
            <v>53071</v>
          </cell>
          <cell r="AM517" t="str">
            <v>NO</v>
          </cell>
          <cell r="AR517" t="str">
            <v>SI</v>
          </cell>
          <cell r="AS517" t="str">
            <v>NO</v>
          </cell>
          <cell r="AT517" t="str">
            <v>NO</v>
          </cell>
          <cell r="AV517" t="str">
            <v>2014-02-01</v>
          </cell>
          <cell r="AW517" t="str">
            <v>MEDICO</v>
          </cell>
          <cell r="AX517" t="str">
            <v>Regimen 276</v>
          </cell>
          <cell r="AY517" t="str">
            <v>Nombrado</v>
          </cell>
          <cell r="AZ517" t="str">
            <v>MC-1</v>
          </cell>
          <cell r="BA517" t="str">
            <v>0071-MC-1-Medico Cirujano N-1</v>
          </cell>
          <cell r="BB517" t="str">
            <v>15</v>
          </cell>
          <cell r="BE517" t="str">
            <v>Presencial</v>
          </cell>
          <cell r="BF517" t="str">
            <v>NO</v>
          </cell>
          <cell r="BG517" t="str">
            <v>NO</v>
          </cell>
          <cell r="BI517" t="str">
            <v>NO</v>
          </cell>
          <cell r="BJ517" t="str">
            <v>NO</v>
          </cell>
          <cell r="BK517" t="str">
            <v>01/02/2014</v>
          </cell>
          <cell r="BL517" t="str">
            <v>SI</v>
          </cell>
          <cell r="BM517" t="str">
            <v>Activos</v>
          </cell>
          <cell r="BN517" t="str">
            <v>Profesionales de la Salud</v>
          </cell>
          <cell r="BO517" t="str">
            <v>MEDICO</v>
          </cell>
          <cell r="BP517" t="str">
            <v>000361</v>
          </cell>
          <cell r="BQ517" t="str">
            <v>Ocupada</v>
          </cell>
          <cell r="BR517" t="str">
            <v>Ley 29682</v>
          </cell>
          <cell r="BS517" t="str">
            <v>01/02/2014</v>
          </cell>
          <cell r="BT517" t="str">
            <v>RESOLUCION DIRECTORAL</v>
          </cell>
          <cell r="BU517" t="str">
            <v>13/01/2014</v>
          </cell>
          <cell r="BV517" t="str">
            <v>003-2014-DRSAB-APURIMAC</v>
          </cell>
          <cell r="BW517" t="str">
            <v>RED DE SALUD ABANCAY</v>
          </cell>
          <cell r="BX517" t="str">
            <v>DIRECCION EJECUTIVA</v>
          </cell>
          <cell r="BY517" t="str">
            <v>GESTION ADMINISTRATIVA</v>
          </cell>
          <cell r="BZ517" t="str">
            <v>Personal y Obligaciones Sociales</v>
          </cell>
          <cell r="CA517" t="str">
            <v>RECURSOS ORDINARIOS</v>
          </cell>
          <cell r="CB517" t="str">
            <v>1</v>
          </cell>
          <cell r="CC517" t="str">
            <v>BANCO DE LA NACION</v>
          </cell>
          <cell r="CD517" t="str">
            <v>CUENTA DE AHORRO</v>
          </cell>
          <cell r="CE517" t="str">
            <v>04181058841</v>
          </cell>
          <cell r="CF517" t="str">
            <v>01818100418105884182</v>
          </cell>
          <cell r="CG517" t="str">
            <v>DL.25897 - SPP</v>
          </cell>
          <cell r="CH517" t="str">
            <v>PRIMA AFP</v>
          </cell>
          <cell r="CI517" t="str">
            <v>11/10/2001</v>
          </cell>
          <cell r="CJ517" t="str">
            <v>553990BAHUM0</v>
          </cell>
          <cell r="CK517" t="str">
            <v>000000000000000</v>
          </cell>
          <cell r="CL517" t="str">
            <v>UE Red De Salud Abancay</v>
          </cell>
          <cell r="CM517" t="str">
            <v>ACTIVO</v>
          </cell>
          <cell r="CQ517" t="str">
            <v>Perú</v>
          </cell>
          <cell r="CR517" t="str">
            <v>MICRORED DE SALUD MICAELA BASTIDAS</v>
          </cell>
        </row>
        <row r="518">
          <cell r="S518" t="str">
            <v>10182718</v>
          </cell>
          <cell r="T518" t="str">
            <v>SILVIA</v>
          </cell>
          <cell r="U518" t="str">
            <v>MARQUEZ</v>
          </cell>
          <cell r="V518" t="str">
            <v>LEON</v>
          </cell>
          <cell r="W518" t="str">
            <v>SIN DATOS</v>
          </cell>
          <cell r="X518" t="str">
            <v>31/08/1976</v>
          </cell>
          <cell r="Y518" t="str">
            <v>Femenino</v>
          </cell>
          <cell r="Z518" t="str">
            <v>Soltero</v>
          </cell>
          <cell r="AA518" t="str">
            <v>JR GRAU 411</v>
          </cell>
          <cell r="AC518" t="str">
            <v>silmarle_31@hotmail.com</v>
          </cell>
          <cell r="AD518" t="str">
            <v>972963080,972963080</v>
          </cell>
          <cell r="AE518" t="str">
            <v>Superior Universitario</v>
          </cell>
          <cell r="AF518" t="str">
            <v>Superior completo</v>
          </cell>
          <cell r="AG518" t="str">
            <v>ENFERMERA(O)</v>
          </cell>
          <cell r="AK518" t="str">
            <v>TITULO</v>
          </cell>
          <cell r="AL518" t="str">
            <v>49543</v>
          </cell>
          <cell r="AM518" t="str">
            <v>NO</v>
          </cell>
          <cell r="AR518" t="str">
            <v>SI</v>
          </cell>
          <cell r="AS518" t="str">
            <v>NO</v>
          </cell>
          <cell r="AT518" t="str">
            <v>NO</v>
          </cell>
          <cell r="AU518" t="str">
            <v>01/10/2017</v>
          </cell>
          <cell r="AV518" t="str">
            <v>01/10/2017</v>
          </cell>
          <cell r="AW518" t="str">
            <v>ENFERMERA/O</v>
          </cell>
          <cell r="AX518" t="str">
            <v>Regimen 276</v>
          </cell>
          <cell r="AY518" t="str">
            <v>Nombrado</v>
          </cell>
          <cell r="AZ518" t="str">
            <v>ENF-10</v>
          </cell>
          <cell r="BA518" t="str">
            <v>0076-ENF-10-Enfermera (nivel I)</v>
          </cell>
          <cell r="BB518" t="str">
            <v>10</v>
          </cell>
          <cell r="BE518" t="str">
            <v>Presencial</v>
          </cell>
          <cell r="BF518" t="str">
            <v>NO</v>
          </cell>
          <cell r="BG518" t="str">
            <v>NO</v>
          </cell>
          <cell r="BI518" t="str">
            <v>NO</v>
          </cell>
          <cell r="BJ518" t="str">
            <v>NO</v>
          </cell>
          <cell r="BK518" t="str">
            <v>07/11/2017</v>
          </cell>
          <cell r="BL518" t="str">
            <v>SI</v>
          </cell>
          <cell r="BM518" t="str">
            <v>Activos</v>
          </cell>
          <cell r="BN518" t="str">
            <v>Profesionales de la Salud</v>
          </cell>
          <cell r="BO518" t="str">
            <v>PROF. DE LA SALUD</v>
          </cell>
          <cell r="BP518" t="str">
            <v>000541</v>
          </cell>
          <cell r="BQ518" t="str">
            <v>Ocupada</v>
          </cell>
          <cell r="BR518" t="str">
            <v>Designacion</v>
          </cell>
          <cell r="BS518" t="str">
            <v>01/10/2017</v>
          </cell>
          <cell r="BT518" t="str">
            <v>RESOLUCION DIRECTORAL</v>
          </cell>
          <cell r="BU518" t="str">
            <v>01/10/2017</v>
          </cell>
          <cell r="BV518" t="str">
            <v>281-2017</v>
          </cell>
          <cell r="BW518" t="str">
            <v>RED DE SALUD ABANCAY</v>
          </cell>
          <cell r="BX518" t="str">
            <v>RED DE SALUD ABANCAY</v>
          </cell>
          <cell r="BZ518" t="str">
            <v>Personal y Obligaciones Sociales</v>
          </cell>
          <cell r="CA518" t="str">
            <v>RECURSOS ORDINARIOS</v>
          </cell>
          <cell r="CB518" t="str">
            <v>0</v>
          </cell>
          <cell r="CC518" t="str">
            <v>BANCO DE LA NACION</v>
          </cell>
          <cell r="CD518" t="str">
            <v>MULTIRED</v>
          </cell>
          <cell r="CE518" t="str">
            <v>04181048323</v>
          </cell>
          <cell r="CF518" t="str">
            <v>00000000000000000000</v>
          </cell>
          <cell r="CG518" t="str">
            <v>DL.19990 - SNP</v>
          </cell>
          <cell r="CH518" t="str">
            <v>O.N.P.</v>
          </cell>
          <cell r="CJ518" t="str">
            <v>0000000</v>
          </cell>
          <cell r="CL518" t="str">
            <v>UE Red De Salud Abancay</v>
          </cell>
          <cell r="CM518" t="str">
            <v>ACTIVO</v>
          </cell>
          <cell r="CQ518" t="str">
            <v>Perú</v>
          </cell>
          <cell r="CR518" t="str">
            <v>MICRORED DE SALUD MICAELA BASTIDAS</v>
          </cell>
        </row>
        <row r="519">
          <cell r="S519" t="str">
            <v>31030401</v>
          </cell>
          <cell r="T519" t="str">
            <v>ODILIO</v>
          </cell>
          <cell r="U519" t="str">
            <v>PINTO</v>
          </cell>
          <cell r="V519" t="str">
            <v>DAVALOS</v>
          </cell>
          <cell r="W519" t="str">
            <v>SIN DATOS</v>
          </cell>
          <cell r="X519" t="str">
            <v>01/01/1962</v>
          </cell>
          <cell r="Y519" t="str">
            <v>Masculino</v>
          </cell>
          <cell r="Z519" t="str">
            <v>Soltero</v>
          </cell>
          <cell r="AA519" t="str">
            <v>ANEXO TAIROMA</v>
          </cell>
          <cell r="AC519" t="str">
            <v>davalos0101@hotmail.com</v>
          </cell>
          <cell r="AD519" t="str">
            <v>935795892</v>
          </cell>
          <cell r="AE519" t="str">
            <v>Superior Técnico</v>
          </cell>
          <cell r="AF519" t="str">
            <v>Técnico superior completo</v>
          </cell>
          <cell r="AG519" t="str">
            <v>TECNICO EN ENFERMERIA</v>
          </cell>
          <cell r="AK519" t="str">
            <v>TITULO</v>
          </cell>
          <cell r="AM519" t="str">
            <v>NO</v>
          </cell>
          <cell r="AR519" t="str">
            <v>SI</v>
          </cell>
          <cell r="AS519" t="str">
            <v>NO</v>
          </cell>
          <cell r="AT519" t="str">
            <v>NO</v>
          </cell>
          <cell r="AV519" t="str">
            <v>1987-12-15</v>
          </cell>
          <cell r="AW519" t="str">
            <v>TECNICO/A EN ENFERMERIA I</v>
          </cell>
          <cell r="AX519" t="str">
            <v>Regimen 276</v>
          </cell>
          <cell r="AY519" t="str">
            <v>Nombrado</v>
          </cell>
          <cell r="AZ519" t="str">
            <v>STA</v>
          </cell>
          <cell r="BA519" t="str">
            <v>0094-STA-Servidor Tecnico A</v>
          </cell>
          <cell r="BB519" t="str">
            <v>TA</v>
          </cell>
          <cell r="BC519" t="str">
            <v>Recursos Ordinarios</v>
          </cell>
          <cell r="BE519" t="str">
            <v>Presencial</v>
          </cell>
          <cell r="BF519" t="str">
            <v>NO</v>
          </cell>
          <cell r="BG519" t="str">
            <v>NO</v>
          </cell>
          <cell r="BI519" t="str">
            <v>NO</v>
          </cell>
          <cell r="BJ519" t="str">
            <v>NO</v>
          </cell>
          <cell r="BL519" t="str">
            <v>NO</v>
          </cell>
          <cell r="BM519" t="str">
            <v>Activos</v>
          </cell>
          <cell r="BN519" t="str">
            <v>Tecnicos</v>
          </cell>
          <cell r="BO519" t="str">
            <v>TECNICO ASIS</v>
          </cell>
          <cell r="BP519" t="str">
            <v>000085</v>
          </cell>
          <cell r="BQ519" t="str">
            <v>Ocupada</v>
          </cell>
          <cell r="BR519" t="str">
            <v>Concurso</v>
          </cell>
          <cell r="BS519" t="str">
            <v>15/12/1987</v>
          </cell>
          <cell r="BT519" t="str">
            <v>RESOLUCION DIRECTORAL</v>
          </cell>
          <cell r="BU519" t="str">
            <v>15/12/1987</v>
          </cell>
          <cell r="BV519" t="str">
            <v>-</v>
          </cell>
          <cell r="BW519" t="str">
            <v>RED DE SALUD ABANCAY</v>
          </cell>
          <cell r="BX519" t="str">
            <v>DIRECCION EJECUTIVA</v>
          </cell>
          <cell r="BY519" t="str">
            <v>GESTION ADMINISTRATIVA</v>
          </cell>
          <cell r="BZ519" t="str">
            <v>Personal y Obligaciones Sociales</v>
          </cell>
          <cell r="CA519" t="str">
            <v>RECURSOS ORDINARIOS</v>
          </cell>
          <cell r="CB519" t="str">
            <v>12</v>
          </cell>
          <cell r="CC519" t="str">
            <v>BANCO DE LA NACION</v>
          </cell>
          <cell r="CD519" t="str">
            <v>MULTIRED</v>
          </cell>
          <cell r="CE519" t="str">
            <v>04181343821</v>
          </cell>
          <cell r="CG519" t="str">
            <v>DL.25897 - SPP</v>
          </cell>
          <cell r="CH519" t="str">
            <v>AFP PROFUTURO</v>
          </cell>
          <cell r="CI519" t="str">
            <v>28/04/2020</v>
          </cell>
          <cell r="CJ519" t="str">
            <v>226451OPDTA8</v>
          </cell>
          <cell r="CK519" t="str">
            <v>000000000000000</v>
          </cell>
          <cell r="CL519" t="str">
            <v>UE Red De Salud Abancay</v>
          </cell>
          <cell r="CM519" t="str">
            <v>ACTIVO</v>
          </cell>
          <cell r="CQ519" t="str">
            <v>Perú</v>
          </cell>
          <cell r="CR519" t="str">
            <v>MICRORED DE SALUD MICAELA BASTIDAS</v>
          </cell>
        </row>
        <row r="520">
          <cell r="S520" t="str">
            <v>24003130</v>
          </cell>
          <cell r="T520" t="str">
            <v>ELMER DARIO</v>
          </cell>
          <cell r="U520" t="str">
            <v>PONCE</v>
          </cell>
          <cell r="V520" t="str">
            <v>CAMPANA</v>
          </cell>
          <cell r="W520" t="str">
            <v>SIN DATOS</v>
          </cell>
          <cell r="X520" t="str">
            <v>01/03/1967</v>
          </cell>
          <cell r="Y520" t="str">
            <v>Masculino</v>
          </cell>
          <cell r="Z520" t="str">
            <v>Casado</v>
          </cell>
          <cell r="AA520" t="str">
            <v>AV. PANAMERICANA S/N</v>
          </cell>
          <cell r="AC520" t="str">
            <v>elmerdariopc@hotmail.com</v>
          </cell>
          <cell r="AD520" t="str">
            <v>983708933,983708933</v>
          </cell>
          <cell r="AE520" t="str">
            <v>Superior Universitario</v>
          </cell>
          <cell r="AF520" t="str">
            <v>Superior completo</v>
          </cell>
          <cell r="AG520" t="str">
            <v>MEDICO CIRUJANO</v>
          </cell>
          <cell r="AK520" t="str">
            <v>TITULO</v>
          </cell>
          <cell r="AL520" t="str">
            <v>41655</v>
          </cell>
          <cell r="AM520" t="str">
            <v>NO</v>
          </cell>
          <cell r="AR520" t="str">
            <v>SI</v>
          </cell>
          <cell r="AS520" t="str">
            <v>NO</v>
          </cell>
          <cell r="AT520" t="str">
            <v>NO</v>
          </cell>
          <cell r="AV520" t="str">
            <v>2015-01-12</v>
          </cell>
          <cell r="AW520" t="str">
            <v>MEDICO</v>
          </cell>
          <cell r="AX520" t="str">
            <v>Regimen 276</v>
          </cell>
          <cell r="AY520" t="str">
            <v>Nombrado</v>
          </cell>
          <cell r="AZ520" t="str">
            <v>MC-1</v>
          </cell>
          <cell r="BA520" t="str">
            <v>0071-MC-1-Medico Cirujano N-1</v>
          </cell>
          <cell r="BB520" t="str">
            <v>15</v>
          </cell>
          <cell r="BE520" t="str">
            <v>Presencial</v>
          </cell>
          <cell r="BF520" t="str">
            <v>NO</v>
          </cell>
          <cell r="BG520" t="str">
            <v>NO</v>
          </cell>
          <cell r="BI520" t="str">
            <v>NO</v>
          </cell>
          <cell r="BJ520" t="str">
            <v>NO</v>
          </cell>
          <cell r="BK520" t="str">
            <v>12/01/2015</v>
          </cell>
          <cell r="BL520" t="str">
            <v>NO</v>
          </cell>
          <cell r="BM520" t="str">
            <v>Activos</v>
          </cell>
          <cell r="BN520" t="str">
            <v>Profesionales de la Salud</v>
          </cell>
          <cell r="BO520" t="str">
            <v>MEDICO</v>
          </cell>
          <cell r="BP520" t="str">
            <v>000625</v>
          </cell>
          <cell r="BQ520" t="str">
            <v>Ocupada</v>
          </cell>
          <cell r="BR520" t="str">
            <v>Ley 28498</v>
          </cell>
          <cell r="BS520" t="str">
            <v>12/01/2015</v>
          </cell>
          <cell r="BT520" t="str">
            <v>RESOLUCION DIRECTORAL</v>
          </cell>
          <cell r="BU520" t="str">
            <v>12/01/2015</v>
          </cell>
          <cell r="BV520" t="str">
            <v>R.D. 154-2014-D-DRAB-APURIMAC</v>
          </cell>
          <cell r="BW520" t="str">
            <v>CACHORA</v>
          </cell>
          <cell r="BX520" t="str">
            <v>RED DE SALUD ABANCAY</v>
          </cell>
          <cell r="BZ520" t="str">
            <v>Personal y Obligaciones Sociales</v>
          </cell>
          <cell r="CA520" t="str">
            <v>RECURSOS ORDINARIOS</v>
          </cell>
          <cell r="CB520" t="str">
            <v>12</v>
          </cell>
          <cell r="CC520" t="str">
            <v>BANCO DE LA NACION</v>
          </cell>
          <cell r="CD520" t="str">
            <v>CUENTA CORRIENTE</v>
          </cell>
          <cell r="CE520" t="str">
            <v>00000000000000000000</v>
          </cell>
          <cell r="CF520" t="str">
            <v>00000000000000000000</v>
          </cell>
          <cell r="CG520" t="str">
            <v>DL.25897 - SPP</v>
          </cell>
          <cell r="CH520" t="str">
            <v>PRIMA AFP</v>
          </cell>
          <cell r="CI520" t="str">
            <v>03/04/2003</v>
          </cell>
          <cell r="CJ520" t="str">
            <v>545301EPCCP2</v>
          </cell>
          <cell r="CK520" t="str">
            <v>-</v>
          </cell>
          <cell r="CL520" t="str">
            <v>UE Red De Salud Abancay</v>
          </cell>
          <cell r="CM520" t="str">
            <v>ACTIVO</v>
          </cell>
          <cell r="CQ520" t="str">
            <v>Perú</v>
          </cell>
          <cell r="CR520" t="str">
            <v>MICRORED DE SALUD MICAELA BASTIDAS</v>
          </cell>
        </row>
        <row r="521">
          <cell r="S521" t="str">
            <v>40918650</v>
          </cell>
          <cell r="T521" t="str">
            <v>NORMA</v>
          </cell>
          <cell r="U521" t="str">
            <v>PRADA</v>
          </cell>
          <cell r="V521" t="str">
            <v>GUEVARA</v>
          </cell>
          <cell r="W521" t="str">
            <v>SIN DATOS</v>
          </cell>
          <cell r="X521" t="str">
            <v>16/05/1981</v>
          </cell>
          <cell r="Y521" t="str">
            <v>Femenino</v>
          </cell>
          <cell r="Z521" t="str">
            <v>Soltero</v>
          </cell>
          <cell r="AA521" t="str">
            <v>CIRCUNVALACION</v>
          </cell>
          <cell r="AC521" t="str">
            <v>npradag@hotmail.com</v>
          </cell>
          <cell r="AD521" t="str">
            <v>983953219</v>
          </cell>
          <cell r="AE521" t="str">
            <v>Superior Universitario</v>
          </cell>
          <cell r="AF521" t="str">
            <v>Superior completo</v>
          </cell>
          <cell r="AG521" t="str">
            <v>ENFERMERA(O)</v>
          </cell>
          <cell r="AK521" t="str">
            <v>TITULO</v>
          </cell>
          <cell r="AL521" t="str">
            <v>56184</v>
          </cell>
          <cell r="AM521" t="str">
            <v>NO</v>
          </cell>
          <cell r="AR521" t="str">
            <v>SI</v>
          </cell>
          <cell r="AS521" t="str">
            <v>NO</v>
          </cell>
          <cell r="AT521" t="str">
            <v>NO</v>
          </cell>
          <cell r="AV521" t="str">
            <v>2011-08-01</v>
          </cell>
          <cell r="AW521" t="str">
            <v>ENFERMERA/O</v>
          </cell>
          <cell r="AX521" t="str">
            <v>Regimen 276</v>
          </cell>
          <cell r="AY521" t="str">
            <v>Nombrado</v>
          </cell>
          <cell r="AZ521" t="str">
            <v>ENF-10</v>
          </cell>
          <cell r="BA521" t="str">
            <v>0076-ENF-10-Enfermera (nivel I)</v>
          </cell>
          <cell r="BB521" t="str">
            <v>10</v>
          </cell>
          <cell r="BE521" t="str">
            <v>Presencial</v>
          </cell>
          <cell r="BF521" t="str">
            <v>NO</v>
          </cell>
          <cell r="BG521" t="str">
            <v>NO</v>
          </cell>
          <cell r="BI521" t="str">
            <v>NO</v>
          </cell>
          <cell r="BJ521" t="str">
            <v>NO</v>
          </cell>
          <cell r="BK521" t="str">
            <v>07/11/2017</v>
          </cell>
          <cell r="BL521" t="str">
            <v>SI</v>
          </cell>
          <cell r="BM521" t="str">
            <v>Activos</v>
          </cell>
          <cell r="BN521" t="str">
            <v>Profesionales de la Salud</v>
          </cell>
          <cell r="BO521" t="str">
            <v>PROF. DE LA SALUD</v>
          </cell>
          <cell r="BP521" t="str">
            <v>000554</v>
          </cell>
          <cell r="BQ521" t="str">
            <v>Ocupada</v>
          </cell>
          <cell r="BR521" t="str">
            <v>Ley 30114</v>
          </cell>
          <cell r="BS521" t="str">
            <v>01/11/2017</v>
          </cell>
          <cell r="BT521" t="str">
            <v>RESOLUCION DIRECTORAL</v>
          </cell>
          <cell r="BU521" t="str">
            <v>01/11/2017</v>
          </cell>
          <cell r="BV521" t="str">
            <v>281-2017</v>
          </cell>
          <cell r="BW521" t="str">
            <v>RED DE SALUD ABANCAY</v>
          </cell>
          <cell r="BX521" t="str">
            <v>RED DE SALUD ABANCAY</v>
          </cell>
          <cell r="BZ521" t="str">
            <v>Personal y Obligaciones Sociales</v>
          </cell>
          <cell r="CA521" t="str">
            <v>RECURSOS ORDINARIOS</v>
          </cell>
          <cell r="CB521" t="str">
            <v>0</v>
          </cell>
          <cell r="CC521" t="str">
            <v>BANCO DE LA NACION</v>
          </cell>
          <cell r="CD521" t="str">
            <v>MULTIRED</v>
          </cell>
          <cell r="CE521" t="str">
            <v>04181069797</v>
          </cell>
          <cell r="CF521" t="str">
            <v>0</v>
          </cell>
          <cell r="CG521" t="str">
            <v>DL.19990 - SNP</v>
          </cell>
          <cell r="CH521" t="str">
            <v>O.N.P.</v>
          </cell>
          <cell r="CI521" t="str">
            <v>01/11/2017</v>
          </cell>
          <cell r="CJ521" t="str">
            <v>0</v>
          </cell>
          <cell r="CK521" t="str">
            <v>0</v>
          </cell>
          <cell r="CL521" t="str">
            <v>UE Red De Salud Abancay</v>
          </cell>
          <cell r="CM521" t="str">
            <v>ACTIVO</v>
          </cell>
          <cell r="CQ521" t="str">
            <v>Perú</v>
          </cell>
          <cell r="CR521" t="str">
            <v>MICRORED DE SALUD MICAELA BASTIDAS</v>
          </cell>
        </row>
        <row r="522">
          <cell r="S522" t="str">
            <v>44295947</v>
          </cell>
          <cell r="T522" t="str">
            <v>RUTH ELISA</v>
          </cell>
          <cell r="U522" t="str">
            <v>SANCHEZ</v>
          </cell>
          <cell r="V522" t="str">
            <v>HUAMAN</v>
          </cell>
          <cell r="W522" t="str">
            <v>SIN DATOS</v>
          </cell>
          <cell r="X522" t="str">
            <v>07/12/1984</v>
          </cell>
          <cell r="Y522" t="str">
            <v>Femenino</v>
          </cell>
          <cell r="Z522" t="str">
            <v>Soltero</v>
          </cell>
          <cell r="AA522" t="str">
            <v>ANEXO POCOHUANCA</v>
          </cell>
          <cell r="AC522" t="str">
            <v>ruthz2207@hotmail.com</v>
          </cell>
          <cell r="AD522" t="str">
            <v>982518743</v>
          </cell>
          <cell r="AE522" t="str">
            <v>Superior Técnico</v>
          </cell>
          <cell r="AF522" t="str">
            <v>Técnico superior completo</v>
          </cell>
          <cell r="AG522" t="str">
            <v>TECNICO EN ENFERMERIA</v>
          </cell>
          <cell r="AK522" t="str">
            <v>TITULO</v>
          </cell>
          <cell r="AM522" t="str">
            <v>NO</v>
          </cell>
          <cell r="AR522" t="str">
            <v>SI</v>
          </cell>
          <cell r="AS522" t="str">
            <v>NO</v>
          </cell>
          <cell r="AT522" t="str">
            <v>NO</v>
          </cell>
          <cell r="AV522" t="str">
            <v>2011-04-01</v>
          </cell>
          <cell r="AW522" t="str">
            <v>TECNICO/A EN ENFERMERIA I</v>
          </cell>
          <cell r="AX522" t="str">
            <v>Regimen 276</v>
          </cell>
          <cell r="AY522" t="str">
            <v>Nombrado</v>
          </cell>
          <cell r="AZ522" t="str">
            <v>STF</v>
          </cell>
          <cell r="BA522" t="str">
            <v>0099-STF-Servidor Tecnico F</v>
          </cell>
          <cell r="BB522" t="str">
            <v>TF</v>
          </cell>
          <cell r="BE522" t="str">
            <v>Solo Remoto</v>
          </cell>
          <cell r="BF522" t="str">
            <v>NO</v>
          </cell>
          <cell r="BG522" t="str">
            <v>NO</v>
          </cell>
          <cell r="BH522" t="str">
            <v>Presencia de comorbilidad(RM 193-2020-MINSA,7.2)</v>
          </cell>
          <cell r="BI522" t="str">
            <v>NO</v>
          </cell>
          <cell r="BJ522" t="str">
            <v>NO</v>
          </cell>
          <cell r="BK522" t="str">
            <v>07/11/2017</v>
          </cell>
          <cell r="BL522" t="str">
            <v>SI</v>
          </cell>
          <cell r="BM522" t="str">
            <v>Activos</v>
          </cell>
          <cell r="BN522" t="str">
            <v>Tecnicos</v>
          </cell>
          <cell r="BO522" t="str">
            <v>TECNICO ASIS</v>
          </cell>
          <cell r="BP522" t="str">
            <v>000577</v>
          </cell>
          <cell r="BQ522" t="str">
            <v>Ocupada</v>
          </cell>
          <cell r="BR522" t="str">
            <v>Ley 30114</v>
          </cell>
          <cell r="BS522" t="str">
            <v>01/11/2017</v>
          </cell>
          <cell r="BT522" t="str">
            <v>RESOLUCION DIRECTORAL</v>
          </cell>
          <cell r="BU522" t="str">
            <v>01/11/2017</v>
          </cell>
          <cell r="BV522" t="str">
            <v>281-2017</v>
          </cell>
          <cell r="BW522" t="str">
            <v>RED DE SALUD ABANCAY</v>
          </cell>
          <cell r="BX522" t="str">
            <v>RED DE SALUD ABANCAY</v>
          </cell>
          <cell r="BZ522" t="str">
            <v>Personal y Obligaciones Sociales</v>
          </cell>
          <cell r="CA522" t="str">
            <v>RECURSOS ORDINARIOS</v>
          </cell>
          <cell r="CB522" t="str">
            <v>12</v>
          </cell>
          <cell r="CC522" t="str">
            <v>BANCO DE LA NACION</v>
          </cell>
          <cell r="CD522" t="str">
            <v>MULTIRED</v>
          </cell>
          <cell r="CE522" t="str">
            <v>04022210519</v>
          </cell>
          <cell r="CF522" t="str">
            <v>0</v>
          </cell>
          <cell r="CG522" t="str">
            <v>DL.19990 - SNP</v>
          </cell>
          <cell r="CH522" t="str">
            <v>O.N.P.</v>
          </cell>
          <cell r="CJ522" t="str">
            <v>0</v>
          </cell>
          <cell r="CK522" t="str">
            <v>0</v>
          </cell>
          <cell r="CL522" t="str">
            <v>UE Red De Salud Abancay</v>
          </cell>
          <cell r="CM522" t="str">
            <v>ACTIVO</v>
          </cell>
          <cell r="CQ522" t="str">
            <v>Perú</v>
          </cell>
          <cell r="CR522" t="str">
            <v>MICRORED DE SALUD MICAELA BASTIDAS</v>
          </cell>
        </row>
        <row r="523">
          <cell r="S523" t="str">
            <v>31002414</v>
          </cell>
          <cell r="T523" t="str">
            <v>MAX</v>
          </cell>
          <cell r="U523" t="str">
            <v>SULLCAHUAMAN</v>
          </cell>
          <cell r="V523" t="str">
            <v>VALVERDE</v>
          </cell>
          <cell r="W523" t="str">
            <v>SIN DATOS</v>
          </cell>
          <cell r="X523" t="str">
            <v>01/03/1960</v>
          </cell>
          <cell r="Y523" t="str">
            <v>Masculino</v>
          </cell>
          <cell r="Z523" t="str">
            <v>Soltero</v>
          </cell>
          <cell r="AA523" t="str">
            <v>JR.CUSCO S/N</v>
          </cell>
          <cell r="AC523" t="str">
            <v>maxsullcahuaman@gmail.com</v>
          </cell>
          <cell r="AD523" t="str">
            <v>93414112,934481378</v>
          </cell>
          <cell r="AE523" t="str">
            <v>Superior Técnico</v>
          </cell>
          <cell r="AF523" t="str">
            <v>Técnico superior completo</v>
          </cell>
          <cell r="AG523" t="str">
            <v>TECNICO EN ENFERMERIA</v>
          </cell>
          <cell r="AK523" t="str">
            <v>TITULO</v>
          </cell>
          <cell r="AM523" t="str">
            <v>NO</v>
          </cell>
          <cell r="AR523" t="str">
            <v>SI</v>
          </cell>
          <cell r="AS523" t="str">
            <v>NO</v>
          </cell>
          <cell r="AT523" t="str">
            <v>NO</v>
          </cell>
          <cell r="AV523" t="str">
            <v>1987-11-23</v>
          </cell>
          <cell r="AW523" t="str">
            <v>TECNICO/A SANITARIO AMBIENTAL II</v>
          </cell>
          <cell r="AX523" t="str">
            <v>Regimen 276</v>
          </cell>
          <cell r="AY523" t="str">
            <v>Nombrado</v>
          </cell>
          <cell r="AZ523" t="str">
            <v>STA</v>
          </cell>
          <cell r="BA523" t="str">
            <v>0094-STA-Servidor Tecnico A</v>
          </cell>
          <cell r="BB523" t="str">
            <v>TA</v>
          </cell>
          <cell r="BC523" t="str">
            <v>Recursos Ordinarios</v>
          </cell>
          <cell r="BE523" t="str">
            <v>Presencial</v>
          </cell>
          <cell r="BF523" t="str">
            <v>NO</v>
          </cell>
          <cell r="BG523" t="str">
            <v>NO</v>
          </cell>
          <cell r="BI523" t="str">
            <v>NO</v>
          </cell>
          <cell r="BJ523" t="str">
            <v>NO</v>
          </cell>
          <cell r="BL523" t="str">
            <v>NO</v>
          </cell>
          <cell r="BM523" t="str">
            <v>Activos</v>
          </cell>
          <cell r="BN523" t="str">
            <v>Tecnicos</v>
          </cell>
          <cell r="BO523" t="str">
            <v>TECNICO ASIS</v>
          </cell>
          <cell r="BP523" t="str">
            <v>000112</v>
          </cell>
          <cell r="BQ523" t="str">
            <v>Ocupada</v>
          </cell>
          <cell r="BR523" t="str">
            <v>Concurso</v>
          </cell>
          <cell r="BS523" t="str">
            <v>23/11/1987</v>
          </cell>
          <cell r="BT523" t="str">
            <v>RESOLUCION DIRECTORAL</v>
          </cell>
          <cell r="BU523" t="str">
            <v>23/11/1987</v>
          </cell>
          <cell r="BV523" t="str">
            <v>-</v>
          </cell>
          <cell r="BW523" t="str">
            <v>RED DE SALUD ABANCAY</v>
          </cell>
          <cell r="BX523" t="str">
            <v>DIRECCION EJECUTIVA</v>
          </cell>
          <cell r="BY523" t="str">
            <v>GESTION ADMINISTRATIVA</v>
          </cell>
          <cell r="BZ523" t="str">
            <v>Personal y Obligaciones Sociales</v>
          </cell>
          <cell r="CA523" t="str">
            <v>RECURSOS ORDINARIOS</v>
          </cell>
          <cell r="CB523" t="str">
            <v>12</v>
          </cell>
          <cell r="CC523" t="str">
            <v>BANCO DE LA NACION</v>
          </cell>
          <cell r="CD523" t="str">
            <v>MULTIRED</v>
          </cell>
          <cell r="CE523" t="str">
            <v>04181344488</v>
          </cell>
          <cell r="CG523" t="str">
            <v>DL.25897 - SPP</v>
          </cell>
          <cell r="CH523" t="str">
            <v>PRIMA AFP</v>
          </cell>
          <cell r="CI523" t="str">
            <v>28/04/2020</v>
          </cell>
          <cell r="CJ523" t="str">
            <v>219741MSVLV1</v>
          </cell>
          <cell r="CK523" t="str">
            <v>000000000000000</v>
          </cell>
          <cell r="CL523" t="str">
            <v>UE Red De Salud Abancay</v>
          </cell>
          <cell r="CM523" t="str">
            <v>ACTIVO</v>
          </cell>
          <cell r="CQ523" t="str">
            <v>Perú</v>
          </cell>
          <cell r="CR523" t="str">
            <v>MICRORED DE SALUD MICAELA BASTIDAS</v>
          </cell>
        </row>
        <row r="524">
          <cell r="S524" t="str">
            <v>31015472</v>
          </cell>
          <cell r="T524" t="str">
            <v>MAMERTO</v>
          </cell>
          <cell r="U524" t="str">
            <v>VALENZUELA</v>
          </cell>
          <cell r="V524" t="str">
            <v>HUAMANÑAHUI</v>
          </cell>
          <cell r="W524" t="str">
            <v>SIN DATOS</v>
          </cell>
          <cell r="X524" t="str">
            <v>18/09/1976</v>
          </cell>
          <cell r="Y524" t="str">
            <v>Masculino</v>
          </cell>
          <cell r="Z524" t="str">
            <v>Soltero</v>
          </cell>
          <cell r="AA524" t="str">
            <v>MARISCAL CASTILLA</v>
          </cell>
          <cell r="AC524" t="str">
            <v>mamertovh@hotmail.com</v>
          </cell>
          <cell r="AD524" t="str">
            <v>952046915</v>
          </cell>
          <cell r="AE524" t="str">
            <v>Superior Técnico</v>
          </cell>
          <cell r="AF524" t="str">
            <v>Técnico superior completo</v>
          </cell>
          <cell r="AG524" t="str">
            <v>TECNICO EN ENFERMERIA</v>
          </cell>
          <cell r="AK524" t="str">
            <v>TITULO</v>
          </cell>
          <cell r="AM524" t="str">
            <v>NO</v>
          </cell>
          <cell r="AR524" t="str">
            <v>SI</v>
          </cell>
          <cell r="AS524" t="str">
            <v>NO</v>
          </cell>
          <cell r="AT524" t="str">
            <v>NO</v>
          </cell>
          <cell r="AV524" t="str">
            <v>2013-09-01</v>
          </cell>
          <cell r="AW524" t="str">
            <v>TECNICO/A EN ENFERMERIA I</v>
          </cell>
          <cell r="AX524" t="str">
            <v>Regimen 276</v>
          </cell>
          <cell r="AY524" t="str">
            <v>Nombrado</v>
          </cell>
          <cell r="AZ524" t="str">
            <v>STC</v>
          </cell>
          <cell r="BA524" t="str">
            <v>0096-STC-Servidor Tecnico C</v>
          </cell>
          <cell r="BB524" t="str">
            <v>TC</v>
          </cell>
          <cell r="BC524" t="str">
            <v>Recursos Ordinarios</v>
          </cell>
          <cell r="BE524" t="str">
            <v>Presencial</v>
          </cell>
          <cell r="BF524" t="str">
            <v>NO</v>
          </cell>
          <cell r="BG524" t="str">
            <v>NO</v>
          </cell>
          <cell r="BI524" t="str">
            <v>NO</v>
          </cell>
          <cell r="BJ524" t="str">
            <v>NO</v>
          </cell>
          <cell r="BL524" t="str">
            <v>NO</v>
          </cell>
          <cell r="BM524" t="str">
            <v>Activos</v>
          </cell>
          <cell r="BN524" t="str">
            <v>Tecnicos</v>
          </cell>
          <cell r="BO524" t="str">
            <v>TECNICO ASIS</v>
          </cell>
          <cell r="BP524" t="str">
            <v>000347</v>
          </cell>
          <cell r="BQ524" t="str">
            <v>Ocupada</v>
          </cell>
          <cell r="BR524" t="str">
            <v>Concurso</v>
          </cell>
          <cell r="BS524" t="str">
            <v>01/07/2013</v>
          </cell>
          <cell r="BT524" t="str">
            <v>RESOLUCION DIRECTORAL</v>
          </cell>
          <cell r="BU524" t="str">
            <v>01/07/2013</v>
          </cell>
          <cell r="BV524" t="str">
            <v>-</v>
          </cell>
          <cell r="BW524" t="str">
            <v>RED DE SALUD ABANCAY</v>
          </cell>
          <cell r="BX524" t="str">
            <v>DIRECCION EJECUTIVA</v>
          </cell>
          <cell r="BY524" t="str">
            <v>GESTION ADMINISTRATIVA</v>
          </cell>
          <cell r="BZ524" t="str">
            <v>Personal y Obligaciones Sociales</v>
          </cell>
          <cell r="CA524" t="str">
            <v>RECURSOS ORDINARIOS</v>
          </cell>
          <cell r="CB524" t="str">
            <v>12</v>
          </cell>
          <cell r="CC524" t="str">
            <v>BANCO DE LA NACION</v>
          </cell>
          <cell r="CD524" t="str">
            <v>MULTIRED</v>
          </cell>
          <cell r="CE524" t="str">
            <v>04181101488</v>
          </cell>
          <cell r="CG524" t="str">
            <v>DL.19990 - SNP</v>
          </cell>
          <cell r="CH524" t="str">
            <v>O.N.P.</v>
          </cell>
          <cell r="CI524" t="str">
            <v>01/07/2013</v>
          </cell>
          <cell r="CL524" t="str">
            <v>UE Red De Salud Abancay</v>
          </cell>
          <cell r="CM524" t="str">
            <v>ACTIVO</v>
          </cell>
          <cell r="CQ524" t="str">
            <v>Perú</v>
          </cell>
          <cell r="CR524" t="str">
            <v>MICRORED DE SALUD MICAELA BASTIDAS</v>
          </cell>
        </row>
        <row r="525">
          <cell r="S525" t="str">
            <v>41615457</v>
          </cell>
          <cell r="T525" t="str">
            <v>DEYVA INGRID</v>
          </cell>
          <cell r="U525" t="str">
            <v>ZEGOVIA</v>
          </cell>
          <cell r="V525" t="str">
            <v>HUAMAN</v>
          </cell>
          <cell r="W525" t="str">
            <v>SIN DATOS</v>
          </cell>
          <cell r="X525" t="str">
            <v>13/09/1982</v>
          </cell>
          <cell r="Y525" t="str">
            <v>Femenino</v>
          </cell>
          <cell r="Z525" t="str">
            <v>Soltero</v>
          </cell>
          <cell r="AA525" t="str">
            <v>DOS DE MAYO 123</v>
          </cell>
          <cell r="AC525" t="str">
            <v>dizh30@hotmail.com</v>
          </cell>
          <cell r="AD525" t="str">
            <v>987101668</v>
          </cell>
          <cell r="AE525" t="str">
            <v>Superior Universitario</v>
          </cell>
          <cell r="AF525" t="str">
            <v>Superior completo</v>
          </cell>
          <cell r="AG525" t="str">
            <v>OBSTETRA</v>
          </cell>
          <cell r="AK525" t="str">
            <v>TITULO</v>
          </cell>
          <cell r="AM525" t="str">
            <v>NO</v>
          </cell>
          <cell r="AR525" t="str">
            <v>SI</v>
          </cell>
          <cell r="AS525" t="str">
            <v>NO</v>
          </cell>
          <cell r="AT525" t="str">
            <v>NO</v>
          </cell>
          <cell r="AV525" t="str">
            <v>2013-01-01</v>
          </cell>
          <cell r="AW525" t="str">
            <v>OBSTETRA</v>
          </cell>
          <cell r="AX525" t="str">
            <v>Regimen 276</v>
          </cell>
          <cell r="AY525" t="str">
            <v>Nombrado</v>
          </cell>
          <cell r="AZ525" t="str">
            <v>OBS-I</v>
          </cell>
          <cell r="BA525" t="str">
            <v>0110-OBS-I-Obstetriz (nivel 10)</v>
          </cell>
          <cell r="BB525" t="str">
            <v>1</v>
          </cell>
          <cell r="BE525" t="str">
            <v>Presencial</v>
          </cell>
          <cell r="BF525" t="str">
            <v>NO</v>
          </cell>
          <cell r="BG525" t="str">
            <v>NO</v>
          </cell>
          <cell r="BI525" t="str">
            <v>NO</v>
          </cell>
          <cell r="BJ525" t="str">
            <v>NO</v>
          </cell>
          <cell r="BK525" t="str">
            <v>20/10/2016</v>
          </cell>
          <cell r="BL525" t="str">
            <v>SI</v>
          </cell>
          <cell r="BM525" t="str">
            <v>Activos</v>
          </cell>
          <cell r="BN525" t="str">
            <v>Profesionales de la Salud</v>
          </cell>
          <cell r="BO525" t="str">
            <v>PROF. DE LA SALUD</v>
          </cell>
          <cell r="BP525" t="str">
            <v>000521</v>
          </cell>
          <cell r="BQ525" t="str">
            <v>Ocupada</v>
          </cell>
          <cell r="BR525" t="str">
            <v>Ley 30372</v>
          </cell>
          <cell r="BS525" t="str">
            <v>17/10/2016</v>
          </cell>
          <cell r="BT525" t="str">
            <v>DECRETO SUPREMO</v>
          </cell>
          <cell r="BU525" t="str">
            <v>15/10/2016</v>
          </cell>
          <cell r="BV525" t="str">
            <v>DS 286-2016-EF Nombramiento 2016</v>
          </cell>
          <cell r="BW525" t="str">
            <v>RED DE SALUD ABANCAY</v>
          </cell>
          <cell r="BX525" t="str">
            <v>DIRECCION EJECUTIVA</v>
          </cell>
          <cell r="BY525" t="str">
            <v>GESTION ADMINISTRATIVA</v>
          </cell>
          <cell r="BZ525" t="str">
            <v>Personal y Obligaciones Sociales</v>
          </cell>
          <cell r="CA525" t="str">
            <v>RECURSOS ORDINARIOS</v>
          </cell>
          <cell r="CB525" t="str">
            <v>12</v>
          </cell>
          <cell r="CC525" t="str">
            <v>BANCO DE LA NACION</v>
          </cell>
          <cell r="CD525" t="str">
            <v>CUENTA DE AHORRO</v>
          </cell>
          <cell r="CE525" t="str">
            <v>04181197450</v>
          </cell>
          <cell r="CF525" t="str">
            <v>00000000000000000000</v>
          </cell>
          <cell r="CG525" t="str">
            <v>Sin Régimen Pensionario</v>
          </cell>
          <cell r="CH525" t="str">
            <v>Sin AFP</v>
          </cell>
          <cell r="CK525" t="str">
            <v>0000000000000</v>
          </cell>
          <cell r="CL525" t="str">
            <v>UE Red De Salud Abancay</v>
          </cell>
          <cell r="CM525" t="str">
            <v>ACTIVO</v>
          </cell>
          <cell r="CQ525" t="str">
            <v>Perú</v>
          </cell>
          <cell r="CR525" t="str">
            <v>MICRORED DE SALUD MICAELA BASTIDAS</v>
          </cell>
        </row>
        <row r="526">
          <cell r="S526" t="str">
            <v>46358126</v>
          </cell>
          <cell r="T526" t="str">
            <v>ZENAYDA</v>
          </cell>
          <cell r="U526" t="str">
            <v>FLORES</v>
          </cell>
          <cell r="V526" t="str">
            <v>QUINTANILLA</v>
          </cell>
          <cell r="W526" t="str">
            <v>SIN DATOS</v>
          </cell>
          <cell r="X526" t="str">
            <v>18/03/1989</v>
          </cell>
          <cell r="Y526" t="str">
            <v>Femenino</v>
          </cell>
          <cell r="Z526" t="str">
            <v>Soltero</v>
          </cell>
          <cell r="AA526" t="str">
            <v>SIN DATOS</v>
          </cell>
          <cell r="AC526" t="str">
            <v>zenayda_0803@hotmail.com,zenayda1803@hotmail.com</v>
          </cell>
          <cell r="AD526" t="str">
            <v>982518604</v>
          </cell>
          <cell r="AE526" t="str">
            <v>Superior Técnico</v>
          </cell>
          <cell r="AF526" t="str">
            <v>Técnico superior completo</v>
          </cell>
          <cell r="AG526" t="str">
            <v>TECNICO DE FARMACIA</v>
          </cell>
          <cell r="AK526" t="str">
            <v>TITULO</v>
          </cell>
          <cell r="AM526" t="str">
            <v>NO</v>
          </cell>
          <cell r="AR526" t="str">
            <v>SI</v>
          </cell>
          <cell r="AS526" t="str">
            <v>NO</v>
          </cell>
          <cell r="AT526" t="str">
            <v>NO</v>
          </cell>
          <cell r="AV526" t="str">
            <v>01/01/2019</v>
          </cell>
          <cell r="AW526" t="str">
            <v>TECNICO/A EN FARMACIA I</v>
          </cell>
          <cell r="AX526" t="str">
            <v>Regimen 276</v>
          </cell>
          <cell r="AY526" t="str">
            <v>Nombrado</v>
          </cell>
          <cell r="AZ526" t="str">
            <v>STF</v>
          </cell>
          <cell r="BA526" t="str">
            <v>0099-STF-Servidor Tecnico F</v>
          </cell>
          <cell r="BB526" t="str">
            <v>TF</v>
          </cell>
          <cell r="BE526" t="str">
            <v>Presencial</v>
          </cell>
          <cell r="BF526" t="str">
            <v>NO</v>
          </cell>
          <cell r="BG526" t="str">
            <v>NO</v>
          </cell>
          <cell r="BI526" t="str">
            <v>NO</v>
          </cell>
          <cell r="BJ526" t="str">
            <v>NO</v>
          </cell>
          <cell r="BK526" t="str">
            <v>31/12/2018</v>
          </cell>
          <cell r="BL526" t="str">
            <v>SI</v>
          </cell>
          <cell r="BM526" t="str">
            <v>Activos</v>
          </cell>
          <cell r="BN526" t="str">
            <v>Tecnicos</v>
          </cell>
          <cell r="BO526" t="str">
            <v>TECNICO ASIS</v>
          </cell>
          <cell r="BP526" t="str">
            <v>000621</v>
          </cell>
          <cell r="BQ526" t="str">
            <v>Ocupada</v>
          </cell>
          <cell r="BR526" t="str">
            <v>Concurso</v>
          </cell>
          <cell r="BS526" t="str">
            <v>01/01/2019</v>
          </cell>
          <cell r="BT526" t="str">
            <v>RESOLUCION DIRECTORAL</v>
          </cell>
          <cell r="BU526" t="str">
            <v>01/01/2019</v>
          </cell>
          <cell r="BV526" t="str">
            <v>396</v>
          </cell>
          <cell r="BW526" t="str">
            <v>RED DE SALUD ABANCAY</v>
          </cell>
          <cell r="BX526" t="str">
            <v>DIRECCION EJECUTIVA</v>
          </cell>
          <cell r="BZ526" t="str">
            <v>Personal y Obligaciones Sociales</v>
          </cell>
          <cell r="CA526" t="str">
            <v>RECURSOS ORDINARIOS</v>
          </cell>
          <cell r="CB526" t="str">
            <v>12</v>
          </cell>
          <cell r="CC526" t="str">
            <v>BANCO DE LA NACION</v>
          </cell>
          <cell r="CD526" t="str">
            <v>CUENTA DE AHORRO</v>
          </cell>
          <cell r="CE526" t="str">
            <v>04185119691</v>
          </cell>
          <cell r="CF526" t="str">
            <v>0000000000000000000</v>
          </cell>
          <cell r="CG526" t="str">
            <v>DL.25897 - SPP</v>
          </cell>
          <cell r="CH526" t="str">
            <v>AFP HABITAT</v>
          </cell>
          <cell r="CI526" t="str">
            <v>01/01/2019</v>
          </cell>
          <cell r="CJ526" t="str">
            <v>325830zfqrn5</v>
          </cell>
          <cell r="CK526" t="str">
            <v>000000000000000</v>
          </cell>
          <cell r="CL526" t="str">
            <v>UE Red De Salud Abancay</v>
          </cell>
          <cell r="CM526" t="str">
            <v>ACTIVO</v>
          </cell>
          <cell r="CQ526" t="str">
            <v>Perú</v>
          </cell>
          <cell r="CR526" t="str">
            <v>MICRORED DE SALUD MICAELA BASTIDAS</v>
          </cell>
        </row>
        <row r="527">
          <cell r="S527" t="str">
            <v>31430654</v>
          </cell>
          <cell r="T527" t="str">
            <v>EDGAR JAVIER</v>
          </cell>
          <cell r="U527" t="str">
            <v>CORDOVA</v>
          </cell>
          <cell r="V527" t="str">
            <v>CCOPA</v>
          </cell>
          <cell r="W527" t="str">
            <v>SIN DATOS</v>
          </cell>
          <cell r="X527" t="str">
            <v>20/08/1976</v>
          </cell>
          <cell r="Y527" t="str">
            <v>Masculino</v>
          </cell>
          <cell r="Z527" t="str">
            <v>Soltero</v>
          </cell>
          <cell r="AA527" t="str">
            <v>ANEXO PISACACSA</v>
          </cell>
          <cell r="AE527" t="str">
            <v>Superior Técnico</v>
          </cell>
          <cell r="AF527" t="str">
            <v>Técnico superior completo</v>
          </cell>
          <cell r="AG527" t="str">
            <v>TECNICO EN ENFERMERIA</v>
          </cell>
          <cell r="AK527" t="str">
            <v>TITULO</v>
          </cell>
          <cell r="AM527" t="str">
            <v>NO</v>
          </cell>
          <cell r="AR527" t="str">
            <v>SI</v>
          </cell>
          <cell r="AS527" t="str">
            <v>NO</v>
          </cell>
          <cell r="AT527" t="str">
            <v>NO</v>
          </cell>
          <cell r="AV527" t="str">
            <v>01/01/2016</v>
          </cell>
          <cell r="AW527" t="str">
            <v>TECNICO/A EN FARMACIA I</v>
          </cell>
          <cell r="AX527" t="str">
            <v>Regimen 276</v>
          </cell>
          <cell r="AY527" t="str">
            <v>Contratado 276 - Plazo fijo</v>
          </cell>
          <cell r="AZ527" t="str">
            <v>STA</v>
          </cell>
          <cell r="BA527" t="str">
            <v>0094-STA-Servidor Tecnico A</v>
          </cell>
          <cell r="BB527" t="str">
            <v>TA</v>
          </cell>
          <cell r="BE527" t="str">
            <v>Presencial</v>
          </cell>
          <cell r="BF527" t="str">
            <v>NO</v>
          </cell>
          <cell r="BG527" t="str">
            <v>NO</v>
          </cell>
          <cell r="BI527" t="str">
            <v>NO</v>
          </cell>
          <cell r="BJ527" t="str">
            <v>NO</v>
          </cell>
          <cell r="BL527" t="str">
            <v>NO</v>
          </cell>
          <cell r="BM527" t="str">
            <v>Activos</v>
          </cell>
          <cell r="BN527" t="str">
            <v>Tecnicos</v>
          </cell>
          <cell r="BO527" t="str">
            <v>TECNICO ASIS</v>
          </cell>
          <cell r="BP527" t="str">
            <v>000065</v>
          </cell>
          <cell r="BQ527" t="str">
            <v>Ocupada</v>
          </cell>
          <cell r="BR527" t="str">
            <v>Contrato</v>
          </cell>
          <cell r="BS527" t="str">
            <v>03/06/2016</v>
          </cell>
          <cell r="BT527" t="str">
            <v>MEMORANDUM</v>
          </cell>
          <cell r="BU527" t="str">
            <v>08/06/2016</v>
          </cell>
          <cell r="BV527" t="str">
            <v>255-2016-J-RR.HH-RSAB-AP</v>
          </cell>
          <cell r="BW527" t="str">
            <v>RED DE SALUD ABANCAY</v>
          </cell>
          <cell r="BX527" t="str">
            <v>DIRECCION EJECUTIVA</v>
          </cell>
          <cell r="BY527" t="str">
            <v>GESTION ADMINISTRATIVA</v>
          </cell>
          <cell r="BZ527" t="str">
            <v>Personal y Obligaciones Sociales</v>
          </cell>
          <cell r="CA527" t="str">
            <v>RECURSOS ORDINARIOS</v>
          </cell>
          <cell r="CB527" t="str">
            <v>3</v>
          </cell>
          <cell r="CC527" t="str">
            <v>BANCO DE LA NACION</v>
          </cell>
          <cell r="CD527" t="str">
            <v>CUENTA DE AHORRO</v>
          </cell>
          <cell r="CE527" t="str">
            <v>04181061648</v>
          </cell>
          <cell r="CF527" t="str">
            <v>00000000000000000000</v>
          </cell>
          <cell r="CG527" t="str">
            <v>DL.19990 - SNP</v>
          </cell>
          <cell r="CH527" t="str">
            <v>O.N.P.</v>
          </cell>
          <cell r="CI527" t="str">
            <v>01/05/2018</v>
          </cell>
          <cell r="CJ527" t="str">
            <v>1</v>
          </cell>
          <cell r="CK527" t="str">
            <v>0</v>
          </cell>
          <cell r="CL527" t="str">
            <v>UE Red De Salud Abancay</v>
          </cell>
          <cell r="CM527" t="str">
            <v>ACTIVO</v>
          </cell>
          <cell r="CQ527" t="str">
            <v>Perú</v>
          </cell>
          <cell r="CR527" t="str">
            <v>MICRORED DE SALUD MICAELA BASTIDAS</v>
          </cell>
        </row>
        <row r="528">
          <cell r="S528" t="str">
            <v>41678555</v>
          </cell>
          <cell r="T528" t="str">
            <v>FRIDA</v>
          </cell>
          <cell r="U528" t="str">
            <v>LIMA</v>
          </cell>
          <cell r="V528" t="str">
            <v>CARRION</v>
          </cell>
          <cell r="W528" t="str">
            <v>SIN DATOS</v>
          </cell>
          <cell r="X528" t="str">
            <v>17/03/1983</v>
          </cell>
          <cell r="Y528" t="str">
            <v>Femenino</v>
          </cell>
          <cell r="Z528" t="str">
            <v>Soltero</v>
          </cell>
          <cell r="AA528" t="str">
            <v>URB.MICAELA BASTIDAS MZ.D LT.1</v>
          </cell>
          <cell r="AC528" t="str">
            <v>lima_fri_da_72@hotmail.com</v>
          </cell>
          <cell r="AD528" t="str">
            <v>910236213,983002497</v>
          </cell>
          <cell r="AE528" t="str">
            <v>Superior Universitario</v>
          </cell>
          <cell r="AF528" t="str">
            <v>Superior completo</v>
          </cell>
          <cell r="AG528" t="str">
            <v>ENFERMERA(O)</v>
          </cell>
          <cell r="AK528" t="str">
            <v>TITULO</v>
          </cell>
          <cell r="AL528" t="str">
            <v>54054</v>
          </cell>
          <cell r="AM528" t="str">
            <v>NO</v>
          </cell>
          <cell r="AR528" t="str">
            <v>SI</v>
          </cell>
          <cell r="AS528" t="str">
            <v>NO</v>
          </cell>
          <cell r="AT528" t="str">
            <v>NO</v>
          </cell>
          <cell r="AV528" t="str">
            <v>01/01/2019</v>
          </cell>
          <cell r="AW528" t="str">
            <v>ENFERMERA/O</v>
          </cell>
          <cell r="AX528" t="str">
            <v>Regimen 276</v>
          </cell>
          <cell r="AY528" t="str">
            <v>Nombrado</v>
          </cell>
          <cell r="AZ528" t="str">
            <v>ENF-10</v>
          </cell>
          <cell r="BA528" t="str">
            <v>0076-ENF-10-Enfermera (nivel I)</v>
          </cell>
          <cell r="BB528" t="str">
            <v>10</v>
          </cell>
          <cell r="BE528" t="str">
            <v>Presencial</v>
          </cell>
          <cell r="BF528" t="str">
            <v>NO</v>
          </cell>
          <cell r="BG528" t="str">
            <v>NO</v>
          </cell>
          <cell r="BI528" t="str">
            <v>NO</v>
          </cell>
          <cell r="BJ528" t="str">
            <v>NO</v>
          </cell>
          <cell r="BK528" t="str">
            <v>31/12/2018</v>
          </cell>
          <cell r="BL528" t="str">
            <v>SI</v>
          </cell>
          <cell r="BM528" t="str">
            <v>Activos</v>
          </cell>
          <cell r="BN528" t="str">
            <v>Profesionales de la Salud</v>
          </cell>
          <cell r="BO528" t="str">
            <v>PROF. DE LA SALUD</v>
          </cell>
          <cell r="BP528" t="str">
            <v>000599</v>
          </cell>
          <cell r="BQ528" t="str">
            <v>Ocupada</v>
          </cell>
          <cell r="BR528" t="str">
            <v>Concurso</v>
          </cell>
          <cell r="BS528" t="str">
            <v>01/01/2019</v>
          </cell>
          <cell r="BT528" t="str">
            <v>RESOLUCION DIRECTORAL</v>
          </cell>
          <cell r="BU528" t="str">
            <v>01/01/2019</v>
          </cell>
          <cell r="BV528" t="str">
            <v>396</v>
          </cell>
          <cell r="BW528" t="str">
            <v>RED DE SALUD ABANCAY</v>
          </cell>
          <cell r="BX528" t="str">
            <v>DIRECCION EJECUTIVA</v>
          </cell>
          <cell r="BZ528" t="str">
            <v>Personal y Obligaciones Sociales</v>
          </cell>
          <cell r="CA528" t="str">
            <v>RECURSOS ORDINARIOS</v>
          </cell>
          <cell r="CB528" t="str">
            <v>12</v>
          </cell>
          <cell r="CC528" t="str">
            <v>BANCO DE LA NACION</v>
          </cell>
          <cell r="CD528" t="str">
            <v>CUENTA DE AHORRO</v>
          </cell>
          <cell r="CE528" t="str">
            <v>04181065600</v>
          </cell>
          <cell r="CF528" t="str">
            <v>00000000000000000000</v>
          </cell>
          <cell r="CG528" t="str">
            <v>DL.25897 - SPP</v>
          </cell>
          <cell r="CH528" t="str">
            <v>AFP PROFUTURO</v>
          </cell>
          <cell r="CI528" t="str">
            <v>01/01/2019</v>
          </cell>
          <cell r="CJ528" t="str">
            <v>603900FLCAR0</v>
          </cell>
          <cell r="CK528" t="str">
            <v>000000000000000</v>
          </cell>
          <cell r="CL528" t="str">
            <v>UE Red De Salud Abancay</v>
          </cell>
          <cell r="CM528" t="str">
            <v>ACTIVO</v>
          </cell>
          <cell r="CQ528" t="str">
            <v>Perú</v>
          </cell>
          <cell r="CR528" t="str">
            <v>MICRORED DE SALUD MICAELA BASTIDAS</v>
          </cell>
        </row>
        <row r="529">
          <cell r="S529" t="str">
            <v>40176480</v>
          </cell>
          <cell r="T529" t="str">
            <v>TEOFILO</v>
          </cell>
          <cell r="U529" t="str">
            <v>MASI</v>
          </cell>
          <cell r="V529" t="str">
            <v>HUAMAN</v>
          </cell>
          <cell r="W529" t="str">
            <v>SIN DATOS</v>
          </cell>
          <cell r="X529" t="str">
            <v>01/01/1979</v>
          </cell>
          <cell r="Y529" t="str">
            <v>Masculino</v>
          </cell>
          <cell r="Z529" t="str">
            <v>Soltero</v>
          </cell>
          <cell r="AA529" t="str">
            <v>SIN DATOS</v>
          </cell>
          <cell r="AC529" t="str">
            <v>masihteo@hotmail.com</v>
          </cell>
          <cell r="AD529" t="str">
            <v>984060652</v>
          </cell>
          <cell r="AE529" t="str">
            <v>Superior Universitario</v>
          </cell>
          <cell r="AF529" t="str">
            <v>Superior completo</v>
          </cell>
          <cell r="AG529" t="str">
            <v>CIRUJANO DENTISTA</v>
          </cell>
          <cell r="AK529" t="str">
            <v>TITULO</v>
          </cell>
          <cell r="AL529" t="str">
            <v>31003</v>
          </cell>
          <cell r="AM529" t="str">
            <v>NO</v>
          </cell>
          <cell r="AR529" t="str">
            <v>SI</v>
          </cell>
          <cell r="AS529" t="str">
            <v>NO</v>
          </cell>
          <cell r="AT529" t="str">
            <v>NO</v>
          </cell>
          <cell r="AV529" t="str">
            <v>2013-10-01</v>
          </cell>
          <cell r="AW529" t="str">
            <v>ODONTOLOGO</v>
          </cell>
          <cell r="AX529" t="str">
            <v>Regimen 1057 (CAS)</v>
          </cell>
          <cell r="AY529" t="str">
            <v>Contrato CAS</v>
          </cell>
          <cell r="AZ529" t="str">
            <v>Sin Nivel Remunerativo</v>
          </cell>
          <cell r="BA529" t="str">
            <v>0000-Sin Nivel Remunerativo</v>
          </cell>
          <cell r="BC529" t="str">
            <v>Recursos Ordinarios</v>
          </cell>
          <cell r="BD529" t="str">
            <v>2500</v>
          </cell>
          <cell r="BE529" t="str">
            <v>Presencial</v>
          </cell>
          <cell r="BF529" t="str">
            <v>NO</v>
          </cell>
          <cell r="BG529" t="str">
            <v>NO</v>
          </cell>
          <cell r="BI529" t="str">
            <v>NO</v>
          </cell>
          <cell r="BJ529" t="str">
            <v>NO</v>
          </cell>
          <cell r="BL529" t="str">
            <v>NO</v>
          </cell>
          <cell r="BM529" t="str">
            <v>Contrato Administrativo de Servicios</v>
          </cell>
          <cell r="BN529" t="str">
            <v>Profesionales de la Salud</v>
          </cell>
          <cell r="BO529" t="str">
            <v>PROF. DE LA SALUD</v>
          </cell>
          <cell r="BP529" t="str">
            <v>000552</v>
          </cell>
          <cell r="BQ529" t="str">
            <v>Ocupada</v>
          </cell>
          <cell r="BR529" t="str">
            <v>Concurso</v>
          </cell>
          <cell r="BS529" t="str">
            <v>01/09/2020</v>
          </cell>
          <cell r="BT529" t="str">
            <v>MEMORANDUM</v>
          </cell>
          <cell r="BU529" t="str">
            <v>01/09/2020</v>
          </cell>
          <cell r="BV529" t="str">
            <v>00011</v>
          </cell>
          <cell r="BW529" t="str">
            <v>UE 1498 RED DE SALUD ABANCAY</v>
          </cell>
          <cell r="BX529" t="str">
            <v>RED DE SALUD ABANCAY</v>
          </cell>
          <cell r="BZ529" t="str">
            <v>Personal y Obligaciones Sociales</v>
          </cell>
          <cell r="CA529" t="str">
            <v>RECURSOS ORDINARIOS</v>
          </cell>
          <cell r="CB529" t="str">
            <v>12</v>
          </cell>
          <cell r="CC529" t="str">
            <v>BANCO DE LA NACION</v>
          </cell>
          <cell r="CD529" t="str">
            <v>CUENTA DE AHORRO</v>
          </cell>
          <cell r="CE529" t="str">
            <v>04045959142</v>
          </cell>
          <cell r="CF529" t="str">
            <v>000000000000000000</v>
          </cell>
          <cell r="CG529" t="str">
            <v>DL.25897 - SPP</v>
          </cell>
          <cell r="CH529" t="str">
            <v>AFP HABITAT</v>
          </cell>
          <cell r="CI529" t="str">
            <v>01/09/2020</v>
          </cell>
          <cell r="CJ529" t="str">
            <v>04045959142</v>
          </cell>
          <cell r="CK529" t="str">
            <v>000000000000000</v>
          </cell>
          <cell r="CL529" t="str">
            <v>UE Red De Salud Abancay</v>
          </cell>
          <cell r="CM529" t="str">
            <v>ACTIVO</v>
          </cell>
          <cell r="CQ529" t="str">
            <v>Perú</v>
          </cell>
          <cell r="CR529" t="str">
            <v>MICRORED DE SALUD MICAELA BASTIDAS</v>
          </cell>
        </row>
        <row r="530">
          <cell r="S530" t="str">
            <v>44997356</v>
          </cell>
          <cell r="T530" t="str">
            <v>MERVYN</v>
          </cell>
          <cell r="U530" t="str">
            <v>HUAMANI</v>
          </cell>
          <cell r="V530" t="str">
            <v>PALOMINO</v>
          </cell>
          <cell r="W530" t="str">
            <v>SIN DATOS</v>
          </cell>
          <cell r="X530" t="str">
            <v>18/12/1987</v>
          </cell>
          <cell r="Y530" t="str">
            <v>Masculino</v>
          </cell>
          <cell r="Z530" t="str">
            <v>Soltero</v>
          </cell>
          <cell r="AA530" t="str">
            <v>PUENTE SAN NICOLAS</v>
          </cell>
          <cell r="AE530" t="str">
            <v>Superior Técnico</v>
          </cell>
          <cell r="AF530" t="str">
            <v>Técnico superior completo</v>
          </cell>
          <cell r="AG530" t="str">
            <v>TECNICO LABORATORISTA</v>
          </cell>
          <cell r="AK530" t="str">
            <v>TITULO</v>
          </cell>
          <cell r="AM530" t="str">
            <v>NO</v>
          </cell>
          <cell r="AR530" t="str">
            <v>SI</v>
          </cell>
          <cell r="AS530" t="str">
            <v>NO</v>
          </cell>
          <cell r="AT530" t="str">
            <v>NO</v>
          </cell>
          <cell r="AU530" t="str">
            <v>12/03/2020</v>
          </cell>
          <cell r="AV530" t="str">
            <v>05/08/2022</v>
          </cell>
          <cell r="AW530" t="str">
            <v>TECNICO/A EN LABORATORIO I</v>
          </cell>
          <cell r="AX530" t="str">
            <v>Regimen 1057 (CAS)</v>
          </cell>
          <cell r="AY530" t="str">
            <v>CAS LEY N° 31538</v>
          </cell>
          <cell r="AZ530" t="str">
            <v>Sin Nivel Remunerativo</v>
          </cell>
          <cell r="BA530" t="str">
            <v>0000-Sin Nivel Remunerativo</v>
          </cell>
          <cell r="BC530" t="str">
            <v>Recursos Ordinarios</v>
          </cell>
          <cell r="BD530" t="str">
            <v>1800</v>
          </cell>
          <cell r="BE530" t="str">
            <v>Presencial</v>
          </cell>
          <cell r="BF530" t="str">
            <v>NO</v>
          </cell>
          <cell r="BG530" t="str">
            <v>NO</v>
          </cell>
          <cell r="BI530" t="str">
            <v>NO</v>
          </cell>
          <cell r="BJ530" t="str">
            <v>NO</v>
          </cell>
          <cell r="BL530" t="str">
            <v>NO</v>
          </cell>
          <cell r="BM530" t="str">
            <v>Contrato Administrativo de Servicios</v>
          </cell>
          <cell r="BN530" t="str">
            <v>Tecnicos</v>
          </cell>
          <cell r="BO530" t="str">
            <v>TECNICO ASIS</v>
          </cell>
          <cell r="BP530" t="str">
            <v>000796</v>
          </cell>
          <cell r="BQ530" t="str">
            <v>Ocupada</v>
          </cell>
          <cell r="BR530" t="str">
            <v>Contrato</v>
          </cell>
          <cell r="BS530" t="str">
            <v>05/08/2022</v>
          </cell>
          <cell r="BT530" t="str">
            <v>MEMORANDUM</v>
          </cell>
          <cell r="BU530" t="str">
            <v>05/08/2022</v>
          </cell>
          <cell r="BV530" t="str">
            <v>1094-2022</v>
          </cell>
          <cell r="BW530" t="str">
            <v>CACHORA</v>
          </cell>
          <cell r="BX530" t="str">
            <v>RED DE SALUD ABANCAY</v>
          </cell>
          <cell r="BZ530" t="str">
            <v>Personal y Obligaciones Sociales</v>
          </cell>
          <cell r="CA530" t="str">
            <v>RECURSOS ORDINARIOS</v>
          </cell>
          <cell r="CB530" t="str">
            <v>2</v>
          </cell>
          <cell r="CC530" t="str">
            <v>BANCO DE LA NACION</v>
          </cell>
          <cell r="CD530" t="str">
            <v>CUENTA CORRIENTE</v>
          </cell>
          <cell r="CG530" t="str">
            <v>DL.25897 - SPP</v>
          </cell>
          <cell r="CH530" t="str">
            <v>AFP HABITAT</v>
          </cell>
          <cell r="CI530" t="str">
            <v>29/04/2014</v>
          </cell>
          <cell r="CJ530" t="str">
            <v>321271MHPMO6</v>
          </cell>
          <cell r="CL530" t="str">
            <v>UE Red De Salud Abancay</v>
          </cell>
          <cell r="CM530" t="str">
            <v>ACTIVO</v>
          </cell>
          <cell r="CQ530" t="str">
            <v>Perú</v>
          </cell>
          <cell r="CR530" t="str">
            <v>MICRORED DE SALUD MICAELA BASTIDAS</v>
          </cell>
        </row>
        <row r="531">
          <cell r="S531" t="str">
            <v>70772148</v>
          </cell>
          <cell r="T531" t="str">
            <v>YHOYI</v>
          </cell>
          <cell r="U531" t="str">
            <v>PALOMINO</v>
          </cell>
          <cell r="V531" t="str">
            <v>HUAMAN</v>
          </cell>
          <cell r="W531" t="str">
            <v>SIN DATOS</v>
          </cell>
          <cell r="X531" t="str">
            <v>24/07/1995</v>
          </cell>
          <cell r="Y531" t="str">
            <v>Femenino</v>
          </cell>
          <cell r="Z531" t="str">
            <v>Soltero</v>
          </cell>
          <cell r="AA531" t="str">
            <v>COMUNIDAD MOLINOPATA</v>
          </cell>
          <cell r="AE531" t="str">
            <v>Superior Universitario</v>
          </cell>
          <cell r="AF531" t="str">
            <v>Superior completo</v>
          </cell>
          <cell r="AG531" t="str">
            <v>OBSTETRA</v>
          </cell>
          <cell r="AK531" t="str">
            <v>TITULO</v>
          </cell>
          <cell r="AM531" t="str">
            <v>NO</v>
          </cell>
          <cell r="AR531" t="str">
            <v>SI</v>
          </cell>
          <cell r="AS531" t="str">
            <v>NO</v>
          </cell>
          <cell r="AT531" t="str">
            <v>NO</v>
          </cell>
          <cell r="AV531" t="str">
            <v>05/08/2022</v>
          </cell>
          <cell r="AW531" t="str">
            <v>OBSTETRA</v>
          </cell>
          <cell r="AX531" t="str">
            <v>Regimen 1057 (CAS)</v>
          </cell>
          <cell r="AY531" t="str">
            <v>CAS LEY N° 31538</v>
          </cell>
          <cell r="AZ531" t="str">
            <v>Sin Nivel Remunerativo</v>
          </cell>
          <cell r="BA531" t="str">
            <v>0000-Sin Nivel Remunerativo</v>
          </cell>
          <cell r="BC531" t="str">
            <v>Recursos Ordinarios</v>
          </cell>
          <cell r="BD531" t="str">
            <v>2900</v>
          </cell>
          <cell r="BE531" t="str">
            <v>Presencial</v>
          </cell>
          <cell r="BF531" t="str">
            <v>NO</v>
          </cell>
          <cell r="BG531" t="str">
            <v>NO</v>
          </cell>
          <cell r="BI531" t="str">
            <v>NO</v>
          </cell>
          <cell r="BJ531" t="str">
            <v>NO</v>
          </cell>
          <cell r="BL531" t="str">
            <v>NO</v>
          </cell>
          <cell r="BM531" t="str">
            <v>Contrato Administrativo de Servicios</v>
          </cell>
          <cell r="BN531" t="str">
            <v>Profesionales de la Salud</v>
          </cell>
          <cell r="BO531" t="str">
            <v>PROF. DE LA SALUD</v>
          </cell>
          <cell r="BP531" t="str">
            <v>000846</v>
          </cell>
          <cell r="BQ531" t="str">
            <v>Ocupada</v>
          </cell>
          <cell r="BR531" t="str">
            <v>Contrato</v>
          </cell>
          <cell r="BS531" t="str">
            <v>05/08/2022</v>
          </cell>
          <cell r="BT531" t="str">
            <v>MEMORANDUM</v>
          </cell>
          <cell r="BU531" t="str">
            <v>05/08/2022</v>
          </cell>
          <cell r="BV531" t="str">
            <v>1076-2022</v>
          </cell>
          <cell r="BW531" t="str">
            <v>CACHORA</v>
          </cell>
          <cell r="BX531" t="str">
            <v>RED DE SALUD ABANCAY</v>
          </cell>
          <cell r="BZ531" t="str">
            <v>Personal y Obligaciones Sociales</v>
          </cell>
          <cell r="CA531" t="str">
            <v>RECURSOS ORDINARIOS</v>
          </cell>
          <cell r="CB531" t="str">
            <v>0</v>
          </cell>
          <cell r="CC531" t="str">
            <v>BANCO DE LA NACION</v>
          </cell>
          <cell r="CD531" t="str">
            <v>MULTIRED</v>
          </cell>
          <cell r="CG531" t="str">
            <v>DL.19990 - SNP</v>
          </cell>
          <cell r="CH531" t="str">
            <v>O.N.P.</v>
          </cell>
          <cell r="CI531" t="str">
            <v>05/08/2022</v>
          </cell>
          <cell r="CL531" t="str">
            <v>UE Red De Salud Abancay</v>
          </cell>
          <cell r="CM531" t="str">
            <v>ACTIVO</v>
          </cell>
          <cell r="CQ531" t="str">
            <v>Perú</v>
          </cell>
          <cell r="CR531" t="str">
            <v>MICRORED DE SALUD MICAELA BASTIDAS</v>
          </cell>
        </row>
        <row r="532">
          <cell r="S532" t="str">
            <v>31033676</v>
          </cell>
          <cell r="T532" t="str">
            <v>MARLENY</v>
          </cell>
          <cell r="U532" t="str">
            <v>AYTE</v>
          </cell>
          <cell r="V532" t="str">
            <v>AREVALO</v>
          </cell>
          <cell r="W532" t="str">
            <v>SIN DATOS</v>
          </cell>
          <cell r="X532" t="str">
            <v>15/04/1972</v>
          </cell>
          <cell r="Y532" t="str">
            <v>Femenino</v>
          </cell>
          <cell r="Z532" t="str">
            <v>Soltero</v>
          </cell>
          <cell r="AA532" t="str">
            <v>JR.PUNO 408</v>
          </cell>
          <cell r="AE532" t="str">
            <v>Superior Universitario</v>
          </cell>
          <cell r="AF532" t="str">
            <v>Superior completo</v>
          </cell>
          <cell r="AG532" t="str">
            <v>ENFERMERA(O)</v>
          </cell>
          <cell r="AK532" t="str">
            <v>TITULO</v>
          </cell>
          <cell r="AM532" t="str">
            <v>NO</v>
          </cell>
          <cell r="AR532" t="str">
            <v>SI</v>
          </cell>
          <cell r="AS532" t="str">
            <v>NO</v>
          </cell>
          <cell r="AT532" t="str">
            <v>NO</v>
          </cell>
          <cell r="AU532" t="str">
            <v>10/09/2021</v>
          </cell>
          <cell r="AV532" t="str">
            <v>09/08/2022</v>
          </cell>
          <cell r="AW532" t="str">
            <v>ENFERMERA/O</v>
          </cell>
          <cell r="AX532" t="str">
            <v>Regimen 1057 (CAS)</v>
          </cell>
          <cell r="AY532" t="str">
            <v>CAS LEY N° 31538</v>
          </cell>
          <cell r="AZ532" t="str">
            <v>Sin Nivel Remunerativo</v>
          </cell>
          <cell r="BA532" t="str">
            <v>0000-Sin Nivel Remunerativo</v>
          </cell>
          <cell r="BC532" t="str">
            <v>Recursos Ordinarios</v>
          </cell>
          <cell r="BD532" t="str">
            <v>2900</v>
          </cell>
          <cell r="BE532" t="str">
            <v>Presencial</v>
          </cell>
          <cell r="BF532" t="str">
            <v>NO</v>
          </cell>
          <cell r="BG532" t="str">
            <v>NO</v>
          </cell>
          <cell r="BI532" t="str">
            <v>NO</v>
          </cell>
          <cell r="BJ532" t="str">
            <v>NO</v>
          </cell>
          <cell r="BL532" t="str">
            <v>NO</v>
          </cell>
          <cell r="BM532" t="str">
            <v>Contrato Administrativo de Servicios</v>
          </cell>
          <cell r="BN532" t="str">
            <v>Profesionales de la Salud</v>
          </cell>
          <cell r="BO532" t="str">
            <v>PROF. DE LA SALUD</v>
          </cell>
          <cell r="BP532" t="str">
            <v>000875</v>
          </cell>
          <cell r="BQ532" t="str">
            <v>Ocupada</v>
          </cell>
          <cell r="BR532" t="str">
            <v>Contrato</v>
          </cell>
          <cell r="BS532" t="str">
            <v>09/08/2022</v>
          </cell>
          <cell r="BT532" t="str">
            <v>MEMORANDUM</v>
          </cell>
          <cell r="BU532" t="str">
            <v>09/08/2022</v>
          </cell>
          <cell r="BV532" t="str">
            <v>1130-2022</v>
          </cell>
          <cell r="BW532" t="str">
            <v>CACHORA</v>
          </cell>
          <cell r="BX532" t="str">
            <v>RED DE SALUD ABANCAY</v>
          </cell>
          <cell r="BZ532" t="str">
            <v>Personal y Obligaciones Sociales</v>
          </cell>
          <cell r="CA532" t="str">
            <v>RECURSOS ORDINARIOS</v>
          </cell>
          <cell r="CB532" t="str">
            <v>2</v>
          </cell>
          <cell r="CC532" t="str">
            <v>BANCO DE LA NACION</v>
          </cell>
          <cell r="CD532" t="str">
            <v>MULTIRED</v>
          </cell>
          <cell r="CG532" t="str">
            <v>DL.25897 - SPP</v>
          </cell>
          <cell r="CH532" t="str">
            <v>AFP PROFUTURO</v>
          </cell>
          <cell r="CI532" t="str">
            <v>16/10/1996</v>
          </cell>
          <cell r="CJ532" t="str">
            <v>564020MAAEV3</v>
          </cell>
          <cell r="CL532" t="str">
            <v>UE Red De Salud Abancay</v>
          </cell>
          <cell r="CM532" t="str">
            <v>ACTIVO</v>
          </cell>
          <cell r="CN532" t="str">
            <v>10/09/2021</v>
          </cell>
          <cell r="CO532" t="str">
            <v>31/12/2021</v>
          </cell>
          <cell r="CP532" t="str">
            <v>406999_8427_2021-11-1213-11-23.pdf</v>
          </cell>
          <cell r="CQ532" t="str">
            <v>Perú</v>
          </cell>
          <cell r="CR532" t="str">
            <v>MICRORED DE SALUD MICAELA BASTIDAS</v>
          </cell>
        </row>
        <row r="533">
          <cell r="S533" t="str">
            <v>31038599</v>
          </cell>
          <cell r="T533" t="str">
            <v>FRANCISCO</v>
          </cell>
          <cell r="U533" t="str">
            <v>ARBIETO</v>
          </cell>
          <cell r="V533" t="str">
            <v>PILLCO</v>
          </cell>
          <cell r="W533" t="str">
            <v>SIN DATOS</v>
          </cell>
          <cell r="X533" t="str">
            <v>16/06/1971</v>
          </cell>
          <cell r="Y533" t="str">
            <v>Masculino</v>
          </cell>
          <cell r="Z533" t="str">
            <v>Soltero</v>
          </cell>
          <cell r="AA533" t="str">
            <v>SIN DATOS</v>
          </cell>
          <cell r="AE533" t="str">
            <v>Superior Técnico</v>
          </cell>
          <cell r="AF533" t="str">
            <v>Técnico superior completo</v>
          </cell>
          <cell r="AG533" t="str">
            <v>TECNICO EN ENFERMERIA</v>
          </cell>
          <cell r="AK533" t="str">
            <v>TITULO</v>
          </cell>
          <cell r="AL533" t="str">
            <v>AAC NÂ° 986</v>
          </cell>
          <cell r="AM533" t="str">
            <v>NO</v>
          </cell>
          <cell r="AR533" t="str">
            <v>SI</v>
          </cell>
          <cell r="AS533" t="str">
            <v>NO</v>
          </cell>
          <cell r="AT533" t="str">
            <v>NO</v>
          </cell>
          <cell r="AU533" t="str">
            <v>1996-04-01</v>
          </cell>
          <cell r="AV533" t="str">
            <v>1996-04-23</v>
          </cell>
          <cell r="AW533" t="str">
            <v>TECNICO/A EN ENFERMERIA II</v>
          </cell>
          <cell r="AX533" t="str">
            <v>Regimen 276</v>
          </cell>
          <cell r="AY533" t="str">
            <v>Nombrado</v>
          </cell>
          <cell r="AZ533" t="str">
            <v>STC</v>
          </cell>
          <cell r="BA533" t="str">
            <v>0096-STC-Servidor Tecnico C</v>
          </cell>
          <cell r="BB533" t="str">
            <v>TC</v>
          </cell>
          <cell r="BC533" t="str">
            <v>Recursos Ordinarios</v>
          </cell>
          <cell r="BE533" t="str">
            <v>Presencial</v>
          </cell>
          <cell r="BF533" t="str">
            <v>NO</v>
          </cell>
          <cell r="BG533" t="str">
            <v>NO</v>
          </cell>
          <cell r="BI533" t="str">
            <v>NO</v>
          </cell>
          <cell r="BJ533" t="str">
            <v>NO</v>
          </cell>
          <cell r="BK533" t="str">
            <v>1996-04-01</v>
          </cell>
          <cell r="BL533" t="str">
            <v>NO</v>
          </cell>
          <cell r="BM533" t="str">
            <v>Activos</v>
          </cell>
          <cell r="BN533" t="str">
            <v>Tecnicos</v>
          </cell>
          <cell r="BO533" t="str">
            <v>TECNICO ASIS</v>
          </cell>
          <cell r="BP533" t="str">
            <v>000005</v>
          </cell>
          <cell r="BQ533" t="str">
            <v>Ocupada</v>
          </cell>
          <cell r="BR533" t="str">
            <v>Concurso</v>
          </cell>
          <cell r="BS533" t="str">
            <v>23/04/1996</v>
          </cell>
          <cell r="BT533" t="str">
            <v>RESOLUCION DIRECTORAL</v>
          </cell>
          <cell r="BU533" t="str">
            <v>23/04/1996</v>
          </cell>
          <cell r="BV533" t="str">
            <v>-</v>
          </cell>
          <cell r="BX533" t="str">
            <v>DIRECCION EJECUTIVA</v>
          </cell>
          <cell r="BY533" t="str">
            <v>GESTION ADMINISTRATIVA</v>
          </cell>
          <cell r="BZ533" t="str">
            <v>Personal y Obligaciones Sociales</v>
          </cell>
          <cell r="CA533" t="str">
            <v>RECURSOS ORDINARIOS</v>
          </cell>
          <cell r="CB533" t="str">
            <v>12</v>
          </cell>
          <cell r="CC533" t="str">
            <v>BANCO DE LA NACION</v>
          </cell>
          <cell r="CD533" t="str">
            <v>MULTIRED</v>
          </cell>
          <cell r="CE533" t="str">
            <v>04181341411</v>
          </cell>
          <cell r="CF533" t="str">
            <v>1</v>
          </cell>
          <cell r="CG533" t="str">
            <v>DL.25897 - SPP</v>
          </cell>
          <cell r="CH533" t="str">
            <v>AFP PROFUTURO</v>
          </cell>
          <cell r="CI533" t="str">
            <v>23/04/1996</v>
          </cell>
          <cell r="CJ533" t="str">
            <v>560981FAPIL6</v>
          </cell>
          <cell r="CK533" t="str">
            <v>0</v>
          </cell>
          <cell r="CL533" t="str">
            <v>UE Red De Salud Abancay</v>
          </cell>
          <cell r="CM533" t="str">
            <v>ACTIVO</v>
          </cell>
          <cell r="CR533" t="str">
            <v>MICRORED DE SALUD MICAELA BASTIDAS</v>
          </cell>
        </row>
        <row r="534">
          <cell r="S534" t="str">
            <v>31042405</v>
          </cell>
          <cell r="T534" t="str">
            <v>NORMA</v>
          </cell>
          <cell r="U534" t="str">
            <v>ARONI</v>
          </cell>
          <cell r="V534" t="str">
            <v>ALVARADO</v>
          </cell>
          <cell r="W534" t="str">
            <v>SIN DATOS</v>
          </cell>
          <cell r="X534" t="str">
            <v>19/11/1970</v>
          </cell>
          <cell r="Y534" t="str">
            <v>Femenino</v>
          </cell>
          <cell r="Z534" t="str">
            <v>Soltero</v>
          </cell>
          <cell r="AA534" t="str">
            <v>BARRIO HORACIO ZEVALLOS S/N</v>
          </cell>
          <cell r="AC534" t="str">
            <v>normiaa@hotmail.es</v>
          </cell>
          <cell r="AD534" t="str">
            <v>945144042</v>
          </cell>
          <cell r="AE534" t="str">
            <v>Superior Universitario</v>
          </cell>
          <cell r="AF534" t="str">
            <v>Superior completo</v>
          </cell>
          <cell r="AG534" t="str">
            <v>ENFERMERA(O)</v>
          </cell>
          <cell r="AK534" t="str">
            <v>TITULO</v>
          </cell>
          <cell r="AL534" t="str">
            <v>44380</v>
          </cell>
          <cell r="AM534" t="str">
            <v>SI</v>
          </cell>
          <cell r="AN534" t="str">
            <v>ENFERMERIA EN EMERGENCIAS Y DESASTRES</v>
          </cell>
          <cell r="AO534" t="str">
            <v>RNE</v>
          </cell>
          <cell r="AP534" t="str">
            <v>022103</v>
          </cell>
          <cell r="AQ534" t="str">
            <v>UNIVERSIDAD ANDINA NESTOR CACERES VELASQUEZ DE JULIACA</v>
          </cell>
          <cell r="AR534" t="str">
            <v>SI</v>
          </cell>
          <cell r="AS534" t="str">
            <v>NO</v>
          </cell>
          <cell r="AT534" t="str">
            <v>NO</v>
          </cell>
          <cell r="AV534" t="str">
            <v>2009-01-01</v>
          </cell>
          <cell r="AW534" t="str">
            <v>ENFERMERA/O</v>
          </cell>
          <cell r="AX534" t="str">
            <v>Regimen 276</v>
          </cell>
          <cell r="AY534" t="str">
            <v>Nombrado</v>
          </cell>
          <cell r="AZ534" t="str">
            <v>ENF-10</v>
          </cell>
          <cell r="BA534" t="str">
            <v>0076-ENF-10-Enfermera (nivel I)</v>
          </cell>
          <cell r="BB534" t="str">
            <v>10</v>
          </cell>
          <cell r="BE534" t="str">
            <v>Presencial</v>
          </cell>
          <cell r="BF534" t="str">
            <v>NO</v>
          </cell>
          <cell r="BG534" t="str">
            <v>NO</v>
          </cell>
          <cell r="BI534" t="str">
            <v>NO</v>
          </cell>
          <cell r="BJ534" t="str">
            <v>NO</v>
          </cell>
          <cell r="BK534" t="str">
            <v>2016-01-01</v>
          </cell>
          <cell r="BL534" t="str">
            <v>NO</v>
          </cell>
          <cell r="BM534" t="str">
            <v>Activos</v>
          </cell>
          <cell r="BN534" t="str">
            <v>Profesionales de la Salud</v>
          </cell>
          <cell r="BO534" t="str">
            <v>PROF. DE LA SALUD</v>
          </cell>
          <cell r="BP534" t="str">
            <v>000457</v>
          </cell>
          <cell r="BQ534" t="str">
            <v>Ocupada</v>
          </cell>
          <cell r="BR534" t="str">
            <v>Ley 30281</v>
          </cell>
          <cell r="BS534" t="str">
            <v>31/12/2015</v>
          </cell>
          <cell r="BT534" t="str">
            <v>RESOLUCION DIRECTORAL</v>
          </cell>
          <cell r="BU534" t="str">
            <v>31/12/2015</v>
          </cell>
          <cell r="BV534" t="str">
            <v>Nombramiento 2015</v>
          </cell>
          <cell r="BX534" t="str">
            <v>RED DE SALUD ABANCAY</v>
          </cell>
          <cell r="BY534" t="str">
            <v>GESTION ADMINISTRATIVA</v>
          </cell>
          <cell r="BZ534" t="str">
            <v>Personal y Obligaciones Sociales</v>
          </cell>
          <cell r="CA534" t="str">
            <v>RECURSOS ORDINARIOS</v>
          </cell>
          <cell r="CB534" t="str">
            <v>12</v>
          </cell>
          <cell r="CC534" t="str">
            <v>BANCO DE LA NACION</v>
          </cell>
          <cell r="CD534" t="str">
            <v>MULTIRED</v>
          </cell>
          <cell r="CE534" t="str">
            <v>00000</v>
          </cell>
          <cell r="CF534" t="str">
            <v>00000000000000000000</v>
          </cell>
          <cell r="CG534" t="str">
            <v>DL.19990 - SNP</v>
          </cell>
          <cell r="CH534" t="str">
            <v>O.N.P.</v>
          </cell>
          <cell r="CJ534" t="str">
            <v>1</v>
          </cell>
          <cell r="CK534" t="str">
            <v>000000000000000</v>
          </cell>
          <cell r="CL534" t="str">
            <v>UE Red De Salud Abancay</v>
          </cell>
          <cell r="CM534" t="str">
            <v>ACTIVO</v>
          </cell>
          <cell r="CR534" t="str">
            <v>MICRORED DE SALUD MICAELA BASTIDAS</v>
          </cell>
        </row>
        <row r="535">
          <cell r="S535" t="str">
            <v>31030206</v>
          </cell>
          <cell r="T535" t="str">
            <v>VITO</v>
          </cell>
          <cell r="U535" t="str">
            <v>ARREDONDO</v>
          </cell>
          <cell r="V535" t="str">
            <v>PALOMINO</v>
          </cell>
          <cell r="W535" t="str">
            <v>SIN DATOS</v>
          </cell>
          <cell r="X535" t="str">
            <v>15/06/1964</v>
          </cell>
          <cell r="Y535" t="str">
            <v>Masculino</v>
          </cell>
          <cell r="Z535" t="str">
            <v>Soltero</v>
          </cell>
          <cell r="AA535" t="str">
            <v>AV.TUPAC AMARU S/N</v>
          </cell>
          <cell r="AD535" t="str">
            <v>952294264</v>
          </cell>
          <cell r="AE535" t="str">
            <v>Superior Técnico</v>
          </cell>
          <cell r="AF535" t="str">
            <v>Técnico superior completo</v>
          </cell>
          <cell r="AG535" t="str">
            <v>TECNICO EN ENFERMERIA</v>
          </cell>
          <cell r="AK535" t="str">
            <v>TITULO</v>
          </cell>
          <cell r="AM535" t="str">
            <v>NO</v>
          </cell>
          <cell r="AR535" t="str">
            <v>SI</v>
          </cell>
          <cell r="AS535" t="str">
            <v>NO</v>
          </cell>
          <cell r="AT535" t="str">
            <v>NO</v>
          </cell>
          <cell r="AV535" t="str">
            <v>1989-12-31</v>
          </cell>
          <cell r="AW535" t="str">
            <v>TECNICO/A SANITARIO AMBIENTAL II</v>
          </cell>
          <cell r="AX535" t="str">
            <v>Regimen 276</v>
          </cell>
          <cell r="AY535" t="str">
            <v>Nombrado</v>
          </cell>
          <cell r="AZ535" t="str">
            <v>STA</v>
          </cell>
          <cell r="BA535" t="str">
            <v>0094-STA-Servidor Tecnico A</v>
          </cell>
          <cell r="BB535" t="str">
            <v>TA</v>
          </cell>
          <cell r="BC535" t="str">
            <v>Recursos Ordinarios</v>
          </cell>
          <cell r="BE535" t="str">
            <v>Presencial</v>
          </cell>
          <cell r="BF535" t="str">
            <v>NO</v>
          </cell>
          <cell r="BG535" t="str">
            <v>NO</v>
          </cell>
          <cell r="BI535" t="str">
            <v>NO</v>
          </cell>
          <cell r="BJ535" t="str">
            <v>NO</v>
          </cell>
          <cell r="BK535" t="str">
            <v>31/12/1989</v>
          </cell>
          <cell r="BL535" t="str">
            <v>SI</v>
          </cell>
          <cell r="BM535" t="str">
            <v>Activos</v>
          </cell>
          <cell r="BN535" t="str">
            <v>Tecnicos</v>
          </cell>
          <cell r="BO535" t="str">
            <v>TECNICO ASIS</v>
          </cell>
          <cell r="BP535" t="str">
            <v>000006</v>
          </cell>
          <cell r="BQ535" t="str">
            <v>Ocupada</v>
          </cell>
          <cell r="BR535" t="str">
            <v>Concurso</v>
          </cell>
          <cell r="BS535" t="str">
            <v>31/12/1989</v>
          </cell>
          <cell r="BT535" t="str">
            <v>RESOLUCION DIRECTORAL</v>
          </cell>
          <cell r="BU535" t="str">
            <v>31/12/1989</v>
          </cell>
          <cell r="BV535" t="str">
            <v>-</v>
          </cell>
          <cell r="BX535" t="str">
            <v>DIRECCION EJECUTIVA</v>
          </cell>
          <cell r="BY535" t="str">
            <v>GESTION ADMINISTRATIVA</v>
          </cell>
          <cell r="BZ535" t="str">
            <v>Personal y Obligaciones Sociales</v>
          </cell>
          <cell r="CA535" t="str">
            <v>RECURSOS ORDINARIOS</v>
          </cell>
          <cell r="CB535" t="str">
            <v>12</v>
          </cell>
          <cell r="CC535" t="str">
            <v>BANCO DE LA NACION</v>
          </cell>
          <cell r="CD535" t="str">
            <v>MULTIRED</v>
          </cell>
          <cell r="CE535" t="str">
            <v>04181341446</v>
          </cell>
          <cell r="CF535" t="str">
            <v>1</v>
          </cell>
          <cell r="CG535" t="str">
            <v>DL.25897 - SPP</v>
          </cell>
          <cell r="CH535" t="str">
            <v>AFP INTEGRA</v>
          </cell>
          <cell r="CI535" t="str">
            <v>01/07/2018</v>
          </cell>
          <cell r="CJ535" t="str">
            <v>235411VAPEO1</v>
          </cell>
          <cell r="CK535" t="str">
            <v>0</v>
          </cell>
          <cell r="CL535" t="str">
            <v>UE Red De Salud Abancay</v>
          </cell>
          <cell r="CM535" t="str">
            <v>ACTIVO</v>
          </cell>
          <cell r="CR535" t="str">
            <v>MICRORED DE SALUD MICAELA BASTIDAS</v>
          </cell>
        </row>
        <row r="536">
          <cell r="S536" t="str">
            <v>41889912</v>
          </cell>
          <cell r="T536" t="str">
            <v>MIGUEL</v>
          </cell>
          <cell r="U536" t="str">
            <v>ARROYO</v>
          </cell>
          <cell r="V536" t="str">
            <v>RODRIGUEZ</v>
          </cell>
          <cell r="W536" t="str">
            <v>SIN DATOS</v>
          </cell>
          <cell r="X536" t="str">
            <v>29/08/1981</v>
          </cell>
          <cell r="Y536" t="str">
            <v>Masculino</v>
          </cell>
          <cell r="Z536" t="str">
            <v>Soltero</v>
          </cell>
          <cell r="AA536" t="str">
            <v>CORONEL GONZALES B-1</v>
          </cell>
          <cell r="AC536" t="str">
            <v>miarroyo29@hotmail.com</v>
          </cell>
          <cell r="AD536" t="str">
            <v>983636987</v>
          </cell>
          <cell r="AE536" t="str">
            <v>Superior Universitario</v>
          </cell>
          <cell r="AF536" t="str">
            <v>Superior completo</v>
          </cell>
          <cell r="AG536" t="str">
            <v>TECNICO EN ENFERMERIA</v>
          </cell>
          <cell r="AH536" t="str">
            <v>VETERINARIO</v>
          </cell>
          <cell r="AK536" t="str">
            <v>TITULO</v>
          </cell>
          <cell r="AM536" t="str">
            <v>NO</v>
          </cell>
          <cell r="AR536" t="str">
            <v>SI</v>
          </cell>
          <cell r="AS536" t="str">
            <v>NO</v>
          </cell>
          <cell r="AT536" t="str">
            <v>NO</v>
          </cell>
          <cell r="AV536" t="str">
            <v>2006-08-01</v>
          </cell>
          <cell r="AW536" t="str">
            <v>TECNICO/A EN ENFERMERIA I</v>
          </cell>
          <cell r="AX536" t="str">
            <v>Regimen 276</v>
          </cell>
          <cell r="AY536" t="str">
            <v>Nombrado</v>
          </cell>
          <cell r="AZ536" t="str">
            <v>STF</v>
          </cell>
          <cell r="BA536" t="str">
            <v>0099-STF-Servidor Tecnico F</v>
          </cell>
          <cell r="BB536" t="str">
            <v>TF</v>
          </cell>
          <cell r="BE536" t="str">
            <v>Presencial</v>
          </cell>
          <cell r="BF536" t="str">
            <v>NO</v>
          </cell>
          <cell r="BG536" t="str">
            <v>NO</v>
          </cell>
          <cell r="BI536" t="str">
            <v>NO</v>
          </cell>
          <cell r="BJ536" t="str">
            <v>NO</v>
          </cell>
          <cell r="BK536" t="str">
            <v>20/10/2016</v>
          </cell>
          <cell r="BL536" t="str">
            <v>SI</v>
          </cell>
          <cell r="BM536" t="str">
            <v>Activos</v>
          </cell>
          <cell r="BN536" t="str">
            <v>Tecnicos</v>
          </cell>
          <cell r="BO536" t="str">
            <v>TECNICO ASIS</v>
          </cell>
          <cell r="BP536" t="str">
            <v>000535</v>
          </cell>
          <cell r="BQ536" t="str">
            <v>Ocupada</v>
          </cell>
          <cell r="BR536" t="str">
            <v>Ley 30372</v>
          </cell>
          <cell r="BS536" t="str">
            <v>17/10/2016</v>
          </cell>
          <cell r="BT536" t="str">
            <v>DECRETO SUPREMO</v>
          </cell>
          <cell r="BU536" t="str">
            <v>15/10/2016</v>
          </cell>
          <cell r="BV536" t="str">
            <v>DS 286-2016-EF Nombramiento 2016</v>
          </cell>
          <cell r="BX536" t="str">
            <v>DIRECCION EJECUTIVA</v>
          </cell>
          <cell r="BY536" t="str">
            <v>GESTION ADMINISTRATIVA</v>
          </cell>
          <cell r="BZ536" t="str">
            <v>Personal y Obligaciones Sociales</v>
          </cell>
          <cell r="CA536" t="str">
            <v>RECURSOS ORDINARIOS</v>
          </cell>
          <cell r="CB536" t="str">
            <v>12</v>
          </cell>
          <cell r="CC536" t="str">
            <v>BANCO DE LA NACION</v>
          </cell>
          <cell r="CD536" t="str">
            <v>CUENTA DE AHORRO</v>
          </cell>
          <cell r="CE536" t="str">
            <v>04181197469</v>
          </cell>
          <cell r="CF536" t="str">
            <v>00000000000000000000</v>
          </cell>
          <cell r="CG536" t="str">
            <v>DL.19990 - SNP</v>
          </cell>
          <cell r="CH536" t="str">
            <v>O.N.P.</v>
          </cell>
          <cell r="CJ536" t="str">
            <v>0</v>
          </cell>
          <cell r="CK536" t="str">
            <v>0000000000000</v>
          </cell>
          <cell r="CL536" t="str">
            <v>UE Red De Salud Abancay</v>
          </cell>
          <cell r="CM536" t="str">
            <v>ACTIVO</v>
          </cell>
          <cell r="CQ536" t="str">
            <v>Perú</v>
          </cell>
          <cell r="CR536" t="str">
            <v>MICRORED DE SALUD MICAELA BASTIDAS</v>
          </cell>
        </row>
        <row r="537">
          <cell r="S537" t="str">
            <v>31029291</v>
          </cell>
          <cell r="T537" t="str">
            <v>MARTHA</v>
          </cell>
          <cell r="U537" t="str">
            <v>ARTEAGA</v>
          </cell>
          <cell r="V537" t="str">
            <v>AEDO</v>
          </cell>
          <cell r="W537" t="str">
            <v>VDA DE LEON</v>
          </cell>
          <cell r="X537" t="str">
            <v>10/08/1957</v>
          </cell>
          <cell r="Y537" t="str">
            <v>Femenino</v>
          </cell>
          <cell r="Z537" t="str">
            <v>Viudo</v>
          </cell>
          <cell r="AA537" t="str">
            <v>PROLONG.JR.CUSCO S/N</v>
          </cell>
          <cell r="AC537" t="str">
            <v>martha1057@outlook.com</v>
          </cell>
          <cell r="AD537" t="str">
            <v>976309492</v>
          </cell>
          <cell r="AE537" t="str">
            <v>Superior Técnico</v>
          </cell>
          <cell r="AF537" t="str">
            <v>Técnico superior completo</v>
          </cell>
          <cell r="AG537" t="str">
            <v>TECNICO EN ENFERMERIA</v>
          </cell>
          <cell r="AK537" t="str">
            <v>TITULO</v>
          </cell>
          <cell r="AM537" t="str">
            <v>NO</v>
          </cell>
          <cell r="AR537" t="str">
            <v>SI</v>
          </cell>
          <cell r="AS537" t="str">
            <v>NO</v>
          </cell>
          <cell r="AT537" t="str">
            <v>NO</v>
          </cell>
          <cell r="AV537" t="str">
            <v>1986-12-01</v>
          </cell>
          <cell r="AW537" t="str">
            <v>TECNICO/A SANITARIO AMBIENTAL II</v>
          </cell>
          <cell r="AX537" t="str">
            <v>Regimen 276</v>
          </cell>
          <cell r="AY537" t="str">
            <v>Nombrado</v>
          </cell>
          <cell r="AZ537" t="str">
            <v>STA</v>
          </cell>
          <cell r="BA537" t="str">
            <v>0094-STA-Servidor Tecnico A</v>
          </cell>
          <cell r="BB537" t="str">
            <v>TA</v>
          </cell>
          <cell r="BC537" t="str">
            <v>Recursos Ordinarios</v>
          </cell>
          <cell r="BE537" t="str">
            <v>Solo Remoto</v>
          </cell>
          <cell r="BF537" t="str">
            <v>NO</v>
          </cell>
          <cell r="BG537" t="str">
            <v>NO</v>
          </cell>
          <cell r="BH537" t="str">
            <v>Mayor de 65 años</v>
          </cell>
          <cell r="BI537" t="str">
            <v>NO</v>
          </cell>
          <cell r="BJ537" t="str">
            <v>NO</v>
          </cell>
          <cell r="BL537" t="str">
            <v>NO</v>
          </cell>
          <cell r="BM537" t="str">
            <v>Activos</v>
          </cell>
          <cell r="BN537" t="str">
            <v>Tecnicos</v>
          </cell>
          <cell r="BO537" t="str">
            <v>TECNICO ASIS</v>
          </cell>
          <cell r="BP537" t="str">
            <v>000007</v>
          </cell>
          <cell r="BQ537" t="str">
            <v>Ocupada</v>
          </cell>
          <cell r="BR537" t="str">
            <v>Concurso</v>
          </cell>
          <cell r="BS537" t="str">
            <v>12/01/1986</v>
          </cell>
          <cell r="BT537" t="str">
            <v>RESOLUCION DIRECTORAL</v>
          </cell>
          <cell r="BU537" t="str">
            <v>12/01/1986</v>
          </cell>
          <cell r="BV537" t="str">
            <v>-</v>
          </cell>
          <cell r="BX537" t="str">
            <v>DIRECCION EJECUTIVA</v>
          </cell>
          <cell r="BY537" t="str">
            <v>GESTION ADMINISTRATIVA</v>
          </cell>
          <cell r="BZ537" t="str">
            <v>Personal y Obligaciones Sociales</v>
          </cell>
          <cell r="CA537" t="str">
            <v>RECURSOS ORDINARIOS</v>
          </cell>
          <cell r="CB537" t="str">
            <v>12</v>
          </cell>
          <cell r="CC537" t="str">
            <v>BANCO DE LA NACION</v>
          </cell>
          <cell r="CD537" t="str">
            <v>MULTIRED</v>
          </cell>
          <cell r="CE537" t="str">
            <v>04181341454</v>
          </cell>
          <cell r="CF537" t="str">
            <v>1</v>
          </cell>
          <cell r="CG537" t="str">
            <v>DL.25897 - SPP</v>
          </cell>
          <cell r="CH537" t="str">
            <v>AFP PROFUTURO</v>
          </cell>
          <cell r="CI537" t="str">
            <v>01/07/2018</v>
          </cell>
          <cell r="CJ537" t="str">
            <v>210400MAAEO8</v>
          </cell>
          <cell r="CK537" t="str">
            <v>0</v>
          </cell>
          <cell r="CL537" t="str">
            <v>UE Red De Salud Abancay</v>
          </cell>
          <cell r="CM537" t="str">
            <v>ACTIVO</v>
          </cell>
          <cell r="CR537" t="str">
            <v>MICRORED DE SALUD MICAELA BASTIDAS</v>
          </cell>
        </row>
        <row r="538">
          <cell r="S538" t="str">
            <v>29568737</v>
          </cell>
          <cell r="T538" t="str">
            <v>SANDRA GIULIANE</v>
          </cell>
          <cell r="U538" t="str">
            <v>ASTETE</v>
          </cell>
          <cell r="V538" t="str">
            <v>ARENCIO</v>
          </cell>
          <cell r="W538" t="str">
            <v>SIN DATOS</v>
          </cell>
          <cell r="X538" t="str">
            <v>09/01/1972</v>
          </cell>
          <cell r="Y538" t="str">
            <v>Femenino</v>
          </cell>
          <cell r="Z538" t="str">
            <v>Soltero</v>
          </cell>
          <cell r="AA538" t="str">
            <v>APURIMAC 334-336</v>
          </cell>
          <cell r="AC538" t="str">
            <v>sandrita__4@hotmail.com</v>
          </cell>
          <cell r="AD538" t="str">
            <v>993409118</v>
          </cell>
          <cell r="AE538" t="str">
            <v>Superior Universitario</v>
          </cell>
          <cell r="AF538" t="str">
            <v>Superior completo</v>
          </cell>
          <cell r="AG538" t="str">
            <v>ENFERMERA(O)</v>
          </cell>
          <cell r="AK538" t="str">
            <v>TITULO</v>
          </cell>
          <cell r="AL538" t="str">
            <v>CEP NÂ° 68243</v>
          </cell>
          <cell r="AM538" t="str">
            <v>NO</v>
          </cell>
          <cell r="AR538" t="str">
            <v>SI</v>
          </cell>
          <cell r="AS538" t="str">
            <v>NO</v>
          </cell>
          <cell r="AT538" t="str">
            <v>NO</v>
          </cell>
          <cell r="AV538" t="str">
            <v>1996-12-31</v>
          </cell>
          <cell r="AW538" t="str">
            <v>ENFERMERA/O</v>
          </cell>
          <cell r="AX538" t="str">
            <v>Regimen 276</v>
          </cell>
          <cell r="AY538" t="str">
            <v>Nombrado</v>
          </cell>
          <cell r="AZ538" t="str">
            <v>ENF-10</v>
          </cell>
          <cell r="BA538" t="str">
            <v>0076-ENF-10-Enfermera (nivel I)</v>
          </cell>
          <cell r="BB538" t="str">
            <v>10</v>
          </cell>
          <cell r="BC538" t="str">
            <v>Recursos Ordinarios</v>
          </cell>
          <cell r="BE538" t="str">
            <v>Presencial</v>
          </cell>
          <cell r="BF538" t="str">
            <v>NO</v>
          </cell>
          <cell r="BG538" t="str">
            <v>NO</v>
          </cell>
          <cell r="BI538" t="str">
            <v>NO</v>
          </cell>
          <cell r="BJ538" t="str">
            <v>NO</v>
          </cell>
          <cell r="BK538" t="str">
            <v>29/12/2017</v>
          </cell>
          <cell r="BL538" t="str">
            <v>SI</v>
          </cell>
          <cell r="BM538" t="str">
            <v>Activos</v>
          </cell>
          <cell r="BN538" t="str">
            <v>Profesionales de la Salud</v>
          </cell>
          <cell r="BO538" t="str">
            <v>PROF. DE LA SALUD</v>
          </cell>
          <cell r="BP538" t="str">
            <v>000021</v>
          </cell>
          <cell r="BQ538" t="str">
            <v>Ocupada</v>
          </cell>
          <cell r="BR538" t="str">
            <v>Reasignacion</v>
          </cell>
          <cell r="BS538" t="str">
            <v>01/04/2011</v>
          </cell>
          <cell r="BT538" t="str">
            <v>RESOLUCION DIRECTORAL</v>
          </cell>
          <cell r="BU538" t="str">
            <v>01/04/2011</v>
          </cell>
          <cell r="BV538" t="str">
            <v>01</v>
          </cell>
          <cell r="BX538" t="str">
            <v>DIRECCION EJECUTIVA</v>
          </cell>
          <cell r="BY538" t="str">
            <v>GESTION ADMINISTRATIVA</v>
          </cell>
          <cell r="BZ538" t="str">
            <v>Personal y Obligaciones Sociales</v>
          </cell>
          <cell r="CA538" t="str">
            <v>RECURSOS ORDINARIOS</v>
          </cell>
          <cell r="CB538" t="str">
            <v>12</v>
          </cell>
          <cell r="CC538" t="str">
            <v>BANCO DE LA NACION</v>
          </cell>
          <cell r="CD538" t="str">
            <v>MULTIRED</v>
          </cell>
          <cell r="CE538" t="str">
            <v>04181350631</v>
          </cell>
          <cell r="CF538" t="str">
            <v>00000000000000000000</v>
          </cell>
          <cell r="CG538" t="str">
            <v>DL.19990 - SNP</v>
          </cell>
          <cell r="CH538" t="str">
            <v>O.N.P.</v>
          </cell>
          <cell r="CI538" t="str">
            <v>01/04/2011</v>
          </cell>
          <cell r="CJ538" t="str">
            <v>0</v>
          </cell>
          <cell r="CK538" t="str">
            <v>0</v>
          </cell>
          <cell r="CL538" t="str">
            <v>UE Red De Salud Abancay</v>
          </cell>
          <cell r="CM538" t="str">
            <v>ACTIVO</v>
          </cell>
          <cell r="CR538" t="str">
            <v>MICRORED DE SALUD MICAELA BASTIDAS</v>
          </cell>
        </row>
        <row r="539">
          <cell r="S539" t="str">
            <v>21569252</v>
          </cell>
          <cell r="T539" t="str">
            <v>CLAUDIA ROSANA</v>
          </cell>
          <cell r="U539" t="str">
            <v>BATALLANOS</v>
          </cell>
          <cell r="V539" t="str">
            <v>BARRIONUEVO</v>
          </cell>
          <cell r="W539" t="str">
            <v>SIN DATOS</v>
          </cell>
          <cell r="X539" t="str">
            <v>05/03/1977</v>
          </cell>
          <cell r="Y539" t="str">
            <v>Femenino</v>
          </cell>
          <cell r="Z539" t="str">
            <v>Casado</v>
          </cell>
          <cell r="AA539" t="str">
            <v>JR.ELIAS S/N</v>
          </cell>
          <cell r="AC539" t="str">
            <v>crbatallanos@hotmail.com</v>
          </cell>
          <cell r="AD539" t="str">
            <v>983600478</v>
          </cell>
          <cell r="AE539" t="str">
            <v>Superior Universitario</v>
          </cell>
          <cell r="AF539" t="str">
            <v>Superior completo</v>
          </cell>
          <cell r="AG539" t="str">
            <v>CIRUJANO DENTISTA</v>
          </cell>
          <cell r="AK539" t="str">
            <v>TITULO</v>
          </cell>
          <cell r="AM539" t="str">
            <v>NO</v>
          </cell>
          <cell r="AR539" t="str">
            <v>SI</v>
          </cell>
          <cell r="AS539" t="str">
            <v>NO</v>
          </cell>
          <cell r="AT539" t="str">
            <v>NO</v>
          </cell>
          <cell r="AV539" t="str">
            <v>2009-10-12</v>
          </cell>
          <cell r="AW539" t="str">
            <v>ODONTOLOGO</v>
          </cell>
          <cell r="AX539" t="str">
            <v>Regimen 276</v>
          </cell>
          <cell r="AY539" t="str">
            <v>Nombrado</v>
          </cell>
          <cell r="AZ539" t="str">
            <v>CD-I</v>
          </cell>
          <cell r="BA539" t="str">
            <v>0115-CD-I-Cirujano Dentista (nivel I)</v>
          </cell>
          <cell r="BB539" t="str">
            <v>61</v>
          </cell>
          <cell r="BE539" t="str">
            <v>Presencial</v>
          </cell>
          <cell r="BF539" t="str">
            <v>NO</v>
          </cell>
          <cell r="BG539" t="str">
            <v>NO</v>
          </cell>
          <cell r="BI539" t="str">
            <v>NO</v>
          </cell>
          <cell r="BJ539" t="str">
            <v>NO</v>
          </cell>
          <cell r="BK539" t="str">
            <v>2016-01-01</v>
          </cell>
          <cell r="BL539" t="str">
            <v>NO</v>
          </cell>
          <cell r="BM539" t="str">
            <v>Activos</v>
          </cell>
          <cell r="BN539" t="str">
            <v>Profesionales de la Salud</v>
          </cell>
          <cell r="BO539" t="str">
            <v>PROF. DE LA SALUD</v>
          </cell>
          <cell r="BP539" t="str">
            <v>000453</v>
          </cell>
          <cell r="BQ539" t="str">
            <v>Ocupada</v>
          </cell>
          <cell r="BR539" t="str">
            <v>Ley 30281</v>
          </cell>
          <cell r="BS539" t="str">
            <v>31/12/2015</v>
          </cell>
          <cell r="BT539" t="str">
            <v>RESOLUCION DIRECTORAL</v>
          </cell>
          <cell r="BU539" t="str">
            <v>31/12/2015</v>
          </cell>
          <cell r="BV539" t="str">
            <v>Nombramiento 2015</v>
          </cell>
          <cell r="BX539" t="str">
            <v>RED DE SALUD ABANCAY</v>
          </cell>
          <cell r="BY539" t="str">
            <v>GESTION ADMINISTRATIVA</v>
          </cell>
          <cell r="BZ539" t="str">
            <v>Personal y Obligaciones Sociales</v>
          </cell>
          <cell r="CA539" t="str">
            <v>RECURSOS ORDINARIOS</v>
          </cell>
          <cell r="CB539" t="str">
            <v>12</v>
          </cell>
          <cell r="CC539" t="str">
            <v>BANCO DE LA NACION</v>
          </cell>
          <cell r="CD539" t="str">
            <v>MULTIRED</v>
          </cell>
          <cell r="CE539" t="str">
            <v>00000</v>
          </cell>
          <cell r="CF539" t="str">
            <v>00000000000000000000</v>
          </cell>
          <cell r="CG539" t="str">
            <v>Sin Régimen Pensionario</v>
          </cell>
          <cell r="CH539" t="str">
            <v>Sin AFP</v>
          </cell>
          <cell r="CK539" t="str">
            <v>000000000000000</v>
          </cell>
          <cell r="CL539" t="str">
            <v>UE Red De Salud Abancay</v>
          </cell>
          <cell r="CM539" t="str">
            <v>ACTIVO</v>
          </cell>
          <cell r="CR539" t="str">
            <v>MICRORED DE SALUD MICAELA BASTIDAS</v>
          </cell>
        </row>
        <row r="540">
          <cell r="S540" t="str">
            <v>31033072</v>
          </cell>
          <cell r="T540" t="str">
            <v>DELFINA</v>
          </cell>
          <cell r="U540" t="str">
            <v>BAZAN</v>
          </cell>
          <cell r="V540" t="str">
            <v>MUÑOZ</v>
          </cell>
          <cell r="W540" t="str">
            <v>SIN DATOS</v>
          </cell>
          <cell r="X540" t="str">
            <v>14/09/1970</v>
          </cell>
          <cell r="Y540" t="str">
            <v>Femenino</v>
          </cell>
          <cell r="Z540" t="str">
            <v>Soltero</v>
          </cell>
          <cell r="AA540" t="str">
            <v>ANTONIO SALAS BERTI S/N</v>
          </cell>
          <cell r="AC540" t="str">
            <v>delfibazan@hotmail.com</v>
          </cell>
          <cell r="AD540" t="str">
            <v>983680110</v>
          </cell>
          <cell r="AE540" t="str">
            <v>Superior Técnico</v>
          </cell>
          <cell r="AF540" t="str">
            <v>Técnico superior completo</v>
          </cell>
          <cell r="AG540" t="str">
            <v>TECNICO EN ENFERMERIA</v>
          </cell>
          <cell r="AK540" t="str">
            <v>TITULO</v>
          </cell>
          <cell r="AM540" t="str">
            <v>NO</v>
          </cell>
          <cell r="AR540" t="str">
            <v>SI</v>
          </cell>
          <cell r="AS540" t="str">
            <v>NO</v>
          </cell>
          <cell r="AT540" t="str">
            <v>NO</v>
          </cell>
          <cell r="AV540" t="str">
            <v>2010-07-01</v>
          </cell>
          <cell r="AW540" t="str">
            <v>TECNICO/A EN ENFERMERIA I</v>
          </cell>
          <cell r="AX540" t="str">
            <v>Regimen 276</v>
          </cell>
          <cell r="AY540" t="str">
            <v>Nombrado</v>
          </cell>
          <cell r="AZ540" t="str">
            <v>STC</v>
          </cell>
          <cell r="BA540" t="str">
            <v>0096-STC-Servidor Tecnico C</v>
          </cell>
          <cell r="BB540" t="str">
            <v>TC</v>
          </cell>
          <cell r="BC540" t="str">
            <v>Recursos Ordinarios</v>
          </cell>
          <cell r="BE540" t="str">
            <v>Presencial</v>
          </cell>
          <cell r="BF540" t="str">
            <v>NO</v>
          </cell>
          <cell r="BG540" t="str">
            <v>NO</v>
          </cell>
          <cell r="BI540" t="str">
            <v>NO</v>
          </cell>
          <cell r="BJ540" t="str">
            <v>NO</v>
          </cell>
          <cell r="BK540" t="str">
            <v>05/08/2010</v>
          </cell>
          <cell r="BL540" t="str">
            <v>SI</v>
          </cell>
          <cell r="BM540" t="str">
            <v>Activos</v>
          </cell>
          <cell r="BN540" t="str">
            <v>Tecnicos</v>
          </cell>
          <cell r="BO540" t="str">
            <v>TECNICO ASIS</v>
          </cell>
          <cell r="BP540" t="str">
            <v>000157</v>
          </cell>
          <cell r="BQ540" t="str">
            <v>Ocupada</v>
          </cell>
          <cell r="BR540" t="str">
            <v>Ley 28498</v>
          </cell>
          <cell r="BS540" t="str">
            <v>01/04/2010</v>
          </cell>
          <cell r="BT540" t="str">
            <v>RESOLUCION DIRECTORAL</v>
          </cell>
          <cell r="BU540" t="str">
            <v>01/04/2010</v>
          </cell>
          <cell r="BV540" t="str">
            <v>-</v>
          </cell>
          <cell r="BX540" t="str">
            <v>DIRECCION EJECUTIVA</v>
          </cell>
          <cell r="BY540" t="str">
            <v>GESTION ADMINISTRATIVA</v>
          </cell>
          <cell r="BZ540" t="str">
            <v>Personal y Obligaciones Sociales</v>
          </cell>
          <cell r="CA540" t="str">
            <v>RECURSOS ORDINARIOS</v>
          </cell>
          <cell r="CB540" t="str">
            <v>12</v>
          </cell>
          <cell r="CC540" t="str">
            <v>BANCO DE LA NACION</v>
          </cell>
          <cell r="CD540" t="str">
            <v>MULTIRED</v>
          </cell>
          <cell r="CE540" t="str">
            <v>04181062334</v>
          </cell>
          <cell r="CF540" t="str">
            <v>1</v>
          </cell>
          <cell r="CG540" t="str">
            <v>DL.19990 - SNP</v>
          </cell>
          <cell r="CH540" t="str">
            <v>O.N.P.</v>
          </cell>
          <cell r="CI540" t="str">
            <v>01/01/2009</v>
          </cell>
          <cell r="CJ540" t="str">
            <v>0</v>
          </cell>
          <cell r="CK540" t="str">
            <v>0</v>
          </cell>
          <cell r="CL540" t="str">
            <v>UE Red De Salud Abancay</v>
          </cell>
          <cell r="CM540" t="str">
            <v>ACTIVO</v>
          </cell>
          <cell r="CR540" t="str">
            <v>MICRORED DE SALUD MICAELA BASTIDAS</v>
          </cell>
        </row>
        <row r="541">
          <cell r="S541" t="str">
            <v>31041725</v>
          </cell>
          <cell r="T541" t="str">
            <v>AURORA</v>
          </cell>
          <cell r="U541" t="str">
            <v>CACERES</v>
          </cell>
          <cell r="V541" t="str">
            <v>LLERENA</v>
          </cell>
          <cell r="W541" t="str">
            <v>SIN DATOS</v>
          </cell>
          <cell r="X541" t="str">
            <v>18/10/1969</v>
          </cell>
          <cell r="Y541" t="str">
            <v>Femenino</v>
          </cell>
          <cell r="Z541" t="str">
            <v>Soltero</v>
          </cell>
          <cell r="AA541" t="str">
            <v>URB.MAGISTERIAL B 21</v>
          </cell>
          <cell r="AC541" t="str">
            <v>aurorina_18@hotmail.com</v>
          </cell>
          <cell r="AD541" t="str">
            <v>980853789</v>
          </cell>
          <cell r="AE541" t="str">
            <v>Superior Universitario</v>
          </cell>
          <cell r="AF541" t="str">
            <v>Superior completo</v>
          </cell>
          <cell r="AG541" t="str">
            <v>ENFERMERA(O)</v>
          </cell>
          <cell r="AK541" t="str">
            <v>TITULO</v>
          </cell>
          <cell r="AL541" t="str">
            <v>44380</v>
          </cell>
          <cell r="AM541" t="str">
            <v>SI</v>
          </cell>
          <cell r="AN541" t="str">
            <v>CRECIMIENTO, DESARROLLO DEL NIÑO Y ESTIMULACION TEMPRANA</v>
          </cell>
          <cell r="AO541" t="str">
            <v>RNE</v>
          </cell>
          <cell r="AP541" t="str">
            <v>019441</v>
          </cell>
          <cell r="AQ541" t="str">
            <v>UNIVERSIDAD NACIONAL DEL CALLAO</v>
          </cell>
          <cell r="AR541" t="str">
            <v>SI</v>
          </cell>
          <cell r="AS541" t="str">
            <v>NO</v>
          </cell>
          <cell r="AT541" t="str">
            <v>NO</v>
          </cell>
          <cell r="AV541" t="str">
            <v>2015-01-01</v>
          </cell>
          <cell r="AW541" t="str">
            <v>ENFERMERA/O</v>
          </cell>
          <cell r="AX541" t="str">
            <v>Regimen 276</v>
          </cell>
          <cell r="AY541" t="str">
            <v>Nombrado</v>
          </cell>
          <cell r="AZ541" t="str">
            <v>ENF-10</v>
          </cell>
          <cell r="BA541" t="str">
            <v>0076-ENF-10-Enfermera (nivel I)</v>
          </cell>
          <cell r="BB541" t="str">
            <v>10</v>
          </cell>
          <cell r="BE541" t="str">
            <v>Presencial</v>
          </cell>
          <cell r="BF541" t="str">
            <v>NO</v>
          </cell>
          <cell r="BG541" t="str">
            <v>NO</v>
          </cell>
          <cell r="BI541" t="str">
            <v>NO</v>
          </cell>
          <cell r="BJ541" t="str">
            <v>NO</v>
          </cell>
          <cell r="BK541" t="str">
            <v>31/12/2014</v>
          </cell>
          <cell r="BL541" t="str">
            <v>SI</v>
          </cell>
          <cell r="BM541" t="str">
            <v>Activos</v>
          </cell>
          <cell r="BN541" t="str">
            <v>Profesionales de la Salud</v>
          </cell>
          <cell r="BO541" t="str">
            <v>PROF. DE LA SALUD</v>
          </cell>
          <cell r="BP541" t="str">
            <v>000372</v>
          </cell>
          <cell r="BQ541" t="str">
            <v>Ocupada</v>
          </cell>
          <cell r="BR541" t="str">
            <v>Ley 30114</v>
          </cell>
          <cell r="BS541" t="str">
            <v>31/12/2014</v>
          </cell>
          <cell r="BT541" t="str">
            <v>RESOLUCION DIRECTORAL</v>
          </cell>
          <cell r="BU541" t="str">
            <v>31/12/2014</v>
          </cell>
          <cell r="BV541" t="str">
            <v>199-2014-D-RSAB-APURIMAC</v>
          </cell>
          <cell r="BX541" t="str">
            <v>DIRECCION EJECUTIVA</v>
          </cell>
          <cell r="BY541" t="str">
            <v>GESTION ADMINISTRATIVA</v>
          </cell>
          <cell r="BZ541" t="str">
            <v>Personal y Obligaciones Sociales</v>
          </cell>
          <cell r="CA541" t="str">
            <v>RECURSOS ORDINARIOS</v>
          </cell>
          <cell r="CB541" t="str">
            <v>12</v>
          </cell>
          <cell r="CC541" t="str">
            <v>BANCO DE LA NACION</v>
          </cell>
          <cell r="CD541" t="str">
            <v>CUENTA DE AHORRO</v>
          </cell>
          <cell r="CE541" t="str">
            <v>04181029590</v>
          </cell>
          <cell r="CF541" t="str">
            <v>00000000000000000000</v>
          </cell>
          <cell r="CG541" t="str">
            <v>DL.19990 - SNP</v>
          </cell>
          <cell r="CH541" t="str">
            <v>O.N.P.</v>
          </cell>
          <cell r="CJ541" t="str">
            <v>000000000000</v>
          </cell>
          <cell r="CK541" t="str">
            <v>000000000000000</v>
          </cell>
          <cell r="CL541" t="str">
            <v>UE Red De Salud Abancay</v>
          </cell>
          <cell r="CM541" t="str">
            <v>ACTIVO</v>
          </cell>
          <cell r="CR541" t="str">
            <v>MICRORED DE SALUD MICAELA BASTIDAS</v>
          </cell>
        </row>
        <row r="542">
          <cell r="S542" t="str">
            <v>31003123</v>
          </cell>
          <cell r="T542" t="str">
            <v>DALMECIA</v>
          </cell>
          <cell r="U542" t="str">
            <v>CACERES</v>
          </cell>
          <cell r="V542" t="str">
            <v>MONTERROSO</v>
          </cell>
          <cell r="W542" t="str">
            <v>SIN DATOS</v>
          </cell>
          <cell r="X542" t="str">
            <v>05/12/1956</v>
          </cell>
          <cell r="Y542" t="str">
            <v>Femenino</v>
          </cell>
          <cell r="Z542" t="str">
            <v>Soltero</v>
          </cell>
          <cell r="AA542" t="str">
            <v>JR.HUANCAVELICA NRO.316</v>
          </cell>
          <cell r="AC542" t="str">
            <v>dalme@hotmail.com</v>
          </cell>
          <cell r="AD542" t="str">
            <v>983737773</v>
          </cell>
          <cell r="AE542" t="str">
            <v>Superior Técnico</v>
          </cell>
          <cell r="AF542" t="str">
            <v>Técnico superior completo</v>
          </cell>
          <cell r="AG542" t="str">
            <v>TECNICO EN ENFERMERIA</v>
          </cell>
          <cell r="AK542" t="str">
            <v>TITULO</v>
          </cell>
          <cell r="AM542" t="str">
            <v>NO</v>
          </cell>
          <cell r="AR542" t="str">
            <v>SI</v>
          </cell>
          <cell r="AS542" t="str">
            <v>NO</v>
          </cell>
          <cell r="AT542" t="str">
            <v>NO</v>
          </cell>
          <cell r="AV542" t="str">
            <v>2012-12-01</v>
          </cell>
          <cell r="AW542" t="str">
            <v>TECNICO/A EN ENFERMERIA II</v>
          </cell>
          <cell r="AX542" t="str">
            <v>Regimen 276</v>
          </cell>
          <cell r="AY542" t="str">
            <v>Nombrado</v>
          </cell>
          <cell r="AZ542" t="str">
            <v>STC</v>
          </cell>
          <cell r="BA542" t="str">
            <v>0096-STC-Servidor Tecnico C</v>
          </cell>
          <cell r="BB542" t="str">
            <v>TC</v>
          </cell>
          <cell r="BC542" t="str">
            <v>Recursos Ordinarios</v>
          </cell>
          <cell r="BE542" t="str">
            <v>Presencial</v>
          </cell>
          <cell r="BF542" t="str">
            <v>NO</v>
          </cell>
          <cell r="BG542" t="str">
            <v>NO</v>
          </cell>
          <cell r="BH542" t="str">
            <v>Mayor de 65 años</v>
          </cell>
          <cell r="BI542" t="str">
            <v>NO</v>
          </cell>
          <cell r="BJ542" t="str">
            <v>NO</v>
          </cell>
          <cell r="BK542" t="str">
            <v>20/11/2012</v>
          </cell>
          <cell r="BL542" t="str">
            <v>SI</v>
          </cell>
          <cell r="BM542" t="str">
            <v>Activos</v>
          </cell>
          <cell r="BN542" t="str">
            <v>Tecnicos</v>
          </cell>
          <cell r="BO542" t="str">
            <v>TECNICO ASIS</v>
          </cell>
          <cell r="BP542" t="str">
            <v>000262</v>
          </cell>
          <cell r="BQ542" t="str">
            <v>Ocupada</v>
          </cell>
          <cell r="BR542" t="str">
            <v>Ley 28498</v>
          </cell>
          <cell r="BS542" t="str">
            <v>01/12/2012</v>
          </cell>
          <cell r="BT542" t="str">
            <v>RESOLUCION DIRECTORAL</v>
          </cell>
          <cell r="BU542" t="str">
            <v>01/12/2012</v>
          </cell>
          <cell r="BV542" t="str">
            <v>-</v>
          </cell>
          <cell r="BX542" t="str">
            <v>DIRECCION EJECUTIVA</v>
          </cell>
          <cell r="BY542" t="str">
            <v>GESTION ADMINISTRATIVA</v>
          </cell>
          <cell r="BZ542" t="str">
            <v>Personal y Obligaciones Sociales</v>
          </cell>
          <cell r="CA542" t="str">
            <v>RECURSOS ORDINARIOS</v>
          </cell>
          <cell r="CB542" t="str">
            <v>12</v>
          </cell>
          <cell r="CC542" t="str">
            <v>BANCO DE LA NACION</v>
          </cell>
          <cell r="CD542" t="str">
            <v>MULTIRED</v>
          </cell>
          <cell r="CE542" t="str">
            <v>04181093078</v>
          </cell>
          <cell r="CF542" t="str">
            <v>1</v>
          </cell>
          <cell r="CG542" t="str">
            <v>DL.19990 - SNP</v>
          </cell>
          <cell r="CH542" t="str">
            <v>O.N.P.</v>
          </cell>
          <cell r="CI542" t="str">
            <v>01/12/2012</v>
          </cell>
          <cell r="CJ542" t="str">
            <v>0</v>
          </cell>
          <cell r="CK542" t="str">
            <v>0</v>
          </cell>
          <cell r="CL542" t="str">
            <v>UE Red De Salud Abancay</v>
          </cell>
          <cell r="CM542" t="str">
            <v>ACTIVO</v>
          </cell>
          <cell r="CQ542" t="str">
            <v>Perú</v>
          </cell>
          <cell r="CR542" t="str">
            <v>MICRORED DE SALUD MICAELA BASTIDAS</v>
          </cell>
        </row>
        <row r="543">
          <cell r="S543" t="str">
            <v>31540504</v>
          </cell>
          <cell r="T543" t="str">
            <v>ALEJANDRA</v>
          </cell>
          <cell r="U543" t="str">
            <v>CAHUANA</v>
          </cell>
          <cell r="V543" t="str">
            <v>GOMEZ</v>
          </cell>
          <cell r="W543" t="str">
            <v>SIN DATOS</v>
          </cell>
          <cell r="X543" t="str">
            <v>21/12/1968</v>
          </cell>
          <cell r="Y543" t="str">
            <v>Femenino</v>
          </cell>
          <cell r="Z543" t="str">
            <v>Soltero</v>
          </cell>
          <cell r="AA543" t="str">
            <v>CALLE REAL 171</v>
          </cell>
          <cell r="AE543" t="str">
            <v>Superior Técnico</v>
          </cell>
          <cell r="AF543" t="str">
            <v>Técnico superior completo</v>
          </cell>
          <cell r="AG543" t="str">
            <v>TECNICO EN ENFERMERIA</v>
          </cell>
          <cell r="AK543" t="str">
            <v>TITULO</v>
          </cell>
          <cell r="AM543" t="str">
            <v>NO</v>
          </cell>
          <cell r="AR543" t="str">
            <v>SI</v>
          </cell>
          <cell r="AS543" t="str">
            <v>NO</v>
          </cell>
          <cell r="AT543" t="str">
            <v>NO</v>
          </cell>
          <cell r="AV543" t="str">
            <v>1995-03-01</v>
          </cell>
          <cell r="AW543" t="str">
            <v>TECNICO/A SANITARIO AMBIENTAL II</v>
          </cell>
          <cell r="AX543" t="str">
            <v>Regimen 276</v>
          </cell>
          <cell r="AY543" t="str">
            <v>Nombrado</v>
          </cell>
          <cell r="AZ543" t="str">
            <v>STA</v>
          </cell>
          <cell r="BA543" t="str">
            <v>0094-STA-Servidor Tecnico A</v>
          </cell>
          <cell r="BB543" t="str">
            <v>TA</v>
          </cell>
          <cell r="BC543" t="str">
            <v>Recursos Ordinarios</v>
          </cell>
          <cell r="BE543" t="str">
            <v>Presencial</v>
          </cell>
          <cell r="BF543" t="str">
            <v>NO</v>
          </cell>
          <cell r="BG543" t="str">
            <v>NO</v>
          </cell>
          <cell r="BI543" t="str">
            <v>NO</v>
          </cell>
          <cell r="BJ543" t="str">
            <v>NO</v>
          </cell>
          <cell r="BK543" t="str">
            <v>01/03/1994</v>
          </cell>
          <cell r="BL543" t="str">
            <v>SI</v>
          </cell>
          <cell r="BM543" t="str">
            <v>Activos</v>
          </cell>
          <cell r="BN543" t="str">
            <v>Tecnicos</v>
          </cell>
          <cell r="BO543" t="str">
            <v>TECNICO ASIS</v>
          </cell>
          <cell r="BP543" t="str">
            <v>000020</v>
          </cell>
          <cell r="BQ543" t="str">
            <v>Ocupada</v>
          </cell>
          <cell r="BR543" t="str">
            <v>Concurso</v>
          </cell>
          <cell r="BS543" t="str">
            <v>03/01/1994</v>
          </cell>
          <cell r="BT543" t="str">
            <v>RESOLUCION DIRECTORAL</v>
          </cell>
          <cell r="BU543" t="str">
            <v>03/01/1994</v>
          </cell>
          <cell r="BV543" t="str">
            <v>-</v>
          </cell>
          <cell r="BX543" t="str">
            <v>DIRECCION EJECUTIVA</v>
          </cell>
          <cell r="BY543" t="str">
            <v>GESTION ADMINISTRATIVA</v>
          </cell>
          <cell r="BZ543" t="str">
            <v>Personal y Obligaciones Sociales</v>
          </cell>
          <cell r="CA543" t="str">
            <v>RECURSOS ORDINARIOS</v>
          </cell>
          <cell r="CB543" t="str">
            <v>12</v>
          </cell>
          <cell r="CC543" t="str">
            <v>BANCO DE LA NACION</v>
          </cell>
          <cell r="CD543" t="str">
            <v>MULTIRED</v>
          </cell>
          <cell r="CE543" t="str">
            <v>04181342051</v>
          </cell>
          <cell r="CF543" t="str">
            <v>1</v>
          </cell>
          <cell r="CG543" t="str">
            <v>DL.25897 - SPP</v>
          </cell>
          <cell r="CH543" t="str">
            <v>AFP INTEGRA</v>
          </cell>
          <cell r="CI543" t="str">
            <v>03/01/1994</v>
          </cell>
          <cell r="CJ543" t="str">
            <v>255560ACGUE0</v>
          </cell>
          <cell r="CK543" t="str">
            <v>0</v>
          </cell>
          <cell r="CL543" t="str">
            <v>UE Red De Salud Abancay</v>
          </cell>
          <cell r="CM543" t="str">
            <v>ACTIVO</v>
          </cell>
          <cell r="CR543" t="str">
            <v>MICRORED DE SALUD MICAELA BASTIDAS</v>
          </cell>
        </row>
        <row r="544">
          <cell r="S544" t="str">
            <v>06293323</v>
          </cell>
          <cell r="T544" t="str">
            <v>RUBEN</v>
          </cell>
          <cell r="U544" t="str">
            <v>CARRION</v>
          </cell>
          <cell r="V544" t="str">
            <v>LEON</v>
          </cell>
          <cell r="W544" t="str">
            <v>SIN DATOS</v>
          </cell>
          <cell r="X544" t="str">
            <v>04/03/1966</v>
          </cell>
          <cell r="Y544" t="str">
            <v>Masculino</v>
          </cell>
          <cell r="Z544" t="str">
            <v>Soltero</v>
          </cell>
          <cell r="AA544" t="str">
            <v>ARICA 121</v>
          </cell>
          <cell r="AC544" t="str">
            <v>pety_0403@hotmail.com</v>
          </cell>
          <cell r="AD544" t="str">
            <v>989412613,083323850</v>
          </cell>
          <cell r="AE544" t="str">
            <v>Superior Universitario</v>
          </cell>
          <cell r="AF544" t="str">
            <v>Superior completo</v>
          </cell>
          <cell r="AG544" t="str">
            <v>CIRUJANO DENTISTA</v>
          </cell>
          <cell r="AK544" t="str">
            <v>TITULO</v>
          </cell>
          <cell r="AL544" t="str">
            <v>23597</v>
          </cell>
          <cell r="AM544" t="str">
            <v>NO</v>
          </cell>
          <cell r="AR544" t="str">
            <v>SI</v>
          </cell>
          <cell r="AS544" t="str">
            <v>NO</v>
          </cell>
          <cell r="AT544" t="str">
            <v>NO</v>
          </cell>
          <cell r="AV544" t="str">
            <v>2011-08-03</v>
          </cell>
          <cell r="AW544" t="str">
            <v>ODONTOLOGO</v>
          </cell>
          <cell r="AX544" t="str">
            <v>Regimen 276</v>
          </cell>
          <cell r="AY544" t="str">
            <v>Nombrado</v>
          </cell>
          <cell r="AZ544" t="str">
            <v>CD-I</v>
          </cell>
          <cell r="BA544" t="str">
            <v>0115-CD-I-Cirujano Dentista (nivel I)</v>
          </cell>
          <cell r="BB544" t="str">
            <v>61</v>
          </cell>
          <cell r="BE544" t="str">
            <v>Presencial</v>
          </cell>
          <cell r="BF544" t="str">
            <v>NO</v>
          </cell>
          <cell r="BG544" t="str">
            <v>NO</v>
          </cell>
          <cell r="BI544" t="str">
            <v>NO</v>
          </cell>
          <cell r="BJ544" t="str">
            <v>NO</v>
          </cell>
          <cell r="BK544" t="str">
            <v>07/11/2017</v>
          </cell>
          <cell r="BL544" t="str">
            <v>SI</v>
          </cell>
          <cell r="BM544" t="str">
            <v>Activos</v>
          </cell>
          <cell r="BN544" t="str">
            <v>Profesionales de la Salud</v>
          </cell>
          <cell r="BO544" t="str">
            <v>PROF. DE LA SALUD</v>
          </cell>
          <cell r="BP544" t="str">
            <v>000563</v>
          </cell>
          <cell r="BQ544" t="str">
            <v>Ocupada</v>
          </cell>
          <cell r="BR544" t="str">
            <v>Ley 30114</v>
          </cell>
          <cell r="BS544" t="str">
            <v>01/11/2017</v>
          </cell>
          <cell r="BT544" t="str">
            <v>RESOLUCION DIRECTORAL</v>
          </cell>
          <cell r="BU544" t="str">
            <v>01/11/2017</v>
          </cell>
          <cell r="BV544" t="str">
            <v>281-2017</v>
          </cell>
          <cell r="BX544" t="str">
            <v>RED DE SALUD ABANCAY</v>
          </cell>
          <cell r="BZ544" t="str">
            <v>Personal y Obligaciones Sociales</v>
          </cell>
          <cell r="CA544" t="str">
            <v>RECURSOS ORDINARIOS</v>
          </cell>
          <cell r="CB544" t="str">
            <v>0</v>
          </cell>
          <cell r="CC544" t="str">
            <v>BANCO DE LA NACION</v>
          </cell>
          <cell r="CD544" t="str">
            <v>MULTIRED</v>
          </cell>
          <cell r="CE544" t="str">
            <v>04181065414</v>
          </cell>
          <cell r="CF544" t="str">
            <v>0</v>
          </cell>
          <cell r="CG544" t="str">
            <v>DL.19990 - SNP</v>
          </cell>
          <cell r="CH544" t="str">
            <v>O.N.P.</v>
          </cell>
          <cell r="CI544" t="str">
            <v>01/11/2017</v>
          </cell>
          <cell r="CJ544" t="str">
            <v>0</v>
          </cell>
          <cell r="CK544" t="str">
            <v>0</v>
          </cell>
          <cell r="CL544" t="str">
            <v>UE Red De Salud Abancay</v>
          </cell>
          <cell r="CM544" t="str">
            <v>ACTIVO</v>
          </cell>
          <cell r="CR544" t="str">
            <v>MICRORED DE SALUD MICAELA BASTIDAS</v>
          </cell>
        </row>
        <row r="545">
          <cell r="S545" t="str">
            <v>22085771</v>
          </cell>
          <cell r="T545" t="str">
            <v>JULIA</v>
          </cell>
          <cell r="U545" t="str">
            <v>CASTAÑEDA</v>
          </cell>
          <cell r="V545" t="str">
            <v>LOAIZA</v>
          </cell>
          <cell r="W545" t="str">
            <v>SIN DATOS</v>
          </cell>
          <cell r="X545" t="str">
            <v>03/02/1964</v>
          </cell>
          <cell r="Y545" t="str">
            <v>Femenino</v>
          </cell>
          <cell r="Z545" t="str">
            <v>Soltero</v>
          </cell>
          <cell r="AA545" t="str">
            <v>JR LAS MAGNOLIAS S/N</v>
          </cell>
          <cell r="AC545" t="str">
            <v>jasmyjulia@hotmail.com</v>
          </cell>
          <cell r="AD545" t="str">
            <v>983668373</v>
          </cell>
          <cell r="AE545" t="str">
            <v>Superior Técnico</v>
          </cell>
          <cell r="AF545" t="str">
            <v>Técnico superior completo</v>
          </cell>
          <cell r="AG545" t="str">
            <v>TECNICO EN ENFERMERIA</v>
          </cell>
          <cell r="AK545" t="str">
            <v>TITULO</v>
          </cell>
          <cell r="AM545" t="str">
            <v>NO</v>
          </cell>
          <cell r="AR545" t="str">
            <v>SI</v>
          </cell>
          <cell r="AS545" t="str">
            <v>NO</v>
          </cell>
          <cell r="AT545" t="str">
            <v>NO</v>
          </cell>
          <cell r="AV545" t="str">
            <v>1987-11-23</v>
          </cell>
          <cell r="AW545" t="str">
            <v>TECNICO/A SANITARIO AMBIENTAL II</v>
          </cell>
          <cell r="AX545" t="str">
            <v>Regimen 276</v>
          </cell>
          <cell r="AY545" t="str">
            <v>Nombrado</v>
          </cell>
          <cell r="AZ545" t="str">
            <v>STA</v>
          </cell>
          <cell r="BA545" t="str">
            <v>0094-STA-Servidor Tecnico A</v>
          </cell>
          <cell r="BB545" t="str">
            <v>TA</v>
          </cell>
          <cell r="BC545" t="str">
            <v>Recursos Ordinarios</v>
          </cell>
          <cell r="BE545" t="str">
            <v>Presencial</v>
          </cell>
          <cell r="BF545" t="str">
            <v>NO</v>
          </cell>
          <cell r="BG545" t="str">
            <v>NO</v>
          </cell>
          <cell r="BI545" t="str">
            <v>NO</v>
          </cell>
          <cell r="BJ545" t="str">
            <v>NO</v>
          </cell>
          <cell r="BL545" t="str">
            <v>NO</v>
          </cell>
          <cell r="BM545" t="str">
            <v>Activos</v>
          </cell>
          <cell r="BN545" t="str">
            <v>Tecnicos</v>
          </cell>
          <cell r="BO545" t="str">
            <v>TECNICO ASIS</v>
          </cell>
          <cell r="BP545" t="str">
            <v>000023</v>
          </cell>
          <cell r="BQ545" t="str">
            <v>Ocupada</v>
          </cell>
          <cell r="BR545" t="str">
            <v>Concurso</v>
          </cell>
          <cell r="BS545" t="str">
            <v>23/11/1987</v>
          </cell>
          <cell r="BT545" t="str">
            <v>RESOLUCION DIRECTORAL</v>
          </cell>
          <cell r="BU545" t="str">
            <v>23/11/1987</v>
          </cell>
          <cell r="BV545" t="str">
            <v>-</v>
          </cell>
          <cell r="BX545" t="str">
            <v>DIRECCION EJECUTIVA</v>
          </cell>
          <cell r="BY545" t="str">
            <v>GESTION ADMINISTRATIVA</v>
          </cell>
          <cell r="BZ545" t="str">
            <v>Personal y Obligaciones Sociales</v>
          </cell>
          <cell r="CA545" t="str">
            <v>RECURSOS ORDINARIOS</v>
          </cell>
          <cell r="CB545" t="str">
            <v>12</v>
          </cell>
          <cell r="CC545" t="str">
            <v>BANCO DE LA NACION</v>
          </cell>
          <cell r="CD545" t="str">
            <v>MULTIRED</v>
          </cell>
          <cell r="CE545" t="str">
            <v>04181341993</v>
          </cell>
          <cell r="CF545" t="str">
            <v>1</v>
          </cell>
          <cell r="CG545" t="str">
            <v>DL.25897 - SPP</v>
          </cell>
          <cell r="CH545" t="str">
            <v>AFP INTEGRA</v>
          </cell>
          <cell r="CI545" t="str">
            <v>01/07/2018</v>
          </cell>
          <cell r="CJ545" t="str">
            <v>234080JCLTY0</v>
          </cell>
          <cell r="CK545" t="str">
            <v>000000000000000</v>
          </cell>
          <cell r="CL545" t="str">
            <v>UE Red De Salud Abancay</v>
          </cell>
          <cell r="CM545" t="str">
            <v>ACTIVO</v>
          </cell>
          <cell r="CR545" t="str">
            <v>MICRORED DE SALUD MICAELA BASTIDAS</v>
          </cell>
        </row>
        <row r="546">
          <cell r="S546" t="str">
            <v>31023493</v>
          </cell>
          <cell r="T546" t="str">
            <v>MARIA</v>
          </cell>
          <cell r="U546" t="str">
            <v>CASTILLO</v>
          </cell>
          <cell r="V546" t="str">
            <v>PEÑA</v>
          </cell>
          <cell r="W546" t="str">
            <v>SIN DATOS</v>
          </cell>
          <cell r="X546" t="str">
            <v>24/12/1964</v>
          </cell>
          <cell r="Y546" t="str">
            <v>Femenino</v>
          </cell>
          <cell r="Z546" t="str">
            <v>Soltero</v>
          </cell>
          <cell r="AA546" t="str">
            <v>JR. CHALHUANCA 418</v>
          </cell>
          <cell r="AE546" t="str">
            <v>Superior Técnico</v>
          </cell>
          <cell r="AF546" t="str">
            <v>Técnico superior completo</v>
          </cell>
          <cell r="AG546" t="str">
            <v>TECNICO EN ENFERMERIA</v>
          </cell>
          <cell r="AK546" t="str">
            <v>TITULO</v>
          </cell>
          <cell r="AM546" t="str">
            <v>NO</v>
          </cell>
          <cell r="AR546" t="str">
            <v>SI</v>
          </cell>
          <cell r="AS546" t="str">
            <v>NO</v>
          </cell>
          <cell r="AT546" t="str">
            <v>NO</v>
          </cell>
          <cell r="AV546" t="str">
            <v>1987-12-01</v>
          </cell>
          <cell r="AW546" t="str">
            <v>TECNICO/A EN ENFERMERIA II</v>
          </cell>
          <cell r="AX546" t="str">
            <v>Regimen 276</v>
          </cell>
          <cell r="AY546" t="str">
            <v>Nombrado</v>
          </cell>
          <cell r="AZ546" t="str">
            <v>STA</v>
          </cell>
          <cell r="BA546" t="str">
            <v>0094-STA-Servidor Tecnico A</v>
          </cell>
          <cell r="BB546" t="str">
            <v>TA</v>
          </cell>
          <cell r="BC546" t="str">
            <v>Recursos Ordinarios</v>
          </cell>
          <cell r="BE546" t="str">
            <v>Solo Remoto</v>
          </cell>
          <cell r="BF546" t="str">
            <v>NO</v>
          </cell>
          <cell r="BG546" t="str">
            <v>NO</v>
          </cell>
          <cell r="BH546" t="str">
            <v>Presencia de comorbilidad(RM 193-2020-MINSA,7.2)</v>
          </cell>
          <cell r="BI546" t="str">
            <v>NO</v>
          </cell>
          <cell r="BJ546" t="str">
            <v>NO</v>
          </cell>
          <cell r="BL546" t="str">
            <v>NO</v>
          </cell>
          <cell r="BM546" t="str">
            <v>Activos</v>
          </cell>
          <cell r="BN546" t="str">
            <v>Tecnicos</v>
          </cell>
          <cell r="BO546" t="str">
            <v>TECNICO ASIS</v>
          </cell>
          <cell r="BP546" t="str">
            <v>000024</v>
          </cell>
          <cell r="BQ546" t="str">
            <v>Ocupada</v>
          </cell>
          <cell r="BR546" t="str">
            <v>Concurso</v>
          </cell>
          <cell r="BS546" t="str">
            <v>12/01/1987</v>
          </cell>
          <cell r="BT546" t="str">
            <v>RESOLUCION DIRECTORAL</v>
          </cell>
          <cell r="BU546" t="str">
            <v>12/01/1987</v>
          </cell>
          <cell r="BV546" t="str">
            <v>-</v>
          </cell>
          <cell r="BX546" t="str">
            <v>DIRECCION EJECUTIVA</v>
          </cell>
          <cell r="BY546" t="str">
            <v>GESTION ADMINISTRATIVA</v>
          </cell>
          <cell r="BZ546" t="str">
            <v>Personal y Obligaciones Sociales</v>
          </cell>
          <cell r="CA546" t="str">
            <v>RECURSOS ORDINARIOS</v>
          </cell>
          <cell r="CB546" t="str">
            <v>12</v>
          </cell>
          <cell r="CC546" t="str">
            <v>BANCO DE LA NACION</v>
          </cell>
          <cell r="CD546" t="str">
            <v>MULTIRED</v>
          </cell>
          <cell r="CE546" t="str">
            <v>04181342019</v>
          </cell>
          <cell r="CF546" t="str">
            <v>1</v>
          </cell>
          <cell r="CG546" t="str">
            <v>DL.25897 - SPP</v>
          </cell>
          <cell r="CH546" t="str">
            <v>AFP INTEGRA</v>
          </cell>
          <cell r="CI546" t="str">
            <v>01/07/2018</v>
          </cell>
          <cell r="CJ546" t="str">
            <v>537330MCPTA8</v>
          </cell>
          <cell r="CK546" t="str">
            <v>0</v>
          </cell>
          <cell r="CL546" t="str">
            <v>UE Red De Salud Abancay</v>
          </cell>
          <cell r="CM546" t="str">
            <v>ACTIVO</v>
          </cell>
          <cell r="CR546" t="str">
            <v>MICRORED DE SALUD MICAELA BASTIDAS</v>
          </cell>
        </row>
        <row r="547">
          <cell r="S547" t="str">
            <v>31037754</v>
          </cell>
          <cell r="T547" t="str">
            <v>TANIA</v>
          </cell>
          <cell r="U547" t="str">
            <v>CHACON</v>
          </cell>
          <cell r="V547" t="str">
            <v>AYQUIPA</v>
          </cell>
          <cell r="W547" t="str">
            <v>DE CASTRO</v>
          </cell>
          <cell r="X547" t="str">
            <v>30/07/1970</v>
          </cell>
          <cell r="Y547" t="str">
            <v>Femenino</v>
          </cell>
          <cell r="Z547" t="str">
            <v>Casado</v>
          </cell>
          <cell r="AA547" t="str">
            <v>MARTINELLY</v>
          </cell>
          <cell r="AC547" t="str">
            <v>tanis-steycy@hotmail.com</v>
          </cell>
          <cell r="AD547" t="str">
            <v>993766509</v>
          </cell>
          <cell r="AE547" t="str">
            <v>Superior Técnico</v>
          </cell>
          <cell r="AF547" t="str">
            <v>Técnico superior completo</v>
          </cell>
          <cell r="AG547" t="str">
            <v>TECNICO LABORATORISTA</v>
          </cell>
          <cell r="AK547" t="str">
            <v>TITULO</v>
          </cell>
          <cell r="AM547" t="str">
            <v>NO</v>
          </cell>
          <cell r="AR547" t="str">
            <v>SI</v>
          </cell>
          <cell r="AS547" t="str">
            <v>NO</v>
          </cell>
          <cell r="AT547" t="str">
            <v>NO</v>
          </cell>
          <cell r="AV547" t="str">
            <v>1994-03-01</v>
          </cell>
          <cell r="AW547" t="str">
            <v>TECNICO/A EN LABORATORIO II</v>
          </cell>
          <cell r="AX547" t="str">
            <v>Regimen 276</v>
          </cell>
          <cell r="AY547" t="str">
            <v>Nombrado</v>
          </cell>
          <cell r="AZ547" t="str">
            <v>STA</v>
          </cell>
          <cell r="BA547" t="str">
            <v>0094-STA-Servidor Tecnico A</v>
          </cell>
          <cell r="BB547" t="str">
            <v>TA</v>
          </cell>
          <cell r="BC547" t="str">
            <v>Recursos Ordinarios</v>
          </cell>
          <cell r="BE547" t="str">
            <v>Solo Remoto</v>
          </cell>
          <cell r="BF547" t="str">
            <v>NO</v>
          </cell>
          <cell r="BG547" t="str">
            <v>NO</v>
          </cell>
          <cell r="BH547" t="str">
            <v>Presencia de comorbilidad(RM 193-2020-MINSA,7.2)</v>
          </cell>
          <cell r="BI547" t="str">
            <v>NO</v>
          </cell>
          <cell r="BJ547" t="str">
            <v>NO</v>
          </cell>
          <cell r="BK547" t="str">
            <v>01/03/1994</v>
          </cell>
          <cell r="BL547" t="str">
            <v>SI</v>
          </cell>
          <cell r="BM547" t="str">
            <v>Activos</v>
          </cell>
          <cell r="BN547" t="str">
            <v>Tecnicos</v>
          </cell>
          <cell r="BO547" t="str">
            <v>TECNICO ASIS</v>
          </cell>
          <cell r="BP547" t="str">
            <v>000027</v>
          </cell>
          <cell r="BQ547" t="str">
            <v>Ocupada</v>
          </cell>
          <cell r="BR547" t="str">
            <v>Concurso</v>
          </cell>
          <cell r="BS547" t="str">
            <v>03/01/1994</v>
          </cell>
          <cell r="BT547" t="str">
            <v>RESOLUCION DIRECTORAL</v>
          </cell>
          <cell r="BU547" t="str">
            <v>03/01/1994</v>
          </cell>
          <cell r="BV547" t="str">
            <v>-</v>
          </cell>
          <cell r="BX547" t="str">
            <v>DIRECCION EJECUTIVA</v>
          </cell>
          <cell r="BY547" t="str">
            <v>GESTION ADMINISTRATIVA</v>
          </cell>
          <cell r="BZ547" t="str">
            <v>Personal y Obligaciones Sociales</v>
          </cell>
          <cell r="CA547" t="str">
            <v>RECURSOS ORDINARIOS</v>
          </cell>
          <cell r="CB547" t="str">
            <v>12</v>
          </cell>
          <cell r="CC547" t="str">
            <v>BANCO DE LA NACION</v>
          </cell>
          <cell r="CD547" t="str">
            <v>MULTIRED</v>
          </cell>
          <cell r="CE547" t="str">
            <v>04181342124</v>
          </cell>
          <cell r="CF547" t="str">
            <v>1</v>
          </cell>
          <cell r="CG547" t="str">
            <v>DL.25897 - SPP</v>
          </cell>
          <cell r="CH547" t="str">
            <v>AFP INTEGRA</v>
          </cell>
          <cell r="CI547" t="str">
            <v>03/01/1994</v>
          </cell>
          <cell r="CJ547" t="str">
            <v>257770TCACU4</v>
          </cell>
          <cell r="CK547" t="str">
            <v>0</v>
          </cell>
          <cell r="CL547" t="str">
            <v>UE Red De Salud Abancay</v>
          </cell>
          <cell r="CM547" t="str">
            <v>ACTIVO</v>
          </cell>
          <cell r="CR547" t="str">
            <v>MICRORED DE SALUD MICAELA BASTIDAS</v>
          </cell>
        </row>
        <row r="548">
          <cell r="S548" t="str">
            <v>10219652</v>
          </cell>
          <cell r="T548" t="str">
            <v>AGUSTINA</v>
          </cell>
          <cell r="U548" t="str">
            <v>CHACON</v>
          </cell>
          <cell r="V548" t="str">
            <v>PEÑA</v>
          </cell>
          <cell r="W548" t="str">
            <v>SIN DATOS</v>
          </cell>
          <cell r="X548" t="str">
            <v>01/08/1973</v>
          </cell>
          <cell r="Y548" t="str">
            <v>Femenino</v>
          </cell>
          <cell r="Z548" t="str">
            <v>Soltero</v>
          </cell>
          <cell r="AA548" t="str">
            <v>URB NARANJAL LT 1</v>
          </cell>
          <cell r="AC548" t="str">
            <v>ayust6@hotmail.com</v>
          </cell>
          <cell r="AD548" t="str">
            <v>982926119,982926119</v>
          </cell>
          <cell r="AE548" t="str">
            <v>Superior Técnico</v>
          </cell>
          <cell r="AF548" t="str">
            <v>Técnico superior completo</v>
          </cell>
          <cell r="AG548" t="str">
            <v>TECNICO EN ENFERMERIA</v>
          </cell>
          <cell r="AK548" t="str">
            <v>TITULO</v>
          </cell>
          <cell r="AM548" t="str">
            <v>NO</v>
          </cell>
          <cell r="AR548" t="str">
            <v>SI</v>
          </cell>
          <cell r="AS548" t="str">
            <v>NO</v>
          </cell>
          <cell r="AT548" t="str">
            <v>NO</v>
          </cell>
          <cell r="AV548" t="str">
            <v>2013-09-01</v>
          </cell>
          <cell r="AW548" t="str">
            <v>TECNICO/A EN ENFERMERIA I</v>
          </cell>
          <cell r="AX548" t="str">
            <v>Regimen 276</v>
          </cell>
          <cell r="AY548" t="str">
            <v>Nombrado</v>
          </cell>
          <cell r="AZ548" t="str">
            <v>STC</v>
          </cell>
          <cell r="BA548" t="str">
            <v>0096-STC-Servidor Tecnico C</v>
          </cell>
          <cell r="BB548" t="str">
            <v>TC</v>
          </cell>
          <cell r="BC548" t="str">
            <v>Recursos Ordinarios</v>
          </cell>
          <cell r="BE548" t="str">
            <v>Presencial</v>
          </cell>
          <cell r="BF548" t="str">
            <v>NO</v>
          </cell>
          <cell r="BG548" t="str">
            <v>NO</v>
          </cell>
          <cell r="BI548" t="str">
            <v>NO</v>
          </cell>
          <cell r="BJ548" t="str">
            <v>NO</v>
          </cell>
          <cell r="BL548" t="str">
            <v>NO</v>
          </cell>
          <cell r="BM548" t="str">
            <v>Activos</v>
          </cell>
          <cell r="BN548" t="str">
            <v>Tecnicos</v>
          </cell>
          <cell r="BO548" t="str">
            <v>TECNICO ASIS</v>
          </cell>
          <cell r="BP548" t="str">
            <v>000301</v>
          </cell>
          <cell r="BQ548" t="str">
            <v>Ocupada</v>
          </cell>
          <cell r="BR548" t="str">
            <v>Concurso</v>
          </cell>
          <cell r="BS548" t="str">
            <v>01/07/2013</v>
          </cell>
          <cell r="BT548" t="str">
            <v>RESOLUCION DIRECTORAL</v>
          </cell>
          <cell r="BU548" t="str">
            <v>01/07/2013</v>
          </cell>
          <cell r="BV548" t="str">
            <v>-</v>
          </cell>
          <cell r="BX548" t="str">
            <v>DIRECCION EJECUTIVA</v>
          </cell>
          <cell r="BY548" t="str">
            <v>GESTION ADMINISTRATIVA</v>
          </cell>
          <cell r="BZ548" t="str">
            <v>Personal y Obligaciones Sociales</v>
          </cell>
          <cell r="CA548" t="str">
            <v>RECURSOS ORDINARIOS</v>
          </cell>
          <cell r="CB548" t="str">
            <v>12</v>
          </cell>
          <cell r="CC548" t="str">
            <v>BANCO DE LA NACION</v>
          </cell>
          <cell r="CD548" t="str">
            <v>MULTIRED</v>
          </cell>
          <cell r="CE548" t="str">
            <v>04181101429</v>
          </cell>
          <cell r="CF548" t="str">
            <v>1</v>
          </cell>
          <cell r="CG548" t="str">
            <v>DL.19990 - SNP</v>
          </cell>
          <cell r="CH548" t="str">
            <v>O.N.P.</v>
          </cell>
          <cell r="CI548" t="str">
            <v>01/07/2013</v>
          </cell>
          <cell r="CJ548" t="str">
            <v>0</v>
          </cell>
          <cell r="CK548" t="str">
            <v>0</v>
          </cell>
          <cell r="CL548" t="str">
            <v>UE Red De Salud Abancay</v>
          </cell>
          <cell r="CM548" t="str">
            <v>ACTIVO</v>
          </cell>
          <cell r="CR548" t="str">
            <v>MICRORED DE SALUD MICAELA BASTIDAS</v>
          </cell>
        </row>
        <row r="549">
          <cell r="S549" t="str">
            <v>31012124</v>
          </cell>
          <cell r="T549" t="str">
            <v>ELENA</v>
          </cell>
          <cell r="U549" t="str">
            <v>CHIPA</v>
          </cell>
          <cell r="V549" t="str">
            <v>CERVANTES</v>
          </cell>
          <cell r="W549" t="str">
            <v>SIN DATOS</v>
          </cell>
          <cell r="X549" t="str">
            <v>16/06/1966</v>
          </cell>
          <cell r="Y549" t="str">
            <v>Femenino</v>
          </cell>
          <cell r="Z549" t="str">
            <v>Casado</v>
          </cell>
          <cell r="AA549" t="str">
            <v>AV.TUPAC AMARU 518</v>
          </cell>
          <cell r="AC549" t="str">
            <v>elena_6606@hotmail.com</v>
          </cell>
          <cell r="AD549" t="str">
            <v>983627662</v>
          </cell>
          <cell r="AE549" t="str">
            <v>Superior Técnico</v>
          </cell>
          <cell r="AF549" t="str">
            <v>Técnico superior completo</v>
          </cell>
          <cell r="AG549" t="str">
            <v>TECNICO EN ENFERMERIA</v>
          </cell>
          <cell r="AK549" t="str">
            <v>TITULO</v>
          </cell>
          <cell r="AM549" t="str">
            <v>NO</v>
          </cell>
          <cell r="AR549" t="str">
            <v>SI</v>
          </cell>
          <cell r="AS549" t="str">
            <v>NO</v>
          </cell>
          <cell r="AT549" t="str">
            <v>NO</v>
          </cell>
          <cell r="AV549" t="str">
            <v>1987-11-23</v>
          </cell>
          <cell r="AW549" t="str">
            <v>TECNICO/A SANITARIO AMBIENTAL II</v>
          </cell>
          <cell r="AX549" t="str">
            <v>Regimen 276</v>
          </cell>
          <cell r="AY549" t="str">
            <v>Nombrado</v>
          </cell>
          <cell r="AZ549" t="str">
            <v>STA</v>
          </cell>
          <cell r="BA549" t="str">
            <v>0094-STA-Servidor Tecnico A</v>
          </cell>
          <cell r="BB549" t="str">
            <v>TA</v>
          </cell>
          <cell r="BC549" t="str">
            <v>Recursos Ordinarios</v>
          </cell>
          <cell r="BE549" t="str">
            <v>Presencial</v>
          </cell>
          <cell r="BF549" t="str">
            <v>NO</v>
          </cell>
          <cell r="BG549" t="str">
            <v>NO</v>
          </cell>
          <cell r="BI549" t="str">
            <v>NO</v>
          </cell>
          <cell r="BJ549" t="str">
            <v>NO</v>
          </cell>
          <cell r="BL549" t="str">
            <v>NO</v>
          </cell>
          <cell r="BM549" t="str">
            <v>Activos</v>
          </cell>
          <cell r="BN549" t="str">
            <v>Tecnicos</v>
          </cell>
          <cell r="BO549" t="str">
            <v>TECNICO ASIS</v>
          </cell>
          <cell r="BP549" t="str">
            <v>000030</v>
          </cell>
          <cell r="BQ549" t="str">
            <v>Ocupada</v>
          </cell>
          <cell r="BR549" t="str">
            <v>Concurso</v>
          </cell>
          <cell r="BS549" t="str">
            <v>23/11/1987</v>
          </cell>
          <cell r="BT549" t="str">
            <v>RESOLUCION DIRECTORAL</v>
          </cell>
          <cell r="BU549" t="str">
            <v>23/11/1987</v>
          </cell>
          <cell r="BV549" t="str">
            <v>-</v>
          </cell>
          <cell r="BX549" t="str">
            <v>DIRECCION EJECUTIVA</v>
          </cell>
          <cell r="BY549" t="str">
            <v>GESTION ADMINISTRATIVA</v>
          </cell>
          <cell r="BZ549" t="str">
            <v>Personal y Obligaciones Sociales</v>
          </cell>
          <cell r="CA549" t="str">
            <v>RECURSOS ORDINARIOS</v>
          </cell>
          <cell r="CB549" t="str">
            <v>12</v>
          </cell>
          <cell r="CC549" t="str">
            <v>BANCO DE LA NACION</v>
          </cell>
          <cell r="CD549" t="str">
            <v>MULTIRED</v>
          </cell>
          <cell r="CE549" t="str">
            <v>04181342159</v>
          </cell>
          <cell r="CF549" t="str">
            <v>1</v>
          </cell>
          <cell r="CG549" t="str">
            <v>DL.25897 - SPP</v>
          </cell>
          <cell r="CH549" t="str">
            <v>AFP INTEGRA</v>
          </cell>
          <cell r="CI549" t="str">
            <v>01/07/2018</v>
          </cell>
          <cell r="CJ549" t="str">
            <v>542720ECCPV6</v>
          </cell>
          <cell r="CK549" t="str">
            <v>0</v>
          </cell>
          <cell r="CL549" t="str">
            <v>UE Red De Salud Abancay</v>
          </cell>
          <cell r="CM549" t="str">
            <v>ACTIVO</v>
          </cell>
          <cell r="CR549" t="str">
            <v>MICRORED DE SALUD MICAELA BASTIDAS</v>
          </cell>
        </row>
        <row r="550">
          <cell r="S550" t="str">
            <v>31171090</v>
          </cell>
          <cell r="T550" t="str">
            <v>CELESTINA</v>
          </cell>
          <cell r="U550" t="str">
            <v>CONDOR</v>
          </cell>
          <cell r="V550" t="str">
            <v>GUIZADO</v>
          </cell>
          <cell r="W550" t="str">
            <v>SIN DATOS</v>
          </cell>
          <cell r="X550" t="str">
            <v>06/04/1968</v>
          </cell>
          <cell r="Y550" t="str">
            <v>Femenino</v>
          </cell>
          <cell r="Z550" t="str">
            <v>Soltero</v>
          </cell>
          <cell r="AA550" t="str">
            <v>AV.MARISCAL GAMARRA N-417-A</v>
          </cell>
          <cell r="AC550" t="str">
            <v>celeste276@outlook.es</v>
          </cell>
          <cell r="AE550" t="str">
            <v>Superior Universitario</v>
          </cell>
          <cell r="AF550" t="str">
            <v>Superior completo</v>
          </cell>
          <cell r="AG550" t="str">
            <v>ENFERMERA(O)</v>
          </cell>
          <cell r="AK550" t="str">
            <v>TITULO</v>
          </cell>
          <cell r="AL550" t="str">
            <v>27797</v>
          </cell>
          <cell r="AM550" t="str">
            <v>SI</v>
          </cell>
          <cell r="AN550" t="str">
            <v>CRECIMIENTO, DESARROLLO DEL NIÑO Y ESTIMULACION TEMPRANA</v>
          </cell>
          <cell r="AO550" t="str">
            <v>RNE</v>
          </cell>
          <cell r="AP550" t="str">
            <v>024269</v>
          </cell>
          <cell r="AR550" t="str">
            <v>SI</v>
          </cell>
          <cell r="AS550" t="str">
            <v>NO</v>
          </cell>
          <cell r="AT550" t="str">
            <v>NO</v>
          </cell>
          <cell r="AV550" t="str">
            <v>2012-07-01</v>
          </cell>
          <cell r="AW550" t="str">
            <v>ENFERMERA/O</v>
          </cell>
          <cell r="AX550" t="str">
            <v>Regimen 276</v>
          </cell>
          <cell r="AY550" t="str">
            <v>Nombrado</v>
          </cell>
          <cell r="AZ550" t="str">
            <v>ENF-10</v>
          </cell>
          <cell r="BA550" t="str">
            <v>0076-ENF-10-Enfermera (nivel I)</v>
          </cell>
          <cell r="BB550" t="str">
            <v>10</v>
          </cell>
          <cell r="BC550" t="str">
            <v>Recursos Ordinarios</v>
          </cell>
          <cell r="BE550" t="str">
            <v>Presencial</v>
          </cell>
          <cell r="BF550" t="str">
            <v>NO</v>
          </cell>
          <cell r="BG550" t="str">
            <v>NO</v>
          </cell>
          <cell r="BI550" t="str">
            <v>NO</v>
          </cell>
          <cell r="BJ550" t="str">
            <v>NO</v>
          </cell>
          <cell r="BL550" t="str">
            <v>SI</v>
          </cell>
          <cell r="BM550" t="str">
            <v>Activos</v>
          </cell>
          <cell r="BN550" t="str">
            <v>Profesionales de la Salud</v>
          </cell>
          <cell r="BO550" t="str">
            <v>PROF. DE LA SALUD</v>
          </cell>
          <cell r="BP550" t="str">
            <v>000250</v>
          </cell>
          <cell r="BQ550" t="str">
            <v>Ocupada</v>
          </cell>
          <cell r="BR550" t="str">
            <v>Ley 28560</v>
          </cell>
          <cell r="BS550" t="str">
            <v>01/04/2012</v>
          </cell>
          <cell r="BT550" t="str">
            <v>RESOLUCION DIRECTORAL</v>
          </cell>
          <cell r="BU550" t="str">
            <v>01/04/2012</v>
          </cell>
          <cell r="BV550" t="str">
            <v>-</v>
          </cell>
          <cell r="BX550" t="str">
            <v>DIRECCION EJECUTIVA</v>
          </cell>
          <cell r="BY550" t="str">
            <v>GESTION ADMINISTRATIVA</v>
          </cell>
          <cell r="BZ550" t="str">
            <v>Personal y Obligaciones Sociales</v>
          </cell>
          <cell r="CA550" t="str">
            <v>RECURSOS ORDINARIOS</v>
          </cell>
          <cell r="CB550" t="str">
            <v>12</v>
          </cell>
          <cell r="CC550" t="str">
            <v>BANCO DE LA NACION</v>
          </cell>
          <cell r="CD550" t="str">
            <v>MULTIRED</v>
          </cell>
          <cell r="CE550" t="str">
            <v>04181090761</v>
          </cell>
          <cell r="CF550" t="str">
            <v>1</v>
          </cell>
          <cell r="CG550" t="str">
            <v>DL.19990 - SNP</v>
          </cell>
          <cell r="CH550" t="str">
            <v>O.N.P.</v>
          </cell>
          <cell r="CI550" t="str">
            <v>01/04/2012</v>
          </cell>
          <cell r="CJ550" t="str">
            <v>0</v>
          </cell>
          <cell r="CK550" t="str">
            <v>0</v>
          </cell>
          <cell r="CL550" t="str">
            <v>UE Red De Salud Abancay</v>
          </cell>
          <cell r="CM550" t="str">
            <v>ACTIVO</v>
          </cell>
          <cell r="CR550" t="str">
            <v>MICRORED DE SALUD MICAELA BASTIDAS</v>
          </cell>
        </row>
        <row r="551">
          <cell r="S551" t="str">
            <v>31352713</v>
          </cell>
          <cell r="T551" t="str">
            <v>ATILIO</v>
          </cell>
          <cell r="U551" t="str">
            <v>CORTEZ</v>
          </cell>
          <cell r="V551" t="str">
            <v>CHIPANA</v>
          </cell>
          <cell r="W551" t="str">
            <v>SIN DATOS</v>
          </cell>
          <cell r="X551" t="str">
            <v>07/10/1955</v>
          </cell>
          <cell r="Y551" t="str">
            <v>Masculino</v>
          </cell>
          <cell r="Z551" t="str">
            <v>Soltero</v>
          </cell>
          <cell r="AA551" t="str">
            <v>28 DE JULIO</v>
          </cell>
          <cell r="AC551" t="str">
            <v>ATILIOCORTEZCHIPANA@HOTMAIL.COM</v>
          </cell>
          <cell r="AD551" t="str">
            <v>983999909,983999909,983999909</v>
          </cell>
          <cell r="AE551" t="str">
            <v>Superior Universitario</v>
          </cell>
          <cell r="AF551" t="str">
            <v>Superior completo</v>
          </cell>
          <cell r="AG551" t="str">
            <v>ABOGADO</v>
          </cell>
          <cell r="AK551" t="str">
            <v>TITULO</v>
          </cell>
          <cell r="AL551" t="str">
            <v>CAA NÂ° 707</v>
          </cell>
          <cell r="AM551" t="str">
            <v>NO</v>
          </cell>
          <cell r="AR551" t="str">
            <v>SI</v>
          </cell>
          <cell r="AS551" t="str">
            <v>NO</v>
          </cell>
          <cell r="AT551" t="str">
            <v>NO</v>
          </cell>
          <cell r="AU551" t="str">
            <v>1988-12-01</v>
          </cell>
          <cell r="AV551" t="str">
            <v>1988-12-01</v>
          </cell>
          <cell r="AW551" t="str">
            <v>TECNICO/A EN FARMACIA II</v>
          </cell>
          <cell r="AX551" t="str">
            <v>Regimen 276</v>
          </cell>
          <cell r="AY551" t="str">
            <v>Nombrado</v>
          </cell>
          <cell r="AZ551" t="str">
            <v>STC</v>
          </cell>
          <cell r="BA551" t="str">
            <v>0096-STC-Servidor Tecnico C</v>
          </cell>
          <cell r="BB551" t="str">
            <v>TC</v>
          </cell>
          <cell r="BC551" t="str">
            <v>Recursos Ordinarios</v>
          </cell>
          <cell r="BE551" t="str">
            <v>Solo Remoto</v>
          </cell>
          <cell r="BF551" t="str">
            <v>NO</v>
          </cell>
          <cell r="BG551" t="str">
            <v>NO</v>
          </cell>
          <cell r="BH551" t="str">
            <v>Mayor de 65 años</v>
          </cell>
          <cell r="BI551" t="str">
            <v>NO</v>
          </cell>
          <cell r="BJ551" t="str">
            <v>NO</v>
          </cell>
          <cell r="BK551" t="str">
            <v>1988-06-12</v>
          </cell>
          <cell r="BL551" t="str">
            <v>NO</v>
          </cell>
          <cell r="BM551" t="str">
            <v>Activos</v>
          </cell>
          <cell r="BN551" t="str">
            <v>Tecnicos</v>
          </cell>
          <cell r="BO551" t="str">
            <v>TECNICO ASIS</v>
          </cell>
          <cell r="BP551" t="str">
            <v>000037</v>
          </cell>
          <cell r="BQ551" t="str">
            <v>Ocupada</v>
          </cell>
          <cell r="BR551" t="str">
            <v>Concurso</v>
          </cell>
          <cell r="BS551" t="str">
            <v>12/01/1988</v>
          </cell>
          <cell r="BT551" t="str">
            <v>RESOLUCION DIRECTORAL</v>
          </cell>
          <cell r="BU551" t="str">
            <v>12/01/1988</v>
          </cell>
          <cell r="BV551" t="str">
            <v>-</v>
          </cell>
          <cell r="BX551" t="str">
            <v>DIRECCION EJECUTIVA</v>
          </cell>
          <cell r="BY551" t="str">
            <v>GESTION ADMINISTRATIVA</v>
          </cell>
          <cell r="BZ551" t="str">
            <v>Personal y Obligaciones Sociales</v>
          </cell>
          <cell r="CA551" t="str">
            <v>RECURSOS ORDINARIOS</v>
          </cell>
          <cell r="CB551" t="str">
            <v>12</v>
          </cell>
          <cell r="CC551" t="str">
            <v>BANCO DE LA NACION</v>
          </cell>
          <cell r="CD551" t="str">
            <v>MULTIRED</v>
          </cell>
          <cell r="CE551" t="str">
            <v>04181342310</v>
          </cell>
          <cell r="CF551" t="str">
            <v>1</v>
          </cell>
          <cell r="CG551" t="str">
            <v>DL.25897 - SPP</v>
          </cell>
          <cell r="CH551" t="str">
            <v>AFP INTEGRA</v>
          </cell>
          <cell r="CI551" t="str">
            <v>01/07/2018</v>
          </cell>
          <cell r="CJ551" t="str">
            <v>210981ACCTP0</v>
          </cell>
          <cell r="CK551" t="str">
            <v>0</v>
          </cell>
          <cell r="CL551" t="str">
            <v>UE Red De Salud Abancay</v>
          </cell>
          <cell r="CM551" t="str">
            <v>ACTIVO</v>
          </cell>
          <cell r="CR551" t="str">
            <v>MICRORED DE SALUD MICAELA BASTIDAS</v>
          </cell>
        </row>
        <row r="552">
          <cell r="S552" t="str">
            <v>31008283</v>
          </cell>
          <cell r="T552" t="str">
            <v>LUCILA</v>
          </cell>
          <cell r="U552" t="str">
            <v>CRUZ</v>
          </cell>
          <cell r="V552" t="str">
            <v>RAYME</v>
          </cell>
          <cell r="W552" t="str">
            <v>SIN DATOS</v>
          </cell>
          <cell r="X552" t="str">
            <v>31/10/1954</v>
          </cell>
          <cell r="Y552" t="str">
            <v>Femenino</v>
          </cell>
          <cell r="Z552" t="str">
            <v>Casado</v>
          </cell>
          <cell r="AA552" t="str">
            <v>AV.PRADO 413</v>
          </cell>
          <cell r="AE552" t="str">
            <v>Superior Técnico</v>
          </cell>
          <cell r="AF552" t="str">
            <v>Técnico superior completo</v>
          </cell>
          <cell r="AG552" t="str">
            <v>TECNICO EN ENFERMERIA</v>
          </cell>
          <cell r="AK552" t="str">
            <v>TITULO</v>
          </cell>
          <cell r="AM552" t="str">
            <v>NO</v>
          </cell>
          <cell r="AR552" t="str">
            <v>SI</v>
          </cell>
          <cell r="AS552" t="str">
            <v>NO</v>
          </cell>
          <cell r="AT552" t="str">
            <v>NO</v>
          </cell>
          <cell r="AV552" t="str">
            <v>1987-11-23</v>
          </cell>
          <cell r="AW552" t="str">
            <v>TECNICO/A SANITARIO AMBIENTAL II</v>
          </cell>
          <cell r="AX552" t="str">
            <v>Regimen 276</v>
          </cell>
          <cell r="AY552" t="str">
            <v>Nombrado</v>
          </cell>
          <cell r="AZ552" t="str">
            <v>STA</v>
          </cell>
          <cell r="BA552" t="str">
            <v>0094-STA-Servidor Tecnico A</v>
          </cell>
          <cell r="BB552" t="str">
            <v>TA</v>
          </cell>
          <cell r="BC552" t="str">
            <v>Recursos Ordinarios</v>
          </cell>
          <cell r="BE552" t="str">
            <v>Solo Remoto</v>
          </cell>
          <cell r="BF552" t="str">
            <v>NO</v>
          </cell>
          <cell r="BG552" t="str">
            <v>NO</v>
          </cell>
          <cell r="BH552" t="str">
            <v>Mayor de 65 años</v>
          </cell>
          <cell r="BI552" t="str">
            <v>NO</v>
          </cell>
          <cell r="BJ552" t="str">
            <v>NO</v>
          </cell>
          <cell r="BL552" t="str">
            <v>NO</v>
          </cell>
          <cell r="BM552" t="str">
            <v>Activos</v>
          </cell>
          <cell r="BN552" t="str">
            <v>Tecnicos</v>
          </cell>
          <cell r="BO552" t="str">
            <v>TECNICO ASIS</v>
          </cell>
          <cell r="BP552" t="str">
            <v>000039</v>
          </cell>
          <cell r="BQ552" t="str">
            <v>Ocupada</v>
          </cell>
          <cell r="BR552" t="str">
            <v>Concurso</v>
          </cell>
          <cell r="BS552" t="str">
            <v>23/11/1987</v>
          </cell>
          <cell r="BT552" t="str">
            <v>RESOLUCION DIRECTORAL</v>
          </cell>
          <cell r="BU552" t="str">
            <v>23/11/1987</v>
          </cell>
          <cell r="BV552" t="str">
            <v>-</v>
          </cell>
          <cell r="BX552" t="str">
            <v>DIRECCION EJECUTIVA</v>
          </cell>
          <cell r="BY552" t="str">
            <v>GESTION ADMINISTRATIVA</v>
          </cell>
          <cell r="BZ552" t="str">
            <v>Personal y Obligaciones Sociales</v>
          </cell>
          <cell r="CA552" t="str">
            <v>RECURSOS ORDINARIOS</v>
          </cell>
          <cell r="CB552" t="str">
            <v>12</v>
          </cell>
          <cell r="CC552" t="str">
            <v>BANCO DE LA NACION</v>
          </cell>
          <cell r="CD552" t="str">
            <v>MULTIRED</v>
          </cell>
          <cell r="CE552" t="str">
            <v>04181342337</v>
          </cell>
          <cell r="CF552" t="str">
            <v>1</v>
          </cell>
          <cell r="CG552" t="str">
            <v>DL.19990 - SNP</v>
          </cell>
          <cell r="CH552" t="str">
            <v>O.N.P.</v>
          </cell>
          <cell r="CI552" t="str">
            <v>01/07/2018</v>
          </cell>
          <cell r="CJ552" t="str">
            <v>0</v>
          </cell>
          <cell r="CK552" t="str">
            <v>0</v>
          </cell>
          <cell r="CL552" t="str">
            <v>UE Red De Salud Abancay</v>
          </cell>
          <cell r="CM552" t="str">
            <v>ACTIVO</v>
          </cell>
          <cell r="CR552" t="str">
            <v>MICRORED DE SALUD MICAELA BASTIDAS</v>
          </cell>
        </row>
        <row r="553">
          <cell r="S553" t="str">
            <v>31039875</v>
          </cell>
          <cell r="T553" t="str">
            <v>MARIA YSABEL</v>
          </cell>
          <cell r="U553" t="str">
            <v>CUELLAR</v>
          </cell>
          <cell r="V553" t="str">
            <v>BRAVO</v>
          </cell>
          <cell r="W553" t="str">
            <v>SIN DATOS</v>
          </cell>
          <cell r="X553" t="str">
            <v>08/05/1975</v>
          </cell>
          <cell r="Y553" t="str">
            <v>Femenino</v>
          </cell>
          <cell r="Z553" t="str">
            <v>Soltero</v>
          </cell>
          <cell r="AA553" t="str">
            <v>CUSCO</v>
          </cell>
          <cell r="AE553" t="str">
            <v>Superior Técnico</v>
          </cell>
          <cell r="AF553" t="str">
            <v>Técnico superior completo</v>
          </cell>
          <cell r="AG553" t="str">
            <v>TECNICO EN ENFERMERIA</v>
          </cell>
          <cell r="AK553" t="str">
            <v>TITULO</v>
          </cell>
          <cell r="AM553" t="str">
            <v>NO</v>
          </cell>
          <cell r="AR553" t="str">
            <v>SI</v>
          </cell>
          <cell r="AS553" t="str">
            <v>NO</v>
          </cell>
          <cell r="AT553" t="str">
            <v>NO</v>
          </cell>
          <cell r="AV553" t="str">
            <v>1996-05-01</v>
          </cell>
          <cell r="AW553" t="str">
            <v>TECNICO/A SANITARIO AMBIENTAL II</v>
          </cell>
          <cell r="AX553" t="str">
            <v>Regimen 276</v>
          </cell>
          <cell r="AY553" t="str">
            <v>Nombrado</v>
          </cell>
          <cell r="AZ553" t="str">
            <v>STA</v>
          </cell>
          <cell r="BA553" t="str">
            <v>0094-STA-Servidor Tecnico A</v>
          </cell>
          <cell r="BB553" t="str">
            <v>TA</v>
          </cell>
          <cell r="BC553" t="str">
            <v>Recursos Ordinarios</v>
          </cell>
          <cell r="BE553" t="str">
            <v>Presencial</v>
          </cell>
          <cell r="BF553" t="str">
            <v>NO</v>
          </cell>
          <cell r="BG553" t="str">
            <v>NO</v>
          </cell>
          <cell r="BI553" t="str">
            <v>NO</v>
          </cell>
          <cell r="BJ553" t="str">
            <v>NO</v>
          </cell>
          <cell r="BL553" t="str">
            <v>NO</v>
          </cell>
          <cell r="BM553" t="str">
            <v>Activos</v>
          </cell>
          <cell r="BN553" t="str">
            <v>Tecnicos</v>
          </cell>
          <cell r="BO553" t="str">
            <v>TECNICO ASIS</v>
          </cell>
          <cell r="BP553" t="str">
            <v>000041</v>
          </cell>
          <cell r="BQ553" t="str">
            <v>Ocupada</v>
          </cell>
          <cell r="BR553" t="str">
            <v>Concurso</v>
          </cell>
          <cell r="BS553" t="str">
            <v>05/01/1996</v>
          </cell>
          <cell r="BT553" t="str">
            <v>RESOLUCION DIRECTORAL</v>
          </cell>
          <cell r="BU553" t="str">
            <v>05/01/1996</v>
          </cell>
          <cell r="BV553" t="str">
            <v>-</v>
          </cell>
          <cell r="BX553" t="str">
            <v>DIRECCION EJECUTIVA</v>
          </cell>
          <cell r="BY553" t="str">
            <v>GESTION ADMINISTRATIVA</v>
          </cell>
          <cell r="BZ553" t="str">
            <v>Personal y Obligaciones Sociales</v>
          </cell>
          <cell r="CA553" t="str">
            <v>RECURSOS ORDINARIOS</v>
          </cell>
          <cell r="CB553" t="str">
            <v>12</v>
          </cell>
          <cell r="CC553" t="str">
            <v>BANCO DE LA NACION</v>
          </cell>
          <cell r="CD553" t="str">
            <v>MULTIRED</v>
          </cell>
          <cell r="CE553" t="str">
            <v>04181342361</v>
          </cell>
          <cell r="CF553" t="str">
            <v>1</v>
          </cell>
          <cell r="CG553" t="str">
            <v>DL.25897 - SPP</v>
          </cell>
          <cell r="CH553" t="str">
            <v>AFP PROFUTURO</v>
          </cell>
          <cell r="CI553" t="str">
            <v>05/01/1996</v>
          </cell>
          <cell r="CJ553" t="str">
            <v>575200MCBLV8</v>
          </cell>
          <cell r="CK553" t="str">
            <v>0</v>
          </cell>
          <cell r="CL553" t="str">
            <v>UE Red De Salud Abancay</v>
          </cell>
          <cell r="CM553" t="str">
            <v>ACTIVO</v>
          </cell>
          <cell r="CR553" t="str">
            <v>MICRORED DE SALUD MICAELA BASTIDAS</v>
          </cell>
        </row>
        <row r="554">
          <cell r="S554" t="str">
            <v>41595766</v>
          </cell>
          <cell r="T554" t="str">
            <v>NOEMI KATTY</v>
          </cell>
          <cell r="U554" t="str">
            <v>CUSIRRAMOS</v>
          </cell>
          <cell r="V554" t="str">
            <v>MAMANI</v>
          </cell>
          <cell r="W554" t="str">
            <v>SIN DATOS</v>
          </cell>
          <cell r="X554" t="str">
            <v>04/12/1982</v>
          </cell>
          <cell r="Y554" t="str">
            <v>Femenino</v>
          </cell>
          <cell r="Z554" t="str">
            <v>Soltero</v>
          </cell>
          <cell r="AA554" t="str">
            <v>ARICA</v>
          </cell>
          <cell r="AC554" t="str">
            <v>mimicusirramos4@gmail.com</v>
          </cell>
          <cell r="AD554" t="str">
            <v>944405142</v>
          </cell>
          <cell r="AE554" t="str">
            <v>Superior Universitario</v>
          </cell>
          <cell r="AF554" t="str">
            <v>Superior completo</v>
          </cell>
          <cell r="AG554" t="str">
            <v>OBSTETRA</v>
          </cell>
          <cell r="AK554" t="str">
            <v>TITULO</v>
          </cell>
          <cell r="AL554" t="str">
            <v>20617</v>
          </cell>
          <cell r="AM554" t="str">
            <v>SI</v>
          </cell>
          <cell r="AN554" t="str">
            <v>PROMOCION DE LA SALUD MATERNA CON MENCION EN PSICOPROFILAXIS OBSTETRICA Y ESTIMULACION PRENATAL</v>
          </cell>
          <cell r="AO554" t="str">
            <v>TITULO</v>
          </cell>
          <cell r="AQ554" t="str">
            <v>UNIVERSIDAD AUTONOMA DE ICA</v>
          </cell>
          <cell r="AR554" t="str">
            <v>SI</v>
          </cell>
          <cell r="AS554" t="str">
            <v>NO</v>
          </cell>
          <cell r="AT554" t="str">
            <v>NO</v>
          </cell>
          <cell r="AV554" t="str">
            <v>2010-11-12</v>
          </cell>
          <cell r="AW554" t="str">
            <v>OBSTETRA</v>
          </cell>
          <cell r="AX554" t="str">
            <v>Regimen 276</v>
          </cell>
          <cell r="AY554" t="str">
            <v>Nombrado</v>
          </cell>
          <cell r="AZ554" t="str">
            <v>OBS-I</v>
          </cell>
          <cell r="BA554" t="str">
            <v>0110-OBS-I-Obstetriz (nivel 10)</v>
          </cell>
          <cell r="BB554" t="str">
            <v>10</v>
          </cell>
          <cell r="BE554" t="str">
            <v>Solo Remoto</v>
          </cell>
          <cell r="BF554" t="str">
            <v>NO</v>
          </cell>
          <cell r="BG554" t="str">
            <v>NO</v>
          </cell>
          <cell r="BH554" t="str">
            <v>Presencia de comorbilidad(RM 193-2020-MINSA,7.2)</v>
          </cell>
          <cell r="BI554" t="str">
            <v>NO</v>
          </cell>
          <cell r="BJ554" t="str">
            <v>NO</v>
          </cell>
          <cell r="BK554" t="str">
            <v>07/11/2017</v>
          </cell>
          <cell r="BL554" t="str">
            <v>SI</v>
          </cell>
          <cell r="BM554" t="str">
            <v>Activos</v>
          </cell>
          <cell r="BN554" t="str">
            <v>Profesionales de la Salud</v>
          </cell>
          <cell r="BO554" t="str">
            <v>PROF. DE LA SALUD</v>
          </cell>
          <cell r="BP554" t="str">
            <v>000559</v>
          </cell>
          <cell r="BQ554" t="str">
            <v>Ocupada</v>
          </cell>
          <cell r="BR554" t="str">
            <v>Ley 30114</v>
          </cell>
          <cell r="BS554" t="str">
            <v>01/11/2017</v>
          </cell>
          <cell r="BT554" t="str">
            <v>RESOLUCION DIRECTORAL</v>
          </cell>
          <cell r="BU554" t="str">
            <v>01/11/2017</v>
          </cell>
          <cell r="BV554" t="str">
            <v>281-2017</v>
          </cell>
          <cell r="BX554" t="str">
            <v>RED DE SALUD ABANCAY</v>
          </cell>
          <cell r="BZ554" t="str">
            <v>Personal y Obligaciones Sociales</v>
          </cell>
          <cell r="CA554" t="str">
            <v>RECURSOS ORDINARIOS</v>
          </cell>
          <cell r="CB554" t="str">
            <v>12</v>
          </cell>
          <cell r="CC554" t="str">
            <v>BANCO DE LA NACION</v>
          </cell>
          <cell r="CD554" t="str">
            <v>MULTIRED</v>
          </cell>
          <cell r="CE554" t="str">
            <v>04181072887</v>
          </cell>
          <cell r="CF554" t="str">
            <v>0</v>
          </cell>
          <cell r="CG554" t="str">
            <v>DL.19990 - SNP</v>
          </cell>
          <cell r="CH554" t="str">
            <v>O.N.P.</v>
          </cell>
          <cell r="CI554" t="str">
            <v>01/11/2017</v>
          </cell>
          <cell r="CJ554" t="str">
            <v>0</v>
          </cell>
          <cell r="CK554" t="str">
            <v>0</v>
          </cell>
          <cell r="CL554" t="str">
            <v>UE Red De Salud Abancay</v>
          </cell>
          <cell r="CM554" t="str">
            <v>ACTIVO</v>
          </cell>
          <cell r="CR554" t="str">
            <v>MICRORED DE SALUD MICAELA BASTIDAS</v>
          </cell>
        </row>
        <row r="555">
          <cell r="S555" t="str">
            <v>31037494</v>
          </cell>
          <cell r="T555" t="str">
            <v>CARLOS JOAQUIN</v>
          </cell>
          <cell r="U555" t="str">
            <v>FARFAN</v>
          </cell>
          <cell r="V555" t="str">
            <v>CONTRERAS</v>
          </cell>
          <cell r="W555" t="str">
            <v>SIN DATOS</v>
          </cell>
          <cell r="X555" t="str">
            <v>08/05/1967</v>
          </cell>
          <cell r="Y555" t="str">
            <v>Masculino</v>
          </cell>
          <cell r="Z555" t="str">
            <v>Soltero</v>
          </cell>
          <cell r="AA555" t="str">
            <v>PROLONG.PLAZA DE ARMAS S/N</v>
          </cell>
          <cell r="AC555" t="str">
            <v>cjfarfanc5867@hotmail.com</v>
          </cell>
          <cell r="AD555" t="str">
            <v>983683333</v>
          </cell>
          <cell r="AE555" t="str">
            <v>Superior Universitario</v>
          </cell>
          <cell r="AF555" t="str">
            <v>Superior completo</v>
          </cell>
          <cell r="AG555" t="str">
            <v>CIRUJANO DENTISTA</v>
          </cell>
          <cell r="AK555" t="str">
            <v>TITULO</v>
          </cell>
          <cell r="AL555" t="str">
            <v>6772</v>
          </cell>
          <cell r="AM555" t="str">
            <v>SI</v>
          </cell>
          <cell r="AN555" t="str">
            <v>ODONTOPEDIATRÍA</v>
          </cell>
          <cell r="AO555" t="str">
            <v>TITULO</v>
          </cell>
          <cell r="AQ555" t="str">
            <v>UNIVERSIDAD NACIONAL DE TRUJILLO</v>
          </cell>
          <cell r="AR555" t="str">
            <v>SI</v>
          </cell>
          <cell r="AS555" t="str">
            <v>NO</v>
          </cell>
          <cell r="AT555" t="str">
            <v>NO</v>
          </cell>
          <cell r="AV555" t="str">
            <v>1994-03-01</v>
          </cell>
          <cell r="AW555" t="str">
            <v>ODONTOLOGO</v>
          </cell>
          <cell r="AX555" t="str">
            <v>Regimen 276</v>
          </cell>
          <cell r="AY555" t="str">
            <v>Nombrado</v>
          </cell>
          <cell r="AZ555" t="str">
            <v>CD-V</v>
          </cell>
          <cell r="BA555" t="str">
            <v>0119-CD-V-Cirujano Dentista (nivel V)</v>
          </cell>
          <cell r="BB555" t="str">
            <v>65</v>
          </cell>
          <cell r="BC555" t="str">
            <v>Recursos Ordinarios</v>
          </cell>
          <cell r="BE555" t="str">
            <v>Presencial</v>
          </cell>
          <cell r="BF555" t="str">
            <v>NO</v>
          </cell>
          <cell r="BG555" t="str">
            <v>NO</v>
          </cell>
          <cell r="BI555" t="str">
            <v>NO</v>
          </cell>
          <cell r="BJ555" t="str">
            <v>NO</v>
          </cell>
          <cell r="BK555" t="str">
            <v>01/03/1994</v>
          </cell>
          <cell r="BL555" t="str">
            <v>SI</v>
          </cell>
          <cell r="BM555" t="str">
            <v>Activos</v>
          </cell>
          <cell r="BN555" t="str">
            <v>Profesionales de la Salud</v>
          </cell>
          <cell r="BO555" t="str">
            <v>PROF. DE LA SALUD</v>
          </cell>
          <cell r="BP555" t="str">
            <v>000047</v>
          </cell>
          <cell r="BQ555" t="str">
            <v>Ocupada</v>
          </cell>
          <cell r="BR555" t="str">
            <v>Concurso</v>
          </cell>
          <cell r="BS555" t="str">
            <v>03/01/1994</v>
          </cell>
          <cell r="BT555" t="str">
            <v>RESOLUCION DIRECTORAL</v>
          </cell>
          <cell r="BU555" t="str">
            <v>03/01/1994</v>
          </cell>
          <cell r="BV555" t="str">
            <v>-</v>
          </cell>
          <cell r="BX555" t="str">
            <v>DIRECCION EJECUTIVA</v>
          </cell>
          <cell r="BY555" t="str">
            <v>GESTION ADMINISTRATIVA</v>
          </cell>
          <cell r="BZ555" t="str">
            <v>Personal y Obligaciones Sociales</v>
          </cell>
          <cell r="CA555" t="str">
            <v>RECURSOS ORDINARIOS</v>
          </cell>
          <cell r="CB555" t="str">
            <v>12</v>
          </cell>
          <cell r="CC555" t="str">
            <v>BANCO DE LA NACION</v>
          </cell>
          <cell r="CD555" t="str">
            <v>MULTIRED</v>
          </cell>
          <cell r="CE555" t="str">
            <v>04181342582</v>
          </cell>
          <cell r="CF555" t="str">
            <v>1</v>
          </cell>
          <cell r="CG555" t="str">
            <v>DL.25897 - SPP</v>
          </cell>
          <cell r="CH555" t="str">
            <v>PRIMA AFP</v>
          </cell>
          <cell r="CI555" t="str">
            <v>03/01/1994</v>
          </cell>
          <cell r="CJ555" t="str">
            <v>245981CFCFT1</v>
          </cell>
          <cell r="CK555" t="str">
            <v>0</v>
          </cell>
          <cell r="CL555" t="str">
            <v>UE Red De Salud Abancay</v>
          </cell>
          <cell r="CM555" t="str">
            <v>ACTIVO</v>
          </cell>
          <cell r="CR555" t="str">
            <v>MICRORED DE SALUD MICAELA BASTIDAS</v>
          </cell>
        </row>
        <row r="556">
          <cell r="S556" t="str">
            <v>31035345</v>
          </cell>
          <cell r="T556" t="str">
            <v>SOFIA</v>
          </cell>
          <cell r="U556" t="str">
            <v>FLORES</v>
          </cell>
          <cell r="V556" t="str">
            <v>HUAÑEC</v>
          </cell>
          <cell r="W556" t="str">
            <v>SIN DATOS</v>
          </cell>
          <cell r="X556" t="str">
            <v>02/08/1974</v>
          </cell>
          <cell r="Y556" t="str">
            <v>Femenino</v>
          </cell>
          <cell r="Z556" t="str">
            <v>Soltero</v>
          </cell>
          <cell r="AA556" t="str">
            <v>EL ARCO S/N MAUCACALLE</v>
          </cell>
          <cell r="AC556" t="str">
            <v>sofiflores0817@gmail.com</v>
          </cell>
          <cell r="AD556" t="str">
            <v>997219316</v>
          </cell>
          <cell r="AE556" t="str">
            <v>Superior Técnico</v>
          </cell>
          <cell r="AF556" t="str">
            <v>Técnico superior completo</v>
          </cell>
          <cell r="AG556" t="str">
            <v>TECNICO EN ENFERMERIA</v>
          </cell>
          <cell r="AK556" t="str">
            <v>TITULO</v>
          </cell>
          <cell r="AM556" t="str">
            <v>NO</v>
          </cell>
          <cell r="AR556" t="str">
            <v>SI</v>
          </cell>
          <cell r="AS556" t="str">
            <v>NO</v>
          </cell>
          <cell r="AT556" t="str">
            <v>NO</v>
          </cell>
          <cell r="AV556" t="str">
            <v>2010-07-01</v>
          </cell>
          <cell r="AW556" t="str">
            <v>TECNICO/A EN ENFERMERIA I</v>
          </cell>
          <cell r="AX556" t="str">
            <v>Regimen 276</v>
          </cell>
          <cell r="AY556" t="str">
            <v>Nombrado</v>
          </cell>
          <cell r="AZ556" t="str">
            <v>STC</v>
          </cell>
          <cell r="BA556" t="str">
            <v>0096-STC-Servidor Tecnico C</v>
          </cell>
          <cell r="BB556" t="str">
            <v>TC</v>
          </cell>
          <cell r="BC556" t="str">
            <v>Recursos Ordinarios</v>
          </cell>
          <cell r="BE556" t="str">
            <v>Presencial</v>
          </cell>
          <cell r="BF556" t="str">
            <v>NO</v>
          </cell>
          <cell r="BG556" t="str">
            <v>NO</v>
          </cell>
          <cell r="BI556" t="str">
            <v>NO</v>
          </cell>
          <cell r="BJ556" t="str">
            <v>NO</v>
          </cell>
          <cell r="BK556" t="str">
            <v>05/08/2010</v>
          </cell>
          <cell r="BL556" t="str">
            <v>SI</v>
          </cell>
          <cell r="BM556" t="str">
            <v>Activos</v>
          </cell>
          <cell r="BN556" t="str">
            <v>Tecnicos</v>
          </cell>
          <cell r="BO556" t="str">
            <v>TECNICO ASIS</v>
          </cell>
          <cell r="BP556" t="str">
            <v>000202</v>
          </cell>
          <cell r="BQ556" t="str">
            <v>Ocupada</v>
          </cell>
          <cell r="BR556" t="str">
            <v>Ley 28498</v>
          </cell>
          <cell r="BS556" t="str">
            <v>01/04/2010</v>
          </cell>
          <cell r="BT556" t="str">
            <v>RESOLUCION DIRECTORAL</v>
          </cell>
          <cell r="BU556" t="str">
            <v>01/04/2010</v>
          </cell>
          <cell r="BV556" t="str">
            <v>-</v>
          </cell>
          <cell r="BX556" t="str">
            <v>DIRECCION EJECUTIVA</v>
          </cell>
          <cell r="BY556" t="str">
            <v>GESTION ADMINISTRATIVA</v>
          </cell>
          <cell r="BZ556" t="str">
            <v>Personal y Obligaciones Sociales</v>
          </cell>
          <cell r="CA556" t="str">
            <v>RECURSOS ORDINARIOS</v>
          </cell>
          <cell r="CB556" t="str">
            <v>12</v>
          </cell>
          <cell r="CC556" t="str">
            <v>BANCO DE LA NACION</v>
          </cell>
          <cell r="CD556" t="str">
            <v>MULTIRED</v>
          </cell>
          <cell r="CE556" t="str">
            <v>04181025943</v>
          </cell>
          <cell r="CF556" t="str">
            <v>1</v>
          </cell>
          <cell r="CG556" t="str">
            <v>DL.19990 - SNP</v>
          </cell>
          <cell r="CH556" t="str">
            <v>O.N.P.</v>
          </cell>
          <cell r="CI556" t="str">
            <v>01/01/2009</v>
          </cell>
          <cell r="CJ556" t="str">
            <v>0</v>
          </cell>
          <cell r="CK556" t="str">
            <v>0</v>
          </cell>
          <cell r="CL556" t="str">
            <v>UE Red De Salud Abancay</v>
          </cell>
          <cell r="CM556" t="str">
            <v>ACTIVO</v>
          </cell>
          <cell r="CR556" t="str">
            <v>MICRORED DE SALUD MICAELA BASTIDAS</v>
          </cell>
        </row>
        <row r="557">
          <cell r="S557" t="str">
            <v>40171182</v>
          </cell>
          <cell r="T557" t="str">
            <v>NOELIA</v>
          </cell>
          <cell r="U557" t="str">
            <v>FLORES</v>
          </cell>
          <cell r="V557" t="str">
            <v>ZEGARRA</v>
          </cell>
          <cell r="W557" t="str">
            <v>SIN DATOS</v>
          </cell>
          <cell r="X557" t="str">
            <v>25/05/1979</v>
          </cell>
          <cell r="Y557" t="str">
            <v>Femenino</v>
          </cell>
          <cell r="Z557" t="str">
            <v>Soltero</v>
          </cell>
          <cell r="AA557" t="str">
            <v>AV.DIAZ BARCENAS 400</v>
          </cell>
          <cell r="AC557" t="str">
            <v>nueca047@gmail.com</v>
          </cell>
          <cell r="AD557" t="str">
            <v>986246304</v>
          </cell>
          <cell r="AE557" t="str">
            <v>Superior Universitario</v>
          </cell>
          <cell r="AF557" t="str">
            <v>Superior completo</v>
          </cell>
          <cell r="AG557" t="str">
            <v>QUIMICO FARMACEUTICO</v>
          </cell>
          <cell r="AK557" t="str">
            <v>TITULO</v>
          </cell>
          <cell r="AL557" t="str">
            <v>12250</v>
          </cell>
          <cell r="AM557" t="str">
            <v>NO</v>
          </cell>
          <cell r="AR557" t="str">
            <v>SI</v>
          </cell>
          <cell r="AS557" t="str">
            <v>NO</v>
          </cell>
          <cell r="AT557" t="str">
            <v>NO</v>
          </cell>
          <cell r="AV557" t="str">
            <v>2009-01-01</v>
          </cell>
          <cell r="AW557" t="str">
            <v>QUIMICO FARMACEUTICO</v>
          </cell>
          <cell r="AX557" t="str">
            <v>Regimen 276</v>
          </cell>
          <cell r="AY557" t="str">
            <v>Nombrado</v>
          </cell>
          <cell r="AZ557" t="str">
            <v>OPS-IV</v>
          </cell>
          <cell r="BA557" t="str">
            <v>0319-OPS-IV-Otro Profesional de Salud (nivel IV)</v>
          </cell>
          <cell r="BB557" t="str">
            <v>24</v>
          </cell>
          <cell r="BE557" t="str">
            <v>Presencial</v>
          </cell>
          <cell r="BF557" t="str">
            <v>NO</v>
          </cell>
          <cell r="BG557" t="str">
            <v>NO</v>
          </cell>
          <cell r="BI557" t="str">
            <v>NO</v>
          </cell>
          <cell r="BJ557" t="str">
            <v>NO</v>
          </cell>
          <cell r="BK557" t="str">
            <v>20/10/2016</v>
          </cell>
          <cell r="BL557" t="str">
            <v>SI</v>
          </cell>
          <cell r="BM557" t="str">
            <v>Activos</v>
          </cell>
          <cell r="BN557" t="str">
            <v>Profesionales de la Salud</v>
          </cell>
          <cell r="BO557" t="str">
            <v>PROF. DE LA SALUD</v>
          </cell>
          <cell r="BP557" t="str">
            <v>000522</v>
          </cell>
          <cell r="BQ557" t="str">
            <v>Ocupada</v>
          </cell>
          <cell r="BR557" t="str">
            <v>Ley 30281</v>
          </cell>
          <cell r="BS557" t="str">
            <v>17/10/2016</v>
          </cell>
          <cell r="BT557" t="str">
            <v>DECRETO SUPREMO</v>
          </cell>
          <cell r="BU557" t="str">
            <v>15/10/2016</v>
          </cell>
          <cell r="BV557" t="str">
            <v>DS 286-2016-EF Nombramiento 2016</v>
          </cell>
          <cell r="BX557" t="str">
            <v>DIRECCION EJECUTIVA</v>
          </cell>
          <cell r="BY557" t="str">
            <v>GESTION ADMINISTRATIVA</v>
          </cell>
          <cell r="BZ557" t="str">
            <v>Personal y Obligaciones Sociales</v>
          </cell>
          <cell r="CA557" t="str">
            <v>RECURSOS ORDINARIOS</v>
          </cell>
          <cell r="CB557" t="str">
            <v>12</v>
          </cell>
          <cell r="CC557" t="str">
            <v>BANCO DE LA NACION</v>
          </cell>
          <cell r="CD557" t="str">
            <v>CUENTA DE AHORRO</v>
          </cell>
          <cell r="CE557" t="str">
            <v>04271058336</v>
          </cell>
          <cell r="CF557" t="str">
            <v>00000000000000000000</v>
          </cell>
          <cell r="CG557" t="str">
            <v>DL.19990 - SNP</v>
          </cell>
          <cell r="CH557" t="str">
            <v>O.N.P.</v>
          </cell>
          <cell r="CJ557" t="str">
            <v>000000000000</v>
          </cell>
          <cell r="CK557" t="str">
            <v>0000000000000</v>
          </cell>
          <cell r="CL557" t="str">
            <v>UE Red De Salud Abancay</v>
          </cell>
          <cell r="CM557" t="str">
            <v>ACTIVO</v>
          </cell>
        </row>
        <row r="558">
          <cell r="S558" t="str">
            <v>31019422</v>
          </cell>
          <cell r="T558" t="str">
            <v>FLORENTINO</v>
          </cell>
          <cell r="U558" t="str">
            <v>GUIZADO</v>
          </cell>
          <cell r="V558" t="str">
            <v>AVALOS</v>
          </cell>
          <cell r="W558" t="str">
            <v>SIN DATOS</v>
          </cell>
          <cell r="X558" t="str">
            <v>20/06/1967</v>
          </cell>
          <cell r="Y558" t="str">
            <v>Masculino</v>
          </cell>
          <cell r="Z558" t="str">
            <v>Soltero</v>
          </cell>
          <cell r="AA558" t="str">
            <v>M.P. DE BLLIDO SUB-LOT A-3</v>
          </cell>
          <cell r="AC558" t="str">
            <v>florentinogui67@hotmail.com</v>
          </cell>
          <cell r="AD558" t="str">
            <v>958820287</v>
          </cell>
          <cell r="AE558" t="str">
            <v>Superior Técnico</v>
          </cell>
          <cell r="AF558" t="str">
            <v>Técnico superior completo</v>
          </cell>
          <cell r="AG558" t="str">
            <v>TECNICO LABORATORISTA</v>
          </cell>
          <cell r="AK558" t="str">
            <v>TITULO</v>
          </cell>
          <cell r="AM558" t="str">
            <v>NO</v>
          </cell>
          <cell r="AR558" t="str">
            <v>SI</v>
          </cell>
          <cell r="AS558" t="str">
            <v>NO</v>
          </cell>
          <cell r="AT558" t="str">
            <v>NO</v>
          </cell>
          <cell r="AV558" t="str">
            <v>2010-07-01</v>
          </cell>
          <cell r="AW558" t="str">
            <v>TECNICO/A EN LABORATORIO I</v>
          </cell>
          <cell r="AX558" t="str">
            <v>Regimen 276</v>
          </cell>
          <cell r="AY558" t="str">
            <v>Nombrado</v>
          </cell>
          <cell r="AZ558" t="str">
            <v>STC</v>
          </cell>
          <cell r="BA558" t="str">
            <v>0096-STC-Servidor Tecnico C</v>
          </cell>
          <cell r="BB558" t="str">
            <v>TC</v>
          </cell>
          <cell r="BC558" t="str">
            <v>Recursos Ordinarios</v>
          </cell>
          <cell r="BE558" t="str">
            <v>Presencial</v>
          </cell>
          <cell r="BF558" t="str">
            <v>NO</v>
          </cell>
          <cell r="BG558" t="str">
            <v>NO</v>
          </cell>
          <cell r="BI558" t="str">
            <v>NO</v>
          </cell>
          <cell r="BJ558" t="str">
            <v>NO</v>
          </cell>
          <cell r="BK558" t="str">
            <v>05/08/2010</v>
          </cell>
          <cell r="BL558" t="str">
            <v>SI</v>
          </cell>
          <cell r="BM558" t="str">
            <v>Activos</v>
          </cell>
          <cell r="BN558" t="str">
            <v>Tecnicos</v>
          </cell>
          <cell r="BO558" t="str">
            <v>TECNICO ASIS</v>
          </cell>
          <cell r="BP558" t="str">
            <v>000165</v>
          </cell>
          <cell r="BQ558" t="str">
            <v>Ocupada</v>
          </cell>
          <cell r="BR558" t="str">
            <v>Ley 28498</v>
          </cell>
          <cell r="BS558" t="str">
            <v>01/04/2010</v>
          </cell>
          <cell r="BT558" t="str">
            <v>RESOLUCION DIRECTORAL</v>
          </cell>
          <cell r="BU558" t="str">
            <v>01/04/2010</v>
          </cell>
          <cell r="BV558" t="str">
            <v>-</v>
          </cell>
          <cell r="BX558" t="str">
            <v>DIRECCION EJECUTIVA</v>
          </cell>
          <cell r="BY558" t="str">
            <v>GESTION ADMINISTRATIVA</v>
          </cell>
          <cell r="BZ558" t="str">
            <v>Personal y Obligaciones Sociales</v>
          </cell>
          <cell r="CA558" t="str">
            <v>RECURSOS ORDINARIOS</v>
          </cell>
          <cell r="CB558" t="str">
            <v>12</v>
          </cell>
          <cell r="CC558" t="str">
            <v>BANCO DE LA NACION</v>
          </cell>
          <cell r="CD558" t="str">
            <v>MULTIRED</v>
          </cell>
          <cell r="CE558" t="str">
            <v>04181026060</v>
          </cell>
          <cell r="CF558" t="str">
            <v>1</v>
          </cell>
          <cell r="CG558" t="str">
            <v>DL.19990 - SNP</v>
          </cell>
          <cell r="CH558" t="str">
            <v>O.N.P.</v>
          </cell>
          <cell r="CI558" t="str">
            <v>01/01/2009</v>
          </cell>
          <cell r="CJ558" t="str">
            <v>0</v>
          </cell>
          <cell r="CK558" t="str">
            <v>0</v>
          </cell>
          <cell r="CL558" t="str">
            <v>UE Red De Salud Abancay</v>
          </cell>
          <cell r="CM558" t="str">
            <v>ACTIVO</v>
          </cell>
          <cell r="CR558" t="str">
            <v>MICRORED DE SALUD MICAELA BASTIDAS</v>
          </cell>
        </row>
        <row r="559">
          <cell r="S559" t="str">
            <v>02370130</v>
          </cell>
          <cell r="T559" t="str">
            <v>LIDUVINA</v>
          </cell>
          <cell r="U559" t="str">
            <v>HUACANI</v>
          </cell>
          <cell r="V559" t="str">
            <v>CALSIN</v>
          </cell>
          <cell r="W559" t="str">
            <v>SIN DATOS</v>
          </cell>
          <cell r="X559" t="str">
            <v>25/04/1963</v>
          </cell>
          <cell r="Y559" t="str">
            <v>Femenino</v>
          </cell>
          <cell r="Z559" t="str">
            <v>Soltero</v>
          </cell>
          <cell r="AA559" t="str">
            <v>URB.VIRGEN DEL CARMEN S/N</v>
          </cell>
          <cell r="AE559" t="str">
            <v>Superior Universitario</v>
          </cell>
          <cell r="AF559" t="str">
            <v>Superior completo</v>
          </cell>
          <cell r="AG559" t="str">
            <v>OBSTETRA</v>
          </cell>
          <cell r="AK559" t="str">
            <v>TITULO</v>
          </cell>
          <cell r="AL559" t="str">
            <v>4227</v>
          </cell>
          <cell r="AM559" t="str">
            <v>SI</v>
          </cell>
          <cell r="AN559" t="str">
            <v>EMERGENCIAS OBSTETRICAS ALTO RIESGO Y CUIDADOS CRITICOS MATERNOS</v>
          </cell>
          <cell r="AO559" t="str">
            <v>RNE</v>
          </cell>
          <cell r="AP559" t="str">
            <v>3442-E.01</v>
          </cell>
          <cell r="AQ559" t="str">
            <v>UNIVERSIDAD ANDINA NESTOR CACERES VELASQUEZ DE JULIACA</v>
          </cell>
          <cell r="AR559" t="str">
            <v>SI</v>
          </cell>
          <cell r="AS559" t="str">
            <v>NO</v>
          </cell>
          <cell r="AT559" t="str">
            <v>NO</v>
          </cell>
          <cell r="AV559" t="str">
            <v>1992-03-01</v>
          </cell>
          <cell r="AW559" t="str">
            <v>OBSTETRA</v>
          </cell>
          <cell r="AX559" t="str">
            <v>Regimen 276</v>
          </cell>
          <cell r="AY559" t="str">
            <v>Nombrado</v>
          </cell>
          <cell r="AZ559" t="str">
            <v>OBS-V</v>
          </cell>
          <cell r="BA559" t="str">
            <v>0114-OBS-V-Obstetriz (nivel 14)</v>
          </cell>
          <cell r="BB559" t="str">
            <v>5</v>
          </cell>
          <cell r="BC559" t="str">
            <v>Recursos Ordinarios</v>
          </cell>
          <cell r="BE559" t="str">
            <v>Presencial</v>
          </cell>
          <cell r="BF559" t="str">
            <v>NO</v>
          </cell>
          <cell r="BG559" t="str">
            <v>NO</v>
          </cell>
          <cell r="BI559" t="str">
            <v>NO</v>
          </cell>
          <cell r="BJ559" t="str">
            <v>NO</v>
          </cell>
          <cell r="BK559" t="str">
            <v>01/03/1992</v>
          </cell>
          <cell r="BL559" t="str">
            <v>SI</v>
          </cell>
          <cell r="BM559" t="str">
            <v>Activos</v>
          </cell>
          <cell r="BN559" t="str">
            <v>Profesionales de la Salud</v>
          </cell>
          <cell r="BO559" t="str">
            <v>PROF. DE LA SALUD</v>
          </cell>
          <cell r="BP559" t="str">
            <v>000056</v>
          </cell>
          <cell r="BQ559" t="str">
            <v>Ocupada</v>
          </cell>
          <cell r="BR559" t="str">
            <v>Concurso</v>
          </cell>
          <cell r="BS559" t="str">
            <v>03/01/1992</v>
          </cell>
          <cell r="BT559" t="str">
            <v>RESOLUCION DIRECTORAL</v>
          </cell>
          <cell r="BU559" t="str">
            <v>03/01/1992</v>
          </cell>
          <cell r="BV559" t="str">
            <v>-</v>
          </cell>
          <cell r="BX559" t="str">
            <v>DIRECCION EJECUTIVA</v>
          </cell>
          <cell r="BY559" t="str">
            <v>GESTION ADMINISTRATIVA</v>
          </cell>
          <cell r="BZ559" t="str">
            <v>Personal y Obligaciones Sociales</v>
          </cell>
          <cell r="CA559" t="str">
            <v>RECURSOS ORDINARIOS</v>
          </cell>
          <cell r="CB559" t="str">
            <v>12</v>
          </cell>
          <cell r="CC559" t="str">
            <v>BANCO DE LA NACION</v>
          </cell>
          <cell r="CD559" t="str">
            <v>MULTIRED</v>
          </cell>
          <cell r="CE559" t="str">
            <v>04181342868</v>
          </cell>
          <cell r="CF559" t="str">
            <v>1</v>
          </cell>
          <cell r="CG559" t="str">
            <v>DL.25897 - SPP</v>
          </cell>
          <cell r="CH559" t="str">
            <v>AFP INTEGRA</v>
          </cell>
          <cell r="CI559" t="str">
            <v>03/01/1992</v>
          </cell>
          <cell r="CJ559" t="str">
            <v>231240LHCCS2</v>
          </cell>
          <cell r="CK559" t="str">
            <v>0</v>
          </cell>
          <cell r="CL559" t="str">
            <v>UE Red De Salud Abancay</v>
          </cell>
          <cell r="CM559" t="str">
            <v>ACTIVO</v>
          </cell>
          <cell r="CR559" t="str">
            <v>MICRORED DE SALUD MICAELA BASTIDAS</v>
          </cell>
        </row>
        <row r="560">
          <cell r="S560" t="str">
            <v>31037530</v>
          </cell>
          <cell r="T560" t="str">
            <v>LUZ MARINA</v>
          </cell>
          <cell r="U560" t="str">
            <v>HUAMAN</v>
          </cell>
          <cell r="V560" t="str">
            <v>CASTILLO</v>
          </cell>
          <cell r="W560" t="str">
            <v>SIN DATOS</v>
          </cell>
          <cell r="X560" t="str">
            <v>10/03/1975</v>
          </cell>
          <cell r="Y560" t="str">
            <v>Femenino</v>
          </cell>
          <cell r="Z560" t="str">
            <v>Soltero</v>
          </cell>
          <cell r="AA560" t="str">
            <v>ASOC. VICTOR ACOSTA II ETAPA LT 19 MZ A</v>
          </cell>
          <cell r="AE560" t="str">
            <v>Superior Universitario</v>
          </cell>
          <cell r="AF560" t="str">
            <v>Superior completo</v>
          </cell>
          <cell r="AG560" t="str">
            <v>ENFERMERA(O)</v>
          </cell>
          <cell r="AK560" t="str">
            <v>TITULO</v>
          </cell>
          <cell r="AL560" t="str">
            <v>35388</v>
          </cell>
          <cell r="AM560" t="str">
            <v>SI</v>
          </cell>
          <cell r="AN560" t="str">
            <v>CUIDADOS INTENSIVOS</v>
          </cell>
          <cell r="AO560" t="str">
            <v>RNE</v>
          </cell>
          <cell r="AP560" t="str">
            <v>8821</v>
          </cell>
          <cell r="AR560" t="str">
            <v>SI</v>
          </cell>
          <cell r="AS560" t="str">
            <v>NO</v>
          </cell>
          <cell r="AT560" t="str">
            <v>NO</v>
          </cell>
          <cell r="AV560" t="str">
            <v>2012-07-01</v>
          </cell>
          <cell r="AW560" t="str">
            <v>ENFERMERA/O</v>
          </cell>
          <cell r="AX560" t="str">
            <v>Regimen 276</v>
          </cell>
          <cell r="AY560" t="str">
            <v>Nombrado</v>
          </cell>
          <cell r="AZ560" t="str">
            <v>ENF-10</v>
          </cell>
          <cell r="BA560" t="str">
            <v>0076-ENF-10-Enfermera (nivel I)</v>
          </cell>
          <cell r="BB560" t="str">
            <v>10</v>
          </cell>
          <cell r="BC560" t="str">
            <v>Recursos Ordinarios</v>
          </cell>
          <cell r="BE560" t="str">
            <v>Presencial</v>
          </cell>
          <cell r="BF560" t="str">
            <v>NO</v>
          </cell>
          <cell r="BG560" t="str">
            <v>NO</v>
          </cell>
          <cell r="BI560" t="str">
            <v>NO</v>
          </cell>
          <cell r="BJ560" t="str">
            <v>NO</v>
          </cell>
          <cell r="BK560" t="str">
            <v>26/04/2011</v>
          </cell>
          <cell r="BL560" t="str">
            <v>SI</v>
          </cell>
          <cell r="BM560" t="str">
            <v>Activos</v>
          </cell>
          <cell r="BN560" t="str">
            <v>Profesionales de la Salud</v>
          </cell>
          <cell r="BO560" t="str">
            <v>PROF. DE LA SALUD</v>
          </cell>
          <cell r="BP560" t="str">
            <v>000227</v>
          </cell>
          <cell r="BQ560" t="str">
            <v>Ocupada</v>
          </cell>
          <cell r="BR560" t="str">
            <v>Concurso</v>
          </cell>
          <cell r="BS560" t="str">
            <v>01/04/2011</v>
          </cell>
          <cell r="BT560" t="str">
            <v>RESOLUCION DIRECTORAL</v>
          </cell>
          <cell r="BU560" t="str">
            <v>01/04/2011</v>
          </cell>
          <cell r="BV560" t="str">
            <v>-</v>
          </cell>
          <cell r="BX560" t="str">
            <v>DIRECCION EJECUTIVA</v>
          </cell>
          <cell r="BY560" t="str">
            <v>GESTION ADMINISTRATIVA</v>
          </cell>
          <cell r="BZ560" t="str">
            <v>Personal y Obligaciones Sociales</v>
          </cell>
          <cell r="CA560" t="str">
            <v>RECURSOS ORDINARIOS</v>
          </cell>
          <cell r="CB560" t="str">
            <v>12</v>
          </cell>
          <cell r="CC560" t="str">
            <v>BANCO DE LA NACION</v>
          </cell>
          <cell r="CD560" t="str">
            <v>MULTIRED</v>
          </cell>
          <cell r="CE560" t="str">
            <v>04181005713</v>
          </cell>
          <cell r="CF560" t="str">
            <v>1</v>
          </cell>
          <cell r="CG560" t="str">
            <v>DL.19990 - SNP</v>
          </cell>
          <cell r="CH560" t="str">
            <v>O.N.P.</v>
          </cell>
          <cell r="CI560" t="str">
            <v>18/09/2001</v>
          </cell>
          <cell r="CJ560" t="str">
            <v>574610LHCMT0</v>
          </cell>
          <cell r="CK560" t="str">
            <v>0</v>
          </cell>
          <cell r="CL560" t="str">
            <v>UE Red De Salud Abancay</v>
          </cell>
          <cell r="CM560" t="str">
            <v>ACTIVO</v>
          </cell>
          <cell r="CR560" t="str">
            <v>MICRORED DE SALUD MICAELA BASTIDAS</v>
          </cell>
        </row>
        <row r="561">
          <cell r="S561" t="str">
            <v>42849415</v>
          </cell>
          <cell r="T561" t="str">
            <v>YERIKA MILITZA</v>
          </cell>
          <cell r="U561" t="str">
            <v>LLAMCCAYA</v>
          </cell>
          <cell r="V561" t="str">
            <v>TALAVERANO</v>
          </cell>
          <cell r="W561" t="str">
            <v>SIN DATOS</v>
          </cell>
          <cell r="X561" t="str">
            <v>20/11/1984</v>
          </cell>
          <cell r="Y561" t="str">
            <v>Femenino</v>
          </cell>
          <cell r="Z561" t="str">
            <v>Soltero</v>
          </cell>
          <cell r="AA561" t="str">
            <v>ESTUDINATE MZ B10</v>
          </cell>
          <cell r="AC561" t="str">
            <v>yerikaye1@gmail.com</v>
          </cell>
          <cell r="AD561" t="str">
            <v>962216087</v>
          </cell>
          <cell r="AE561" t="str">
            <v>Superior Universitario</v>
          </cell>
          <cell r="AF561" t="str">
            <v>Superior completo</v>
          </cell>
          <cell r="AG561" t="str">
            <v>OBSTETRA</v>
          </cell>
          <cell r="AK561" t="str">
            <v>TITULO</v>
          </cell>
          <cell r="AL561" t="str">
            <v>25488</v>
          </cell>
          <cell r="AM561" t="str">
            <v>SI</v>
          </cell>
          <cell r="AN561" t="str">
            <v>ALTO RIESGO OBSTETRICO</v>
          </cell>
          <cell r="AO561" t="str">
            <v>RNE</v>
          </cell>
          <cell r="AP561" t="str">
            <v>1774-E.01</v>
          </cell>
          <cell r="AQ561" t="str">
            <v>UNIVERSIDAD AUTONOMA DE ICA</v>
          </cell>
          <cell r="AR561" t="str">
            <v>SI</v>
          </cell>
          <cell r="AS561" t="str">
            <v>NO</v>
          </cell>
          <cell r="AT561" t="str">
            <v>NO</v>
          </cell>
          <cell r="AV561" t="str">
            <v>2011-07-01</v>
          </cell>
          <cell r="AW561" t="str">
            <v>OBSTETRA</v>
          </cell>
          <cell r="AX561" t="str">
            <v>Regimen 276</v>
          </cell>
          <cell r="AY561" t="str">
            <v>Nombrado</v>
          </cell>
          <cell r="AZ561" t="str">
            <v>OBS-I</v>
          </cell>
          <cell r="BA561" t="str">
            <v>0110-OBS-I-Obstetriz (nivel 10)</v>
          </cell>
          <cell r="BB561" t="str">
            <v>1</v>
          </cell>
          <cell r="BE561" t="str">
            <v>Presencial</v>
          </cell>
          <cell r="BF561" t="str">
            <v>NO</v>
          </cell>
          <cell r="BG561" t="str">
            <v>NO</v>
          </cell>
          <cell r="BH561" t="str">
            <v>Hijo en edad de lactancia</v>
          </cell>
          <cell r="BI561" t="str">
            <v>NO</v>
          </cell>
          <cell r="BJ561" t="str">
            <v>NO</v>
          </cell>
          <cell r="BL561" t="str">
            <v>SI</v>
          </cell>
          <cell r="BM561" t="str">
            <v>Activos</v>
          </cell>
          <cell r="BN561" t="str">
            <v>Profesionales de la Salud</v>
          </cell>
          <cell r="BO561" t="str">
            <v>PROF. DE LA SALUD</v>
          </cell>
          <cell r="BP561" t="str">
            <v>000558</v>
          </cell>
          <cell r="BQ561" t="str">
            <v>Ocupada</v>
          </cell>
          <cell r="BR561" t="str">
            <v>Ley 30114</v>
          </cell>
          <cell r="BS561" t="str">
            <v>01/11/2017</v>
          </cell>
          <cell r="BT561" t="str">
            <v>RESOLUCION DIRECTORAL</v>
          </cell>
          <cell r="BU561" t="str">
            <v>01/11/2017</v>
          </cell>
          <cell r="BV561" t="str">
            <v>281-2017</v>
          </cell>
          <cell r="BX561" t="str">
            <v>RED DE SALUD ABANCAY</v>
          </cell>
          <cell r="BZ561" t="str">
            <v>Personal y Obligaciones Sociales</v>
          </cell>
          <cell r="CA561" t="str">
            <v>RECURSOS ORDINARIOS</v>
          </cell>
          <cell r="CB561" t="str">
            <v>0</v>
          </cell>
          <cell r="CC561" t="str">
            <v>BANCO DE LA NACION</v>
          </cell>
          <cell r="CD561" t="str">
            <v>MULTIRED</v>
          </cell>
          <cell r="CE561" t="str">
            <v>04161940556</v>
          </cell>
          <cell r="CF561" t="str">
            <v>0</v>
          </cell>
          <cell r="CG561" t="str">
            <v>DL.19990 - SNP</v>
          </cell>
          <cell r="CH561" t="str">
            <v>O.N.P.</v>
          </cell>
          <cell r="CI561" t="str">
            <v>01/11/2017</v>
          </cell>
          <cell r="CJ561" t="str">
            <v>0</v>
          </cell>
          <cell r="CK561" t="str">
            <v>0</v>
          </cell>
          <cell r="CL561" t="str">
            <v>UE Red De Salud Abancay</v>
          </cell>
          <cell r="CM561" t="str">
            <v>ACTIVO</v>
          </cell>
          <cell r="CR561" t="str">
            <v>MICRORED DE SALUD MICAELA BASTIDAS</v>
          </cell>
        </row>
        <row r="562">
          <cell r="S562" t="str">
            <v>20590176</v>
          </cell>
          <cell r="T562" t="str">
            <v>ANA LUCIA</v>
          </cell>
          <cell r="U562" t="str">
            <v>MONTESINOS</v>
          </cell>
          <cell r="V562" t="str">
            <v>BOZA</v>
          </cell>
          <cell r="W562" t="str">
            <v>SIN DATOS</v>
          </cell>
          <cell r="X562" t="str">
            <v>27/03/1970</v>
          </cell>
          <cell r="Y562" t="str">
            <v>Femenino</v>
          </cell>
          <cell r="Z562" t="str">
            <v>Soltero</v>
          </cell>
          <cell r="AA562" t="str">
            <v>JR.LIMA 747</v>
          </cell>
          <cell r="AC562" t="str">
            <v>minerva2214@hotmail.com</v>
          </cell>
          <cell r="AD562" t="str">
            <v>963606040</v>
          </cell>
          <cell r="AE562" t="str">
            <v>Superior Universitario</v>
          </cell>
          <cell r="AF562" t="str">
            <v>Superior completo</v>
          </cell>
          <cell r="AG562" t="str">
            <v>OBSTETRA</v>
          </cell>
          <cell r="AK562" t="str">
            <v>TITULO</v>
          </cell>
          <cell r="AL562" t="str">
            <v>7111</v>
          </cell>
          <cell r="AM562" t="str">
            <v>SI</v>
          </cell>
          <cell r="AN562" t="str">
            <v>ALTO RIESGO Y EMERGENCIAS OBSTETRICAS</v>
          </cell>
          <cell r="AO562" t="str">
            <v>RNE</v>
          </cell>
          <cell r="AP562" t="str">
            <v>3440-E.01</v>
          </cell>
          <cell r="AQ562" t="str">
            <v>UNIVERSIDAD ANDINA NESTOR CACERES VELASQUEZ DE JULIACA</v>
          </cell>
          <cell r="AR562" t="str">
            <v>SI</v>
          </cell>
          <cell r="AS562" t="str">
            <v>NO</v>
          </cell>
          <cell r="AT562" t="str">
            <v>NO</v>
          </cell>
          <cell r="AV562" t="str">
            <v>2008-03-01</v>
          </cell>
          <cell r="AW562" t="str">
            <v>OBSTETRA</v>
          </cell>
          <cell r="AX562" t="str">
            <v>Regimen 276</v>
          </cell>
          <cell r="AY562" t="str">
            <v>Nombrado</v>
          </cell>
          <cell r="AZ562" t="str">
            <v>OBS-II</v>
          </cell>
          <cell r="BA562" t="str">
            <v>0111-OBS-II-Obstetriz (nivel 11)</v>
          </cell>
          <cell r="BB562" t="str">
            <v>2</v>
          </cell>
          <cell r="BC562" t="str">
            <v>Recursos Ordinarios</v>
          </cell>
          <cell r="BE562" t="str">
            <v>Presencial</v>
          </cell>
          <cell r="BF562" t="str">
            <v>NO</v>
          </cell>
          <cell r="BG562" t="str">
            <v>NO</v>
          </cell>
          <cell r="BI562" t="str">
            <v>NO</v>
          </cell>
          <cell r="BJ562" t="str">
            <v>NO</v>
          </cell>
          <cell r="BK562" t="str">
            <v>18/01/2008</v>
          </cell>
          <cell r="BL562" t="str">
            <v>SI</v>
          </cell>
          <cell r="BM562" t="str">
            <v>Activos</v>
          </cell>
          <cell r="BN562" t="str">
            <v>Profesionales de la Salud</v>
          </cell>
          <cell r="BO562" t="str">
            <v>PROF. DE LA SALUD</v>
          </cell>
          <cell r="BP562" t="str">
            <v>000140</v>
          </cell>
          <cell r="BQ562" t="str">
            <v>Ocupada</v>
          </cell>
          <cell r="BR562" t="str">
            <v>Concurso</v>
          </cell>
          <cell r="BS562" t="str">
            <v>03/01/2008</v>
          </cell>
          <cell r="BT562" t="str">
            <v>RESOLUCION DIRECTORAL</v>
          </cell>
          <cell r="BU562" t="str">
            <v>03/01/2008</v>
          </cell>
          <cell r="BV562" t="str">
            <v>-</v>
          </cell>
          <cell r="BX562" t="str">
            <v>DIRECCION EJECUTIVA</v>
          </cell>
          <cell r="BY562" t="str">
            <v>GESTION ADMINISTRATIVA</v>
          </cell>
          <cell r="BZ562" t="str">
            <v>Personal y Obligaciones Sociales</v>
          </cell>
          <cell r="CA562" t="str">
            <v>RECURSOS ORDINARIOS</v>
          </cell>
          <cell r="CB562" t="str">
            <v>12</v>
          </cell>
          <cell r="CC562" t="str">
            <v>BANCO DE LA NACION</v>
          </cell>
          <cell r="CD562" t="str">
            <v>MULTIRED</v>
          </cell>
          <cell r="CE562" t="str">
            <v>04181045936</v>
          </cell>
          <cell r="CF562" t="str">
            <v>0</v>
          </cell>
          <cell r="CG562" t="str">
            <v>DL.25897 - SPP</v>
          </cell>
          <cell r="CH562" t="str">
            <v>PRIMA AFP</v>
          </cell>
          <cell r="CI562" t="str">
            <v>03/01/2008</v>
          </cell>
          <cell r="CJ562" t="str">
            <v>558050AMBTA7</v>
          </cell>
          <cell r="CK562" t="str">
            <v>0</v>
          </cell>
          <cell r="CL562" t="str">
            <v>UE Red De Salud Abancay</v>
          </cell>
          <cell r="CM562" t="str">
            <v>ACTIVO</v>
          </cell>
          <cell r="CR562" t="str">
            <v>MICRORED DE SALUD MICAELA BASTIDAS</v>
          </cell>
        </row>
        <row r="563">
          <cell r="S563" t="str">
            <v>31541839</v>
          </cell>
          <cell r="T563" t="str">
            <v>ELVIS</v>
          </cell>
          <cell r="U563" t="str">
            <v>MOREANO</v>
          </cell>
          <cell r="V563" t="str">
            <v>BLAS</v>
          </cell>
          <cell r="W563" t="str">
            <v>SIN DATOS</v>
          </cell>
          <cell r="X563" t="str">
            <v>02/12/1970</v>
          </cell>
          <cell r="Y563" t="str">
            <v>Masculino</v>
          </cell>
          <cell r="Z563" t="str">
            <v>Casado</v>
          </cell>
          <cell r="AA563" t="str">
            <v>AV 4 DE NOVIEMBRE S/N P JOVEN CENTENARIO</v>
          </cell>
          <cell r="AC563" t="str">
            <v>grauinito_14@gmail.com</v>
          </cell>
          <cell r="AD563" t="str">
            <v>950395092</v>
          </cell>
          <cell r="AE563" t="str">
            <v>Superior Técnico</v>
          </cell>
          <cell r="AF563" t="str">
            <v>Técnico superior completo</v>
          </cell>
          <cell r="AG563" t="str">
            <v>TECNICO EN ENFERMERIA</v>
          </cell>
          <cell r="AK563" t="str">
            <v>TITULO</v>
          </cell>
          <cell r="AM563" t="str">
            <v>NO</v>
          </cell>
          <cell r="AR563" t="str">
            <v>SI</v>
          </cell>
          <cell r="AS563" t="str">
            <v>NO</v>
          </cell>
          <cell r="AT563" t="str">
            <v>NO</v>
          </cell>
          <cell r="AV563" t="str">
            <v>1994-03-01</v>
          </cell>
          <cell r="AW563" t="str">
            <v>TECNICO/A SANITARIO AMBIENTAL II</v>
          </cell>
          <cell r="AX563" t="str">
            <v>Regimen 276</v>
          </cell>
          <cell r="AY563" t="str">
            <v>Nombrado</v>
          </cell>
          <cell r="AZ563" t="str">
            <v>STA</v>
          </cell>
          <cell r="BA563" t="str">
            <v>0094-STA-Servidor Tecnico A</v>
          </cell>
          <cell r="BB563" t="str">
            <v>TA</v>
          </cell>
          <cell r="BC563" t="str">
            <v>Recursos Ordinarios</v>
          </cell>
          <cell r="BE563" t="str">
            <v>Presencial</v>
          </cell>
          <cell r="BF563" t="str">
            <v>NO</v>
          </cell>
          <cell r="BG563" t="str">
            <v>NO</v>
          </cell>
          <cell r="BI563" t="str">
            <v>NO</v>
          </cell>
          <cell r="BJ563" t="str">
            <v>NO</v>
          </cell>
          <cell r="BK563" t="str">
            <v>1994-03-01</v>
          </cell>
          <cell r="BL563" t="str">
            <v>NO</v>
          </cell>
          <cell r="BM563" t="str">
            <v>Activos</v>
          </cell>
          <cell r="BN563" t="str">
            <v>Tecnicos</v>
          </cell>
          <cell r="BO563" t="str">
            <v>TECNICO ASIS</v>
          </cell>
          <cell r="BP563" t="str">
            <v>000067</v>
          </cell>
          <cell r="BQ563" t="str">
            <v>Ocupada</v>
          </cell>
          <cell r="BR563" t="str">
            <v>Concurso</v>
          </cell>
          <cell r="BS563" t="str">
            <v>03/01/1994</v>
          </cell>
          <cell r="BT563" t="str">
            <v>RESOLUCION DIRECTORAL</v>
          </cell>
          <cell r="BU563" t="str">
            <v>03/01/1994</v>
          </cell>
          <cell r="BV563" t="str">
            <v>-</v>
          </cell>
          <cell r="BX563" t="str">
            <v>DIRECCION EJECUTIVA</v>
          </cell>
          <cell r="BY563" t="str">
            <v>GESTION ADMINISTRATIVA</v>
          </cell>
          <cell r="BZ563" t="str">
            <v>Personal y Obligaciones Sociales</v>
          </cell>
          <cell r="CA563" t="str">
            <v>RECURSOS ORDINARIOS</v>
          </cell>
          <cell r="CB563" t="str">
            <v>12</v>
          </cell>
          <cell r="CC563" t="str">
            <v>BANCO DE LA NACION</v>
          </cell>
          <cell r="CD563" t="str">
            <v>MULTIRED</v>
          </cell>
          <cell r="CE563" t="str">
            <v>04181343422</v>
          </cell>
          <cell r="CF563" t="str">
            <v>00000000000000000000</v>
          </cell>
          <cell r="CG563" t="str">
            <v>DL.25897 - SPP</v>
          </cell>
          <cell r="CH563" t="str">
            <v>AFP INTEGRA</v>
          </cell>
          <cell r="CI563" t="str">
            <v>03/01/1994</v>
          </cell>
          <cell r="CJ563" t="str">
            <v>259021EMBES8</v>
          </cell>
          <cell r="CK563" t="str">
            <v>000000000000000</v>
          </cell>
          <cell r="CL563" t="str">
            <v>UE Red De Salud Abancay</v>
          </cell>
          <cell r="CM563" t="str">
            <v>ACTIVO</v>
          </cell>
          <cell r="CR563" t="str">
            <v>MICRORED DE SALUD MICAELA BASTIDAS</v>
          </cell>
        </row>
        <row r="564">
          <cell r="S564" t="str">
            <v>31005881</v>
          </cell>
          <cell r="T564" t="str">
            <v>JACQUELINE</v>
          </cell>
          <cell r="U564" t="str">
            <v>NIÑO DE GUZMAN</v>
          </cell>
          <cell r="V564" t="str">
            <v>CONTRERAS</v>
          </cell>
          <cell r="W564" t="str">
            <v>SIN DATOS</v>
          </cell>
          <cell r="X564" t="str">
            <v>13/01/1966</v>
          </cell>
          <cell r="Y564" t="str">
            <v>Femenino</v>
          </cell>
          <cell r="Z564" t="str">
            <v>Casado</v>
          </cell>
          <cell r="AA564" t="str">
            <v>ANEXO PICHIHUA</v>
          </cell>
          <cell r="AC564" t="str">
            <v>suhsmita_sen@hotmail.com</v>
          </cell>
          <cell r="AD564" t="str">
            <v>953803168</v>
          </cell>
          <cell r="AE564" t="str">
            <v>Superior Técnico</v>
          </cell>
          <cell r="AF564" t="str">
            <v>Técnico superior completo</v>
          </cell>
          <cell r="AG564" t="str">
            <v>TECNICO EN ENFERMERIA</v>
          </cell>
          <cell r="AK564" t="str">
            <v>TITULO</v>
          </cell>
          <cell r="AM564" t="str">
            <v>NO</v>
          </cell>
          <cell r="AR564" t="str">
            <v>SI</v>
          </cell>
          <cell r="AS564" t="str">
            <v>NO</v>
          </cell>
          <cell r="AT564" t="str">
            <v>NO</v>
          </cell>
          <cell r="AV564" t="str">
            <v>1987-12-15</v>
          </cell>
          <cell r="AW564" t="str">
            <v>TECNICO/A EN ENFERMERIA II</v>
          </cell>
          <cell r="AX564" t="str">
            <v>Regimen 276</v>
          </cell>
          <cell r="AY564" t="str">
            <v>Nombrado</v>
          </cell>
          <cell r="AZ564" t="str">
            <v>STA</v>
          </cell>
          <cell r="BA564" t="str">
            <v>0094-STA-Servidor Tecnico A</v>
          </cell>
          <cell r="BB564" t="str">
            <v>TA</v>
          </cell>
          <cell r="BC564" t="str">
            <v>Recursos Ordinarios</v>
          </cell>
          <cell r="BE564" t="str">
            <v>Solo Remoto</v>
          </cell>
          <cell r="BF564" t="str">
            <v>NO</v>
          </cell>
          <cell r="BG564" t="str">
            <v>NO</v>
          </cell>
          <cell r="BH564" t="str">
            <v>Presencia de comorbilidad(RM 193-2020-MINSA,7.2)</v>
          </cell>
          <cell r="BI564" t="str">
            <v>NO</v>
          </cell>
          <cell r="BJ564" t="str">
            <v>NO</v>
          </cell>
          <cell r="BL564" t="str">
            <v>NO</v>
          </cell>
          <cell r="BM564" t="str">
            <v>Activos</v>
          </cell>
          <cell r="BN564" t="str">
            <v>Tecnicos</v>
          </cell>
          <cell r="BO564" t="str">
            <v>TECNICO ASIS</v>
          </cell>
          <cell r="BP564" t="str">
            <v>000071</v>
          </cell>
          <cell r="BQ564" t="str">
            <v>Ocupada</v>
          </cell>
          <cell r="BR564" t="str">
            <v>Concurso</v>
          </cell>
          <cell r="BS564" t="str">
            <v>15/12/1987</v>
          </cell>
          <cell r="BT564" t="str">
            <v>RESOLUCION DIRECTORAL</v>
          </cell>
          <cell r="BU564" t="str">
            <v>15/12/1987</v>
          </cell>
          <cell r="BV564" t="str">
            <v>-</v>
          </cell>
          <cell r="BX564" t="str">
            <v>DIRECCION EJECUTIVA</v>
          </cell>
          <cell r="BY564" t="str">
            <v>GESTION ADMINISTRATIVA</v>
          </cell>
          <cell r="BZ564" t="str">
            <v>Personal y Obligaciones Sociales</v>
          </cell>
          <cell r="CA564" t="str">
            <v>RECURSOS ORDINARIOS</v>
          </cell>
          <cell r="CB564" t="str">
            <v>12</v>
          </cell>
          <cell r="CC564" t="str">
            <v>BANCO DE LA NACION</v>
          </cell>
          <cell r="CD564" t="str">
            <v>MULTIRED</v>
          </cell>
          <cell r="CE564" t="str">
            <v>04181343481</v>
          </cell>
          <cell r="CF564" t="str">
            <v>1</v>
          </cell>
          <cell r="CG564" t="str">
            <v>DL.25897 - SPP</v>
          </cell>
          <cell r="CH564" t="str">
            <v>AFP INTEGRA</v>
          </cell>
          <cell r="CI564" t="str">
            <v>01/07/2018</v>
          </cell>
          <cell r="CJ564" t="str">
            <v>541180JNCOT8</v>
          </cell>
          <cell r="CK564" t="str">
            <v>0</v>
          </cell>
          <cell r="CL564" t="str">
            <v>UE Red De Salud Abancay</v>
          </cell>
          <cell r="CM564" t="str">
            <v>ACTIVO</v>
          </cell>
          <cell r="CR564" t="str">
            <v>MICRORED DE SALUD MICAELA BASTIDAS</v>
          </cell>
        </row>
        <row r="565">
          <cell r="S565" t="str">
            <v>06958188</v>
          </cell>
          <cell r="T565" t="str">
            <v>REYNALDO</v>
          </cell>
          <cell r="U565" t="str">
            <v>PALOMINO</v>
          </cell>
          <cell r="V565" t="str">
            <v>ALARCON</v>
          </cell>
          <cell r="W565" t="str">
            <v>SIN DATOS</v>
          </cell>
          <cell r="X565" t="str">
            <v>26/05/1964</v>
          </cell>
          <cell r="Y565" t="str">
            <v>Masculino</v>
          </cell>
          <cell r="Z565" t="str">
            <v>Soltero</v>
          </cell>
          <cell r="AA565" t="str">
            <v>COMUNID.HUAYQUIPA</v>
          </cell>
          <cell r="AC565" t="str">
            <v>reypalar@hotmail.com</v>
          </cell>
          <cell r="AD565" t="str">
            <v>994729941</v>
          </cell>
          <cell r="AE565" t="str">
            <v>Superior Técnico</v>
          </cell>
          <cell r="AF565" t="str">
            <v>Técnico superior incompleto</v>
          </cell>
          <cell r="AG565" t="str">
            <v>TECNICO EN ENFERMERIA</v>
          </cell>
          <cell r="AK565" t="str">
            <v>BACHILLER</v>
          </cell>
          <cell r="AM565" t="str">
            <v>NO</v>
          </cell>
          <cell r="AR565" t="str">
            <v>SI</v>
          </cell>
          <cell r="AS565" t="str">
            <v>NO</v>
          </cell>
          <cell r="AT565" t="str">
            <v>NO</v>
          </cell>
          <cell r="AV565" t="str">
            <v>1988-08-15</v>
          </cell>
          <cell r="AW565" t="str">
            <v>TECNICO/A SANITARIO AMBIENTAL II</v>
          </cell>
          <cell r="AX565" t="str">
            <v>Regimen 276</v>
          </cell>
          <cell r="AY565" t="str">
            <v>Nombrado</v>
          </cell>
          <cell r="AZ565" t="str">
            <v>STA</v>
          </cell>
          <cell r="BA565" t="str">
            <v>0094-STA-Servidor Tecnico A</v>
          </cell>
          <cell r="BB565" t="str">
            <v>TA</v>
          </cell>
          <cell r="BC565" t="str">
            <v>Recursos Ordinarios</v>
          </cell>
          <cell r="BE565" t="str">
            <v>Presencial</v>
          </cell>
          <cell r="BF565" t="str">
            <v>NO</v>
          </cell>
          <cell r="BG565" t="str">
            <v>NO</v>
          </cell>
          <cell r="BI565" t="str">
            <v>NO</v>
          </cell>
          <cell r="BJ565" t="str">
            <v>NO</v>
          </cell>
          <cell r="BL565" t="str">
            <v>NO</v>
          </cell>
          <cell r="BM565" t="str">
            <v>Activos</v>
          </cell>
          <cell r="BN565" t="str">
            <v>Tecnicos</v>
          </cell>
          <cell r="BO565" t="str">
            <v>TECNICO ASIS</v>
          </cell>
          <cell r="BP565" t="str">
            <v>000076</v>
          </cell>
          <cell r="BQ565" t="str">
            <v>Ocupada</v>
          </cell>
          <cell r="BR565" t="str">
            <v>Concurso</v>
          </cell>
          <cell r="BS565" t="str">
            <v>15/08/1988</v>
          </cell>
          <cell r="BT565" t="str">
            <v>RESOLUCION DIRECTORAL</v>
          </cell>
          <cell r="BU565" t="str">
            <v>15/08/1988</v>
          </cell>
          <cell r="BV565" t="str">
            <v>-</v>
          </cell>
          <cell r="BX565" t="str">
            <v>DIRECCION EJECUTIVA</v>
          </cell>
          <cell r="BY565" t="str">
            <v>GESTION ADMINISTRATIVA</v>
          </cell>
          <cell r="BZ565" t="str">
            <v>Personal y Obligaciones Sociales</v>
          </cell>
          <cell r="CA565" t="str">
            <v>RECURSOS ORDINARIOS</v>
          </cell>
          <cell r="CB565" t="str">
            <v>12</v>
          </cell>
          <cell r="CC565" t="str">
            <v>BANCO DE LA NACION</v>
          </cell>
          <cell r="CD565" t="str">
            <v>MULTIRED</v>
          </cell>
          <cell r="CE565" t="str">
            <v>04181343554</v>
          </cell>
          <cell r="CF565" t="str">
            <v>00000000000000000000</v>
          </cell>
          <cell r="CG565" t="str">
            <v>DL.25897 - SPP</v>
          </cell>
          <cell r="CH565" t="str">
            <v>AFP PROFUTURO</v>
          </cell>
          <cell r="CI565" t="str">
            <v>01/07/2018</v>
          </cell>
          <cell r="CJ565" t="str">
            <v>235211RPAOR1</v>
          </cell>
          <cell r="CK565" t="str">
            <v>000000000000000</v>
          </cell>
          <cell r="CL565" t="str">
            <v>UE Red De Salud Abancay</v>
          </cell>
          <cell r="CM565" t="str">
            <v>ACTIVO</v>
          </cell>
        </row>
        <row r="566">
          <cell r="S566" t="str">
            <v>31034387</v>
          </cell>
          <cell r="T566" t="str">
            <v>CELINDA</v>
          </cell>
          <cell r="U566" t="str">
            <v>PANIURA</v>
          </cell>
          <cell r="V566" t="str">
            <v>HUAMAN</v>
          </cell>
          <cell r="W566" t="str">
            <v>SIN DATOS</v>
          </cell>
          <cell r="X566" t="str">
            <v>04/11/1971</v>
          </cell>
          <cell r="Y566" t="str">
            <v>Femenino</v>
          </cell>
          <cell r="Z566" t="str">
            <v>Casado</v>
          </cell>
          <cell r="AA566" t="str">
            <v>ASOC VICTOR ACOSTA RIOS M-2</v>
          </cell>
          <cell r="AC566" t="str">
            <v>Celi_ph2013@hotmail.com</v>
          </cell>
          <cell r="AD566" t="str">
            <v>983989529</v>
          </cell>
          <cell r="AE566" t="str">
            <v>Superior Universitario</v>
          </cell>
          <cell r="AF566" t="str">
            <v>Superior completo</v>
          </cell>
          <cell r="AG566" t="str">
            <v>ENFERMERA(O)</v>
          </cell>
          <cell r="AH566" t="str">
            <v>ENFERMERA(O)</v>
          </cell>
          <cell r="AK566" t="str">
            <v>TITULO</v>
          </cell>
          <cell r="AL566" t="str">
            <v>33120</v>
          </cell>
          <cell r="AM566" t="str">
            <v>SI</v>
          </cell>
          <cell r="AN566" t="str">
            <v>CRECIMIENTO, DESARROLLO DEL NIÑO Y ESTIMULACION TEMPRANA</v>
          </cell>
          <cell r="AO566" t="str">
            <v>RNE</v>
          </cell>
          <cell r="AP566" t="str">
            <v>019451</v>
          </cell>
          <cell r="AQ566" t="str">
            <v>UNIVERSIDAD NACIONAL DEL CALLAO</v>
          </cell>
          <cell r="AR566" t="str">
            <v>SI</v>
          </cell>
          <cell r="AS566" t="str">
            <v>NO</v>
          </cell>
          <cell r="AT566" t="str">
            <v>NO</v>
          </cell>
          <cell r="AV566" t="str">
            <v>2006-01-01</v>
          </cell>
          <cell r="AW566" t="str">
            <v>ENFERMERA/O</v>
          </cell>
          <cell r="AX566" t="str">
            <v>Regimen 276</v>
          </cell>
          <cell r="AY566" t="str">
            <v>Nombrado</v>
          </cell>
          <cell r="AZ566" t="str">
            <v>ENF-10</v>
          </cell>
          <cell r="BA566" t="str">
            <v>0076-ENF-10-Enfermera (nivel I)</v>
          </cell>
          <cell r="BB566" t="str">
            <v>10</v>
          </cell>
          <cell r="BE566" t="str">
            <v>Presencial</v>
          </cell>
          <cell r="BF566" t="str">
            <v>NO</v>
          </cell>
          <cell r="BG566" t="str">
            <v>NO</v>
          </cell>
          <cell r="BI566" t="str">
            <v>NO</v>
          </cell>
          <cell r="BJ566" t="str">
            <v>NO</v>
          </cell>
          <cell r="BK566" t="str">
            <v>2016-01-01</v>
          </cell>
          <cell r="BL566" t="str">
            <v>NO</v>
          </cell>
          <cell r="BM566" t="str">
            <v>Activos</v>
          </cell>
          <cell r="BN566" t="str">
            <v>Profesionales de la Salud</v>
          </cell>
          <cell r="BO566" t="str">
            <v>PROF. DE LA SALUD</v>
          </cell>
          <cell r="BP566" t="str">
            <v>000471</v>
          </cell>
          <cell r="BQ566" t="str">
            <v>Ocupada</v>
          </cell>
          <cell r="BR566" t="str">
            <v>Ley 30281</v>
          </cell>
          <cell r="BS566" t="str">
            <v>31/12/2015</v>
          </cell>
          <cell r="BT566" t="str">
            <v>RESOLUCION DIRECTORAL</v>
          </cell>
          <cell r="BU566" t="str">
            <v>31/12/2015</v>
          </cell>
          <cell r="BV566" t="str">
            <v>Nombramiento 2015</v>
          </cell>
          <cell r="BX566" t="str">
            <v>RED DE SALUD ABANCAY</v>
          </cell>
          <cell r="BY566" t="str">
            <v>GESTION ADMINISTRATIVA</v>
          </cell>
          <cell r="BZ566" t="str">
            <v>Personal y Obligaciones Sociales</v>
          </cell>
          <cell r="CA566" t="str">
            <v>RECURSOS ORDINARIOS</v>
          </cell>
          <cell r="CB566" t="str">
            <v>12</v>
          </cell>
          <cell r="CC566" t="str">
            <v>BANCO DE LA NACION</v>
          </cell>
          <cell r="CD566" t="str">
            <v>MULTIRED</v>
          </cell>
          <cell r="CE566" t="str">
            <v>00000</v>
          </cell>
          <cell r="CF566" t="str">
            <v>00000000000000000000</v>
          </cell>
          <cell r="CG566" t="str">
            <v>DL.19990 - SNP</v>
          </cell>
          <cell r="CH566" t="str">
            <v>O.N.P.</v>
          </cell>
          <cell r="CI566" t="str">
            <v>01/05/2018</v>
          </cell>
          <cell r="CJ566" t="str">
            <v>0</v>
          </cell>
          <cell r="CK566" t="str">
            <v>0</v>
          </cell>
          <cell r="CL566" t="str">
            <v>UE Red De Salud Abancay</v>
          </cell>
          <cell r="CM566" t="str">
            <v>ACTIVO</v>
          </cell>
          <cell r="CR566" t="str">
            <v>MICRORED DE SALUD MICAELA BASTIDAS</v>
          </cell>
        </row>
        <row r="567">
          <cell r="S567" t="str">
            <v>40297018</v>
          </cell>
          <cell r="T567" t="str">
            <v>GIOVANNA</v>
          </cell>
          <cell r="U567" t="str">
            <v>PEREZ</v>
          </cell>
          <cell r="V567" t="str">
            <v>MARTINEZ</v>
          </cell>
          <cell r="W567" t="str">
            <v>SIN DATOS</v>
          </cell>
          <cell r="X567" t="str">
            <v>25/07/1979</v>
          </cell>
          <cell r="Y567" t="str">
            <v>Femenino</v>
          </cell>
          <cell r="Z567" t="str">
            <v>Soltero</v>
          </cell>
          <cell r="AA567" t="str">
            <v>AV.PANAMERICANA 1133</v>
          </cell>
          <cell r="AC567" t="str">
            <v>yovi2507@hotmail.com</v>
          </cell>
          <cell r="AD567" t="str">
            <v>982037242</v>
          </cell>
          <cell r="AE567" t="str">
            <v>Superior Técnico</v>
          </cell>
          <cell r="AF567" t="str">
            <v>Técnico superior completo</v>
          </cell>
          <cell r="AG567" t="str">
            <v>TECNICO EN ENFERMERIA</v>
          </cell>
          <cell r="AK567" t="str">
            <v>TITULO</v>
          </cell>
          <cell r="AM567" t="str">
            <v>NO</v>
          </cell>
          <cell r="AR567" t="str">
            <v>SI</v>
          </cell>
          <cell r="AS567" t="str">
            <v>NO</v>
          </cell>
          <cell r="AT567" t="str">
            <v>NO</v>
          </cell>
          <cell r="AV567" t="str">
            <v>2003-11-05</v>
          </cell>
          <cell r="AW567" t="str">
            <v>TECNICO/A SANITARIO AMBIENTAL II</v>
          </cell>
          <cell r="AX567" t="str">
            <v>Regimen 276</v>
          </cell>
          <cell r="AY567" t="str">
            <v>Nombrado</v>
          </cell>
          <cell r="AZ567" t="str">
            <v>STA</v>
          </cell>
          <cell r="BA567" t="str">
            <v>0094-STA-Servidor Tecnico A</v>
          </cell>
          <cell r="BB567" t="str">
            <v>TA</v>
          </cell>
          <cell r="BC567" t="str">
            <v>Recursos Ordinarios</v>
          </cell>
          <cell r="BE567" t="str">
            <v>Solo Remoto</v>
          </cell>
          <cell r="BF567" t="str">
            <v>NO</v>
          </cell>
          <cell r="BG567" t="str">
            <v>NO</v>
          </cell>
          <cell r="BH567" t="str">
            <v>Presencia de comorbilidad(RM 193-2020-MINSA,7.2)</v>
          </cell>
          <cell r="BI567" t="str">
            <v>NO</v>
          </cell>
          <cell r="BJ567" t="str">
            <v>NO</v>
          </cell>
          <cell r="BK567" t="str">
            <v>2003-11-05</v>
          </cell>
          <cell r="BL567" t="str">
            <v>NO</v>
          </cell>
          <cell r="BM567" t="str">
            <v>Activos</v>
          </cell>
          <cell r="BN567" t="str">
            <v>Tecnicos</v>
          </cell>
          <cell r="BO567" t="str">
            <v>TECNICO ASIS</v>
          </cell>
          <cell r="BP567" t="str">
            <v>000083</v>
          </cell>
          <cell r="BQ567" t="str">
            <v>Ocupada</v>
          </cell>
          <cell r="BR567" t="str">
            <v>Concurso</v>
          </cell>
          <cell r="BS567" t="str">
            <v>11/05/2003</v>
          </cell>
          <cell r="BT567" t="str">
            <v>RESOLUCION DIRECTORAL</v>
          </cell>
          <cell r="BU567" t="str">
            <v>11/05/2003</v>
          </cell>
          <cell r="BV567" t="str">
            <v>-</v>
          </cell>
          <cell r="BX567" t="str">
            <v>DIRECCION EJECUTIVA</v>
          </cell>
          <cell r="BY567" t="str">
            <v>GESTION ADMINISTRATIVA</v>
          </cell>
          <cell r="BZ567" t="str">
            <v>Personal y Obligaciones Sociales</v>
          </cell>
          <cell r="CA567" t="str">
            <v>RECURSOS ORDINARIOS</v>
          </cell>
          <cell r="CB567" t="str">
            <v>12</v>
          </cell>
          <cell r="CC567" t="str">
            <v>BANCO DE LA NACION</v>
          </cell>
          <cell r="CD567" t="str">
            <v>MULTIRED</v>
          </cell>
          <cell r="CE567" t="str">
            <v>04181013155</v>
          </cell>
          <cell r="CF567" t="str">
            <v>00000000000000000000</v>
          </cell>
          <cell r="CG567" t="str">
            <v>DL.19990 - SNP</v>
          </cell>
          <cell r="CH567" t="str">
            <v>O.N.P.</v>
          </cell>
          <cell r="CI567" t="str">
            <v>11/05/2003</v>
          </cell>
          <cell r="CJ567" t="str">
            <v>000000000000</v>
          </cell>
          <cell r="CK567" t="str">
            <v>000000000000000</v>
          </cell>
          <cell r="CL567" t="str">
            <v>UE Red De Salud Abancay</v>
          </cell>
          <cell r="CM567" t="str">
            <v>ACTIVO</v>
          </cell>
          <cell r="CR567" t="str">
            <v>MICRORED DE SALUD MICAELA BASTIDAS</v>
          </cell>
        </row>
        <row r="568">
          <cell r="S568" t="str">
            <v>31034258</v>
          </cell>
          <cell r="T568" t="str">
            <v>JUANETH</v>
          </cell>
          <cell r="U568" t="str">
            <v>PEREZ</v>
          </cell>
          <cell r="V568" t="str">
            <v>TRUJILLO</v>
          </cell>
          <cell r="W568" t="str">
            <v>SIN DATOS</v>
          </cell>
          <cell r="X568" t="str">
            <v>24/11/1971</v>
          </cell>
          <cell r="Y568" t="str">
            <v>Femenino</v>
          </cell>
          <cell r="Z568" t="str">
            <v>Casado</v>
          </cell>
          <cell r="AA568" t="str">
            <v>URB. HIROITO MZ.C LOTE 4</v>
          </cell>
          <cell r="AC568" t="str">
            <v>yanequito-perez@hotmail.com</v>
          </cell>
          <cell r="AD568" t="str">
            <v>983744566</v>
          </cell>
          <cell r="AE568" t="str">
            <v>Superior Universitario</v>
          </cell>
          <cell r="AF568" t="str">
            <v>Superior completo</v>
          </cell>
          <cell r="AG568" t="str">
            <v>ENFERMERA(O)</v>
          </cell>
          <cell r="AK568" t="str">
            <v>TITULO</v>
          </cell>
          <cell r="AL568" t="str">
            <v>24182</v>
          </cell>
          <cell r="AM568" t="str">
            <v>SI</v>
          </cell>
          <cell r="AN568" t="str">
            <v>ENFERMERIA EN SALUD PUBLICA</v>
          </cell>
          <cell r="AO568" t="str">
            <v>RNE</v>
          </cell>
          <cell r="AP568" t="str">
            <v>9178</v>
          </cell>
          <cell r="AR568" t="str">
            <v>SI</v>
          </cell>
          <cell r="AS568" t="str">
            <v>NO</v>
          </cell>
          <cell r="AT568" t="str">
            <v>NO</v>
          </cell>
          <cell r="AV568" t="str">
            <v>2010-06-01</v>
          </cell>
          <cell r="AW568" t="str">
            <v>ENFERMERA/O</v>
          </cell>
          <cell r="AX568" t="str">
            <v>Regimen 276</v>
          </cell>
          <cell r="AY568" t="str">
            <v>Nombrado</v>
          </cell>
          <cell r="AZ568" t="str">
            <v>ENF-10</v>
          </cell>
          <cell r="BA568" t="str">
            <v>0076-ENF-10-Enfermera (nivel I)</v>
          </cell>
          <cell r="BB568" t="str">
            <v>10</v>
          </cell>
          <cell r="BC568" t="str">
            <v>Recursos Ordinarios</v>
          </cell>
          <cell r="BE568" t="str">
            <v>Presencial</v>
          </cell>
          <cell r="BF568" t="str">
            <v>NO</v>
          </cell>
          <cell r="BG568" t="str">
            <v>NO</v>
          </cell>
          <cell r="BH568" t="str">
            <v>Licencia por causas diferentes a los grupos de riesgo COVID-19</v>
          </cell>
          <cell r="BI568" t="str">
            <v>NO</v>
          </cell>
          <cell r="BJ568" t="str">
            <v>NO</v>
          </cell>
          <cell r="BK568" t="str">
            <v>01/08/2010</v>
          </cell>
          <cell r="BL568" t="str">
            <v>SI</v>
          </cell>
          <cell r="BM568" t="str">
            <v>Activos</v>
          </cell>
          <cell r="BN568" t="str">
            <v>Profesionales de la Salud</v>
          </cell>
          <cell r="BO568" t="str">
            <v>PROF. DE LA SALUD</v>
          </cell>
          <cell r="BP568" t="str">
            <v>000200</v>
          </cell>
          <cell r="BQ568" t="str">
            <v>Ocupada</v>
          </cell>
          <cell r="BR568" t="str">
            <v>Ley 28498</v>
          </cell>
          <cell r="BS568" t="str">
            <v>01/04/2010</v>
          </cell>
          <cell r="BT568" t="str">
            <v>RESOLUCION DIRECTORAL</v>
          </cell>
          <cell r="BU568" t="str">
            <v>01/04/2010</v>
          </cell>
          <cell r="BV568" t="str">
            <v>-</v>
          </cell>
          <cell r="BX568" t="str">
            <v>DIRECCION EJECUTIVA</v>
          </cell>
          <cell r="BY568" t="str">
            <v>GESTION ADMINISTRATIVA</v>
          </cell>
          <cell r="BZ568" t="str">
            <v>Personal y Obligaciones Sociales</v>
          </cell>
          <cell r="CA568" t="str">
            <v>RECURSOS ORDINARIOS</v>
          </cell>
          <cell r="CB568" t="str">
            <v>12</v>
          </cell>
          <cell r="CC568" t="str">
            <v>BANCO DE LA NACION</v>
          </cell>
          <cell r="CD568" t="str">
            <v>MULTIRED</v>
          </cell>
          <cell r="CE568" t="str">
            <v>04181052886</v>
          </cell>
          <cell r="CF568" t="str">
            <v>00000000000000000000</v>
          </cell>
          <cell r="CG568" t="str">
            <v>DL.25897 - SPP</v>
          </cell>
          <cell r="CH568" t="str">
            <v>PRIMA AFP</v>
          </cell>
          <cell r="CI568" t="str">
            <v>01/10/2008</v>
          </cell>
          <cell r="CJ568" t="str">
            <v>562590JPTEJ4</v>
          </cell>
          <cell r="CK568" t="str">
            <v>000000000000000</v>
          </cell>
          <cell r="CL568" t="str">
            <v>UE Red De Salud Abancay</v>
          </cell>
          <cell r="CM568" t="str">
            <v>ACTIVO</v>
          </cell>
          <cell r="CR568" t="str">
            <v>MICRORED DE SALUD MICAELA BASTIDAS</v>
          </cell>
        </row>
        <row r="569">
          <cell r="S569" t="str">
            <v>06021560</v>
          </cell>
          <cell r="T569" t="str">
            <v>GUILLERMINA ERLINDA</v>
          </cell>
          <cell r="U569" t="str">
            <v>PIMENTEL</v>
          </cell>
          <cell r="V569" t="str">
            <v>LOAYZA</v>
          </cell>
          <cell r="W569" t="str">
            <v>SIN DATOS</v>
          </cell>
          <cell r="X569" t="str">
            <v>10/02/1966</v>
          </cell>
          <cell r="Y569" t="str">
            <v>Femenino</v>
          </cell>
          <cell r="Z569" t="str">
            <v>Soltero</v>
          </cell>
          <cell r="AA569" t="str">
            <v>AV CIRCUNVALACION S/N</v>
          </cell>
          <cell r="AC569" t="str">
            <v>erli_10@hotmail.com,guierlinda6602@gmail.com,guierlinda6602@gmail.com</v>
          </cell>
          <cell r="AD569" t="str">
            <v>971401499,971401499</v>
          </cell>
          <cell r="AE569" t="str">
            <v>Superior Técnico</v>
          </cell>
          <cell r="AF569" t="str">
            <v>Técnico superior completo</v>
          </cell>
          <cell r="AG569" t="str">
            <v>TECNICO EN ENFERMERIA</v>
          </cell>
          <cell r="AK569" t="str">
            <v>TITULO</v>
          </cell>
          <cell r="AM569" t="str">
            <v>NO</v>
          </cell>
          <cell r="AR569" t="str">
            <v>SI</v>
          </cell>
          <cell r="AS569" t="str">
            <v>NO</v>
          </cell>
          <cell r="AT569" t="str">
            <v>NO</v>
          </cell>
          <cell r="AV569" t="str">
            <v>1988-04-01</v>
          </cell>
          <cell r="AW569" t="str">
            <v>TECNICO/A EN ENFERMERIA II</v>
          </cell>
          <cell r="AX569" t="str">
            <v>Regimen 276</v>
          </cell>
          <cell r="AY569" t="str">
            <v>Nombrado</v>
          </cell>
          <cell r="AZ569" t="str">
            <v>STA</v>
          </cell>
          <cell r="BA569" t="str">
            <v>0094-STA-Servidor Tecnico A</v>
          </cell>
          <cell r="BB569" t="str">
            <v>TA</v>
          </cell>
          <cell r="BC569" t="str">
            <v>Recursos Ordinarios</v>
          </cell>
          <cell r="BE569" t="str">
            <v>Presencial</v>
          </cell>
          <cell r="BF569" t="str">
            <v>NO</v>
          </cell>
          <cell r="BG569" t="str">
            <v>NO</v>
          </cell>
          <cell r="BI569" t="str">
            <v>NO</v>
          </cell>
          <cell r="BJ569" t="str">
            <v>NO</v>
          </cell>
          <cell r="BL569" t="str">
            <v>NO</v>
          </cell>
          <cell r="BM569" t="str">
            <v>Activos</v>
          </cell>
          <cell r="BN569" t="str">
            <v>Tecnicos</v>
          </cell>
          <cell r="BO569" t="str">
            <v>TECNICO ASIS</v>
          </cell>
          <cell r="BP569" t="str">
            <v>000084</v>
          </cell>
          <cell r="BQ569" t="str">
            <v>Ocupada</v>
          </cell>
          <cell r="BR569" t="str">
            <v>Concurso</v>
          </cell>
          <cell r="BS569" t="str">
            <v>04/01/1988</v>
          </cell>
          <cell r="BT569" t="str">
            <v>RESOLUCION DIRECTORAL</v>
          </cell>
          <cell r="BU569" t="str">
            <v>04/01/1988</v>
          </cell>
          <cell r="BV569" t="str">
            <v>-</v>
          </cell>
          <cell r="BX569" t="str">
            <v>DIRECCION EJECUTIVA</v>
          </cell>
          <cell r="BY569" t="str">
            <v>GESTION ADMINISTRATIVA</v>
          </cell>
          <cell r="BZ569" t="str">
            <v>Personal y Obligaciones Sociales</v>
          </cell>
          <cell r="CA569" t="str">
            <v>RECURSOS ORDINARIOS</v>
          </cell>
          <cell r="CB569" t="str">
            <v>12</v>
          </cell>
          <cell r="CC569" t="str">
            <v>BANCO DE LA NACION</v>
          </cell>
          <cell r="CD569" t="str">
            <v>MULTIRED</v>
          </cell>
          <cell r="CE569" t="str">
            <v>04181343813</v>
          </cell>
          <cell r="CF569" t="str">
            <v>00000000000000000000</v>
          </cell>
          <cell r="CG569" t="str">
            <v>DL.25897 - SPP</v>
          </cell>
          <cell r="CH569" t="str">
            <v>AFP PROFUTURO</v>
          </cell>
          <cell r="CI569" t="str">
            <v>01/07/2018</v>
          </cell>
          <cell r="CJ569" t="str">
            <v>241460GPLEY4</v>
          </cell>
          <cell r="CK569" t="str">
            <v>000000000000000</v>
          </cell>
          <cell r="CL569" t="str">
            <v>UE Red De Salud Abancay</v>
          </cell>
          <cell r="CM569" t="str">
            <v>ACTIVO</v>
          </cell>
          <cell r="CR569" t="str">
            <v>MICRORED DE SALUD MICAELA BASTIDAS</v>
          </cell>
        </row>
        <row r="570">
          <cell r="S570" t="str">
            <v>31520395</v>
          </cell>
          <cell r="T570" t="str">
            <v>CARMEN</v>
          </cell>
          <cell r="U570" t="str">
            <v>PORTILLO</v>
          </cell>
          <cell r="V570" t="str">
            <v>TUERO</v>
          </cell>
          <cell r="W570" t="str">
            <v>SIN DATOS</v>
          </cell>
          <cell r="X570" t="str">
            <v>23/07/1961</v>
          </cell>
          <cell r="Y570" t="str">
            <v>Femenino</v>
          </cell>
          <cell r="Z570" t="str">
            <v>Soltero</v>
          </cell>
          <cell r="AA570" t="str">
            <v>URB.IMPERIAL S/N</v>
          </cell>
          <cell r="AE570" t="str">
            <v>Superior Técnico</v>
          </cell>
          <cell r="AF570" t="str">
            <v>Técnico superior completo</v>
          </cell>
          <cell r="AG570" t="str">
            <v>TECNICO EN ENFERMERIA</v>
          </cell>
          <cell r="AK570" t="str">
            <v>TITULO</v>
          </cell>
          <cell r="AM570" t="str">
            <v>NO</v>
          </cell>
          <cell r="AR570" t="str">
            <v>SI</v>
          </cell>
          <cell r="AS570" t="str">
            <v>NO</v>
          </cell>
          <cell r="AT570" t="str">
            <v>NO</v>
          </cell>
          <cell r="AV570" t="str">
            <v>1987-11-23</v>
          </cell>
          <cell r="AW570" t="str">
            <v>TECNICO/A EN ENFERMERIA II</v>
          </cell>
          <cell r="AX570" t="str">
            <v>Regimen 276</v>
          </cell>
          <cell r="AY570" t="str">
            <v>Nombrado</v>
          </cell>
          <cell r="AZ570" t="str">
            <v>STA</v>
          </cell>
          <cell r="BA570" t="str">
            <v>0094-STA-Servidor Tecnico A</v>
          </cell>
          <cell r="BB570" t="str">
            <v>TA</v>
          </cell>
          <cell r="BC570" t="str">
            <v>Recursos Ordinarios</v>
          </cell>
          <cell r="BE570" t="str">
            <v>Presencial</v>
          </cell>
          <cell r="BF570" t="str">
            <v>NO</v>
          </cell>
          <cell r="BG570" t="str">
            <v>NO</v>
          </cell>
          <cell r="BI570" t="str">
            <v>NO</v>
          </cell>
          <cell r="BJ570" t="str">
            <v>NO</v>
          </cell>
          <cell r="BK570" t="str">
            <v>1987-11-23</v>
          </cell>
          <cell r="BL570" t="str">
            <v>NO</v>
          </cell>
          <cell r="BM570" t="str">
            <v>Activos</v>
          </cell>
          <cell r="BN570" t="str">
            <v>Tecnicos</v>
          </cell>
          <cell r="BO570" t="str">
            <v>TECNICO ASIS</v>
          </cell>
          <cell r="BP570" t="str">
            <v>000087</v>
          </cell>
          <cell r="BQ570" t="str">
            <v>Ocupada</v>
          </cell>
          <cell r="BR570" t="str">
            <v>Concurso</v>
          </cell>
          <cell r="BS570" t="str">
            <v>23/11/1987</v>
          </cell>
          <cell r="BT570" t="str">
            <v>RESOLUCION DIRECTORAL</v>
          </cell>
          <cell r="BU570" t="str">
            <v>23/11/1987</v>
          </cell>
          <cell r="BV570" t="str">
            <v>-</v>
          </cell>
          <cell r="BX570" t="str">
            <v>DIRECCION EJECUTIVA</v>
          </cell>
          <cell r="BY570" t="str">
            <v>GESTION ADMINISTRATIVA</v>
          </cell>
          <cell r="BZ570" t="str">
            <v>Personal y Obligaciones Sociales</v>
          </cell>
          <cell r="CA570" t="str">
            <v>RECURSOS ORDINARIOS</v>
          </cell>
          <cell r="CB570" t="str">
            <v>12</v>
          </cell>
          <cell r="CC570" t="str">
            <v>BANCO DE LA NACION</v>
          </cell>
          <cell r="CD570" t="str">
            <v>MULTIRED</v>
          </cell>
          <cell r="CE570" t="str">
            <v>04181343856</v>
          </cell>
          <cell r="CF570" t="str">
            <v>00000000000000000000</v>
          </cell>
          <cell r="CG570" t="str">
            <v>DL.25897 - SPP</v>
          </cell>
          <cell r="CH570" t="str">
            <v>AFP INTEGRA</v>
          </cell>
          <cell r="CI570" t="str">
            <v>01/07/2018</v>
          </cell>
          <cell r="CJ570" t="str">
            <v>224830CPTTR9</v>
          </cell>
          <cell r="CK570" t="str">
            <v>000000000000000</v>
          </cell>
          <cell r="CL570" t="str">
            <v>UE Red De Salud Abancay</v>
          </cell>
          <cell r="CM570" t="str">
            <v>ACTIVO</v>
          </cell>
          <cell r="CR570" t="str">
            <v>MICRORED DE SALUD MICAELA BASTIDAS</v>
          </cell>
        </row>
        <row r="571">
          <cell r="S571" t="str">
            <v>31545652</v>
          </cell>
          <cell r="T571" t="str">
            <v>ALEJANDRO</v>
          </cell>
          <cell r="U571" t="str">
            <v>QUISPE</v>
          </cell>
          <cell r="V571" t="str">
            <v>ARCE</v>
          </cell>
          <cell r="W571" t="str">
            <v>SIN DATOS</v>
          </cell>
          <cell r="X571" t="str">
            <v>26/02/1967</v>
          </cell>
          <cell r="Y571" t="str">
            <v>Masculino</v>
          </cell>
          <cell r="Z571" t="str">
            <v>Soltero</v>
          </cell>
          <cell r="AA571" t="str">
            <v>VICTOR ACOSTA RIOS MZ.Z LT.06</v>
          </cell>
          <cell r="AC571" t="str">
            <v>aqa-26@hotmail.com</v>
          </cell>
          <cell r="AD571" t="str">
            <v>983950991</v>
          </cell>
          <cell r="AE571" t="str">
            <v>Superior Técnico</v>
          </cell>
          <cell r="AF571" t="str">
            <v>Técnico superior completo</v>
          </cell>
          <cell r="AG571" t="str">
            <v>TECNICO EN ENFERMERIA</v>
          </cell>
          <cell r="AK571" t="str">
            <v>TITULO</v>
          </cell>
          <cell r="AM571" t="str">
            <v>NO</v>
          </cell>
          <cell r="AR571" t="str">
            <v>SI</v>
          </cell>
          <cell r="AS571" t="str">
            <v>NO</v>
          </cell>
          <cell r="AT571" t="str">
            <v>NO</v>
          </cell>
          <cell r="AV571" t="str">
            <v>1989-12-31</v>
          </cell>
          <cell r="AW571" t="str">
            <v>TECNICO/A SANITARIO AMBIENTAL II</v>
          </cell>
          <cell r="AX571" t="str">
            <v>Regimen 276</v>
          </cell>
          <cell r="AY571" t="str">
            <v>Nombrado</v>
          </cell>
          <cell r="AZ571" t="str">
            <v>STA</v>
          </cell>
          <cell r="BA571" t="str">
            <v>0094-STA-Servidor Tecnico A</v>
          </cell>
          <cell r="BB571" t="str">
            <v>TA</v>
          </cell>
          <cell r="BC571" t="str">
            <v>Recursos Ordinarios</v>
          </cell>
          <cell r="BE571" t="str">
            <v>Presencial</v>
          </cell>
          <cell r="BF571" t="str">
            <v>NO</v>
          </cell>
          <cell r="BG571" t="str">
            <v>NO</v>
          </cell>
          <cell r="BI571" t="str">
            <v>NO</v>
          </cell>
          <cell r="BJ571" t="str">
            <v>NO</v>
          </cell>
          <cell r="BL571" t="str">
            <v>NO</v>
          </cell>
          <cell r="BM571" t="str">
            <v>Activos</v>
          </cell>
          <cell r="BN571" t="str">
            <v>Tecnicos</v>
          </cell>
          <cell r="BO571" t="str">
            <v>TECNICO ASIS</v>
          </cell>
          <cell r="BP571" t="str">
            <v>000093</v>
          </cell>
          <cell r="BQ571" t="str">
            <v>Ocupada</v>
          </cell>
          <cell r="BR571" t="str">
            <v>Concurso</v>
          </cell>
          <cell r="BS571" t="str">
            <v>31/12/1989</v>
          </cell>
          <cell r="BT571" t="str">
            <v>RESOLUCION DIRECTORAL</v>
          </cell>
          <cell r="BU571" t="str">
            <v>31/12/1989</v>
          </cell>
          <cell r="BV571" t="str">
            <v>-</v>
          </cell>
          <cell r="BX571" t="str">
            <v>DIRECCION EJECUTIVA</v>
          </cell>
          <cell r="BY571" t="str">
            <v>GESTION ADMINISTRATIVA</v>
          </cell>
          <cell r="BZ571" t="str">
            <v>Personal y Obligaciones Sociales</v>
          </cell>
          <cell r="CA571" t="str">
            <v>RECURSOS ORDINARIOS</v>
          </cell>
          <cell r="CB571" t="str">
            <v>12</v>
          </cell>
          <cell r="CC571" t="str">
            <v>BANCO DE LA NACION</v>
          </cell>
          <cell r="CD571" t="str">
            <v>MULTIRED</v>
          </cell>
          <cell r="CE571" t="str">
            <v>04181343945</v>
          </cell>
          <cell r="CF571" t="str">
            <v>00000000000000000000</v>
          </cell>
          <cell r="CG571" t="str">
            <v>DL.25897 - SPP</v>
          </cell>
          <cell r="CH571" t="str">
            <v>AFP PROFUTURO</v>
          </cell>
          <cell r="CI571" t="str">
            <v>01/07/2018</v>
          </cell>
          <cell r="CJ571" t="str">
            <v>245271AQASE0</v>
          </cell>
          <cell r="CK571" t="str">
            <v>000000000000000</v>
          </cell>
          <cell r="CL571" t="str">
            <v>UE Red De Salud Abancay</v>
          </cell>
          <cell r="CM571" t="str">
            <v>ACTIVO</v>
          </cell>
          <cell r="CR571" t="str">
            <v>MICRORED DE SALUD MICAELA BASTIDAS</v>
          </cell>
        </row>
        <row r="572">
          <cell r="S572" t="str">
            <v>31011276</v>
          </cell>
          <cell r="T572" t="str">
            <v>LIDIO</v>
          </cell>
          <cell r="U572" t="str">
            <v>REINOSO</v>
          </cell>
          <cell r="V572" t="str">
            <v>TRUJILLO</v>
          </cell>
          <cell r="W572" t="str">
            <v>SIN DATOS</v>
          </cell>
          <cell r="X572" t="str">
            <v>10/08/1955</v>
          </cell>
          <cell r="Y572" t="str">
            <v>Masculino</v>
          </cell>
          <cell r="Z572" t="str">
            <v>Soltero</v>
          </cell>
          <cell r="AA572" t="str">
            <v>URB LAS INTIMPAS S/N</v>
          </cell>
          <cell r="AC572" t="str">
            <v>Lidiortrujillo@hotmail.com</v>
          </cell>
          <cell r="AD572" t="str">
            <v>956954435</v>
          </cell>
          <cell r="AE572" t="str">
            <v>Superior Técnico</v>
          </cell>
          <cell r="AF572" t="str">
            <v>Técnico superior completo</v>
          </cell>
          <cell r="AG572" t="str">
            <v>TECNICO EN ENFERMERIA</v>
          </cell>
          <cell r="AK572" t="str">
            <v>TITULO</v>
          </cell>
          <cell r="AM572" t="str">
            <v>NO</v>
          </cell>
          <cell r="AR572" t="str">
            <v>SI</v>
          </cell>
          <cell r="AS572" t="str">
            <v>NO</v>
          </cell>
          <cell r="AT572" t="str">
            <v>NO</v>
          </cell>
          <cell r="AV572" t="str">
            <v>1987-12-01</v>
          </cell>
          <cell r="AW572" t="str">
            <v>TECNICO/A SANITARIO AMBIENTAL II</v>
          </cell>
          <cell r="AX572" t="str">
            <v>Regimen 276</v>
          </cell>
          <cell r="AY572" t="str">
            <v>Nombrado</v>
          </cell>
          <cell r="AZ572" t="str">
            <v>STA</v>
          </cell>
          <cell r="BA572" t="str">
            <v>0094-STA-Servidor Tecnico A</v>
          </cell>
          <cell r="BB572" t="str">
            <v>TA</v>
          </cell>
          <cell r="BC572" t="str">
            <v>Recursos Ordinarios</v>
          </cell>
          <cell r="BE572" t="str">
            <v>Solo Remoto</v>
          </cell>
          <cell r="BF572" t="str">
            <v>NO</v>
          </cell>
          <cell r="BG572" t="str">
            <v>NO</v>
          </cell>
          <cell r="BH572" t="str">
            <v>Mayor de 65 años</v>
          </cell>
          <cell r="BI572" t="str">
            <v>NO</v>
          </cell>
          <cell r="BJ572" t="str">
            <v>NO</v>
          </cell>
          <cell r="BL572" t="str">
            <v>NO</v>
          </cell>
          <cell r="BM572" t="str">
            <v>Activos</v>
          </cell>
          <cell r="BN572" t="str">
            <v>Tecnicos</v>
          </cell>
          <cell r="BO572" t="str">
            <v>TECNICO ASIS</v>
          </cell>
          <cell r="BP572" t="str">
            <v>000098</v>
          </cell>
          <cell r="BQ572" t="str">
            <v>Ocupada</v>
          </cell>
          <cell r="BR572" t="str">
            <v>Concurso</v>
          </cell>
          <cell r="BS572" t="str">
            <v>12/01/1987</v>
          </cell>
          <cell r="BT572" t="str">
            <v>RESOLUCION DIRECTORAL</v>
          </cell>
          <cell r="BU572" t="str">
            <v>12/01/1987</v>
          </cell>
          <cell r="BV572" t="str">
            <v>-</v>
          </cell>
          <cell r="BX572" t="str">
            <v>DIRECCION EJECUTIVA</v>
          </cell>
          <cell r="BY572" t="str">
            <v>GESTION ADMINISTRATIVA</v>
          </cell>
          <cell r="BZ572" t="str">
            <v>Personal y Obligaciones Sociales</v>
          </cell>
          <cell r="CA572" t="str">
            <v>RECURSOS ORDINARIOS</v>
          </cell>
          <cell r="CB572" t="str">
            <v>12</v>
          </cell>
          <cell r="CC572" t="str">
            <v>BANCO DE LA NACION</v>
          </cell>
          <cell r="CD572" t="str">
            <v>MULTIRED</v>
          </cell>
          <cell r="CE572" t="str">
            <v>04181344100</v>
          </cell>
          <cell r="CF572" t="str">
            <v>00000000000000000000</v>
          </cell>
          <cell r="CG572" t="str">
            <v>DL.25897 - SPP</v>
          </cell>
          <cell r="CH572" t="str">
            <v>AFP PROFUTURO</v>
          </cell>
          <cell r="CI572" t="str">
            <v>01/07/2018</v>
          </cell>
          <cell r="CJ572" t="str">
            <v>203091LRTNJ7</v>
          </cell>
          <cell r="CK572" t="str">
            <v>000000000000000</v>
          </cell>
          <cell r="CL572" t="str">
            <v>UE Red De Salud Abancay</v>
          </cell>
          <cell r="CM572" t="str">
            <v>ACTIVO</v>
          </cell>
          <cell r="CR572" t="str">
            <v>MICRORED DE SALUD MICAELA BASTIDAS</v>
          </cell>
        </row>
        <row r="573">
          <cell r="S573" t="str">
            <v>08992788</v>
          </cell>
          <cell r="T573" t="str">
            <v>HILDA</v>
          </cell>
          <cell r="U573" t="str">
            <v>REINOSO</v>
          </cell>
          <cell r="V573" t="str">
            <v>VALENTIN</v>
          </cell>
          <cell r="W573" t="str">
            <v>SIN DATOS</v>
          </cell>
          <cell r="X573" t="str">
            <v>01/10/1964</v>
          </cell>
          <cell r="Y573" t="str">
            <v>Femenino</v>
          </cell>
          <cell r="Z573" t="str">
            <v>Casado</v>
          </cell>
          <cell r="AA573" t="str">
            <v>JR.UNION 227</v>
          </cell>
          <cell r="AC573" t="str">
            <v>hireva110@hotmail.com</v>
          </cell>
          <cell r="AD573" t="str">
            <v>973556356</v>
          </cell>
          <cell r="AE573" t="str">
            <v>Superior Universitario</v>
          </cell>
          <cell r="AF573" t="str">
            <v>Superior completo</v>
          </cell>
          <cell r="AG573" t="str">
            <v>ENFERMERA(O)</v>
          </cell>
          <cell r="AK573" t="str">
            <v>TITULO</v>
          </cell>
          <cell r="AL573" t="str">
            <v>21082</v>
          </cell>
          <cell r="AM573" t="str">
            <v>SI</v>
          </cell>
          <cell r="AN573" t="str">
            <v>CUIDADO EN SALUD DEL NIÑO</v>
          </cell>
          <cell r="AO573" t="str">
            <v>RNE</v>
          </cell>
          <cell r="AP573" t="str">
            <v>006848</v>
          </cell>
          <cell r="AR573" t="str">
            <v>SI</v>
          </cell>
          <cell r="AS573" t="str">
            <v>NO</v>
          </cell>
          <cell r="AT573" t="str">
            <v>NO</v>
          </cell>
          <cell r="AV573" t="str">
            <v>2008-03-01</v>
          </cell>
          <cell r="AW573" t="str">
            <v>ENFERMERA/O</v>
          </cell>
          <cell r="AX573" t="str">
            <v>Regimen 276</v>
          </cell>
          <cell r="AY573" t="str">
            <v>Nombrado</v>
          </cell>
          <cell r="AZ573" t="str">
            <v>ENF-11</v>
          </cell>
          <cell r="BA573" t="str">
            <v>0106-ENF-11-Enfermera (nivel II)</v>
          </cell>
          <cell r="BB573" t="str">
            <v>11</v>
          </cell>
          <cell r="BC573" t="str">
            <v>Recursos Ordinarios</v>
          </cell>
          <cell r="BE573" t="str">
            <v>Presencial</v>
          </cell>
          <cell r="BF573" t="str">
            <v>NO</v>
          </cell>
          <cell r="BG573" t="str">
            <v>NO</v>
          </cell>
          <cell r="BI573" t="str">
            <v>NO</v>
          </cell>
          <cell r="BJ573" t="str">
            <v>NO</v>
          </cell>
          <cell r="BK573" t="str">
            <v>18/01/2008</v>
          </cell>
          <cell r="BL573" t="str">
            <v>SI</v>
          </cell>
          <cell r="BM573" t="str">
            <v>Activos</v>
          </cell>
          <cell r="BN573" t="str">
            <v>Profesionales de la Salud</v>
          </cell>
          <cell r="BO573" t="str">
            <v>PROF. DE LA SALUD</v>
          </cell>
          <cell r="BP573" t="str">
            <v>000145</v>
          </cell>
          <cell r="BQ573" t="str">
            <v>Ocupada</v>
          </cell>
          <cell r="BR573" t="str">
            <v>Ley 28498</v>
          </cell>
          <cell r="BS573" t="str">
            <v>03/01/2008</v>
          </cell>
          <cell r="BT573" t="str">
            <v>RESOLUCION DIRECTORAL</v>
          </cell>
          <cell r="BU573" t="str">
            <v>03/01/2008</v>
          </cell>
          <cell r="BV573" t="str">
            <v>-</v>
          </cell>
          <cell r="BX573" t="str">
            <v>DIRECCION EJECUTIVA</v>
          </cell>
          <cell r="BY573" t="str">
            <v>GESTION ADMINISTRATIVA</v>
          </cell>
          <cell r="BZ573" t="str">
            <v>Personal y Obligaciones Sociales</v>
          </cell>
          <cell r="CA573" t="str">
            <v>RECURSOS ORDINARIOS</v>
          </cell>
          <cell r="CB573" t="str">
            <v>12</v>
          </cell>
          <cell r="CC573" t="str">
            <v>BANCO DE LA NACION</v>
          </cell>
          <cell r="CD573" t="str">
            <v>MULTIRED</v>
          </cell>
          <cell r="CE573" t="str">
            <v>04181045847</v>
          </cell>
          <cell r="CF573" t="str">
            <v>00000000000000000</v>
          </cell>
          <cell r="CG573" t="str">
            <v>DL.25897 - SPP</v>
          </cell>
          <cell r="CH573" t="str">
            <v>PRIMA AFP</v>
          </cell>
          <cell r="CI573" t="str">
            <v>03/01/2008</v>
          </cell>
          <cell r="CJ573" t="str">
            <v>536490HRVNE2</v>
          </cell>
          <cell r="CK573" t="str">
            <v>000000000000000</v>
          </cell>
          <cell r="CL573" t="str">
            <v>UE Red De Salud Abancay</v>
          </cell>
          <cell r="CM573" t="str">
            <v>ACTIVO</v>
          </cell>
          <cell r="CQ573" t="str">
            <v>Perú</v>
          </cell>
          <cell r="CR573" t="str">
            <v>MICRORED DE SALUD MICAELA BASTIDAS</v>
          </cell>
        </row>
        <row r="574">
          <cell r="S574" t="str">
            <v>31033533</v>
          </cell>
          <cell r="T574" t="str">
            <v>CESAR AUGUSTO</v>
          </cell>
          <cell r="U574" t="str">
            <v>SAAVEDRA</v>
          </cell>
          <cell r="V574" t="str">
            <v>MENDOZA</v>
          </cell>
          <cell r="W574" t="str">
            <v>SIN DATOS</v>
          </cell>
          <cell r="X574" t="str">
            <v>01/04/1970</v>
          </cell>
          <cell r="Y574" t="str">
            <v>Masculino</v>
          </cell>
          <cell r="Z574" t="str">
            <v>Soltero</v>
          </cell>
          <cell r="AA574" t="str">
            <v>AV.MARIA PARADO BELLIDO 121</v>
          </cell>
          <cell r="AC574" t="str">
            <v>lucesar1160@gmail.com</v>
          </cell>
          <cell r="AD574" t="str">
            <v>996320824</v>
          </cell>
          <cell r="AE574" t="str">
            <v>Superior Técnico</v>
          </cell>
          <cell r="AF574" t="str">
            <v>Técnico superior completo</v>
          </cell>
          <cell r="AG574" t="str">
            <v>TECNICO ADMINISTRADOR</v>
          </cell>
          <cell r="AK574" t="str">
            <v>EGRESADO</v>
          </cell>
          <cell r="AM574" t="str">
            <v>NO</v>
          </cell>
          <cell r="AR574" t="str">
            <v>SI</v>
          </cell>
          <cell r="AS574" t="str">
            <v>NO</v>
          </cell>
          <cell r="AT574" t="str">
            <v>NO</v>
          </cell>
          <cell r="AV574" t="str">
            <v>2013-09-01</v>
          </cell>
          <cell r="AW574" t="str">
            <v>TECNICO/A ADMINISTRATIVO I</v>
          </cell>
          <cell r="AX574" t="str">
            <v>Regimen 276</v>
          </cell>
          <cell r="AY574" t="str">
            <v>Nombrado</v>
          </cell>
          <cell r="AZ574" t="str">
            <v>STD</v>
          </cell>
          <cell r="BA574" t="str">
            <v>0097-STD-Servidor Tecnico D</v>
          </cell>
          <cell r="BB574" t="str">
            <v>TD</v>
          </cell>
          <cell r="BC574" t="str">
            <v>Recursos Ordinarios</v>
          </cell>
          <cell r="BE574" t="str">
            <v>Presencial</v>
          </cell>
          <cell r="BF574" t="str">
            <v>NO</v>
          </cell>
          <cell r="BG574" t="str">
            <v>NO</v>
          </cell>
          <cell r="BI574" t="str">
            <v>NO</v>
          </cell>
          <cell r="BJ574" t="str">
            <v>NO</v>
          </cell>
          <cell r="BL574" t="str">
            <v>NO</v>
          </cell>
          <cell r="BM574" t="str">
            <v>Activos</v>
          </cell>
          <cell r="BN574" t="str">
            <v>Tecnicos</v>
          </cell>
          <cell r="BO574" t="str">
            <v>TECNICO ADM</v>
          </cell>
          <cell r="BP574" t="str">
            <v>000308</v>
          </cell>
          <cell r="BQ574" t="str">
            <v>Ocupada</v>
          </cell>
          <cell r="BR574" t="str">
            <v>Concurso</v>
          </cell>
          <cell r="BS574" t="str">
            <v>01/07/2013</v>
          </cell>
          <cell r="BT574" t="str">
            <v>RESOLUCION DIRECTORAL</v>
          </cell>
          <cell r="BU574" t="str">
            <v>01/07/2013</v>
          </cell>
          <cell r="BV574" t="str">
            <v>-</v>
          </cell>
          <cell r="BW574" t="str">
            <v>RED DE SALUD ABANCAY</v>
          </cell>
          <cell r="BX574" t="str">
            <v>DIRECCION EJECUTIVA</v>
          </cell>
          <cell r="BY574" t="str">
            <v>GESTION ADMINISTRATIVA</v>
          </cell>
          <cell r="BZ574" t="str">
            <v>Personal y Obligaciones Sociales</v>
          </cell>
          <cell r="CA574" t="str">
            <v>RECURSOS ORDINARIOS</v>
          </cell>
          <cell r="CB574" t="str">
            <v>12</v>
          </cell>
          <cell r="CC574" t="str">
            <v>BANCO DE LA NACION</v>
          </cell>
          <cell r="CD574" t="str">
            <v>MULTIRED</v>
          </cell>
          <cell r="CE574" t="str">
            <v>04181092845</v>
          </cell>
          <cell r="CF574" t="str">
            <v>00000000000000000000</v>
          </cell>
          <cell r="CG574" t="str">
            <v>DL.19990 - SNP</v>
          </cell>
          <cell r="CH574" t="str">
            <v>O.N.P.</v>
          </cell>
          <cell r="CI574" t="str">
            <v>01/07/2013</v>
          </cell>
          <cell r="CJ574" t="str">
            <v>000000000000</v>
          </cell>
          <cell r="CK574" t="str">
            <v>000000000000000</v>
          </cell>
          <cell r="CL574" t="str">
            <v>UE Red De Salud Abancay</v>
          </cell>
          <cell r="CM574" t="str">
            <v>ACTIVO</v>
          </cell>
          <cell r="CR574" t="str">
            <v>MICRORED DE SALUD MICAELA BASTIDAS</v>
          </cell>
        </row>
        <row r="575">
          <cell r="S575" t="str">
            <v>41859557</v>
          </cell>
          <cell r="T575" t="str">
            <v>ENMA NOEMI</v>
          </cell>
          <cell r="U575" t="str">
            <v>SARMIENTO</v>
          </cell>
          <cell r="V575" t="str">
            <v>VALENZUELA</v>
          </cell>
          <cell r="W575" t="str">
            <v>SIN DATOS</v>
          </cell>
          <cell r="X575" t="str">
            <v>22/01/1979</v>
          </cell>
          <cell r="Y575" t="str">
            <v>Femenino</v>
          </cell>
          <cell r="Z575" t="str">
            <v>Casado</v>
          </cell>
          <cell r="AA575" t="str">
            <v>ANDAHUAYLAS NI 205 INT-ABANCAY</v>
          </cell>
          <cell r="AC575" t="str">
            <v>ensava@hotmail.com</v>
          </cell>
          <cell r="AD575" t="str">
            <v>983644880</v>
          </cell>
          <cell r="AE575" t="str">
            <v>Superior Universitario</v>
          </cell>
          <cell r="AF575" t="str">
            <v>Superior completo</v>
          </cell>
          <cell r="AG575" t="str">
            <v>BIOLOGO</v>
          </cell>
          <cell r="AK575" t="str">
            <v>TITULO</v>
          </cell>
          <cell r="AL575" t="str">
            <v>6782</v>
          </cell>
          <cell r="AM575" t="str">
            <v>NO</v>
          </cell>
          <cell r="AR575" t="str">
            <v>SI</v>
          </cell>
          <cell r="AS575" t="str">
            <v>NO</v>
          </cell>
          <cell r="AT575" t="str">
            <v>NO</v>
          </cell>
          <cell r="AV575" t="str">
            <v>2009-01-01</v>
          </cell>
          <cell r="AW575" t="str">
            <v>BIOLOGO/A</v>
          </cell>
          <cell r="AX575" t="str">
            <v>Regimen 276</v>
          </cell>
          <cell r="AY575" t="str">
            <v>Nombrado</v>
          </cell>
          <cell r="AZ575" t="str">
            <v>OPS-IV</v>
          </cell>
          <cell r="BA575" t="str">
            <v>0319-OPS-IV-Otro Profesional de Salud (nivel IV)</v>
          </cell>
          <cell r="BB575" t="str">
            <v>24</v>
          </cell>
          <cell r="BE575" t="str">
            <v>Presencial</v>
          </cell>
          <cell r="BF575" t="str">
            <v>NO</v>
          </cell>
          <cell r="BG575" t="str">
            <v>NO</v>
          </cell>
          <cell r="BI575" t="str">
            <v>NO</v>
          </cell>
          <cell r="BJ575" t="str">
            <v>NO</v>
          </cell>
          <cell r="BK575" t="str">
            <v>07/11/2017</v>
          </cell>
          <cell r="BL575" t="str">
            <v>SI</v>
          </cell>
          <cell r="BM575" t="str">
            <v>Activos</v>
          </cell>
          <cell r="BN575" t="str">
            <v>Profesionales de la Salud</v>
          </cell>
          <cell r="BO575" t="str">
            <v>PROF. DE LA SALUD</v>
          </cell>
          <cell r="BP575" t="str">
            <v>000562</v>
          </cell>
          <cell r="BQ575" t="str">
            <v>Ocupada</v>
          </cell>
          <cell r="BR575" t="str">
            <v>Ley 30114</v>
          </cell>
          <cell r="BS575" t="str">
            <v>01/11/2017</v>
          </cell>
          <cell r="BT575" t="str">
            <v>RESOLUCION DIRECTORAL</v>
          </cell>
          <cell r="BU575" t="str">
            <v>01/11/2017</v>
          </cell>
          <cell r="BV575" t="str">
            <v>281-2017</v>
          </cell>
          <cell r="BX575" t="str">
            <v>RED DE SALUD ABANCAY</v>
          </cell>
          <cell r="BZ575" t="str">
            <v>Personal y Obligaciones Sociales</v>
          </cell>
          <cell r="CA575" t="str">
            <v>RECURSOS ORDINARIOS</v>
          </cell>
          <cell r="CB575" t="str">
            <v>0</v>
          </cell>
          <cell r="CC575" t="str">
            <v>BANCO DE LA NACION</v>
          </cell>
          <cell r="CD575" t="str">
            <v>MULTIRED</v>
          </cell>
          <cell r="CE575" t="str">
            <v>04181092837</v>
          </cell>
          <cell r="CF575" t="str">
            <v>0</v>
          </cell>
          <cell r="CG575" t="str">
            <v>DL.19990 - SNP</v>
          </cell>
          <cell r="CH575" t="str">
            <v>O.N.P.</v>
          </cell>
          <cell r="CI575" t="str">
            <v>01/11/2017</v>
          </cell>
          <cell r="CJ575" t="str">
            <v>0</v>
          </cell>
          <cell r="CK575" t="str">
            <v>0</v>
          </cell>
          <cell r="CL575" t="str">
            <v>UE Red De Salud Abancay</v>
          </cell>
          <cell r="CM575" t="str">
            <v>ACTIVO</v>
          </cell>
          <cell r="CR575" t="str">
            <v>MICRORED DE SALUD MICAELA BASTIDAS</v>
          </cell>
        </row>
        <row r="576">
          <cell r="S576" t="str">
            <v>31300409</v>
          </cell>
          <cell r="T576" t="str">
            <v>NELLY PATRICIA</v>
          </cell>
          <cell r="U576" t="str">
            <v>SERRANO</v>
          </cell>
          <cell r="V576" t="str">
            <v>CAHUANA</v>
          </cell>
          <cell r="W576" t="str">
            <v>SIN DATOS</v>
          </cell>
          <cell r="X576" t="str">
            <v>12/06/1966</v>
          </cell>
          <cell r="Y576" t="str">
            <v>Femenino</v>
          </cell>
          <cell r="Z576" t="str">
            <v>Soltero</v>
          </cell>
          <cell r="AA576" t="str">
            <v>VILLA UNIVERSITARIA MZ.D LT.2</v>
          </cell>
          <cell r="AE576" t="str">
            <v>Superior Universitario</v>
          </cell>
          <cell r="AF576" t="str">
            <v>Superior completo</v>
          </cell>
          <cell r="AG576" t="str">
            <v>ENFERMERA(O)</v>
          </cell>
          <cell r="AK576" t="str">
            <v>TITULO</v>
          </cell>
          <cell r="AL576" t="str">
            <v>34797</v>
          </cell>
          <cell r="AM576" t="str">
            <v>SI</v>
          </cell>
          <cell r="AN576" t="str">
            <v>CUIDADOS QUIRURGICOS</v>
          </cell>
          <cell r="AO576" t="str">
            <v>RNE</v>
          </cell>
          <cell r="AP576" t="str">
            <v>13751</v>
          </cell>
          <cell r="AR576" t="str">
            <v>SI</v>
          </cell>
          <cell r="AS576" t="str">
            <v>NO</v>
          </cell>
          <cell r="AT576" t="str">
            <v>NO</v>
          </cell>
          <cell r="AU576" t="str">
            <v>01-05-2001</v>
          </cell>
          <cell r="AV576" t="str">
            <v>2012-12-01</v>
          </cell>
          <cell r="AW576" t="str">
            <v>ENFERMERA/O</v>
          </cell>
          <cell r="AX576" t="str">
            <v>Regimen 276</v>
          </cell>
          <cell r="AY576" t="str">
            <v>Nombrado</v>
          </cell>
          <cell r="AZ576" t="str">
            <v>ENF-10</v>
          </cell>
          <cell r="BA576" t="str">
            <v>0076-ENF-10-Enfermera (nivel I)</v>
          </cell>
          <cell r="BB576" t="str">
            <v>10</v>
          </cell>
          <cell r="BC576" t="str">
            <v>Recursos Ordinarios</v>
          </cell>
          <cell r="BE576" t="str">
            <v>Presencial</v>
          </cell>
          <cell r="BF576" t="str">
            <v>NO</v>
          </cell>
          <cell r="BG576" t="str">
            <v>NO</v>
          </cell>
          <cell r="BI576" t="str">
            <v>NO</v>
          </cell>
          <cell r="BJ576" t="str">
            <v>NO</v>
          </cell>
          <cell r="BK576" t="str">
            <v>01-12-2012</v>
          </cell>
          <cell r="BL576" t="str">
            <v>NO</v>
          </cell>
          <cell r="BM576" t="str">
            <v>Activos</v>
          </cell>
          <cell r="BN576" t="str">
            <v>Profesionales de la Salud</v>
          </cell>
          <cell r="BO576" t="str">
            <v>PROF. DE LA SALUD</v>
          </cell>
          <cell r="BP576" t="str">
            <v>000251</v>
          </cell>
          <cell r="BQ576" t="str">
            <v>Ocupada</v>
          </cell>
          <cell r="BR576" t="str">
            <v>Concurso</v>
          </cell>
          <cell r="BS576" t="str">
            <v>01/12/2012</v>
          </cell>
          <cell r="BT576" t="str">
            <v>RESOLUCION DIRECTORAL</v>
          </cell>
          <cell r="BU576" t="str">
            <v>01/12/2012</v>
          </cell>
          <cell r="BV576" t="str">
            <v>-</v>
          </cell>
          <cell r="BX576" t="str">
            <v>DIRECCION EJECUTIVA</v>
          </cell>
          <cell r="BY576" t="str">
            <v>GESTION ADMINISTRATIVA</v>
          </cell>
          <cell r="BZ576" t="str">
            <v>Personal y Obligaciones Sociales</v>
          </cell>
          <cell r="CA576" t="str">
            <v>RECURSOS ORDINARIOS</v>
          </cell>
          <cell r="CB576" t="str">
            <v>12</v>
          </cell>
          <cell r="CC576" t="str">
            <v>BANCO DE LA NACION</v>
          </cell>
          <cell r="CD576" t="str">
            <v>MULTIRED</v>
          </cell>
          <cell r="CE576" t="str">
            <v>04181062822</v>
          </cell>
          <cell r="CF576" t="str">
            <v>00000000000000000000</v>
          </cell>
          <cell r="CG576" t="str">
            <v>DL.25897 - SPP</v>
          </cell>
          <cell r="CH576" t="str">
            <v>AFP PROFUTURO</v>
          </cell>
          <cell r="CI576" t="str">
            <v>01/05/2001</v>
          </cell>
          <cell r="CJ576" t="str">
            <v>542680NSCRU7</v>
          </cell>
          <cell r="CK576" t="str">
            <v>000000000000000</v>
          </cell>
          <cell r="CL576" t="str">
            <v>UE Red De Salud Abancay</v>
          </cell>
          <cell r="CM576" t="str">
            <v>ACTIVO</v>
          </cell>
          <cell r="CR576" t="str">
            <v>MICRORED DE SALUD MICAELA BASTIDAS</v>
          </cell>
        </row>
        <row r="577">
          <cell r="S577" t="str">
            <v>31009377</v>
          </cell>
          <cell r="T577" t="str">
            <v>GILMA ROSA</v>
          </cell>
          <cell r="U577" t="str">
            <v>SERRANO</v>
          </cell>
          <cell r="V577" t="str">
            <v>SULLCAHUAMAN</v>
          </cell>
          <cell r="W577" t="str">
            <v>SIN DATOS</v>
          </cell>
          <cell r="X577" t="str">
            <v>07/06/1966</v>
          </cell>
          <cell r="Y577" t="str">
            <v>Femenino</v>
          </cell>
          <cell r="Z577" t="str">
            <v>Soltero</v>
          </cell>
          <cell r="AA577" t="str">
            <v>JR.ARICA 538</v>
          </cell>
          <cell r="AE577" t="str">
            <v>Superior Universitario</v>
          </cell>
          <cell r="AF577" t="str">
            <v>Superior completo</v>
          </cell>
          <cell r="AG577" t="str">
            <v>ENFERMERA(O)</v>
          </cell>
          <cell r="AK577" t="str">
            <v>TITULO</v>
          </cell>
          <cell r="AL577" t="str">
            <v>42422</v>
          </cell>
          <cell r="AM577" t="str">
            <v>SI</v>
          </cell>
          <cell r="AN577" t="str">
            <v>CRECIMIENTO, DESARROLLO DEL NIÑO Y ESTIMULACION TEMPRANA</v>
          </cell>
          <cell r="AO577" t="str">
            <v>RNE</v>
          </cell>
          <cell r="AP577" t="str">
            <v>9968</v>
          </cell>
          <cell r="AR577" t="str">
            <v>SI</v>
          </cell>
          <cell r="AS577" t="str">
            <v>NO</v>
          </cell>
          <cell r="AT577" t="str">
            <v>NO</v>
          </cell>
          <cell r="AV577" t="str">
            <v>1989-12-31</v>
          </cell>
          <cell r="AW577" t="str">
            <v>ENFERMERA/O</v>
          </cell>
          <cell r="AX577" t="str">
            <v>Regimen 276</v>
          </cell>
          <cell r="AY577" t="str">
            <v>Nombrado</v>
          </cell>
          <cell r="AZ577" t="str">
            <v>ENF-11</v>
          </cell>
          <cell r="BA577" t="str">
            <v>0106-ENF-11-Enfermera (nivel II)</v>
          </cell>
          <cell r="BB577" t="str">
            <v>11</v>
          </cell>
          <cell r="BC577" t="str">
            <v>Recursos Ordinarios</v>
          </cell>
          <cell r="BE577" t="str">
            <v>Presencial</v>
          </cell>
          <cell r="BF577" t="str">
            <v>NO</v>
          </cell>
          <cell r="BG577" t="str">
            <v>NO</v>
          </cell>
          <cell r="BI577" t="str">
            <v>NO</v>
          </cell>
          <cell r="BJ577" t="str">
            <v>NO</v>
          </cell>
          <cell r="BK577" t="str">
            <v>31/12/1989</v>
          </cell>
          <cell r="BL577" t="str">
            <v>SI</v>
          </cell>
          <cell r="BM577" t="str">
            <v>Activos</v>
          </cell>
          <cell r="BN577" t="str">
            <v>Profesionales de la Salud</v>
          </cell>
          <cell r="BO577" t="str">
            <v>PROF. DE LA SALUD</v>
          </cell>
          <cell r="BP577" t="str">
            <v>000107</v>
          </cell>
          <cell r="BQ577" t="str">
            <v>Ocupada</v>
          </cell>
          <cell r="BR577" t="str">
            <v>Concurso</v>
          </cell>
          <cell r="BS577" t="str">
            <v>31/12/1989</v>
          </cell>
          <cell r="BT577" t="str">
            <v>RESOLUCION DIRECTORAL</v>
          </cell>
          <cell r="BU577" t="str">
            <v>31/12/1989</v>
          </cell>
          <cell r="BV577" t="str">
            <v>-</v>
          </cell>
          <cell r="BX577" t="str">
            <v>DIRECCION EJECUTIVA</v>
          </cell>
          <cell r="BY577" t="str">
            <v>GESTION ADMINISTRATIVA</v>
          </cell>
          <cell r="BZ577" t="str">
            <v>Personal y Obligaciones Sociales</v>
          </cell>
          <cell r="CA577" t="str">
            <v>RECURSOS ORDINARIOS</v>
          </cell>
          <cell r="CB577" t="str">
            <v>12</v>
          </cell>
          <cell r="CC577" t="str">
            <v>BANCO DE LA NACION</v>
          </cell>
          <cell r="CD577" t="str">
            <v>MULTIRED</v>
          </cell>
          <cell r="CE577" t="str">
            <v>04181344356</v>
          </cell>
          <cell r="CF577" t="str">
            <v>00000000000000000000</v>
          </cell>
          <cell r="CG577" t="str">
            <v>DL.25897 - SPP</v>
          </cell>
          <cell r="CH577" t="str">
            <v>AFP INTEGRA</v>
          </cell>
          <cell r="CI577" t="str">
            <v>01/07/2018</v>
          </cell>
          <cell r="CJ577" t="str">
            <v>542630GSSRL6</v>
          </cell>
          <cell r="CK577" t="str">
            <v>000000000000000</v>
          </cell>
          <cell r="CL577" t="str">
            <v>UE Red De Salud Abancay</v>
          </cell>
          <cell r="CM577" t="str">
            <v>ACTIVO</v>
          </cell>
          <cell r="CR577" t="str">
            <v>MICRORED DE SALUD MICAELA BASTIDAS</v>
          </cell>
        </row>
        <row r="578">
          <cell r="S578" t="str">
            <v>31043081</v>
          </cell>
          <cell r="T578" t="str">
            <v>VILMA</v>
          </cell>
          <cell r="U578" t="str">
            <v>SERRANO</v>
          </cell>
          <cell r="V578" t="str">
            <v>UTANI</v>
          </cell>
          <cell r="W578" t="str">
            <v>SIN DATOS</v>
          </cell>
          <cell r="X578" t="str">
            <v>21/03/1977</v>
          </cell>
          <cell r="Y578" t="str">
            <v>Femenino</v>
          </cell>
          <cell r="Z578" t="str">
            <v>Soltero</v>
          </cell>
          <cell r="AA578" t="str">
            <v>AV.ARGENTINA 114</v>
          </cell>
          <cell r="AD578" t="str">
            <v>983693484</v>
          </cell>
          <cell r="AE578" t="str">
            <v>Superior Universitario</v>
          </cell>
          <cell r="AF578" t="str">
            <v>Superior completo</v>
          </cell>
          <cell r="AG578" t="str">
            <v>ENFERMERA(O)</v>
          </cell>
          <cell r="AK578" t="str">
            <v>TITULO</v>
          </cell>
          <cell r="AL578" t="str">
            <v>35386</v>
          </cell>
          <cell r="AM578" t="str">
            <v>SI</v>
          </cell>
          <cell r="AN578" t="str">
            <v>CRECIMIENTO, DESARROLLO DEL NIÑO Y ESTIMULACION TEMPRANA</v>
          </cell>
          <cell r="AO578" t="str">
            <v>RNE</v>
          </cell>
          <cell r="AP578" t="str">
            <v>019447</v>
          </cell>
          <cell r="AQ578" t="str">
            <v>UNIVERSIDAD NACIONAL DEL CALLAO</v>
          </cell>
          <cell r="AR578" t="str">
            <v>SI</v>
          </cell>
          <cell r="AS578" t="str">
            <v>NO</v>
          </cell>
          <cell r="AT578" t="str">
            <v>NO</v>
          </cell>
          <cell r="AV578" t="str">
            <v>2012-07-01</v>
          </cell>
          <cell r="AW578" t="str">
            <v>ENFERMERA/O</v>
          </cell>
          <cell r="AX578" t="str">
            <v>Regimen 276</v>
          </cell>
          <cell r="AY578" t="str">
            <v>Nombrado</v>
          </cell>
          <cell r="AZ578" t="str">
            <v>ENF-10</v>
          </cell>
          <cell r="BA578" t="str">
            <v>0076-ENF-10-Enfermera (nivel I)</v>
          </cell>
          <cell r="BB578" t="str">
            <v>10</v>
          </cell>
          <cell r="BC578" t="str">
            <v>Recursos Ordinarios</v>
          </cell>
          <cell r="BE578" t="str">
            <v>Presencial</v>
          </cell>
          <cell r="BF578" t="str">
            <v>NO</v>
          </cell>
          <cell r="BG578" t="str">
            <v>NO</v>
          </cell>
          <cell r="BI578" t="str">
            <v>NO</v>
          </cell>
          <cell r="BJ578" t="str">
            <v>NO</v>
          </cell>
          <cell r="BK578" t="str">
            <v>05/07/2012</v>
          </cell>
          <cell r="BL578" t="str">
            <v>SI</v>
          </cell>
          <cell r="BM578" t="str">
            <v>Activos</v>
          </cell>
          <cell r="BN578" t="str">
            <v>Profesionales de la Salud</v>
          </cell>
          <cell r="BO578" t="str">
            <v>PROF. DE LA SALUD</v>
          </cell>
          <cell r="BP578" t="str">
            <v>000248</v>
          </cell>
          <cell r="BQ578" t="str">
            <v>Ocupada</v>
          </cell>
          <cell r="BR578" t="str">
            <v>Ley 28498</v>
          </cell>
          <cell r="BS578" t="str">
            <v>01/04/2012</v>
          </cell>
          <cell r="BT578" t="str">
            <v>RESOLUCION DIRECTORAL</v>
          </cell>
          <cell r="BU578" t="str">
            <v>01/04/2012</v>
          </cell>
          <cell r="BV578" t="str">
            <v>-</v>
          </cell>
          <cell r="BX578" t="str">
            <v>DIRECCION EJECUTIVA</v>
          </cell>
          <cell r="BY578" t="str">
            <v>GESTION ADMINISTRATIVA</v>
          </cell>
          <cell r="BZ578" t="str">
            <v>Personal y Obligaciones Sociales</v>
          </cell>
          <cell r="CA578" t="str">
            <v>RECURSOS ORDINARIOS</v>
          </cell>
          <cell r="CB578" t="str">
            <v>12</v>
          </cell>
          <cell r="CC578" t="str">
            <v>BANCO DE LA NACION</v>
          </cell>
          <cell r="CD578" t="str">
            <v>MULTIRED</v>
          </cell>
          <cell r="CE578" t="str">
            <v>04181076440</v>
          </cell>
          <cell r="CF578" t="str">
            <v>00000000000000000000</v>
          </cell>
          <cell r="CG578" t="str">
            <v>DL.19990 - SNP</v>
          </cell>
          <cell r="CH578" t="str">
            <v>O.N.P.</v>
          </cell>
          <cell r="CI578" t="str">
            <v>01/04/2012</v>
          </cell>
          <cell r="CJ578" t="str">
            <v>000000000000</v>
          </cell>
          <cell r="CK578" t="str">
            <v>000000000000000</v>
          </cell>
          <cell r="CL578" t="str">
            <v>UE Red De Salud Abancay</v>
          </cell>
          <cell r="CM578" t="str">
            <v>ACTIVO</v>
          </cell>
          <cell r="CR578" t="str">
            <v>MICRORED DE SALUD MICAELA BASTIDAS</v>
          </cell>
        </row>
        <row r="579">
          <cell r="S579" t="str">
            <v>31030595</v>
          </cell>
          <cell r="T579" t="str">
            <v>AMELIDA</v>
          </cell>
          <cell r="U579" t="str">
            <v>SIERRA</v>
          </cell>
          <cell r="V579" t="str">
            <v>VALVERDE</v>
          </cell>
          <cell r="W579" t="str">
            <v>SIN DATOS</v>
          </cell>
          <cell r="X579" t="str">
            <v>01/11/1964</v>
          </cell>
          <cell r="Y579" t="str">
            <v>Femenino</v>
          </cell>
          <cell r="Z579" t="str">
            <v>Soltero</v>
          </cell>
          <cell r="AA579" t="str">
            <v>JR.CUSCO 608</v>
          </cell>
          <cell r="AD579" t="str">
            <v>990990377</v>
          </cell>
          <cell r="AE579" t="str">
            <v>Superior Técnico</v>
          </cell>
          <cell r="AF579" t="str">
            <v>Técnico superior completo</v>
          </cell>
          <cell r="AG579" t="str">
            <v>TECNICO EN ENFERMERIA</v>
          </cell>
          <cell r="AK579" t="str">
            <v>TITULO</v>
          </cell>
          <cell r="AM579" t="str">
            <v>NO</v>
          </cell>
          <cell r="AR579" t="str">
            <v>SI</v>
          </cell>
          <cell r="AS579" t="str">
            <v>NO</v>
          </cell>
          <cell r="AT579" t="str">
            <v>NO</v>
          </cell>
          <cell r="AV579" t="str">
            <v>1989-12-31</v>
          </cell>
          <cell r="AW579" t="str">
            <v>TECNICO/A EN LABORATORIO AMBIENTAL II</v>
          </cell>
          <cell r="AX579" t="str">
            <v>Regimen 276</v>
          </cell>
          <cell r="AY579" t="str">
            <v>Nombrado</v>
          </cell>
          <cell r="AZ579" t="str">
            <v>STA</v>
          </cell>
          <cell r="BA579" t="str">
            <v>0094-STA-Servidor Tecnico A</v>
          </cell>
          <cell r="BB579" t="str">
            <v>TA</v>
          </cell>
          <cell r="BC579" t="str">
            <v>Recursos Ordinarios</v>
          </cell>
          <cell r="BE579" t="str">
            <v>Solo Remoto</v>
          </cell>
          <cell r="BF579" t="str">
            <v>NO</v>
          </cell>
          <cell r="BG579" t="str">
            <v>NO</v>
          </cell>
          <cell r="BH579" t="str">
            <v>Presencia de comorbilidad(RM 193-2020-MINSA,7.2)</v>
          </cell>
          <cell r="BI579" t="str">
            <v>NO</v>
          </cell>
          <cell r="BJ579" t="str">
            <v>NO</v>
          </cell>
          <cell r="BL579" t="str">
            <v>NO</v>
          </cell>
          <cell r="BM579" t="str">
            <v>Activos</v>
          </cell>
          <cell r="BN579" t="str">
            <v>Tecnicos</v>
          </cell>
          <cell r="BO579" t="str">
            <v>TECNICO ASIS</v>
          </cell>
          <cell r="BP579" t="str">
            <v>000108</v>
          </cell>
          <cell r="BQ579" t="str">
            <v>Ocupada</v>
          </cell>
          <cell r="BR579" t="str">
            <v>Concurso</v>
          </cell>
          <cell r="BS579" t="str">
            <v>31/12/1989</v>
          </cell>
          <cell r="BT579" t="str">
            <v>RESOLUCION DIRECTORAL</v>
          </cell>
          <cell r="BU579" t="str">
            <v>31/12/1989</v>
          </cell>
          <cell r="BV579" t="str">
            <v>-</v>
          </cell>
          <cell r="BX579" t="str">
            <v>DIRECCION EJECUTIVA</v>
          </cell>
          <cell r="BY579" t="str">
            <v>GESTION ADMINISTRATIVA</v>
          </cell>
          <cell r="BZ579" t="str">
            <v>Personal y Obligaciones Sociales</v>
          </cell>
          <cell r="CA579" t="str">
            <v>RECURSOS ORDINARIOS</v>
          </cell>
          <cell r="CB579" t="str">
            <v>12</v>
          </cell>
          <cell r="CC579" t="str">
            <v>BANCO DE LA NACION</v>
          </cell>
          <cell r="CD579" t="str">
            <v>MULTIRED</v>
          </cell>
          <cell r="CE579" t="str">
            <v>04181344364</v>
          </cell>
          <cell r="CF579" t="str">
            <v>00000000000000000000</v>
          </cell>
          <cell r="CG579" t="str">
            <v>DL.25897 - SPP</v>
          </cell>
          <cell r="CH579" t="str">
            <v>AFP PROFUTURO</v>
          </cell>
          <cell r="CI579" t="str">
            <v>01/07/2018</v>
          </cell>
          <cell r="CJ579" t="str">
            <v>536800ASVRV0</v>
          </cell>
          <cell r="CK579" t="str">
            <v>000000000000000</v>
          </cell>
          <cell r="CL579" t="str">
            <v>UE Red De Salud Abancay</v>
          </cell>
          <cell r="CM579" t="str">
            <v>ACTIVO</v>
          </cell>
          <cell r="CR579" t="str">
            <v>MICRORED DE SALUD MICAELA BASTIDAS</v>
          </cell>
        </row>
        <row r="580">
          <cell r="S580" t="str">
            <v>10584585</v>
          </cell>
          <cell r="T580" t="str">
            <v>LUCIA ESPERANZA</v>
          </cell>
          <cell r="U580" t="str">
            <v>SOLIS</v>
          </cell>
          <cell r="V580" t="str">
            <v>FERREL</v>
          </cell>
          <cell r="W580" t="str">
            <v>SIN DATOS</v>
          </cell>
          <cell r="X580" t="str">
            <v>08/01/1968</v>
          </cell>
          <cell r="Y580" t="str">
            <v>Femenino</v>
          </cell>
          <cell r="Z580" t="str">
            <v>Soltero</v>
          </cell>
          <cell r="AA580" t="str">
            <v>TAMBURCO</v>
          </cell>
          <cell r="AC580" t="str">
            <v>lesf_tamb@hotmail.com</v>
          </cell>
          <cell r="AD580" t="str">
            <v>943469701</v>
          </cell>
          <cell r="AE580" t="str">
            <v>Superior Técnico</v>
          </cell>
          <cell r="AF580" t="str">
            <v>Técnico superior completo</v>
          </cell>
          <cell r="AG580" t="str">
            <v>TECNICO EN ENFERMERIA</v>
          </cell>
          <cell r="AK580" t="str">
            <v>TITULO</v>
          </cell>
          <cell r="AM580" t="str">
            <v>NO</v>
          </cell>
          <cell r="AR580" t="str">
            <v>SI</v>
          </cell>
          <cell r="AS580" t="str">
            <v>NO</v>
          </cell>
          <cell r="AT580" t="str">
            <v>NO</v>
          </cell>
          <cell r="AU580" t="str">
            <v>2013-09-01</v>
          </cell>
          <cell r="AV580" t="str">
            <v>2013-09-01</v>
          </cell>
          <cell r="AW580" t="str">
            <v>AUXILIAR ASISTENCIAL</v>
          </cell>
          <cell r="AX580" t="str">
            <v>Regimen 276</v>
          </cell>
          <cell r="AY580" t="str">
            <v>Nombrado</v>
          </cell>
          <cell r="AZ580" t="str">
            <v>SAD</v>
          </cell>
          <cell r="BA580" t="str">
            <v>0103-SAD-Servidor Auxiliar D</v>
          </cell>
          <cell r="BB580" t="str">
            <v>AD</v>
          </cell>
          <cell r="BE580" t="str">
            <v>Presencial</v>
          </cell>
          <cell r="BF580" t="str">
            <v>NO</v>
          </cell>
          <cell r="BG580" t="str">
            <v>NO</v>
          </cell>
          <cell r="BI580" t="str">
            <v>NO</v>
          </cell>
          <cell r="BJ580" t="str">
            <v>NO</v>
          </cell>
          <cell r="BL580" t="str">
            <v>NO</v>
          </cell>
          <cell r="BM580" t="str">
            <v>Activos</v>
          </cell>
          <cell r="BN580" t="str">
            <v>Auxiliares</v>
          </cell>
          <cell r="BO580" t="str">
            <v>AUXILIAR ASIS</v>
          </cell>
          <cell r="BP580" t="str">
            <v>000342</v>
          </cell>
          <cell r="BQ580" t="str">
            <v>Ocupada</v>
          </cell>
          <cell r="BR580" t="str">
            <v>Concurso</v>
          </cell>
          <cell r="BS580" t="str">
            <v>01/07/2013</v>
          </cell>
          <cell r="BT580" t="str">
            <v>RESOLUCION DIRECTORAL</v>
          </cell>
          <cell r="BU580" t="str">
            <v>01/07/2013</v>
          </cell>
          <cell r="BV580" t="str">
            <v>-</v>
          </cell>
          <cell r="BW580" t="str">
            <v>C.S. I-4 TAMBURCO</v>
          </cell>
          <cell r="BX580" t="str">
            <v>DIRECCION EJECUTIVA</v>
          </cell>
          <cell r="BY580" t="str">
            <v>GESTION ADMINISTRATIVA</v>
          </cell>
          <cell r="BZ580" t="str">
            <v>Personal y Obligaciones Sociales</v>
          </cell>
          <cell r="CA580" t="str">
            <v>RECURSOS ORDINARIOS</v>
          </cell>
          <cell r="CB580" t="str">
            <v>12</v>
          </cell>
          <cell r="CC580" t="str">
            <v>BANCO DE LA NACION</v>
          </cell>
          <cell r="CD580" t="str">
            <v>MULTIRED</v>
          </cell>
          <cell r="CE580" t="str">
            <v>04181101968</v>
          </cell>
          <cell r="CF580" t="str">
            <v>00000000000000000000</v>
          </cell>
          <cell r="CG580" t="str">
            <v>DL.19990 - SNP</v>
          </cell>
          <cell r="CH580" t="str">
            <v>O.N.P.</v>
          </cell>
          <cell r="CI580" t="str">
            <v>01/07/2013</v>
          </cell>
          <cell r="CJ580" t="str">
            <v>000000000000</v>
          </cell>
          <cell r="CK580" t="str">
            <v>000000000000000</v>
          </cell>
          <cell r="CL580" t="str">
            <v>UE Red De Salud Abancay</v>
          </cell>
          <cell r="CM580" t="str">
            <v>ACTIVO</v>
          </cell>
        </row>
        <row r="581">
          <cell r="S581" t="str">
            <v>31042917</v>
          </cell>
          <cell r="T581" t="str">
            <v>AGUSTINA</v>
          </cell>
          <cell r="U581" t="str">
            <v>SUAREZ</v>
          </cell>
          <cell r="V581" t="str">
            <v>FLORES</v>
          </cell>
          <cell r="W581" t="str">
            <v>SIN DATOS</v>
          </cell>
          <cell r="X581" t="str">
            <v>06/05/1965</v>
          </cell>
          <cell r="Y581" t="str">
            <v>Femenino</v>
          </cell>
          <cell r="Z581" t="str">
            <v>Soltero</v>
          </cell>
          <cell r="AA581" t="str">
            <v>MARIANO MELGAR</v>
          </cell>
          <cell r="AC581" t="str">
            <v>tinasuarez02@hotmail.com</v>
          </cell>
          <cell r="AD581" t="str">
            <v>984688214</v>
          </cell>
          <cell r="AE581" t="str">
            <v>Superior Universitario</v>
          </cell>
          <cell r="AF581" t="str">
            <v>Superior completo</v>
          </cell>
          <cell r="AG581" t="str">
            <v>ENFERMERA(O)</v>
          </cell>
          <cell r="AK581" t="str">
            <v>TITULO</v>
          </cell>
          <cell r="AL581" t="str">
            <v>44109</v>
          </cell>
          <cell r="AM581" t="str">
            <v>SI</v>
          </cell>
          <cell r="AN581" t="str">
            <v>ENFERMERIA EN SALUD PUBLICA</v>
          </cell>
          <cell r="AO581" t="str">
            <v>RNE</v>
          </cell>
          <cell r="AP581" t="str">
            <v>9966</v>
          </cell>
          <cell r="AR581" t="str">
            <v>SI</v>
          </cell>
          <cell r="AS581" t="str">
            <v>NO</v>
          </cell>
          <cell r="AT581" t="str">
            <v>NO</v>
          </cell>
          <cell r="AV581" t="str">
            <v>1987-11-23</v>
          </cell>
          <cell r="AW581" t="str">
            <v>ENFERMERA/O</v>
          </cell>
          <cell r="AX581" t="str">
            <v>Regimen 276</v>
          </cell>
          <cell r="AY581" t="str">
            <v>Nombrado</v>
          </cell>
          <cell r="AZ581" t="str">
            <v>ENF-11</v>
          </cell>
          <cell r="BA581" t="str">
            <v>0106-ENF-11-Enfermera (nivel II)</v>
          </cell>
          <cell r="BB581" t="str">
            <v>11</v>
          </cell>
          <cell r="BC581" t="str">
            <v>Recursos Ordinarios</v>
          </cell>
          <cell r="BE581" t="str">
            <v>Presencial</v>
          </cell>
          <cell r="BF581" t="str">
            <v>NO</v>
          </cell>
          <cell r="BG581" t="str">
            <v>NO</v>
          </cell>
          <cell r="BI581" t="str">
            <v>NO</v>
          </cell>
          <cell r="BJ581" t="str">
            <v>NO</v>
          </cell>
          <cell r="BL581" t="str">
            <v>NO</v>
          </cell>
          <cell r="BM581" t="str">
            <v>Activos</v>
          </cell>
          <cell r="BN581" t="str">
            <v>Profesionales de la Salud</v>
          </cell>
          <cell r="BO581" t="str">
            <v>PROF. DE LA SALUD</v>
          </cell>
          <cell r="BP581" t="str">
            <v>000110</v>
          </cell>
          <cell r="BQ581" t="str">
            <v>Ocupada</v>
          </cell>
          <cell r="BR581" t="str">
            <v>Concurso</v>
          </cell>
          <cell r="BS581" t="str">
            <v>23/11/1987</v>
          </cell>
          <cell r="BT581" t="str">
            <v>RESOLUCION DIRECTORAL</v>
          </cell>
          <cell r="BU581" t="str">
            <v>23/11/1987</v>
          </cell>
          <cell r="BV581" t="str">
            <v>-</v>
          </cell>
          <cell r="BX581" t="str">
            <v>DIRECCION EJECUTIVA</v>
          </cell>
          <cell r="BY581" t="str">
            <v>GESTION ADMINISTRATIVA</v>
          </cell>
          <cell r="BZ581" t="str">
            <v>Personal y Obligaciones Sociales</v>
          </cell>
          <cell r="CA581" t="str">
            <v>RECURSOS ORDINARIOS</v>
          </cell>
          <cell r="CB581" t="str">
            <v>12</v>
          </cell>
          <cell r="CC581" t="str">
            <v>BANCO DE LA NACION</v>
          </cell>
          <cell r="CD581" t="str">
            <v>MULTIRED</v>
          </cell>
          <cell r="CE581" t="str">
            <v>04181344445</v>
          </cell>
          <cell r="CF581" t="str">
            <v>00000000000000000000</v>
          </cell>
          <cell r="CG581" t="str">
            <v>DL.25897 - SPP</v>
          </cell>
          <cell r="CH581" t="str">
            <v>AFP INTEGRA</v>
          </cell>
          <cell r="CI581" t="str">
            <v>01/07/2018</v>
          </cell>
          <cell r="CJ581" t="str">
            <v>238660ASFRR0</v>
          </cell>
          <cell r="CK581" t="str">
            <v>000000000000000</v>
          </cell>
          <cell r="CL581" t="str">
            <v>UE Red De Salud Abancay</v>
          </cell>
          <cell r="CM581" t="str">
            <v>ACTIVO</v>
          </cell>
          <cell r="CR581" t="str">
            <v>MICRORED DE SALUD MICAELA BASTIDAS</v>
          </cell>
        </row>
        <row r="582">
          <cell r="S582" t="str">
            <v>31000275</v>
          </cell>
          <cell r="T582" t="str">
            <v>VISITACION</v>
          </cell>
          <cell r="U582" t="str">
            <v>TAPIA</v>
          </cell>
          <cell r="V582" t="str">
            <v>CABALLERO</v>
          </cell>
          <cell r="W582" t="str">
            <v>SIN DATOS</v>
          </cell>
          <cell r="X582" t="str">
            <v>06/08/1965</v>
          </cell>
          <cell r="Y582" t="str">
            <v>Femenino</v>
          </cell>
          <cell r="Z582" t="str">
            <v>Soltero</v>
          </cell>
          <cell r="AA582" t="str">
            <v>AV.MARIÑO S/N</v>
          </cell>
          <cell r="AE582" t="str">
            <v>Superior Técnico</v>
          </cell>
          <cell r="AF582" t="str">
            <v>Técnico superior completo</v>
          </cell>
          <cell r="AG582" t="str">
            <v>TECNICO EN ENFERMERIA</v>
          </cell>
          <cell r="AK582" t="str">
            <v>TITULO</v>
          </cell>
          <cell r="AM582" t="str">
            <v>NO</v>
          </cell>
          <cell r="AR582" t="str">
            <v>SI</v>
          </cell>
          <cell r="AS582" t="str">
            <v>NO</v>
          </cell>
          <cell r="AT582" t="str">
            <v>NO</v>
          </cell>
          <cell r="AV582" t="str">
            <v>1994-03-01</v>
          </cell>
          <cell r="AW582" t="str">
            <v>TECNICO/A EN LABORATORIO AMBIENTAL II</v>
          </cell>
          <cell r="AX582" t="str">
            <v>Regimen 276</v>
          </cell>
          <cell r="AY582" t="str">
            <v>Nombrado</v>
          </cell>
          <cell r="AZ582" t="str">
            <v>STA</v>
          </cell>
          <cell r="BA582" t="str">
            <v>0094-STA-Servidor Tecnico A</v>
          </cell>
          <cell r="BB582" t="str">
            <v>TA</v>
          </cell>
          <cell r="BC582" t="str">
            <v>Recursos Ordinarios</v>
          </cell>
          <cell r="BE582" t="str">
            <v>Solo Remoto</v>
          </cell>
          <cell r="BF582" t="str">
            <v>NO</v>
          </cell>
          <cell r="BG582" t="str">
            <v>NO</v>
          </cell>
          <cell r="BH582" t="str">
            <v>Presencia de comorbilidad(RM 193-2020-MINSA,7.2)</v>
          </cell>
          <cell r="BI582" t="str">
            <v>NO</v>
          </cell>
          <cell r="BJ582" t="str">
            <v>NO</v>
          </cell>
          <cell r="BL582" t="str">
            <v>NO</v>
          </cell>
          <cell r="BM582" t="str">
            <v>Activos</v>
          </cell>
          <cell r="BN582" t="str">
            <v>Tecnicos</v>
          </cell>
          <cell r="BO582" t="str">
            <v>TECNICO ASIS</v>
          </cell>
          <cell r="BP582" t="str">
            <v>000113</v>
          </cell>
          <cell r="BQ582" t="str">
            <v>Ocupada</v>
          </cell>
          <cell r="BR582" t="str">
            <v>Concurso</v>
          </cell>
          <cell r="BS582" t="str">
            <v>03/01/1994</v>
          </cell>
          <cell r="BT582" t="str">
            <v>RESOLUCION DIRECTORAL</v>
          </cell>
          <cell r="BU582" t="str">
            <v>03/01/1994</v>
          </cell>
          <cell r="BV582" t="str">
            <v>-</v>
          </cell>
          <cell r="BX582" t="str">
            <v>DIRECCION EJECUTIVA</v>
          </cell>
          <cell r="BY582" t="str">
            <v>GESTION ADMINISTRATIVA</v>
          </cell>
          <cell r="BZ582" t="str">
            <v>Personal y Obligaciones Sociales</v>
          </cell>
          <cell r="CA582" t="str">
            <v>RECURSOS ORDINARIOS</v>
          </cell>
          <cell r="CB582" t="str">
            <v>12</v>
          </cell>
          <cell r="CC582" t="str">
            <v>BANCO DE LA NACION</v>
          </cell>
          <cell r="CD582" t="str">
            <v>MULTIRED</v>
          </cell>
          <cell r="CE582" t="str">
            <v>04181344496</v>
          </cell>
          <cell r="CF582" t="str">
            <v>00000000000000000000</v>
          </cell>
          <cell r="CG582" t="str">
            <v>DL.25897 - SPP</v>
          </cell>
          <cell r="CH582" t="str">
            <v>AFP INTEGRA</v>
          </cell>
          <cell r="CI582" t="str">
            <v>03/01/1994</v>
          </cell>
          <cell r="CJ582" t="str">
            <v>239580VTCIA5</v>
          </cell>
          <cell r="CK582" t="str">
            <v>000000000000000</v>
          </cell>
          <cell r="CL582" t="str">
            <v>UE Red De Salud Abancay</v>
          </cell>
          <cell r="CM582" t="str">
            <v>ACTIVO</v>
          </cell>
          <cell r="CQ582" t="str">
            <v>Perú</v>
          </cell>
          <cell r="CR582" t="str">
            <v>MICRORED DE SALUD MICAELA BASTIDAS</v>
          </cell>
        </row>
        <row r="583">
          <cell r="S583" t="str">
            <v>31342303</v>
          </cell>
          <cell r="T583" t="str">
            <v>ISABEL</v>
          </cell>
          <cell r="U583" t="str">
            <v>TORRES</v>
          </cell>
          <cell r="V583" t="str">
            <v>HUANCA</v>
          </cell>
          <cell r="W583" t="str">
            <v>SIN DATOS</v>
          </cell>
          <cell r="X583" t="str">
            <v>09/07/1961</v>
          </cell>
          <cell r="Y583" t="str">
            <v>Femenino</v>
          </cell>
          <cell r="Z583" t="str">
            <v>Soltero</v>
          </cell>
          <cell r="AA583" t="str">
            <v>URB.SAN JOSE MZ.A LT.7</v>
          </cell>
          <cell r="AE583" t="str">
            <v>Superior Técnico</v>
          </cell>
          <cell r="AF583" t="str">
            <v>Técnico superior completo</v>
          </cell>
          <cell r="AG583" t="str">
            <v>TECNICO LABORATORISTA</v>
          </cell>
          <cell r="AK583" t="str">
            <v>TITULO</v>
          </cell>
          <cell r="AM583" t="str">
            <v>NO</v>
          </cell>
          <cell r="AR583" t="str">
            <v>SI</v>
          </cell>
          <cell r="AS583" t="str">
            <v>NO</v>
          </cell>
          <cell r="AT583" t="str">
            <v>NO</v>
          </cell>
          <cell r="AV583" t="str">
            <v>1989-12-31</v>
          </cell>
          <cell r="AW583" t="str">
            <v>TECNICO/A EN LABORATORIO II</v>
          </cell>
          <cell r="AX583" t="str">
            <v>Regimen 276</v>
          </cell>
          <cell r="AY583" t="str">
            <v>Nombrado</v>
          </cell>
          <cell r="AZ583" t="str">
            <v>STA</v>
          </cell>
          <cell r="BA583" t="str">
            <v>0094-STA-Servidor Tecnico A</v>
          </cell>
          <cell r="BB583" t="str">
            <v>TA</v>
          </cell>
          <cell r="BC583" t="str">
            <v>Recursos Ordinarios</v>
          </cell>
          <cell r="BE583" t="str">
            <v>Presencial</v>
          </cell>
          <cell r="BF583" t="str">
            <v>NO</v>
          </cell>
          <cell r="BG583" t="str">
            <v>NO</v>
          </cell>
          <cell r="BI583" t="str">
            <v>NO</v>
          </cell>
          <cell r="BJ583" t="str">
            <v>NO</v>
          </cell>
          <cell r="BL583" t="str">
            <v>NO</v>
          </cell>
          <cell r="BM583" t="str">
            <v>Activos</v>
          </cell>
          <cell r="BN583" t="str">
            <v>Tecnicos</v>
          </cell>
          <cell r="BO583" t="str">
            <v>TECNICO ASIS</v>
          </cell>
          <cell r="BP583" t="str">
            <v>000117</v>
          </cell>
          <cell r="BQ583" t="str">
            <v>Ocupada</v>
          </cell>
          <cell r="BR583" t="str">
            <v>Concurso</v>
          </cell>
          <cell r="BS583" t="str">
            <v>31/12/1989</v>
          </cell>
          <cell r="BT583" t="str">
            <v>RESOLUCION DIRECTORAL</v>
          </cell>
          <cell r="BU583" t="str">
            <v>31/12/1989</v>
          </cell>
          <cell r="BV583" t="str">
            <v>-</v>
          </cell>
          <cell r="BX583" t="str">
            <v>DIRECCION EJECUTIVA</v>
          </cell>
          <cell r="BY583" t="str">
            <v>GESTION ADMINISTRATIVA</v>
          </cell>
          <cell r="BZ583" t="str">
            <v>Personal y Obligaciones Sociales</v>
          </cell>
          <cell r="CA583" t="str">
            <v>RECURSOS ORDINARIOS</v>
          </cell>
          <cell r="CB583" t="str">
            <v>12</v>
          </cell>
          <cell r="CC583" t="str">
            <v>BANCO DE LA NACION</v>
          </cell>
          <cell r="CD583" t="str">
            <v>MULTIRED</v>
          </cell>
          <cell r="CE583" t="str">
            <v>04181344593</v>
          </cell>
          <cell r="CF583" t="str">
            <v>00000000000000000000</v>
          </cell>
          <cell r="CG583" t="str">
            <v>DL.25897 - SPP</v>
          </cell>
          <cell r="CH583" t="str">
            <v>AFP INTEGRA</v>
          </cell>
          <cell r="CI583" t="str">
            <v>01/07/2018</v>
          </cell>
          <cell r="CJ583" t="str">
            <v>224690ITHRN6</v>
          </cell>
          <cell r="CK583" t="str">
            <v>000000000000000</v>
          </cell>
          <cell r="CL583" t="str">
            <v>UE Red De Salud Abancay</v>
          </cell>
          <cell r="CM583" t="str">
            <v>ACTIVO</v>
          </cell>
          <cell r="CR583" t="str">
            <v>MICRORED DE SALUD MICAELA BASTIDAS</v>
          </cell>
        </row>
        <row r="584">
          <cell r="S584" t="str">
            <v>31013753</v>
          </cell>
          <cell r="T584" t="str">
            <v>CARLOS ALFONSO</v>
          </cell>
          <cell r="U584" t="str">
            <v>VALER</v>
          </cell>
          <cell r="V584" t="str">
            <v>DEL CASTILLO</v>
          </cell>
          <cell r="W584" t="str">
            <v>SIN DATOS</v>
          </cell>
          <cell r="X584" t="str">
            <v>11/08/1967</v>
          </cell>
          <cell r="Y584" t="str">
            <v>Masculino</v>
          </cell>
          <cell r="Z584" t="str">
            <v>Casado</v>
          </cell>
          <cell r="AA584" t="str">
            <v>AV.CONDEBAMBA 192</v>
          </cell>
          <cell r="AE584" t="str">
            <v>Superior Técnico</v>
          </cell>
          <cell r="AF584" t="str">
            <v>Técnico superior incompleto</v>
          </cell>
          <cell r="AG584" t="str">
            <v>TECNICO AUTOMOTRIZ</v>
          </cell>
          <cell r="AK584" t="str">
            <v>EGRESADO</v>
          </cell>
          <cell r="AM584" t="str">
            <v>NO</v>
          </cell>
          <cell r="AR584" t="str">
            <v>SI</v>
          </cell>
          <cell r="AS584" t="str">
            <v>NO</v>
          </cell>
          <cell r="AT584" t="str">
            <v>NO</v>
          </cell>
          <cell r="AV584" t="str">
            <v>2011-11-01</v>
          </cell>
          <cell r="AW584" t="str">
            <v>TECNICO/A ADMINISTRATIVO I</v>
          </cell>
          <cell r="AX584" t="str">
            <v>Regimen 1057 (CAS)</v>
          </cell>
          <cell r="AY584" t="str">
            <v>Contrato CAS</v>
          </cell>
          <cell r="AZ584" t="str">
            <v>Sin Nivel Remunerativo</v>
          </cell>
          <cell r="BA584" t="str">
            <v>0000-Sin Nivel Remunerativo</v>
          </cell>
          <cell r="BC584" t="str">
            <v>Recursos Ordinarios</v>
          </cell>
          <cell r="BD584" t="str">
            <v>1100</v>
          </cell>
          <cell r="BE584" t="str">
            <v>Presencial</v>
          </cell>
          <cell r="BF584" t="str">
            <v>NO</v>
          </cell>
          <cell r="BG584" t="str">
            <v>NO</v>
          </cell>
          <cell r="BI584" t="str">
            <v>NO</v>
          </cell>
          <cell r="BJ584" t="str">
            <v>NO</v>
          </cell>
          <cell r="BL584" t="str">
            <v>NO</v>
          </cell>
          <cell r="BM584" t="str">
            <v>Contrato Administrativo de Servicios</v>
          </cell>
          <cell r="BN584" t="str">
            <v>Tecnicos</v>
          </cell>
          <cell r="BO584" t="str">
            <v>TECNICO ADM</v>
          </cell>
          <cell r="BP584" t="str">
            <v>000239</v>
          </cell>
          <cell r="BQ584" t="str">
            <v>Ocupada</v>
          </cell>
          <cell r="BR584" t="str">
            <v>Concurso</v>
          </cell>
          <cell r="BS584" t="str">
            <v>01/11/2012</v>
          </cell>
          <cell r="BT584" t="str">
            <v>CONTRATO</v>
          </cell>
          <cell r="BU584" t="str">
            <v>01/11/2012</v>
          </cell>
          <cell r="BV584" t="str">
            <v>182-2012</v>
          </cell>
          <cell r="BW584" t="str">
            <v>RED DE SALUD ABANCAY</v>
          </cell>
          <cell r="BX584" t="str">
            <v>DIRECCION EJECUTIVA</v>
          </cell>
          <cell r="BY584" t="str">
            <v>GESTION ADMINISTRATIVA</v>
          </cell>
          <cell r="BZ584" t="str">
            <v>Personal y Obligaciones Sociales</v>
          </cell>
          <cell r="CA584" t="str">
            <v>RECURSOS ORDINARIOS</v>
          </cell>
          <cell r="CB584" t="str">
            <v>12</v>
          </cell>
          <cell r="CC584" t="str">
            <v>BANCO DE LA NACION</v>
          </cell>
          <cell r="CD584" t="str">
            <v>CUENTA DE AHORRO</v>
          </cell>
          <cell r="CE584" t="str">
            <v>04181092101</v>
          </cell>
          <cell r="CF584" t="str">
            <v>00000000000000000000</v>
          </cell>
          <cell r="CG584" t="str">
            <v>DL.25897 - SPP</v>
          </cell>
          <cell r="CH584" t="str">
            <v>PRIMA AFP</v>
          </cell>
          <cell r="CI584" t="str">
            <v>01/11/2012</v>
          </cell>
          <cell r="CJ584" t="str">
            <v>546931CUCET8</v>
          </cell>
          <cell r="CK584" t="str">
            <v>000000000000000</v>
          </cell>
          <cell r="CL584" t="str">
            <v>UE Red De Salud Abancay</v>
          </cell>
          <cell r="CM584" t="str">
            <v>ACTIVO</v>
          </cell>
          <cell r="CR584" t="str">
            <v>MICRORED DE SALUD MICAELA BASTIDAS</v>
          </cell>
        </row>
        <row r="585">
          <cell r="S585" t="str">
            <v>31015315</v>
          </cell>
          <cell r="T585" t="str">
            <v>MARIA JUDITH</v>
          </cell>
          <cell r="U585" t="str">
            <v>VILLAFUERTE</v>
          </cell>
          <cell r="V585" t="str">
            <v>LLERENA</v>
          </cell>
          <cell r="W585" t="str">
            <v>SIN DATOS</v>
          </cell>
          <cell r="X585" t="str">
            <v>27/11/1975</v>
          </cell>
          <cell r="Y585" t="str">
            <v>Femenino</v>
          </cell>
          <cell r="Z585" t="str">
            <v>Casado</v>
          </cell>
          <cell r="AA585" t="str">
            <v>JR APURIMAC 620</v>
          </cell>
          <cell r="AC585" t="str">
            <v>judithvillafuertellerena@gmail.com</v>
          </cell>
          <cell r="AD585" t="str">
            <v>974443675</v>
          </cell>
          <cell r="AE585" t="str">
            <v>Superior Técnico</v>
          </cell>
          <cell r="AF585" t="str">
            <v>Técnico superior completo</v>
          </cell>
          <cell r="AG585" t="str">
            <v>TECNICO EN ENFERMERIA</v>
          </cell>
          <cell r="AK585" t="str">
            <v>TITULO</v>
          </cell>
          <cell r="AM585" t="str">
            <v>NO</v>
          </cell>
          <cell r="AR585" t="str">
            <v>SI</v>
          </cell>
          <cell r="AS585" t="str">
            <v>NO</v>
          </cell>
          <cell r="AT585" t="str">
            <v>NO</v>
          </cell>
          <cell r="AU585" t="str">
            <v>23/05/2022</v>
          </cell>
          <cell r="AV585" t="str">
            <v>23/05/2022</v>
          </cell>
          <cell r="AW585" t="str">
            <v>TECNICO/A EN ENFERMERIA I</v>
          </cell>
          <cell r="AX585" t="str">
            <v>Regimen 276</v>
          </cell>
          <cell r="AY585" t="str">
            <v>Nombrado</v>
          </cell>
          <cell r="AZ585" t="str">
            <v>STA</v>
          </cell>
          <cell r="BA585" t="str">
            <v>0094-STA-Servidor Tecnico A</v>
          </cell>
          <cell r="BB585" t="str">
            <v>TA</v>
          </cell>
          <cell r="BC585" t="str">
            <v>Recursos Ordinarios</v>
          </cell>
          <cell r="BE585" t="str">
            <v>Presencial</v>
          </cell>
          <cell r="BF585" t="str">
            <v>NO</v>
          </cell>
          <cell r="BG585" t="str">
            <v>NO</v>
          </cell>
          <cell r="BI585" t="str">
            <v>NO</v>
          </cell>
          <cell r="BJ585" t="str">
            <v>NO</v>
          </cell>
          <cell r="BK585" t="str">
            <v>2005-01-01</v>
          </cell>
          <cell r="BL585" t="str">
            <v>NO</v>
          </cell>
          <cell r="BM585" t="str">
            <v>Activos</v>
          </cell>
          <cell r="BN585" t="str">
            <v>Tecnicos</v>
          </cell>
          <cell r="BO585" t="str">
            <v>TECNICO ASIS</v>
          </cell>
          <cell r="BP585" t="str">
            <v>000106</v>
          </cell>
          <cell r="BQ585" t="str">
            <v>Ocupada</v>
          </cell>
          <cell r="BR585" t="str">
            <v>Adjudicacion</v>
          </cell>
          <cell r="BS585" t="str">
            <v>23/05/2022</v>
          </cell>
          <cell r="BT585" t="str">
            <v>RESOLUCION DIRECTORAL</v>
          </cell>
          <cell r="BU585" t="str">
            <v>23/05/2022</v>
          </cell>
          <cell r="BV585" t="str">
            <v>R.D. Nº 205-2022-D-RSAB-APURIMAC</v>
          </cell>
          <cell r="BW585" t="str">
            <v>C.S. I-4 TAMBURCO</v>
          </cell>
          <cell r="BX585" t="str">
            <v>MICRORED DE SALUD</v>
          </cell>
          <cell r="BY585" t="str">
            <v>GESTION ADMINISTRATIVA</v>
          </cell>
          <cell r="BZ585" t="str">
            <v>Personal y Obligaciones Sociales</v>
          </cell>
          <cell r="CA585" t="str">
            <v>RECURSOS ORDINARIOS</v>
          </cell>
          <cell r="CB585" t="str">
            <v>12</v>
          </cell>
          <cell r="CC585" t="str">
            <v>BANCO DE LA NACION</v>
          </cell>
          <cell r="CD585" t="str">
            <v>CUENTA CORRIENTE</v>
          </cell>
          <cell r="CE585" t="str">
            <v>00000000000000000000</v>
          </cell>
          <cell r="CF585" t="str">
            <v>00000000000000000000</v>
          </cell>
          <cell r="CG585" t="str">
            <v>DL.25897 - SPP</v>
          </cell>
          <cell r="CH585" t="str">
            <v>AFP INTEGRA</v>
          </cell>
          <cell r="CI585" t="str">
            <v>06/12/2005</v>
          </cell>
          <cell r="CJ585" t="str">
            <v>577230MVLLR1</v>
          </cell>
          <cell r="CL585" t="str">
            <v>UE Red De Salud Abancay</v>
          </cell>
          <cell r="CM585" t="str">
            <v>ACTIVO</v>
          </cell>
          <cell r="CR585" t="str">
            <v>MICRORED DE SALUD MICAELA BASTIDAS</v>
          </cell>
        </row>
        <row r="586">
          <cell r="S586" t="str">
            <v>31035308</v>
          </cell>
          <cell r="T586" t="str">
            <v>KATERINE</v>
          </cell>
          <cell r="U586" t="str">
            <v>ABARCA</v>
          </cell>
          <cell r="V586" t="str">
            <v>LOAYZA</v>
          </cell>
          <cell r="W586" t="str">
            <v>SIN DATOS</v>
          </cell>
          <cell r="X586" t="str">
            <v>19/10/1974</v>
          </cell>
          <cell r="Y586" t="str">
            <v>Femenino</v>
          </cell>
          <cell r="Z586" t="str">
            <v>Soltero</v>
          </cell>
          <cell r="AA586" t="str">
            <v>PLAZA ARMAS NRO.314</v>
          </cell>
          <cell r="AC586" t="str">
            <v>ganesu_ait@hotmail.com</v>
          </cell>
          <cell r="AD586" t="str">
            <v>993875925</v>
          </cell>
          <cell r="AE586" t="str">
            <v>Superior Técnico</v>
          </cell>
          <cell r="AF586" t="str">
            <v>Técnico superior completo</v>
          </cell>
          <cell r="AG586" t="str">
            <v>TECNICO EN ENFERMERIA</v>
          </cell>
          <cell r="AK586" t="str">
            <v>TITULO</v>
          </cell>
          <cell r="AM586" t="str">
            <v>NO</v>
          </cell>
          <cell r="AR586" t="str">
            <v>SI</v>
          </cell>
          <cell r="AS586" t="str">
            <v>NO</v>
          </cell>
          <cell r="AT586" t="str">
            <v>NO</v>
          </cell>
          <cell r="AV586" t="str">
            <v>2013-09-01</v>
          </cell>
          <cell r="AW586" t="str">
            <v>TECNICO/A EN ENFERMERIA I</v>
          </cell>
          <cell r="AX586" t="str">
            <v>Regimen 276</v>
          </cell>
          <cell r="AY586" t="str">
            <v>Nombrado</v>
          </cell>
          <cell r="AZ586" t="str">
            <v>STC</v>
          </cell>
          <cell r="BA586" t="str">
            <v>0096-STC-Servidor Tecnico C</v>
          </cell>
          <cell r="BB586" t="str">
            <v>TC</v>
          </cell>
          <cell r="BC586" t="str">
            <v>Recursos Ordinarios</v>
          </cell>
          <cell r="BE586" t="str">
            <v>Solo Remoto</v>
          </cell>
          <cell r="BF586" t="str">
            <v>NO</v>
          </cell>
          <cell r="BG586" t="str">
            <v>NO</v>
          </cell>
          <cell r="BH586" t="str">
            <v>Presencia de comorbilidad(RM 193-2020-MINSA,7.2)</v>
          </cell>
          <cell r="BI586" t="str">
            <v>NO</v>
          </cell>
          <cell r="BJ586" t="str">
            <v>NO</v>
          </cell>
          <cell r="BL586" t="str">
            <v>NO</v>
          </cell>
          <cell r="BM586" t="str">
            <v>Activos</v>
          </cell>
          <cell r="BN586" t="str">
            <v>Tecnicos</v>
          </cell>
          <cell r="BO586" t="str">
            <v>TECNICO ASIS</v>
          </cell>
          <cell r="BP586" t="str">
            <v>000280</v>
          </cell>
          <cell r="BQ586" t="str">
            <v>Ocupada</v>
          </cell>
          <cell r="BR586" t="str">
            <v>Concurso</v>
          </cell>
          <cell r="BS586" t="str">
            <v>01/07/2013</v>
          </cell>
          <cell r="BT586" t="str">
            <v>RESOLUCION DIRECTORAL</v>
          </cell>
          <cell r="BU586" t="str">
            <v>01/07/2013</v>
          </cell>
          <cell r="BV586" t="str">
            <v>-</v>
          </cell>
          <cell r="BX586" t="str">
            <v>DIRECCION EJECUTIVA</v>
          </cell>
          <cell r="BY586" t="str">
            <v>GESTION ADMINISTRATIVA</v>
          </cell>
          <cell r="BZ586" t="str">
            <v>Personal y Obligaciones Sociales</v>
          </cell>
          <cell r="CA586" t="str">
            <v>RECURSOS ORDINARIOS</v>
          </cell>
          <cell r="CB586" t="str">
            <v>12</v>
          </cell>
          <cell r="CC586" t="str">
            <v>BANCO DE LA NACION</v>
          </cell>
          <cell r="CD586" t="str">
            <v>MULTIRED</v>
          </cell>
          <cell r="CE586" t="str">
            <v>04181101801</v>
          </cell>
          <cell r="CF586" t="str">
            <v>0</v>
          </cell>
          <cell r="CG586" t="str">
            <v>DL.19990 - SNP</v>
          </cell>
          <cell r="CH586" t="str">
            <v>O.N.P.</v>
          </cell>
          <cell r="CI586" t="str">
            <v>01/07/2013</v>
          </cell>
          <cell r="CJ586" t="str">
            <v>0</v>
          </cell>
          <cell r="CK586" t="str">
            <v>0</v>
          </cell>
          <cell r="CL586" t="str">
            <v>UE Red De Salud Abancay</v>
          </cell>
          <cell r="CM586" t="str">
            <v>ACTIVO</v>
          </cell>
          <cell r="CR586" t="str">
            <v>MICRORED DE SALUD MICAELA BASTIDAS</v>
          </cell>
        </row>
        <row r="587">
          <cell r="S587" t="str">
            <v>41265131</v>
          </cell>
          <cell r="T587" t="str">
            <v>CINTHYA EVELING</v>
          </cell>
          <cell r="U587" t="str">
            <v>CONTRERAS</v>
          </cell>
          <cell r="V587" t="str">
            <v>CATALAN</v>
          </cell>
          <cell r="W587" t="str">
            <v>SIN DATOS</v>
          </cell>
          <cell r="X587" t="str">
            <v>04/02/1981</v>
          </cell>
          <cell r="Y587" t="str">
            <v>Femenino</v>
          </cell>
          <cell r="Z587" t="str">
            <v>Soltero</v>
          </cell>
          <cell r="AA587" t="str">
            <v>AV.NUÑEZ 731</v>
          </cell>
          <cell r="AC587" t="str">
            <v>cintyev81@hotmal.com,cinty_ev81@hotmail.com</v>
          </cell>
          <cell r="AD587" t="str">
            <v>957766351,957766351,957766351</v>
          </cell>
          <cell r="AE587" t="str">
            <v>Superior Universitario</v>
          </cell>
          <cell r="AF587" t="str">
            <v>Superior completo</v>
          </cell>
          <cell r="AG587" t="str">
            <v>ENFERMERA(O)</v>
          </cell>
          <cell r="AK587" t="str">
            <v>TITULO</v>
          </cell>
          <cell r="AL587" t="str">
            <v>46456</v>
          </cell>
          <cell r="AM587" t="str">
            <v>SI</v>
          </cell>
          <cell r="AN587" t="str">
            <v>ADMINISTRACION DE LOS SERVICIOS DE SALUD</v>
          </cell>
          <cell r="AO587" t="str">
            <v>RNE</v>
          </cell>
          <cell r="AP587" t="str">
            <v>8819</v>
          </cell>
          <cell r="AR587" t="str">
            <v>SI</v>
          </cell>
          <cell r="AS587" t="str">
            <v>NO</v>
          </cell>
          <cell r="AT587" t="str">
            <v>NO</v>
          </cell>
          <cell r="AV587" t="str">
            <v>2009-01-01</v>
          </cell>
          <cell r="AW587" t="str">
            <v>ENFERMERA/O</v>
          </cell>
          <cell r="AX587" t="str">
            <v>Regimen 276</v>
          </cell>
          <cell r="AY587" t="str">
            <v>Nombrado</v>
          </cell>
          <cell r="AZ587" t="str">
            <v>ENF-10</v>
          </cell>
          <cell r="BA587" t="str">
            <v>0076-ENF-10-Enfermera (nivel I)</v>
          </cell>
          <cell r="BB587" t="str">
            <v>10</v>
          </cell>
          <cell r="BE587" t="str">
            <v>Presencial</v>
          </cell>
          <cell r="BF587" t="str">
            <v>NO</v>
          </cell>
          <cell r="BG587" t="str">
            <v>NO</v>
          </cell>
          <cell r="BI587" t="str">
            <v>NO</v>
          </cell>
          <cell r="BJ587" t="str">
            <v>NO</v>
          </cell>
          <cell r="BK587" t="str">
            <v>20/10/2016</v>
          </cell>
          <cell r="BL587" t="str">
            <v>SI</v>
          </cell>
          <cell r="BM587" t="str">
            <v>Activos</v>
          </cell>
          <cell r="BN587" t="str">
            <v>Profesionales de la Salud</v>
          </cell>
          <cell r="BO587" t="str">
            <v>PROF. DE LA SALUD</v>
          </cell>
          <cell r="BP587" t="str">
            <v>000507</v>
          </cell>
          <cell r="BQ587" t="str">
            <v>Ocupada</v>
          </cell>
          <cell r="BR587" t="str">
            <v>Ley 30372</v>
          </cell>
          <cell r="BS587" t="str">
            <v>17/10/2016</v>
          </cell>
          <cell r="BT587" t="str">
            <v>DECRETO SUPREMO</v>
          </cell>
          <cell r="BU587" t="str">
            <v>15/10/2016</v>
          </cell>
          <cell r="BV587" t="str">
            <v>DS 286-2016-EF Nombramiento 2016</v>
          </cell>
          <cell r="BX587" t="str">
            <v>DIRECCION EJECUTIVA</v>
          </cell>
          <cell r="BY587" t="str">
            <v>GESTION ADMINISTRATIVA</v>
          </cell>
          <cell r="BZ587" t="str">
            <v>Personal y Obligaciones Sociales</v>
          </cell>
          <cell r="CA587" t="str">
            <v>RECURSOS ORDINARIOS</v>
          </cell>
          <cell r="CB587" t="str">
            <v>12</v>
          </cell>
          <cell r="CC587" t="str">
            <v>BANCO DE LA NACION</v>
          </cell>
          <cell r="CD587" t="str">
            <v>CUENTA DE AHORRO</v>
          </cell>
          <cell r="CE587" t="str">
            <v>04181072771</v>
          </cell>
          <cell r="CF587" t="str">
            <v>00000000000000000000</v>
          </cell>
          <cell r="CG587" t="str">
            <v>DL.19990 - SNP</v>
          </cell>
          <cell r="CH587" t="str">
            <v>O.N.P.</v>
          </cell>
          <cell r="CJ587" t="str">
            <v>000000000000</v>
          </cell>
          <cell r="CK587" t="str">
            <v>0000000000000</v>
          </cell>
          <cell r="CL587" t="str">
            <v>UE Red De Salud Abancay</v>
          </cell>
          <cell r="CM587" t="str">
            <v>ACTIVO</v>
          </cell>
          <cell r="CR587" t="str">
            <v>MICRORED DE SALUD MICAELA BASTIDAS</v>
          </cell>
        </row>
        <row r="588">
          <cell r="S588" t="str">
            <v>01319847</v>
          </cell>
          <cell r="T588" t="str">
            <v>JOSE LUIS</v>
          </cell>
          <cell r="U588" t="str">
            <v>APAZA</v>
          </cell>
          <cell r="V588" t="str">
            <v>GORDILLO</v>
          </cell>
          <cell r="W588" t="str">
            <v>SIN DATOS</v>
          </cell>
          <cell r="X588" t="str">
            <v>02/05/1973</v>
          </cell>
          <cell r="Y588" t="str">
            <v>Masculino</v>
          </cell>
          <cell r="Z588" t="str">
            <v>Soltero</v>
          </cell>
          <cell r="AA588" t="str">
            <v>DIAZ BARCENAS</v>
          </cell>
          <cell r="AD588" t="str">
            <v>554008,554008</v>
          </cell>
          <cell r="AE588" t="str">
            <v>Superior Universitario</v>
          </cell>
          <cell r="AF588" t="str">
            <v>Superior completo</v>
          </cell>
          <cell r="AG588" t="str">
            <v>MEDICO CIRUJANO</v>
          </cell>
          <cell r="AK588" t="str">
            <v>TITULO</v>
          </cell>
          <cell r="AL588" t="str">
            <v>46475</v>
          </cell>
          <cell r="AM588" t="str">
            <v>NO</v>
          </cell>
          <cell r="AR588" t="str">
            <v>SI</v>
          </cell>
          <cell r="AS588" t="str">
            <v>NO</v>
          </cell>
          <cell r="AT588" t="str">
            <v>NO</v>
          </cell>
          <cell r="AV588" t="str">
            <v>2014-02-01</v>
          </cell>
          <cell r="AW588" t="str">
            <v>MEDICO</v>
          </cell>
          <cell r="AX588" t="str">
            <v>Regimen 276</v>
          </cell>
          <cell r="AY588" t="str">
            <v>Nombrado</v>
          </cell>
          <cell r="AZ588" t="str">
            <v>MC-1</v>
          </cell>
          <cell r="BA588" t="str">
            <v>0071-MC-1-Medico Cirujano N-1</v>
          </cell>
          <cell r="BB588" t="str">
            <v>15</v>
          </cell>
          <cell r="BC588" t="str">
            <v>Recursos Ordinarios</v>
          </cell>
          <cell r="BE588" t="str">
            <v>Presencial</v>
          </cell>
          <cell r="BF588" t="str">
            <v>NO</v>
          </cell>
          <cell r="BG588" t="str">
            <v>NO</v>
          </cell>
          <cell r="BI588" t="str">
            <v>NO</v>
          </cell>
          <cell r="BJ588" t="str">
            <v>NO</v>
          </cell>
          <cell r="BK588" t="str">
            <v>01/02/2014</v>
          </cell>
          <cell r="BL588" t="str">
            <v>SI</v>
          </cell>
          <cell r="BM588" t="str">
            <v>Activos</v>
          </cell>
          <cell r="BN588" t="str">
            <v>Profesionales de la Salud</v>
          </cell>
          <cell r="BO588" t="str">
            <v>MEDICO</v>
          </cell>
          <cell r="BP588" t="str">
            <v>000355</v>
          </cell>
          <cell r="BQ588" t="str">
            <v>Ocupada</v>
          </cell>
          <cell r="BR588" t="str">
            <v>Ley 28498</v>
          </cell>
          <cell r="BS588" t="str">
            <v>01/02/2014</v>
          </cell>
          <cell r="BT588" t="str">
            <v>RESOLUCION DIRECTORAL</v>
          </cell>
          <cell r="BU588" t="str">
            <v>13/01/2014</v>
          </cell>
          <cell r="BV588" t="str">
            <v>003-2014-DRSAB-APURIMAC</v>
          </cell>
          <cell r="BX588" t="str">
            <v>DIRECCION EJECUTIVA</v>
          </cell>
          <cell r="BY588" t="str">
            <v>GESTION ADMINISTRATIVA</v>
          </cell>
          <cell r="BZ588" t="str">
            <v>Personal y Obligaciones Sociales</v>
          </cell>
          <cell r="CA588" t="str">
            <v>RECURSOS ORDINARIOS</v>
          </cell>
          <cell r="CB588" t="str">
            <v>1</v>
          </cell>
          <cell r="CC588" t="str">
            <v>BANCO DE LA NACION</v>
          </cell>
          <cell r="CD588" t="str">
            <v>CUENTA DE AHORRO</v>
          </cell>
          <cell r="CE588" t="str">
            <v>04181104487</v>
          </cell>
          <cell r="CF588" t="str">
            <v>01818100418110448788</v>
          </cell>
          <cell r="CG588" t="str">
            <v>DL.25897 - SPP</v>
          </cell>
          <cell r="CH588" t="str">
            <v>AFP INTEGRA</v>
          </cell>
          <cell r="CI588" t="str">
            <v>19/04/2006</v>
          </cell>
          <cell r="CJ588" t="str">
            <v>567841JAGZD0</v>
          </cell>
          <cell r="CK588" t="str">
            <v>0</v>
          </cell>
          <cell r="CL588" t="str">
            <v>UE Red De Salud Abancay</v>
          </cell>
          <cell r="CM588" t="str">
            <v>ACTIVO</v>
          </cell>
          <cell r="CR588" t="str">
            <v>MICRORED DE SALUD MICAELA BASTIDAS</v>
          </cell>
        </row>
        <row r="589">
          <cell r="S589" t="str">
            <v>10722281</v>
          </cell>
          <cell r="T589" t="str">
            <v>MILAGROS</v>
          </cell>
          <cell r="U589" t="str">
            <v>TINTAYA</v>
          </cell>
          <cell r="V589" t="str">
            <v>ORTEGA</v>
          </cell>
          <cell r="W589" t="str">
            <v>SIN DATOS</v>
          </cell>
          <cell r="X589" t="str">
            <v>25/10/1977</v>
          </cell>
          <cell r="Y589" t="str">
            <v>Femenino</v>
          </cell>
          <cell r="Z589" t="str">
            <v>Soltero</v>
          </cell>
          <cell r="AA589" t="str">
            <v>PALACIOS VALDEZ</v>
          </cell>
          <cell r="AC589" t="str">
            <v>milati5@hotmail.com</v>
          </cell>
          <cell r="AD589" t="str">
            <v>943259049</v>
          </cell>
          <cell r="AE589" t="str">
            <v>Superior Universitario</v>
          </cell>
          <cell r="AF589" t="str">
            <v>Superior completo</v>
          </cell>
          <cell r="AG589" t="str">
            <v>MEDICO CIRUJANO</v>
          </cell>
          <cell r="AK589" t="str">
            <v>TITULO</v>
          </cell>
          <cell r="AL589" t="str">
            <v>54955</v>
          </cell>
          <cell r="AM589" t="str">
            <v>NO</v>
          </cell>
          <cell r="AR589" t="str">
            <v>SI</v>
          </cell>
          <cell r="AS589" t="str">
            <v>NO</v>
          </cell>
          <cell r="AT589" t="str">
            <v>NO</v>
          </cell>
          <cell r="AV589" t="str">
            <v>2014-01-01</v>
          </cell>
          <cell r="AW589" t="str">
            <v>MEDICO</v>
          </cell>
          <cell r="AX589" t="str">
            <v>Regimen 276</v>
          </cell>
          <cell r="AY589" t="str">
            <v>Nombrado</v>
          </cell>
          <cell r="AZ589" t="str">
            <v>MC-1</v>
          </cell>
          <cell r="BA589" t="str">
            <v>0071-MC-1-Medico Cirujano N-1</v>
          </cell>
          <cell r="BB589" t="str">
            <v>15</v>
          </cell>
          <cell r="BC589" t="str">
            <v>Recursos Ordinarios</v>
          </cell>
          <cell r="BE589" t="str">
            <v>Presencial</v>
          </cell>
          <cell r="BF589" t="str">
            <v>NO</v>
          </cell>
          <cell r="BG589" t="str">
            <v>NO</v>
          </cell>
          <cell r="BH589" t="str">
            <v>Presencia de comorbilidad(RM 193-2020-MINSA,7.2)</v>
          </cell>
          <cell r="BI589" t="str">
            <v>NO</v>
          </cell>
          <cell r="BJ589" t="str">
            <v>NO</v>
          </cell>
          <cell r="BK589" t="str">
            <v>01/02/2014</v>
          </cell>
          <cell r="BL589" t="str">
            <v>SI</v>
          </cell>
          <cell r="BM589" t="str">
            <v>Activos</v>
          </cell>
          <cell r="BN589" t="str">
            <v>Profesionales de la Salud</v>
          </cell>
          <cell r="BO589" t="str">
            <v>MEDICO</v>
          </cell>
          <cell r="BP589" t="str">
            <v>000363</v>
          </cell>
          <cell r="BQ589" t="str">
            <v>Ocupada</v>
          </cell>
          <cell r="BR589" t="str">
            <v>Ley 29682</v>
          </cell>
          <cell r="BS589" t="str">
            <v>01/02/2014</v>
          </cell>
          <cell r="BT589" t="str">
            <v>RESOLUCION DIRECTORAL</v>
          </cell>
          <cell r="BU589" t="str">
            <v>13/01/2014</v>
          </cell>
          <cell r="BV589" t="str">
            <v>003-2014-DRSAB-APURIMAC</v>
          </cell>
          <cell r="BX589" t="str">
            <v>DIRECCION EJECUTIVA</v>
          </cell>
          <cell r="BY589" t="str">
            <v>GESTION ADMINISTRATIVA</v>
          </cell>
          <cell r="BZ589" t="str">
            <v>Personal y Obligaciones Sociales</v>
          </cell>
          <cell r="CA589" t="str">
            <v>RECURSOS ORDINARIOS</v>
          </cell>
          <cell r="CB589" t="str">
            <v>1</v>
          </cell>
          <cell r="CC589" t="str">
            <v>BANCO DE LA NACION</v>
          </cell>
          <cell r="CD589" t="str">
            <v>CUENTA DE AHORRO</v>
          </cell>
          <cell r="CE589" t="str">
            <v>04181061052</v>
          </cell>
          <cell r="CF589" t="str">
            <v>01818100418106105281</v>
          </cell>
          <cell r="CG589" t="str">
            <v>DL.25897 - SPP</v>
          </cell>
          <cell r="CH589" t="str">
            <v>PRIMA AFP</v>
          </cell>
          <cell r="CI589" t="str">
            <v>25/04/2002</v>
          </cell>
          <cell r="CJ589" t="str">
            <v>584210MTOTE8</v>
          </cell>
          <cell r="CK589" t="str">
            <v>000000000000000</v>
          </cell>
          <cell r="CL589" t="str">
            <v>UE Red De Salud Abancay</v>
          </cell>
          <cell r="CM589" t="str">
            <v>ACTIVO</v>
          </cell>
          <cell r="CR589" t="str">
            <v>MICRORED DE SALUD MICAELA BASTIDAS</v>
          </cell>
        </row>
        <row r="590">
          <cell r="S590" t="str">
            <v>44632989</v>
          </cell>
          <cell r="T590" t="str">
            <v>IGOR</v>
          </cell>
          <cell r="U590" t="str">
            <v>VALER</v>
          </cell>
          <cell r="V590" t="str">
            <v>RIOS</v>
          </cell>
          <cell r="W590" t="str">
            <v>SIN DATOS</v>
          </cell>
          <cell r="X590" t="str">
            <v>13/06/1984</v>
          </cell>
          <cell r="Y590" t="str">
            <v>Masculino</v>
          </cell>
          <cell r="Z590" t="str">
            <v>Soltero</v>
          </cell>
          <cell r="AA590" t="str">
            <v>CUSCO S/N</v>
          </cell>
          <cell r="AC590" t="str">
            <v>igorvr@hotmail.com</v>
          </cell>
          <cell r="AD590" t="str">
            <v>994645746</v>
          </cell>
          <cell r="AE590" t="str">
            <v>Superior Universitario</v>
          </cell>
          <cell r="AF590" t="str">
            <v>Superior completo</v>
          </cell>
          <cell r="AG590" t="str">
            <v>CIRUJANO DENTISTA</v>
          </cell>
          <cell r="AK590" t="str">
            <v>TITULO</v>
          </cell>
          <cell r="AL590" t="str">
            <v>27607</v>
          </cell>
          <cell r="AM590" t="str">
            <v>NO</v>
          </cell>
          <cell r="AR590" t="str">
            <v>SI</v>
          </cell>
          <cell r="AS590" t="str">
            <v>NO</v>
          </cell>
          <cell r="AT590" t="str">
            <v>NO</v>
          </cell>
          <cell r="AV590" t="str">
            <v>01/01/2019</v>
          </cell>
          <cell r="AW590" t="str">
            <v>ODONTOLOGO</v>
          </cell>
          <cell r="AX590" t="str">
            <v>Regimen 276</v>
          </cell>
          <cell r="AY590" t="str">
            <v>Nombrado</v>
          </cell>
          <cell r="AZ590" t="str">
            <v>CD-I</v>
          </cell>
          <cell r="BA590" t="str">
            <v>0115-CD-I-Cirujano Dentista (nivel I)</v>
          </cell>
          <cell r="BB590" t="str">
            <v>61</v>
          </cell>
          <cell r="BE590" t="str">
            <v>Presencial</v>
          </cell>
          <cell r="BF590" t="str">
            <v>NO</v>
          </cell>
          <cell r="BG590" t="str">
            <v>NO</v>
          </cell>
          <cell r="BI590" t="str">
            <v>NO</v>
          </cell>
          <cell r="BJ590" t="str">
            <v>NO</v>
          </cell>
          <cell r="BK590" t="str">
            <v>31/12/2018</v>
          </cell>
          <cell r="BL590" t="str">
            <v>SI</v>
          </cell>
          <cell r="BM590" t="str">
            <v>Activos</v>
          </cell>
          <cell r="BN590" t="str">
            <v>Profesionales de la Salud</v>
          </cell>
          <cell r="BO590" t="str">
            <v>PROF. DE LA SALUD</v>
          </cell>
          <cell r="BP590" t="str">
            <v>000609</v>
          </cell>
          <cell r="BQ590" t="str">
            <v>Ocupada</v>
          </cell>
          <cell r="BR590" t="str">
            <v>Concurso</v>
          </cell>
          <cell r="BS590" t="str">
            <v>01/01/2019</v>
          </cell>
          <cell r="BT590" t="str">
            <v>RESOLUCION DIRECTORAL</v>
          </cell>
          <cell r="BU590" t="str">
            <v>01/01/2019</v>
          </cell>
          <cell r="BV590" t="str">
            <v>396</v>
          </cell>
          <cell r="BX590" t="str">
            <v>DIRECCION EJECUTIVA</v>
          </cell>
          <cell r="BZ590" t="str">
            <v>Personal y Obligaciones Sociales</v>
          </cell>
          <cell r="CA590" t="str">
            <v>RECURSOS ORDINARIOS</v>
          </cell>
          <cell r="CB590" t="str">
            <v>12</v>
          </cell>
          <cell r="CC590" t="str">
            <v>BANCO DE LA NACION</v>
          </cell>
          <cell r="CD590" t="str">
            <v>CUENTA DE AHORRO</v>
          </cell>
          <cell r="CE590" t="str">
            <v>04181242642</v>
          </cell>
          <cell r="CF590" t="str">
            <v>00000000000000000000</v>
          </cell>
          <cell r="CG590" t="str">
            <v>DL.19990 - SNP</v>
          </cell>
          <cell r="CH590" t="str">
            <v>O.N.P.</v>
          </cell>
          <cell r="CI590" t="str">
            <v>01/01/2019</v>
          </cell>
          <cell r="CJ590" t="str">
            <v>000000000000</v>
          </cell>
          <cell r="CK590" t="str">
            <v>000000000000000</v>
          </cell>
          <cell r="CL590" t="str">
            <v>UE Red De Salud Abancay</v>
          </cell>
          <cell r="CM590" t="str">
            <v>ACTIVO</v>
          </cell>
          <cell r="CR590" t="str">
            <v>MICRORED DE SALUD MICAELA BASTIDAS</v>
          </cell>
        </row>
        <row r="591">
          <cell r="S591" t="str">
            <v>42976713</v>
          </cell>
          <cell r="T591" t="str">
            <v>EVARISTA</v>
          </cell>
          <cell r="U591" t="str">
            <v>CUSI</v>
          </cell>
          <cell r="V591" t="str">
            <v>VEGA</v>
          </cell>
          <cell r="W591" t="str">
            <v>SIN DATOS</v>
          </cell>
          <cell r="X591" t="str">
            <v>17/05/1985</v>
          </cell>
          <cell r="Y591" t="str">
            <v>Femenino</v>
          </cell>
          <cell r="Z591" t="str">
            <v>Soltero</v>
          </cell>
          <cell r="AA591" t="str">
            <v>JR.HUANCAVELICA S/N</v>
          </cell>
          <cell r="AE591" t="str">
            <v>Secundaria</v>
          </cell>
          <cell r="AF591" t="str">
            <v>Secundaria completa</v>
          </cell>
          <cell r="AG591" t="str">
            <v>* SIN PROFESIÓN NI CARRERA TÉCNICA</v>
          </cell>
          <cell r="AM591" t="str">
            <v>NO</v>
          </cell>
          <cell r="AR591" t="str">
            <v>SI</v>
          </cell>
          <cell r="AS591" t="str">
            <v>NO</v>
          </cell>
          <cell r="AT591" t="str">
            <v>NO</v>
          </cell>
          <cell r="AU591" t="str">
            <v>01/01/2016</v>
          </cell>
          <cell r="AV591" t="str">
            <v>05/08/2022</v>
          </cell>
          <cell r="AW591" t="str">
            <v>TRABAJADOR/A DE SERVICIOS GENERALES</v>
          </cell>
          <cell r="AX591" t="str">
            <v>Regimen 1057 (CAS)</v>
          </cell>
          <cell r="AY591" t="str">
            <v>CAS LEY N° 31538</v>
          </cell>
          <cell r="AZ591" t="str">
            <v>Sin Nivel Remunerativo</v>
          </cell>
          <cell r="BA591" t="str">
            <v>0000-Sin Nivel Remunerativo</v>
          </cell>
          <cell r="BC591" t="str">
            <v>Recursos Ordinarios</v>
          </cell>
          <cell r="BD591" t="str">
            <v>1625</v>
          </cell>
          <cell r="BE591" t="str">
            <v>Presencial</v>
          </cell>
          <cell r="BF591" t="str">
            <v>NO</v>
          </cell>
          <cell r="BG591" t="str">
            <v>NO</v>
          </cell>
          <cell r="BI591" t="str">
            <v>NO</v>
          </cell>
          <cell r="BJ591" t="str">
            <v>NO</v>
          </cell>
          <cell r="BL591" t="str">
            <v>NO</v>
          </cell>
          <cell r="BM591" t="str">
            <v>Contrato Administrativo de Servicios</v>
          </cell>
          <cell r="BN591" t="str">
            <v>Auxiliares</v>
          </cell>
          <cell r="BO591" t="str">
            <v>AUXILIAR ADM</v>
          </cell>
          <cell r="BP591" t="str">
            <v>000832</v>
          </cell>
          <cell r="BQ591" t="str">
            <v>Ocupada</v>
          </cell>
          <cell r="BR591" t="str">
            <v>Contrato</v>
          </cell>
          <cell r="BS591" t="str">
            <v>05/08/2022</v>
          </cell>
          <cell r="BT591" t="str">
            <v>MEMORANDUM</v>
          </cell>
          <cell r="BU591" t="str">
            <v>05/08/2022</v>
          </cell>
          <cell r="BV591" t="str">
            <v>1105-2022</v>
          </cell>
          <cell r="BW591" t="str">
            <v>C.S. I-4 TAMBURCO</v>
          </cell>
          <cell r="BX591" t="str">
            <v>RED DE SALUD ABANCAY</v>
          </cell>
          <cell r="BZ591" t="str">
            <v>Personal y Obligaciones Sociales</v>
          </cell>
          <cell r="CA591" t="str">
            <v>RECURSOS ORDINARIOS</v>
          </cell>
          <cell r="CB591" t="str">
            <v>2</v>
          </cell>
          <cell r="CC591" t="str">
            <v>BANCO DE LA NACION</v>
          </cell>
          <cell r="CD591" t="str">
            <v>MULTIRED</v>
          </cell>
          <cell r="CG591" t="str">
            <v>DL.19990 - SNP</v>
          </cell>
          <cell r="CH591" t="str">
            <v>O.N.P.</v>
          </cell>
          <cell r="CI591" t="str">
            <v>05/08/2022</v>
          </cell>
          <cell r="CL591" t="str">
            <v>UE Red De Salud Abancay</v>
          </cell>
          <cell r="CM591" t="str">
            <v>ACTIVO</v>
          </cell>
          <cell r="CR591" t="str">
            <v>MICRORED DE SALUD MICAELA BASTIDAS</v>
          </cell>
        </row>
        <row r="592">
          <cell r="S592" t="str">
            <v>42856361</v>
          </cell>
          <cell r="T592" t="str">
            <v>MARTHA</v>
          </cell>
          <cell r="U592" t="str">
            <v>MOLINA</v>
          </cell>
          <cell r="V592" t="str">
            <v>QUISPE</v>
          </cell>
          <cell r="W592" t="str">
            <v>SIN DATOS</v>
          </cell>
          <cell r="X592" t="str">
            <v>06/10/1984</v>
          </cell>
          <cell r="Y592" t="str">
            <v>Femenino</v>
          </cell>
          <cell r="Z592" t="str">
            <v>Soltero</v>
          </cell>
          <cell r="AA592" t="str">
            <v>URB. SECTOR TABLA ALTA - ILLANYA S/N</v>
          </cell>
          <cell r="AB592" t="str">
            <v>10428563617</v>
          </cell>
          <cell r="AC592" t="str">
            <v>martha-MQ6@hotmail.com</v>
          </cell>
          <cell r="AD592" t="str">
            <v>953450472</v>
          </cell>
          <cell r="AE592" t="str">
            <v>Superior Técnico</v>
          </cell>
          <cell r="AF592" t="str">
            <v>Técnico superior completo</v>
          </cell>
          <cell r="AG592" t="str">
            <v>TECNICO EN ENFERMERIA</v>
          </cell>
          <cell r="AK592" t="str">
            <v>TITULO</v>
          </cell>
          <cell r="AM592" t="str">
            <v>NO</v>
          </cell>
          <cell r="AR592" t="str">
            <v>SI</v>
          </cell>
          <cell r="AS592" t="str">
            <v>NO</v>
          </cell>
          <cell r="AT592" t="str">
            <v>NO</v>
          </cell>
          <cell r="AU592" t="str">
            <v>2016-01-02</v>
          </cell>
          <cell r="AV592" t="str">
            <v>2016-01-02</v>
          </cell>
          <cell r="AW592" t="str">
            <v>TECNICO/A SANITARIO AMBIENTAL I</v>
          </cell>
          <cell r="AX592" t="str">
            <v>Regimen 276</v>
          </cell>
          <cell r="AY592" t="str">
            <v>Contratado 276 - Plazo fijo</v>
          </cell>
          <cell r="AZ592" t="str">
            <v>STA</v>
          </cell>
          <cell r="BA592" t="str">
            <v>0094-STA-Servidor Tecnico A</v>
          </cell>
          <cell r="BB592" t="str">
            <v>TA</v>
          </cell>
          <cell r="BE592" t="str">
            <v>Presencial</v>
          </cell>
          <cell r="BF592" t="str">
            <v>NO</v>
          </cell>
          <cell r="BG592" t="str">
            <v>NO</v>
          </cell>
          <cell r="BI592" t="str">
            <v>NO</v>
          </cell>
          <cell r="BJ592" t="str">
            <v>NO</v>
          </cell>
          <cell r="BK592" t="str">
            <v>2016-01-02</v>
          </cell>
          <cell r="BL592" t="str">
            <v>NO</v>
          </cell>
          <cell r="BM592" t="str">
            <v>Activos</v>
          </cell>
          <cell r="BN592" t="str">
            <v>Tecnicos</v>
          </cell>
          <cell r="BO592" t="str">
            <v>TECNICO ASIS</v>
          </cell>
          <cell r="BP592" t="str">
            <v>000062</v>
          </cell>
          <cell r="BQ592" t="str">
            <v>Ocupada</v>
          </cell>
          <cell r="BR592" t="str">
            <v>Reasignacion</v>
          </cell>
          <cell r="BS592" t="str">
            <v>31/12/2015</v>
          </cell>
          <cell r="BT592" t="str">
            <v>RESOLUCION DIRECTORAL</v>
          </cell>
          <cell r="BU592" t="str">
            <v>31/12/2015</v>
          </cell>
          <cell r="BV592" t="str">
            <v>Nombramiento 2015</v>
          </cell>
          <cell r="BX592" t="str">
            <v>DIRECCION EJECUTIVA</v>
          </cell>
          <cell r="BY592" t="str">
            <v>GESTION ADMINISTRATIVA</v>
          </cell>
          <cell r="BZ592" t="str">
            <v>Personal y Obligaciones Sociales</v>
          </cell>
          <cell r="CA592" t="str">
            <v>RECURSOS ORDINARIOS</v>
          </cell>
          <cell r="CB592" t="str">
            <v>0</v>
          </cell>
          <cell r="CC592" t="str">
            <v>BANCO DE LA NACION</v>
          </cell>
          <cell r="CD592" t="str">
            <v>MULTIRED</v>
          </cell>
          <cell r="CE592" t="str">
            <v>04037513348</v>
          </cell>
          <cell r="CF592" t="str">
            <v>00000000000000000000</v>
          </cell>
          <cell r="CG592" t="str">
            <v>DL.19990 - SNP</v>
          </cell>
          <cell r="CH592" t="str">
            <v>O.N.P.</v>
          </cell>
          <cell r="CI592" t="str">
            <v>01/01/2016</v>
          </cell>
          <cell r="CJ592" t="str">
            <v>0</v>
          </cell>
          <cell r="CK592" t="str">
            <v>0000000000000</v>
          </cell>
          <cell r="CL592" t="str">
            <v>UE Red De Salud Abancay</v>
          </cell>
          <cell r="CM592" t="str">
            <v>ACTIVO</v>
          </cell>
          <cell r="CR592" t="str">
            <v>MICRORED DE SALUD MICAELA BASTIDAS</v>
          </cell>
        </row>
        <row r="593">
          <cell r="S593" t="str">
            <v>31031642</v>
          </cell>
          <cell r="T593" t="str">
            <v>LUZMILA</v>
          </cell>
          <cell r="U593" t="str">
            <v>CANSAYA</v>
          </cell>
          <cell r="V593" t="str">
            <v>FLORES</v>
          </cell>
          <cell r="W593" t="str">
            <v>SIN DATOS</v>
          </cell>
          <cell r="X593" t="str">
            <v>02/06/1968</v>
          </cell>
          <cell r="Y593" t="str">
            <v>Femenino</v>
          </cell>
          <cell r="Z593" t="str">
            <v>Casado</v>
          </cell>
          <cell r="AA593" t="str">
            <v>AV.PERU 406</v>
          </cell>
          <cell r="AC593" t="str">
            <v>luzmilacaflores@hotmail.com</v>
          </cell>
          <cell r="AD593" t="str">
            <v>999018863,999018863</v>
          </cell>
          <cell r="AE593" t="str">
            <v>Superior Universitario</v>
          </cell>
          <cell r="AF593" t="str">
            <v>Superior completo</v>
          </cell>
          <cell r="AG593" t="str">
            <v>ENFERMERA(O)</v>
          </cell>
          <cell r="AK593" t="str">
            <v>TITULO</v>
          </cell>
          <cell r="AL593" t="str">
            <v>21582</v>
          </cell>
          <cell r="AM593" t="str">
            <v>SI</v>
          </cell>
          <cell r="AN593" t="str">
            <v>CUIDADO EN SALUD DEL NIÑO</v>
          </cell>
          <cell r="AO593" t="str">
            <v>TITULO</v>
          </cell>
          <cell r="AQ593" t="str">
            <v>UNIVERSIDAD ALAS PERUANAS</v>
          </cell>
          <cell r="AR593" t="str">
            <v>SI</v>
          </cell>
          <cell r="AS593" t="str">
            <v>NO</v>
          </cell>
          <cell r="AT593" t="str">
            <v>NO</v>
          </cell>
          <cell r="AV593" t="str">
            <v>2008-03-01</v>
          </cell>
          <cell r="AW593" t="str">
            <v>ENFERMERA/O</v>
          </cell>
          <cell r="AX593" t="str">
            <v>Regimen 276</v>
          </cell>
          <cell r="AY593" t="str">
            <v>Nombrado</v>
          </cell>
          <cell r="AZ593" t="str">
            <v>ENF-11</v>
          </cell>
          <cell r="BA593" t="str">
            <v>0106-ENF-11-Enfermera (nivel II)</v>
          </cell>
          <cell r="BB593" t="str">
            <v>11</v>
          </cell>
          <cell r="BE593" t="str">
            <v>Presencial</v>
          </cell>
          <cell r="BF593" t="str">
            <v>NO</v>
          </cell>
          <cell r="BG593" t="str">
            <v>NO</v>
          </cell>
          <cell r="BH593" t="str">
            <v>Licencia por causas diferentes a los grupos de riesgo COVID-19</v>
          </cell>
          <cell r="BI593" t="str">
            <v>NO</v>
          </cell>
          <cell r="BJ593" t="str">
            <v>NO</v>
          </cell>
          <cell r="BK593" t="str">
            <v>18/01/2008</v>
          </cell>
          <cell r="BL593" t="str">
            <v>SI</v>
          </cell>
          <cell r="BM593" t="str">
            <v>Activos</v>
          </cell>
          <cell r="BN593" t="str">
            <v>Profesionales de la Salud</v>
          </cell>
          <cell r="BO593" t="str">
            <v>PROF. DE LA SALUD</v>
          </cell>
          <cell r="BP593" t="str">
            <v>000133</v>
          </cell>
          <cell r="BQ593" t="str">
            <v>Ocupada</v>
          </cell>
          <cell r="BR593" t="str">
            <v>Ley 28498</v>
          </cell>
          <cell r="BS593" t="str">
            <v>03/01/2008</v>
          </cell>
          <cell r="BT593" t="str">
            <v>RESOLUCION DIRECTORAL</v>
          </cell>
          <cell r="BU593" t="str">
            <v>03/01/2008</v>
          </cell>
          <cell r="BV593" t="str">
            <v>-</v>
          </cell>
          <cell r="BX593" t="str">
            <v>DIRECCION EJECUTIVA</v>
          </cell>
          <cell r="BY593" t="str">
            <v>GESTION ADMINISTRATIVA</v>
          </cell>
          <cell r="BZ593" t="str">
            <v>Personal y Obligaciones Sociales</v>
          </cell>
          <cell r="CA593" t="str">
            <v>RECURSOS ORDINARIOS</v>
          </cell>
          <cell r="CB593" t="str">
            <v>12</v>
          </cell>
          <cell r="CC593" t="str">
            <v>BANCO DE LA NACION</v>
          </cell>
          <cell r="CD593" t="str">
            <v>MULTIRED</v>
          </cell>
          <cell r="CE593" t="str">
            <v>04181045987</v>
          </cell>
          <cell r="CF593" t="str">
            <v>1</v>
          </cell>
          <cell r="CG593" t="str">
            <v>DL.25897 - SPP</v>
          </cell>
          <cell r="CH593" t="str">
            <v>PRIMA AFP</v>
          </cell>
          <cell r="CI593" t="str">
            <v>03/01/2008</v>
          </cell>
          <cell r="CJ593" t="str">
            <v>531620LCFSR0</v>
          </cell>
          <cell r="CK593" t="str">
            <v>000000000000000</v>
          </cell>
          <cell r="CL593" t="str">
            <v>UE Red De Salud Abancay</v>
          </cell>
          <cell r="CM593" t="str">
            <v>ACTIVO</v>
          </cell>
          <cell r="CR593" t="str">
            <v>MICRORED DE SALUD MICAELA BASTIDAS</v>
          </cell>
        </row>
        <row r="594">
          <cell r="S594" t="str">
            <v>31032861</v>
          </cell>
          <cell r="T594" t="str">
            <v>FLORA</v>
          </cell>
          <cell r="U594" t="str">
            <v>ROBLES</v>
          </cell>
          <cell r="V594" t="str">
            <v>TRUEVAS</v>
          </cell>
          <cell r="W594" t="str">
            <v>SIN DATOS</v>
          </cell>
          <cell r="X594" t="str">
            <v>20/02/1970</v>
          </cell>
          <cell r="Y594" t="str">
            <v>Femenino</v>
          </cell>
          <cell r="Z594" t="str">
            <v>Soltero</v>
          </cell>
          <cell r="AA594" t="str">
            <v>URB LAS TORRES MZ C LT 03</v>
          </cell>
          <cell r="AC594" t="str">
            <v>florakarol@hotmail.com</v>
          </cell>
          <cell r="AD594" t="str">
            <v>979003000</v>
          </cell>
          <cell r="AE594" t="str">
            <v>Superior Técnico</v>
          </cell>
          <cell r="AF594" t="str">
            <v>Técnico superior completo</v>
          </cell>
          <cell r="AG594" t="str">
            <v>TECNICO EN ENFERMERIA</v>
          </cell>
          <cell r="AK594" t="str">
            <v>TITULO</v>
          </cell>
          <cell r="AM594" t="str">
            <v>NO</v>
          </cell>
          <cell r="AR594" t="str">
            <v>SI</v>
          </cell>
          <cell r="AS594" t="str">
            <v>NO</v>
          </cell>
          <cell r="AT594" t="str">
            <v>NO</v>
          </cell>
          <cell r="AV594" t="str">
            <v>1994-03-01</v>
          </cell>
          <cell r="AW594" t="str">
            <v>ASISTENTE EN SERVICIO DE SALUD I (ASISTENTE/A PROFESIONAL I)</v>
          </cell>
          <cell r="AX594" t="str">
            <v>Regimen 276</v>
          </cell>
          <cell r="AY594" t="str">
            <v>Nombrado</v>
          </cell>
          <cell r="AZ594" t="str">
            <v>SPE</v>
          </cell>
          <cell r="BA594" t="str">
            <v>0092-SPE-Servidor Profesional E</v>
          </cell>
          <cell r="BB594" t="str">
            <v>PE</v>
          </cell>
          <cell r="BE594" t="str">
            <v>Presencial</v>
          </cell>
          <cell r="BF594" t="str">
            <v>NO</v>
          </cell>
          <cell r="BG594" t="str">
            <v>NO</v>
          </cell>
          <cell r="BI594" t="str">
            <v>NO</v>
          </cell>
          <cell r="BJ594" t="str">
            <v>NO</v>
          </cell>
          <cell r="BK594" t="str">
            <v>01/03/1994</v>
          </cell>
          <cell r="BL594" t="str">
            <v>SI</v>
          </cell>
          <cell r="BM594" t="str">
            <v>Activos</v>
          </cell>
          <cell r="BN594" t="str">
            <v>Profesionales</v>
          </cell>
          <cell r="BO594" t="str">
            <v>TECNICO ASIS</v>
          </cell>
          <cell r="BP594" t="str">
            <v>000101</v>
          </cell>
          <cell r="BQ594" t="str">
            <v>Ocupada</v>
          </cell>
          <cell r="BR594" t="str">
            <v>Concurso</v>
          </cell>
          <cell r="BS594" t="str">
            <v>03/01/1994</v>
          </cell>
          <cell r="BT594" t="str">
            <v>RESOLUCION DIRECTORAL</v>
          </cell>
          <cell r="BU594" t="str">
            <v>03/01/1994</v>
          </cell>
          <cell r="BV594" t="str">
            <v>-</v>
          </cell>
          <cell r="BX594" t="str">
            <v>DIRECCION EJECUTIVA</v>
          </cell>
          <cell r="BY594" t="str">
            <v>GESTION ADMINISTRATIVA</v>
          </cell>
          <cell r="BZ594" t="str">
            <v>Personal y Obligaciones Sociales</v>
          </cell>
          <cell r="CA594" t="str">
            <v>RECURSOS ORDINARIOS</v>
          </cell>
          <cell r="CB594" t="str">
            <v>12</v>
          </cell>
          <cell r="CC594" t="str">
            <v>BANCO DE LA NACION</v>
          </cell>
          <cell r="CD594" t="str">
            <v>MULTIRED</v>
          </cell>
          <cell r="CE594" t="str">
            <v>04181344151</v>
          </cell>
          <cell r="CF594" t="str">
            <v>00000000000000000000</v>
          </cell>
          <cell r="CG594" t="str">
            <v>DL.25897 - SPP</v>
          </cell>
          <cell r="CH594" t="str">
            <v>AFP PROFUTURO</v>
          </cell>
          <cell r="CI594" t="str">
            <v>03/01/1994</v>
          </cell>
          <cell r="CJ594" t="str">
            <v>256170FRTLE0</v>
          </cell>
          <cell r="CK594" t="str">
            <v>000000000000000</v>
          </cell>
          <cell r="CL594" t="str">
            <v>UE Red De Salud Abancay</v>
          </cell>
          <cell r="CM594" t="str">
            <v>ACTIVO</v>
          </cell>
          <cell r="CR594" t="str">
            <v>MICRORED DE SALUD MICAELA BASTIDAS</v>
          </cell>
        </row>
        <row r="595">
          <cell r="S595" t="str">
            <v>40896424</v>
          </cell>
          <cell r="T595" t="str">
            <v>ODALIS CARLOTA</v>
          </cell>
          <cell r="U595" t="str">
            <v>MENDOZA</v>
          </cell>
          <cell r="V595" t="str">
            <v>ORTIZ</v>
          </cell>
          <cell r="W595" t="str">
            <v>SIN DATOS</v>
          </cell>
          <cell r="X595" t="str">
            <v>15/08/1973</v>
          </cell>
          <cell r="Y595" t="str">
            <v>Femenino</v>
          </cell>
          <cell r="Z595" t="str">
            <v>Casado</v>
          </cell>
          <cell r="AA595" t="str">
            <v>PROLONG.PUNO S/N</v>
          </cell>
          <cell r="AE595" t="str">
            <v>Superior Universitario</v>
          </cell>
          <cell r="AF595" t="str">
            <v>Superior completo</v>
          </cell>
          <cell r="AG595" t="str">
            <v>PSICOLOGO</v>
          </cell>
          <cell r="AK595" t="str">
            <v>TITULO</v>
          </cell>
          <cell r="AL595" t="str">
            <v>0000</v>
          </cell>
          <cell r="AM595" t="str">
            <v>NO</v>
          </cell>
          <cell r="AR595" t="str">
            <v>SI</v>
          </cell>
          <cell r="AS595" t="str">
            <v>NO</v>
          </cell>
          <cell r="AT595" t="str">
            <v>NO</v>
          </cell>
          <cell r="AV595" t="str">
            <v>30/09/2018</v>
          </cell>
          <cell r="AW595" t="str">
            <v>PSICOLOGO/A</v>
          </cell>
          <cell r="AX595" t="str">
            <v>Regimen 1057 (CAS)</v>
          </cell>
          <cell r="AY595" t="str">
            <v>Contrato CAS</v>
          </cell>
          <cell r="AZ595" t="str">
            <v>Sin Nivel Remunerativo</v>
          </cell>
          <cell r="BA595" t="str">
            <v>0000-Sin Nivel Remunerativo</v>
          </cell>
          <cell r="BC595" t="str">
            <v>Recursos Ordinarios</v>
          </cell>
          <cell r="BD595" t="str">
            <v>2200</v>
          </cell>
          <cell r="BE595" t="str">
            <v>Presencial</v>
          </cell>
          <cell r="BF595" t="str">
            <v>NO</v>
          </cell>
          <cell r="BG595" t="str">
            <v>NO</v>
          </cell>
          <cell r="BI595" t="str">
            <v>NO</v>
          </cell>
          <cell r="BJ595" t="str">
            <v>NO</v>
          </cell>
          <cell r="BL595" t="str">
            <v>NO</v>
          </cell>
          <cell r="BM595" t="str">
            <v>Contrato Administrativo de Servicios</v>
          </cell>
          <cell r="BN595" t="str">
            <v>Profesionales de la Salud</v>
          </cell>
          <cell r="BO595" t="str">
            <v>PROF. DE LA SALUD</v>
          </cell>
          <cell r="BP595" t="str">
            <v>000352</v>
          </cell>
          <cell r="BQ595" t="str">
            <v>Ocupada</v>
          </cell>
          <cell r="BR595" t="str">
            <v>Concurso</v>
          </cell>
          <cell r="BS595" t="str">
            <v>01/09/2018</v>
          </cell>
          <cell r="BT595" t="str">
            <v>MEMORANDUM</v>
          </cell>
          <cell r="BU595" t="str">
            <v>01/09/2018</v>
          </cell>
          <cell r="BV595" t="str">
            <v>03</v>
          </cell>
          <cell r="BW595" t="str">
            <v>RED DE SALUD ABANCAY</v>
          </cell>
          <cell r="BX595" t="str">
            <v>DIRECCION EJECUTIVA</v>
          </cell>
          <cell r="BZ595" t="str">
            <v>Personal y Obligaciones Sociales</v>
          </cell>
          <cell r="CA595" t="str">
            <v>RECURSOS ORDINARIOS</v>
          </cell>
          <cell r="CB595" t="str">
            <v>3</v>
          </cell>
          <cell r="CC595" t="str">
            <v>BANCO DE LA NACION</v>
          </cell>
          <cell r="CD595" t="str">
            <v>CUENTA DE AHORRO</v>
          </cell>
          <cell r="CE595" t="str">
            <v>04186199974</v>
          </cell>
          <cell r="CF595" t="str">
            <v>00000000000000000000</v>
          </cell>
          <cell r="CG595" t="str">
            <v>DL.19990 - SNP</v>
          </cell>
          <cell r="CH595" t="str">
            <v>O.N.P.</v>
          </cell>
          <cell r="CI595" t="str">
            <v>01/10/2018</v>
          </cell>
          <cell r="CJ595" t="str">
            <v>0</v>
          </cell>
          <cell r="CK595" t="str">
            <v>0</v>
          </cell>
          <cell r="CL595" t="str">
            <v>UE Red De Salud Abancay</v>
          </cell>
          <cell r="CM595" t="str">
            <v>ACTIVO</v>
          </cell>
          <cell r="CR595" t="str">
            <v>MICRORED DE SALUD MICAELA BASTIDAS</v>
          </cell>
        </row>
        <row r="596">
          <cell r="S596" t="str">
            <v>41476994</v>
          </cell>
          <cell r="T596" t="str">
            <v>DINA</v>
          </cell>
          <cell r="U596" t="str">
            <v>PUMA</v>
          </cell>
          <cell r="V596" t="str">
            <v>SARMIENTO</v>
          </cell>
          <cell r="W596" t="str">
            <v>SIN DATOS</v>
          </cell>
          <cell r="X596" t="str">
            <v>20/08/1982</v>
          </cell>
          <cell r="Y596" t="str">
            <v>Femenino</v>
          </cell>
          <cell r="Z596" t="str">
            <v>Soltero</v>
          </cell>
          <cell r="AA596" t="str">
            <v>JR.SANTA ROSA 110</v>
          </cell>
          <cell r="AE596" t="str">
            <v>Superior Técnico</v>
          </cell>
          <cell r="AF596" t="str">
            <v>Técnico superior completo</v>
          </cell>
          <cell r="AG596" t="str">
            <v>TECNICO EN COMPUTACION E INFORMATICA/EN COMPUTADORAS</v>
          </cell>
          <cell r="AK596" t="str">
            <v>TITULO</v>
          </cell>
          <cell r="AM596" t="str">
            <v>NO</v>
          </cell>
          <cell r="AR596" t="str">
            <v>SI</v>
          </cell>
          <cell r="AS596" t="str">
            <v>NO</v>
          </cell>
          <cell r="AT596" t="str">
            <v>NO</v>
          </cell>
          <cell r="AV596" t="str">
            <v>01/11/2018</v>
          </cell>
          <cell r="AW596" t="str">
            <v>DIGITADOR/A</v>
          </cell>
          <cell r="AX596" t="str">
            <v>Regimen 1057 (CAS)</v>
          </cell>
          <cell r="AY596" t="str">
            <v>Contrato CAS</v>
          </cell>
          <cell r="AZ596" t="str">
            <v>Sin Nivel Remunerativo</v>
          </cell>
          <cell r="BA596" t="str">
            <v>0000-Sin Nivel Remunerativo</v>
          </cell>
          <cell r="BC596" t="str">
            <v>Recursos Ordinarios</v>
          </cell>
          <cell r="BD596" t="str">
            <v>1400</v>
          </cell>
          <cell r="BE596" t="str">
            <v>Presencial</v>
          </cell>
          <cell r="BF596" t="str">
            <v>NO</v>
          </cell>
          <cell r="BG596" t="str">
            <v>NO</v>
          </cell>
          <cell r="BI596" t="str">
            <v>NO</v>
          </cell>
          <cell r="BJ596" t="str">
            <v>NO</v>
          </cell>
          <cell r="BL596" t="str">
            <v>NO</v>
          </cell>
          <cell r="BM596" t="str">
            <v>Contrato Administrativo de Servicios</v>
          </cell>
          <cell r="BN596" t="str">
            <v>Tecnicos</v>
          </cell>
          <cell r="BO596" t="str">
            <v>TECNICO ADM</v>
          </cell>
          <cell r="BP596" t="str">
            <v>000533</v>
          </cell>
          <cell r="BQ596" t="str">
            <v>Ocupada</v>
          </cell>
          <cell r="BR596" t="str">
            <v>Concurso</v>
          </cell>
          <cell r="BS596" t="str">
            <v>01/09/2020</v>
          </cell>
          <cell r="BT596" t="str">
            <v>MEMORANDUM</v>
          </cell>
          <cell r="BU596" t="str">
            <v>01/09/2020</v>
          </cell>
          <cell r="BV596" t="str">
            <v>371</v>
          </cell>
          <cell r="BW596" t="str">
            <v>UE 1498 RED DE SALUD ABANCAY</v>
          </cell>
          <cell r="BX596" t="str">
            <v>RED DE SALUD ABANCAY</v>
          </cell>
          <cell r="BZ596" t="str">
            <v>Personal y Obligaciones Sociales</v>
          </cell>
          <cell r="CA596" t="str">
            <v>RECURSOS ORDINARIOS</v>
          </cell>
          <cell r="CB596" t="str">
            <v>0</v>
          </cell>
          <cell r="CC596" t="str">
            <v>BANCO DE LA NACION</v>
          </cell>
          <cell r="CD596" t="str">
            <v>CUENTA DE AHORRO</v>
          </cell>
          <cell r="CE596" t="str">
            <v>04024754591</v>
          </cell>
          <cell r="CF596" t="str">
            <v>00000000000000000000</v>
          </cell>
          <cell r="CG596" t="str">
            <v>DL.25897 - SPP</v>
          </cell>
          <cell r="CH596" t="str">
            <v>AFP INTEGRA</v>
          </cell>
          <cell r="CI596" t="str">
            <v>01/09/2020</v>
          </cell>
          <cell r="CJ596" t="str">
            <v>601810DPSAM0</v>
          </cell>
          <cell r="CK596" t="str">
            <v>000000000000000</v>
          </cell>
          <cell r="CL596" t="str">
            <v>UE Red De Salud Abancay</v>
          </cell>
          <cell r="CM596" t="str">
            <v>ACTIVO</v>
          </cell>
          <cell r="CR596" t="str">
            <v>MICRORED DE SALUD MICAELA BASTIDAS</v>
          </cell>
        </row>
        <row r="597">
          <cell r="S597" t="str">
            <v>09426579</v>
          </cell>
          <cell r="T597" t="str">
            <v>KARIM</v>
          </cell>
          <cell r="U597" t="str">
            <v>VELAZCO</v>
          </cell>
          <cell r="V597" t="str">
            <v>CORNELIO</v>
          </cell>
          <cell r="W597" t="str">
            <v>SIN DATOS</v>
          </cell>
          <cell r="X597" t="str">
            <v>21/03/1968</v>
          </cell>
          <cell r="Y597" t="str">
            <v>Femenino</v>
          </cell>
          <cell r="Z597" t="str">
            <v>Soltero</v>
          </cell>
          <cell r="AA597" t="str">
            <v>AV.SOSA PELAEZ 111-207</v>
          </cell>
          <cell r="AC597" t="str">
            <v>kaveco67@hotmail.com</v>
          </cell>
          <cell r="AD597" t="str">
            <v>993170259</v>
          </cell>
          <cell r="AE597" t="str">
            <v>Superior Técnico</v>
          </cell>
          <cell r="AF597" t="str">
            <v>Técnico superior completo</v>
          </cell>
          <cell r="AG597" t="str">
            <v>TECNICO LABORATORISTA</v>
          </cell>
          <cell r="AK597" t="str">
            <v>TITULO</v>
          </cell>
          <cell r="AM597" t="str">
            <v>NO</v>
          </cell>
          <cell r="AR597" t="str">
            <v>SI</v>
          </cell>
          <cell r="AS597" t="str">
            <v>NO</v>
          </cell>
          <cell r="AT597" t="str">
            <v>NO</v>
          </cell>
          <cell r="AV597" t="str">
            <v>2009-01-01</v>
          </cell>
          <cell r="AW597" t="str">
            <v>TECNICO/A EN LABORATORIO I</v>
          </cell>
          <cell r="AX597" t="str">
            <v>Regimen 276</v>
          </cell>
          <cell r="AY597" t="str">
            <v>Nombrado</v>
          </cell>
          <cell r="AZ597" t="str">
            <v>STF</v>
          </cell>
          <cell r="BA597" t="str">
            <v>0099-STF-Servidor Tecnico F</v>
          </cell>
          <cell r="BB597" t="str">
            <v>TF</v>
          </cell>
          <cell r="BE597" t="str">
            <v>Presencial</v>
          </cell>
          <cell r="BF597" t="str">
            <v>NO</v>
          </cell>
          <cell r="BG597" t="str">
            <v>NO</v>
          </cell>
          <cell r="BI597" t="str">
            <v>NO</v>
          </cell>
          <cell r="BJ597" t="str">
            <v>NO</v>
          </cell>
          <cell r="BK597" t="str">
            <v>31/12/2018</v>
          </cell>
          <cell r="BL597" t="str">
            <v>SI</v>
          </cell>
          <cell r="BM597" t="str">
            <v>Activos</v>
          </cell>
          <cell r="BN597" t="str">
            <v>Tecnicos</v>
          </cell>
          <cell r="BO597" t="str">
            <v>TECNICO ASIS</v>
          </cell>
          <cell r="BP597" t="str">
            <v>000613</v>
          </cell>
          <cell r="BQ597" t="str">
            <v>Ocupada</v>
          </cell>
          <cell r="BR597" t="str">
            <v>Concurso</v>
          </cell>
          <cell r="BS597" t="str">
            <v>01/01/2019</v>
          </cell>
          <cell r="BT597" t="str">
            <v>RESOLUCION DIRECTORAL</v>
          </cell>
          <cell r="BU597" t="str">
            <v>01/01/2019</v>
          </cell>
          <cell r="BV597" t="str">
            <v>396</v>
          </cell>
          <cell r="BW597" t="str">
            <v>C.S. I-4 TAMBURCO</v>
          </cell>
          <cell r="BX597" t="str">
            <v>DIRECCION EJECUTIVA</v>
          </cell>
          <cell r="BZ597" t="str">
            <v>Personal y Obligaciones Sociales</v>
          </cell>
          <cell r="CA597" t="str">
            <v>RECURSOS ORDINARIOS</v>
          </cell>
          <cell r="CB597" t="str">
            <v>12</v>
          </cell>
          <cell r="CC597" t="str">
            <v>BANCO DE LA NACION</v>
          </cell>
          <cell r="CD597" t="str">
            <v>CUENTA DE AHORRO</v>
          </cell>
          <cell r="CE597" t="str">
            <v>04181092853</v>
          </cell>
          <cell r="CF597" t="str">
            <v>00000000000000000000</v>
          </cell>
          <cell r="CG597" t="str">
            <v>DL.19990 - SNP</v>
          </cell>
          <cell r="CH597" t="str">
            <v>O.N.P.</v>
          </cell>
          <cell r="CI597" t="str">
            <v>01/01/2019</v>
          </cell>
          <cell r="CJ597" t="str">
            <v>000000000000</v>
          </cell>
          <cell r="CK597" t="str">
            <v>000000000000000</v>
          </cell>
          <cell r="CL597" t="str">
            <v>UE Red De Salud Abancay</v>
          </cell>
          <cell r="CM597" t="str">
            <v>ACTIVO</v>
          </cell>
          <cell r="CR597" t="str">
            <v>MICRORED DE SALUD MICAELA BASTIDAS</v>
          </cell>
        </row>
        <row r="598">
          <cell r="S598" t="str">
            <v>31030769</v>
          </cell>
          <cell r="T598" t="str">
            <v>MARIA</v>
          </cell>
          <cell r="U598" t="str">
            <v>PAREJA</v>
          </cell>
          <cell r="V598" t="str">
            <v>BEDIA</v>
          </cell>
          <cell r="W598" t="str">
            <v>SIN DATOS</v>
          </cell>
          <cell r="X598" t="str">
            <v>12/09/1968</v>
          </cell>
          <cell r="Y598" t="str">
            <v>Femenino</v>
          </cell>
          <cell r="Z598" t="str">
            <v>Soltero</v>
          </cell>
          <cell r="AA598" t="str">
            <v>JR.BOLOGNESI S/N</v>
          </cell>
          <cell r="AE598" t="str">
            <v>Superior Universitario</v>
          </cell>
          <cell r="AF598" t="str">
            <v>Superior completo</v>
          </cell>
          <cell r="AG598" t="str">
            <v>ENFERMERA(O)</v>
          </cell>
          <cell r="AK598" t="str">
            <v>TITULO</v>
          </cell>
          <cell r="AL598" t="str">
            <v>24226</v>
          </cell>
          <cell r="AM598" t="str">
            <v>SI</v>
          </cell>
          <cell r="AN598" t="str">
            <v>CUIDADO EN SALUD DEL NIÑO</v>
          </cell>
          <cell r="AO598" t="str">
            <v>RNE</v>
          </cell>
          <cell r="AP598" t="str">
            <v>14177</v>
          </cell>
          <cell r="AR598" t="str">
            <v>SI</v>
          </cell>
          <cell r="AS598" t="str">
            <v>NO</v>
          </cell>
          <cell r="AT598" t="str">
            <v>NO</v>
          </cell>
          <cell r="AU598" t="str">
            <v>1996-01-15</v>
          </cell>
          <cell r="AV598" t="str">
            <v>2011-07-01</v>
          </cell>
          <cell r="AW598" t="str">
            <v>ENFERMERA/O</v>
          </cell>
          <cell r="AX598" t="str">
            <v>Regimen 276</v>
          </cell>
          <cell r="AY598" t="str">
            <v>Nombrado</v>
          </cell>
          <cell r="AZ598" t="str">
            <v>ENF-11</v>
          </cell>
          <cell r="BA598" t="str">
            <v>0106-ENF-11-Enfermera (nivel II)</v>
          </cell>
          <cell r="BB598" t="str">
            <v>11</v>
          </cell>
          <cell r="BC598" t="str">
            <v>Recursos Ordinarios</v>
          </cell>
          <cell r="BE598" t="str">
            <v>Presencial</v>
          </cell>
          <cell r="BF598" t="str">
            <v>NO</v>
          </cell>
          <cell r="BG598" t="str">
            <v>NO</v>
          </cell>
          <cell r="BI598" t="str">
            <v>NO</v>
          </cell>
          <cell r="BJ598" t="str">
            <v>NO</v>
          </cell>
          <cell r="BK598" t="str">
            <v>18/01/2008</v>
          </cell>
          <cell r="BL598" t="str">
            <v>SI</v>
          </cell>
          <cell r="BM598" t="str">
            <v>Activos</v>
          </cell>
          <cell r="BN598" t="str">
            <v>Profesionales de la Salud</v>
          </cell>
          <cell r="BO598" t="str">
            <v>PROF. DE LA SALUD</v>
          </cell>
          <cell r="BP598" t="str">
            <v>000141</v>
          </cell>
          <cell r="BQ598" t="str">
            <v>Ocupada</v>
          </cell>
          <cell r="BR598" t="str">
            <v>Concurso</v>
          </cell>
          <cell r="BS598" t="str">
            <v>03/01/2008</v>
          </cell>
          <cell r="BT598" t="str">
            <v>RESOLUCION DIRECTORAL</v>
          </cell>
          <cell r="BU598" t="str">
            <v>03/01/2008</v>
          </cell>
          <cell r="BV598" t="str">
            <v>-</v>
          </cell>
          <cell r="BX598" t="str">
            <v>DIRECCION EJECUTIVA</v>
          </cell>
          <cell r="BY598" t="str">
            <v>GESTION ADMINISTRATIVA</v>
          </cell>
          <cell r="BZ598" t="str">
            <v>Personal y Obligaciones Sociales</v>
          </cell>
          <cell r="CA598" t="str">
            <v>RECURSOS ORDINARIOS</v>
          </cell>
          <cell r="CB598" t="str">
            <v>12</v>
          </cell>
          <cell r="CC598" t="str">
            <v>BANCO DE LA NACION</v>
          </cell>
          <cell r="CD598" t="str">
            <v>MULTIRED</v>
          </cell>
          <cell r="CE598" t="str">
            <v>04181045944</v>
          </cell>
          <cell r="CF598" t="str">
            <v>00000000000000000000</v>
          </cell>
          <cell r="CG598" t="str">
            <v>DL.25897 - SPP</v>
          </cell>
          <cell r="CH598" t="str">
            <v>AFP PROFUTURO</v>
          </cell>
          <cell r="CI598" t="str">
            <v>03/01/2008</v>
          </cell>
          <cell r="CJ598" t="str">
            <v>550910MPBEI7</v>
          </cell>
          <cell r="CK598" t="str">
            <v>000000000000000</v>
          </cell>
          <cell r="CL598" t="str">
            <v>UE Red De Salud Abancay</v>
          </cell>
          <cell r="CM598" t="str">
            <v>ACTIVO</v>
          </cell>
          <cell r="CR598" t="str">
            <v>MICRORED DE SALUD MICAELA BASTIDAS</v>
          </cell>
        </row>
        <row r="599">
          <cell r="S599" t="str">
            <v>31037113</v>
          </cell>
          <cell r="T599" t="str">
            <v>YANETH</v>
          </cell>
          <cell r="U599" t="str">
            <v>TITO</v>
          </cell>
          <cell r="V599" t="str">
            <v>MAR</v>
          </cell>
          <cell r="W599" t="str">
            <v>SIN DATOS</v>
          </cell>
          <cell r="X599" t="str">
            <v>20/11/1970</v>
          </cell>
          <cell r="Y599" t="str">
            <v>Femenino</v>
          </cell>
          <cell r="Z599" t="str">
            <v>Soltero</v>
          </cell>
          <cell r="AA599" t="str">
            <v>P.JOVEN CALLE SAN MIGUEL S/N</v>
          </cell>
          <cell r="AC599" t="str">
            <v>yatimar5@outlook.es</v>
          </cell>
          <cell r="AE599" t="str">
            <v>Superior Universitario</v>
          </cell>
          <cell r="AF599" t="str">
            <v>Superior completo</v>
          </cell>
          <cell r="AG599" t="str">
            <v>ENFERMERA(O)</v>
          </cell>
          <cell r="AK599" t="str">
            <v>TITULO</v>
          </cell>
          <cell r="AL599" t="str">
            <v>33879</v>
          </cell>
          <cell r="AM599" t="str">
            <v>SI</v>
          </cell>
          <cell r="AN599" t="str">
            <v>ENFERMERIA EN SALUD PUBLICA</v>
          </cell>
          <cell r="AO599" t="str">
            <v>RNE</v>
          </cell>
          <cell r="AP599" t="str">
            <v>8820</v>
          </cell>
          <cell r="AR599" t="str">
            <v>SI</v>
          </cell>
          <cell r="AS599" t="str">
            <v>NO</v>
          </cell>
          <cell r="AT599" t="str">
            <v>NO</v>
          </cell>
          <cell r="AV599" t="str">
            <v>2010-07-01</v>
          </cell>
          <cell r="AW599" t="str">
            <v>ENFERMERA/O</v>
          </cell>
          <cell r="AX599" t="str">
            <v>Regimen 276</v>
          </cell>
          <cell r="AY599" t="str">
            <v>Nombrado</v>
          </cell>
          <cell r="AZ599" t="str">
            <v>ENF-10</v>
          </cell>
          <cell r="BA599" t="str">
            <v>0076-ENF-10-Enfermera (nivel I)</v>
          </cell>
          <cell r="BB599" t="str">
            <v>10</v>
          </cell>
          <cell r="BC599" t="str">
            <v>Recursos Ordinarios</v>
          </cell>
          <cell r="BE599" t="str">
            <v>Presencial</v>
          </cell>
          <cell r="BF599" t="str">
            <v>NO</v>
          </cell>
          <cell r="BG599" t="str">
            <v>NO</v>
          </cell>
          <cell r="BI599" t="str">
            <v>NO</v>
          </cell>
          <cell r="BJ599" t="str">
            <v>NO</v>
          </cell>
          <cell r="BK599" t="str">
            <v>18/01/2008</v>
          </cell>
          <cell r="BL599" t="str">
            <v>SI</v>
          </cell>
          <cell r="BM599" t="str">
            <v>Activos</v>
          </cell>
          <cell r="BN599" t="str">
            <v>Profesionales de la Salud</v>
          </cell>
          <cell r="BO599" t="str">
            <v>PROF. DE LA SALUD</v>
          </cell>
          <cell r="BP599" t="str">
            <v>000195</v>
          </cell>
          <cell r="BQ599" t="str">
            <v>Ocupada</v>
          </cell>
          <cell r="BR599" t="str">
            <v>Ley 28498</v>
          </cell>
          <cell r="BS599" t="str">
            <v>01/04/2010</v>
          </cell>
          <cell r="BT599" t="str">
            <v>RESOLUCION DIRECTORAL</v>
          </cell>
          <cell r="BU599" t="str">
            <v>01/04/2010</v>
          </cell>
          <cell r="BV599" t="str">
            <v>-</v>
          </cell>
          <cell r="BX599" t="str">
            <v>DIRECCION EJECUTIVA</v>
          </cell>
          <cell r="BY599" t="str">
            <v>GESTION ADMINISTRATIVA</v>
          </cell>
          <cell r="BZ599" t="str">
            <v>Personal y Obligaciones Sociales</v>
          </cell>
          <cell r="CA599" t="str">
            <v>RECURSOS ORDINARIOS</v>
          </cell>
          <cell r="CB599" t="str">
            <v>12</v>
          </cell>
          <cell r="CC599" t="str">
            <v>BANCO DE LA NACION</v>
          </cell>
          <cell r="CD599" t="str">
            <v>MULTIRED</v>
          </cell>
          <cell r="CE599" t="str">
            <v>04181071236</v>
          </cell>
          <cell r="CF599" t="str">
            <v>00000000000000000000</v>
          </cell>
          <cell r="CG599" t="str">
            <v>DL.25897 - SPP</v>
          </cell>
          <cell r="CH599" t="str">
            <v>AFP PROFUTURO</v>
          </cell>
          <cell r="CI599" t="str">
            <v>01/10/2008</v>
          </cell>
          <cell r="CJ599" t="str">
            <v>558900YTMOR5</v>
          </cell>
          <cell r="CK599" t="str">
            <v>000000000000000</v>
          </cell>
          <cell r="CL599" t="str">
            <v>UE Red De Salud Abancay</v>
          </cell>
          <cell r="CM599" t="str">
            <v>ACTIVO</v>
          </cell>
          <cell r="CR599" t="str">
            <v>MICRORED DE SALUD MICAELA BASTIDAS</v>
          </cell>
        </row>
        <row r="600">
          <cell r="S600" t="str">
            <v>46005614</v>
          </cell>
          <cell r="T600" t="str">
            <v>BANESSA</v>
          </cell>
          <cell r="U600" t="str">
            <v>QUISPE</v>
          </cell>
          <cell r="V600" t="str">
            <v>PAREJA</v>
          </cell>
          <cell r="W600" t="str">
            <v>SIN DATOS</v>
          </cell>
          <cell r="X600" t="str">
            <v>06/04/1989</v>
          </cell>
          <cell r="Y600" t="str">
            <v>Femenino</v>
          </cell>
          <cell r="Z600" t="str">
            <v>Soltero</v>
          </cell>
          <cell r="AA600" t="str">
            <v>AV DIAZ BARCENAS 107</v>
          </cell>
          <cell r="AD600" t="str">
            <v>950782884</v>
          </cell>
          <cell r="AE600" t="str">
            <v>Superior Universitario</v>
          </cell>
          <cell r="AF600" t="str">
            <v>Superior completo</v>
          </cell>
          <cell r="AG600" t="str">
            <v>OBSTETRA</v>
          </cell>
          <cell r="AK600" t="str">
            <v>TITULO</v>
          </cell>
          <cell r="AL600" t="str">
            <v>31541</v>
          </cell>
          <cell r="AM600" t="str">
            <v>NO</v>
          </cell>
          <cell r="AR600" t="str">
            <v>SI</v>
          </cell>
          <cell r="AS600" t="str">
            <v>NO</v>
          </cell>
          <cell r="AT600" t="str">
            <v>NO</v>
          </cell>
          <cell r="AU600" t="str">
            <v>2015-05-06</v>
          </cell>
          <cell r="AV600" t="str">
            <v>2015-05-06</v>
          </cell>
          <cell r="AW600" t="str">
            <v>OBSTETRA</v>
          </cell>
          <cell r="AX600" t="str">
            <v>Regimen 1057 (CAS)</v>
          </cell>
          <cell r="AY600" t="str">
            <v>Contrato CAS</v>
          </cell>
          <cell r="AZ600" t="str">
            <v>Sin Nivel Remunerativo</v>
          </cell>
          <cell r="BA600" t="str">
            <v>0000-Sin Nivel Remunerativo</v>
          </cell>
          <cell r="BC600" t="str">
            <v>Recursos Ordinarios</v>
          </cell>
          <cell r="BD600" t="str">
            <v>2000</v>
          </cell>
          <cell r="BE600" t="str">
            <v>Presencial</v>
          </cell>
          <cell r="BF600" t="str">
            <v>NO</v>
          </cell>
          <cell r="BG600" t="str">
            <v>NO</v>
          </cell>
          <cell r="BI600" t="str">
            <v>NO</v>
          </cell>
          <cell r="BJ600" t="str">
            <v>NO</v>
          </cell>
          <cell r="BL600" t="str">
            <v>NO</v>
          </cell>
          <cell r="BM600" t="str">
            <v>Contrato Administrativo de Servicios</v>
          </cell>
          <cell r="BN600" t="str">
            <v>Profesionales de la Salud</v>
          </cell>
          <cell r="BO600" t="str">
            <v>PROF. DE LA SALUD</v>
          </cell>
          <cell r="BP600" t="str">
            <v>000321</v>
          </cell>
          <cell r="BQ600" t="str">
            <v>Ocupada</v>
          </cell>
          <cell r="BR600" t="str">
            <v>Concurso</v>
          </cell>
          <cell r="BS600" t="str">
            <v>01/08/2016</v>
          </cell>
          <cell r="BT600" t="str">
            <v>MEMORANDUM</v>
          </cell>
          <cell r="BU600" t="str">
            <v>01/08/2016</v>
          </cell>
          <cell r="BV600" t="str">
            <v>NÂ° 080-2016</v>
          </cell>
          <cell r="BW600" t="str">
            <v>RED DE SALUD ABANCAY</v>
          </cell>
          <cell r="BX600" t="str">
            <v>DIRECCION EJECUTIVA</v>
          </cell>
          <cell r="BY600" t="str">
            <v>GESTION ADMINISTRATIVA</v>
          </cell>
          <cell r="BZ600" t="str">
            <v>Personal y Obligaciones Sociales</v>
          </cell>
          <cell r="CA600" t="str">
            <v>RECURSOS ORDINARIOS</v>
          </cell>
          <cell r="CB600" t="str">
            <v>12</v>
          </cell>
          <cell r="CC600" t="str">
            <v>BANCO DE LA NACION</v>
          </cell>
          <cell r="CD600" t="str">
            <v>CUENTA DE AHORRO</v>
          </cell>
          <cell r="CE600" t="str">
            <v>04181118712</v>
          </cell>
          <cell r="CF600" t="str">
            <v>00000000000000000000</v>
          </cell>
          <cell r="CG600" t="str">
            <v>DL.19990 - SNP</v>
          </cell>
          <cell r="CH600" t="str">
            <v>O.N.P.</v>
          </cell>
          <cell r="CI600" t="str">
            <v>01/07/2018</v>
          </cell>
          <cell r="CJ600" t="str">
            <v>000000000000</v>
          </cell>
          <cell r="CK600" t="str">
            <v>000000000000000</v>
          </cell>
          <cell r="CL600" t="str">
            <v>UE Red De Salud Abancay</v>
          </cell>
          <cell r="CM600" t="str">
            <v>ACTIVO</v>
          </cell>
          <cell r="CR600" t="str">
            <v>MICRORED DE SALUD MICAELA BASTIDAS</v>
          </cell>
        </row>
        <row r="601">
          <cell r="S601" t="str">
            <v>01289188</v>
          </cell>
          <cell r="T601" t="str">
            <v>DORIS OTILIA</v>
          </cell>
          <cell r="U601" t="str">
            <v>ROJAS</v>
          </cell>
          <cell r="V601" t="str">
            <v>APAZA</v>
          </cell>
          <cell r="W601" t="str">
            <v>SIN DATOS</v>
          </cell>
          <cell r="X601" t="str">
            <v>02/02/1966</v>
          </cell>
          <cell r="Y601" t="str">
            <v>Femenino</v>
          </cell>
          <cell r="Z601" t="str">
            <v>Soltero</v>
          </cell>
          <cell r="AA601" t="str">
            <v>SIN DATOS</v>
          </cell>
          <cell r="AE601" t="str">
            <v>Superior Universitario</v>
          </cell>
          <cell r="AF601" t="str">
            <v>Superior completo</v>
          </cell>
          <cell r="AG601" t="str">
            <v>NUTRICIONISTA</v>
          </cell>
          <cell r="AK601" t="str">
            <v>TITULO</v>
          </cell>
          <cell r="AM601" t="str">
            <v>NO</v>
          </cell>
          <cell r="AR601" t="str">
            <v>SI</v>
          </cell>
          <cell r="AS601" t="str">
            <v>NO</v>
          </cell>
          <cell r="AT601" t="str">
            <v>NO</v>
          </cell>
          <cell r="AW601" t="str">
            <v>NUTRICIONISTA</v>
          </cell>
          <cell r="AX601" t="str">
            <v>Regimen 276</v>
          </cell>
          <cell r="AY601" t="str">
            <v>Nombrado</v>
          </cell>
          <cell r="AZ601" t="str">
            <v>OPS-IV</v>
          </cell>
          <cell r="BA601" t="str">
            <v>0319-OPS-IV-Otro Profesional de Salud (nivel IV)</v>
          </cell>
          <cell r="BB601" t="str">
            <v>63</v>
          </cell>
          <cell r="BE601" t="str">
            <v>Solo Remoto</v>
          </cell>
          <cell r="BF601" t="str">
            <v>NO</v>
          </cell>
          <cell r="BG601" t="str">
            <v>NO</v>
          </cell>
          <cell r="BH601" t="str">
            <v>Presencia de comorbilidad(RM 193-2020-MINSA,7.2)</v>
          </cell>
          <cell r="BI601" t="str">
            <v>NO</v>
          </cell>
          <cell r="BJ601" t="str">
            <v>NO</v>
          </cell>
          <cell r="BL601" t="str">
            <v>NO</v>
          </cell>
          <cell r="BM601" t="str">
            <v>Activos</v>
          </cell>
          <cell r="BN601" t="str">
            <v>Profesionales de la Salud</v>
          </cell>
          <cell r="BO601" t="str">
            <v>PROF. DE LA SALUD</v>
          </cell>
          <cell r="BP601" t="str">
            <v>000481</v>
          </cell>
          <cell r="BQ601" t="str">
            <v>Ocupada</v>
          </cell>
          <cell r="BR601" t="str">
            <v>Ley 30281</v>
          </cell>
          <cell r="BS601" t="str">
            <v>31/12/2015</v>
          </cell>
          <cell r="BT601" t="str">
            <v>RESOLUCION DIRECTORAL</v>
          </cell>
          <cell r="BU601" t="str">
            <v>31/12/2015</v>
          </cell>
          <cell r="BV601" t="str">
            <v>Nombramiento 2015</v>
          </cell>
          <cell r="BW601" t="str">
            <v>RED DE SALUD ABANCAY</v>
          </cell>
          <cell r="BX601" t="str">
            <v>RED DE SALUD ABANCAY</v>
          </cell>
          <cell r="BY601" t="str">
            <v>GESTION ADMINISTRATIVA</v>
          </cell>
          <cell r="BZ601" t="str">
            <v>Personal y Obligaciones Sociales</v>
          </cell>
          <cell r="CA601" t="str">
            <v>RECURSOS ORDINARIOS</v>
          </cell>
          <cell r="CB601" t="str">
            <v>12</v>
          </cell>
          <cell r="CC601" t="str">
            <v>BANCO DE LA NACION</v>
          </cell>
          <cell r="CD601" t="str">
            <v>MULTIRED</v>
          </cell>
          <cell r="CE601" t="str">
            <v>00000</v>
          </cell>
          <cell r="CF601" t="str">
            <v>00000000000000000000</v>
          </cell>
          <cell r="CG601" t="str">
            <v>DL.25897 - SPP</v>
          </cell>
          <cell r="CH601" t="str">
            <v>AFP INTEGRA</v>
          </cell>
          <cell r="CI601" t="str">
            <v>01/07/2018</v>
          </cell>
          <cell r="CJ601" t="str">
            <v>541380DRAAZ5</v>
          </cell>
          <cell r="CK601" t="str">
            <v>000000000000000</v>
          </cell>
          <cell r="CL601" t="str">
            <v>UE Red De Salud Abancay</v>
          </cell>
          <cell r="CM601" t="str">
            <v>ACTIVO</v>
          </cell>
          <cell r="CR601" t="str">
            <v>MICRORED DE SALUD MICAELA BASTIDAS</v>
          </cell>
        </row>
        <row r="602">
          <cell r="S602" t="str">
            <v>21547587</v>
          </cell>
          <cell r="T602" t="str">
            <v>NORLY</v>
          </cell>
          <cell r="U602" t="str">
            <v>SANTOS</v>
          </cell>
          <cell r="V602" t="str">
            <v>PAUCAR</v>
          </cell>
          <cell r="W602" t="str">
            <v>SIN DATOS</v>
          </cell>
          <cell r="X602" t="str">
            <v>31/12/1973</v>
          </cell>
          <cell r="Y602" t="str">
            <v>Femenino</v>
          </cell>
          <cell r="Z602" t="str">
            <v>Soltero</v>
          </cell>
          <cell r="AA602" t="str">
            <v>CONJ.HAB.LA ARBOLEDA C 2</v>
          </cell>
          <cell r="AE602" t="str">
            <v>Superior Universitario</v>
          </cell>
          <cell r="AF602" t="str">
            <v>Superior completo</v>
          </cell>
          <cell r="AG602" t="str">
            <v>MEDICO CIRUJANO</v>
          </cell>
          <cell r="AK602" t="str">
            <v>TITULO</v>
          </cell>
          <cell r="AL602" t="str">
            <v>41504</v>
          </cell>
          <cell r="AM602" t="str">
            <v>NO</v>
          </cell>
          <cell r="AR602" t="str">
            <v>SI</v>
          </cell>
          <cell r="AS602" t="str">
            <v>NO</v>
          </cell>
          <cell r="AT602" t="str">
            <v>NO</v>
          </cell>
          <cell r="AV602" t="str">
            <v>2013-09-01</v>
          </cell>
          <cell r="AW602" t="str">
            <v>MEDICO</v>
          </cell>
          <cell r="AX602" t="str">
            <v>Regimen 276</v>
          </cell>
          <cell r="AY602" t="str">
            <v>Nombrado</v>
          </cell>
          <cell r="AZ602" t="str">
            <v>MC-1</v>
          </cell>
          <cell r="BA602" t="str">
            <v>0071-MC-1-Medico Cirujano N-1</v>
          </cell>
          <cell r="BB602" t="str">
            <v>15</v>
          </cell>
          <cell r="BC602" t="str">
            <v>Donaciones y Transferencias</v>
          </cell>
          <cell r="BE602" t="str">
            <v>Presencial</v>
          </cell>
          <cell r="BF602" t="str">
            <v>NO</v>
          </cell>
          <cell r="BG602" t="str">
            <v>NO</v>
          </cell>
          <cell r="BI602" t="str">
            <v>NO</v>
          </cell>
          <cell r="BJ602" t="str">
            <v>NO</v>
          </cell>
          <cell r="BK602" t="str">
            <v>01/02/2014</v>
          </cell>
          <cell r="BL602" t="str">
            <v>SI</v>
          </cell>
          <cell r="BM602" t="str">
            <v>Activos</v>
          </cell>
          <cell r="BN602" t="str">
            <v>Profesionales de la Salud</v>
          </cell>
          <cell r="BO602" t="str">
            <v>MEDICO</v>
          </cell>
          <cell r="BP602" t="str">
            <v>000349</v>
          </cell>
          <cell r="BQ602" t="str">
            <v>Ocupada</v>
          </cell>
          <cell r="BR602" t="str">
            <v>Ley 29682</v>
          </cell>
          <cell r="BS602" t="str">
            <v>01/02/2014</v>
          </cell>
          <cell r="BT602" t="str">
            <v>RESOLUCION DIRECTORAL</v>
          </cell>
          <cell r="BU602" t="str">
            <v>13/01/2014</v>
          </cell>
          <cell r="BV602" t="str">
            <v>003-2014-DRSAB-APURIMAC</v>
          </cell>
          <cell r="BW602" t="str">
            <v>C.S. I-4 TAMBURCO</v>
          </cell>
          <cell r="BX602" t="str">
            <v>DIRECCION EJECUTIVA</v>
          </cell>
          <cell r="BY602" t="str">
            <v>GESTION ADMINISTRATIVA</v>
          </cell>
          <cell r="BZ602" t="str">
            <v>Personal y Obligaciones Sociales</v>
          </cell>
          <cell r="CA602" t="str">
            <v>RECURSOS ORDINARIOS</v>
          </cell>
          <cell r="CB602" t="str">
            <v>1</v>
          </cell>
          <cell r="CC602" t="str">
            <v>BANCO DE LA NACION</v>
          </cell>
          <cell r="CD602" t="str">
            <v>CUENTA DE AHORRO</v>
          </cell>
          <cell r="CE602" t="str">
            <v>04181064892</v>
          </cell>
          <cell r="CF602" t="str">
            <v>01818100418106489287</v>
          </cell>
          <cell r="CG602" t="str">
            <v>DL.25897 - SPP</v>
          </cell>
          <cell r="CH602" t="str">
            <v>PRIMA AFP</v>
          </cell>
          <cell r="CI602" t="str">
            <v>30/08/1995</v>
          </cell>
          <cell r="CJ602" t="str">
            <v>570270NSPTC1</v>
          </cell>
          <cell r="CK602" t="str">
            <v>0</v>
          </cell>
          <cell r="CL602" t="str">
            <v>UE Red De Salud Abancay</v>
          </cell>
          <cell r="CM602" t="str">
            <v>ACTIVO</v>
          </cell>
          <cell r="CR602" t="str">
            <v>MICRORED DE SALUD MICAELA BASTIDAS</v>
          </cell>
        </row>
        <row r="603">
          <cell r="S603" t="str">
            <v>31014959</v>
          </cell>
          <cell r="T603" t="str">
            <v>HERMENEGILDO ISAIAS</v>
          </cell>
          <cell r="U603" t="str">
            <v>PEREZ</v>
          </cell>
          <cell r="V603" t="str">
            <v>CHAVEZ</v>
          </cell>
          <cell r="W603" t="str">
            <v>SIN DATOS</v>
          </cell>
          <cell r="X603" t="str">
            <v>13/04/1972</v>
          </cell>
          <cell r="Y603" t="str">
            <v>Masculino</v>
          </cell>
          <cell r="Z603" t="str">
            <v>Casado</v>
          </cell>
          <cell r="AA603" t="str">
            <v>ANEXO KALLPA</v>
          </cell>
          <cell r="AE603" t="str">
            <v>Superior Técnico</v>
          </cell>
          <cell r="AF603" t="str">
            <v>Técnico superior completo</v>
          </cell>
          <cell r="AG603" t="str">
            <v>TECNICO EN ENFERMERIA</v>
          </cell>
          <cell r="AK603" t="str">
            <v>TITULO</v>
          </cell>
          <cell r="AM603" t="str">
            <v>NO</v>
          </cell>
          <cell r="AR603" t="str">
            <v>SI</v>
          </cell>
          <cell r="AS603" t="str">
            <v>NO</v>
          </cell>
          <cell r="AT603" t="str">
            <v>NO</v>
          </cell>
          <cell r="AV603" t="str">
            <v>2011-07-01</v>
          </cell>
          <cell r="AW603" t="str">
            <v>TECNICO/A ASISTENCIAL POR ADECUACION R.M.421</v>
          </cell>
          <cell r="AX603" t="str">
            <v>Regimen 276</v>
          </cell>
          <cell r="AY603" t="str">
            <v>Nombrado</v>
          </cell>
          <cell r="AZ603" t="str">
            <v>STE</v>
          </cell>
          <cell r="BA603" t="str">
            <v>0098-STE-Servidor Tecnico E</v>
          </cell>
          <cell r="BB603" t="str">
            <v>TE</v>
          </cell>
          <cell r="BE603" t="str">
            <v>Presencial</v>
          </cell>
          <cell r="BF603" t="str">
            <v>NO</v>
          </cell>
          <cell r="BG603" t="str">
            <v>NO</v>
          </cell>
          <cell r="BI603" t="str">
            <v>NO</v>
          </cell>
          <cell r="BJ603" t="str">
            <v>NO</v>
          </cell>
          <cell r="BL603" t="str">
            <v>NO</v>
          </cell>
          <cell r="BM603" t="str">
            <v>Activos</v>
          </cell>
          <cell r="BN603" t="str">
            <v>Tecnicos</v>
          </cell>
          <cell r="BO603" t="str">
            <v>TECNICO ASIS</v>
          </cell>
          <cell r="BP603" t="str">
            <v>000303</v>
          </cell>
          <cell r="BQ603" t="str">
            <v>Ocupada</v>
          </cell>
          <cell r="BR603" t="str">
            <v>Reasignacion</v>
          </cell>
          <cell r="BS603" t="str">
            <v>01/04/2011</v>
          </cell>
          <cell r="BT603" t="str">
            <v>RESOLUCION DIRECTORAL</v>
          </cell>
          <cell r="BU603" t="str">
            <v>01/04/2011</v>
          </cell>
          <cell r="BV603" t="str">
            <v>-</v>
          </cell>
          <cell r="BW603" t="str">
            <v>C.S. I-3 VILLAGLORIA</v>
          </cell>
          <cell r="BX603" t="str">
            <v>DIRECCION EJECUTIVA</v>
          </cell>
          <cell r="BY603" t="str">
            <v>GESTION ADMINISTRATIVA</v>
          </cell>
          <cell r="BZ603" t="str">
            <v>Personal y Obligaciones Sociales</v>
          </cell>
          <cell r="CA603" t="str">
            <v>RECURSOS ORDINARIOS</v>
          </cell>
          <cell r="CB603" t="str">
            <v>12</v>
          </cell>
          <cell r="CC603" t="str">
            <v>BANCO DE LA NACION</v>
          </cell>
          <cell r="CD603" t="str">
            <v>CUENTA CORRIENTE</v>
          </cell>
          <cell r="CE603" t="str">
            <v>-</v>
          </cell>
          <cell r="CF603" t="str">
            <v>-</v>
          </cell>
          <cell r="CG603" t="str">
            <v>DL.19990 - SNP</v>
          </cell>
          <cell r="CH603" t="str">
            <v>O.N.P.</v>
          </cell>
          <cell r="CI603" t="str">
            <v>01/04/2011</v>
          </cell>
          <cell r="CL603" t="str">
            <v>UE Red De Salud Abancay</v>
          </cell>
          <cell r="CM603" t="str">
            <v>ACTIVO</v>
          </cell>
          <cell r="CQ603" t="str">
            <v>Perú</v>
          </cell>
          <cell r="CR603" t="str">
            <v>MICRORED DE SALUD MICAELA BASTIDAS</v>
          </cell>
        </row>
        <row r="604">
          <cell r="S604" t="str">
            <v>09457105</v>
          </cell>
          <cell r="T604" t="str">
            <v>AVELINA</v>
          </cell>
          <cell r="U604" t="str">
            <v>SOTO</v>
          </cell>
          <cell r="V604" t="str">
            <v>BENITES</v>
          </cell>
          <cell r="W604" t="str">
            <v>SIN DATOS</v>
          </cell>
          <cell r="X604" t="str">
            <v>20/12/1970</v>
          </cell>
          <cell r="Y604" t="str">
            <v>Femenino</v>
          </cell>
          <cell r="Z604" t="str">
            <v>Casado</v>
          </cell>
          <cell r="AA604" t="str">
            <v>BELLA ABANQUINA C 08</v>
          </cell>
          <cell r="AC604" t="str">
            <v>yeruzita@hotmail.com</v>
          </cell>
          <cell r="AD604" t="str">
            <v>952327341</v>
          </cell>
          <cell r="AE604" t="str">
            <v>Superior Universitario</v>
          </cell>
          <cell r="AF604" t="str">
            <v>Superior completo</v>
          </cell>
          <cell r="AG604" t="str">
            <v>OBSTETRA</v>
          </cell>
          <cell r="AK604" t="str">
            <v>TITULO</v>
          </cell>
          <cell r="AL604" t="str">
            <v>11621</v>
          </cell>
          <cell r="AM604" t="str">
            <v>NO</v>
          </cell>
          <cell r="AR604" t="str">
            <v>SI</v>
          </cell>
          <cell r="AS604" t="str">
            <v>NO</v>
          </cell>
          <cell r="AT604" t="str">
            <v>NO</v>
          </cell>
          <cell r="AU604" t="str">
            <v>2014-09-01</v>
          </cell>
          <cell r="AV604" t="str">
            <v>01/04/2018</v>
          </cell>
          <cell r="AW604" t="str">
            <v>OBSTETRA</v>
          </cell>
          <cell r="AX604" t="str">
            <v>Regimen 1057 (CAS)</v>
          </cell>
          <cell r="AY604" t="str">
            <v>Contrato CAS</v>
          </cell>
          <cell r="AZ604" t="str">
            <v>Sin Nivel Remunerativo</v>
          </cell>
          <cell r="BA604" t="str">
            <v>0000-Sin Nivel Remunerativo</v>
          </cell>
          <cell r="BC604" t="str">
            <v>Recursos Ordinarios</v>
          </cell>
          <cell r="BD604" t="str">
            <v>2500</v>
          </cell>
          <cell r="BE604" t="str">
            <v>Presencial</v>
          </cell>
          <cell r="BF604" t="str">
            <v>NO</v>
          </cell>
          <cell r="BG604" t="str">
            <v>NO</v>
          </cell>
          <cell r="BI604" t="str">
            <v>NO</v>
          </cell>
          <cell r="BJ604" t="str">
            <v>NO</v>
          </cell>
          <cell r="BL604" t="str">
            <v>NO</v>
          </cell>
          <cell r="BM604" t="str">
            <v>Contrato Administrativo de Servicios</v>
          </cell>
          <cell r="BN604" t="str">
            <v>Profesionales de la Salud</v>
          </cell>
          <cell r="BO604" t="str">
            <v>PROF. DE LA SALUD</v>
          </cell>
          <cell r="BP604" t="str">
            <v>000351</v>
          </cell>
          <cell r="BQ604" t="str">
            <v>Ocupada</v>
          </cell>
          <cell r="BR604" t="str">
            <v>Concurso</v>
          </cell>
          <cell r="BS604" t="str">
            <v>01/04/2018</v>
          </cell>
          <cell r="BT604" t="str">
            <v>MEMORANDUM</v>
          </cell>
          <cell r="BU604" t="str">
            <v>01/04/2018</v>
          </cell>
          <cell r="BV604" t="str">
            <v>142-2018-rr.hh</v>
          </cell>
          <cell r="BW604" t="str">
            <v>RED DE SALUD ABANCAY</v>
          </cell>
          <cell r="BX604" t="str">
            <v>DIRECCION EJECUTIVA</v>
          </cell>
          <cell r="BZ604" t="str">
            <v>Personal y Obligaciones Sociales</v>
          </cell>
          <cell r="CA604" t="str">
            <v>RECURSOS ORDINARIOS</v>
          </cell>
          <cell r="CB604" t="str">
            <v>0</v>
          </cell>
          <cell r="CC604" t="str">
            <v>BANCO DE LA NACION</v>
          </cell>
          <cell r="CD604" t="str">
            <v>CUENTA DE AHORRO</v>
          </cell>
          <cell r="CE604" t="str">
            <v>04181110266</v>
          </cell>
          <cell r="CF604" t="str">
            <v>1</v>
          </cell>
          <cell r="CG604" t="str">
            <v>DL.25897 - SPP</v>
          </cell>
          <cell r="CH604" t="str">
            <v>AFP PROFUTURO</v>
          </cell>
          <cell r="CI604" t="str">
            <v>30/04/1999</v>
          </cell>
          <cell r="CJ604" t="str">
            <v>559200ASBO18</v>
          </cell>
          <cell r="CK604" t="str">
            <v>0</v>
          </cell>
          <cell r="CL604" t="str">
            <v>UE Red De Salud Abancay</v>
          </cell>
          <cell r="CM604" t="str">
            <v>ACTIVO</v>
          </cell>
          <cell r="CQ604" t="str">
            <v>Perú</v>
          </cell>
          <cell r="CR604" t="str">
            <v>MICRORED DE SALUD MICAELA BASTIDAS</v>
          </cell>
        </row>
        <row r="605">
          <cell r="S605" t="str">
            <v>31031682</v>
          </cell>
          <cell r="T605" t="str">
            <v>ESTHER FELICITA</v>
          </cell>
          <cell r="U605" t="str">
            <v>PALOMINO</v>
          </cell>
          <cell r="V605" t="str">
            <v>OSCO</v>
          </cell>
          <cell r="W605" t="str">
            <v>SIN DATOS</v>
          </cell>
          <cell r="X605" t="str">
            <v>03/02/1967</v>
          </cell>
          <cell r="Y605" t="str">
            <v>Femenino</v>
          </cell>
          <cell r="Z605" t="str">
            <v>Soltero</v>
          </cell>
          <cell r="AA605" t="str">
            <v>ASOC.VICTOR A.RIOS N 08</v>
          </cell>
          <cell r="AE605" t="str">
            <v>Superior Técnico</v>
          </cell>
          <cell r="AF605" t="str">
            <v>Técnico superior completo</v>
          </cell>
          <cell r="AG605" t="str">
            <v>TECNICO EN ENFERMERIA</v>
          </cell>
          <cell r="AK605" t="str">
            <v>TITULO</v>
          </cell>
          <cell r="AM605" t="str">
            <v>NO</v>
          </cell>
          <cell r="AR605" t="str">
            <v>SI</v>
          </cell>
          <cell r="AS605" t="str">
            <v>NO</v>
          </cell>
          <cell r="AT605" t="str">
            <v>NO</v>
          </cell>
          <cell r="AV605" t="str">
            <v>1996-05-01</v>
          </cell>
          <cell r="AW605" t="str">
            <v>TECNICO/A EN ENFERMERIA I</v>
          </cell>
          <cell r="AX605" t="str">
            <v>Regimen 276</v>
          </cell>
          <cell r="AY605" t="str">
            <v>Nombrado</v>
          </cell>
          <cell r="AZ605" t="str">
            <v>STA</v>
          </cell>
          <cell r="BA605" t="str">
            <v>0094-STA-Servidor Tecnico A</v>
          </cell>
          <cell r="BB605" t="str">
            <v>TA</v>
          </cell>
          <cell r="BC605" t="str">
            <v>Recursos Ordinarios</v>
          </cell>
          <cell r="BE605" t="str">
            <v>Presencial</v>
          </cell>
          <cell r="BF605" t="str">
            <v>NO</v>
          </cell>
          <cell r="BG605" t="str">
            <v>NO</v>
          </cell>
          <cell r="BI605" t="str">
            <v>NO</v>
          </cell>
          <cell r="BJ605" t="str">
            <v>NO</v>
          </cell>
          <cell r="BL605" t="str">
            <v>NO</v>
          </cell>
          <cell r="BM605" t="str">
            <v>Activos</v>
          </cell>
          <cell r="BN605" t="str">
            <v>Tecnicos</v>
          </cell>
          <cell r="BO605" t="str">
            <v>TECNICO ASIS</v>
          </cell>
          <cell r="BP605" t="str">
            <v>000077</v>
          </cell>
          <cell r="BQ605" t="str">
            <v>Ocupada</v>
          </cell>
          <cell r="BR605" t="str">
            <v>Concurso</v>
          </cell>
          <cell r="BS605" t="str">
            <v>05/01/1996</v>
          </cell>
          <cell r="BT605" t="str">
            <v>RESOLUCION DIRECTORAL</v>
          </cell>
          <cell r="BU605" t="str">
            <v>05/01/1996</v>
          </cell>
          <cell r="BV605" t="str">
            <v>-</v>
          </cell>
          <cell r="BX605" t="str">
            <v>DIRECCION EJECUTIVA</v>
          </cell>
          <cell r="BY605" t="str">
            <v>GESTION ADMINISTRATIVA</v>
          </cell>
          <cell r="BZ605" t="str">
            <v>Personal y Obligaciones Sociales</v>
          </cell>
          <cell r="CA605" t="str">
            <v>RECURSOS ORDINARIOS</v>
          </cell>
          <cell r="CB605" t="str">
            <v>12</v>
          </cell>
          <cell r="CC605" t="str">
            <v>BANCO DE LA NACION</v>
          </cell>
          <cell r="CD605" t="str">
            <v>MULTIRED</v>
          </cell>
          <cell r="CE605" t="str">
            <v>04181343570</v>
          </cell>
          <cell r="CF605" t="str">
            <v>00000000000000000000</v>
          </cell>
          <cell r="CG605" t="str">
            <v>DL.25897 - SPP</v>
          </cell>
          <cell r="CH605" t="str">
            <v>AFP INTEGRA</v>
          </cell>
          <cell r="CI605" t="str">
            <v>05/01/1996</v>
          </cell>
          <cell r="CJ605" t="str">
            <v>545040EPOOO7</v>
          </cell>
          <cell r="CK605" t="str">
            <v>000000000000000</v>
          </cell>
          <cell r="CL605" t="str">
            <v>UE Red De Salud Abancay</v>
          </cell>
          <cell r="CM605" t="str">
            <v>ACTIVO</v>
          </cell>
          <cell r="CQ605" t="str">
            <v>Perú</v>
          </cell>
          <cell r="CR605" t="str">
            <v>MICRORED DE SALUD MICAELA BASTIDAS</v>
          </cell>
        </row>
        <row r="606">
          <cell r="S606" t="str">
            <v>31030836</v>
          </cell>
          <cell r="T606" t="str">
            <v>MERCEDES</v>
          </cell>
          <cell r="U606" t="str">
            <v>BEDIA</v>
          </cell>
          <cell r="V606" t="str">
            <v>GUEVARA</v>
          </cell>
          <cell r="W606" t="str">
            <v>SIN DATOS</v>
          </cell>
          <cell r="X606" t="str">
            <v>24/09/1969</v>
          </cell>
          <cell r="Y606" t="str">
            <v>Femenino</v>
          </cell>
          <cell r="Z606" t="str">
            <v>Soltero</v>
          </cell>
          <cell r="AA606" t="str">
            <v>JR.ARICA S/N</v>
          </cell>
          <cell r="AC606" t="str">
            <v>mercedesbediag2369@gimail.com,mercedesbediag2369@gmail.com</v>
          </cell>
          <cell r="AD606" t="str">
            <v>988551152</v>
          </cell>
          <cell r="AE606" t="str">
            <v>Superior Universitario</v>
          </cell>
          <cell r="AF606" t="str">
            <v>Superior completo</v>
          </cell>
          <cell r="AG606" t="str">
            <v>PSICOLOGO</v>
          </cell>
          <cell r="AK606" t="str">
            <v>TITULO</v>
          </cell>
          <cell r="AL606" t="str">
            <v>CPP NÂ° 26671</v>
          </cell>
          <cell r="AM606" t="str">
            <v>NO</v>
          </cell>
          <cell r="AR606" t="str">
            <v>SI</v>
          </cell>
          <cell r="AS606" t="str">
            <v>NO</v>
          </cell>
          <cell r="AT606" t="str">
            <v>NO</v>
          </cell>
          <cell r="AV606" t="str">
            <v>2003-01-01</v>
          </cell>
          <cell r="AW606" t="str">
            <v>PSICOLOGO/A</v>
          </cell>
          <cell r="AX606" t="str">
            <v>Regimen 276</v>
          </cell>
          <cell r="AY606" t="str">
            <v>Nombrado</v>
          </cell>
          <cell r="AZ606" t="str">
            <v>PS-IV</v>
          </cell>
          <cell r="BA606" t="str">
            <v>0314-PS-IV-Pscologo IV</v>
          </cell>
          <cell r="BB606" t="str">
            <v>24</v>
          </cell>
          <cell r="BC606" t="str">
            <v>Recursos Ordinarios</v>
          </cell>
          <cell r="BE606" t="str">
            <v>Presencial</v>
          </cell>
          <cell r="BF606" t="str">
            <v>NO</v>
          </cell>
          <cell r="BG606" t="str">
            <v>NO</v>
          </cell>
          <cell r="BI606" t="str">
            <v>NO</v>
          </cell>
          <cell r="BJ606" t="str">
            <v>NO</v>
          </cell>
          <cell r="BK606" t="str">
            <v>29/12/2017</v>
          </cell>
          <cell r="BL606" t="str">
            <v>SI</v>
          </cell>
          <cell r="BM606" t="str">
            <v>Activos</v>
          </cell>
          <cell r="BN606" t="str">
            <v>Profesionales de la Salud</v>
          </cell>
          <cell r="BO606" t="str">
            <v>PROF. DE LA SALUD</v>
          </cell>
          <cell r="BP606" t="str">
            <v>000174</v>
          </cell>
          <cell r="BQ606" t="str">
            <v>Ocupada</v>
          </cell>
          <cell r="BR606" t="str">
            <v>Ley 28498</v>
          </cell>
          <cell r="BS606" t="str">
            <v>01/04/2010</v>
          </cell>
          <cell r="BT606" t="str">
            <v>RESOLUCION DIRECTORAL</v>
          </cell>
          <cell r="BU606" t="str">
            <v>01/04/2010</v>
          </cell>
          <cell r="BV606" t="str">
            <v>01</v>
          </cell>
          <cell r="BX606" t="str">
            <v>DIRECCION EJECUTIVA</v>
          </cell>
          <cell r="BY606" t="str">
            <v>GESTION ADMINISTRATIVA</v>
          </cell>
          <cell r="BZ606" t="str">
            <v>Personal y Obligaciones Sociales</v>
          </cell>
          <cell r="CA606" t="str">
            <v>RECURSOS ORDINARIOS</v>
          </cell>
          <cell r="CB606" t="str">
            <v>12</v>
          </cell>
          <cell r="CC606" t="str">
            <v>BANCO DE LA NACION</v>
          </cell>
          <cell r="CD606" t="str">
            <v>MULTIRED</v>
          </cell>
          <cell r="CE606" t="str">
            <v>04181070957</v>
          </cell>
          <cell r="CF606" t="str">
            <v>00000000000000000000</v>
          </cell>
          <cell r="CG606" t="str">
            <v>DL.25897 - SPP</v>
          </cell>
          <cell r="CH606" t="str">
            <v>PRIMA AFP</v>
          </cell>
          <cell r="CI606" t="str">
            <v>17/02/2000</v>
          </cell>
          <cell r="CJ606" t="str">
            <v>554680MBGIV8</v>
          </cell>
          <cell r="CK606" t="str">
            <v>0</v>
          </cell>
          <cell r="CL606" t="str">
            <v>UE Red De Salud Abancay</v>
          </cell>
          <cell r="CM606" t="str">
            <v>ACTIVO</v>
          </cell>
          <cell r="CQ606" t="str">
            <v>Perú</v>
          </cell>
          <cell r="CR606" t="str">
            <v>MICRORED DE SALUD MICAELA BASTIDAS</v>
          </cell>
        </row>
        <row r="607">
          <cell r="S607" t="str">
            <v>73014004</v>
          </cell>
          <cell r="T607" t="str">
            <v>JAINOR OBNIEL</v>
          </cell>
          <cell r="U607" t="str">
            <v>MORA</v>
          </cell>
          <cell r="V607" t="str">
            <v>BARAZORDA</v>
          </cell>
          <cell r="W607" t="str">
            <v>SIN DATOS</v>
          </cell>
          <cell r="X607" t="str">
            <v>09/05/1992</v>
          </cell>
          <cell r="Y607" t="str">
            <v>Masculino</v>
          </cell>
          <cell r="Z607" t="str">
            <v>Soltero</v>
          </cell>
          <cell r="AA607" t="str">
            <v>JR ARICA 105</v>
          </cell>
          <cell r="AB607" t="str">
            <v>10730140041</v>
          </cell>
          <cell r="AC607" t="str">
            <v>jomb_9_5@hotmail.com</v>
          </cell>
          <cell r="AD607" t="str">
            <v>996561790</v>
          </cell>
          <cell r="AE607" t="str">
            <v>Superior Universitario</v>
          </cell>
          <cell r="AF607" t="str">
            <v>Superior completo</v>
          </cell>
          <cell r="AG607" t="str">
            <v>MEDICO CIRUJANO</v>
          </cell>
          <cell r="AK607" t="str">
            <v>TITULO</v>
          </cell>
          <cell r="AM607" t="str">
            <v>NO</v>
          </cell>
          <cell r="AR607" t="str">
            <v>SI</v>
          </cell>
          <cell r="AS607" t="str">
            <v>NO</v>
          </cell>
          <cell r="AT607" t="str">
            <v>NO</v>
          </cell>
          <cell r="AU607" t="str">
            <v>01/07/2020</v>
          </cell>
          <cell r="AV607" t="str">
            <v>05/08/2022</v>
          </cell>
          <cell r="AW607" t="str">
            <v>MEDICO</v>
          </cell>
          <cell r="AX607" t="str">
            <v>Regimen 1057 (CAS)</v>
          </cell>
          <cell r="AY607" t="str">
            <v>CAS LEY N° 31538</v>
          </cell>
          <cell r="AZ607" t="str">
            <v>Sin Nivel Remunerativo</v>
          </cell>
          <cell r="BA607" t="str">
            <v>0000-Sin Nivel Remunerativo</v>
          </cell>
          <cell r="BC607" t="str">
            <v>Recursos Ordinarios</v>
          </cell>
          <cell r="BD607" t="str">
            <v>5200</v>
          </cell>
          <cell r="BE607" t="str">
            <v>Presencial</v>
          </cell>
          <cell r="BF607" t="str">
            <v>NO</v>
          </cell>
          <cell r="BG607" t="str">
            <v>NO</v>
          </cell>
          <cell r="BI607" t="str">
            <v>NO</v>
          </cell>
          <cell r="BJ607" t="str">
            <v>NO</v>
          </cell>
          <cell r="BL607" t="str">
            <v>NO</v>
          </cell>
          <cell r="BM607" t="str">
            <v>Contrato Administrativo de Servicios</v>
          </cell>
          <cell r="BN607" t="str">
            <v>Profesionales de la Salud</v>
          </cell>
          <cell r="BO607" t="str">
            <v>MEDICO</v>
          </cell>
          <cell r="BP607" t="str">
            <v>000859</v>
          </cell>
          <cell r="BQ607" t="str">
            <v>Ocupada</v>
          </cell>
          <cell r="BR607" t="str">
            <v>Contrato</v>
          </cell>
          <cell r="BS607" t="str">
            <v>05/08/2022</v>
          </cell>
          <cell r="BT607" t="str">
            <v>MEMORANDUM</v>
          </cell>
          <cell r="BU607" t="str">
            <v>05/08/2022</v>
          </cell>
          <cell r="BV607" t="str">
            <v>1058-2022</v>
          </cell>
          <cell r="BW607" t="str">
            <v>C.S. I-4 TAMBURCO</v>
          </cell>
          <cell r="BX607" t="str">
            <v>RED DE SALUD ABANCAY</v>
          </cell>
          <cell r="BZ607" t="str">
            <v>Personal y Obligaciones Sociales</v>
          </cell>
          <cell r="CA607" t="str">
            <v>RECURSOS ORDINARIOS</v>
          </cell>
          <cell r="CB607" t="str">
            <v>2</v>
          </cell>
          <cell r="CC607" t="str">
            <v>BANCO DE LA NACION</v>
          </cell>
          <cell r="CD607" t="str">
            <v>MULTIRED</v>
          </cell>
          <cell r="CG607" t="str">
            <v>DL.19990 - SNP</v>
          </cell>
          <cell r="CH607" t="str">
            <v>O.N.P.</v>
          </cell>
          <cell r="CI607" t="str">
            <v>05/08/2022</v>
          </cell>
          <cell r="CL607" t="str">
            <v>UE Red De Salud Abancay</v>
          </cell>
          <cell r="CM607" t="str">
            <v>ACTIVO</v>
          </cell>
          <cell r="CQ607" t="str">
            <v>Perú</v>
          </cell>
          <cell r="CR607" t="str">
            <v>MICRORED DE SALUD MICAELA BASTIDAS</v>
          </cell>
        </row>
        <row r="608">
          <cell r="S608" t="str">
            <v>31000079</v>
          </cell>
          <cell r="T608" t="str">
            <v>GODO FREDO</v>
          </cell>
          <cell r="U608" t="str">
            <v>RAMOS</v>
          </cell>
          <cell r="V608" t="str">
            <v>PALOMINO</v>
          </cell>
          <cell r="W608" t="str">
            <v>SIN DATOS</v>
          </cell>
          <cell r="X608" t="str">
            <v>08/11/1961</v>
          </cell>
          <cell r="Y608" t="str">
            <v>Masculino</v>
          </cell>
          <cell r="Z608" t="str">
            <v>Soltero</v>
          </cell>
          <cell r="AA608" t="str">
            <v>AV.TAMBURCO S/N</v>
          </cell>
          <cell r="AC608" t="str">
            <v>godofredorp61@hotmail.com</v>
          </cell>
          <cell r="AD608" t="str">
            <v>974701993</v>
          </cell>
          <cell r="AE608" t="str">
            <v>Superior Técnico</v>
          </cell>
          <cell r="AF608" t="str">
            <v>Técnico superior completo</v>
          </cell>
          <cell r="AG608" t="str">
            <v>TECNICO EN ENFERMERIA</v>
          </cell>
          <cell r="AK608" t="str">
            <v>TITULO</v>
          </cell>
          <cell r="AM608" t="str">
            <v>NO</v>
          </cell>
          <cell r="AR608" t="str">
            <v>SI</v>
          </cell>
          <cell r="AS608" t="str">
            <v>NO</v>
          </cell>
          <cell r="AT608" t="str">
            <v>NO</v>
          </cell>
          <cell r="AV608" t="str">
            <v>1989-12-31</v>
          </cell>
          <cell r="AW608" t="str">
            <v>TECNICO/A EN ENFERMERIA I</v>
          </cell>
          <cell r="AX608" t="str">
            <v>Regimen 276</v>
          </cell>
          <cell r="AY608" t="str">
            <v>Nombrado</v>
          </cell>
          <cell r="AZ608" t="str">
            <v>STA</v>
          </cell>
          <cell r="BA608" t="str">
            <v>0094-STA-Servidor Tecnico A</v>
          </cell>
          <cell r="BB608" t="str">
            <v>TA</v>
          </cell>
          <cell r="BC608" t="str">
            <v>Recursos Ordinarios</v>
          </cell>
          <cell r="BE608" t="str">
            <v>Presencial</v>
          </cell>
          <cell r="BF608" t="str">
            <v>NO</v>
          </cell>
          <cell r="BG608" t="str">
            <v>NO</v>
          </cell>
          <cell r="BI608" t="str">
            <v>NO</v>
          </cell>
          <cell r="BJ608" t="str">
            <v>NO</v>
          </cell>
          <cell r="BL608" t="str">
            <v>NO</v>
          </cell>
          <cell r="BM608" t="str">
            <v>Activos</v>
          </cell>
          <cell r="BN608" t="str">
            <v>Tecnicos</v>
          </cell>
          <cell r="BO608" t="str">
            <v>TECNICO ASIS</v>
          </cell>
          <cell r="BP608" t="str">
            <v>000097</v>
          </cell>
          <cell r="BQ608" t="str">
            <v>Ocupada</v>
          </cell>
          <cell r="BR608" t="str">
            <v>Concurso</v>
          </cell>
          <cell r="BS608" t="str">
            <v>31/12/1989</v>
          </cell>
          <cell r="BT608" t="str">
            <v>RESOLUCION DIRECTORAL</v>
          </cell>
          <cell r="BU608" t="str">
            <v>31/12/1989</v>
          </cell>
          <cell r="BV608" t="str">
            <v>-</v>
          </cell>
          <cell r="BX608" t="str">
            <v>DIRECCION EJECUTIVA</v>
          </cell>
          <cell r="BY608" t="str">
            <v>GESTION ADMINISTRATIVA</v>
          </cell>
          <cell r="BZ608" t="str">
            <v>Personal y Obligaciones Sociales</v>
          </cell>
          <cell r="CA608" t="str">
            <v>RECURSOS ORDINARIOS</v>
          </cell>
          <cell r="CB608" t="str">
            <v>12</v>
          </cell>
          <cell r="CC608" t="str">
            <v>BANCO DE LA NACION</v>
          </cell>
          <cell r="CD608" t="str">
            <v>MULTIRED</v>
          </cell>
          <cell r="CE608" t="str">
            <v>04181344070</v>
          </cell>
          <cell r="CF608" t="str">
            <v>00000000000000000000</v>
          </cell>
          <cell r="CG608" t="str">
            <v>DL.25897 - SPP</v>
          </cell>
          <cell r="CH608" t="str">
            <v>AFP INTEGRA</v>
          </cell>
          <cell r="CI608" t="str">
            <v>01/07/2018</v>
          </cell>
          <cell r="CJ608" t="str">
            <v>225911GRPOO0</v>
          </cell>
          <cell r="CK608" t="str">
            <v>000000000000000</v>
          </cell>
          <cell r="CL608" t="str">
            <v>UE Red De Salud Abancay</v>
          </cell>
          <cell r="CM608" t="str">
            <v>ACTIVO</v>
          </cell>
          <cell r="CQ608" t="str">
            <v>Perú</v>
          </cell>
          <cell r="CR608" t="str">
            <v>MICRORED DE SALUD MICAELA BASTIDAS</v>
          </cell>
        </row>
        <row r="609">
          <cell r="S609" t="str">
            <v>40666750</v>
          </cell>
          <cell r="T609" t="str">
            <v>NELY</v>
          </cell>
          <cell r="U609" t="str">
            <v>ESCALANTE</v>
          </cell>
          <cell r="V609" t="str">
            <v>MUÑOZ</v>
          </cell>
          <cell r="W609" t="str">
            <v>SIN DATOS</v>
          </cell>
          <cell r="X609" t="str">
            <v>14/08/1980</v>
          </cell>
          <cell r="Y609" t="str">
            <v>Femenino</v>
          </cell>
          <cell r="Z609" t="str">
            <v>Soltero</v>
          </cell>
          <cell r="AA609" t="str">
            <v>SIN DATOS</v>
          </cell>
          <cell r="AC609" t="str">
            <v>nely_cancer_06@hotmail.com</v>
          </cell>
          <cell r="AD609" t="str">
            <v>963510044</v>
          </cell>
          <cell r="AE609" t="str">
            <v>Superior Técnico</v>
          </cell>
          <cell r="AF609" t="str">
            <v>Técnico superior completo</v>
          </cell>
          <cell r="AG609" t="str">
            <v>TECNICO EN ENFERMERIA</v>
          </cell>
          <cell r="AK609" t="str">
            <v>TITULO</v>
          </cell>
          <cell r="AM609" t="str">
            <v>NO</v>
          </cell>
          <cell r="AR609" t="str">
            <v>SI</v>
          </cell>
          <cell r="AS609" t="str">
            <v>NO</v>
          </cell>
          <cell r="AT609" t="str">
            <v>NO</v>
          </cell>
          <cell r="AU609" t="str">
            <v>15/08/2002</v>
          </cell>
          <cell r="AV609" t="str">
            <v>2011-11-01</v>
          </cell>
          <cell r="AW609" t="str">
            <v>TECNICO/A EN ENFERMERIA I</v>
          </cell>
          <cell r="AX609" t="str">
            <v>Regimen 276</v>
          </cell>
          <cell r="AY609" t="str">
            <v>Nombrado</v>
          </cell>
          <cell r="AZ609" t="str">
            <v>STC</v>
          </cell>
          <cell r="BA609" t="str">
            <v>0096-STC-Servidor Tecnico C</v>
          </cell>
          <cell r="BB609" t="str">
            <v>TC</v>
          </cell>
          <cell r="BC609" t="str">
            <v>Donaciones y Transferencias</v>
          </cell>
          <cell r="BE609" t="str">
            <v>Presencial</v>
          </cell>
          <cell r="BF609" t="str">
            <v>NO</v>
          </cell>
          <cell r="BG609" t="str">
            <v>NO</v>
          </cell>
          <cell r="BI609" t="str">
            <v>NO</v>
          </cell>
          <cell r="BJ609" t="str">
            <v>NO</v>
          </cell>
          <cell r="BL609" t="str">
            <v>NO</v>
          </cell>
          <cell r="BM609" t="str">
            <v>Activos</v>
          </cell>
          <cell r="BN609" t="str">
            <v>Tecnicos</v>
          </cell>
          <cell r="BO609" t="str">
            <v>TECNICO ASIS</v>
          </cell>
          <cell r="BP609" t="str">
            <v>000310</v>
          </cell>
          <cell r="BQ609" t="str">
            <v>Ocupada</v>
          </cell>
          <cell r="BR609" t="str">
            <v>Concurso</v>
          </cell>
          <cell r="BS609" t="str">
            <v>01/07/2013</v>
          </cell>
          <cell r="BT609" t="str">
            <v>RESOLUCION DIRECTORAL</v>
          </cell>
          <cell r="BU609" t="str">
            <v>01/07/2013</v>
          </cell>
          <cell r="BV609" t="str">
            <v>-</v>
          </cell>
          <cell r="BW609" t="str">
            <v>RED DE SALUD ABANCAY</v>
          </cell>
          <cell r="BX609" t="str">
            <v>DIRECCION EJECUTIVA</v>
          </cell>
          <cell r="BY609" t="str">
            <v>GESTION ADMINISTRATIVA</v>
          </cell>
          <cell r="BZ609" t="str">
            <v>Personal y Obligaciones Sociales</v>
          </cell>
          <cell r="CA609" t="str">
            <v>RECURSOS ORDINARIOS</v>
          </cell>
          <cell r="CB609" t="str">
            <v>12</v>
          </cell>
          <cell r="CC609" t="str">
            <v>BANCO DE LA NACION</v>
          </cell>
          <cell r="CD609" t="str">
            <v>MULTIRED</v>
          </cell>
          <cell r="CE609" t="str">
            <v>04181045839</v>
          </cell>
          <cell r="CF609" t="str">
            <v>00000000000000000000</v>
          </cell>
          <cell r="CG609" t="str">
            <v>DL.19990 - SNP</v>
          </cell>
          <cell r="CH609" t="str">
            <v>O.N.P.</v>
          </cell>
          <cell r="CI609" t="str">
            <v>01/07/2013</v>
          </cell>
          <cell r="CJ609" t="str">
            <v>1</v>
          </cell>
          <cell r="CK609" t="str">
            <v>0</v>
          </cell>
          <cell r="CL609" t="str">
            <v>UE Red De Salud Abancay</v>
          </cell>
          <cell r="CM609" t="str">
            <v>ACTIVO</v>
          </cell>
          <cell r="CQ609" t="str">
            <v>Perú</v>
          </cell>
          <cell r="CR609" t="str">
            <v>MICRORED DE SALUD CENTENARIO</v>
          </cell>
        </row>
        <row r="610">
          <cell r="S610" t="str">
            <v>40435565</v>
          </cell>
          <cell r="T610" t="str">
            <v>YOLBI</v>
          </cell>
          <cell r="U610" t="str">
            <v>MATEUS</v>
          </cell>
          <cell r="V610" t="str">
            <v>QUINTANA</v>
          </cell>
          <cell r="W610" t="str">
            <v>SIN DATOS</v>
          </cell>
          <cell r="X610" t="str">
            <v>29/08/1978</v>
          </cell>
          <cell r="Y610" t="str">
            <v>Masculino</v>
          </cell>
          <cell r="Z610" t="str">
            <v>Soltero</v>
          </cell>
          <cell r="AA610" t="str">
            <v>MARIANO MELGAR</v>
          </cell>
          <cell r="AC610" t="str">
            <v>yolbi_mateus@hotmail.com</v>
          </cell>
          <cell r="AD610" t="str">
            <v>971074458</v>
          </cell>
          <cell r="AE610" t="str">
            <v>Superior Universitario</v>
          </cell>
          <cell r="AF610" t="str">
            <v>Superior completo</v>
          </cell>
          <cell r="AG610" t="str">
            <v>MEDICO CIRUJANO</v>
          </cell>
          <cell r="AK610" t="str">
            <v>TITULO</v>
          </cell>
          <cell r="AL610" t="str">
            <v>48589</v>
          </cell>
          <cell r="AM610" t="str">
            <v>NO</v>
          </cell>
          <cell r="AR610" t="str">
            <v>SI</v>
          </cell>
          <cell r="AS610" t="str">
            <v>NO</v>
          </cell>
          <cell r="AT610" t="str">
            <v>NO</v>
          </cell>
          <cell r="AV610" t="str">
            <v>2015-01-01</v>
          </cell>
          <cell r="AW610" t="str">
            <v>MEDICO</v>
          </cell>
          <cell r="AX610" t="str">
            <v>Regimen 276</v>
          </cell>
          <cell r="AY610" t="str">
            <v>Nombrado</v>
          </cell>
          <cell r="AZ610" t="str">
            <v>MC-1</v>
          </cell>
          <cell r="BA610" t="str">
            <v>0071-MC-1-Medico Cirujano N-1</v>
          </cell>
          <cell r="BB610" t="str">
            <v>15</v>
          </cell>
          <cell r="BE610" t="str">
            <v>Presencial</v>
          </cell>
          <cell r="BF610" t="str">
            <v>NO</v>
          </cell>
          <cell r="BG610" t="str">
            <v>NO</v>
          </cell>
          <cell r="BI610" t="str">
            <v>NO</v>
          </cell>
          <cell r="BJ610" t="str">
            <v>NO</v>
          </cell>
          <cell r="BK610" t="str">
            <v>31/12/2014</v>
          </cell>
          <cell r="BL610" t="str">
            <v>SI</v>
          </cell>
          <cell r="BM610" t="str">
            <v>Activos</v>
          </cell>
          <cell r="BN610" t="str">
            <v>Profesionales de la Salud</v>
          </cell>
          <cell r="BO610" t="str">
            <v>MEDICO</v>
          </cell>
          <cell r="BP610" t="str">
            <v>000381</v>
          </cell>
          <cell r="BQ610" t="str">
            <v>Ocupada</v>
          </cell>
          <cell r="BR610" t="str">
            <v>Ley 30114</v>
          </cell>
          <cell r="BS610" t="str">
            <v>31/12/2014</v>
          </cell>
          <cell r="BT610" t="str">
            <v>RESOLUCION DIRECTORAL</v>
          </cell>
          <cell r="BU610" t="str">
            <v>31/12/2014</v>
          </cell>
          <cell r="BV610" t="str">
            <v>199-2014-D-RSAB-APURIMAC</v>
          </cell>
          <cell r="BW610" t="str">
            <v>RED DE SALUD ABANCAY</v>
          </cell>
          <cell r="BX610" t="str">
            <v>DIRECCION EJECUTIVA</v>
          </cell>
          <cell r="BY610" t="str">
            <v>GESTION ADMINISTRATIVA</v>
          </cell>
          <cell r="BZ610" t="str">
            <v>Personal y Obligaciones Sociales</v>
          </cell>
          <cell r="CA610" t="str">
            <v>RECURSOS ORDINARIOS</v>
          </cell>
          <cell r="CB610" t="str">
            <v>12</v>
          </cell>
          <cell r="CC610" t="str">
            <v>BANCO DE LA NACION</v>
          </cell>
          <cell r="CD610" t="str">
            <v>CUENTA DE AHORRO</v>
          </cell>
          <cell r="CE610" t="str">
            <v>04181035833</v>
          </cell>
          <cell r="CF610" t="str">
            <v>00000000000000000000</v>
          </cell>
          <cell r="CG610" t="str">
            <v>DL.19990 - SNP</v>
          </cell>
          <cell r="CH610" t="str">
            <v>O.N.P.</v>
          </cell>
          <cell r="CI610" t="str">
            <v>31/12/2014</v>
          </cell>
          <cell r="CJ610" t="str">
            <v>000000000000</v>
          </cell>
          <cell r="CK610" t="str">
            <v>000000000000000</v>
          </cell>
          <cell r="CL610" t="str">
            <v>UE Red De Salud Abancay</v>
          </cell>
          <cell r="CM610" t="str">
            <v>ACTIVO</v>
          </cell>
          <cell r="CQ610" t="str">
            <v>Perú</v>
          </cell>
          <cell r="CR610" t="str">
            <v>MICRORED DE SALUD MICAELA BASTIDAS</v>
          </cell>
        </row>
        <row r="611">
          <cell r="S611" t="str">
            <v>70618942</v>
          </cell>
          <cell r="T611" t="str">
            <v>RUT ELIZABETH</v>
          </cell>
          <cell r="U611" t="str">
            <v>MENDOZA</v>
          </cell>
          <cell r="V611" t="str">
            <v>LAIZA</v>
          </cell>
          <cell r="W611" t="str">
            <v>SIN DATOS</v>
          </cell>
          <cell r="X611" t="str">
            <v>09/10/1990</v>
          </cell>
          <cell r="Y611" t="str">
            <v>Femenino</v>
          </cell>
          <cell r="Z611" t="str">
            <v>Soltero</v>
          </cell>
          <cell r="AA611" t="str">
            <v>MAURO ALCANTARA</v>
          </cell>
          <cell r="AC611" t="str">
            <v>poundmoon_909@hotmail.com</v>
          </cell>
          <cell r="AD611" t="str">
            <v>986781910</v>
          </cell>
          <cell r="AE611" t="str">
            <v>Superior Universitario</v>
          </cell>
          <cell r="AF611" t="str">
            <v>Superior completo</v>
          </cell>
          <cell r="AG611" t="str">
            <v>ENFERMERA(O)</v>
          </cell>
          <cell r="AK611" t="str">
            <v>TITULO</v>
          </cell>
          <cell r="AL611" t="str">
            <v>71955</v>
          </cell>
          <cell r="AM611" t="str">
            <v>NO</v>
          </cell>
          <cell r="AR611" t="str">
            <v>SI</v>
          </cell>
          <cell r="AS611" t="str">
            <v>NO</v>
          </cell>
          <cell r="AT611" t="str">
            <v>NO</v>
          </cell>
          <cell r="AU611" t="str">
            <v>01/05/2021</v>
          </cell>
          <cell r="AV611" t="str">
            <v>05/08/2022</v>
          </cell>
          <cell r="AW611" t="str">
            <v>ENFERMERA/O</v>
          </cell>
          <cell r="AX611" t="str">
            <v>Regimen 1057 (CAS)</v>
          </cell>
          <cell r="AY611" t="str">
            <v>CAS LEY N° 31538</v>
          </cell>
          <cell r="AZ611" t="str">
            <v>Sin Nivel Remunerativo</v>
          </cell>
          <cell r="BA611" t="str">
            <v>0000-Sin Nivel Remunerativo</v>
          </cell>
          <cell r="BC611" t="str">
            <v>Recursos Ordinarios</v>
          </cell>
          <cell r="BD611" t="str">
            <v>2900</v>
          </cell>
          <cell r="BE611" t="str">
            <v>Presencial</v>
          </cell>
          <cell r="BF611" t="str">
            <v>NO</v>
          </cell>
          <cell r="BG611" t="str">
            <v>NO</v>
          </cell>
          <cell r="BI611" t="str">
            <v>NO</v>
          </cell>
          <cell r="BJ611" t="str">
            <v>NO</v>
          </cell>
          <cell r="BL611" t="str">
            <v>NO</v>
          </cell>
          <cell r="BM611" t="str">
            <v>Contrato Administrativo de Servicios</v>
          </cell>
          <cell r="BN611" t="str">
            <v>Profesionales de la Salud</v>
          </cell>
          <cell r="BO611" t="str">
            <v>PROF. DE LA SALUD</v>
          </cell>
          <cell r="BP611" t="str">
            <v>000890</v>
          </cell>
          <cell r="BQ611" t="str">
            <v>Ocupada</v>
          </cell>
          <cell r="BR611" t="str">
            <v>Contrato</v>
          </cell>
          <cell r="BS611" t="str">
            <v>05/08/2022</v>
          </cell>
          <cell r="BT611" t="str">
            <v>MEMORANDUM</v>
          </cell>
          <cell r="BU611" t="str">
            <v>05/08/2022</v>
          </cell>
          <cell r="BV611" t="str">
            <v>1050-2022</v>
          </cell>
          <cell r="BW611" t="str">
            <v>C.S. I-4 TAMBURCO</v>
          </cell>
          <cell r="BX611" t="str">
            <v>RED DE SALUD ABANCAY</v>
          </cell>
          <cell r="BZ611" t="str">
            <v>Personal y Obligaciones Sociales</v>
          </cell>
          <cell r="CA611" t="str">
            <v>RECURSOS ORDINARIOS</v>
          </cell>
          <cell r="CB611" t="str">
            <v>2</v>
          </cell>
          <cell r="CC611" t="str">
            <v>BANCO DE LA NACION</v>
          </cell>
          <cell r="CD611" t="str">
            <v>MULTIRED</v>
          </cell>
          <cell r="CG611" t="str">
            <v>DL.19990 - SNP</v>
          </cell>
          <cell r="CH611" t="str">
            <v>O.N.P.</v>
          </cell>
          <cell r="CI611" t="str">
            <v>05/08/2022</v>
          </cell>
          <cell r="CL611" t="str">
            <v>UE Red De Salud Abancay</v>
          </cell>
          <cell r="CM611" t="str">
            <v>ACTIVO</v>
          </cell>
          <cell r="CQ611" t="str">
            <v>Perú</v>
          </cell>
          <cell r="CR611" t="str">
            <v>MICRORED DE SALUD MICAELA BASTIDAS</v>
          </cell>
        </row>
        <row r="612">
          <cell r="S612" t="str">
            <v>09849880</v>
          </cell>
          <cell r="T612" t="str">
            <v>ROCIO ISABEL</v>
          </cell>
          <cell r="U612" t="str">
            <v>LOPEZ</v>
          </cell>
          <cell r="V612" t="str">
            <v>DURAND</v>
          </cell>
          <cell r="W612" t="str">
            <v>SIN DATOS</v>
          </cell>
          <cell r="X612" t="str">
            <v>01/06/1974</v>
          </cell>
          <cell r="Y612" t="str">
            <v>Femenino</v>
          </cell>
          <cell r="Z612" t="str">
            <v>Casado</v>
          </cell>
          <cell r="AA612" t="str">
            <v>CALLE SATURNO MZ.O LT.8 URB.OLIMPO</v>
          </cell>
          <cell r="AC612" t="str">
            <v>rild16@outlook.com</v>
          </cell>
          <cell r="AD612" t="str">
            <v>985198676</v>
          </cell>
          <cell r="AE612" t="str">
            <v>Superior Universitario</v>
          </cell>
          <cell r="AF612" t="str">
            <v>Superior completo</v>
          </cell>
          <cell r="AG612" t="str">
            <v>MEDICO CIRUJANO</v>
          </cell>
          <cell r="AK612" t="str">
            <v>TITULO</v>
          </cell>
          <cell r="AL612" t="str">
            <v>53409</v>
          </cell>
          <cell r="AM612" t="str">
            <v>NO</v>
          </cell>
          <cell r="AR612" t="str">
            <v>SI</v>
          </cell>
          <cell r="AS612" t="str">
            <v>NO</v>
          </cell>
          <cell r="AT612" t="str">
            <v>NO</v>
          </cell>
          <cell r="AV612" t="str">
            <v>01/07/2018</v>
          </cell>
          <cell r="AW612" t="str">
            <v>MEDICO</v>
          </cell>
          <cell r="AX612" t="str">
            <v>Regimen 276</v>
          </cell>
          <cell r="AY612" t="str">
            <v>Nombrado</v>
          </cell>
          <cell r="AZ612" t="str">
            <v>MC-1</v>
          </cell>
          <cell r="BA612" t="str">
            <v>0071-MC-1-Medico Cirujano N-1</v>
          </cell>
          <cell r="BB612" t="str">
            <v>15</v>
          </cell>
          <cell r="BE612" t="str">
            <v>Presencial</v>
          </cell>
          <cell r="BF612" t="str">
            <v>NO</v>
          </cell>
          <cell r="BG612" t="str">
            <v>NO</v>
          </cell>
          <cell r="BI612" t="str">
            <v>NO</v>
          </cell>
          <cell r="BJ612" t="str">
            <v>NO</v>
          </cell>
          <cell r="BK612" t="str">
            <v>01/02/2014</v>
          </cell>
          <cell r="BL612" t="str">
            <v>NO</v>
          </cell>
          <cell r="BM612" t="str">
            <v>Activos</v>
          </cell>
          <cell r="BN612" t="str">
            <v>Profesionales de la Salud</v>
          </cell>
          <cell r="BO612" t="str">
            <v>MEDICO</v>
          </cell>
          <cell r="BP612" t="str">
            <v>000360</v>
          </cell>
          <cell r="BQ612" t="str">
            <v>Ocupada</v>
          </cell>
          <cell r="BR612" t="str">
            <v>Ley 29682</v>
          </cell>
          <cell r="BS612" t="str">
            <v>01/02/2014</v>
          </cell>
          <cell r="BT612" t="str">
            <v>RESOLUCION DIRECTORAL</v>
          </cell>
          <cell r="BU612" t="str">
            <v>13/01/2014</v>
          </cell>
          <cell r="BV612" t="str">
            <v>003-2014-DRSAB-APURIMAC</v>
          </cell>
          <cell r="BW612" t="str">
            <v>RED DE SALUD ABANCAY</v>
          </cell>
          <cell r="BX612" t="str">
            <v>DIRECCION EJECUTIVA</v>
          </cell>
          <cell r="BY612" t="str">
            <v>GESTION ADMINISTRATIVA</v>
          </cell>
          <cell r="BZ612" t="str">
            <v>Personal y Obligaciones Sociales</v>
          </cell>
          <cell r="CA612" t="str">
            <v>RECURSOS ORDINARIOS</v>
          </cell>
          <cell r="CB612" t="str">
            <v>12</v>
          </cell>
          <cell r="CC612" t="str">
            <v>BANCO DE LA NACION</v>
          </cell>
          <cell r="CD612" t="str">
            <v>CUENTA DE AHORRO</v>
          </cell>
          <cell r="CE612" t="str">
            <v>04181060064</v>
          </cell>
          <cell r="CF612" t="str">
            <v>01818100418106006487</v>
          </cell>
          <cell r="CG612" t="str">
            <v>DL.25897 - SPP</v>
          </cell>
          <cell r="CH612" t="str">
            <v>PRIMA AFP</v>
          </cell>
          <cell r="CI612" t="str">
            <v>23/09/1999</v>
          </cell>
          <cell r="CJ612" t="str">
            <v>571790RLDEA2</v>
          </cell>
          <cell r="CL612" t="str">
            <v>UE Red De Salud Abancay</v>
          </cell>
          <cell r="CM612" t="str">
            <v>ACTIVO</v>
          </cell>
          <cell r="CQ612" t="str">
            <v>Perú</v>
          </cell>
          <cell r="CR612" t="str">
            <v>MICRORED DE SALUD MICAELA BASTIDAS</v>
          </cell>
        </row>
        <row r="613">
          <cell r="S613" t="str">
            <v>42645198</v>
          </cell>
          <cell r="T613" t="str">
            <v>JIMMY JUVENAL</v>
          </cell>
          <cell r="U613" t="str">
            <v>CUCCHI</v>
          </cell>
          <cell r="V613" t="str">
            <v>QUIROGA</v>
          </cell>
          <cell r="W613" t="str">
            <v>SIN DATOS</v>
          </cell>
          <cell r="X613" t="str">
            <v>03/08/1980</v>
          </cell>
          <cell r="Y613" t="str">
            <v>Masculino</v>
          </cell>
          <cell r="Z613" t="str">
            <v>Soltero</v>
          </cell>
          <cell r="AA613" t="str">
            <v>MAUCACALLE SAHUANAY A 02</v>
          </cell>
          <cell r="AC613" t="str">
            <v>jimeri41@hotmail.com</v>
          </cell>
          <cell r="AD613" t="str">
            <v>924660517</v>
          </cell>
          <cell r="AE613" t="str">
            <v>Superior Universitario</v>
          </cell>
          <cell r="AF613" t="str">
            <v>Superior completo</v>
          </cell>
          <cell r="AG613" t="str">
            <v>ENFERMERA(O)</v>
          </cell>
          <cell r="AK613" t="str">
            <v>TITULO</v>
          </cell>
          <cell r="AL613" t="str">
            <v>46799</v>
          </cell>
          <cell r="AM613" t="str">
            <v>NO</v>
          </cell>
          <cell r="AR613" t="str">
            <v>SI</v>
          </cell>
          <cell r="AS613" t="str">
            <v>NO</v>
          </cell>
          <cell r="AT613" t="str">
            <v>NO</v>
          </cell>
          <cell r="AV613" t="str">
            <v>2013-03-01</v>
          </cell>
          <cell r="AW613" t="str">
            <v>ENFERMERA/O</v>
          </cell>
          <cell r="AX613" t="str">
            <v>Regimen 276</v>
          </cell>
          <cell r="AY613" t="str">
            <v>Nombrado</v>
          </cell>
          <cell r="AZ613" t="str">
            <v>ENF-10</v>
          </cell>
          <cell r="BA613" t="str">
            <v>0076-ENF-10-Enfermera (nivel I)</v>
          </cell>
          <cell r="BB613" t="str">
            <v>10</v>
          </cell>
          <cell r="BE613" t="str">
            <v>Solo Remoto</v>
          </cell>
          <cell r="BF613" t="str">
            <v>NO</v>
          </cell>
          <cell r="BG613" t="str">
            <v>NO</v>
          </cell>
          <cell r="BH613" t="str">
            <v>Presencia de comorbilidad(RM 193-2020-MINSA,7.2)</v>
          </cell>
          <cell r="BI613" t="str">
            <v>NO</v>
          </cell>
          <cell r="BJ613" t="str">
            <v>NO</v>
          </cell>
          <cell r="BK613" t="str">
            <v>20/10/2016</v>
          </cell>
          <cell r="BL613" t="str">
            <v>SI</v>
          </cell>
          <cell r="BM613" t="str">
            <v>Activos</v>
          </cell>
          <cell r="BN613" t="str">
            <v>Profesionales de la Salud</v>
          </cell>
          <cell r="BO613" t="str">
            <v>PROF. DE LA SALUD</v>
          </cell>
          <cell r="BP613" t="str">
            <v>000501</v>
          </cell>
          <cell r="BQ613" t="str">
            <v>Ocupada</v>
          </cell>
          <cell r="BR613" t="str">
            <v>Ley 30372</v>
          </cell>
          <cell r="BS613" t="str">
            <v>17/10/2016</v>
          </cell>
          <cell r="BT613" t="str">
            <v>DECRETO SUPREMO</v>
          </cell>
          <cell r="BU613" t="str">
            <v>15/10/2016</v>
          </cell>
          <cell r="BV613" t="str">
            <v>DS 286-2016-EF Nombramiento 2016</v>
          </cell>
          <cell r="BW613" t="str">
            <v>RED DE SALUD ABANCAY</v>
          </cell>
          <cell r="BX613" t="str">
            <v>DIRECCION EJECUTIVA</v>
          </cell>
          <cell r="BY613" t="str">
            <v>GESTION ADMINISTRATIVA</v>
          </cell>
          <cell r="BZ613" t="str">
            <v>Personal y Obligaciones Sociales</v>
          </cell>
          <cell r="CA613" t="str">
            <v>RECURSOS ORDINARIOS</v>
          </cell>
          <cell r="CB613" t="str">
            <v>12</v>
          </cell>
          <cell r="CC613" t="str">
            <v>BANCO DE LA NACION</v>
          </cell>
          <cell r="CD613" t="str">
            <v>CUENTA DE AHORRO</v>
          </cell>
          <cell r="CE613" t="str">
            <v>04181036619</v>
          </cell>
          <cell r="CF613" t="str">
            <v>00000000000000000000</v>
          </cell>
          <cell r="CG613" t="str">
            <v>DL.19990 - SNP</v>
          </cell>
          <cell r="CH613" t="str">
            <v>O.N.P.</v>
          </cell>
          <cell r="CJ613" t="str">
            <v>0</v>
          </cell>
          <cell r="CK613" t="str">
            <v>0000000000000</v>
          </cell>
          <cell r="CL613" t="str">
            <v>UE Red De Salud Abancay</v>
          </cell>
          <cell r="CM613" t="str">
            <v>ACTIVO</v>
          </cell>
          <cell r="CR613" t="str">
            <v>MICRORED DE SALUD MICAELA BASTIDAS</v>
          </cell>
        </row>
        <row r="614">
          <cell r="S614" t="str">
            <v>06441266</v>
          </cell>
          <cell r="T614" t="str">
            <v>ISAAC</v>
          </cell>
          <cell r="U614" t="str">
            <v>LEON</v>
          </cell>
          <cell r="V614" t="str">
            <v>DAVALOS</v>
          </cell>
          <cell r="W614" t="str">
            <v>SIN DATOS</v>
          </cell>
          <cell r="X614" t="str">
            <v>29/03/1965</v>
          </cell>
          <cell r="Y614" t="str">
            <v>Masculino</v>
          </cell>
          <cell r="Z614" t="str">
            <v>Soltero</v>
          </cell>
          <cell r="AA614" t="str">
            <v>JR.JUNIN 508</v>
          </cell>
          <cell r="AE614" t="str">
            <v>Superior Universitario</v>
          </cell>
          <cell r="AF614" t="str">
            <v>Superior completo</v>
          </cell>
          <cell r="AG614" t="str">
            <v>MEDICO CIRUJANO</v>
          </cell>
          <cell r="AK614" t="str">
            <v>TITULO</v>
          </cell>
          <cell r="AM614" t="str">
            <v>NO</v>
          </cell>
          <cell r="AR614" t="str">
            <v>SI</v>
          </cell>
          <cell r="AS614" t="str">
            <v>NO</v>
          </cell>
          <cell r="AT614" t="str">
            <v>NO</v>
          </cell>
          <cell r="AV614" t="str">
            <v>2014-01-01</v>
          </cell>
          <cell r="AW614" t="str">
            <v>MEDICO</v>
          </cell>
          <cell r="AX614" t="str">
            <v>Regimen 276</v>
          </cell>
          <cell r="AY614" t="str">
            <v>Nombrado</v>
          </cell>
          <cell r="AZ614" t="str">
            <v>MC-1</v>
          </cell>
          <cell r="BA614" t="str">
            <v>0071-MC-1-Medico Cirujano N-1</v>
          </cell>
          <cell r="BB614" t="str">
            <v>15</v>
          </cell>
          <cell r="BC614" t="str">
            <v>Recursos Ordinarios</v>
          </cell>
          <cell r="BE614" t="str">
            <v>Presencial</v>
          </cell>
          <cell r="BF614" t="str">
            <v>NO</v>
          </cell>
          <cell r="BG614" t="str">
            <v>NO</v>
          </cell>
          <cell r="BH614" t="str">
            <v>Presencia de comorbilidad(RM 193-2020-MINSA,7.2)</v>
          </cell>
          <cell r="BI614" t="str">
            <v>NO</v>
          </cell>
          <cell r="BJ614" t="str">
            <v>NO</v>
          </cell>
          <cell r="BK614" t="str">
            <v>23/08/2010</v>
          </cell>
          <cell r="BL614" t="str">
            <v>NO</v>
          </cell>
          <cell r="BM614" t="str">
            <v>Activos</v>
          </cell>
          <cell r="BN614" t="str">
            <v>Profesionales de la Salud</v>
          </cell>
          <cell r="BO614" t="str">
            <v>MEDICO</v>
          </cell>
          <cell r="BP614" t="str">
            <v>000295</v>
          </cell>
          <cell r="BQ614" t="str">
            <v>Ocupada</v>
          </cell>
          <cell r="BR614" t="str">
            <v>Reasignacion</v>
          </cell>
          <cell r="BS614" t="str">
            <v>15/03/2022</v>
          </cell>
          <cell r="BT614" t="str">
            <v>RESOLUCION DIRECTORAL</v>
          </cell>
          <cell r="BU614" t="str">
            <v>01/04/2022</v>
          </cell>
          <cell r="BV614" t="str">
            <v>R.D. Nº 129-2022-D-RSAB-APURIMAC</v>
          </cell>
          <cell r="BW614" t="str">
            <v>C.S. I-4 TAMBURCO</v>
          </cell>
          <cell r="BX614" t="str">
            <v>RED DE SALUD ABANCAY</v>
          </cell>
          <cell r="BY614" t="str">
            <v>GESTION ADMINISTRATIVA</v>
          </cell>
          <cell r="BZ614" t="str">
            <v>Personal y Obligaciones Sociales</v>
          </cell>
          <cell r="CA614" t="str">
            <v>RECURSOS ORDINARIOS</v>
          </cell>
          <cell r="CB614" t="str">
            <v>12</v>
          </cell>
          <cell r="CC614" t="str">
            <v>BANCO DE LA NACION</v>
          </cell>
          <cell r="CD614" t="str">
            <v>CUENTA CORRIENTE</v>
          </cell>
          <cell r="CE614" t="str">
            <v>00000000000000000000</v>
          </cell>
          <cell r="CF614" t="str">
            <v>00000000000000000000</v>
          </cell>
          <cell r="CG614" t="str">
            <v>DL.25897 - SPP</v>
          </cell>
          <cell r="CH614" t="str">
            <v>AFP INTEGRA</v>
          </cell>
          <cell r="CI614" t="str">
            <v>07/04/2005</v>
          </cell>
          <cell r="CJ614" t="str">
            <v>538281YLDNA2</v>
          </cell>
          <cell r="CL614" t="str">
            <v>UE Red De Salud Abancay</v>
          </cell>
          <cell r="CM614" t="str">
            <v>ACTIVO</v>
          </cell>
          <cell r="CQ614" t="str">
            <v>Perú</v>
          </cell>
          <cell r="CR614" t="str">
            <v>MICRORED DE SALUD MICAELA BASTIDAS</v>
          </cell>
        </row>
        <row r="615">
          <cell r="S615" t="str">
            <v>10426311</v>
          </cell>
          <cell r="T615" t="str">
            <v>ELVIRA</v>
          </cell>
          <cell r="U615" t="str">
            <v>CHIPANA</v>
          </cell>
          <cell r="V615" t="str">
            <v>MAMANI</v>
          </cell>
          <cell r="W615" t="str">
            <v>SIN DATOS</v>
          </cell>
          <cell r="X615" t="str">
            <v>28/08/1976</v>
          </cell>
          <cell r="Y615" t="str">
            <v>Femenino</v>
          </cell>
          <cell r="Z615" t="str">
            <v>Soltero</v>
          </cell>
          <cell r="AA615" t="str">
            <v>BARRIO 19 DE NOVIEMBRE S/N</v>
          </cell>
          <cell r="AB615" t="str">
            <v>10104263114</v>
          </cell>
          <cell r="AE615" t="str">
            <v>Superior Técnico</v>
          </cell>
          <cell r="AF615" t="str">
            <v>Técnico superior completo</v>
          </cell>
          <cell r="AG615" t="str">
            <v>TECNICO EN ENFERMERIA</v>
          </cell>
          <cell r="AK615" t="str">
            <v>TITULO</v>
          </cell>
          <cell r="AM615" t="str">
            <v>NO</v>
          </cell>
          <cell r="AR615" t="str">
            <v>SI</v>
          </cell>
          <cell r="AS615" t="str">
            <v>NO</v>
          </cell>
          <cell r="AT615" t="str">
            <v>NO</v>
          </cell>
          <cell r="AU615" t="str">
            <v>01/09/2013</v>
          </cell>
          <cell r="AV615" t="str">
            <v>01/01/2017</v>
          </cell>
          <cell r="AW615" t="str">
            <v>TECNICO/A ASISTENCIAL POR ADECUACION R.M.421</v>
          </cell>
          <cell r="AX615" t="str">
            <v>Regimen 276</v>
          </cell>
          <cell r="AY615" t="str">
            <v>Contratado 276 - Plazo fijo</v>
          </cell>
          <cell r="AZ615" t="str">
            <v>STA</v>
          </cell>
          <cell r="BA615" t="str">
            <v>0094-STA-Servidor Tecnico A</v>
          </cell>
          <cell r="BB615" t="str">
            <v>TA</v>
          </cell>
          <cell r="BE615" t="str">
            <v>Presencial</v>
          </cell>
          <cell r="BF615" t="str">
            <v>NO</v>
          </cell>
          <cell r="BG615" t="str">
            <v>NO</v>
          </cell>
          <cell r="BI615" t="str">
            <v>NO</v>
          </cell>
          <cell r="BJ615" t="str">
            <v>NO</v>
          </cell>
          <cell r="BL615" t="str">
            <v>NO</v>
          </cell>
          <cell r="BM615" t="str">
            <v>Activos</v>
          </cell>
          <cell r="BN615" t="str">
            <v>Tecnicos</v>
          </cell>
          <cell r="BO615" t="str">
            <v>TECNICO ASIS</v>
          </cell>
          <cell r="BP615" t="str">
            <v>000055</v>
          </cell>
          <cell r="BQ615" t="str">
            <v>Ocupada</v>
          </cell>
          <cell r="BR615" t="str">
            <v>Reasignacion</v>
          </cell>
          <cell r="BS615" t="str">
            <v>01/04/2022</v>
          </cell>
          <cell r="BT615" t="str">
            <v>RESOLUCION DIRECTORAL</v>
          </cell>
          <cell r="BU615" t="str">
            <v>15/03/2022</v>
          </cell>
          <cell r="BV615" t="str">
            <v>R.D. 127-2022-RSAB-APURIMAC</v>
          </cell>
          <cell r="BW615" t="str">
            <v>C.S. I-4 TAMBURCO</v>
          </cell>
          <cell r="BX615" t="str">
            <v>DIRECCION EJECUTIVA</v>
          </cell>
          <cell r="BY615" t="str">
            <v>GESTION ADMINISTRATIVA</v>
          </cell>
          <cell r="BZ615" t="str">
            <v>Personal y Obligaciones Sociales</v>
          </cell>
          <cell r="CA615" t="str">
            <v>RECURSOS ORDINARIOS</v>
          </cell>
          <cell r="CB615" t="str">
            <v>12</v>
          </cell>
          <cell r="CC615" t="str">
            <v>BANCO DE LA NACION</v>
          </cell>
          <cell r="CD615" t="str">
            <v>CUENTA CORRIENTE</v>
          </cell>
          <cell r="CE615" t="str">
            <v>-</v>
          </cell>
          <cell r="CF615" t="str">
            <v>-</v>
          </cell>
          <cell r="CG615" t="str">
            <v>DL.25897 - SPP</v>
          </cell>
          <cell r="CH615" t="str">
            <v>PRIMA AFP</v>
          </cell>
          <cell r="CI615" t="str">
            <v>29/03/2011</v>
          </cell>
          <cell r="CJ615" t="str">
            <v>639710ECMPA2</v>
          </cell>
          <cell r="CL615" t="str">
            <v>UE Red De Salud Abancay</v>
          </cell>
          <cell r="CM615" t="str">
            <v>ACTIVO</v>
          </cell>
          <cell r="CQ615" t="str">
            <v>Perú</v>
          </cell>
          <cell r="CR615" t="str">
            <v>MICRORED DE SALUD MICAELA BASTIDAS</v>
          </cell>
        </row>
        <row r="616">
          <cell r="S616" t="str">
            <v>24702029</v>
          </cell>
          <cell r="T616" t="str">
            <v>LIDIA CLORINDA</v>
          </cell>
          <cell r="U616" t="str">
            <v>CHIPANA</v>
          </cell>
          <cell r="V616" t="str">
            <v>VERGARA</v>
          </cell>
          <cell r="W616" t="str">
            <v>SIN DATOS</v>
          </cell>
          <cell r="X616" t="str">
            <v>06/12/1967</v>
          </cell>
          <cell r="Y616" t="str">
            <v>Femenino</v>
          </cell>
          <cell r="Z616" t="str">
            <v>Soltero</v>
          </cell>
          <cell r="AA616" t="str">
            <v>KENNEDY</v>
          </cell>
          <cell r="AE616" t="str">
            <v>Superior Técnico</v>
          </cell>
          <cell r="AF616" t="str">
            <v>Técnico superior completo</v>
          </cell>
          <cell r="AG616" t="str">
            <v>TECNICO LABORATORISTA</v>
          </cell>
          <cell r="AK616" t="str">
            <v>TITULO</v>
          </cell>
          <cell r="AM616" t="str">
            <v>NO</v>
          </cell>
          <cell r="AR616" t="str">
            <v>SI</v>
          </cell>
          <cell r="AS616" t="str">
            <v>NO</v>
          </cell>
          <cell r="AT616" t="str">
            <v>NO</v>
          </cell>
          <cell r="AU616" t="str">
            <v>15/10/2021</v>
          </cell>
          <cell r="AV616" t="str">
            <v>15/10/2021</v>
          </cell>
          <cell r="AW616" t="str">
            <v>DIGITADOR/A</v>
          </cell>
          <cell r="AX616" t="str">
            <v>Regimen 1057 (CAS)</v>
          </cell>
          <cell r="AY616" t="str">
            <v>CAS LEY N° 31538</v>
          </cell>
          <cell r="AZ616" t="str">
            <v>Sin Nivel Remunerativo</v>
          </cell>
          <cell r="BA616" t="str">
            <v>0000-Sin Nivel Remunerativo</v>
          </cell>
          <cell r="BC616" t="str">
            <v>Recursos Ordinarios</v>
          </cell>
          <cell r="BD616" t="str">
            <v>1800</v>
          </cell>
          <cell r="BE616" t="str">
            <v>Presencial</v>
          </cell>
          <cell r="BF616" t="str">
            <v>NO</v>
          </cell>
          <cell r="BG616" t="str">
            <v>NO</v>
          </cell>
          <cell r="BI616" t="str">
            <v>NO</v>
          </cell>
          <cell r="BJ616" t="str">
            <v>NO</v>
          </cell>
          <cell r="BL616" t="str">
            <v>NO</v>
          </cell>
          <cell r="BM616" t="str">
            <v>Contrato Administrativo de Servicios</v>
          </cell>
          <cell r="BN616" t="str">
            <v>Tecnicos</v>
          </cell>
          <cell r="BO616" t="str">
            <v>TECNICO ADM</v>
          </cell>
          <cell r="BP616" t="str">
            <v>000903</v>
          </cell>
          <cell r="BQ616" t="str">
            <v>Ocupada</v>
          </cell>
          <cell r="BR616" t="str">
            <v>Contrato</v>
          </cell>
          <cell r="BS616" t="str">
            <v>09/08/2022</v>
          </cell>
          <cell r="BT616" t="str">
            <v>MEMORANDUM</v>
          </cell>
          <cell r="BU616" t="str">
            <v>09/08/2022</v>
          </cell>
          <cell r="BV616" t="str">
            <v>memo nº 1161-2020-j-rsab</v>
          </cell>
          <cell r="BW616" t="str">
            <v>C.S. I-4 TAMBURCO</v>
          </cell>
          <cell r="BX616" t="str">
            <v>RED DE SALUD ABANCAY</v>
          </cell>
          <cell r="BZ616" t="str">
            <v>Personal y Obligaciones Sociales</v>
          </cell>
          <cell r="CA616" t="str">
            <v>RECURSOS ORDINARIOS</v>
          </cell>
          <cell r="CB616" t="str">
            <v>2</v>
          </cell>
          <cell r="CC616" t="str">
            <v>BANCO DE LA NACION</v>
          </cell>
          <cell r="CD616" t="str">
            <v>CUENTA CORRIENTE</v>
          </cell>
          <cell r="CE616" t="str">
            <v>-</v>
          </cell>
          <cell r="CF616" t="str">
            <v>-</v>
          </cell>
          <cell r="CG616" t="str">
            <v>DL.25897 - SPP</v>
          </cell>
          <cell r="CH616" t="str">
            <v>PRIMA AFP</v>
          </cell>
          <cell r="CI616" t="str">
            <v>11/01/2003</v>
          </cell>
          <cell r="CJ616" t="str">
            <v>548100LCVPG3</v>
          </cell>
          <cell r="CL616" t="str">
            <v>UE Red De Salud Abancay</v>
          </cell>
          <cell r="CM616" t="str">
            <v>ACTIVO</v>
          </cell>
          <cell r="CQ616" t="str">
            <v>Perú</v>
          </cell>
          <cell r="CR616" t="str">
            <v>MICRORED DE SALUD MICAELA BASTIDAS</v>
          </cell>
        </row>
        <row r="617">
          <cell r="S617" t="str">
            <v>23998171</v>
          </cell>
          <cell r="T617" t="str">
            <v>MIREYA PRESLY</v>
          </cell>
          <cell r="U617" t="str">
            <v>AYALA</v>
          </cell>
          <cell r="V617" t="str">
            <v>PACHECO</v>
          </cell>
          <cell r="W617" t="str">
            <v>SIN DATOS</v>
          </cell>
          <cell r="X617" t="str">
            <v>18/08/1977</v>
          </cell>
          <cell r="Y617" t="str">
            <v>Femenino</v>
          </cell>
          <cell r="Z617" t="str">
            <v>Soltero</v>
          </cell>
          <cell r="AA617" t="str">
            <v>AV ANDRES AVELINO CACERES S/N</v>
          </cell>
          <cell r="AC617" t="str">
            <v>mireyapresly@hotmail.com</v>
          </cell>
          <cell r="AD617" t="str">
            <v>983607360</v>
          </cell>
          <cell r="AE617" t="str">
            <v>Superior Universitario</v>
          </cell>
          <cell r="AF617" t="str">
            <v>Superior completo</v>
          </cell>
          <cell r="AG617" t="str">
            <v>OBSTETRA</v>
          </cell>
          <cell r="AK617" t="str">
            <v>TITULO</v>
          </cell>
          <cell r="AL617" t="str">
            <v>16930</v>
          </cell>
          <cell r="AM617" t="str">
            <v>SI</v>
          </cell>
          <cell r="AN617" t="str">
            <v>PROMOCION DE LA SALUD MATERNA CON MENCION EN PSICOPROFILAXIS OBSTETRICA Y ESTIMULACION PRENATAL</v>
          </cell>
          <cell r="AO617" t="str">
            <v>RNE</v>
          </cell>
          <cell r="AP617" t="str">
            <v>2717-E.03</v>
          </cell>
          <cell r="AQ617" t="str">
            <v>UNIVERSIDAD PRIVADA DE ICA</v>
          </cell>
          <cell r="AR617" t="str">
            <v>SI</v>
          </cell>
          <cell r="AS617" t="str">
            <v>NO</v>
          </cell>
          <cell r="AT617" t="str">
            <v>NO</v>
          </cell>
          <cell r="AV617" t="str">
            <v>2012-07-01</v>
          </cell>
          <cell r="AW617" t="str">
            <v>OBSTETRA</v>
          </cell>
          <cell r="AX617" t="str">
            <v>Regimen 276</v>
          </cell>
          <cell r="AY617" t="str">
            <v>Nombrado</v>
          </cell>
          <cell r="AZ617" t="str">
            <v>OBS-I</v>
          </cell>
          <cell r="BA617" t="str">
            <v>0110-OBS-I-Obstetriz (nivel 10)</v>
          </cell>
          <cell r="BB617" t="str">
            <v>1</v>
          </cell>
          <cell r="BC617" t="str">
            <v>Recursos Ordinarios</v>
          </cell>
          <cell r="BE617" t="str">
            <v>Presencial</v>
          </cell>
          <cell r="BF617" t="str">
            <v>NO</v>
          </cell>
          <cell r="BG617" t="str">
            <v>NO</v>
          </cell>
          <cell r="BI617" t="str">
            <v>NO</v>
          </cell>
          <cell r="BJ617" t="str">
            <v>NO</v>
          </cell>
          <cell r="BK617" t="str">
            <v>05/07/2012</v>
          </cell>
          <cell r="BL617" t="str">
            <v>SI</v>
          </cell>
          <cell r="BM617" t="str">
            <v>Activos</v>
          </cell>
          <cell r="BN617" t="str">
            <v>Profesionales de la Salud</v>
          </cell>
          <cell r="BO617" t="str">
            <v>PROF. DE LA SALUD</v>
          </cell>
          <cell r="BP617" t="str">
            <v>000254</v>
          </cell>
          <cell r="BQ617" t="str">
            <v>Ocupada</v>
          </cell>
          <cell r="BR617" t="str">
            <v>Ley 28498</v>
          </cell>
          <cell r="BS617" t="str">
            <v>01/04/2012</v>
          </cell>
          <cell r="BT617" t="str">
            <v>RESOLUCION DIRECTORAL</v>
          </cell>
          <cell r="BU617" t="str">
            <v>01/04/2012</v>
          </cell>
          <cell r="BV617" t="str">
            <v>-</v>
          </cell>
          <cell r="BX617" t="str">
            <v>DIRECCION EJECUTIVA</v>
          </cell>
          <cell r="BY617" t="str">
            <v>GESTION ADMINISTRATIVA</v>
          </cell>
          <cell r="BZ617" t="str">
            <v>Personal y Obligaciones Sociales</v>
          </cell>
          <cell r="CA617" t="str">
            <v>RECURSOS ORDINARIOS</v>
          </cell>
          <cell r="CB617" t="str">
            <v>12</v>
          </cell>
          <cell r="CC617" t="str">
            <v>BANCO DE LA NACION</v>
          </cell>
          <cell r="CD617" t="str">
            <v>MULTIRED</v>
          </cell>
          <cell r="CE617" t="str">
            <v>04181090710</v>
          </cell>
          <cell r="CF617" t="str">
            <v>00000000000000000000</v>
          </cell>
          <cell r="CG617" t="str">
            <v>DL.19990 - SNP</v>
          </cell>
          <cell r="CH617" t="str">
            <v>O.N.P.</v>
          </cell>
          <cell r="CI617" t="str">
            <v>01/04/2012</v>
          </cell>
          <cell r="CJ617" t="str">
            <v>000000000000</v>
          </cell>
          <cell r="CK617" t="str">
            <v>000000000000000</v>
          </cell>
          <cell r="CL617" t="str">
            <v>UE Red De Salud Abancay</v>
          </cell>
          <cell r="CM617" t="str">
            <v>ACTIVO</v>
          </cell>
          <cell r="CQ617" t="str">
            <v>Perú</v>
          </cell>
          <cell r="CR617" t="str">
            <v>MICRORED DE SALUD MICAELA BASTIDAS</v>
          </cell>
        </row>
        <row r="618">
          <cell r="S618" t="str">
            <v>31027113</v>
          </cell>
          <cell r="T618" t="str">
            <v>CRISTINA</v>
          </cell>
          <cell r="U618" t="str">
            <v>BOLIVAR</v>
          </cell>
          <cell r="V618" t="str">
            <v>ACUÑA</v>
          </cell>
          <cell r="W618" t="str">
            <v>SIN DATOS</v>
          </cell>
          <cell r="X618" t="str">
            <v>24/07/1974</v>
          </cell>
          <cell r="Y618" t="str">
            <v>Femenino</v>
          </cell>
          <cell r="Z618" t="str">
            <v>Soltero</v>
          </cell>
          <cell r="AA618" t="str">
            <v>JR.APURIMAC NRO.116</v>
          </cell>
          <cell r="AD618" t="str">
            <v>983955434</v>
          </cell>
          <cell r="AE618" t="str">
            <v>Superior Técnico</v>
          </cell>
          <cell r="AF618" t="str">
            <v>Técnico superior completo</v>
          </cell>
          <cell r="AG618" t="str">
            <v>TECNICO EN ENFERMERIA</v>
          </cell>
          <cell r="AK618" t="str">
            <v>TITULO</v>
          </cell>
          <cell r="AM618" t="str">
            <v>NO</v>
          </cell>
          <cell r="AR618" t="str">
            <v>SI</v>
          </cell>
          <cell r="AS618" t="str">
            <v>NO</v>
          </cell>
          <cell r="AT618" t="str">
            <v>NO</v>
          </cell>
          <cell r="AV618" t="str">
            <v>2003-11-05</v>
          </cell>
          <cell r="AW618" t="str">
            <v>TECNICO/A SANITARIO AMBIENTAL I</v>
          </cell>
          <cell r="AX618" t="str">
            <v>Regimen 276</v>
          </cell>
          <cell r="AY618" t="str">
            <v>Nombrado</v>
          </cell>
          <cell r="AZ618" t="str">
            <v>STA</v>
          </cell>
          <cell r="BA618" t="str">
            <v>0094-STA-Servidor Tecnico A</v>
          </cell>
          <cell r="BB618" t="str">
            <v>TA</v>
          </cell>
          <cell r="BC618" t="str">
            <v>Recursos Ordinarios</v>
          </cell>
          <cell r="BE618" t="str">
            <v>Presencial</v>
          </cell>
          <cell r="BF618" t="str">
            <v>NO</v>
          </cell>
          <cell r="BG618" t="str">
            <v>NO</v>
          </cell>
          <cell r="BI618" t="str">
            <v>NO</v>
          </cell>
          <cell r="BJ618" t="str">
            <v>NO</v>
          </cell>
          <cell r="BL618" t="str">
            <v>NO</v>
          </cell>
          <cell r="BM618" t="str">
            <v>Activos</v>
          </cell>
          <cell r="BN618" t="str">
            <v>Tecnicos</v>
          </cell>
          <cell r="BO618" t="str">
            <v>TECNICO ASIS</v>
          </cell>
          <cell r="BP618" t="str">
            <v>000111</v>
          </cell>
          <cell r="BQ618" t="str">
            <v>Ocupada</v>
          </cell>
          <cell r="BR618" t="str">
            <v>Reasignacion</v>
          </cell>
          <cell r="BS618" t="str">
            <v>01/04/2011</v>
          </cell>
          <cell r="BT618" t="str">
            <v>RESOLUCION DIRECTORAL</v>
          </cell>
          <cell r="BU618" t="str">
            <v>01/04/2011</v>
          </cell>
          <cell r="BV618" t="str">
            <v>-</v>
          </cell>
          <cell r="BX618" t="str">
            <v>DIRECCION EJECUTIVA</v>
          </cell>
          <cell r="BY618" t="str">
            <v>GESTION ADMINISTRATIVA</v>
          </cell>
          <cell r="BZ618" t="str">
            <v>Personal y Obligaciones Sociales</v>
          </cell>
          <cell r="CA618" t="str">
            <v>RECURSOS ORDINARIOS</v>
          </cell>
          <cell r="CB618" t="str">
            <v>12</v>
          </cell>
          <cell r="CC618" t="str">
            <v>BANCO DE LA NACION</v>
          </cell>
          <cell r="CD618" t="str">
            <v>MULTIRED</v>
          </cell>
          <cell r="CE618" t="str">
            <v>04181013198</v>
          </cell>
          <cell r="CF618" t="str">
            <v>00000000000000000000</v>
          </cell>
          <cell r="CG618" t="str">
            <v>DL.19990 - SNP</v>
          </cell>
          <cell r="CH618" t="str">
            <v>O.N.P.</v>
          </cell>
          <cell r="CI618" t="str">
            <v>01/04/2011</v>
          </cell>
          <cell r="CJ618" t="str">
            <v>000000000000</v>
          </cell>
          <cell r="CK618" t="str">
            <v>000000000000000</v>
          </cell>
          <cell r="CL618" t="str">
            <v>UE Red De Salud Abancay</v>
          </cell>
          <cell r="CM618" t="str">
            <v>ACTIVO</v>
          </cell>
          <cell r="CQ618" t="str">
            <v>Perú</v>
          </cell>
          <cell r="CR618" t="str">
            <v>MICRORED DE SALUD MICAELA BASTIDAS</v>
          </cell>
        </row>
        <row r="619">
          <cell r="S619" t="str">
            <v>31030673</v>
          </cell>
          <cell r="T619" t="str">
            <v>PRIMITIVO FACUNDO</v>
          </cell>
          <cell r="U619" t="str">
            <v>MARQUEZ</v>
          </cell>
          <cell r="V619" t="str">
            <v>CAMACHO</v>
          </cell>
          <cell r="W619" t="str">
            <v>SIN DATOS</v>
          </cell>
          <cell r="X619" t="str">
            <v>27/11/1967</v>
          </cell>
          <cell r="Y619" t="str">
            <v>Masculino</v>
          </cell>
          <cell r="Z619" t="str">
            <v>Soltero</v>
          </cell>
          <cell r="AA619" t="str">
            <v>URB.SAN ANTONIO S/N</v>
          </cell>
          <cell r="AD619" t="str">
            <v>983608229</v>
          </cell>
          <cell r="AE619" t="str">
            <v>Superior Técnico</v>
          </cell>
          <cell r="AF619" t="str">
            <v>Técnico superior incompleto</v>
          </cell>
          <cell r="AG619" t="str">
            <v>TECNICO EN MANTENIMIENTO</v>
          </cell>
          <cell r="AK619" t="str">
            <v>EGRESADO</v>
          </cell>
          <cell r="AM619" t="str">
            <v>NO</v>
          </cell>
          <cell r="AR619" t="str">
            <v>SI</v>
          </cell>
          <cell r="AS619" t="str">
            <v>NO</v>
          </cell>
          <cell r="AT619" t="str">
            <v>NO</v>
          </cell>
          <cell r="AV619" t="str">
            <v>2013-09-01</v>
          </cell>
          <cell r="AW619" t="str">
            <v>AUXILIAR ASISTENCIAL</v>
          </cell>
          <cell r="AX619" t="str">
            <v>Regimen 276</v>
          </cell>
          <cell r="AY619" t="str">
            <v>Nombrado</v>
          </cell>
          <cell r="AZ619" t="str">
            <v>SAD</v>
          </cell>
          <cell r="BA619" t="str">
            <v>0103-SAD-Servidor Auxiliar D</v>
          </cell>
          <cell r="BB619" t="str">
            <v>AD</v>
          </cell>
          <cell r="BE619" t="str">
            <v>Presencial</v>
          </cell>
          <cell r="BF619" t="str">
            <v>NO</v>
          </cell>
          <cell r="BG619" t="str">
            <v>NO</v>
          </cell>
          <cell r="BI619" t="str">
            <v>NO</v>
          </cell>
          <cell r="BJ619" t="str">
            <v>NO</v>
          </cell>
          <cell r="BL619" t="str">
            <v>NO</v>
          </cell>
          <cell r="BM619" t="str">
            <v>Activos</v>
          </cell>
          <cell r="BN619" t="str">
            <v>Auxiliares</v>
          </cell>
          <cell r="BO619" t="str">
            <v>AUXILIAR ASIS</v>
          </cell>
          <cell r="BP619" t="str">
            <v>000292</v>
          </cell>
          <cell r="BQ619" t="str">
            <v>Ocupada</v>
          </cell>
          <cell r="BR619" t="str">
            <v>Ley 28498</v>
          </cell>
          <cell r="BS619" t="str">
            <v>01/07/2013</v>
          </cell>
          <cell r="BT619" t="str">
            <v>RESOLUCION DIRECTORAL</v>
          </cell>
          <cell r="BU619" t="str">
            <v>01/07/2013</v>
          </cell>
          <cell r="BV619" t="str">
            <v>-</v>
          </cell>
          <cell r="BW619" t="str">
            <v>P.S. I-1 SAN ANTONIO</v>
          </cell>
          <cell r="BX619" t="str">
            <v>DIRECCION EJECUTIVA</v>
          </cell>
          <cell r="BY619" t="str">
            <v>GESTION ADMINISTRATIVA</v>
          </cell>
          <cell r="BZ619" t="str">
            <v>Personal y Obligaciones Sociales</v>
          </cell>
          <cell r="CA619" t="str">
            <v>RECURSOS ORDINARIOS</v>
          </cell>
          <cell r="CB619" t="str">
            <v>12</v>
          </cell>
          <cell r="CC619" t="str">
            <v>BANCO DE LA NACION</v>
          </cell>
          <cell r="CD619" t="str">
            <v>MULTIRED</v>
          </cell>
          <cell r="CE619" t="str">
            <v>04181055176</v>
          </cell>
          <cell r="CF619" t="str">
            <v>00000000000000000000</v>
          </cell>
          <cell r="CG619" t="str">
            <v>DL.19990 - SNP</v>
          </cell>
          <cell r="CH619" t="str">
            <v>O.N.P.</v>
          </cell>
          <cell r="CI619" t="str">
            <v>01/07/2013</v>
          </cell>
          <cell r="CJ619" t="str">
            <v>00000000000</v>
          </cell>
          <cell r="CK619" t="str">
            <v>000000000000000</v>
          </cell>
          <cell r="CL619" t="str">
            <v>UE Red De Salud Abancay</v>
          </cell>
          <cell r="CM619" t="str">
            <v>ACTIVO</v>
          </cell>
          <cell r="CQ619" t="str">
            <v>Perú</v>
          </cell>
        </row>
        <row r="620">
          <cell r="S620" t="str">
            <v>41213262</v>
          </cell>
          <cell r="T620" t="str">
            <v>YOLANDA</v>
          </cell>
          <cell r="U620" t="str">
            <v>HILARES</v>
          </cell>
          <cell r="V620" t="str">
            <v>ARONE</v>
          </cell>
          <cell r="W620" t="str">
            <v>SIN DATOS</v>
          </cell>
          <cell r="X620" t="str">
            <v>24/01/1981</v>
          </cell>
          <cell r="Y620" t="str">
            <v>Femenino</v>
          </cell>
          <cell r="Z620" t="str">
            <v>Soltero</v>
          </cell>
          <cell r="AA620" t="str">
            <v>PACCAYPATA S/N</v>
          </cell>
          <cell r="AC620" t="str">
            <v>yolahilares@gmail.com</v>
          </cell>
          <cell r="AD620" t="str">
            <v>980202085</v>
          </cell>
          <cell r="AE620" t="str">
            <v>Superior Técnico</v>
          </cell>
          <cell r="AF620" t="str">
            <v>Técnico superior completo</v>
          </cell>
          <cell r="AG620" t="str">
            <v>TECNICO EN ENFERMERIA</v>
          </cell>
          <cell r="AK620" t="str">
            <v>TITULO</v>
          </cell>
          <cell r="AM620" t="str">
            <v>NO</v>
          </cell>
          <cell r="AR620" t="str">
            <v>SI</v>
          </cell>
          <cell r="AS620" t="str">
            <v>NO</v>
          </cell>
          <cell r="AT620" t="str">
            <v>NO</v>
          </cell>
          <cell r="AV620" t="str">
            <v>2010-01-01</v>
          </cell>
          <cell r="AW620" t="str">
            <v>TECNICO/A EN ENFERMERIA I</v>
          </cell>
          <cell r="AX620" t="str">
            <v>Regimen 276</v>
          </cell>
          <cell r="AY620" t="str">
            <v>Nombrado</v>
          </cell>
          <cell r="AZ620" t="str">
            <v>STF</v>
          </cell>
          <cell r="BA620" t="str">
            <v>0099-STF-Servidor Tecnico F</v>
          </cell>
          <cell r="BB620" t="str">
            <v>TF</v>
          </cell>
          <cell r="BE620" t="str">
            <v>Presencial</v>
          </cell>
          <cell r="BF620" t="str">
            <v>NO</v>
          </cell>
          <cell r="BG620" t="str">
            <v>NO</v>
          </cell>
          <cell r="BI620" t="str">
            <v>NO</v>
          </cell>
          <cell r="BJ620" t="str">
            <v>NO</v>
          </cell>
          <cell r="BK620" t="str">
            <v>2016-01-01</v>
          </cell>
          <cell r="BL620" t="str">
            <v>NO</v>
          </cell>
          <cell r="BM620" t="str">
            <v>Activos</v>
          </cell>
          <cell r="BN620" t="str">
            <v>Tecnicos</v>
          </cell>
          <cell r="BO620" t="str">
            <v>TECNICO ASIS</v>
          </cell>
          <cell r="BP620" t="str">
            <v>000493</v>
          </cell>
          <cell r="BQ620" t="str">
            <v>Ocupada</v>
          </cell>
          <cell r="BR620" t="str">
            <v>Ley 30281</v>
          </cell>
          <cell r="BS620" t="str">
            <v>31/12/2015</v>
          </cell>
          <cell r="BT620" t="str">
            <v>RESOLUCION DIRECTORAL</v>
          </cell>
          <cell r="BU620" t="str">
            <v>31/12/2015</v>
          </cell>
          <cell r="BV620" t="str">
            <v>Nombramiento 2015</v>
          </cell>
          <cell r="BX620" t="str">
            <v>RED DE SALUD ABANCAY</v>
          </cell>
          <cell r="BY620" t="str">
            <v>GESTION ADMINISTRATIVA</v>
          </cell>
          <cell r="BZ620" t="str">
            <v>Personal y Obligaciones Sociales</v>
          </cell>
          <cell r="CA620" t="str">
            <v>RECURSOS ORDINARIOS</v>
          </cell>
          <cell r="CB620" t="str">
            <v>12</v>
          </cell>
          <cell r="CC620" t="str">
            <v>BANCO DE LA NACION</v>
          </cell>
          <cell r="CD620" t="str">
            <v>MULTIRED</v>
          </cell>
          <cell r="CE620" t="str">
            <v>00000</v>
          </cell>
          <cell r="CF620" t="str">
            <v>00000000000000000000</v>
          </cell>
          <cell r="CG620" t="str">
            <v>DL.19990 - SNP</v>
          </cell>
          <cell r="CH620" t="str">
            <v>O.N.P.</v>
          </cell>
          <cell r="CI620" t="str">
            <v>01/07/2018</v>
          </cell>
          <cell r="CJ620" t="str">
            <v>000000000000</v>
          </cell>
          <cell r="CK620" t="str">
            <v>000000000000000</v>
          </cell>
          <cell r="CL620" t="str">
            <v>UE Red De Salud Abancay</v>
          </cell>
          <cell r="CM620" t="str">
            <v>ACTIVO</v>
          </cell>
          <cell r="CQ620" t="str">
            <v>Perú</v>
          </cell>
          <cell r="CR620" t="str">
            <v>MICRORED DE SALUD MICAELA BASTIDAS</v>
          </cell>
        </row>
        <row r="621">
          <cell r="S621" t="str">
            <v>42332768</v>
          </cell>
          <cell r="T621" t="str">
            <v>ALEX GERMAN</v>
          </cell>
          <cell r="U621" t="str">
            <v>SANCHEZ</v>
          </cell>
          <cell r="V621" t="str">
            <v>SUAREZ</v>
          </cell>
          <cell r="W621" t="str">
            <v>SIN DATOS</v>
          </cell>
          <cell r="X621" t="str">
            <v>11/08/1982</v>
          </cell>
          <cell r="Y621" t="str">
            <v>Masculino</v>
          </cell>
          <cell r="Z621" t="str">
            <v>Soltero</v>
          </cell>
          <cell r="AA621" t="str">
            <v>JR.BOLOGNESI S/N</v>
          </cell>
          <cell r="AC621" t="str">
            <v>agerman11ss@gmail.com</v>
          </cell>
          <cell r="AD621" t="str">
            <v>992726692</v>
          </cell>
          <cell r="AE621" t="str">
            <v>Superior Universitario</v>
          </cell>
          <cell r="AF621" t="str">
            <v>Superior completo</v>
          </cell>
          <cell r="AG621" t="str">
            <v>CIRUJANO DENTISTA</v>
          </cell>
          <cell r="AK621" t="str">
            <v>TITULO</v>
          </cell>
          <cell r="AL621" t="str">
            <v>32607</v>
          </cell>
          <cell r="AM621" t="str">
            <v>NO</v>
          </cell>
          <cell r="AR621" t="str">
            <v>SI</v>
          </cell>
          <cell r="AS621" t="str">
            <v>NO</v>
          </cell>
          <cell r="AT621" t="str">
            <v>NO</v>
          </cell>
          <cell r="AV621" t="str">
            <v>2016-01-14</v>
          </cell>
          <cell r="AW621" t="str">
            <v>ODONTOLOGO</v>
          </cell>
          <cell r="AX621" t="str">
            <v>Regimen 1057 (CAS)</v>
          </cell>
          <cell r="AY621" t="str">
            <v>Contrato CAS</v>
          </cell>
          <cell r="AZ621" t="str">
            <v>Sin Nivel Remunerativo</v>
          </cell>
          <cell r="BA621" t="str">
            <v>0000-Sin Nivel Remunerativo</v>
          </cell>
          <cell r="BC621" t="str">
            <v>Recursos Ordinarios</v>
          </cell>
          <cell r="BD621" t="str">
            <v>2000</v>
          </cell>
          <cell r="BE621" t="str">
            <v>Presencial</v>
          </cell>
          <cell r="BF621" t="str">
            <v>NO</v>
          </cell>
          <cell r="BG621" t="str">
            <v>NO</v>
          </cell>
          <cell r="BI621" t="str">
            <v>NO</v>
          </cell>
          <cell r="BJ621" t="str">
            <v>NO</v>
          </cell>
          <cell r="BL621" t="str">
            <v>NO</v>
          </cell>
          <cell r="BM621" t="str">
            <v>Contrato Administrativo de Servicios</v>
          </cell>
          <cell r="BN621" t="str">
            <v>Profesionales de la Salud</v>
          </cell>
          <cell r="BO621" t="str">
            <v>PROF. DE LA SALUD</v>
          </cell>
          <cell r="BP621" t="str">
            <v>000375</v>
          </cell>
          <cell r="BQ621" t="str">
            <v>Ocupada</v>
          </cell>
          <cell r="BR621" t="str">
            <v>Concurso</v>
          </cell>
          <cell r="BS621" t="str">
            <v>01/04/2018</v>
          </cell>
          <cell r="BT621" t="str">
            <v>MEMORANDUM</v>
          </cell>
          <cell r="BU621" t="str">
            <v>01/04/2018</v>
          </cell>
          <cell r="BV621" t="str">
            <v>75-2018</v>
          </cell>
          <cell r="BW621" t="str">
            <v>RED DE SALUD ABANCAY</v>
          </cell>
          <cell r="BX621" t="str">
            <v>DIRECCION EJECUTIVA</v>
          </cell>
          <cell r="BZ621" t="str">
            <v>Personal y Obligaciones Sociales</v>
          </cell>
          <cell r="CA621" t="str">
            <v>RECURSOS ORDINARIOS</v>
          </cell>
          <cell r="CB621" t="str">
            <v>9</v>
          </cell>
          <cell r="CC621" t="str">
            <v>BANCO DE LA NACION</v>
          </cell>
          <cell r="CD621" t="str">
            <v>CUENTA DE AHORRO</v>
          </cell>
          <cell r="CE621" t="str">
            <v>04181239439</v>
          </cell>
          <cell r="CF621" t="str">
            <v>1</v>
          </cell>
          <cell r="CG621" t="str">
            <v>DL.19990 - SNP</v>
          </cell>
          <cell r="CH621" t="str">
            <v>O.N.P.</v>
          </cell>
          <cell r="CJ621" t="str">
            <v>0</v>
          </cell>
          <cell r="CK621" t="str">
            <v>0</v>
          </cell>
          <cell r="CL621" t="str">
            <v>UE Red De Salud Abancay</v>
          </cell>
          <cell r="CM621" t="str">
            <v>ACTIVO</v>
          </cell>
          <cell r="CQ621" t="str">
            <v>Perú</v>
          </cell>
          <cell r="CR621" t="str">
            <v>MICRORED DE SALUD MICAELA BASTIDAS</v>
          </cell>
        </row>
        <row r="622">
          <cell r="S622" t="str">
            <v>31037079</v>
          </cell>
          <cell r="T622" t="str">
            <v>IDE MARIBEL</v>
          </cell>
          <cell r="U622" t="str">
            <v>COSTILLA</v>
          </cell>
          <cell r="V622" t="str">
            <v>MOYNA</v>
          </cell>
          <cell r="W622" t="str">
            <v>SIN DATOS</v>
          </cell>
          <cell r="X622" t="str">
            <v>24/04/1972</v>
          </cell>
          <cell r="Y622" t="str">
            <v>Femenino</v>
          </cell>
          <cell r="Z622" t="str">
            <v>Soltero</v>
          </cell>
          <cell r="AA622" t="str">
            <v>LA CULTURA</v>
          </cell>
          <cell r="AC622" t="str">
            <v>marita5678@hotmail.com</v>
          </cell>
          <cell r="AD622" t="str">
            <v>983756174</v>
          </cell>
          <cell r="AE622" t="str">
            <v>Superior Universitario</v>
          </cell>
          <cell r="AF622" t="str">
            <v>Superior completo</v>
          </cell>
          <cell r="AG622" t="str">
            <v>ENFERMERA(O)</v>
          </cell>
          <cell r="AK622" t="str">
            <v>TITULO</v>
          </cell>
          <cell r="AL622" t="str">
            <v>39301</v>
          </cell>
          <cell r="AM622" t="str">
            <v>NO</v>
          </cell>
          <cell r="AR622" t="str">
            <v>SI</v>
          </cell>
          <cell r="AS622" t="str">
            <v>NO</v>
          </cell>
          <cell r="AT622" t="str">
            <v>NO</v>
          </cell>
          <cell r="AV622" t="str">
            <v>2012-07-01</v>
          </cell>
          <cell r="AW622" t="str">
            <v>ENFERMERA/O</v>
          </cell>
          <cell r="AX622" t="str">
            <v>Regimen 276</v>
          </cell>
          <cell r="AY622" t="str">
            <v>Nombrado</v>
          </cell>
          <cell r="AZ622" t="str">
            <v>ENF-10</v>
          </cell>
          <cell r="BA622" t="str">
            <v>0076-ENF-10-Enfermera (nivel I)</v>
          </cell>
          <cell r="BB622" t="str">
            <v>10</v>
          </cell>
          <cell r="BC622" t="str">
            <v>Recursos Ordinarios</v>
          </cell>
          <cell r="BE622" t="str">
            <v>Presencial</v>
          </cell>
          <cell r="BF622" t="str">
            <v>NO</v>
          </cell>
          <cell r="BG622" t="str">
            <v>NO</v>
          </cell>
          <cell r="BI622" t="str">
            <v>NO</v>
          </cell>
          <cell r="BJ622" t="str">
            <v>NO</v>
          </cell>
          <cell r="BK622" t="str">
            <v>05/07/2012</v>
          </cell>
          <cell r="BL622" t="str">
            <v>SI</v>
          </cell>
          <cell r="BM622" t="str">
            <v>Activos</v>
          </cell>
          <cell r="BN622" t="str">
            <v>Profesionales de la Salud</v>
          </cell>
          <cell r="BO622" t="str">
            <v>PROF. DE LA SALUD</v>
          </cell>
          <cell r="BP622" t="str">
            <v>000242</v>
          </cell>
          <cell r="BQ622" t="str">
            <v>Ocupada</v>
          </cell>
          <cell r="BR622" t="str">
            <v>Ley 28560</v>
          </cell>
          <cell r="BS622" t="str">
            <v>01/04/2012</v>
          </cell>
          <cell r="BT622" t="str">
            <v>RESOLUCION DIRECTORAL</v>
          </cell>
          <cell r="BU622" t="str">
            <v>01/04/2012</v>
          </cell>
          <cell r="BV622" t="str">
            <v>-</v>
          </cell>
          <cell r="BW622" t="str">
            <v>RED DE SALUD ABANCAY</v>
          </cell>
          <cell r="BX622" t="str">
            <v>DIRECCION EJECUTIVA</v>
          </cell>
          <cell r="BY622" t="str">
            <v>GESTION ADMINISTRATIVA</v>
          </cell>
          <cell r="BZ622" t="str">
            <v>Personal y Obligaciones Sociales</v>
          </cell>
          <cell r="CA622" t="str">
            <v>RECURSOS ORDINARIOS</v>
          </cell>
          <cell r="CB622" t="str">
            <v>12</v>
          </cell>
          <cell r="CC622" t="str">
            <v>BANCO DE LA NACION</v>
          </cell>
          <cell r="CD622" t="str">
            <v>MULTIRED</v>
          </cell>
          <cell r="CE622" t="str">
            <v>04181055877</v>
          </cell>
          <cell r="CG622" t="str">
            <v>DL.19990 - SNP</v>
          </cell>
          <cell r="CH622" t="str">
            <v>O.N.P.</v>
          </cell>
          <cell r="CI622" t="str">
            <v>01/01/2009</v>
          </cell>
          <cell r="CL622" t="str">
            <v>UE Red De Salud Abancay</v>
          </cell>
          <cell r="CM622" t="str">
            <v>ACTIVO</v>
          </cell>
          <cell r="CQ622" t="str">
            <v>Perú</v>
          </cell>
          <cell r="CR622" t="str">
            <v>MICRORED DE SALUD MICAELA BASTIDAS</v>
          </cell>
        </row>
        <row r="623">
          <cell r="S623" t="str">
            <v>73099886</v>
          </cell>
          <cell r="T623" t="str">
            <v>GERARDO</v>
          </cell>
          <cell r="U623" t="str">
            <v>QUISPITUPA</v>
          </cell>
          <cell r="V623" t="str">
            <v>GARCIA</v>
          </cell>
          <cell r="W623" t="str">
            <v>SIN DATOS</v>
          </cell>
          <cell r="X623" t="str">
            <v>08/02/1996</v>
          </cell>
          <cell r="Y623" t="str">
            <v>Masculino</v>
          </cell>
          <cell r="Z623" t="str">
            <v>Soltero</v>
          </cell>
          <cell r="AA623" t="str">
            <v>AV. ARENAS 132</v>
          </cell>
          <cell r="AE623" t="str">
            <v>Superior Universitario</v>
          </cell>
          <cell r="AF623" t="str">
            <v>Superior completo</v>
          </cell>
          <cell r="AG623" t="str">
            <v>MEDICO CIRUJANO</v>
          </cell>
          <cell r="AK623" t="str">
            <v>TITULO</v>
          </cell>
          <cell r="AL623" t="str">
            <v>87987</v>
          </cell>
          <cell r="AM623" t="str">
            <v>NO</v>
          </cell>
          <cell r="AR623" t="str">
            <v>SI</v>
          </cell>
          <cell r="AS623" t="str">
            <v>NO</v>
          </cell>
          <cell r="AT623" t="str">
            <v>NO</v>
          </cell>
          <cell r="AU623" t="str">
            <v>01/08/2022</v>
          </cell>
          <cell r="AV623" t="str">
            <v>01/08/2022</v>
          </cell>
          <cell r="AW623" t="str">
            <v>MEDICO</v>
          </cell>
          <cell r="AX623" t="str">
            <v>Regimen 276</v>
          </cell>
          <cell r="AY623" t="str">
            <v>Contratado 276 - Plazo fijo</v>
          </cell>
          <cell r="AZ623" t="str">
            <v>MC-1</v>
          </cell>
          <cell r="BA623" t="str">
            <v>0071-MC-1-Medico Cirujano N-1</v>
          </cell>
          <cell r="BB623" t="str">
            <v>15</v>
          </cell>
          <cell r="BE623" t="str">
            <v>Presencial</v>
          </cell>
          <cell r="BF623" t="str">
            <v>NO</v>
          </cell>
          <cell r="BG623" t="str">
            <v>NO</v>
          </cell>
          <cell r="BI623" t="str">
            <v>NO</v>
          </cell>
          <cell r="BJ623" t="str">
            <v>NO</v>
          </cell>
          <cell r="BL623" t="str">
            <v>NO</v>
          </cell>
          <cell r="BM623" t="str">
            <v>Activos</v>
          </cell>
          <cell r="BN623" t="str">
            <v>Profesionales de la Salud</v>
          </cell>
          <cell r="BO623" t="str">
            <v>MEDICO</v>
          </cell>
          <cell r="BP623" t="str">
            <v>000352</v>
          </cell>
          <cell r="BQ623" t="str">
            <v>Ocupada</v>
          </cell>
          <cell r="BR623" t="str">
            <v>Contrato</v>
          </cell>
          <cell r="BS623" t="str">
            <v>01/08/2022</v>
          </cell>
          <cell r="BT623" t="str">
            <v>MEMORANDUM</v>
          </cell>
          <cell r="BU623" t="str">
            <v>01/08/2022</v>
          </cell>
          <cell r="BV623" t="str">
            <v>MEMO Nº 1163-2022-JRRHH</v>
          </cell>
          <cell r="BW623" t="str">
            <v>P.S. I-1 SAN ANTONIO</v>
          </cell>
          <cell r="BX623" t="str">
            <v>DIRECCION EJECUTIVA</v>
          </cell>
          <cell r="BY623" t="str">
            <v>GESTION ADMINISTRATIVA</v>
          </cell>
          <cell r="BZ623" t="str">
            <v>Personal y Obligaciones Sociales</v>
          </cell>
          <cell r="CA623" t="str">
            <v>RECURSOS ORDINARIOS</v>
          </cell>
          <cell r="CB623" t="str">
            <v>12</v>
          </cell>
          <cell r="CC623" t="str">
            <v>BANCO DE LA NACION</v>
          </cell>
          <cell r="CD623" t="str">
            <v>CUENTA CORRIENTE</v>
          </cell>
          <cell r="CE623" t="str">
            <v>0</v>
          </cell>
          <cell r="CF623" t="str">
            <v>0</v>
          </cell>
          <cell r="CG623" t="str">
            <v>DL.25897 - SPP</v>
          </cell>
          <cell r="CH623" t="str">
            <v>AFP INTEGRA</v>
          </cell>
          <cell r="CI623" t="str">
            <v>28/05/2020</v>
          </cell>
          <cell r="CJ623" t="str">
            <v>651011GQGSC7</v>
          </cell>
          <cell r="CL623" t="str">
            <v>UE Red De Salud Abancay</v>
          </cell>
          <cell r="CM623" t="str">
            <v>ACTIVO</v>
          </cell>
          <cell r="CQ623" t="str">
            <v>Perú</v>
          </cell>
          <cell r="CR623" t="str">
            <v>MICRORED DE SALUD MICAELA BASTIDAS</v>
          </cell>
        </row>
        <row r="624">
          <cell r="S624" t="str">
            <v>43195534</v>
          </cell>
          <cell r="T624" t="str">
            <v>VILMA</v>
          </cell>
          <cell r="U624" t="str">
            <v>AVALOS</v>
          </cell>
          <cell r="V624" t="str">
            <v>HUAMANÑAHUI</v>
          </cell>
          <cell r="W624" t="str">
            <v>SIN DATOS</v>
          </cell>
          <cell r="X624" t="str">
            <v>12/07/1985</v>
          </cell>
          <cell r="Y624" t="str">
            <v>Femenino</v>
          </cell>
          <cell r="Z624" t="str">
            <v>Soltero</v>
          </cell>
          <cell r="AA624" t="str">
            <v>PSJ.CLORINDA MATTO DE TURNER S/N</v>
          </cell>
          <cell r="AC624" t="str">
            <v>CHASKA44@HOTMAIL.COM</v>
          </cell>
          <cell r="AD624" t="str">
            <v>968852224</v>
          </cell>
          <cell r="AE624" t="str">
            <v>Superior Técnico</v>
          </cell>
          <cell r="AF624" t="str">
            <v>Técnico superior completo</v>
          </cell>
          <cell r="AG624" t="str">
            <v>TECNICO EN ENFERMERIA</v>
          </cell>
          <cell r="AK624" t="str">
            <v>TITULO</v>
          </cell>
          <cell r="AM624" t="str">
            <v>NO</v>
          </cell>
          <cell r="AR624" t="str">
            <v>SI</v>
          </cell>
          <cell r="AS624" t="str">
            <v>NO</v>
          </cell>
          <cell r="AT624" t="str">
            <v>NO</v>
          </cell>
          <cell r="AV624" t="str">
            <v>2011-09-01</v>
          </cell>
          <cell r="AW624" t="str">
            <v>TECNICO/A EN ENFERMERIA I</v>
          </cell>
          <cell r="AX624" t="str">
            <v>Regimen 276</v>
          </cell>
          <cell r="AY624" t="str">
            <v>Nombrado</v>
          </cell>
          <cell r="AZ624" t="str">
            <v>STF</v>
          </cell>
          <cell r="BA624" t="str">
            <v>0099-STF-Servidor Tecnico F</v>
          </cell>
          <cell r="BB624" t="str">
            <v>TF</v>
          </cell>
          <cell r="BE624" t="str">
            <v>Presencial</v>
          </cell>
          <cell r="BF624" t="str">
            <v>NO</v>
          </cell>
          <cell r="BG624" t="str">
            <v>NO</v>
          </cell>
          <cell r="BI624" t="str">
            <v>NO</v>
          </cell>
          <cell r="BJ624" t="str">
            <v>NO</v>
          </cell>
          <cell r="BK624" t="str">
            <v>07/11/2017</v>
          </cell>
          <cell r="BL624" t="str">
            <v>SI</v>
          </cell>
          <cell r="BM624" t="str">
            <v>Activos</v>
          </cell>
          <cell r="BN624" t="str">
            <v>Tecnicos</v>
          </cell>
          <cell r="BO624" t="str">
            <v>TECNICO ASIS</v>
          </cell>
          <cell r="BP624" t="str">
            <v>000573</v>
          </cell>
          <cell r="BQ624" t="str">
            <v>Ocupada</v>
          </cell>
          <cell r="BR624" t="str">
            <v>Ley 30114</v>
          </cell>
          <cell r="BS624" t="str">
            <v>01/11/2017</v>
          </cell>
          <cell r="BT624" t="str">
            <v>RESOLUCION DIRECTORAL</v>
          </cell>
          <cell r="BU624" t="str">
            <v>01/11/2017</v>
          </cell>
          <cell r="BV624" t="str">
            <v>281-2017</v>
          </cell>
          <cell r="BX624" t="str">
            <v>DIRECCION EJECUTIVA</v>
          </cell>
          <cell r="BZ624" t="str">
            <v>Personal y Obligaciones Sociales</v>
          </cell>
          <cell r="CA624" t="str">
            <v>RECURSOS ORDINARIOS</v>
          </cell>
          <cell r="CB624" t="str">
            <v>0</v>
          </cell>
          <cell r="CC624" t="str">
            <v>BANCO DE LA NACION</v>
          </cell>
          <cell r="CD624" t="str">
            <v>MULTIRED</v>
          </cell>
          <cell r="CE624" t="str">
            <v>04181080308</v>
          </cell>
          <cell r="CF624" t="str">
            <v>0</v>
          </cell>
          <cell r="CG624" t="str">
            <v>DL.19990 - SNP</v>
          </cell>
          <cell r="CH624" t="str">
            <v>O.N.P.</v>
          </cell>
          <cell r="CI624" t="str">
            <v>01/11/2017</v>
          </cell>
          <cell r="CJ624" t="str">
            <v>0</v>
          </cell>
          <cell r="CK624" t="str">
            <v>0</v>
          </cell>
          <cell r="CL624" t="str">
            <v>UE Red De Salud Abancay</v>
          </cell>
          <cell r="CM624" t="str">
            <v>ACTIVO</v>
          </cell>
          <cell r="CQ624" t="str">
            <v>Perú</v>
          </cell>
          <cell r="CR624" t="str">
            <v>MICRORED DE SALUD CENTENARIO</v>
          </cell>
        </row>
        <row r="625">
          <cell r="S625" t="str">
            <v>40061652</v>
          </cell>
          <cell r="T625" t="str">
            <v>RUTH</v>
          </cell>
          <cell r="U625" t="str">
            <v>VILLARROEL</v>
          </cell>
          <cell r="V625" t="str">
            <v>OCHOA</v>
          </cell>
          <cell r="W625" t="str">
            <v>SIN DATOS</v>
          </cell>
          <cell r="X625" t="str">
            <v>04/11/1978</v>
          </cell>
          <cell r="Y625" t="str">
            <v>Femenino</v>
          </cell>
          <cell r="Z625" t="str">
            <v>Soltero</v>
          </cell>
          <cell r="AA625" t="str">
            <v>JR CHALHUANCA 506</v>
          </cell>
          <cell r="AC625" t="str">
            <v>rvo02@hotmail.com,ruviecitaaba@gmail.com</v>
          </cell>
          <cell r="AD625" t="str">
            <v>989017108</v>
          </cell>
          <cell r="AE625" t="str">
            <v>Superior Universitario</v>
          </cell>
          <cell r="AF625" t="str">
            <v>Superior completo</v>
          </cell>
          <cell r="AG625" t="str">
            <v>ENFERMERA(O)</v>
          </cell>
          <cell r="AK625" t="str">
            <v>TITULO</v>
          </cell>
          <cell r="AL625" t="str">
            <v>42432</v>
          </cell>
          <cell r="AM625" t="str">
            <v>SI</v>
          </cell>
          <cell r="AN625" t="str">
            <v>CRECIMIENTO, DESARROLLO DEL NIÑO Y ESTIMULACION TEMPRANA</v>
          </cell>
          <cell r="AO625" t="str">
            <v>RNE</v>
          </cell>
          <cell r="AP625" t="str">
            <v>042432</v>
          </cell>
          <cell r="AQ625" t="str">
            <v>UNIVERSIDAD NACIONAL DEL CALLAO</v>
          </cell>
          <cell r="AR625" t="str">
            <v>SI</v>
          </cell>
          <cell r="AS625" t="str">
            <v>NO</v>
          </cell>
          <cell r="AT625" t="str">
            <v>NO</v>
          </cell>
          <cell r="AV625" t="str">
            <v>01/04/2018</v>
          </cell>
          <cell r="AW625" t="str">
            <v>ENFERMERA/O</v>
          </cell>
          <cell r="AX625" t="str">
            <v>Regimen 1057 (CAS)</v>
          </cell>
          <cell r="AY625" t="str">
            <v>Contrato CAS</v>
          </cell>
          <cell r="AZ625" t="str">
            <v>Sin Nivel Remunerativo</v>
          </cell>
          <cell r="BA625" t="str">
            <v>0000-Sin Nivel Remunerativo</v>
          </cell>
          <cell r="BC625" t="str">
            <v>Recursos Ordinarios</v>
          </cell>
          <cell r="BD625" t="str">
            <v>2000</v>
          </cell>
          <cell r="BE625" t="str">
            <v>Presencial</v>
          </cell>
          <cell r="BF625" t="str">
            <v>NO</v>
          </cell>
          <cell r="BG625" t="str">
            <v>NO</v>
          </cell>
          <cell r="BI625" t="str">
            <v>NO</v>
          </cell>
          <cell r="BJ625" t="str">
            <v>NO</v>
          </cell>
          <cell r="BL625" t="str">
            <v>NO</v>
          </cell>
          <cell r="BM625" t="str">
            <v>Contrato Administrativo de Servicios</v>
          </cell>
          <cell r="BN625" t="str">
            <v>Profesionales de la Salud</v>
          </cell>
          <cell r="BO625" t="str">
            <v>PROF. DE LA SALUD</v>
          </cell>
          <cell r="BP625" t="str">
            <v>000344</v>
          </cell>
          <cell r="BQ625" t="str">
            <v>Ocupada</v>
          </cell>
          <cell r="BR625" t="str">
            <v>Concurso</v>
          </cell>
          <cell r="BS625" t="str">
            <v>01/06/2017</v>
          </cell>
          <cell r="BT625" t="str">
            <v>MEMORANDUM</v>
          </cell>
          <cell r="BU625" t="str">
            <v>01/06/2017</v>
          </cell>
          <cell r="BV625" t="str">
            <v>56-2018</v>
          </cell>
          <cell r="BW625" t="str">
            <v>RED DE SALUD ABANCAY</v>
          </cell>
          <cell r="BX625" t="str">
            <v>DIRECCION EJECUTIVA</v>
          </cell>
          <cell r="BZ625" t="str">
            <v>Personal y Obligaciones Sociales</v>
          </cell>
          <cell r="CA625" t="str">
            <v>RECURSOS ORDINARIOS</v>
          </cell>
          <cell r="CB625" t="str">
            <v>7</v>
          </cell>
          <cell r="CC625" t="str">
            <v>BANCO DE LA NACION</v>
          </cell>
          <cell r="CD625" t="str">
            <v>CUENTA DE AHORRO</v>
          </cell>
          <cell r="CE625" t="str">
            <v>04181240704</v>
          </cell>
          <cell r="CF625" t="str">
            <v>1</v>
          </cell>
          <cell r="CG625" t="str">
            <v>DL.25897 - SPP</v>
          </cell>
          <cell r="CH625" t="str">
            <v>AFP INTEGRA</v>
          </cell>
          <cell r="CI625" t="str">
            <v>01/06/2017</v>
          </cell>
          <cell r="CJ625" t="str">
            <v>887960rvolo2</v>
          </cell>
          <cell r="CK625" t="str">
            <v>0</v>
          </cell>
          <cell r="CL625" t="str">
            <v>UE Red De Salud Abancay</v>
          </cell>
          <cell r="CM625" t="str">
            <v>ACTIVO</v>
          </cell>
          <cell r="CQ625" t="str">
            <v>Perú</v>
          </cell>
          <cell r="CR625" t="str">
            <v>MICRORED DE SALUD CENTENARIO</v>
          </cell>
        </row>
        <row r="626">
          <cell r="S626" t="str">
            <v>31044142</v>
          </cell>
          <cell r="T626" t="str">
            <v>HECTOR</v>
          </cell>
          <cell r="U626" t="str">
            <v>AMADO</v>
          </cell>
          <cell r="V626" t="str">
            <v>HUANACO</v>
          </cell>
          <cell r="W626" t="str">
            <v>SIN DATOS</v>
          </cell>
          <cell r="X626" t="str">
            <v>17/09/1975</v>
          </cell>
          <cell r="Y626" t="str">
            <v>Masculino</v>
          </cell>
          <cell r="Z626" t="str">
            <v>Soltero</v>
          </cell>
          <cell r="AA626" t="str">
            <v>ASO SEÑOR DE LOS MILAGROS S/N</v>
          </cell>
          <cell r="AC626" t="str">
            <v>hectortaque@hotmail.com</v>
          </cell>
          <cell r="AD626" t="str">
            <v>983765723</v>
          </cell>
          <cell r="AE626" t="str">
            <v>Superior Técnico</v>
          </cell>
          <cell r="AF626" t="str">
            <v>Técnico superior completo</v>
          </cell>
          <cell r="AG626" t="str">
            <v>TECNICO EN ENFERMERIA</v>
          </cell>
          <cell r="AK626" t="str">
            <v>TITULO</v>
          </cell>
          <cell r="AM626" t="str">
            <v>NO</v>
          </cell>
          <cell r="AR626" t="str">
            <v>SI</v>
          </cell>
          <cell r="AS626" t="str">
            <v>NO</v>
          </cell>
          <cell r="AT626" t="str">
            <v>NO</v>
          </cell>
          <cell r="AV626" t="str">
            <v>2013-09-01</v>
          </cell>
          <cell r="AW626" t="str">
            <v>TECNICO/A EN ENFERMERIA I</v>
          </cell>
          <cell r="AX626" t="str">
            <v>Regimen 276</v>
          </cell>
          <cell r="AY626" t="str">
            <v>Nombrado</v>
          </cell>
          <cell r="AZ626" t="str">
            <v>STC</v>
          </cell>
          <cell r="BA626" t="str">
            <v>0096-STC-Servidor Tecnico C</v>
          </cell>
          <cell r="BB626" t="str">
            <v>TC</v>
          </cell>
          <cell r="BC626" t="str">
            <v>Recursos Ordinarios</v>
          </cell>
          <cell r="BE626" t="str">
            <v>Presencial</v>
          </cell>
          <cell r="BF626" t="str">
            <v>NO</v>
          </cell>
          <cell r="BG626" t="str">
            <v>NO</v>
          </cell>
          <cell r="BI626" t="str">
            <v>NO</v>
          </cell>
          <cell r="BJ626" t="str">
            <v>NO</v>
          </cell>
          <cell r="BK626" t="str">
            <v>2013-09-01</v>
          </cell>
          <cell r="BL626" t="str">
            <v>NO</v>
          </cell>
          <cell r="BM626" t="str">
            <v>Activos</v>
          </cell>
          <cell r="BN626" t="str">
            <v>Tecnicos</v>
          </cell>
          <cell r="BO626" t="str">
            <v>TECNICO ASIS</v>
          </cell>
          <cell r="BP626" t="str">
            <v>000285</v>
          </cell>
          <cell r="BQ626" t="str">
            <v>Ocupada</v>
          </cell>
          <cell r="BR626" t="str">
            <v>Concurso</v>
          </cell>
          <cell r="BS626" t="str">
            <v>01/07/2013</v>
          </cell>
          <cell r="BT626" t="str">
            <v>RESOLUCION DIRECTORAL</v>
          </cell>
          <cell r="BU626" t="str">
            <v>01/07/2013</v>
          </cell>
          <cell r="BV626" t="str">
            <v>-</v>
          </cell>
          <cell r="BX626" t="str">
            <v>DIRECCION EJECUTIVA</v>
          </cell>
          <cell r="BY626" t="str">
            <v>GESTION ADMINISTRATIVA</v>
          </cell>
          <cell r="BZ626" t="str">
            <v>Personal y Obligaciones Sociales</v>
          </cell>
          <cell r="CA626" t="str">
            <v>RECURSOS ORDINARIOS</v>
          </cell>
          <cell r="CB626" t="str">
            <v>12</v>
          </cell>
          <cell r="CC626" t="str">
            <v>BANCO DE LA NACION</v>
          </cell>
          <cell r="CD626" t="str">
            <v>MULTIRED</v>
          </cell>
          <cell r="CE626" t="str">
            <v>04181101844</v>
          </cell>
          <cell r="CF626" t="str">
            <v>0</v>
          </cell>
          <cell r="CG626" t="str">
            <v>DL.19990 - SNP</v>
          </cell>
          <cell r="CH626" t="str">
            <v>O.N.P.</v>
          </cell>
          <cell r="CI626" t="str">
            <v>01/07/2013</v>
          </cell>
          <cell r="CJ626" t="str">
            <v>0</v>
          </cell>
          <cell r="CK626" t="str">
            <v>0</v>
          </cell>
          <cell r="CL626" t="str">
            <v>UE Red De Salud Abancay</v>
          </cell>
          <cell r="CM626" t="str">
            <v>ACTIVO</v>
          </cell>
          <cell r="CQ626" t="str">
            <v>Perú</v>
          </cell>
          <cell r="CR626" t="str">
            <v>MICRORED DE SALUD CENTENARIO</v>
          </cell>
        </row>
        <row r="627">
          <cell r="S627" t="str">
            <v>00445406</v>
          </cell>
          <cell r="T627" t="str">
            <v>ADELIA</v>
          </cell>
          <cell r="U627" t="str">
            <v>MAMANI</v>
          </cell>
          <cell r="V627" t="str">
            <v>CHIPANA</v>
          </cell>
          <cell r="W627" t="str">
            <v>SIN DATOS</v>
          </cell>
          <cell r="X627" t="str">
            <v>12/11/1972</v>
          </cell>
          <cell r="Y627" t="str">
            <v>Femenino</v>
          </cell>
          <cell r="Z627" t="str">
            <v>Soltero</v>
          </cell>
          <cell r="AA627" t="str">
            <v>CALLE TACNA S/N BOROGUEÑA</v>
          </cell>
          <cell r="AB627" t="str">
            <v>10004454061</v>
          </cell>
          <cell r="AC627" t="str">
            <v>delia_mch12@hotmail.com</v>
          </cell>
          <cell r="AD627" t="str">
            <v>995951164</v>
          </cell>
          <cell r="AE627" t="str">
            <v>Superior Universitario</v>
          </cell>
          <cell r="AF627" t="str">
            <v>Superior completo</v>
          </cell>
          <cell r="AG627" t="str">
            <v>OBSTETRA</v>
          </cell>
          <cell r="AK627" t="str">
            <v>TITULO</v>
          </cell>
          <cell r="AL627" t="str">
            <v>19857</v>
          </cell>
          <cell r="AM627" t="str">
            <v>NO</v>
          </cell>
          <cell r="AR627" t="str">
            <v>SI</v>
          </cell>
          <cell r="AS627" t="str">
            <v>NO</v>
          </cell>
          <cell r="AT627" t="str">
            <v>NO</v>
          </cell>
          <cell r="AV627" t="str">
            <v>2015-10-16</v>
          </cell>
          <cell r="AW627" t="str">
            <v>OBSTETRA</v>
          </cell>
          <cell r="AX627" t="str">
            <v>Regimen 1057 (CAS)</v>
          </cell>
          <cell r="AY627" t="str">
            <v>Contrato CAS</v>
          </cell>
          <cell r="AZ627" t="str">
            <v>Sin Nivel Remunerativo</v>
          </cell>
          <cell r="BA627" t="str">
            <v>0000-Sin Nivel Remunerativo</v>
          </cell>
          <cell r="BC627" t="str">
            <v>Recursos Ordinarios</v>
          </cell>
          <cell r="BD627" t="str">
            <v>2000</v>
          </cell>
          <cell r="BE627" t="str">
            <v>Presencial</v>
          </cell>
          <cell r="BF627" t="str">
            <v>NO</v>
          </cell>
          <cell r="BG627" t="str">
            <v>NO</v>
          </cell>
          <cell r="BI627" t="str">
            <v>NO</v>
          </cell>
          <cell r="BJ627" t="str">
            <v>NO</v>
          </cell>
          <cell r="BL627" t="str">
            <v>NO</v>
          </cell>
          <cell r="BM627" t="str">
            <v>Contrato Administrativo de Servicios</v>
          </cell>
          <cell r="BN627" t="str">
            <v>Profesionales de la Salud</v>
          </cell>
          <cell r="BO627" t="str">
            <v>PROF. DE LA SALUD</v>
          </cell>
          <cell r="BP627" t="str">
            <v>000373</v>
          </cell>
          <cell r="BQ627" t="str">
            <v>Ocupada</v>
          </cell>
          <cell r="BR627" t="str">
            <v>Concurso</v>
          </cell>
          <cell r="BS627" t="str">
            <v>01/04/2018</v>
          </cell>
          <cell r="BT627" t="str">
            <v>MEMORANDUM</v>
          </cell>
          <cell r="BU627" t="str">
            <v>01/04/2018</v>
          </cell>
          <cell r="BV627" t="str">
            <v>64-2018</v>
          </cell>
          <cell r="BW627" t="str">
            <v>RED DE SALUD ABANCAY</v>
          </cell>
          <cell r="BX627" t="str">
            <v>DIRECCION EJECUTIVA</v>
          </cell>
          <cell r="BZ627" t="str">
            <v>Personal y Obligaciones Sociales</v>
          </cell>
          <cell r="CA627" t="str">
            <v>RECURSOS ORDINARIOS</v>
          </cell>
          <cell r="CB627" t="str">
            <v>0</v>
          </cell>
          <cell r="CC627" t="str">
            <v>BANCO DE LA NACION</v>
          </cell>
          <cell r="CD627" t="str">
            <v>CUENTA DE AHORRO</v>
          </cell>
          <cell r="CE627" t="str">
            <v>04160164749</v>
          </cell>
          <cell r="CF627" t="str">
            <v>00000000000000000000</v>
          </cell>
          <cell r="CG627" t="str">
            <v>DL.25897 - SPP</v>
          </cell>
          <cell r="CH627" t="str">
            <v>PRIMA AFP</v>
          </cell>
          <cell r="CI627" t="str">
            <v>01/04/2018</v>
          </cell>
          <cell r="CJ627" t="str">
            <v>566130amcap4</v>
          </cell>
          <cell r="CK627" t="str">
            <v>0</v>
          </cell>
          <cell r="CL627" t="str">
            <v>UE Red De Salud Abancay</v>
          </cell>
          <cell r="CM627" t="str">
            <v>ACTIVO</v>
          </cell>
          <cell r="CQ627" t="str">
            <v>Perú</v>
          </cell>
          <cell r="CR627" t="str">
            <v>MICRORED DE SALUD CENTENARIO</v>
          </cell>
        </row>
        <row r="628">
          <cell r="S628" t="str">
            <v>43333987</v>
          </cell>
          <cell r="T628" t="str">
            <v>KARLA JIASSEN</v>
          </cell>
          <cell r="U628" t="str">
            <v>PUMA</v>
          </cell>
          <cell r="V628" t="str">
            <v>PIMENTEL</v>
          </cell>
          <cell r="W628" t="str">
            <v>SIN DATOS</v>
          </cell>
          <cell r="X628" t="str">
            <v>04/11/1985</v>
          </cell>
          <cell r="Y628" t="str">
            <v>Femenino</v>
          </cell>
          <cell r="Z628" t="str">
            <v>Soltero</v>
          </cell>
          <cell r="AA628" t="str">
            <v>SIN DATOS</v>
          </cell>
          <cell r="AC628" t="str">
            <v>karlapuma8@gmail.com</v>
          </cell>
          <cell r="AD628" t="str">
            <v>952356235</v>
          </cell>
          <cell r="AE628" t="str">
            <v>Superior Universitario</v>
          </cell>
          <cell r="AF628" t="str">
            <v>Superior completo</v>
          </cell>
          <cell r="AG628" t="str">
            <v>ENFERMERA(O)</v>
          </cell>
          <cell r="AK628" t="str">
            <v>TITULO</v>
          </cell>
          <cell r="AM628" t="str">
            <v>NO</v>
          </cell>
          <cell r="AR628" t="str">
            <v>SI</v>
          </cell>
          <cell r="AS628" t="str">
            <v>NO</v>
          </cell>
          <cell r="AT628" t="str">
            <v>NO</v>
          </cell>
          <cell r="AU628" t="str">
            <v>23/05/2011</v>
          </cell>
          <cell r="AV628" t="str">
            <v>01/01/2019</v>
          </cell>
          <cell r="AW628" t="str">
            <v>ENFERMERA/O</v>
          </cell>
          <cell r="AX628" t="str">
            <v>Regimen 276</v>
          </cell>
          <cell r="AY628" t="str">
            <v>Nombrado</v>
          </cell>
          <cell r="AZ628" t="str">
            <v>ENF-10</v>
          </cell>
          <cell r="BA628" t="str">
            <v>0076-ENF-10-Enfermera (nivel I)</v>
          </cell>
          <cell r="BB628" t="str">
            <v>10</v>
          </cell>
          <cell r="BE628" t="str">
            <v>Presencial</v>
          </cell>
          <cell r="BF628" t="str">
            <v>NO</v>
          </cell>
          <cell r="BG628" t="str">
            <v>NO</v>
          </cell>
          <cell r="BI628" t="str">
            <v>NO</v>
          </cell>
          <cell r="BJ628" t="str">
            <v>NO</v>
          </cell>
          <cell r="BK628" t="str">
            <v>31/12/2018</v>
          </cell>
          <cell r="BL628" t="str">
            <v>SI</v>
          </cell>
          <cell r="BM628" t="str">
            <v>Activos</v>
          </cell>
          <cell r="BN628" t="str">
            <v>Profesionales de la Salud</v>
          </cell>
          <cell r="BO628" t="str">
            <v>PROF. DE LA SALUD</v>
          </cell>
          <cell r="BP628" t="str">
            <v>000595</v>
          </cell>
          <cell r="BQ628" t="str">
            <v>Ocupada</v>
          </cell>
          <cell r="BR628" t="str">
            <v>Concurso</v>
          </cell>
          <cell r="BS628" t="str">
            <v>01/01/2019</v>
          </cell>
          <cell r="BT628" t="str">
            <v>RESOLUCION DIRECTORAL</v>
          </cell>
          <cell r="BU628" t="str">
            <v>01/01/2019</v>
          </cell>
          <cell r="BV628" t="str">
            <v>396</v>
          </cell>
          <cell r="BX628" t="str">
            <v>DIRECCION EJECUTIVA</v>
          </cell>
          <cell r="BZ628" t="str">
            <v>Personal y Obligaciones Sociales</v>
          </cell>
          <cell r="CA628" t="str">
            <v>RECURSOS ORDINARIOS</v>
          </cell>
          <cell r="CB628" t="str">
            <v>12</v>
          </cell>
          <cell r="CC628" t="str">
            <v>BANCO DE LA NACION</v>
          </cell>
          <cell r="CD628" t="str">
            <v>CUENTA DE AHORRO</v>
          </cell>
          <cell r="CE628" t="str">
            <v>04181060544</v>
          </cell>
          <cell r="CF628" t="str">
            <v>00000000000000000000</v>
          </cell>
          <cell r="CG628" t="str">
            <v>DL.19990 - SNP</v>
          </cell>
          <cell r="CH628" t="str">
            <v>O.N.P.</v>
          </cell>
          <cell r="CI628" t="str">
            <v>01/01/2019</v>
          </cell>
          <cell r="CJ628" t="str">
            <v>000000000000</v>
          </cell>
          <cell r="CK628" t="str">
            <v>000000000000000</v>
          </cell>
          <cell r="CL628" t="str">
            <v>UE Red De Salud Abancay</v>
          </cell>
          <cell r="CM628" t="str">
            <v>ACTIVO</v>
          </cell>
          <cell r="CQ628" t="str">
            <v>Perú</v>
          </cell>
          <cell r="CR628" t="str">
            <v>MICRORED DE SALUD CENTENARIO</v>
          </cell>
        </row>
        <row r="629">
          <cell r="S629" t="str">
            <v>46929903</v>
          </cell>
          <cell r="T629" t="str">
            <v>CLEDY</v>
          </cell>
          <cell r="U629" t="str">
            <v>VERA</v>
          </cell>
          <cell r="V629" t="str">
            <v>RODRIGUEZ</v>
          </cell>
          <cell r="W629" t="str">
            <v>SIN DATOS</v>
          </cell>
          <cell r="X629" t="str">
            <v>05/12/1990</v>
          </cell>
          <cell r="Y629" t="str">
            <v>Femenino</v>
          </cell>
          <cell r="Z629" t="str">
            <v>Soltero</v>
          </cell>
          <cell r="AA629" t="str">
            <v>GUILLERMO DIAZ DE LA VEGA S/N</v>
          </cell>
          <cell r="AC629" t="str">
            <v>vero_paquita@hotmail.com</v>
          </cell>
          <cell r="AD629" t="str">
            <v>978638564</v>
          </cell>
          <cell r="AE629" t="str">
            <v>Superior Universitario</v>
          </cell>
          <cell r="AF629" t="str">
            <v>Superior completo</v>
          </cell>
          <cell r="AG629" t="str">
            <v>CIRUJANO DENTISTA</v>
          </cell>
          <cell r="AK629" t="str">
            <v>TITULO</v>
          </cell>
          <cell r="AL629" t="str">
            <v>31816</v>
          </cell>
          <cell r="AM629" t="str">
            <v>NO</v>
          </cell>
          <cell r="AR629" t="str">
            <v>SI</v>
          </cell>
          <cell r="AS629" t="str">
            <v>NO</v>
          </cell>
          <cell r="AT629" t="str">
            <v>NO</v>
          </cell>
          <cell r="AU629" t="str">
            <v>2014-05-06</v>
          </cell>
          <cell r="AV629" t="str">
            <v>01/10/2019</v>
          </cell>
          <cell r="AW629" t="str">
            <v>ODONTOLOGO</v>
          </cell>
          <cell r="AX629" t="str">
            <v>Regimen 1057 (CAS)</v>
          </cell>
          <cell r="AY629" t="str">
            <v>Contrato CAS</v>
          </cell>
          <cell r="AZ629" t="str">
            <v>Sin Nivel Remunerativo</v>
          </cell>
          <cell r="BA629" t="str">
            <v>0000-Sin Nivel Remunerativo</v>
          </cell>
          <cell r="BC629" t="str">
            <v>Recursos Ordinarios</v>
          </cell>
          <cell r="BD629" t="str">
            <v>2200</v>
          </cell>
          <cell r="BE629" t="str">
            <v>Presencial</v>
          </cell>
          <cell r="BF629" t="str">
            <v>NO</v>
          </cell>
          <cell r="BG629" t="str">
            <v>NO</v>
          </cell>
          <cell r="BI629" t="str">
            <v>NO</v>
          </cell>
          <cell r="BJ629" t="str">
            <v>NO</v>
          </cell>
          <cell r="BL629" t="str">
            <v>NO</v>
          </cell>
          <cell r="BM629" t="str">
            <v>Contrato Administrativo de Servicios</v>
          </cell>
          <cell r="BN629" t="str">
            <v>Profesionales de la Salud</v>
          </cell>
          <cell r="BO629" t="str">
            <v>PROF. DE LA SALUD</v>
          </cell>
          <cell r="BP629" t="str">
            <v>000348</v>
          </cell>
          <cell r="BQ629" t="str">
            <v>Ocupada</v>
          </cell>
          <cell r="BR629" t="str">
            <v>Concurso</v>
          </cell>
          <cell r="BS629" t="str">
            <v>01/08/2018</v>
          </cell>
          <cell r="BT629" t="str">
            <v>MEMORANDUM</v>
          </cell>
          <cell r="BU629" t="str">
            <v>01/10/2019</v>
          </cell>
          <cell r="BV629" t="str">
            <v>002</v>
          </cell>
          <cell r="BW629" t="str">
            <v>RED DE SALUD ABANCAY</v>
          </cell>
          <cell r="BX629" t="str">
            <v>DIRECCION EJECUTIVA</v>
          </cell>
          <cell r="BZ629" t="str">
            <v>Personal y Obligaciones Sociales</v>
          </cell>
          <cell r="CA629" t="str">
            <v>RECURSOS ORDINARIOS</v>
          </cell>
          <cell r="CB629" t="str">
            <v>12</v>
          </cell>
          <cell r="CC629" t="str">
            <v>BANCO DE LA NACION</v>
          </cell>
          <cell r="CD629" t="str">
            <v>CUENTA DE AHORRO</v>
          </cell>
          <cell r="CE629" t="str">
            <v>04187076337</v>
          </cell>
          <cell r="CF629" t="str">
            <v>00000000000000000000</v>
          </cell>
          <cell r="CG629" t="str">
            <v>DL.19990 - SNP</v>
          </cell>
          <cell r="CH629" t="str">
            <v>O.N.P.</v>
          </cell>
          <cell r="CI629" t="str">
            <v>01/10/2019</v>
          </cell>
          <cell r="CJ629" t="str">
            <v>000000000000</v>
          </cell>
          <cell r="CK629" t="str">
            <v>000000000000000</v>
          </cell>
          <cell r="CL629" t="str">
            <v>UE Red De Salud Abancay</v>
          </cell>
          <cell r="CM629" t="str">
            <v>ACTIVO</v>
          </cell>
          <cell r="CQ629" t="str">
            <v>Perú</v>
          </cell>
          <cell r="CR629" t="str">
            <v>MICRORED DE SALUD CENTENARIO</v>
          </cell>
        </row>
        <row r="630">
          <cell r="S630" t="str">
            <v>40674347</v>
          </cell>
          <cell r="T630" t="str">
            <v>FRICHS</v>
          </cell>
          <cell r="U630" t="str">
            <v>CAMACHO</v>
          </cell>
          <cell r="V630" t="str">
            <v>CHAVEZ</v>
          </cell>
          <cell r="W630" t="str">
            <v>SIN DATOS</v>
          </cell>
          <cell r="X630" t="str">
            <v>25/12/1976</v>
          </cell>
          <cell r="Y630" t="str">
            <v>Masculino</v>
          </cell>
          <cell r="Z630" t="str">
            <v>Soltero</v>
          </cell>
          <cell r="AA630" t="str">
            <v>AV.CORONEL GONZALES 166</v>
          </cell>
          <cell r="AB630" t="str">
            <v>1040743479</v>
          </cell>
          <cell r="AC630" t="str">
            <v>frichs.camacho.ch@hotmail.com</v>
          </cell>
          <cell r="AD630" t="str">
            <v>974408964</v>
          </cell>
          <cell r="AE630" t="str">
            <v>Superior Técnico</v>
          </cell>
          <cell r="AF630" t="str">
            <v>Técnico superior completo</v>
          </cell>
          <cell r="AG630" t="str">
            <v>TECNICO EN ENFERMERIA</v>
          </cell>
          <cell r="AK630" t="str">
            <v>TITULO</v>
          </cell>
          <cell r="AM630" t="str">
            <v>NO</v>
          </cell>
          <cell r="AR630" t="str">
            <v>SI</v>
          </cell>
          <cell r="AS630" t="str">
            <v>NO</v>
          </cell>
          <cell r="AT630" t="str">
            <v>NO</v>
          </cell>
          <cell r="AV630" t="str">
            <v>2009-01-01</v>
          </cell>
          <cell r="AW630" t="str">
            <v>TECNICO/A EN ENFERMERIA I</v>
          </cell>
          <cell r="AX630" t="str">
            <v>Regimen 276</v>
          </cell>
          <cell r="AY630" t="str">
            <v>Nombrado</v>
          </cell>
          <cell r="AZ630" t="str">
            <v>STF</v>
          </cell>
          <cell r="BA630" t="str">
            <v>0099-STF-Servidor Tecnico F</v>
          </cell>
          <cell r="BB630" t="str">
            <v>TF</v>
          </cell>
          <cell r="BE630" t="str">
            <v>Presencial</v>
          </cell>
          <cell r="BF630" t="str">
            <v>NO</v>
          </cell>
          <cell r="BG630" t="str">
            <v>NO</v>
          </cell>
          <cell r="BI630" t="str">
            <v>NO</v>
          </cell>
          <cell r="BJ630" t="str">
            <v>NO</v>
          </cell>
          <cell r="BK630" t="str">
            <v>20/10/2016</v>
          </cell>
          <cell r="BL630" t="str">
            <v>SI</v>
          </cell>
          <cell r="BM630" t="str">
            <v>Activos</v>
          </cell>
          <cell r="BN630" t="str">
            <v>Tecnicos</v>
          </cell>
          <cell r="BO630" t="str">
            <v>TECNICO ASIS</v>
          </cell>
          <cell r="BP630" t="str">
            <v>000525</v>
          </cell>
          <cell r="BQ630" t="str">
            <v>Ocupada</v>
          </cell>
          <cell r="BR630" t="str">
            <v>Ley 30372</v>
          </cell>
          <cell r="BS630" t="str">
            <v>17/10/2016</v>
          </cell>
          <cell r="BT630" t="str">
            <v>DECRETO SUPREMO</v>
          </cell>
          <cell r="BU630" t="str">
            <v>15/10/2016</v>
          </cell>
          <cell r="BV630" t="str">
            <v>DS 286-2016-EF Nombramiento 2016</v>
          </cell>
          <cell r="BX630" t="str">
            <v>DIRECCION EJECUTIVA</v>
          </cell>
          <cell r="BY630" t="str">
            <v>GESTION ADMINISTRATIVA</v>
          </cell>
          <cell r="BZ630" t="str">
            <v>Personal y Obligaciones Sociales</v>
          </cell>
          <cell r="CA630" t="str">
            <v>RECURSOS ORDINARIOS</v>
          </cell>
          <cell r="CB630" t="str">
            <v>12</v>
          </cell>
          <cell r="CC630" t="str">
            <v>BANCO DE LA NACION</v>
          </cell>
          <cell r="CD630" t="str">
            <v>CUENTA DE AHORRO</v>
          </cell>
          <cell r="CE630" t="str">
            <v>04181028659</v>
          </cell>
          <cell r="CF630" t="str">
            <v>00000000000000000000</v>
          </cell>
          <cell r="CG630" t="str">
            <v>DL.19990 - SNP</v>
          </cell>
          <cell r="CH630" t="str">
            <v>O.N.P.</v>
          </cell>
          <cell r="CJ630" t="str">
            <v>0</v>
          </cell>
          <cell r="CK630" t="str">
            <v>0000000000000</v>
          </cell>
          <cell r="CL630" t="str">
            <v>UE Red De Salud Abancay</v>
          </cell>
          <cell r="CM630" t="str">
            <v>ACTIVO</v>
          </cell>
          <cell r="CQ630" t="str">
            <v>Perú</v>
          </cell>
          <cell r="CR630" t="str">
            <v>MICRORED DE SALUD CENTENARIO</v>
          </cell>
        </row>
        <row r="631">
          <cell r="S631" t="str">
            <v>45730896</v>
          </cell>
          <cell r="T631" t="str">
            <v>ROGER</v>
          </cell>
          <cell r="U631" t="str">
            <v>LIZARME</v>
          </cell>
          <cell r="V631" t="str">
            <v>OROSCO</v>
          </cell>
          <cell r="W631" t="str">
            <v>SIN DATOS</v>
          </cell>
          <cell r="X631" t="str">
            <v>09/05/1989</v>
          </cell>
          <cell r="Y631" t="str">
            <v>Masculino</v>
          </cell>
          <cell r="Z631" t="str">
            <v>Soltero</v>
          </cell>
          <cell r="AA631" t="str">
            <v>JR.BOLOGNESI NRO.102</v>
          </cell>
          <cell r="AC631" t="str">
            <v>rolior_royer@hotmail.com</v>
          </cell>
          <cell r="AD631" t="str">
            <v>964112276</v>
          </cell>
          <cell r="AE631" t="str">
            <v>Superior Universitario</v>
          </cell>
          <cell r="AF631" t="str">
            <v>Superior completo</v>
          </cell>
          <cell r="AG631" t="str">
            <v>ENFERMERA(O)</v>
          </cell>
          <cell r="AK631" t="str">
            <v>TITULO</v>
          </cell>
          <cell r="AL631" t="str">
            <v>077583</v>
          </cell>
          <cell r="AM631" t="str">
            <v>NO</v>
          </cell>
          <cell r="AR631" t="str">
            <v>SI</v>
          </cell>
          <cell r="AS631" t="str">
            <v>NO</v>
          </cell>
          <cell r="AT631" t="str">
            <v>NO</v>
          </cell>
          <cell r="AV631" t="str">
            <v>01/10/2018</v>
          </cell>
          <cell r="AW631" t="str">
            <v>ENFERMERA/O</v>
          </cell>
          <cell r="AX631" t="str">
            <v>Regimen 1057 (CAS)</v>
          </cell>
          <cell r="AY631" t="str">
            <v>Contrato CAS</v>
          </cell>
          <cell r="AZ631" t="str">
            <v>Sin Nivel Remunerativo</v>
          </cell>
          <cell r="BA631" t="str">
            <v>0000-Sin Nivel Remunerativo</v>
          </cell>
          <cell r="BC631" t="str">
            <v>Recursos Ordinarios</v>
          </cell>
          <cell r="BD631" t="str">
            <v>2500</v>
          </cell>
          <cell r="BE631" t="str">
            <v>Presencial</v>
          </cell>
          <cell r="BF631" t="str">
            <v>NO</v>
          </cell>
          <cell r="BG631" t="str">
            <v>NO</v>
          </cell>
          <cell r="BI631" t="str">
            <v>NO</v>
          </cell>
          <cell r="BJ631" t="str">
            <v>NO</v>
          </cell>
          <cell r="BL631" t="str">
            <v>NO</v>
          </cell>
          <cell r="BM631" t="str">
            <v>Contrato Administrativo de Servicios</v>
          </cell>
          <cell r="BN631" t="str">
            <v>Profesionales de la Salud</v>
          </cell>
          <cell r="BO631" t="str">
            <v>PROF. DE LA SALUD</v>
          </cell>
          <cell r="BP631" t="str">
            <v>000463</v>
          </cell>
          <cell r="BQ631" t="str">
            <v>Ocupada</v>
          </cell>
          <cell r="BR631" t="str">
            <v>Concurso</v>
          </cell>
          <cell r="BS631" t="str">
            <v>01/09/2019</v>
          </cell>
          <cell r="BT631" t="str">
            <v>MEMORANDUM</v>
          </cell>
          <cell r="BU631" t="str">
            <v>01/09/2019</v>
          </cell>
          <cell r="BV631" t="str">
            <v>0020</v>
          </cell>
          <cell r="BW631" t="str">
            <v>UE 1498 RED DE SALUD ABANCAY</v>
          </cell>
          <cell r="BX631" t="str">
            <v>RED DE SALUD ABANCAY</v>
          </cell>
          <cell r="BZ631" t="str">
            <v>Personal y Obligaciones Sociales</v>
          </cell>
          <cell r="CA631" t="str">
            <v>RECURSOS ORDINARIOS</v>
          </cell>
          <cell r="CB631" t="str">
            <v>6</v>
          </cell>
          <cell r="CC631" t="str">
            <v>BANCO DE LA NACION</v>
          </cell>
          <cell r="CD631" t="str">
            <v>CUENTA DE AHORRO</v>
          </cell>
          <cell r="CE631" t="str">
            <v>04055966481</v>
          </cell>
          <cell r="CF631" t="str">
            <v>00000000000000000000</v>
          </cell>
          <cell r="CG631" t="str">
            <v>DL.19990 - SNP</v>
          </cell>
          <cell r="CH631" t="str">
            <v>O.N.P.</v>
          </cell>
          <cell r="CI631" t="str">
            <v>01/09/2019</v>
          </cell>
          <cell r="CJ631" t="str">
            <v>000000000000</v>
          </cell>
          <cell r="CK631" t="str">
            <v>000000000000000</v>
          </cell>
          <cell r="CL631" t="str">
            <v>UE Red De Salud Abancay</v>
          </cell>
          <cell r="CM631" t="str">
            <v>ACTIVO</v>
          </cell>
          <cell r="CQ631" t="str">
            <v>Perú</v>
          </cell>
          <cell r="CR631" t="str">
            <v>MICRORED DE SALUD CURAHUASI</v>
          </cell>
        </row>
        <row r="632">
          <cell r="S632" t="str">
            <v>45945728</v>
          </cell>
          <cell r="T632" t="str">
            <v>KRESLING MEYLIN</v>
          </cell>
          <cell r="U632" t="str">
            <v>VASQUEZ</v>
          </cell>
          <cell r="V632" t="str">
            <v>REINOSO</v>
          </cell>
          <cell r="W632" t="str">
            <v>SIN DATOS</v>
          </cell>
          <cell r="X632" t="str">
            <v>25/01/1989</v>
          </cell>
          <cell r="Y632" t="str">
            <v>Femenino</v>
          </cell>
          <cell r="Z632" t="str">
            <v>Soltero</v>
          </cell>
          <cell r="AA632" t="str">
            <v>AV.TAMBURCO S/N CARRETERA ABANCAY CUSCO</v>
          </cell>
          <cell r="AE632" t="str">
            <v>Superior Universitario</v>
          </cell>
          <cell r="AF632" t="str">
            <v>Superior completo</v>
          </cell>
          <cell r="AG632" t="str">
            <v>CIRUJANO DENTISTA</v>
          </cell>
          <cell r="AK632" t="str">
            <v>TITULO</v>
          </cell>
          <cell r="AL632" t="str">
            <v>33825</v>
          </cell>
          <cell r="AM632" t="str">
            <v>NO</v>
          </cell>
          <cell r="AR632" t="str">
            <v>SI</v>
          </cell>
          <cell r="AS632" t="str">
            <v>NO</v>
          </cell>
          <cell r="AT632" t="str">
            <v>NO</v>
          </cell>
          <cell r="AU632" t="str">
            <v>01/01/2019</v>
          </cell>
          <cell r="AV632" t="str">
            <v>05/08/2022</v>
          </cell>
          <cell r="AW632" t="str">
            <v>ODONTOLOGO</v>
          </cell>
          <cell r="AX632" t="str">
            <v>Regimen 1057 (CAS)</v>
          </cell>
          <cell r="AY632" t="str">
            <v>CAS LEY N° 31538</v>
          </cell>
          <cell r="AZ632" t="str">
            <v>Sin Nivel Remunerativo</v>
          </cell>
          <cell r="BA632" t="str">
            <v>0000-Sin Nivel Remunerativo</v>
          </cell>
          <cell r="BC632" t="str">
            <v>Recursos Ordinarios</v>
          </cell>
          <cell r="BD632" t="str">
            <v>2900</v>
          </cell>
          <cell r="BE632" t="str">
            <v>Presencial</v>
          </cell>
          <cell r="BF632" t="str">
            <v>NO</v>
          </cell>
          <cell r="BG632" t="str">
            <v>NO</v>
          </cell>
          <cell r="BI632" t="str">
            <v>NO</v>
          </cell>
          <cell r="BJ632" t="str">
            <v>NO</v>
          </cell>
          <cell r="BL632" t="str">
            <v>NO</v>
          </cell>
          <cell r="BM632" t="str">
            <v>Contrato Administrativo de Servicios</v>
          </cell>
          <cell r="BN632" t="str">
            <v>Profesionales de la Salud</v>
          </cell>
          <cell r="BO632" t="str">
            <v>PROF. DE LA SALUD</v>
          </cell>
          <cell r="BP632" t="str">
            <v>000840</v>
          </cell>
          <cell r="BQ632" t="str">
            <v>Ocupada</v>
          </cell>
          <cell r="BR632" t="str">
            <v>Contrato</v>
          </cell>
          <cell r="BS632" t="str">
            <v>05/08/2022</v>
          </cell>
          <cell r="BT632" t="str">
            <v>MEMORANDUM</v>
          </cell>
          <cell r="BU632" t="str">
            <v>05/08/2022</v>
          </cell>
          <cell r="BV632" t="str">
            <v>1039-2022</v>
          </cell>
          <cell r="BW632" t="str">
            <v>P.S. I-2 CCOCHUA</v>
          </cell>
          <cell r="BX632" t="str">
            <v>RED DE SALUD ABANCAY</v>
          </cell>
          <cell r="BZ632" t="str">
            <v>Personal y Obligaciones Sociales</v>
          </cell>
          <cell r="CA632" t="str">
            <v>RECURSOS ORDINARIOS</v>
          </cell>
          <cell r="CB632" t="str">
            <v>2</v>
          </cell>
          <cell r="CC632" t="str">
            <v>BANCO DE LA NACION</v>
          </cell>
          <cell r="CD632" t="str">
            <v>MULTIRED</v>
          </cell>
          <cell r="CG632" t="str">
            <v>DL.19990 - SNP</v>
          </cell>
          <cell r="CH632" t="str">
            <v>O.N.P.</v>
          </cell>
          <cell r="CI632" t="str">
            <v>05/08/2022</v>
          </cell>
          <cell r="CL632" t="str">
            <v>UE Red De Salud Abancay</v>
          </cell>
          <cell r="CM632" t="str">
            <v>ACTIVO</v>
          </cell>
          <cell r="CQ632" t="str">
            <v>Perú</v>
          </cell>
          <cell r="CR632" t="str">
            <v>MICRORED DE SALUD CURAHUASI</v>
          </cell>
        </row>
        <row r="633">
          <cell r="S633" t="str">
            <v>44562684</v>
          </cell>
          <cell r="T633" t="str">
            <v>RAFAEL</v>
          </cell>
          <cell r="U633" t="str">
            <v>QUIN</v>
          </cell>
          <cell r="V633" t="str">
            <v>ENRIQUEZ</v>
          </cell>
          <cell r="W633" t="str">
            <v>SIN DATOS</v>
          </cell>
          <cell r="X633" t="str">
            <v>09/10/1987</v>
          </cell>
          <cell r="Y633" t="str">
            <v>Masculino</v>
          </cell>
          <cell r="Z633" t="str">
            <v>Soltero</v>
          </cell>
          <cell r="AA633" t="str">
            <v>JR PROGRESO S/N</v>
          </cell>
          <cell r="AC633" t="str">
            <v>rafaquin9@hotmail.com</v>
          </cell>
          <cell r="AD633" t="str">
            <v>958055625</v>
          </cell>
          <cell r="AE633" t="str">
            <v>Superior Técnico</v>
          </cell>
          <cell r="AF633" t="str">
            <v>Técnico superior completo</v>
          </cell>
          <cell r="AG633" t="str">
            <v>TECNICO EN ENFERMERIA</v>
          </cell>
          <cell r="AK633" t="str">
            <v>TITULO</v>
          </cell>
          <cell r="AM633" t="str">
            <v>NO</v>
          </cell>
          <cell r="AR633" t="str">
            <v>SI</v>
          </cell>
          <cell r="AS633" t="str">
            <v>NO</v>
          </cell>
          <cell r="AT633" t="str">
            <v>NO</v>
          </cell>
          <cell r="AV633" t="str">
            <v>2012-01-01</v>
          </cell>
          <cell r="AW633" t="str">
            <v>TECNICO/A EN ENFERMERIA I</v>
          </cell>
          <cell r="AX633" t="str">
            <v>Regimen 276</v>
          </cell>
          <cell r="AY633" t="str">
            <v>Nombrado</v>
          </cell>
          <cell r="AZ633" t="str">
            <v>STF</v>
          </cell>
          <cell r="BA633" t="str">
            <v>0099-STF-Servidor Tecnico F</v>
          </cell>
          <cell r="BB633" t="str">
            <v>TF</v>
          </cell>
          <cell r="BE633" t="str">
            <v>Presencial</v>
          </cell>
          <cell r="BF633" t="str">
            <v>NO</v>
          </cell>
          <cell r="BG633" t="str">
            <v>NO</v>
          </cell>
          <cell r="BI633" t="str">
            <v>NO</v>
          </cell>
          <cell r="BJ633" t="str">
            <v>NO</v>
          </cell>
          <cell r="BK633" t="str">
            <v>07/11/2017</v>
          </cell>
          <cell r="BL633" t="str">
            <v>SI</v>
          </cell>
          <cell r="BM633" t="str">
            <v>Activos</v>
          </cell>
          <cell r="BN633" t="str">
            <v>Tecnicos</v>
          </cell>
          <cell r="BO633" t="str">
            <v>TECNICO ASIS</v>
          </cell>
          <cell r="BP633" t="str">
            <v>000576</v>
          </cell>
          <cell r="BQ633" t="str">
            <v>Ocupada</v>
          </cell>
          <cell r="BR633" t="str">
            <v>Ley 30114</v>
          </cell>
          <cell r="BS633" t="str">
            <v>01/11/2017</v>
          </cell>
          <cell r="BT633" t="str">
            <v>RESOLUCION DIRECTORAL</v>
          </cell>
          <cell r="BU633" t="str">
            <v>01/11/2017</v>
          </cell>
          <cell r="BV633" t="str">
            <v>281-2017</v>
          </cell>
          <cell r="BX633" t="str">
            <v>RED DE SALUD ABANCAY</v>
          </cell>
          <cell r="BZ633" t="str">
            <v>Personal y Obligaciones Sociales</v>
          </cell>
          <cell r="CA633" t="str">
            <v>RECURSOS ORDINARIOS</v>
          </cell>
          <cell r="CB633" t="str">
            <v>0</v>
          </cell>
          <cell r="CC633" t="str">
            <v>BANCO DE LA NACION</v>
          </cell>
          <cell r="CD633" t="str">
            <v>MULTIRED</v>
          </cell>
          <cell r="CE633" t="str">
            <v>04181230040</v>
          </cell>
          <cell r="CF633" t="str">
            <v>0</v>
          </cell>
          <cell r="CG633" t="str">
            <v>DL.25897 - SPP</v>
          </cell>
          <cell r="CH633" t="str">
            <v>AFP INTEGRA</v>
          </cell>
          <cell r="CI633" t="str">
            <v>01/11/2017</v>
          </cell>
          <cell r="CJ633" t="str">
            <v>620571RQENI9</v>
          </cell>
          <cell r="CK633" t="str">
            <v>0</v>
          </cell>
          <cell r="CL633" t="str">
            <v>UE Red De Salud Abancay</v>
          </cell>
          <cell r="CM633" t="str">
            <v>ACTIVO</v>
          </cell>
          <cell r="CQ633" t="str">
            <v>Perú</v>
          </cell>
        </row>
        <row r="634">
          <cell r="S634" t="str">
            <v>31030659</v>
          </cell>
          <cell r="T634" t="str">
            <v>MARIA DEL PILAR</v>
          </cell>
          <cell r="U634" t="str">
            <v>MARTINEZ</v>
          </cell>
          <cell r="V634" t="str">
            <v>DURAND</v>
          </cell>
          <cell r="W634" t="str">
            <v>SIN DATOS</v>
          </cell>
          <cell r="X634" t="str">
            <v>12/10/1967</v>
          </cell>
          <cell r="Y634" t="str">
            <v>Femenino</v>
          </cell>
          <cell r="Z634" t="str">
            <v>Soltero</v>
          </cell>
          <cell r="AA634" t="str">
            <v>PROLONG.CUSCO 802</v>
          </cell>
          <cell r="AC634" t="str">
            <v>pilanchomar99@hotmail.com</v>
          </cell>
          <cell r="AD634" t="str">
            <v>950460457</v>
          </cell>
          <cell r="AE634" t="str">
            <v>Superior Universitario</v>
          </cell>
          <cell r="AF634" t="str">
            <v>Superior completo</v>
          </cell>
          <cell r="AG634" t="str">
            <v>ENFERMERA(O)</v>
          </cell>
          <cell r="AK634" t="str">
            <v>TITULO</v>
          </cell>
          <cell r="AL634" t="str">
            <v>30129</v>
          </cell>
          <cell r="AM634" t="str">
            <v>SI</v>
          </cell>
          <cell r="AN634" t="str">
            <v>CRECIMIENTO, DESARROLLO DEL NIÑO Y ESTIMULACION TEMPRANA</v>
          </cell>
          <cell r="AO634" t="str">
            <v>RNE</v>
          </cell>
          <cell r="AP634" t="str">
            <v>9280</v>
          </cell>
          <cell r="AR634" t="str">
            <v>SI</v>
          </cell>
          <cell r="AS634" t="str">
            <v>NO</v>
          </cell>
          <cell r="AT634" t="str">
            <v>NO</v>
          </cell>
          <cell r="AV634" t="str">
            <v>2014-07-01</v>
          </cell>
          <cell r="AW634" t="str">
            <v>ENFERMERA/O</v>
          </cell>
          <cell r="AX634" t="str">
            <v>Regimen 276</v>
          </cell>
          <cell r="AY634" t="str">
            <v>Nombrado</v>
          </cell>
          <cell r="AZ634" t="str">
            <v>ENF-10</v>
          </cell>
          <cell r="BA634" t="str">
            <v>0076-ENF-10-Enfermera (nivel I)</v>
          </cell>
          <cell r="BB634" t="str">
            <v>10</v>
          </cell>
          <cell r="BC634" t="str">
            <v>Recursos Directamente Recaudados</v>
          </cell>
          <cell r="BE634" t="str">
            <v>Presencial</v>
          </cell>
          <cell r="BF634" t="str">
            <v>NO</v>
          </cell>
          <cell r="BG634" t="str">
            <v>NO</v>
          </cell>
          <cell r="BI634" t="str">
            <v>NO</v>
          </cell>
          <cell r="BJ634" t="str">
            <v>NO</v>
          </cell>
          <cell r="BK634" t="str">
            <v>2010-08-01</v>
          </cell>
          <cell r="BL634" t="str">
            <v>NO</v>
          </cell>
          <cell r="BM634" t="str">
            <v>Activos</v>
          </cell>
          <cell r="BN634" t="str">
            <v>Profesionales de la Salud</v>
          </cell>
          <cell r="BO634" t="str">
            <v>PROF. DE LA SALUD</v>
          </cell>
          <cell r="BP634" t="str">
            <v>000601</v>
          </cell>
          <cell r="BQ634" t="str">
            <v>Ocupada</v>
          </cell>
          <cell r="BR634" t="str">
            <v>Reasignacion</v>
          </cell>
          <cell r="BS634" t="str">
            <v>15/03/2022</v>
          </cell>
          <cell r="BT634" t="str">
            <v>RESOLUCION DIRECTORAL</v>
          </cell>
          <cell r="BU634" t="str">
            <v>15/03/2022</v>
          </cell>
          <cell r="BV634" t="str">
            <v>R.D. Nº 128-2022-D-RSAB-APURIMAC</v>
          </cell>
          <cell r="BW634" t="str">
            <v>P.S. I-2 CCOCHUA</v>
          </cell>
          <cell r="BX634" t="str">
            <v>DIRECCION EJECUTIVA</v>
          </cell>
          <cell r="BZ634" t="str">
            <v>Personal y Obligaciones Sociales</v>
          </cell>
          <cell r="CA634" t="str">
            <v>RECURSOS ORDINARIOS</v>
          </cell>
          <cell r="CB634" t="str">
            <v>12</v>
          </cell>
          <cell r="CC634" t="str">
            <v>BANCO DE LA NACION</v>
          </cell>
          <cell r="CD634" t="str">
            <v>CUENTA CORRIENTE</v>
          </cell>
          <cell r="CE634" t="str">
            <v>00000000000000000000</v>
          </cell>
          <cell r="CF634" t="str">
            <v>00000000000000000000</v>
          </cell>
          <cell r="CG634" t="str">
            <v>DL.19990 - SNP</v>
          </cell>
          <cell r="CH634" t="str">
            <v>O.N.P.</v>
          </cell>
          <cell r="CI634" t="str">
            <v>15/03/2022</v>
          </cell>
          <cell r="CL634" t="str">
            <v>UE Red De Salud Abancay</v>
          </cell>
          <cell r="CM634" t="str">
            <v>ACTIVO</v>
          </cell>
          <cell r="CQ634" t="str">
            <v>Perú</v>
          </cell>
          <cell r="CR634" t="str">
            <v>MICRORED DE SALUD CURAHUASI</v>
          </cell>
        </row>
        <row r="635">
          <cell r="S635" t="str">
            <v>42956185</v>
          </cell>
          <cell r="T635" t="str">
            <v>JOANIE</v>
          </cell>
          <cell r="U635" t="str">
            <v>CASTAÑEDA</v>
          </cell>
          <cell r="V635" t="str">
            <v>AEDO</v>
          </cell>
          <cell r="W635" t="str">
            <v>SIN DATOS</v>
          </cell>
          <cell r="X635" t="str">
            <v>08/04/1985</v>
          </cell>
          <cell r="Y635" t="str">
            <v>Femenino</v>
          </cell>
          <cell r="Z635" t="str">
            <v>Soltero</v>
          </cell>
          <cell r="AA635" t="str">
            <v>ANEXO POCOHUANCA</v>
          </cell>
          <cell r="AE635" t="str">
            <v>Superior Técnico</v>
          </cell>
          <cell r="AF635" t="str">
            <v>Técnico superior completo</v>
          </cell>
          <cell r="AG635" t="str">
            <v>TECNICO EN ENFERMERIA</v>
          </cell>
          <cell r="AK635" t="str">
            <v>TITULO</v>
          </cell>
          <cell r="AM635" t="str">
            <v>NO</v>
          </cell>
          <cell r="AR635" t="str">
            <v>SI</v>
          </cell>
          <cell r="AS635" t="str">
            <v>NO</v>
          </cell>
          <cell r="AT635" t="str">
            <v>NO</v>
          </cell>
          <cell r="AV635" t="str">
            <v>01/02/2018</v>
          </cell>
          <cell r="AW635" t="str">
            <v>TECNICO/A EN ENFERMERIA I</v>
          </cell>
          <cell r="AX635" t="str">
            <v>Regimen 276</v>
          </cell>
          <cell r="AY635" t="str">
            <v>Contratado 276 - Plazo fijo</v>
          </cell>
          <cell r="AZ635" t="str">
            <v>STF</v>
          </cell>
          <cell r="BA635" t="str">
            <v>0099-STF-Servidor Tecnico F</v>
          </cell>
          <cell r="BB635" t="str">
            <v>TF</v>
          </cell>
          <cell r="BE635" t="str">
            <v>Presencial</v>
          </cell>
          <cell r="BF635" t="str">
            <v>NO</v>
          </cell>
          <cell r="BG635" t="str">
            <v>NO</v>
          </cell>
          <cell r="BI635" t="str">
            <v>NO</v>
          </cell>
          <cell r="BJ635" t="str">
            <v>NO</v>
          </cell>
          <cell r="BL635" t="str">
            <v>NO</v>
          </cell>
          <cell r="BM635" t="str">
            <v>Activos</v>
          </cell>
          <cell r="BN635" t="str">
            <v>Tecnicos</v>
          </cell>
          <cell r="BO635" t="str">
            <v>TECNICO ASIS</v>
          </cell>
          <cell r="BP635" t="str">
            <v>000582</v>
          </cell>
          <cell r="BQ635" t="str">
            <v>Ocupada</v>
          </cell>
          <cell r="BR635" t="str">
            <v>Concurso</v>
          </cell>
          <cell r="BS635" t="str">
            <v>02/03/2022</v>
          </cell>
          <cell r="BT635" t="str">
            <v>MEMORANDUM</v>
          </cell>
          <cell r="BU635" t="str">
            <v>03/03/2022</v>
          </cell>
          <cell r="BV635" t="str">
            <v>MEMO</v>
          </cell>
          <cell r="BW635" t="str">
            <v>P.S. I-2 CCOCHUA</v>
          </cell>
          <cell r="BX635" t="str">
            <v>DIRECCION EJECUTIVA</v>
          </cell>
          <cell r="BZ635" t="str">
            <v>Personal y Obligaciones Sociales</v>
          </cell>
          <cell r="CA635" t="str">
            <v>RECURSOS ORDINARIOS</v>
          </cell>
          <cell r="CB635" t="str">
            <v>12</v>
          </cell>
          <cell r="CC635" t="str">
            <v>BANCO DE LA NACION</v>
          </cell>
          <cell r="CD635" t="str">
            <v>CUENTA CORRIENTE</v>
          </cell>
          <cell r="CE635" t="str">
            <v>00000000</v>
          </cell>
          <cell r="CF635" t="str">
            <v>000000</v>
          </cell>
          <cell r="CG635" t="str">
            <v>DL.19990 - SNP</v>
          </cell>
          <cell r="CH635" t="str">
            <v>O.N.P.</v>
          </cell>
          <cell r="CI635" t="str">
            <v>03/03/2022</v>
          </cell>
          <cell r="CL635" t="str">
            <v>UE Red De Salud Abancay</v>
          </cell>
          <cell r="CM635" t="str">
            <v>ACTIVO</v>
          </cell>
          <cell r="CQ635" t="str">
            <v>Perú</v>
          </cell>
          <cell r="CR635" t="str">
            <v>MICRORED DE SALUD CURAHUASI</v>
          </cell>
        </row>
        <row r="636">
          <cell r="S636" t="str">
            <v>31033827</v>
          </cell>
          <cell r="T636" t="str">
            <v>CRISTINA</v>
          </cell>
          <cell r="U636" t="str">
            <v>HUAMANI</v>
          </cell>
          <cell r="V636" t="str">
            <v>HUILLCA</v>
          </cell>
          <cell r="W636" t="str">
            <v>SIN DATOS</v>
          </cell>
          <cell r="X636" t="str">
            <v>08/05/1972</v>
          </cell>
          <cell r="Y636" t="str">
            <v>Femenino</v>
          </cell>
          <cell r="Z636" t="str">
            <v>Casado</v>
          </cell>
          <cell r="AA636" t="str">
            <v>URB SANTA MARTHA MZ C LT 7</v>
          </cell>
          <cell r="AE636" t="str">
            <v>Superior Técnico</v>
          </cell>
          <cell r="AF636" t="str">
            <v>Técnico superior completo</v>
          </cell>
          <cell r="AG636" t="str">
            <v>TECNICO EN ENFERMERIA</v>
          </cell>
          <cell r="AK636" t="str">
            <v>TITULO</v>
          </cell>
          <cell r="AM636" t="str">
            <v>NO</v>
          </cell>
          <cell r="AR636" t="str">
            <v>SI</v>
          </cell>
          <cell r="AS636" t="str">
            <v>NO</v>
          </cell>
          <cell r="AT636" t="str">
            <v>NO</v>
          </cell>
          <cell r="AU636" t="str">
            <v>09/08/2022</v>
          </cell>
          <cell r="AV636" t="str">
            <v>09/08/2022</v>
          </cell>
          <cell r="AW636" t="str">
            <v>TECNICO/A EN ENFERMERIA I</v>
          </cell>
          <cell r="AX636" t="str">
            <v>Regimen 1057 (CAS)</v>
          </cell>
          <cell r="AY636" t="str">
            <v>CAS LEY N° 31538</v>
          </cell>
          <cell r="AZ636" t="str">
            <v>Sin Nivel Remunerativo</v>
          </cell>
          <cell r="BA636" t="str">
            <v>0000-Sin Nivel Remunerativo</v>
          </cell>
          <cell r="BC636" t="str">
            <v>Recursos Ordinarios</v>
          </cell>
          <cell r="BD636" t="str">
            <v>1800</v>
          </cell>
          <cell r="BE636" t="str">
            <v>Presencial</v>
          </cell>
          <cell r="BF636" t="str">
            <v>NO</v>
          </cell>
          <cell r="BG636" t="str">
            <v>NO</v>
          </cell>
          <cell r="BI636" t="str">
            <v>NO</v>
          </cell>
          <cell r="BJ636" t="str">
            <v>NO</v>
          </cell>
          <cell r="BL636" t="str">
            <v>NO</v>
          </cell>
          <cell r="BM636" t="str">
            <v>Contrato Administrativo de Servicios</v>
          </cell>
          <cell r="BN636" t="str">
            <v>Tecnicos</v>
          </cell>
          <cell r="BO636" t="str">
            <v>TECNICO ASIS</v>
          </cell>
          <cell r="BP636" t="str">
            <v>000898</v>
          </cell>
          <cell r="BQ636" t="str">
            <v>Ocupada</v>
          </cell>
          <cell r="BR636" t="str">
            <v>Contrato</v>
          </cell>
          <cell r="BS636" t="str">
            <v>09/08/2022</v>
          </cell>
          <cell r="BT636" t="str">
            <v>MEMORANDUM</v>
          </cell>
          <cell r="BU636" t="str">
            <v>09/08/2022</v>
          </cell>
          <cell r="BV636" t="str">
            <v>1150-2022-j-rr/hh-rsab</v>
          </cell>
          <cell r="BW636" t="str">
            <v>P.S. I-2 CCOCHUA</v>
          </cell>
          <cell r="BX636" t="str">
            <v>RED DE SALUD ABANCAY</v>
          </cell>
          <cell r="BZ636" t="str">
            <v>Personal y Obligaciones Sociales</v>
          </cell>
          <cell r="CA636" t="str">
            <v>RECURSOS ORDINARIOS</v>
          </cell>
          <cell r="CB636" t="str">
            <v>2</v>
          </cell>
          <cell r="CC636" t="str">
            <v>BANCO DE LA NACION</v>
          </cell>
          <cell r="CD636" t="str">
            <v>MULTIRED</v>
          </cell>
          <cell r="CE636" t="str">
            <v>-</v>
          </cell>
          <cell r="CF636" t="str">
            <v>-</v>
          </cell>
          <cell r="CG636" t="str">
            <v>DL.19990 - SNP</v>
          </cell>
          <cell r="CH636" t="str">
            <v>O.N.P.</v>
          </cell>
          <cell r="CI636" t="str">
            <v>09/08/2022</v>
          </cell>
          <cell r="CL636" t="str">
            <v>UE Red De Salud Abancay</v>
          </cell>
          <cell r="CM636" t="str">
            <v>ACTIVO</v>
          </cell>
          <cell r="CQ636" t="str">
            <v>Perú</v>
          </cell>
          <cell r="CR636" t="str">
            <v>MICRORED DE SALUD CURAHUASI</v>
          </cell>
        </row>
        <row r="637">
          <cell r="S637" t="str">
            <v>44167526</v>
          </cell>
          <cell r="T637" t="str">
            <v>MARISOL</v>
          </cell>
          <cell r="U637" t="str">
            <v>VALDARRAGO</v>
          </cell>
          <cell r="V637" t="str">
            <v>VALDIVIA</v>
          </cell>
          <cell r="W637" t="str">
            <v>SIN DATOS</v>
          </cell>
          <cell r="X637" t="str">
            <v>12/01/1985</v>
          </cell>
          <cell r="Y637" t="str">
            <v>Femenino</v>
          </cell>
          <cell r="Z637" t="str">
            <v>Soltero</v>
          </cell>
          <cell r="AA637" t="str">
            <v>JR.AREQUIPA 308</v>
          </cell>
          <cell r="AC637" t="str">
            <v>mary-852017@hotmail.com</v>
          </cell>
          <cell r="AD637" t="str">
            <v>983109398</v>
          </cell>
          <cell r="AE637" t="str">
            <v>Superior Técnico</v>
          </cell>
          <cell r="AF637" t="str">
            <v>Técnico superior completo</v>
          </cell>
          <cell r="AG637" t="str">
            <v>TECNICO EN ENFERMERIA</v>
          </cell>
          <cell r="AK637" t="str">
            <v>TITULO</v>
          </cell>
          <cell r="AM637" t="str">
            <v>NO</v>
          </cell>
          <cell r="AR637" t="str">
            <v>SI</v>
          </cell>
          <cell r="AS637" t="str">
            <v>NO</v>
          </cell>
          <cell r="AT637" t="str">
            <v>NO</v>
          </cell>
          <cell r="AV637" t="str">
            <v>2011-05-01</v>
          </cell>
          <cell r="AW637" t="str">
            <v>TECNICO/A EN ENFERMERIA I</v>
          </cell>
          <cell r="AX637" t="str">
            <v>Regimen 276</v>
          </cell>
          <cell r="AY637" t="str">
            <v>Nombrado</v>
          </cell>
          <cell r="AZ637" t="str">
            <v>STF</v>
          </cell>
          <cell r="BA637" t="str">
            <v>0099-STF-Servidor Tecnico F</v>
          </cell>
          <cell r="BB637" t="str">
            <v>TF</v>
          </cell>
          <cell r="BE637" t="str">
            <v>Presencial</v>
          </cell>
          <cell r="BF637" t="str">
            <v>NO</v>
          </cell>
          <cell r="BG637" t="str">
            <v>NO</v>
          </cell>
          <cell r="BI637" t="str">
            <v>NO</v>
          </cell>
          <cell r="BJ637" t="str">
            <v>NO</v>
          </cell>
          <cell r="BK637" t="str">
            <v>31/12/2018</v>
          </cell>
          <cell r="BL637" t="str">
            <v>SI</v>
          </cell>
          <cell r="BM637" t="str">
            <v>Activos</v>
          </cell>
          <cell r="BN637" t="str">
            <v>Tecnicos</v>
          </cell>
          <cell r="BO637" t="str">
            <v>TECNICO ASIS</v>
          </cell>
          <cell r="BP637" t="str">
            <v>000617</v>
          </cell>
          <cell r="BQ637" t="str">
            <v>Ocupada</v>
          </cell>
          <cell r="BR637" t="str">
            <v>Concurso</v>
          </cell>
          <cell r="BS637" t="str">
            <v>31/12/2018</v>
          </cell>
          <cell r="BT637" t="str">
            <v>RESOLUCION DIRECTORAL</v>
          </cell>
          <cell r="BU637" t="str">
            <v>31/12/2018</v>
          </cell>
          <cell r="BV637" t="str">
            <v>396-2018</v>
          </cell>
          <cell r="BW637" t="str">
            <v>P.S. I-2 PICHIUPATA</v>
          </cell>
          <cell r="BX637" t="str">
            <v>DIRECCION EJECUTIVA</v>
          </cell>
          <cell r="BZ637" t="str">
            <v>Personal y Obligaciones Sociales</v>
          </cell>
          <cell r="CA637" t="str">
            <v>RECURSOS ORDINARIOS</v>
          </cell>
          <cell r="CB637" t="str">
            <v>12</v>
          </cell>
          <cell r="CC637" t="str">
            <v>BANCO DE LA NACION</v>
          </cell>
          <cell r="CD637" t="str">
            <v>CUENTA DE AHORRO</v>
          </cell>
          <cell r="CE637" t="str">
            <v>04181250416</v>
          </cell>
          <cell r="CF637" t="str">
            <v>00000000000000000000</v>
          </cell>
          <cell r="CG637" t="str">
            <v>DL.19990 - SNP</v>
          </cell>
          <cell r="CH637" t="str">
            <v>O.N.P.</v>
          </cell>
          <cell r="CI637" t="str">
            <v>01/01/2019</v>
          </cell>
          <cell r="CJ637" t="str">
            <v>000000000000</v>
          </cell>
          <cell r="CK637" t="str">
            <v>000000000000000</v>
          </cell>
          <cell r="CL637" t="str">
            <v>UE Red De Salud Abancay</v>
          </cell>
          <cell r="CM637" t="str">
            <v>ACTIVO</v>
          </cell>
          <cell r="CQ637" t="str">
            <v>Perú</v>
          </cell>
          <cell r="CR637" t="str">
            <v>MICRORED DE SALUD HUANCARAMA</v>
          </cell>
        </row>
        <row r="638">
          <cell r="S638" t="str">
            <v>31041238</v>
          </cell>
          <cell r="T638" t="str">
            <v>PASCUAL</v>
          </cell>
          <cell r="U638" t="str">
            <v>CHIPA</v>
          </cell>
          <cell r="V638" t="str">
            <v>PILLCO</v>
          </cell>
          <cell r="W638" t="str">
            <v>SIN DATOS</v>
          </cell>
          <cell r="X638" t="str">
            <v>29/03/1970</v>
          </cell>
          <cell r="Y638" t="str">
            <v>Masculino</v>
          </cell>
          <cell r="Z638" t="str">
            <v>Soltero</v>
          </cell>
          <cell r="AA638" t="str">
            <v>OCCARACCA</v>
          </cell>
          <cell r="AC638" t="str">
            <v>paschipa29@gemail.com</v>
          </cell>
          <cell r="AD638" t="str">
            <v>997461565</v>
          </cell>
          <cell r="AE638" t="str">
            <v>Superior Técnico</v>
          </cell>
          <cell r="AF638" t="str">
            <v>Técnico superior completo</v>
          </cell>
          <cell r="AG638" t="str">
            <v>TECNICO EN ENFERMERIA</v>
          </cell>
          <cell r="AK638" t="str">
            <v>TITULO</v>
          </cell>
          <cell r="AM638" t="str">
            <v>NO</v>
          </cell>
          <cell r="AR638" t="str">
            <v>SI</v>
          </cell>
          <cell r="AS638" t="str">
            <v>NO</v>
          </cell>
          <cell r="AT638" t="str">
            <v>NO</v>
          </cell>
          <cell r="AV638" t="str">
            <v>2011-04-01</v>
          </cell>
          <cell r="AW638" t="str">
            <v>TECNICO/A EN ENFERMERIA I</v>
          </cell>
          <cell r="AX638" t="str">
            <v>Regimen 276</v>
          </cell>
          <cell r="AY638" t="str">
            <v>Nombrado</v>
          </cell>
          <cell r="AZ638" t="str">
            <v>STC</v>
          </cell>
          <cell r="BA638" t="str">
            <v>0096-STC-Servidor Tecnico C</v>
          </cell>
          <cell r="BB638" t="str">
            <v>TC</v>
          </cell>
          <cell r="BC638" t="str">
            <v>Recursos Ordinarios</v>
          </cell>
          <cell r="BE638" t="str">
            <v>Presencial</v>
          </cell>
          <cell r="BF638" t="str">
            <v>NO</v>
          </cell>
          <cell r="BG638" t="str">
            <v>NO</v>
          </cell>
          <cell r="BI638" t="str">
            <v>NO</v>
          </cell>
          <cell r="BJ638" t="str">
            <v>NO</v>
          </cell>
          <cell r="BL638" t="str">
            <v>NO</v>
          </cell>
          <cell r="BM638" t="str">
            <v>Activos</v>
          </cell>
          <cell r="BN638" t="str">
            <v>Tecnicos</v>
          </cell>
          <cell r="BO638" t="str">
            <v>TECNICO ASIS</v>
          </cell>
          <cell r="BP638" t="str">
            <v>000215</v>
          </cell>
          <cell r="BQ638" t="str">
            <v>Ocupada</v>
          </cell>
          <cell r="BR638" t="str">
            <v>Ley 30372</v>
          </cell>
          <cell r="BS638" t="str">
            <v>01/04/2011</v>
          </cell>
          <cell r="BT638" t="str">
            <v>RESOLUCION DIRECTORAL</v>
          </cell>
          <cell r="BU638" t="str">
            <v>01/04/2011</v>
          </cell>
          <cell r="BV638" t="str">
            <v>-</v>
          </cell>
          <cell r="BX638" t="str">
            <v>DIRECCION EJECUTIVA</v>
          </cell>
          <cell r="BY638" t="str">
            <v>GESTION ADMINISTRATIVA</v>
          </cell>
          <cell r="BZ638" t="str">
            <v>Personal y Obligaciones Sociales</v>
          </cell>
          <cell r="CA638" t="str">
            <v>RECURSOS ORDINARIOS</v>
          </cell>
          <cell r="CB638" t="str">
            <v>12</v>
          </cell>
          <cell r="CC638" t="str">
            <v>BANCO DE LA NACION</v>
          </cell>
          <cell r="CD638" t="str">
            <v>MULTIRED</v>
          </cell>
          <cell r="CE638" t="str">
            <v>04181029124</v>
          </cell>
          <cell r="CF638" t="str">
            <v>1</v>
          </cell>
          <cell r="CG638" t="str">
            <v>DL.19990 - SNP</v>
          </cell>
          <cell r="CH638" t="str">
            <v>O.N.P.</v>
          </cell>
          <cell r="CI638" t="str">
            <v>29/01/2003</v>
          </cell>
          <cell r="CJ638" t="str">
            <v>0</v>
          </cell>
          <cell r="CK638" t="str">
            <v>0</v>
          </cell>
          <cell r="CL638" t="str">
            <v>UE Red De Salud Abancay</v>
          </cell>
          <cell r="CM638" t="str">
            <v>ACTIVO</v>
          </cell>
          <cell r="CQ638" t="str">
            <v>Perú</v>
          </cell>
          <cell r="CR638" t="str">
            <v>MICRORED DE SALUD HUANCARAMA</v>
          </cell>
        </row>
        <row r="639">
          <cell r="S639" t="str">
            <v>31043777</v>
          </cell>
          <cell r="T639" t="str">
            <v>PILAR</v>
          </cell>
          <cell r="U639" t="str">
            <v>MELENDEZ</v>
          </cell>
          <cell r="V639" t="str">
            <v>ALLAHUA</v>
          </cell>
          <cell r="W639" t="str">
            <v>SIN DATOS</v>
          </cell>
          <cell r="X639" t="str">
            <v>13/05/1977</v>
          </cell>
          <cell r="Y639" t="str">
            <v>Femenino</v>
          </cell>
          <cell r="Z639" t="str">
            <v>Soltero</v>
          </cell>
          <cell r="AA639" t="str">
            <v>C.P.M. CCERABAMBA MZ-D L-40</v>
          </cell>
          <cell r="AC639" t="str">
            <v>pilar1039@hotmail.com</v>
          </cell>
          <cell r="AD639" t="str">
            <v>974521718</v>
          </cell>
          <cell r="AE639" t="str">
            <v>Superior Técnico</v>
          </cell>
          <cell r="AF639" t="str">
            <v>Técnico superior completo</v>
          </cell>
          <cell r="AG639" t="str">
            <v>TECNICO EN ENFERMERIA</v>
          </cell>
          <cell r="AK639" t="str">
            <v>TITULO</v>
          </cell>
          <cell r="AM639" t="str">
            <v>NO</v>
          </cell>
          <cell r="AR639" t="str">
            <v>SI</v>
          </cell>
          <cell r="AS639" t="str">
            <v>NO</v>
          </cell>
          <cell r="AT639" t="str">
            <v>NO</v>
          </cell>
          <cell r="AV639" t="str">
            <v>2010-08-01</v>
          </cell>
          <cell r="AW639" t="str">
            <v>TECNICO/A EN ENFERMERIA I</v>
          </cell>
          <cell r="AX639" t="str">
            <v>Regimen 276</v>
          </cell>
          <cell r="AY639" t="str">
            <v>Nombrado</v>
          </cell>
          <cell r="AZ639" t="str">
            <v>STF</v>
          </cell>
          <cell r="BA639" t="str">
            <v>0099-STF-Servidor Tecnico F</v>
          </cell>
          <cell r="BB639" t="str">
            <v>TF</v>
          </cell>
          <cell r="BE639" t="str">
            <v>Presencial</v>
          </cell>
          <cell r="BF639" t="str">
            <v>NO</v>
          </cell>
          <cell r="BG639" t="str">
            <v>NO</v>
          </cell>
          <cell r="BI639" t="str">
            <v>NO</v>
          </cell>
          <cell r="BJ639" t="str">
            <v>NO</v>
          </cell>
          <cell r="BK639" t="str">
            <v>2016-01-01</v>
          </cell>
          <cell r="BL639" t="str">
            <v>NO</v>
          </cell>
          <cell r="BM639" t="str">
            <v>Activos</v>
          </cell>
          <cell r="BN639" t="str">
            <v>Tecnicos</v>
          </cell>
          <cell r="BO639" t="str">
            <v>TECNICO ASIS</v>
          </cell>
          <cell r="BP639" t="str">
            <v>000495</v>
          </cell>
          <cell r="BQ639" t="str">
            <v>Ocupada</v>
          </cell>
          <cell r="BR639" t="str">
            <v>Ley 30281</v>
          </cell>
          <cell r="BS639" t="str">
            <v>31/12/2015</v>
          </cell>
          <cell r="BT639" t="str">
            <v>RESOLUCION DIRECTORAL</v>
          </cell>
          <cell r="BU639" t="str">
            <v>31/12/2015</v>
          </cell>
          <cell r="BV639" t="str">
            <v>Nombramiento 2015</v>
          </cell>
          <cell r="BX639" t="str">
            <v>RED DE SALUD ABANCAY</v>
          </cell>
          <cell r="BY639" t="str">
            <v>GESTION ADMINISTRATIVA</v>
          </cell>
          <cell r="BZ639" t="str">
            <v>Personal y Obligaciones Sociales</v>
          </cell>
          <cell r="CA639" t="str">
            <v>RECURSOS ORDINARIOS</v>
          </cell>
          <cell r="CB639" t="str">
            <v>12</v>
          </cell>
          <cell r="CC639" t="str">
            <v>BANCO DE LA NACION</v>
          </cell>
          <cell r="CD639" t="str">
            <v>MULTIRED</v>
          </cell>
          <cell r="CE639" t="str">
            <v>00000</v>
          </cell>
          <cell r="CF639" t="str">
            <v>00000000000000000000</v>
          </cell>
          <cell r="CG639" t="str">
            <v>Sin Régimen Pensionario</v>
          </cell>
          <cell r="CH639" t="str">
            <v>Sin AFP</v>
          </cell>
          <cell r="CK639" t="str">
            <v>000000000000000</v>
          </cell>
          <cell r="CL639" t="str">
            <v>UE Red De Salud Abancay</v>
          </cell>
          <cell r="CM639" t="str">
            <v>ACTIVO</v>
          </cell>
          <cell r="CQ639" t="str">
            <v>Perú</v>
          </cell>
          <cell r="CR639" t="str">
            <v>MICRORED DE SALUD HUANCARAMA</v>
          </cell>
        </row>
        <row r="640">
          <cell r="S640" t="str">
            <v>42533292</v>
          </cell>
          <cell r="T640" t="str">
            <v>RUTH VICTORIA</v>
          </cell>
          <cell r="U640" t="str">
            <v>NAVEROS</v>
          </cell>
          <cell r="V640" t="str">
            <v>AGUIRRE</v>
          </cell>
          <cell r="W640" t="str">
            <v>SIN DATOS</v>
          </cell>
          <cell r="X640" t="str">
            <v>16/05/1984</v>
          </cell>
          <cell r="Y640" t="str">
            <v>Femenino</v>
          </cell>
          <cell r="Z640" t="str">
            <v>Soltero</v>
          </cell>
          <cell r="AA640" t="str">
            <v>LOS AMANCAES A-7</v>
          </cell>
          <cell r="AB640" t="str">
            <v>10425332924</v>
          </cell>
          <cell r="AC640" t="str">
            <v>ruth.naveros@hotmail.com</v>
          </cell>
          <cell r="AD640" t="str">
            <v>944445606,944445606,944445606</v>
          </cell>
          <cell r="AE640" t="str">
            <v>Superior Universitario</v>
          </cell>
          <cell r="AF640" t="str">
            <v>Superior completo</v>
          </cell>
          <cell r="AG640" t="str">
            <v>ENFERMERA(O)</v>
          </cell>
          <cell r="AK640" t="str">
            <v>TITULO</v>
          </cell>
          <cell r="AL640" t="str">
            <v>62737</v>
          </cell>
          <cell r="AM640" t="str">
            <v>NO</v>
          </cell>
          <cell r="AR640" t="str">
            <v>SI</v>
          </cell>
          <cell r="AS640" t="str">
            <v>NO</v>
          </cell>
          <cell r="AT640" t="str">
            <v>NO</v>
          </cell>
          <cell r="AU640" t="str">
            <v>11/11/2021</v>
          </cell>
          <cell r="AV640" t="str">
            <v>11/11/2021</v>
          </cell>
          <cell r="AW640" t="str">
            <v>ENFERMERA/O</v>
          </cell>
          <cell r="AX640" t="str">
            <v>Regimen 276</v>
          </cell>
          <cell r="AY640" t="str">
            <v>Nombrado</v>
          </cell>
          <cell r="AZ640" t="str">
            <v>ENF-10</v>
          </cell>
          <cell r="BA640" t="str">
            <v>0076-ENF-10-Enfermera (nivel I)</v>
          </cell>
          <cell r="BB640" t="str">
            <v>10</v>
          </cell>
          <cell r="BE640" t="str">
            <v>Presencial</v>
          </cell>
          <cell r="BF640" t="str">
            <v>NO</v>
          </cell>
          <cell r="BG640" t="str">
            <v>NO</v>
          </cell>
          <cell r="BI640" t="str">
            <v>NO</v>
          </cell>
          <cell r="BJ640" t="str">
            <v>NO</v>
          </cell>
          <cell r="BL640" t="str">
            <v>SI</v>
          </cell>
          <cell r="BM640" t="str">
            <v>Activos</v>
          </cell>
          <cell r="BN640" t="str">
            <v>Profesionales de la Salud</v>
          </cell>
          <cell r="BO640" t="str">
            <v>PROF. DE LA SALUD</v>
          </cell>
          <cell r="BP640" t="str">
            <v>000627</v>
          </cell>
          <cell r="BQ640" t="str">
            <v>Ocupada</v>
          </cell>
          <cell r="BR640" t="str">
            <v>Concurso</v>
          </cell>
          <cell r="BS640" t="str">
            <v>11/11/2021</v>
          </cell>
          <cell r="BT640" t="str">
            <v>RESOLUCION DIRECTORAL</v>
          </cell>
          <cell r="BU640" t="str">
            <v>11/11/2021</v>
          </cell>
          <cell r="BV640" t="str">
            <v>R.D. Nª 382-2021-D-RSAB-APURIMAC</v>
          </cell>
          <cell r="BW640" t="str">
            <v>P.S. I-1 CCERABAMBA</v>
          </cell>
          <cell r="BX640" t="str">
            <v>RED DE SALUD ABANCAY</v>
          </cell>
          <cell r="BZ640" t="str">
            <v>Personal y Obligaciones Sociales</v>
          </cell>
          <cell r="CA640" t="str">
            <v>RECURSOS ORDINARIOS</v>
          </cell>
          <cell r="CB640" t="str">
            <v>12</v>
          </cell>
          <cell r="CC640" t="str">
            <v>BANCO DE LA NACION</v>
          </cell>
          <cell r="CD640" t="str">
            <v>CUENTA CORRIENTE</v>
          </cell>
          <cell r="CE640" t="str">
            <v>00000000000000000000</v>
          </cell>
          <cell r="CF640" t="str">
            <v>00000000000000000000</v>
          </cell>
          <cell r="CG640" t="str">
            <v>DL.19990 - SNP</v>
          </cell>
          <cell r="CH640" t="str">
            <v>O.N.P.</v>
          </cell>
          <cell r="CI640" t="str">
            <v>11/11/2021</v>
          </cell>
          <cell r="CJ640" t="str">
            <v>-</v>
          </cell>
          <cell r="CK640" t="str">
            <v>-</v>
          </cell>
          <cell r="CL640" t="str">
            <v>UE Red De Salud Abancay</v>
          </cell>
          <cell r="CM640" t="str">
            <v>ACTIVO</v>
          </cell>
          <cell r="CQ640" t="str">
            <v>Perú</v>
          </cell>
          <cell r="CR640" t="str">
            <v>MICRORED DE SALUD HUANCARAMA</v>
          </cell>
        </row>
        <row r="641">
          <cell r="S641" t="str">
            <v>31038667</v>
          </cell>
          <cell r="T641" t="str">
            <v>NATALIA</v>
          </cell>
          <cell r="U641" t="str">
            <v>HURTADO</v>
          </cell>
          <cell r="V641" t="str">
            <v>ARCE</v>
          </cell>
          <cell r="W641" t="str">
            <v>SIN DATOS</v>
          </cell>
          <cell r="X641" t="str">
            <v>10/01/1974</v>
          </cell>
          <cell r="Y641" t="str">
            <v>Femenino</v>
          </cell>
          <cell r="Z641" t="str">
            <v>Soltero</v>
          </cell>
          <cell r="AA641" t="str">
            <v>ABANCAY</v>
          </cell>
          <cell r="AC641" t="str">
            <v>hurtadonatasha20@hotmail.com</v>
          </cell>
          <cell r="AD641" t="str">
            <v>995461032</v>
          </cell>
          <cell r="AE641" t="str">
            <v>Superior Técnico</v>
          </cell>
          <cell r="AF641" t="str">
            <v>Técnico superior completo</v>
          </cell>
          <cell r="AG641" t="str">
            <v>TECNICO EN ENFERMERIA</v>
          </cell>
          <cell r="AK641" t="str">
            <v>TITULO</v>
          </cell>
          <cell r="AM641" t="str">
            <v>NO</v>
          </cell>
          <cell r="AR641" t="str">
            <v>SI</v>
          </cell>
          <cell r="AS641" t="str">
            <v>NO</v>
          </cell>
          <cell r="AT641" t="str">
            <v>NO</v>
          </cell>
          <cell r="AV641" t="str">
            <v>2011-09-05</v>
          </cell>
          <cell r="AW641" t="str">
            <v>TECNICO/A EN ENFERMERIA I</v>
          </cell>
          <cell r="AX641" t="str">
            <v>Regimen 276</v>
          </cell>
          <cell r="AY641" t="str">
            <v>Nombrado</v>
          </cell>
          <cell r="AZ641" t="str">
            <v>STF</v>
          </cell>
          <cell r="BA641" t="str">
            <v>0099-STF-Servidor Tecnico F</v>
          </cell>
          <cell r="BB641" t="str">
            <v>TF</v>
          </cell>
          <cell r="BE641" t="str">
            <v>Presencial</v>
          </cell>
          <cell r="BF641" t="str">
            <v>NO</v>
          </cell>
          <cell r="BG641" t="str">
            <v>NO</v>
          </cell>
          <cell r="BI641" t="str">
            <v>NO</v>
          </cell>
          <cell r="BJ641" t="str">
            <v>NO</v>
          </cell>
          <cell r="BK641" t="str">
            <v>2016-01-01</v>
          </cell>
          <cell r="BL641" t="str">
            <v>NO</v>
          </cell>
          <cell r="BM641" t="str">
            <v>Activos</v>
          </cell>
          <cell r="BN641" t="str">
            <v>Tecnicos</v>
          </cell>
          <cell r="BO641" t="str">
            <v>TECNICO ASIS</v>
          </cell>
          <cell r="BP641" t="str">
            <v>000488</v>
          </cell>
          <cell r="BQ641" t="str">
            <v>Ocupada</v>
          </cell>
          <cell r="BR641" t="str">
            <v>Ley 30281</v>
          </cell>
          <cell r="BS641" t="str">
            <v>31/12/2015</v>
          </cell>
          <cell r="BT641" t="str">
            <v>RESOLUCION DIRECTORAL</v>
          </cell>
          <cell r="BU641" t="str">
            <v>31/12/2015</v>
          </cell>
          <cell r="BV641" t="str">
            <v>Nombramiento 2015</v>
          </cell>
          <cell r="BX641" t="str">
            <v>RED DE SALUD ABANCAY</v>
          </cell>
          <cell r="BY641" t="str">
            <v>GESTION ADMINISTRATIVA</v>
          </cell>
          <cell r="BZ641" t="str">
            <v>Personal y Obligaciones Sociales</v>
          </cell>
          <cell r="CA641" t="str">
            <v>RECURSOS ORDINARIOS</v>
          </cell>
          <cell r="CB641" t="str">
            <v>12</v>
          </cell>
          <cell r="CC641" t="str">
            <v>BANCO DE LA NACION</v>
          </cell>
          <cell r="CD641" t="str">
            <v>MULTIRED</v>
          </cell>
          <cell r="CE641" t="str">
            <v>00000</v>
          </cell>
          <cell r="CF641" t="str">
            <v>00000000000000000000</v>
          </cell>
          <cell r="CG641" t="str">
            <v>DL.19990 - SNP</v>
          </cell>
          <cell r="CH641" t="str">
            <v>O.N.P.</v>
          </cell>
          <cell r="CI641" t="str">
            <v>01/07/2018</v>
          </cell>
          <cell r="CJ641" t="str">
            <v>000000000000</v>
          </cell>
          <cell r="CK641" t="str">
            <v>000000000000000</v>
          </cell>
          <cell r="CL641" t="str">
            <v>UE Red De Salud Abancay</v>
          </cell>
          <cell r="CM641" t="str">
            <v>ACTIVO</v>
          </cell>
          <cell r="CQ641" t="str">
            <v>Perú</v>
          </cell>
          <cell r="CR641" t="str">
            <v>MICRORED DE SALUD LAMBRAMA</v>
          </cell>
        </row>
        <row r="642">
          <cell r="S642" t="str">
            <v>45197343</v>
          </cell>
          <cell r="T642" t="str">
            <v>LIZBETH</v>
          </cell>
          <cell r="U642" t="str">
            <v>RICSE</v>
          </cell>
          <cell r="V642" t="str">
            <v>GARCIA</v>
          </cell>
          <cell r="W642" t="str">
            <v>SIN DATOS</v>
          </cell>
          <cell r="X642" t="str">
            <v>21/04/1988</v>
          </cell>
          <cell r="Y642" t="str">
            <v>Femenino</v>
          </cell>
          <cell r="Z642" t="str">
            <v>Soltero</v>
          </cell>
          <cell r="AA642" t="str">
            <v>CCACHAHUAÑA</v>
          </cell>
          <cell r="AE642" t="str">
            <v>Superior Técnico</v>
          </cell>
          <cell r="AF642" t="str">
            <v>Técnico superior completo</v>
          </cell>
          <cell r="AG642" t="str">
            <v>TECNICO EN ENFERMERIA</v>
          </cell>
          <cell r="AK642" t="str">
            <v>TITULO</v>
          </cell>
          <cell r="AM642" t="str">
            <v>NO</v>
          </cell>
          <cell r="AR642" t="str">
            <v>SI</v>
          </cell>
          <cell r="AS642" t="str">
            <v>NO</v>
          </cell>
          <cell r="AT642" t="str">
            <v>NO</v>
          </cell>
          <cell r="AU642" t="str">
            <v>15/06/2022</v>
          </cell>
          <cell r="AV642" t="str">
            <v>15/06/2022</v>
          </cell>
          <cell r="AW642" t="str">
            <v>TECNICO/A EN ENFERMERIA I</v>
          </cell>
          <cell r="AX642" t="str">
            <v>Regimen 276</v>
          </cell>
          <cell r="AY642" t="str">
            <v>Contratado 276 - Plazo fijo</v>
          </cell>
          <cell r="AZ642" t="str">
            <v>STC</v>
          </cell>
          <cell r="BA642" t="str">
            <v>0096-STC-Servidor Tecnico C</v>
          </cell>
          <cell r="BB642" t="str">
            <v>TC</v>
          </cell>
          <cell r="BE642" t="str">
            <v>Presencial</v>
          </cell>
          <cell r="BF642" t="str">
            <v>NO</v>
          </cell>
          <cell r="BG642" t="str">
            <v>NO</v>
          </cell>
          <cell r="BI642" t="str">
            <v>NO</v>
          </cell>
          <cell r="BJ642" t="str">
            <v>NO</v>
          </cell>
          <cell r="BL642" t="str">
            <v>NO</v>
          </cell>
          <cell r="BM642" t="str">
            <v>Activos</v>
          </cell>
          <cell r="BN642" t="str">
            <v>Tecnicos</v>
          </cell>
          <cell r="BO642" t="str">
            <v>TECNICO ASIS</v>
          </cell>
          <cell r="BP642" t="str">
            <v>000257</v>
          </cell>
          <cell r="BQ642" t="str">
            <v>Ocupada</v>
          </cell>
          <cell r="BR642" t="str">
            <v>Contrato</v>
          </cell>
          <cell r="BS642" t="str">
            <v>15/06/2022</v>
          </cell>
          <cell r="BT642" t="str">
            <v>MEMORANDUM</v>
          </cell>
          <cell r="BU642" t="str">
            <v>15/06/2022</v>
          </cell>
          <cell r="BV642" t="str">
            <v>MEMO Nº 795-2022-J-RR/HH-RSAB</v>
          </cell>
          <cell r="BW642" t="str">
            <v>C.S. I-3 PALPACACHI</v>
          </cell>
          <cell r="BX642" t="str">
            <v>MICRORED DE SALUD</v>
          </cell>
          <cell r="BY642" t="str">
            <v>GESTION ADMINISTRATIVA</v>
          </cell>
          <cell r="BZ642" t="str">
            <v>Personal y Obligaciones Sociales</v>
          </cell>
          <cell r="CA642" t="str">
            <v>RECURSOS ORDINARIOS</v>
          </cell>
          <cell r="CB642" t="str">
            <v>12</v>
          </cell>
          <cell r="CC642" t="str">
            <v>BANCO DE LA NACION</v>
          </cell>
          <cell r="CD642" t="str">
            <v>CUENTA CORRIENTE</v>
          </cell>
          <cell r="CE642" t="str">
            <v>00000000000000000000</v>
          </cell>
          <cell r="CF642" t="str">
            <v>00000000000000000000</v>
          </cell>
          <cell r="CG642" t="str">
            <v>DL.19990 - SNP</v>
          </cell>
          <cell r="CH642" t="str">
            <v>O.N.P.</v>
          </cell>
          <cell r="CI642" t="str">
            <v>15/06/2022</v>
          </cell>
          <cell r="CL642" t="str">
            <v>UE Red De Salud Abancay</v>
          </cell>
          <cell r="CM642" t="str">
            <v>ACTIVO</v>
          </cell>
          <cell r="CQ642" t="str">
            <v>Perú</v>
          </cell>
          <cell r="CR642" t="str">
            <v>MICRORED DE SALUD LAMBRAMA</v>
          </cell>
        </row>
        <row r="643">
          <cell r="S643" t="str">
            <v>43933946</v>
          </cell>
          <cell r="T643" t="str">
            <v>RIBER</v>
          </cell>
          <cell r="U643" t="str">
            <v>PEREIRA</v>
          </cell>
          <cell r="V643" t="str">
            <v>CARDENAS</v>
          </cell>
          <cell r="W643" t="str">
            <v>SIN DATOS</v>
          </cell>
          <cell r="X643" t="str">
            <v>10/11/1980</v>
          </cell>
          <cell r="Y643" t="str">
            <v>Masculino</v>
          </cell>
          <cell r="Z643" t="str">
            <v>Soltero</v>
          </cell>
          <cell r="AA643" t="str">
            <v>COM. TACMARA</v>
          </cell>
          <cell r="AB643" t="str">
            <v>10439339468</v>
          </cell>
          <cell r="AC643" t="str">
            <v>pereira_c100@hotmail.com</v>
          </cell>
          <cell r="AD643" t="str">
            <v>993641619</v>
          </cell>
          <cell r="AE643" t="str">
            <v>Superior Universitario</v>
          </cell>
          <cell r="AF643" t="str">
            <v>Superior completo</v>
          </cell>
          <cell r="AG643" t="str">
            <v>ENFERMERA(O)</v>
          </cell>
          <cell r="AK643" t="str">
            <v>TITULO</v>
          </cell>
          <cell r="AL643" t="str">
            <v>46969</v>
          </cell>
          <cell r="AM643" t="str">
            <v>NO</v>
          </cell>
          <cell r="AR643" t="str">
            <v>SI</v>
          </cell>
          <cell r="AS643" t="str">
            <v>NO</v>
          </cell>
          <cell r="AT643" t="str">
            <v>NO</v>
          </cell>
          <cell r="AV643" t="str">
            <v>2015-01-01</v>
          </cell>
          <cell r="AW643" t="str">
            <v>ENFERMERA/O</v>
          </cell>
          <cell r="AX643" t="str">
            <v>Regimen 276</v>
          </cell>
          <cell r="AY643" t="str">
            <v>Nombrado</v>
          </cell>
          <cell r="AZ643" t="str">
            <v>ENF-10</v>
          </cell>
          <cell r="BA643" t="str">
            <v>0076-ENF-10-Enfermera (nivel I)</v>
          </cell>
          <cell r="BB643" t="str">
            <v>10</v>
          </cell>
          <cell r="BE643" t="str">
            <v>Presencial</v>
          </cell>
          <cell r="BF643" t="str">
            <v>NO</v>
          </cell>
          <cell r="BG643" t="str">
            <v>NO</v>
          </cell>
          <cell r="BI643" t="str">
            <v>NO</v>
          </cell>
          <cell r="BJ643" t="str">
            <v>NO</v>
          </cell>
          <cell r="BK643" t="str">
            <v>31/12/2014</v>
          </cell>
          <cell r="BL643" t="str">
            <v>SI</v>
          </cell>
          <cell r="BM643" t="str">
            <v>Activos</v>
          </cell>
          <cell r="BN643" t="str">
            <v>Profesionales de la Salud</v>
          </cell>
          <cell r="BO643" t="str">
            <v>PROF. DE LA SALUD</v>
          </cell>
          <cell r="BP643" t="str">
            <v>000370</v>
          </cell>
          <cell r="BQ643" t="str">
            <v>Ocupada</v>
          </cell>
          <cell r="BR643" t="str">
            <v>Ley 30114</v>
          </cell>
          <cell r="BS643" t="str">
            <v>31/12/2014</v>
          </cell>
          <cell r="BT643" t="str">
            <v>RESOLUCION DIRECTORAL</v>
          </cell>
          <cell r="BU643" t="str">
            <v>31/12/2014</v>
          </cell>
          <cell r="BV643" t="str">
            <v>199-2014-D-RSAB-APURIMAC</v>
          </cell>
          <cell r="BX643" t="str">
            <v>DIRECCION EJECUTIVA</v>
          </cell>
          <cell r="BY643" t="str">
            <v>GESTION ADMINISTRATIVA</v>
          </cell>
          <cell r="BZ643" t="str">
            <v>Personal y Obligaciones Sociales</v>
          </cell>
          <cell r="CA643" t="str">
            <v>RECURSOS ORDINARIOS</v>
          </cell>
          <cell r="CB643" t="str">
            <v>12</v>
          </cell>
          <cell r="CC643" t="str">
            <v>BANCO DE LA NACION</v>
          </cell>
          <cell r="CD643" t="str">
            <v>CUENTA DE AHORRO</v>
          </cell>
          <cell r="CE643" t="str">
            <v>04181039030</v>
          </cell>
          <cell r="CF643" t="str">
            <v>1</v>
          </cell>
          <cell r="CG643" t="str">
            <v>DL.19990 - SNP</v>
          </cell>
          <cell r="CH643" t="str">
            <v>O.N.P.</v>
          </cell>
          <cell r="CJ643" t="str">
            <v>0</v>
          </cell>
          <cell r="CK643" t="str">
            <v>0</v>
          </cell>
          <cell r="CL643" t="str">
            <v>UE Red De Salud Abancay</v>
          </cell>
          <cell r="CM643" t="str">
            <v>ACTIVO</v>
          </cell>
          <cell r="CQ643" t="str">
            <v>Perú</v>
          </cell>
          <cell r="CR643" t="str">
            <v>MICRORED DE SALUD HUANCARAMA</v>
          </cell>
        </row>
        <row r="644">
          <cell r="S644" t="str">
            <v>31543284</v>
          </cell>
          <cell r="T644" t="str">
            <v>ROSALINA</v>
          </cell>
          <cell r="U644" t="str">
            <v>PALOMINO</v>
          </cell>
          <cell r="V644" t="str">
            <v>CHIRINOS</v>
          </cell>
          <cell r="W644" t="str">
            <v>SIN DATOS</v>
          </cell>
          <cell r="X644" t="str">
            <v>20/04/1969</v>
          </cell>
          <cell r="Y644" t="str">
            <v>Femenino</v>
          </cell>
          <cell r="Z644" t="str">
            <v>Soltero</v>
          </cell>
          <cell r="AA644" t="str">
            <v>COMUNID PROGRESO</v>
          </cell>
          <cell r="AD644" t="str">
            <v>992742740</v>
          </cell>
          <cell r="AE644" t="str">
            <v>Superior Técnico</v>
          </cell>
          <cell r="AF644" t="str">
            <v>Técnico superior completo</v>
          </cell>
          <cell r="AG644" t="str">
            <v>TECNICO EN ENFERMERIA</v>
          </cell>
          <cell r="AK644" t="str">
            <v>TITULO</v>
          </cell>
          <cell r="AM644" t="str">
            <v>NO</v>
          </cell>
          <cell r="AR644" t="str">
            <v>SI</v>
          </cell>
          <cell r="AS644" t="str">
            <v>NO</v>
          </cell>
          <cell r="AT644" t="str">
            <v>NO</v>
          </cell>
          <cell r="AV644" t="str">
            <v>01/04/2018</v>
          </cell>
          <cell r="AW644" t="str">
            <v>TECNICO/A EN ENFERMERIA I</v>
          </cell>
          <cell r="AX644" t="str">
            <v>Regimen 1057 (CAS)</v>
          </cell>
          <cell r="AY644" t="str">
            <v>Contrato CAS</v>
          </cell>
          <cell r="AZ644" t="str">
            <v>Sin Nivel Remunerativo</v>
          </cell>
          <cell r="BA644" t="str">
            <v>0000-Sin Nivel Remunerativo</v>
          </cell>
          <cell r="BC644" t="str">
            <v>Recursos Ordinarios</v>
          </cell>
          <cell r="BD644" t="str">
            <v>1500</v>
          </cell>
          <cell r="BE644" t="str">
            <v>Presencial</v>
          </cell>
          <cell r="BF644" t="str">
            <v>NO</v>
          </cell>
          <cell r="BG644" t="str">
            <v>NO</v>
          </cell>
          <cell r="BI644" t="str">
            <v>NO</v>
          </cell>
          <cell r="BJ644" t="str">
            <v>NO</v>
          </cell>
          <cell r="BL644" t="str">
            <v>NO</v>
          </cell>
          <cell r="BM644" t="str">
            <v>Contrato Administrativo de Servicios</v>
          </cell>
          <cell r="BN644" t="str">
            <v>Tecnicos</v>
          </cell>
          <cell r="BO644" t="str">
            <v>TECNICO ASIS</v>
          </cell>
          <cell r="BP644" t="str">
            <v>000347</v>
          </cell>
          <cell r="BQ644" t="str">
            <v>Ocupada</v>
          </cell>
          <cell r="BR644" t="str">
            <v>Concurso</v>
          </cell>
          <cell r="BS644" t="str">
            <v>01/04/2018</v>
          </cell>
          <cell r="BT644" t="str">
            <v>MEMORANDUM</v>
          </cell>
          <cell r="BU644" t="str">
            <v>01/04/2018</v>
          </cell>
          <cell r="BV644" t="str">
            <v>74-2018</v>
          </cell>
          <cell r="BW644" t="str">
            <v>RED DE SALUD ABANCAY</v>
          </cell>
          <cell r="BX644" t="str">
            <v>DIRECCION EJECUTIVA</v>
          </cell>
          <cell r="BZ644" t="str">
            <v>Personal y Obligaciones Sociales</v>
          </cell>
          <cell r="CA644" t="str">
            <v>RECURSOS ORDINARIOS</v>
          </cell>
          <cell r="CB644" t="str">
            <v>9</v>
          </cell>
          <cell r="CC644" t="str">
            <v>BANCO DE LA NACION</v>
          </cell>
          <cell r="CD644" t="str">
            <v>CUENTA DE AHORRO</v>
          </cell>
          <cell r="CE644" t="str">
            <v>04181240739</v>
          </cell>
          <cell r="CF644" t="str">
            <v>1</v>
          </cell>
          <cell r="CG644" t="str">
            <v>DL.25897 - SPP</v>
          </cell>
          <cell r="CH644" t="str">
            <v>AFP INTEGRA</v>
          </cell>
          <cell r="CI644" t="str">
            <v>03/06/2018</v>
          </cell>
          <cell r="CJ644" t="str">
            <v>000000000000</v>
          </cell>
          <cell r="CK644" t="str">
            <v>0</v>
          </cell>
          <cell r="CL644" t="str">
            <v>UE Red De Salud Abancay</v>
          </cell>
          <cell r="CM644" t="str">
            <v>ACTIVO</v>
          </cell>
          <cell r="CQ644" t="str">
            <v>Perú</v>
          </cell>
          <cell r="CR644" t="str">
            <v>MICRORED DE SALUD HUANCARAMA</v>
          </cell>
        </row>
        <row r="645">
          <cell r="S645" t="str">
            <v>45007739</v>
          </cell>
          <cell r="T645" t="str">
            <v>SILVIA EUGENIA</v>
          </cell>
          <cell r="U645" t="str">
            <v>QUISPE</v>
          </cell>
          <cell r="V645" t="str">
            <v>GUILLEN</v>
          </cell>
          <cell r="W645" t="str">
            <v>SIN DATOS</v>
          </cell>
          <cell r="X645" t="str">
            <v>25/11/1986</v>
          </cell>
          <cell r="Y645" t="str">
            <v>Femenino</v>
          </cell>
          <cell r="Z645" t="str">
            <v>Soltero</v>
          </cell>
          <cell r="AA645" t="str">
            <v>SAYARI BARATILLO J-11</v>
          </cell>
          <cell r="AB645" t="str">
            <v>10450077399</v>
          </cell>
          <cell r="AE645" t="str">
            <v>Superior Técnico</v>
          </cell>
          <cell r="AF645" t="str">
            <v>Técnico superior completo</v>
          </cell>
          <cell r="AG645" t="str">
            <v>TECNICO EN ENFERMERIA</v>
          </cell>
          <cell r="AK645" t="str">
            <v>TITULO</v>
          </cell>
          <cell r="AM645" t="str">
            <v>NO</v>
          </cell>
          <cell r="AR645" t="str">
            <v>SI</v>
          </cell>
          <cell r="AS645" t="str">
            <v>NO</v>
          </cell>
          <cell r="AT645" t="str">
            <v>NO</v>
          </cell>
          <cell r="AV645" t="str">
            <v>2015-01-01</v>
          </cell>
          <cell r="AW645" t="str">
            <v>TECNICO/A EN ENFERMERIA I</v>
          </cell>
          <cell r="AX645" t="str">
            <v>Regimen 276</v>
          </cell>
          <cell r="AY645" t="str">
            <v>Nombrado</v>
          </cell>
          <cell r="AZ645" t="str">
            <v>STF</v>
          </cell>
          <cell r="BA645" t="str">
            <v>0099-STF-Servidor Tecnico F</v>
          </cell>
          <cell r="BB645" t="str">
            <v>TF</v>
          </cell>
          <cell r="BE645" t="str">
            <v>Presencial</v>
          </cell>
          <cell r="BF645" t="str">
            <v>NO</v>
          </cell>
          <cell r="BG645" t="str">
            <v>NO</v>
          </cell>
          <cell r="BI645" t="str">
            <v>NO</v>
          </cell>
          <cell r="BJ645" t="str">
            <v>NO</v>
          </cell>
          <cell r="BK645" t="str">
            <v>31/12/2014</v>
          </cell>
          <cell r="BL645" t="str">
            <v>SI</v>
          </cell>
          <cell r="BM645" t="str">
            <v>Activos</v>
          </cell>
          <cell r="BN645" t="str">
            <v>Tecnicos</v>
          </cell>
          <cell r="BO645" t="str">
            <v>TECNICO ASIS</v>
          </cell>
          <cell r="BP645" t="str">
            <v>000396</v>
          </cell>
          <cell r="BQ645" t="str">
            <v>Ocupada</v>
          </cell>
          <cell r="BR645" t="str">
            <v>Ley 30114</v>
          </cell>
          <cell r="BS645" t="str">
            <v>31/12/2014</v>
          </cell>
          <cell r="BT645" t="str">
            <v>RESOLUCION DIRECTORAL</v>
          </cell>
          <cell r="BU645" t="str">
            <v>31/12/2014</v>
          </cell>
          <cell r="BV645" t="str">
            <v>069-2015-DG-RSAB-APURIMAC</v>
          </cell>
          <cell r="BW645" t="str">
            <v>P.S. I-1 CHUNA MARJUNI</v>
          </cell>
          <cell r="BX645" t="str">
            <v>DIRECCION EJECUTIVA</v>
          </cell>
          <cell r="BY645" t="str">
            <v>GESTION ADMINISTRATIVA</v>
          </cell>
          <cell r="BZ645" t="str">
            <v>Personal y Obligaciones Sociales</v>
          </cell>
          <cell r="CA645" t="str">
            <v>RECURSOS ORDINARIOS</v>
          </cell>
          <cell r="CB645" t="str">
            <v>12</v>
          </cell>
          <cell r="CC645" t="str">
            <v>BANCO DE LA NACION</v>
          </cell>
          <cell r="CD645" t="str">
            <v>CUENTA DE AHORRO</v>
          </cell>
          <cell r="CE645" t="str">
            <v>04181078257</v>
          </cell>
          <cell r="CF645" t="str">
            <v>1</v>
          </cell>
          <cell r="CG645" t="str">
            <v>DL.19990 - SNP</v>
          </cell>
          <cell r="CH645" t="str">
            <v>O.N.P.</v>
          </cell>
          <cell r="CJ645" t="str">
            <v>0</v>
          </cell>
          <cell r="CL645" t="str">
            <v>UE Red De Salud Abancay</v>
          </cell>
          <cell r="CM645" t="str">
            <v>ACTIVO</v>
          </cell>
          <cell r="CQ645" t="str">
            <v>Perú</v>
          </cell>
          <cell r="CR645" t="str">
            <v>MICRORED DE SALUD CURAHUASI</v>
          </cell>
        </row>
        <row r="646">
          <cell r="S646" t="str">
            <v>80566800</v>
          </cell>
          <cell r="T646" t="str">
            <v>MARIA DE LOURDES</v>
          </cell>
          <cell r="U646" t="str">
            <v>CHOCCATA</v>
          </cell>
          <cell r="V646" t="str">
            <v>QUIQUIA</v>
          </cell>
          <cell r="W646" t="str">
            <v>SIN DATOS</v>
          </cell>
          <cell r="X646" t="str">
            <v>06/11/1978</v>
          </cell>
          <cell r="Y646" t="str">
            <v>Femenino</v>
          </cell>
          <cell r="Z646" t="str">
            <v>Soltero</v>
          </cell>
          <cell r="AA646" t="str">
            <v>MARTINELLY S/N</v>
          </cell>
          <cell r="AE646" t="str">
            <v>Superior Universitario</v>
          </cell>
          <cell r="AF646" t="str">
            <v>Superior completo</v>
          </cell>
          <cell r="AG646" t="str">
            <v>ENFERMERA(O)</v>
          </cell>
          <cell r="AK646" t="str">
            <v>TITULO</v>
          </cell>
          <cell r="AM646" t="str">
            <v>NO</v>
          </cell>
          <cell r="AR646" t="str">
            <v>SI</v>
          </cell>
          <cell r="AS646" t="str">
            <v>NO</v>
          </cell>
          <cell r="AT646" t="str">
            <v>NO</v>
          </cell>
          <cell r="AU646" t="str">
            <v>26/07/2021</v>
          </cell>
          <cell r="AV646" t="str">
            <v>05/08/2022</v>
          </cell>
          <cell r="AW646" t="str">
            <v>ENFERMERA/O</v>
          </cell>
          <cell r="AX646" t="str">
            <v>Regimen 1057 (CAS)</v>
          </cell>
          <cell r="AY646" t="str">
            <v>CAS LEY N° 31538</v>
          </cell>
          <cell r="AZ646" t="str">
            <v>Sin Nivel Remunerativo</v>
          </cell>
          <cell r="BA646" t="str">
            <v>0000-Sin Nivel Remunerativo</v>
          </cell>
          <cell r="BC646" t="str">
            <v>Recursos Ordinarios</v>
          </cell>
          <cell r="BD646" t="str">
            <v>2900</v>
          </cell>
          <cell r="BE646" t="str">
            <v>Presencial</v>
          </cell>
          <cell r="BF646" t="str">
            <v>NO</v>
          </cell>
          <cell r="BG646" t="str">
            <v>NO</v>
          </cell>
          <cell r="BI646" t="str">
            <v>NO</v>
          </cell>
          <cell r="BJ646" t="str">
            <v>NO</v>
          </cell>
          <cell r="BL646" t="str">
            <v>NO</v>
          </cell>
          <cell r="BM646" t="str">
            <v>Contrato Administrativo de Servicios</v>
          </cell>
          <cell r="BN646" t="str">
            <v>Profesionales de la Salud</v>
          </cell>
          <cell r="BO646" t="str">
            <v>PROF. DE LA SALUD</v>
          </cell>
          <cell r="BP646" t="str">
            <v>000886</v>
          </cell>
          <cell r="BQ646" t="str">
            <v>Ocupada</v>
          </cell>
          <cell r="BR646" t="str">
            <v>Contrato</v>
          </cell>
          <cell r="BS646" t="str">
            <v>05/08/2022</v>
          </cell>
          <cell r="BT646" t="str">
            <v>MEMORANDUM</v>
          </cell>
          <cell r="BU646" t="str">
            <v>05/08/2022</v>
          </cell>
          <cell r="BV646" t="str">
            <v>1045-2022</v>
          </cell>
          <cell r="BW646" t="str">
            <v>P.S. I-1 CHUNA MARJUNI</v>
          </cell>
          <cell r="BX646" t="str">
            <v>RED DE SALUD ABANCAY</v>
          </cell>
          <cell r="BZ646" t="str">
            <v>Personal y Obligaciones Sociales</v>
          </cell>
          <cell r="CA646" t="str">
            <v>RECURSOS ORDINARIOS</v>
          </cell>
          <cell r="CB646" t="str">
            <v>2</v>
          </cell>
          <cell r="CC646" t="str">
            <v>BANCO DE LA NACION</v>
          </cell>
          <cell r="CD646" t="str">
            <v>MULTIRED</v>
          </cell>
          <cell r="CG646" t="str">
            <v>DL.19990 - SNP</v>
          </cell>
          <cell r="CH646" t="str">
            <v>O.N.P.</v>
          </cell>
          <cell r="CI646" t="str">
            <v>05/08/2022</v>
          </cell>
          <cell r="CL646" t="str">
            <v>UE Red De Salud Abancay</v>
          </cell>
          <cell r="CM646" t="str">
            <v>ACTIVO</v>
          </cell>
          <cell r="CQ646" t="str">
            <v>Perú</v>
          </cell>
          <cell r="CR646" t="str">
            <v>MICRORED DE SALUD CURAHUASI</v>
          </cell>
        </row>
        <row r="647">
          <cell r="S647" t="str">
            <v>43438414</v>
          </cell>
          <cell r="T647" t="str">
            <v>YUDIT</v>
          </cell>
          <cell r="U647" t="str">
            <v>YUCRA</v>
          </cell>
          <cell r="V647" t="str">
            <v>MAMANI</v>
          </cell>
          <cell r="W647" t="str">
            <v>SIN DATOS</v>
          </cell>
          <cell r="X647" t="str">
            <v>14/12/1985</v>
          </cell>
          <cell r="Y647" t="str">
            <v>Femenino</v>
          </cell>
          <cell r="Z647" t="str">
            <v>Soltero</v>
          </cell>
          <cell r="AA647" t="str">
            <v>AUGUSTO SALAZAR BONDY MZN L -LTE 05</v>
          </cell>
          <cell r="AC647" t="str">
            <v>yulicita25@hotmail.com</v>
          </cell>
          <cell r="AD647" t="str">
            <v>925295428</v>
          </cell>
          <cell r="AE647" t="str">
            <v>Superior Universitario</v>
          </cell>
          <cell r="AF647" t="str">
            <v>Superior completo</v>
          </cell>
          <cell r="AG647" t="str">
            <v>ENFERMERA(O)</v>
          </cell>
          <cell r="AK647" t="str">
            <v>TITULO</v>
          </cell>
          <cell r="AL647" t="str">
            <v>62743</v>
          </cell>
          <cell r="AM647" t="str">
            <v>NO</v>
          </cell>
          <cell r="AR647" t="str">
            <v>SI</v>
          </cell>
          <cell r="AS647" t="str">
            <v>NO</v>
          </cell>
          <cell r="AT647" t="str">
            <v>NO</v>
          </cell>
          <cell r="AV647" t="str">
            <v>2014-05-01</v>
          </cell>
          <cell r="AW647" t="str">
            <v>ENFERMERA/O</v>
          </cell>
          <cell r="AX647" t="str">
            <v>Regimen 1057 (CAS)</v>
          </cell>
          <cell r="AY647" t="str">
            <v>Contrato CAS</v>
          </cell>
          <cell r="AZ647" t="str">
            <v>Sin Nivel Remunerativo</v>
          </cell>
          <cell r="BA647" t="str">
            <v>0000-Sin Nivel Remunerativo</v>
          </cell>
          <cell r="BC647" t="str">
            <v>Recursos Ordinarios</v>
          </cell>
          <cell r="BD647" t="str">
            <v>2500</v>
          </cell>
          <cell r="BE647" t="str">
            <v>Solo Remoto</v>
          </cell>
          <cell r="BF647" t="str">
            <v>NO</v>
          </cell>
          <cell r="BG647" t="str">
            <v>NO</v>
          </cell>
          <cell r="BH647" t="str">
            <v>Presencia de comorbilidad(RM 193-2020-MINSA,7.2)</v>
          </cell>
          <cell r="BI647" t="str">
            <v>NO</v>
          </cell>
          <cell r="BJ647" t="str">
            <v>NO</v>
          </cell>
          <cell r="BL647" t="str">
            <v>NO</v>
          </cell>
          <cell r="BM647" t="str">
            <v>Contrato Administrativo de Servicios</v>
          </cell>
          <cell r="BN647" t="str">
            <v>Profesionales de la Salud</v>
          </cell>
          <cell r="BO647" t="str">
            <v>PROF. DE LA SALUD</v>
          </cell>
          <cell r="BP647" t="str">
            <v>000278</v>
          </cell>
          <cell r="BQ647" t="str">
            <v>Ocupada</v>
          </cell>
          <cell r="BR647" t="str">
            <v>Contrato</v>
          </cell>
          <cell r="BS647" t="str">
            <v>15/05/2014</v>
          </cell>
          <cell r="BT647" t="str">
            <v>CONTRATO</v>
          </cell>
          <cell r="BU647" t="str">
            <v>15/05/2014</v>
          </cell>
          <cell r="BV647" t="str">
            <v>197-2014</v>
          </cell>
          <cell r="BW647" t="str">
            <v>RED DE SALUD ABANCAY</v>
          </cell>
          <cell r="BX647" t="str">
            <v>DIRECCION EJECUTIVA</v>
          </cell>
          <cell r="BY647" t="str">
            <v>GESTION ADMINISTRATIVA</v>
          </cell>
          <cell r="BZ647" t="str">
            <v>Personal y Obligaciones Sociales</v>
          </cell>
          <cell r="CA647" t="str">
            <v>RECURSOS ORDINARIOS</v>
          </cell>
          <cell r="CB647" t="str">
            <v>12</v>
          </cell>
          <cell r="CC647" t="str">
            <v>BANCO DE LA NACION</v>
          </cell>
          <cell r="CD647" t="str">
            <v>CUENTA DE AHORRO</v>
          </cell>
          <cell r="CE647" t="str">
            <v>04042333943</v>
          </cell>
          <cell r="CF647" t="str">
            <v>00000000000000000000</v>
          </cell>
          <cell r="CG647" t="str">
            <v>DL.25897 - SPP</v>
          </cell>
          <cell r="CH647" t="str">
            <v>AFP INTEGRA</v>
          </cell>
          <cell r="CI647" t="str">
            <v>10/05/2012</v>
          </cell>
          <cell r="CJ647" t="str">
            <v>313930YYMRA0</v>
          </cell>
          <cell r="CK647" t="str">
            <v>0</v>
          </cell>
          <cell r="CL647" t="str">
            <v>UE Red De Salud Abancay</v>
          </cell>
          <cell r="CM647" t="str">
            <v>ACTIVO</v>
          </cell>
          <cell r="CQ647" t="str">
            <v>Perú</v>
          </cell>
          <cell r="CR647" t="str">
            <v>MICRORED DE SALUD HUANCARAMA</v>
          </cell>
        </row>
        <row r="648">
          <cell r="S648" t="str">
            <v>46541521</v>
          </cell>
          <cell r="T648" t="str">
            <v>WENDY ESTEFANI</v>
          </cell>
          <cell r="U648" t="str">
            <v>BELLIDO</v>
          </cell>
          <cell r="V648" t="str">
            <v>MOLINA</v>
          </cell>
          <cell r="W648" t="str">
            <v>SIN DATOS</v>
          </cell>
          <cell r="X648" t="str">
            <v>21/08/1990</v>
          </cell>
          <cell r="Y648" t="str">
            <v>Femenino</v>
          </cell>
          <cell r="Z648" t="str">
            <v>Soltero</v>
          </cell>
          <cell r="AA648" t="str">
            <v>SIN DATOS</v>
          </cell>
          <cell r="AE648" t="str">
            <v>Superior Técnico</v>
          </cell>
          <cell r="AF648" t="str">
            <v>Técnico superior completo</v>
          </cell>
          <cell r="AG648" t="str">
            <v>TECNICO EN ENFERMERIA</v>
          </cell>
          <cell r="AK648" t="str">
            <v>TITULO</v>
          </cell>
          <cell r="AL648" t="str">
            <v>0000</v>
          </cell>
          <cell r="AM648" t="str">
            <v>NO</v>
          </cell>
          <cell r="AR648" t="str">
            <v>SI</v>
          </cell>
          <cell r="AS648" t="str">
            <v>NO</v>
          </cell>
          <cell r="AT648" t="str">
            <v>NO</v>
          </cell>
          <cell r="AV648" t="str">
            <v>01/09/2019</v>
          </cell>
          <cell r="AW648" t="str">
            <v>TECNICO/A EN ENFERMERIA I</v>
          </cell>
          <cell r="AX648" t="str">
            <v>Regimen 1057 (CAS)</v>
          </cell>
          <cell r="AY648" t="str">
            <v>Contrato CAS</v>
          </cell>
          <cell r="AZ648" t="str">
            <v>Sin Nivel Remunerativo</v>
          </cell>
          <cell r="BA648" t="str">
            <v>0000-Sin Nivel Remunerativo</v>
          </cell>
          <cell r="BC648" t="str">
            <v>Recursos Ordinarios</v>
          </cell>
          <cell r="BD648" t="str">
            <v>1500</v>
          </cell>
          <cell r="BE648" t="str">
            <v>Presencial</v>
          </cell>
          <cell r="BF648" t="str">
            <v>NO</v>
          </cell>
          <cell r="BG648" t="str">
            <v>NO</v>
          </cell>
          <cell r="BI648" t="str">
            <v>NO</v>
          </cell>
          <cell r="BJ648" t="str">
            <v>NO</v>
          </cell>
          <cell r="BL648" t="str">
            <v>NO</v>
          </cell>
          <cell r="BM648" t="str">
            <v>Contrato Administrativo de Servicios</v>
          </cell>
          <cell r="BN648" t="str">
            <v>Tecnicos</v>
          </cell>
          <cell r="BO648" t="str">
            <v>TECNICO ASIS</v>
          </cell>
          <cell r="BP648" t="str">
            <v>000447</v>
          </cell>
          <cell r="BQ648" t="str">
            <v>Ocupada</v>
          </cell>
          <cell r="BR648" t="str">
            <v>Concurso</v>
          </cell>
          <cell r="BS648" t="str">
            <v>01/09/2019</v>
          </cell>
          <cell r="BT648" t="str">
            <v>MEMORANDUM</v>
          </cell>
          <cell r="BU648" t="str">
            <v>01/09/2019</v>
          </cell>
          <cell r="BV648" t="str">
            <v>0070</v>
          </cell>
          <cell r="BW648" t="str">
            <v>UE 1498 RED DE SALUD ABANCAY</v>
          </cell>
          <cell r="BX648" t="str">
            <v>RED DE SALUD ABANCAY</v>
          </cell>
          <cell r="BZ648" t="str">
            <v>Personal y Obligaciones Sociales</v>
          </cell>
          <cell r="CA648" t="str">
            <v>RECURSOS ORDINARIOS</v>
          </cell>
          <cell r="CB648" t="str">
            <v>6</v>
          </cell>
          <cell r="CC648" t="str">
            <v>BANCO DE LA NACION</v>
          </cell>
          <cell r="CD648" t="str">
            <v>CUENTA DE AHORRO</v>
          </cell>
          <cell r="CE648" t="str">
            <v>04181510736</v>
          </cell>
          <cell r="CF648" t="str">
            <v>00000000000000000000</v>
          </cell>
          <cell r="CG648" t="str">
            <v>DL.19990 - SNP</v>
          </cell>
          <cell r="CH648" t="str">
            <v>O.N.P.</v>
          </cell>
          <cell r="CI648" t="str">
            <v>01/09/2019</v>
          </cell>
          <cell r="CJ648" t="str">
            <v>000000000000</v>
          </cell>
          <cell r="CK648" t="str">
            <v>000000000000000</v>
          </cell>
          <cell r="CL648" t="str">
            <v>UE Red De Salud Abancay</v>
          </cell>
          <cell r="CM648" t="str">
            <v>ACTIVO</v>
          </cell>
          <cell r="CQ648" t="str">
            <v>Perú</v>
          </cell>
          <cell r="CR648" t="str">
            <v>MICRORED DE SALUD HUANCARAMA</v>
          </cell>
        </row>
        <row r="649">
          <cell r="S649" t="str">
            <v>31039616</v>
          </cell>
          <cell r="T649" t="str">
            <v>CARMEN ROSA</v>
          </cell>
          <cell r="U649" t="str">
            <v>RIVERA</v>
          </cell>
          <cell r="V649" t="str">
            <v>BORDA</v>
          </cell>
          <cell r="W649" t="str">
            <v>SIN DATOS</v>
          </cell>
          <cell r="X649" t="str">
            <v>17/10/1974</v>
          </cell>
          <cell r="Y649" t="str">
            <v>Femenino</v>
          </cell>
          <cell r="Z649" t="str">
            <v>Soltero</v>
          </cell>
          <cell r="AA649" t="str">
            <v>AV.JUAN PABLO CASTRO 475</v>
          </cell>
          <cell r="AE649" t="str">
            <v>Superior Universitario</v>
          </cell>
          <cell r="AF649" t="str">
            <v>Superior completo</v>
          </cell>
          <cell r="AG649" t="str">
            <v>ENFERMERA(O)</v>
          </cell>
          <cell r="AK649" t="str">
            <v>TITULO</v>
          </cell>
          <cell r="AM649" t="str">
            <v>NO</v>
          </cell>
          <cell r="AR649" t="str">
            <v>SI</v>
          </cell>
          <cell r="AS649" t="str">
            <v>NO</v>
          </cell>
          <cell r="AT649" t="str">
            <v>NO</v>
          </cell>
          <cell r="AU649" t="str">
            <v>08/07/2021</v>
          </cell>
          <cell r="AV649" t="str">
            <v>09/08/2022</v>
          </cell>
          <cell r="AW649" t="str">
            <v>ENFERMERA/O</v>
          </cell>
          <cell r="AX649" t="str">
            <v>Regimen 1057 (CAS)</v>
          </cell>
          <cell r="AY649" t="str">
            <v>CAS LEY N° 31538</v>
          </cell>
          <cell r="AZ649" t="str">
            <v>Sin Nivel Remunerativo</v>
          </cell>
          <cell r="BA649" t="str">
            <v>0000-Sin Nivel Remunerativo</v>
          </cell>
          <cell r="BC649" t="str">
            <v>Recursos Ordinarios</v>
          </cell>
          <cell r="BD649" t="str">
            <v>2900</v>
          </cell>
          <cell r="BE649" t="str">
            <v>Presencial</v>
          </cell>
          <cell r="BF649" t="str">
            <v>NO</v>
          </cell>
          <cell r="BG649" t="str">
            <v>NO</v>
          </cell>
          <cell r="BI649" t="str">
            <v>NO</v>
          </cell>
          <cell r="BJ649" t="str">
            <v>NO</v>
          </cell>
          <cell r="BL649" t="str">
            <v>NO</v>
          </cell>
          <cell r="BM649" t="str">
            <v>Contrato Administrativo de Servicios</v>
          </cell>
          <cell r="BN649" t="str">
            <v>Profesionales de la Salud</v>
          </cell>
          <cell r="BO649" t="str">
            <v>PROF. DE LA SALUD</v>
          </cell>
          <cell r="BP649" t="str">
            <v>000849</v>
          </cell>
          <cell r="BQ649" t="str">
            <v>Ocupada</v>
          </cell>
          <cell r="BR649" t="str">
            <v>Contrato</v>
          </cell>
          <cell r="BS649" t="str">
            <v>09/08/2022</v>
          </cell>
          <cell r="BT649" t="str">
            <v>MEMORANDUM</v>
          </cell>
          <cell r="BU649" t="str">
            <v>09/08/2022</v>
          </cell>
          <cell r="BV649" t="str">
            <v>1137-2022</v>
          </cell>
          <cell r="BW649" t="str">
            <v>P.S. I-1 SAYHUA</v>
          </cell>
          <cell r="BX649" t="str">
            <v>RED DE SALUD ABANCAY</v>
          </cell>
          <cell r="BZ649" t="str">
            <v>Personal y Obligaciones Sociales</v>
          </cell>
          <cell r="CA649" t="str">
            <v>RECURSOS ORDINARIOS</v>
          </cell>
          <cell r="CB649" t="str">
            <v>2</v>
          </cell>
          <cell r="CC649" t="str">
            <v>BANCO DE LA NACION</v>
          </cell>
          <cell r="CD649" t="str">
            <v>MULTIRED</v>
          </cell>
          <cell r="CG649" t="str">
            <v>DL.19990 - SNP</v>
          </cell>
          <cell r="CH649" t="str">
            <v>O.N.P.</v>
          </cell>
          <cell r="CI649" t="str">
            <v>09/08/2022</v>
          </cell>
          <cell r="CL649" t="str">
            <v>UE Red De Salud Abancay</v>
          </cell>
          <cell r="CM649" t="str">
            <v>ACTIVO</v>
          </cell>
          <cell r="CQ649" t="str">
            <v>Perú</v>
          </cell>
          <cell r="CR649" t="str">
            <v>MICRORED DE SALUD HUANCARAMA</v>
          </cell>
        </row>
        <row r="650">
          <cell r="S650" t="str">
            <v>40335364</v>
          </cell>
          <cell r="T650" t="str">
            <v>VILMA MERCEDES</v>
          </cell>
          <cell r="U650" t="str">
            <v>COAQUIRA</v>
          </cell>
          <cell r="V650" t="str">
            <v>COAQUIRA</v>
          </cell>
          <cell r="W650" t="str">
            <v>SIN DATOS</v>
          </cell>
          <cell r="X650" t="str">
            <v>01/01/1979</v>
          </cell>
          <cell r="Y650" t="str">
            <v>Femenino</v>
          </cell>
          <cell r="Z650" t="str">
            <v>Soltero</v>
          </cell>
          <cell r="AA650" t="str">
            <v>JR.VILLA RICA S/N</v>
          </cell>
          <cell r="AB650" t="str">
            <v>10403353648</v>
          </cell>
          <cell r="AC650" t="str">
            <v>vinec_25@hotmail.com</v>
          </cell>
          <cell r="AD650" t="str">
            <v>946649124</v>
          </cell>
          <cell r="AE650" t="str">
            <v>Superior Universitario</v>
          </cell>
          <cell r="AF650" t="str">
            <v>Superior completo</v>
          </cell>
          <cell r="AG650" t="str">
            <v>ENFERMERA(O)</v>
          </cell>
          <cell r="AK650" t="str">
            <v>TITULO</v>
          </cell>
          <cell r="AL650" t="str">
            <v>59064</v>
          </cell>
          <cell r="AM650" t="str">
            <v>NO</v>
          </cell>
          <cell r="AR650" t="str">
            <v>SI</v>
          </cell>
          <cell r="AS650" t="str">
            <v>NO</v>
          </cell>
          <cell r="AT650" t="str">
            <v>NO</v>
          </cell>
          <cell r="AV650" t="str">
            <v>01/01/2019</v>
          </cell>
          <cell r="AW650" t="str">
            <v>ENFERMERA/O</v>
          </cell>
          <cell r="AX650" t="str">
            <v>Regimen 276</v>
          </cell>
          <cell r="AY650" t="str">
            <v>Nombrado</v>
          </cell>
          <cell r="AZ650" t="str">
            <v>ENF-10</v>
          </cell>
          <cell r="BA650" t="str">
            <v>0076-ENF-10-Enfermera (nivel I)</v>
          </cell>
          <cell r="BB650" t="str">
            <v>10</v>
          </cell>
          <cell r="BE650" t="str">
            <v>Presencial</v>
          </cell>
          <cell r="BF650" t="str">
            <v>NO</v>
          </cell>
          <cell r="BG650" t="str">
            <v>NO</v>
          </cell>
          <cell r="BI650" t="str">
            <v>NO</v>
          </cell>
          <cell r="BJ650" t="str">
            <v>NO</v>
          </cell>
          <cell r="BK650" t="str">
            <v>31/12/2018</v>
          </cell>
          <cell r="BL650" t="str">
            <v>SI</v>
          </cell>
          <cell r="BM650" t="str">
            <v>Activos</v>
          </cell>
          <cell r="BN650" t="str">
            <v>Profesionales de la Salud</v>
          </cell>
          <cell r="BO650" t="str">
            <v>PROF. DE LA SALUD</v>
          </cell>
          <cell r="BP650" t="str">
            <v>000594</v>
          </cell>
          <cell r="BQ650" t="str">
            <v>Ocupada</v>
          </cell>
          <cell r="BR650" t="str">
            <v>Concurso</v>
          </cell>
          <cell r="BS650" t="str">
            <v>01/01/2019</v>
          </cell>
          <cell r="BT650" t="str">
            <v>RESOLUCION DIRECTORAL</v>
          </cell>
          <cell r="BU650" t="str">
            <v>01/01/2019</v>
          </cell>
          <cell r="BV650" t="str">
            <v>396</v>
          </cell>
          <cell r="BX650" t="str">
            <v>DIRECCION EJECUTIVA</v>
          </cell>
          <cell r="BZ650" t="str">
            <v>Personal y Obligaciones Sociales</v>
          </cell>
          <cell r="CA650" t="str">
            <v>RECURSOS ORDINARIOS</v>
          </cell>
          <cell r="CB650" t="str">
            <v>12</v>
          </cell>
          <cell r="CC650" t="str">
            <v>BANCO DE LA NACION</v>
          </cell>
          <cell r="CD650" t="str">
            <v>CUENTA DE AHORRO</v>
          </cell>
          <cell r="CE650" t="str">
            <v>04039909435</v>
          </cell>
          <cell r="CF650" t="str">
            <v>00000000000000000000</v>
          </cell>
          <cell r="CG650" t="str">
            <v>DL.25897 - SPP</v>
          </cell>
          <cell r="CH650" t="str">
            <v>AFP PROFUTURO</v>
          </cell>
          <cell r="CI650" t="str">
            <v>01/01/2019</v>
          </cell>
          <cell r="CJ650" t="str">
            <v>588540VCCQU1</v>
          </cell>
          <cell r="CK650" t="str">
            <v>000000000000000</v>
          </cell>
          <cell r="CL650" t="str">
            <v>UE Red De Salud Abancay</v>
          </cell>
          <cell r="CM650" t="str">
            <v>ACTIVO</v>
          </cell>
          <cell r="CQ650" t="str">
            <v>Perú</v>
          </cell>
          <cell r="CR650" t="str">
            <v>MICRORED DE SALUD HUANCARAMA</v>
          </cell>
        </row>
        <row r="651">
          <cell r="S651" t="str">
            <v>40467649</v>
          </cell>
          <cell r="T651" t="str">
            <v>GLORIA</v>
          </cell>
          <cell r="U651" t="str">
            <v>MEZA</v>
          </cell>
          <cell r="V651" t="str">
            <v>HUAMAN</v>
          </cell>
          <cell r="W651" t="str">
            <v>SIN DATOS</v>
          </cell>
          <cell r="X651" t="str">
            <v>16/02/1979</v>
          </cell>
          <cell r="Y651" t="str">
            <v>Femenino</v>
          </cell>
          <cell r="Z651" t="str">
            <v>Soltero</v>
          </cell>
          <cell r="AA651" t="str">
            <v>PSJ CLORINDA MATTO DE TURNER S/N</v>
          </cell>
          <cell r="AE651" t="str">
            <v>Superior Técnico</v>
          </cell>
          <cell r="AF651" t="str">
            <v>Técnico superior completo</v>
          </cell>
          <cell r="AG651" t="str">
            <v>TECNICO EN ENFERMERIA</v>
          </cell>
          <cell r="AK651" t="str">
            <v>TITULO</v>
          </cell>
          <cell r="AM651" t="str">
            <v>NO</v>
          </cell>
          <cell r="AR651" t="str">
            <v>SI</v>
          </cell>
          <cell r="AS651" t="str">
            <v>NO</v>
          </cell>
          <cell r="AT651" t="str">
            <v>NO</v>
          </cell>
          <cell r="AV651" t="str">
            <v>01/05/2017</v>
          </cell>
          <cell r="AW651" t="str">
            <v>TECNICO/A EN ENFERMERIA I</v>
          </cell>
          <cell r="AX651" t="str">
            <v>Regimen 1057 (CAS)</v>
          </cell>
          <cell r="AY651" t="str">
            <v>Contrato CAS</v>
          </cell>
          <cell r="AZ651" t="str">
            <v>Sin Nivel Remunerativo</v>
          </cell>
          <cell r="BA651" t="str">
            <v>0000-Sin Nivel Remunerativo</v>
          </cell>
          <cell r="BC651" t="str">
            <v>Recursos Ordinarios</v>
          </cell>
          <cell r="BD651" t="str">
            <v>1500</v>
          </cell>
          <cell r="BE651" t="str">
            <v>Presencial</v>
          </cell>
          <cell r="BF651" t="str">
            <v>NO</v>
          </cell>
          <cell r="BG651" t="str">
            <v>NO</v>
          </cell>
          <cell r="BI651" t="str">
            <v>NO</v>
          </cell>
          <cell r="BJ651" t="str">
            <v>NO</v>
          </cell>
          <cell r="BL651" t="str">
            <v>NO</v>
          </cell>
          <cell r="BM651" t="str">
            <v>Contrato Administrativo de Servicios</v>
          </cell>
          <cell r="BN651" t="str">
            <v>Tecnicos</v>
          </cell>
          <cell r="BO651" t="str">
            <v>TECNICO ASIS</v>
          </cell>
          <cell r="BP651" t="str">
            <v>000341</v>
          </cell>
          <cell r="BQ651" t="str">
            <v>Ocupada</v>
          </cell>
          <cell r="BR651" t="str">
            <v>Concurso</v>
          </cell>
          <cell r="BS651" t="str">
            <v>01/05/2017</v>
          </cell>
          <cell r="BT651" t="str">
            <v>MEMORANDUM</v>
          </cell>
          <cell r="BU651" t="str">
            <v>01/05/2017</v>
          </cell>
          <cell r="BV651" t="str">
            <v>068-2017</v>
          </cell>
          <cell r="BW651" t="str">
            <v>RED DE SALUD ABANCAY</v>
          </cell>
          <cell r="BX651" t="str">
            <v>DIRECCION EJECUTIVA</v>
          </cell>
          <cell r="BZ651" t="str">
            <v>Personal y Obligaciones Sociales</v>
          </cell>
          <cell r="CA651" t="str">
            <v>RECURSOS ORDINARIOS</v>
          </cell>
          <cell r="CB651" t="str">
            <v>12</v>
          </cell>
          <cell r="CC651" t="str">
            <v>BANCO DE LA NACION</v>
          </cell>
          <cell r="CD651" t="str">
            <v>CUENTA DE AHORRO</v>
          </cell>
          <cell r="CE651" t="str">
            <v>04181060196</v>
          </cell>
          <cell r="CF651" t="str">
            <v>1</v>
          </cell>
          <cell r="CG651" t="str">
            <v>DL.19990 - SNP</v>
          </cell>
          <cell r="CH651" t="str">
            <v>O.N.P.</v>
          </cell>
          <cell r="CJ651" t="str">
            <v>0</v>
          </cell>
          <cell r="CK651" t="str">
            <v>0</v>
          </cell>
          <cell r="CL651" t="str">
            <v>UE Red De Salud Abancay</v>
          </cell>
          <cell r="CM651" t="str">
            <v>ACTIVO</v>
          </cell>
          <cell r="CQ651" t="str">
            <v>Perú</v>
          </cell>
          <cell r="CR651" t="str">
            <v>MICRORED DE SALUD HUANCARAMA</v>
          </cell>
        </row>
        <row r="652">
          <cell r="S652" t="str">
            <v>42070799</v>
          </cell>
          <cell r="T652" t="str">
            <v>VALERIO</v>
          </cell>
          <cell r="U652" t="str">
            <v>PALOMINO</v>
          </cell>
          <cell r="V652" t="str">
            <v>CERDA</v>
          </cell>
          <cell r="W652" t="str">
            <v>SIN DATOS</v>
          </cell>
          <cell r="X652" t="str">
            <v>09/02/1983</v>
          </cell>
          <cell r="Y652" t="str">
            <v>Masculino</v>
          </cell>
          <cell r="Z652" t="str">
            <v>Soltero</v>
          </cell>
          <cell r="AA652" t="str">
            <v>SIN DATOS</v>
          </cell>
          <cell r="AB652" t="str">
            <v>10420707998</v>
          </cell>
          <cell r="AD652" t="str">
            <v>973255331</v>
          </cell>
          <cell r="AE652" t="str">
            <v>Superior Técnico</v>
          </cell>
          <cell r="AF652" t="str">
            <v>Técnico superior completo</v>
          </cell>
          <cell r="AG652" t="str">
            <v>TECNICO EN ENFERMERIA</v>
          </cell>
          <cell r="AK652" t="str">
            <v>TITULO</v>
          </cell>
          <cell r="AM652" t="str">
            <v>NO</v>
          </cell>
          <cell r="AR652" t="str">
            <v>SI</v>
          </cell>
          <cell r="AS652" t="str">
            <v>NO</v>
          </cell>
          <cell r="AT652" t="str">
            <v>NO</v>
          </cell>
          <cell r="AV652" t="str">
            <v>2012-02-01</v>
          </cell>
          <cell r="AW652" t="str">
            <v>TECNICO/A EN ENFERMERIA I</v>
          </cell>
          <cell r="AX652" t="str">
            <v>Regimen 276</v>
          </cell>
          <cell r="AY652" t="str">
            <v>Nombrado</v>
          </cell>
          <cell r="AZ652" t="str">
            <v>STF</v>
          </cell>
          <cell r="BA652" t="str">
            <v>0099-STF-Servidor Tecnico F</v>
          </cell>
          <cell r="BB652" t="str">
            <v>TF</v>
          </cell>
          <cell r="BE652" t="str">
            <v>Presencial</v>
          </cell>
          <cell r="BF652" t="str">
            <v>NO</v>
          </cell>
          <cell r="BG652" t="str">
            <v>NO</v>
          </cell>
          <cell r="BI652" t="str">
            <v>NO</v>
          </cell>
          <cell r="BJ652" t="str">
            <v>NO</v>
          </cell>
          <cell r="BK652" t="str">
            <v>07/11/2017</v>
          </cell>
          <cell r="BL652" t="str">
            <v>SI</v>
          </cell>
          <cell r="BM652" t="str">
            <v>Activos</v>
          </cell>
          <cell r="BN652" t="str">
            <v>Tecnicos</v>
          </cell>
          <cell r="BO652" t="str">
            <v>TECNICO ASIS</v>
          </cell>
          <cell r="BP652" t="str">
            <v>000567</v>
          </cell>
          <cell r="BQ652" t="str">
            <v>Ocupada</v>
          </cell>
          <cell r="BR652" t="str">
            <v>Ley 30114</v>
          </cell>
          <cell r="BS652" t="str">
            <v>01/11/2017</v>
          </cell>
          <cell r="BT652" t="str">
            <v>RESOLUCION DIRECTORAL</v>
          </cell>
          <cell r="BU652" t="str">
            <v>01/11/2017</v>
          </cell>
          <cell r="BV652" t="str">
            <v>281-2017</v>
          </cell>
          <cell r="BX652" t="str">
            <v>RED DE SALUD ABANCAY</v>
          </cell>
          <cell r="BZ652" t="str">
            <v>Personal y Obligaciones Sociales</v>
          </cell>
          <cell r="CA652" t="str">
            <v>RECURSOS ORDINARIOS</v>
          </cell>
          <cell r="CB652" t="str">
            <v>0</v>
          </cell>
          <cell r="CC652" t="str">
            <v>BANCO DE LA NACION</v>
          </cell>
          <cell r="CD652" t="str">
            <v>MULTIRED</v>
          </cell>
          <cell r="CE652" t="str">
            <v>04181082491</v>
          </cell>
          <cell r="CF652" t="str">
            <v>0</v>
          </cell>
          <cell r="CG652" t="str">
            <v>DL.19990 - SNP</v>
          </cell>
          <cell r="CH652" t="str">
            <v>O.N.P.</v>
          </cell>
          <cell r="CI652" t="str">
            <v>01/04/2020</v>
          </cell>
          <cell r="CJ652" t="str">
            <v>0</v>
          </cell>
          <cell r="CK652" t="str">
            <v>0</v>
          </cell>
          <cell r="CL652" t="str">
            <v>UE Red De Salud Abancay</v>
          </cell>
          <cell r="CM652" t="str">
            <v>ACTIVO</v>
          </cell>
          <cell r="CQ652" t="str">
            <v>Perú</v>
          </cell>
          <cell r="CR652" t="str">
            <v>MICRORED DE SALUD HUANCARAMA</v>
          </cell>
        </row>
        <row r="653">
          <cell r="S653" t="str">
            <v>47134013</v>
          </cell>
          <cell r="T653" t="str">
            <v>ANA MARIA</v>
          </cell>
          <cell r="U653" t="str">
            <v>VELASQUEZ</v>
          </cell>
          <cell r="V653" t="str">
            <v>RIOS</v>
          </cell>
          <cell r="W653" t="str">
            <v>SIN DATOS</v>
          </cell>
          <cell r="X653" t="str">
            <v>04/11/1991</v>
          </cell>
          <cell r="Y653" t="str">
            <v>Femenino</v>
          </cell>
          <cell r="Z653" t="str">
            <v>Soltero</v>
          </cell>
          <cell r="AA653" t="str">
            <v>SAN MARTIN III</v>
          </cell>
          <cell r="AC653" t="str">
            <v>ana20171991@hotmail.com</v>
          </cell>
          <cell r="AD653" t="str">
            <v>928393958</v>
          </cell>
          <cell r="AE653" t="str">
            <v>Superior Técnico</v>
          </cell>
          <cell r="AF653" t="str">
            <v>Técnico superior completo</v>
          </cell>
          <cell r="AG653" t="str">
            <v>TECNICO EN ENFERMERIA</v>
          </cell>
          <cell r="AK653" t="str">
            <v>TITULO</v>
          </cell>
          <cell r="AM653" t="str">
            <v>NO</v>
          </cell>
          <cell r="AR653" t="str">
            <v>SI</v>
          </cell>
          <cell r="AS653" t="str">
            <v>NO</v>
          </cell>
          <cell r="AT653" t="str">
            <v>NO</v>
          </cell>
          <cell r="AU653" t="str">
            <v>2014-05-12</v>
          </cell>
          <cell r="AV653" t="str">
            <v>2014-05-12</v>
          </cell>
          <cell r="AW653" t="str">
            <v>TECNICO/A EN ENFERMERIA I</v>
          </cell>
          <cell r="AX653" t="str">
            <v>Regimen 1057 (CAS)</v>
          </cell>
          <cell r="AY653" t="str">
            <v>Contrato CAS</v>
          </cell>
          <cell r="AZ653" t="str">
            <v>Sin Nivel Remunerativo</v>
          </cell>
          <cell r="BA653" t="str">
            <v>0000-Sin Nivel Remunerativo</v>
          </cell>
          <cell r="BC653" t="str">
            <v>Recursos Ordinarios</v>
          </cell>
          <cell r="BD653" t="str">
            <v>1500</v>
          </cell>
          <cell r="BE653" t="str">
            <v>Presencial</v>
          </cell>
          <cell r="BF653" t="str">
            <v>NO</v>
          </cell>
          <cell r="BG653" t="str">
            <v>NO</v>
          </cell>
          <cell r="BI653" t="str">
            <v>NO</v>
          </cell>
          <cell r="BJ653" t="str">
            <v>NO</v>
          </cell>
          <cell r="BL653" t="str">
            <v>NO</v>
          </cell>
          <cell r="BM653" t="str">
            <v>Contrato Administrativo de Servicios</v>
          </cell>
          <cell r="BN653" t="str">
            <v>Tecnicos</v>
          </cell>
          <cell r="BO653" t="str">
            <v>TECNICO ASIS</v>
          </cell>
          <cell r="BP653" t="str">
            <v>000260</v>
          </cell>
          <cell r="BQ653" t="str">
            <v>Ocupada</v>
          </cell>
          <cell r="BR653" t="str">
            <v>Concurso</v>
          </cell>
          <cell r="BS653" t="str">
            <v>12/05/2014</v>
          </cell>
          <cell r="BT653" t="str">
            <v>CONTRATO</v>
          </cell>
          <cell r="BU653" t="str">
            <v>12/05/2014</v>
          </cell>
          <cell r="BV653" t="str">
            <v>203-2014</v>
          </cell>
          <cell r="BW653" t="str">
            <v>RED DE SALUD ABANCAY</v>
          </cell>
          <cell r="BX653" t="str">
            <v>DIRECCION EJECUTIVA</v>
          </cell>
          <cell r="BY653" t="str">
            <v>GESTION ADMINISTRATIVA</v>
          </cell>
          <cell r="BZ653" t="str">
            <v>Personal y Obligaciones Sociales</v>
          </cell>
          <cell r="CA653" t="str">
            <v>RECURSOS ORDINARIOS</v>
          </cell>
          <cell r="CB653" t="str">
            <v>12</v>
          </cell>
          <cell r="CC653" t="str">
            <v>BANCO DE LA NACION</v>
          </cell>
          <cell r="CD653" t="str">
            <v>CUENTA DE AHORRO</v>
          </cell>
          <cell r="CE653" t="str">
            <v>04181106838</v>
          </cell>
          <cell r="CF653" t="str">
            <v>00000000000000000000</v>
          </cell>
          <cell r="CG653" t="str">
            <v>DL.19990 - SNP</v>
          </cell>
          <cell r="CH653" t="str">
            <v>O.N.P.</v>
          </cell>
          <cell r="CJ653" t="str">
            <v>0</v>
          </cell>
          <cell r="CK653" t="str">
            <v>0</v>
          </cell>
          <cell r="CL653" t="str">
            <v>UE Red De Salud Abancay</v>
          </cell>
          <cell r="CM653" t="str">
            <v>ACTIVO</v>
          </cell>
          <cell r="CQ653" t="str">
            <v>Perú</v>
          </cell>
          <cell r="CR653" t="str">
            <v>MICRORED DE SALUD HUANCARAMA</v>
          </cell>
        </row>
        <row r="654">
          <cell r="S654" t="str">
            <v>40740391</v>
          </cell>
          <cell r="T654" t="str">
            <v>LILIA</v>
          </cell>
          <cell r="U654" t="str">
            <v>HUAMANI</v>
          </cell>
          <cell r="V654" t="str">
            <v>TORRES</v>
          </cell>
          <cell r="W654" t="str">
            <v>SIN DATOS</v>
          </cell>
          <cell r="X654" t="str">
            <v>23/09/1980</v>
          </cell>
          <cell r="Y654" t="str">
            <v>Femenino</v>
          </cell>
          <cell r="Z654" t="str">
            <v>Soltero</v>
          </cell>
          <cell r="AA654" t="str">
            <v>JR.CUSCO NRO.539</v>
          </cell>
          <cell r="AE654" t="str">
            <v>Superior Universitario</v>
          </cell>
          <cell r="AF654" t="str">
            <v>Superior completo</v>
          </cell>
          <cell r="AG654" t="str">
            <v>ENFERMERA(O)</v>
          </cell>
          <cell r="AK654" t="str">
            <v>TITULO</v>
          </cell>
          <cell r="AL654" t="str">
            <v>89563</v>
          </cell>
          <cell r="AM654" t="str">
            <v>NO</v>
          </cell>
          <cell r="AR654" t="str">
            <v>SI</v>
          </cell>
          <cell r="AS654" t="str">
            <v>NO</v>
          </cell>
          <cell r="AT654" t="str">
            <v>NO</v>
          </cell>
          <cell r="AU654" t="str">
            <v>19/10/2021</v>
          </cell>
          <cell r="AV654" t="str">
            <v>09/08/2022</v>
          </cell>
          <cell r="AW654" t="str">
            <v>ENFERMERA/O</v>
          </cell>
          <cell r="AX654" t="str">
            <v>Regimen 1057 (CAS)</v>
          </cell>
          <cell r="AY654" t="str">
            <v>CAS LEY N° 31538</v>
          </cell>
          <cell r="AZ654" t="str">
            <v>Sin Nivel Remunerativo</v>
          </cell>
          <cell r="BA654" t="str">
            <v>0000-Sin Nivel Remunerativo</v>
          </cell>
          <cell r="BC654" t="str">
            <v>Recursos Ordinarios</v>
          </cell>
          <cell r="BD654" t="str">
            <v>2900</v>
          </cell>
          <cell r="BE654" t="str">
            <v>Presencial</v>
          </cell>
          <cell r="BF654" t="str">
            <v>NO</v>
          </cell>
          <cell r="BG654" t="str">
            <v>NO</v>
          </cell>
          <cell r="BI654" t="str">
            <v>NO</v>
          </cell>
          <cell r="BJ654" t="str">
            <v>NO</v>
          </cell>
          <cell r="BL654" t="str">
            <v>NO</v>
          </cell>
          <cell r="BM654" t="str">
            <v>Contrato Administrativo de Servicios</v>
          </cell>
          <cell r="BN654" t="str">
            <v>Profesionales de la Salud</v>
          </cell>
          <cell r="BO654" t="str">
            <v>PROF. DE LA SALUD</v>
          </cell>
          <cell r="BP654" t="str">
            <v>000878</v>
          </cell>
          <cell r="BQ654" t="str">
            <v>Ocupada</v>
          </cell>
          <cell r="BR654" t="str">
            <v>Contrato</v>
          </cell>
          <cell r="BS654" t="str">
            <v>09/08/2022</v>
          </cell>
          <cell r="BT654" t="str">
            <v>MEMORANDUM</v>
          </cell>
          <cell r="BU654" t="str">
            <v>09/08/2022</v>
          </cell>
          <cell r="BV654" t="str">
            <v>1117-2022</v>
          </cell>
          <cell r="BW654" t="str">
            <v>P.S. I-1 MATECCLLA</v>
          </cell>
          <cell r="BX654" t="str">
            <v>RED DE SALUD ABANCAY</v>
          </cell>
          <cell r="BZ654" t="str">
            <v>Personal y Obligaciones Sociales</v>
          </cell>
          <cell r="CA654" t="str">
            <v>RECURSOS ORDINARIOS</v>
          </cell>
          <cell r="CB654" t="str">
            <v>2</v>
          </cell>
          <cell r="CC654" t="str">
            <v>BANCO DE LA NACION</v>
          </cell>
          <cell r="CD654" t="str">
            <v>MULTIRED</v>
          </cell>
          <cell r="CE654" t="str">
            <v>04181555357</v>
          </cell>
          <cell r="CF654" t="str">
            <v>00000000000000000000</v>
          </cell>
          <cell r="CG654" t="str">
            <v>DL.25897 - SPP</v>
          </cell>
          <cell r="CH654" t="str">
            <v>AFP INTEGRA</v>
          </cell>
          <cell r="CI654" t="str">
            <v>22/10/2019</v>
          </cell>
          <cell r="CJ654" t="str">
            <v>594850LHTMR9</v>
          </cell>
          <cell r="CL654" t="str">
            <v>UE Red De Salud Abancay</v>
          </cell>
          <cell r="CM654" t="str">
            <v>ACTIVO</v>
          </cell>
          <cell r="CQ654" t="str">
            <v>Perú</v>
          </cell>
          <cell r="CR654" t="str">
            <v>MICRORED DE SALUD HUANCARAMA</v>
          </cell>
        </row>
        <row r="655">
          <cell r="S655" t="str">
            <v>31024692</v>
          </cell>
          <cell r="T655" t="str">
            <v>JULIA</v>
          </cell>
          <cell r="U655" t="str">
            <v>SERRANO</v>
          </cell>
          <cell r="V655" t="str">
            <v>ARANDO</v>
          </cell>
          <cell r="W655" t="str">
            <v>SIN DATOS</v>
          </cell>
          <cell r="X655" t="str">
            <v>09/01/1976</v>
          </cell>
          <cell r="Y655" t="str">
            <v>Femenino</v>
          </cell>
          <cell r="Z655" t="str">
            <v>Soltero</v>
          </cell>
          <cell r="AA655" t="str">
            <v>AV.PRADO A 4</v>
          </cell>
          <cell r="AE655" t="str">
            <v>Superior Técnico</v>
          </cell>
          <cell r="AF655" t="str">
            <v>Técnico superior completo</v>
          </cell>
          <cell r="AG655" t="str">
            <v>TECNICO EN ENFERMERIA</v>
          </cell>
          <cell r="AK655" t="str">
            <v>TITULO</v>
          </cell>
          <cell r="AM655" t="str">
            <v>NO</v>
          </cell>
          <cell r="AR655" t="str">
            <v>SI</v>
          </cell>
          <cell r="AS655" t="str">
            <v>NO</v>
          </cell>
          <cell r="AT655" t="str">
            <v>NO</v>
          </cell>
          <cell r="AV655" t="str">
            <v>01/04/2018</v>
          </cell>
          <cell r="AW655" t="str">
            <v>TECNICO/A EN ENFERMERIA I</v>
          </cell>
          <cell r="AX655" t="str">
            <v>Regimen 1057 (CAS)</v>
          </cell>
          <cell r="AY655" t="str">
            <v>Contrato CAS</v>
          </cell>
          <cell r="AZ655" t="str">
            <v>Sin Nivel Remunerativo</v>
          </cell>
          <cell r="BA655" t="str">
            <v>0000-Sin Nivel Remunerativo</v>
          </cell>
          <cell r="BC655" t="str">
            <v>Recursos Ordinarios</v>
          </cell>
          <cell r="BD655" t="str">
            <v>1500</v>
          </cell>
          <cell r="BE655" t="str">
            <v>Presencial</v>
          </cell>
          <cell r="BF655" t="str">
            <v>NO</v>
          </cell>
          <cell r="BG655" t="str">
            <v>NO</v>
          </cell>
          <cell r="BI655" t="str">
            <v>NO</v>
          </cell>
          <cell r="BJ655" t="str">
            <v>NO</v>
          </cell>
          <cell r="BL655" t="str">
            <v>NO</v>
          </cell>
          <cell r="BM655" t="str">
            <v>Contrato Administrativo de Servicios</v>
          </cell>
          <cell r="BN655" t="str">
            <v>Tecnicos</v>
          </cell>
          <cell r="BO655" t="str">
            <v>TECNICO ASIS</v>
          </cell>
          <cell r="BP655" t="str">
            <v>000366</v>
          </cell>
          <cell r="BQ655" t="str">
            <v>Ocupada</v>
          </cell>
          <cell r="BR655" t="str">
            <v>Concurso</v>
          </cell>
          <cell r="BS655" t="str">
            <v>01/06/2017</v>
          </cell>
          <cell r="BT655" t="str">
            <v>MEMORANDUM</v>
          </cell>
          <cell r="BU655" t="str">
            <v>01/04/2018</v>
          </cell>
          <cell r="BV655" t="str">
            <v>80-2018</v>
          </cell>
          <cell r="BW655" t="str">
            <v>RED DE SALUD ABANCAY</v>
          </cell>
          <cell r="BX655" t="str">
            <v>DIRECCION EJECUTIVA</v>
          </cell>
          <cell r="BZ655" t="str">
            <v>Personal y Obligaciones Sociales</v>
          </cell>
          <cell r="CA655" t="str">
            <v>RECURSOS ORDINARIOS</v>
          </cell>
          <cell r="CB655" t="str">
            <v>9</v>
          </cell>
          <cell r="CC655" t="str">
            <v>BANCO DE LA NACION</v>
          </cell>
          <cell r="CD655" t="str">
            <v>CUENTA DE AHORRO</v>
          </cell>
          <cell r="CE655" t="str">
            <v>04185073721</v>
          </cell>
          <cell r="CF655" t="str">
            <v>1</v>
          </cell>
          <cell r="CG655" t="str">
            <v>DL.19990 - SNP</v>
          </cell>
          <cell r="CH655" t="str">
            <v>O.N.P.</v>
          </cell>
          <cell r="CJ655" t="str">
            <v>1</v>
          </cell>
          <cell r="CK655" t="str">
            <v>0</v>
          </cell>
          <cell r="CL655" t="str">
            <v>UE Red De Salud Abancay</v>
          </cell>
          <cell r="CM655" t="str">
            <v>ACTIVO</v>
          </cell>
          <cell r="CQ655" t="str">
            <v>Perú</v>
          </cell>
          <cell r="CR655" t="str">
            <v>MICRORED DE SALUD HUANCARAMA</v>
          </cell>
        </row>
        <row r="656">
          <cell r="S656" t="str">
            <v>43363665</v>
          </cell>
          <cell r="T656" t="str">
            <v>MELISA</v>
          </cell>
          <cell r="U656" t="str">
            <v>RODRIGUEZ</v>
          </cell>
          <cell r="V656" t="str">
            <v>SOTO</v>
          </cell>
          <cell r="W656" t="str">
            <v>SIN DATOS</v>
          </cell>
          <cell r="X656" t="str">
            <v>12/12/1985</v>
          </cell>
          <cell r="Y656" t="str">
            <v>Femenino</v>
          </cell>
          <cell r="Z656" t="str">
            <v>Soltero</v>
          </cell>
          <cell r="AA656" t="str">
            <v>COMUNIDAD KALLA</v>
          </cell>
          <cell r="AE656" t="str">
            <v>Superior Universitario</v>
          </cell>
          <cell r="AF656" t="str">
            <v>Superior completo</v>
          </cell>
          <cell r="AG656" t="str">
            <v>ENFERMERA(O)</v>
          </cell>
          <cell r="AK656" t="str">
            <v>TITULO</v>
          </cell>
          <cell r="AL656" t="str">
            <v>86179</v>
          </cell>
          <cell r="AM656" t="str">
            <v>NO</v>
          </cell>
          <cell r="AR656" t="str">
            <v>SI</v>
          </cell>
          <cell r="AS656" t="str">
            <v>NO</v>
          </cell>
          <cell r="AT656" t="str">
            <v>NO</v>
          </cell>
          <cell r="AU656" t="str">
            <v>08/07/2021</v>
          </cell>
          <cell r="AV656" t="str">
            <v>16/05/2022</v>
          </cell>
          <cell r="AW656" t="str">
            <v>ENFERMERA/O</v>
          </cell>
          <cell r="AX656" t="str">
            <v>Regimen 1057 (CAS)</v>
          </cell>
          <cell r="AY656" t="str">
            <v>Contrato CAS</v>
          </cell>
          <cell r="AZ656" t="str">
            <v>Sin Nivel Remunerativo</v>
          </cell>
          <cell r="BA656" t="str">
            <v>0000-Sin Nivel Remunerativo</v>
          </cell>
          <cell r="BC656" t="str">
            <v>Recursos Ordinarios</v>
          </cell>
          <cell r="BD656" t="str">
            <v>2500</v>
          </cell>
          <cell r="BE656" t="str">
            <v>Presencial</v>
          </cell>
          <cell r="BF656" t="str">
            <v>NO</v>
          </cell>
          <cell r="BG656" t="str">
            <v>NO</v>
          </cell>
          <cell r="BI656" t="str">
            <v>NO</v>
          </cell>
          <cell r="BJ656" t="str">
            <v>NO</v>
          </cell>
          <cell r="BL656" t="str">
            <v>NO</v>
          </cell>
          <cell r="BM656" t="str">
            <v>Contrato Administrativo de Servicios</v>
          </cell>
          <cell r="BN656" t="str">
            <v>Profesionales de la Salud</v>
          </cell>
          <cell r="BO656" t="str">
            <v>PROF. DE LA SALUD</v>
          </cell>
          <cell r="BP656" t="str">
            <v>000456</v>
          </cell>
          <cell r="BQ656" t="str">
            <v>Ocupada</v>
          </cell>
          <cell r="BR656" t="str">
            <v>Contrato</v>
          </cell>
          <cell r="BS656" t="str">
            <v>16/05/2022</v>
          </cell>
          <cell r="BT656" t="str">
            <v>MEMORANDUM</v>
          </cell>
          <cell r="BU656" t="str">
            <v>16/05/2022</v>
          </cell>
          <cell r="BV656" t="str">
            <v>MEMO</v>
          </cell>
          <cell r="BW656" t="str">
            <v>P.S. I-1 LLACTABAMBA</v>
          </cell>
          <cell r="BX656" t="str">
            <v>RED DE SALUD ABANCAY</v>
          </cell>
          <cell r="BZ656" t="str">
            <v>Personal y Obligaciones Sociales</v>
          </cell>
          <cell r="CA656" t="str">
            <v>RECURSOS ORDINARIOS</v>
          </cell>
          <cell r="CB656" t="str">
            <v>12</v>
          </cell>
          <cell r="CC656" t="str">
            <v>BANCO DE LA NACION</v>
          </cell>
          <cell r="CD656" t="str">
            <v>CUENTA CORRIENTE</v>
          </cell>
          <cell r="CE656" t="str">
            <v>00000000000</v>
          </cell>
          <cell r="CF656" t="str">
            <v>000000000000</v>
          </cell>
          <cell r="CG656" t="str">
            <v>DL.25897 - SPP</v>
          </cell>
          <cell r="CH656" t="str">
            <v>AFP INTEGRA</v>
          </cell>
          <cell r="CI656" t="str">
            <v>08/07/2020</v>
          </cell>
          <cell r="CJ656" t="str">
            <v>613910MRSRO7</v>
          </cell>
          <cell r="CL656" t="str">
            <v>UE Red De Salud Abancay</v>
          </cell>
          <cell r="CM656" t="str">
            <v>ACTIVO</v>
          </cell>
          <cell r="CQ656" t="str">
            <v>Perú</v>
          </cell>
          <cell r="CR656" t="str">
            <v>MICRORED DE SALUD HUANCARAMA</v>
          </cell>
        </row>
        <row r="657">
          <cell r="S657" t="str">
            <v>40537801</v>
          </cell>
          <cell r="T657" t="str">
            <v>WILBER</v>
          </cell>
          <cell r="U657" t="str">
            <v>HOYOS</v>
          </cell>
          <cell r="V657" t="str">
            <v>MALLQUI</v>
          </cell>
          <cell r="W657" t="str">
            <v>SIN DATOS</v>
          </cell>
          <cell r="X657" t="str">
            <v>04/07/1979</v>
          </cell>
          <cell r="Y657" t="str">
            <v>Masculino</v>
          </cell>
          <cell r="Z657" t="str">
            <v>Soltero</v>
          </cell>
          <cell r="AA657" t="str">
            <v>SIN DATOS</v>
          </cell>
          <cell r="AC657" t="str">
            <v>Wilhoma21625@hotmail.com</v>
          </cell>
          <cell r="AD657" t="str">
            <v>993734189</v>
          </cell>
          <cell r="AE657" t="str">
            <v>Superior Universitario</v>
          </cell>
          <cell r="AF657" t="str">
            <v>Superior completo</v>
          </cell>
          <cell r="AG657" t="str">
            <v>ENFERMERA(O)</v>
          </cell>
          <cell r="AK657" t="str">
            <v>TITULO</v>
          </cell>
          <cell r="AL657" t="str">
            <v>44111</v>
          </cell>
          <cell r="AM657" t="str">
            <v>NO</v>
          </cell>
          <cell r="AR657" t="str">
            <v>SI</v>
          </cell>
          <cell r="AS657" t="str">
            <v>NO</v>
          </cell>
          <cell r="AT657" t="str">
            <v>NO</v>
          </cell>
          <cell r="AV657" t="str">
            <v>2014-05-01</v>
          </cell>
          <cell r="AW657" t="str">
            <v>ENFERMERA/O</v>
          </cell>
          <cell r="AX657" t="str">
            <v>Regimen 276</v>
          </cell>
          <cell r="AY657" t="str">
            <v>Nombrado</v>
          </cell>
          <cell r="AZ657" t="str">
            <v>ENF-10</v>
          </cell>
          <cell r="BA657" t="str">
            <v>0076-ENF-10-Enfermera (nivel I)</v>
          </cell>
          <cell r="BB657" t="str">
            <v>10</v>
          </cell>
          <cell r="BE657" t="str">
            <v>Presencial</v>
          </cell>
          <cell r="BF657" t="str">
            <v>NO</v>
          </cell>
          <cell r="BG657" t="str">
            <v>NO</v>
          </cell>
          <cell r="BI657" t="str">
            <v>NO</v>
          </cell>
          <cell r="BJ657" t="str">
            <v>NO</v>
          </cell>
          <cell r="BK657" t="str">
            <v>31/12/2014</v>
          </cell>
          <cell r="BL657" t="str">
            <v>SI</v>
          </cell>
          <cell r="BM657" t="str">
            <v>Activos</v>
          </cell>
          <cell r="BN657" t="str">
            <v>Profesionales de la Salud</v>
          </cell>
          <cell r="BO657" t="str">
            <v>PROF. DE LA SALUD</v>
          </cell>
          <cell r="BP657" t="str">
            <v>000368</v>
          </cell>
          <cell r="BQ657" t="str">
            <v>Ocupada</v>
          </cell>
          <cell r="BR657" t="str">
            <v>Ley 28498</v>
          </cell>
          <cell r="BS657" t="str">
            <v>31/12/2014</v>
          </cell>
          <cell r="BT657" t="str">
            <v>RESOLUCION DIRECTORAL</v>
          </cell>
          <cell r="BU657" t="str">
            <v>31/12/2014</v>
          </cell>
          <cell r="BV657" t="str">
            <v>199-2014-D-RSAB-APURIMAC</v>
          </cell>
          <cell r="BX657" t="str">
            <v>DIRECCION EJECUTIVA</v>
          </cell>
          <cell r="BY657" t="str">
            <v>GESTION ADMINISTRATIVA</v>
          </cell>
          <cell r="BZ657" t="str">
            <v>Personal y Obligaciones Sociales</v>
          </cell>
          <cell r="CA657" t="str">
            <v>RECURSOS ORDINARIOS</v>
          </cell>
          <cell r="CB657" t="str">
            <v>12</v>
          </cell>
          <cell r="CC657" t="str">
            <v>BANCO DE LA NACION</v>
          </cell>
          <cell r="CD657" t="str">
            <v>CUENTA DE AHORRO</v>
          </cell>
          <cell r="CE657" t="str">
            <v>04181035795</v>
          </cell>
          <cell r="CF657" t="str">
            <v>1</v>
          </cell>
          <cell r="CG657" t="str">
            <v>DL.25897 - SPP</v>
          </cell>
          <cell r="CH657" t="str">
            <v>AFP PROFUTURO</v>
          </cell>
          <cell r="CI657" t="str">
            <v>20/09/2002</v>
          </cell>
          <cell r="CJ657" t="str">
            <v>590381WHMOL9</v>
          </cell>
          <cell r="CK657" t="str">
            <v>0</v>
          </cell>
          <cell r="CL657" t="str">
            <v>UE Red De Salud Abancay</v>
          </cell>
          <cell r="CM657" t="str">
            <v>ACTIVO</v>
          </cell>
          <cell r="CQ657" t="str">
            <v>Perú</v>
          </cell>
        </row>
        <row r="658">
          <cell r="S658" t="str">
            <v>41277495</v>
          </cell>
          <cell r="T658" t="str">
            <v>ELIZABET</v>
          </cell>
          <cell r="U658" t="str">
            <v>OJEDA</v>
          </cell>
          <cell r="V658" t="str">
            <v>HUAMAN</v>
          </cell>
          <cell r="W658" t="str">
            <v>SIN DATOS</v>
          </cell>
          <cell r="X658" t="str">
            <v>24/02/1982</v>
          </cell>
          <cell r="Y658" t="str">
            <v>Femenino</v>
          </cell>
          <cell r="Z658" t="str">
            <v>Soltero</v>
          </cell>
          <cell r="AA658" t="str">
            <v>PROLONG. VISTA ALEGRE LOTE 2 - BELLA VISTA</v>
          </cell>
          <cell r="AB658" t="str">
            <v>10412774959</v>
          </cell>
          <cell r="AC658" t="str">
            <v>elizabetoh24@hotmail.com</v>
          </cell>
          <cell r="AD658" t="str">
            <v>953827173</v>
          </cell>
          <cell r="AE658" t="str">
            <v>Superior Técnico</v>
          </cell>
          <cell r="AF658" t="str">
            <v>Técnico superior completo</v>
          </cell>
          <cell r="AG658" t="str">
            <v>TECNICO EN ENFERMERIA</v>
          </cell>
          <cell r="AK658" t="str">
            <v>TITULO</v>
          </cell>
          <cell r="AM658" t="str">
            <v>NO</v>
          </cell>
          <cell r="AR658" t="str">
            <v>SI</v>
          </cell>
          <cell r="AS658" t="str">
            <v>NO</v>
          </cell>
          <cell r="AT658" t="str">
            <v>NO</v>
          </cell>
          <cell r="AV658" t="str">
            <v>2015-01-01</v>
          </cell>
          <cell r="AW658" t="str">
            <v>TECNICO/A EN ENFERMERIA I</v>
          </cell>
          <cell r="AX658" t="str">
            <v>Regimen 276</v>
          </cell>
          <cell r="AY658" t="str">
            <v>Nombrado</v>
          </cell>
          <cell r="AZ658" t="str">
            <v>STF</v>
          </cell>
          <cell r="BA658" t="str">
            <v>0099-STF-Servidor Tecnico F</v>
          </cell>
          <cell r="BB658" t="str">
            <v>TF</v>
          </cell>
          <cell r="BE658" t="str">
            <v>Presencial</v>
          </cell>
          <cell r="BF658" t="str">
            <v>NO</v>
          </cell>
          <cell r="BG658" t="str">
            <v>NO</v>
          </cell>
          <cell r="BI658" t="str">
            <v>NO</v>
          </cell>
          <cell r="BJ658" t="str">
            <v>NO</v>
          </cell>
          <cell r="BK658" t="str">
            <v>31/12/2014</v>
          </cell>
          <cell r="BL658" t="str">
            <v>SI</v>
          </cell>
          <cell r="BM658" t="str">
            <v>Activos</v>
          </cell>
          <cell r="BN658" t="str">
            <v>Tecnicos</v>
          </cell>
          <cell r="BO658" t="str">
            <v>TECNICO ASIS</v>
          </cell>
          <cell r="BP658" t="str">
            <v>000393</v>
          </cell>
          <cell r="BQ658" t="str">
            <v>Ocupada</v>
          </cell>
          <cell r="BR658" t="str">
            <v>Ley 30114</v>
          </cell>
          <cell r="BS658" t="str">
            <v>31/12/2014</v>
          </cell>
          <cell r="BT658" t="str">
            <v>RESOLUCION DIRECTORAL</v>
          </cell>
          <cell r="BU658" t="str">
            <v>31/12/2014</v>
          </cell>
          <cell r="BV658" t="str">
            <v>069-2015-DG-RSAB-APURIMAC</v>
          </cell>
          <cell r="BX658" t="str">
            <v>DIRECCION EJECUTIVA</v>
          </cell>
          <cell r="BY658" t="str">
            <v>GESTION ADMINISTRATIVA</v>
          </cell>
          <cell r="BZ658" t="str">
            <v>Personal y Obligaciones Sociales</v>
          </cell>
          <cell r="CA658" t="str">
            <v>RECURSOS ORDINARIOS</v>
          </cell>
          <cell r="CB658" t="str">
            <v>12</v>
          </cell>
          <cell r="CC658" t="str">
            <v>BANCO DE LA NACION</v>
          </cell>
          <cell r="CD658" t="str">
            <v>CUENTA DE AHORRO</v>
          </cell>
          <cell r="CE658" t="str">
            <v>04185070641</v>
          </cell>
          <cell r="CF658" t="str">
            <v>1</v>
          </cell>
          <cell r="CG658" t="str">
            <v>DL.19990 - SNP</v>
          </cell>
          <cell r="CH658" t="str">
            <v>O.N.P.</v>
          </cell>
          <cell r="CI658" t="str">
            <v>31/12/2014</v>
          </cell>
          <cell r="CJ658" t="str">
            <v>0</v>
          </cell>
          <cell r="CK658" t="str">
            <v>0</v>
          </cell>
          <cell r="CL658" t="str">
            <v>UE Red De Salud Abancay</v>
          </cell>
          <cell r="CM658" t="str">
            <v>ACTIVO</v>
          </cell>
          <cell r="CQ658" t="str">
            <v>Perú</v>
          </cell>
          <cell r="CR658" t="str">
            <v>MICRORED DE SALUD CURAHUASI</v>
          </cell>
        </row>
        <row r="659">
          <cell r="S659" t="str">
            <v>08156317</v>
          </cell>
          <cell r="T659" t="str">
            <v>DIANA</v>
          </cell>
          <cell r="U659" t="str">
            <v>ALFARO</v>
          </cell>
          <cell r="V659" t="str">
            <v>DAVILA</v>
          </cell>
          <cell r="W659" t="str">
            <v>SIN DATOS</v>
          </cell>
          <cell r="X659" t="str">
            <v>28/02/1974</v>
          </cell>
          <cell r="Y659" t="str">
            <v>Femenino</v>
          </cell>
          <cell r="Z659" t="str">
            <v>Casado</v>
          </cell>
          <cell r="AA659" t="str">
            <v>LIMA</v>
          </cell>
          <cell r="AC659" t="str">
            <v>dianaalf@hotmail.com</v>
          </cell>
          <cell r="AD659" t="str">
            <v>983626771</v>
          </cell>
          <cell r="AE659" t="str">
            <v>Superior Universitario</v>
          </cell>
          <cell r="AF659" t="str">
            <v>Superior completo</v>
          </cell>
          <cell r="AG659" t="str">
            <v>OBSTETRA</v>
          </cell>
          <cell r="AK659" t="str">
            <v>TITULO</v>
          </cell>
          <cell r="AL659" t="str">
            <v>13177</v>
          </cell>
          <cell r="AM659" t="str">
            <v>NO</v>
          </cell>
          <cell r="AR659" t="str">
            <v>SI</v>
          </cell>
          <cell r="AS659" t="str">
            <v>NO</v>
          </cell>
          <cell r="AT659" t="str">
            <v>NO</v>
          </cell>
          <cell r="AV659" t="str">
            <v>2011-05-04</v>
          </cell>
          <cell r="AW659" t="str">
            <v>OBSTETRA</v>
          </cell>
          <cell r="AX659" t="str">
            <v>Regimen 276</v>
          </cell>
          <cell r="AY659" t="str">
            <v>Nombrado</v>
          </cell>
          <cell r="AZ659" t="str">
            <v>OBS-I</v>
          </cell>
          <cell r="BA659" t="str">
            <v>0110-OBS-I-Obstetriz (nivel 10)</v>
          </cell>
          <cell r="BB659" t="str">
            <v>1</v>
          </cell>
          <cell r="BC659" t="str">
            <v>Recursos Ordinarios</v>
          </cell>
          <cell r="BE659" t="str">
            <v>Solo Remoto</v>
          </cell>
          <cell r="BF659" t="str">
            <v>NO</v>
          </cell>
          <cell r="BG659" t="str">
            <v>NO</v>
          </cell>
          <cell r="BH659" t="str">
            <v>Presencia de comorbilidad(RM 193-2020-MINSA,7.2)</v>
          </cell>
          <cell r="BI659" t="str">
            <v>NO</v>
          </cell>
          <cell r="BJ659" t="str">
            <v>NO</v>
          </cell>
          <cell r="BK659" t="str">
            <v>26/04/2011</v>
          </cell>
          <cell r="BL659" t="str">
            <v>SI</v>
          </cell>
          <cell r="BM659" t="str">
            <v>Activos</v>
          </cell>
          <cell r="BN659" t="str">
            <v>Profesionales de la Salud</v>
          </cell>
          <cell r="BO659" t="str">
            <v>PROF. DE LA SALUD</v>
          </cell>
          <cell r="BP659" t="str">
            <v>000230</v>
          </cell>
          <cell r="BQ659" t="str">
            <v>Ocupada</v>
          </cell>
          <cell r="BR659" t="str">
            <v>Ley 28498</v>
          </cell>
          <cell r="BS659" t="str">
            <v>01/04/2011</v>
          </cell>
          <cell r="BT659" t="str">
            <v>RESOLUCION DIRECTORAL</v>
          </cell>
          <cell r="BU659" t="str">
            <v>01/04/2011</v>
          </cell>
          <cell r="BV659" t="str">
            <v>-</v>
          </cell>
          <cell r="BW659" t="str">
            <v>RED DE SALUD ABANCAY</v>
          </cell>
          <cell r="BX659" t="str">
            <v>DIRECCION EJECUTIVA</v>
          </cell>
          <cell r="BY659" t="str">
            <v>GESTION ADMINISTRATIVA</v>
          </cell>
          <cell r="BZ659" t="str">
            <v>Personal y Obligaciones Sociales</v>
          </cell>
          <cell r="CA659" t="str">
            <v>RECURSOS ORDINARIOS</v>
          </cell>
          <cell r="CB659" t="str">
            <v>12</v>
          </cell>
          <cell r="CC659" t="str">
            <v>BANCO DE LA NACION</v>
          </cell>
          <cell r="CD659" t="str">
            <v>MULTIRED</v>
          </cell>
          <cell r="CE659" t="str">
            <v>04181074871</v>
          </cell>
          <cell r="CF659" t="str">
            <v>0</v>
          </cell>
          <cell r="CG659" t="str">
            <v>DL.19990 - SNP</v>
          </cell>
          <cell r="CH659" t="str">
            <v>O.N.P.</v>
          </cell>
          <cell r="CI659" t="str">
            <v>01/07/2000</v>
          </cell>
          <cell r="CJ659" t="str">
            <v>570860DADAI2</v>
          </cell>
          <cell r="CK659" t="str">
            <v>0</v>
          </cell>
          <cell r="CL659" t="str">
            <v>UE Red De Salud Abancay</v>
          </cell>
          <cell r="CM659" t="str">
            <v>ACTIVO</v>
          </cell>
          <cell r="CQ659" t="str">
            <v>Perú</v>
          </cell>
          <cell r="CR659" t="str">
            <v>MICRORED DE SALUD CENTENARIO</v>
          </cell>
        </row>
        <row r="660">
          <cell r="S660" t="str">
            <v>31041682</v>
          </cell>
          <cell r="T660" t="str">
            <v>MARIA MARGARITA</v>
          </cell>
          <cell r="U660" t="str">
            <v>ARIAS</v>
          </cell>
          <cell r="V660" t="str">
            <v>HOYOS</v>
          </cell>
          <cell r="W660" t="str">
            <v>SIN DATOS</v>
          </cell>
          <cell r="X660" t="str">
            <v>22/07/1971</v>
          </cell>
          <cell r="Y660" t="str">
            <v>Femenino</v>
          </cell>
          <cell r="Z660" t="str">
            <v>Soltero</v>
          </cell>
          <cell r="AA660" t="str">
            <v>AV.NUNEZ NRO.826</v>
          </cell>
          <cell r="AD660" t="str">
            <v>953935160</v>
          </cell>
          <cell r="AE660" t="str">
            <v>Superior Técnico</v>
          </cell>
          <cell r="AF660" t="str">
            <v>Técnico superior completo</v>
          </cell>
          <cell r="AG660" t="str">
            <v>TECNICO EN ENFERMERIA</v>
          </cell>
          <cell r="AK660" t="str">
            <v>TITULO</v>
          </cell>
          <cell r="AM660" t="str">
            <v>NO</v>
          </cell>
          <cell r="AR660" t="str">
            <v>SI</v>
          </cell>
          <cell r="AS660" t="str">
            <v>NO</v>
          </cell>
          <cell r="AT660" t="str">
            <v>NO</v>
          </cell>
          <cell r="AV660" t="str">
            <v>2013-01-01</v>
          </cell>
          <cell r="AW660" t="str">
            <v>TECNICO/A EN ENFERMERIA I</v>
          </cell>
          <cell r="AX660" t="str">
            <v>Regimen 276</v>
          </cell>
          <cell r="AY660" t="str">
            <v>Nombrado</v>
          </cell>
          <cell r="AZ660" t="str">
            <v>STC</v>
          </cell>
          <cell r="BA660" t="str">
            <v>0096-STC-Servidor Tecnico C</v>
          </cell>
          <cell r="BB660" t="str">
            <v>TC</v>
          </cell>
          <cell r="BC660" t="str">
            <v>Recursos Ordinarios</v>
          </cell>
          <cell r="BF660" t="str">
            <v>NO</v>
          </cell>
          <cell r="BG660" t="str">
            <v>NO</v>
          </cell>
          <cell r="BH660" t="str">
            <v>Presencia de comorbilidad(RM 193-2020-MINSA,7.2)</v>
          </cell>
          <cell r="BI660" t="str">
            <v>NO</v>
          </cell>
          <cell r="BJ660" t="str">
            <v>NO</v>
          </cell>
          <cell r="BK660" t="str">
            <v>2011-07-01</v>
          </cell>
          <cell r="BL660" t="str">
            <v>NO</v>
          </cell>
          <cell r="BM660" t="str">
            <v>Activos</v>
          </cell>
          <cell r="BN660" t="str">
            <v>Tecnicos</v>
          </cell>
          <cell r="BO660" t="str">
            <v>TECNICO ASIS</v>
          </cell>
          <cell r="BP660" t="str">
            <v>000217</v>
          </cell>
          <cell r="BQ660" t="str">
            <v>Ocupada</v>
          </cell>
          <cell r="BR660" t="str">
            <v>Ley 28498</v>
          </cell>
          <cell r="BS660" t="str">
            <v>01/04/2011</v>
          </cell>
          <cell r="BT660" t="str">
            <v>RESOLUCION DIRECTORAL</v>
          </cell>
          <cell r="BU660" t="str">
            <v>01/04/2011</v>
          </cell>
          <cell r="BV660" t="str">
            <v>-</v>
          </cell>
          <cell r="BW660" t="str">
            <v>RED DE SALUD ABANCAY</v>
          </cell>
          <cell r="BX660" t="str">
            <v>DIRECCION EJECUTIVA</v>
          </cell>
          <cell r="BY660" t="str">
            <v>GESTION ADMINISTRATIVA</v>
          </cell>
          <cell r="BZ660" t="str">
            <v>Personal y Obligaciones Sociales</v>
          </cell>
          <cell r="CA660" t="str">
            <v>RECURSOS ORDINARIOS</v>
          </cell>
          <cell r="CB660" t="str">
            <v>12</v>
          </cell>
          <cell r="CC660" t="str">
            <v>BANCO DE LA NACION</v>
          </cell>
          <cell r="CD660" t="str">
            <v>MULTIRED</v>
          </cell>
          <cell r="CE660" t="str">
            <v>04181077110</v>
          </cell>
          <cell r="CF660" t="str">
            <v>0</v>
          </cell>
          <cell r="CG660" t="str">
            <v>DL.19990 - SNP</v>
          </cell>
          <cell r="CH660" t="str">
            <v>O.N.P.</v>
          </cell>
          <cell r="CI660" t="str">
            <v>06/04/2000</v>
          </cell>
          <cell r="CJ660" t="str">
            <v>561340MAHAO9</v>
          </cell>
          <cell r="CK660" t="str">
            <v>0</v>
          </cell>
          <cell r="CL660" t="str">
            <v>UE Red De Salud Abancay</v>
          </cell>
          <cell r="CM660" t="str">
            <v>ACTIVO</v>
          </cell>
          <cell r="CQ660" t="str">
            <v>Perú</v>
          </cell>
          <cell r="CR660" t="str">
            <v>MICRORED DE SALUD CENTENARIO</v>
          </cell>
        </row>
        <row r="661">
          <cell r="S661" t="str">
            <v>31002502</v>
          </cell>
          <cell r="T661" t="str">
            <v>MARIA ELENA</v>
          </cell>
          <cell r="U661" t="str">
            <v>BARRIENTOS</v>
          </cell>
          <cell r="V661" t="str">
            <v>MELENDEZ</v>
          </cell>
          <cell r="W661" t="str">
            <v>SIN DATOS</v>
          </cell>
          <cell r="X661" t="str">
            <v>02/11/1960</v>
          </cell>
          <cell r="Y661" t="str">
            <v>Femenino</v>
          </cell>
          <cell r="Z661" t="str">
            <v>Soltero</v>
          </cell>
          <cell r="AA661" t="str">
            <v>URB. ASUNCION S/N</v>
          </cell>
          <cell r="AB661" t="str">
            <v>10310025029</v>
          </cell>
          <cell r="AD661" t="str">
            <v>956610574</v>
          </cell>
          <cell r="AE661" t="str">
            <v>Superior Universitario</v>
          </cell>
          <cell r="AF661" t="str">
            <v>Superior completo</v>
          </cell>
          <cell r="AG661" t="str">
            <v>ENFERMERA(O)</v>
          </cell>
          <cell r="AK661" t="str">
            <v>TITULO</v>
          </cell>
          <cell r="AL661" t="str">
            <v>22459</v>
          </cell>
          <cell r="AM661" t="str">
            <v>NO</v>
          </cell>
          <cell r="AR661" t="str">
            <v>SI</v>
          </cell>
          <cell r="AS661" t="str">
            <v>NO</v>
          </cell>
          <cell r="AT661" t="str">
            <v>NO</v>
          </cell>
          <cell r="AV661" t="str">
            <v>2008-06-01</v>
          </cell>
          <cell r="AW661" t="str">
            <v>ENFERMERA/O</v>
          </cell>
          <cell r="AX661" t="str">
            <v>Regimen 276</v>
          </cell>
          <cell r="AY661" t="str">
            <v>Nombrado</v>
          </cell>
          <cell r="AZ661" t="str">
            <v>ENF-11</v>
          </cell>
          <cell r="BA661" t="str">
            <v>0106-ENF-11-Enfermera (nivel II)</v>
          </cell>
          <cell r="BB661" t="str">
            <v>11</v>
          </cell>
          <cell r="BC661" t="str">
            <v>Recursos Ordinarios</v>
          </cell>
          <cell r="BE661" t="str">
            <v>Presencial</v>
          </cell>
          <cell r="BF661" t="str">
            <v>NO</v>
          </cell>
          <cell r="BG661" t="str">
            <v>NO</v>
          </cell>
          <cell r="BI661" t="str">
            <v>NO</v>
          </cell>
          <cell r="BJ661" t="str">
            <v>NO</v>
          </cell>
          <cell r="BL661" t="str">
            <v>SI</v>
          </cell>
          <cell r="BM661" t="str">
            <v>Activos</v>
          </cell>
          <cell r="BN661" t="str">
            <v>Profesionales de la Salud</v>
          </cell>
          <cell r="BO661" t="str">
            <v>PROF. DE LA SALUD</v>
          </cell>
          <cell r="BP661" t="str">
            <v>000131</v>
          </cell>
          <cell r="BQ661" t="str">
            <v>Ocupada</v>
          </cell>
          <cell r="BR661" t="str">
            <v>Ley 28498</v>
          </cell>
          <cell r="BS661" t="str">
            <v>03/01/2008</v>
          </cell>
          <cell r="BT661" t="str">
            <v>RESOLUCION DIRECTORAL</v>
          </cell>
          <cell r="BU661" t="str">
            <v>03/01/2008</v>
          </cell>
          <cell r="BV661" t="str">
            <v>-</v>
          </cell>
          <cell r="BW661" t="str">
            <v>RED DE SALUD ABANCAY</v>
          </cell>
          <cell r="BX661" t="str">
            <v>DIRECCION EJECUTIVA</v>
          </cell>
          <cell r="BY661" t="str">
            <v>GESTION ADMINISTRATIVA</v>
          </cell>
          <cell r="BZ661" t="str">
            <v>Personal y Obligaciones Sociales</v>
          </cell>
          <cell r="CA661" t="str">
            <v>RECURSOS ORDINARIOS</v>
          </cell>
          <cell r="CB661" t="str">
            <v>12</v>
          </cell>
          <cell r="CC661" t="str">
            <v>BANCO DE LA NACION</v>
          </cell>
          <cell r="CD661" t="str">
            <v>MULTIRED</v>
          </cell>
          <cell r="CE661" t="str">
            <v>04181045898</v>
          </cell>
          <cell r="CF661" t="str">
            <v>0</v>
          </cell>
          <cell r="CG661" t="str">
            <v>DL.25897 - SPP</v>
          </cell>
          <cell r="CH661" t="str">
            <v>AFP INTEGRA</v>
          </cell>
          <cell r="CI661" t="str">
            <v>03/01/2008</v>
          </cell>
          <cell r="CJ661" t="str">
            <v>229500MBMRE7</v>
          </cell>
          <cell r="CK661" t="str">
            <v>0</v>
          </cell>
          <cell r="CL661" t="str">
            <v>UE Red De Salud Abancay</v>
          </cell>
          <cell r="CM661" t="str">
            <v>ACTIVO</v>
          </cell>
          <cell r="CQ661" t="str">
            <v>Perú</v>
          </cell>
          <cell r="CR661" t="str">
            <v>MICRORED DE SALUD CENTENARIO</v>
          </cell>
        </row>
        <row r="662">
          <cell r="S662" t="str">
            <v>40481130</v>
          </cell>
          <cell r="T662" t="str">
            <v>PATRICIA DORA</v>
          </cell>
          <cell r="U662" t="str">
            <v>BATALLANOS</v>
          </cell>
          <cell r="V662" t="str">
            <v>BARRIONUEVO</v>
          </cell>
          <cell r="W662" t="str">
            <v>SIN DATOS</v>
          </cell>
          <cell r="X662" t="str">
            <v>13/04/1980</v>
          </cell>
          <cell r="Y662" t="str">
            <v>Femenino</v>
          </cell>
          <cell r="Z662" t="str">
            <v>Soltero</v>
          </cell>
          <cell r="AA662" t="str">
            <v>ELIAS 110</v>
          </cell>
          <cell r="AD662" t="str">
            <v>966981082</v>
          </cell>
          <cell r="AE662" t="str">
            <v>Superior Universitario</v>
          </cell>
          <cell r="AF662" t="str">
            <v>Superior completo</v>
          </cell>
          <cell r="AG662" t="str">
            <v>CIRUJANO DENTISTA</v>
          </cell>
          <cell r="AK662" t="str">
            <v>TITULO</v>
          </cell>
          <cell r="AL662" t="str">
            <v>17392</v>
          </cell>
          <cell r="AM662" t="str">
            <v>NO</v>
          </cell>
          <cell r="AR662" t="str">
            <v>SI</v>
          </cell>
          <cell r="AS662" t="str">
            <v>NO</v>
          </cell>
          <cell r="AT662" t="str">
            <v>NO</v>
          </cell>
          <cell r="AV662" t="str">
            <v>01/01/2019</v>
          </cell>
          <cell r="AW662" t="str">
            <v>ODONTOLOGO</v>
          </cell>
          <cell r="AX662" t="str">
            <v>Regimen 276</v>
          </cell>
          <cell r="AY662" t="str">
            <v>Nombrado</v>
          </cell>
          <cell r="AZ662" t="str">
            <v>CD-I</v>
          </cell>
          <cell r="BA662" t="str">
            <v>0115-CD-I-Cirujano Dentista (nivel I)</v>
          </cell>
          <cell r="BB662" t="str">
            <v>61</v>
          </cell>
          <cell r="BE662" t="str">
            <v>Presencial</v>
          </cell>
          <cell r="BF662" t="str">
            <v>NO</v>
          </cell>
          <cell r="BG662" t="str">
            <v>NO</v>
          </cell>
          <cell r="BI662" t="str">
            <v>NO</v>
          </cell>
          <cell r="BJ662" t="str">
            <v>NO</v>
          </cell>
          <cell r="BK662" t="str">
            <v>31/12/2018</v>
          </cell>
          <cell r="BL662" t="str">
            <v>SI</v>
          </cell>
          <cell r="BM662" t="str">
            <v>Activos</v>
          </cell>
          <cell r="BN662" t="str">
            <v>Profesionales de la Salud</v>
          </cell>
          <cell r="BO662" t="str">
            <v>PROF. DE LA SALUD</v>
          </cell>
          <cell r="BP662" t="str">
            <v>000604</v>
          </cell>
          <cell r="BQ662" t="str">
            <v>Ocupada</v>
          </cell>
          <cell r="BR662" t="str">
            <v>Concurso</v>
          </cell>
          <cell r="BS662" t="str">
            <v>01/01/2019</v>
          </cell>
          <cell r="BT662" t="str">
            <v>RESOLUCION DIRECTORAL</v>
          </cell>
          <cell r="BU662" t="str">
            <v>01/01/2019</v>
          </cell>
          <cell r="BV662" t="str">
            <v>396</v>
          </cell>
          <cell r="BW662" t="str">
            <v>RED DE SALUD ABANCAY</v>
          </cell>
          <cell r="BX662" t="str">
            <v>DIRECCION EJECUTIVA</v>
          </cell>
          <cell r="BZ662" t="str">
            <v>Personal y Obligaciones Sociales</v>
          </cell>
          <cell r="CA662" t="str">
            <v>RECURSOS ORDINARIOS</v>
          </cell>
          <cell r="CB662" t="str">
            <v>12</v>
          </cell>
          <cell r="CC662" t="str">
            <v>BANCO DE LA NACION</v>
          </cell>
          <cell r="CD662" t="str">
            <v>CUENTA DE AHORRO</v>
          </cell>
          <cell r="CE662" t="str">
            <v>04181092039</v>
          </cell>
          <cell r="CF662" t="str">
            <v>00000000000000000000</v>
          </cell>
          <cell r="CG662" t="str">
            <v>DL.19990 - SNP</v>
          </cell>
          <cell r="CH662" t="str">
            <v>O.N.P.</v>
          </cell>
          <cell r="CI662" t="str">
            <v>01/01/2019</v>
          </cell>
          <cell r="CJ662" t="str">
            <v>000000000000</v>
          </cell>
          <cell r="CK662" t="str">
            <v>000000000000000</v>
          </cell>
          <cell r="CL662" t="str">
            <v>UE Red De Salud Abancay</v>
          </cell>
          <cell r="CM662" t="str">
            <v>ACTIVO</v>
          </cell>
          <cell r="CQ662" t="str">
            <v>Perú</v>
          </cell>
          <cell r="CR662" t="str">
            <v>MICRORED DE SALUD CENTENARIO</v>
          </cell>
        </row>
        <row r="663">
          <cell r="S663" t="str">
            <v>31044490</v>
          </cell>
          <cell r="T663" t="str">
            <v>JULIA</v>
          </cell>
          <cell r="U663" t="str">
            <v>CAYLLAHUA</v>
          </cell>
          <cell r="V663" t="str">
            <v>SALAZAR</v>
          </cell>
          <cell r="W663" t="str">
            <v>SIN DATOS</v>
          </cell>
          <cell r="X663" t="str">
            <v>04/01/1978</v>
          </cell>
          <cell r="Y663" t="str">
            <v>Femenino</v>
          </cell>
          <cell r="Z663" t="str">
            <v>Soltero</v>
          </cell>
          <cell r="AA663" t="str">
            <v>SECTOR CASINCHIHUA</v>
          </cell>
          <cell r="AC663" t="str">
            <v>juliacs16@hotmail.com</v>
          </cell>
          <cell r="AD663" t="str">
            <v>965726512</v>
          </cell>
          <cell r="AE663" t="str">
            <v>Superior Técnico</v>
          </cell>
          <cell r="AF663" t="str">
            <v>Técnico superior completo</v>
          </cell>
          <cell r="AG663" t="str">
            <v>TECNICO EN ENFERMERIA</v>
          </cell>
          <cell r="AK663" t="str">
            <v>TITULO</v>
          </cell>
          <cell r="AM663" t="str">
            <v>NO</v>
          </cell>
          <cell r="AR663" t="str">
            <v>SI</v>
          </cell>
          <cell r="AS663" t="str">
            <v>NO</v>
          </cell>
          <cell r="AT663" t="str">
            <v>NO</v>
          </cell>
          <cell r="AV663" t="str">
            <v>2014-07-01</v>
          </cell>
          <cell r="AW663" t="str">
            <v>TECNICO/A EN ENFERMERIA I</v>
          </cell>
          <cell r="AX663" t="str">
            <v>Regimen 276</v>
          </cell>
          <cell r="AY663" t="str">
            <v>Nombrado</v>
          </cell>
          <cell r="AZ663" t="str">
            <v>STC</v>
          </cell>
          <cell r="BA663" t="str">
            <v>0096-STC-Servidor Tecnico C</v>
          </cell>
          <cell r="BB663" t="str">
            <v>TC</v>
          </cell>
          <cell r="BC663" t="str">
            <v>Recursos Ordinarios</v>
          </cell>
          <cell r="BE663" t="str">
            <v>Presencial</v>
          </cell>
          <cell r="BF663" t="str">
            <v>NO</v>
          </cell>
          <cell r="BG663" t="str">
            <v>NO</v>
          </cell>
          <cell r="BI663" t="str">
            <v>NO</v>
          </cell>
          <cell r="BJ663" t="str">
            <v>NO</v>
          </cell>
          <cell r="BK663" t="str">
            <v>2011-07-01</v>
          </cell>
          <cell r="BL663" t="str">
            <v>NO</v>
          </cell>
          <cell r="BM663" t="str">
            <v>Activos</v>
          </cell>
          <cell r="BN663" t="str">
            <v>Tecnicos</v>
          </cell>
          <cell r="BO663" t="str">
            <v>TECNICO ASIS</v>
          </cell>
          <cell r="BP663" t="str">
            <v>000259</v>
          </cell>
          <cell r="BQ663" t="str">
            <v>Ocupada</v>
          </cell>
          <cell r="BR663" t="str">
            <v>Ley 28498</v>
          </cell>
          <cell r="BS663" t="str">
            <v>01/04/2012</v>
          </cell>
          <cell r="BT663" t="str">
            <v>RESOLUCION DIRECTORAL</v>
          </cell>
          <cell r="BU663" t="str">
            <v>01/04/2012</v>
          </cell>
          <cell r="BV663" t="str">
            <v>-</v>
          </cell>
          <cell r="BW663" t="str">
            <v>RED DE SALUD ABANCAY</v>
          </cell>
          <cell r="BX663" t="str">
            <v>DIRECCION EJECUTIVA</v>
          </cell>
          <cell r="BY663" t="str">
            <v>GESTION ADMINISTRATIVA</v>
          </cell>
          <cell r="BZ663" t="str">
            <v>Personal y Obligaciones Sociales</v>
          </cell>
          <cell r="CA663" t="str">
            <v>RECURSOS ORDINARIOS</v>
          </cell>
          <cell r="CB663" t="str">
            <v>12</v>
          </cell>
          <cell r="CC663" t="str">
            <v>BANCO DE LA NACION</v>
          </cell>
          <cell r="CD663" t="str">
            <v>MULTIRED</v>
          </cell>
          <cell r="CE663" t="str">
            <v>04181025714</v>
          </cell>
          <cell r="CF663" t="str">
            <v>0</v>
          </cell>
          <cell r="CG663" t="str">
            <v>DL.19990 - SNP</v>
          </cell>
          <cell r="CH663" t="str">
            <v>O.N.P.</v>
          </cell>
          <cell r="CI663" t="str">
            <v>01/01/2009</v>
          </cell>
          <cell r="CJ663" t="str">
            <v>0</v>
          </cell>
          <cell r="CK663" t="str">
            <v>0</v>
          </cell>
          <cell r="CL663" t="str">
            <v>UE Red De Salud Abancay</v>
          </cell>
          <cell r="CM663" t="str">
            <v>ACTIVO</v>
          </cell>
          <cell r="CQ663" t="str">
            <v>Perú</v>
          </cell>
          <cell r="CR663" t="str">
            <v>MICRORED DE SALUD CENTENARIO</v>
          </cell>
        </row>
        <row r="664">
          <cell r="S664" t="str">
            <v>23844977</v>
          </cell>
          <cell r="T664" t="str">
            <v>SONIA NORIA</v>
          </cell>
          <cell r="U664" t="str">
            <v>CORTEZ</v>
          </cell>
          <cell r="V664" t="str">
            <v>LEON</v>
          </cell>
          <cell r="W664" t="str">
            <v>SIN DATOS</v>
          </cell>
          <cell r="X664" t="str">
            <v>29/06/1960</v>
          </cell>
          <cell r="Y664" t="str">
            <v>Femenino</v>
          </cell>
          <cell r="Z664" t="str">
            <v>Soltero</v>
          </cell>
          <cell r="AA664" t="str">
            <v>JR.PUNO 301</v>
          </cell>
          <cell r="AC664" t="str">
            <v>soni_nori@hotmail.com</v>
          </cell>
          <cell r="AD664" t="str">
            <v>940387041</v>
          </cell>
          <cell r="AE664" t="str">
            <v>Superior Universitario</v>
          </cell>
          <cell r="AF664" t="str">
            <v>Superior completo</v>
          </cell>
          <cell r="AG664" t="str">
            <v>ENFERMERA(O)</v>
          </cell>
          <cell r="AK664" t="str">
            <v>TITULO</v>
          </cell>
          <cell r="AL664" t="str">
            <v>22456</v>
          </cell>
          <cell r="AM664" t="str">
            <v>NO</v>
          </cell>
          <cell r="AR664" t="str">
            <v>SI</v>
          </cell>
          <cell r="AS664" t="str">
            <v>NO</v>
          </cell>
          <cell r="AT664" t="str">
            <v>NO</v>
          </cell>
          <cell r="AV664" t="str">
            <v>2013-07-01</v>
          </cell>
          <cell r="AW664" t="str">
            <v>ENFERMERA/O</v>
          </cell>
          <cell r="AX664" t="str">
            <v>Regimen 276</v>
          </cell>
          <cell r="AY664" t="str">
            <v>Nombrado</v>
          </cell>
          <cell r="AZ664" t="str">
            <v>ENF-11</v>
          </cell>
          <cell r="BA664" t="str">
            <v>0106-ENF-11-Enfermera (nivel II)</v>
          </cell>
          <cell r="BB664" t="str">
            <v>11</v>
          </cell>
          <cell r="BC664" t="str">
            <v>Recursos Ordinarios</v>
          </cell>
          <cell r="BE664" t="str">
            <v>Presencial</v>
          </cell>
          <cell r="BF664" t="str">
            <v>NO</v>
          </cell>
          <cell r="BG664" t="str">
            <v>NO</v>
          </cell>
          <cell r="BI664" t="str">
            <v>NO</v>
          </cell>
          <cell r="BJ664" t="str">
            <v>NO</v>
          </cell>
          <cell r="BK664" t="str">
            <v>18/01/2008</v>
          </cell>
          <cell r="BL664" t="str">
            <v>SI</v>
          </cell>
          <cell r="BM664" t="str">
            <v>Activos</v>
          </cell>
          <cell r="BN664" t="str">
            <v>Profesionales de la Salud</v>
          </cell>
          <cell r="BO664" t="str">
            <v>PROF. DE LA SALUD</v>
          </cell>
          <cell r="BP664" t="str">
            <v>000135</v>
          </cell>
          <cell r="BQ664" t="str">
            <v>Ocupada</v>
          </cell>
          <cell r="BR664" t="str">
            <v>Concurso</v>
          </cell>
          <cell r="BS664" t="str">
            <v>03/01/2008</v>
          </cell>
          <cell r="BT664" t="str">
            <v>RESOLUCION DIRECTORAL</v>
          </cell>
          <cell r="BU664" t="str">
            <v>03/01/2008</v>
          </cell>
          <cell r="BV664" t="str">
            <v>-</v>
          </cell>
          <cell r="BW664" t="str">
            <v>RED DE SALUD ABANCAY</v>
          </cell>
          <cell r="BX664" t="str">
            <v>DIRECCION EJECUTIVA</v>
          </cell>
          <cell r="BY664" t="str">
            <v>GESTION ADMINISTRATIVA</v>
          </cell>
          <cell r="BZ664" t="str">
            <v>Personal y Obligaciones Sociales</v>
          </cell>
          <cell r="CA664" t="str">
            <v>RECURSOS ORDINARIOS</v>
          </cell>
          <cell r="CB664" t="str">
            <v>12</v>
          </cell>
          <cell r="CC664" t="str">
            <v>BANCO DE LA NACION</v>
          </cell>
          <cell r="CD664" t="str">
            <v>MULTIRED</v>
          </cell>
          <cell r="CE664" t="str">
            <v>04181045820</v>
          </cell>
          <cell r="CF664" t="str">
            <v>0</v>
          </cell>
          <cell r="CG664" t="str">
            <v>DL.25897 - SPP</v>
          </cell>
          <cell r="CH664" t="str">
            <v>AFP INTEGRA</v>
          </cell>
          <cell r="CI664" t="str">
            <v>03/01/2008</v>
          </cell>
          <cell r="CJ664" t="str">
            <v>228240SCLTN7</v>
          </cell>
          <cell r="CK664" t="str">
            <v>0</v>
          </cell>
          <cell r="CL664" t="str">
            <v>UE Red De Salud Abancay</v>
          </cell>
          <cell r="CM664" t="str">
            <v>ACTIVO</v>
          </cell>
          <cell r="CQ664" t="str">
            <v>Perú</v>
          </cell>
          <cell r="CR664" t="str">
            <v>MICRORED DE SALUD CENTENARIO</v>
          </cell>
        </row>
        <row r="665">
          <cell r="S665" t="str">
            <v>40608667</v>
          </cell>
          <cell r="T665" t="str">
            <v>ESTELA ESTHER</v>
          </cell>
          <cell r="U665" t="str">
            <v>CRUZADO</v>
          </cell>
          <cell r="V665" t="str">
            <v>CELIS</v>
          </cell>
          <cell r="W665" t="str">
            <v>SIN DATOS</v>
          </cell>
          <cell r="X665" t="str">
            <v>02/12/1979</v>
          </cell>
          <cell r="Y665" t="str">
            <v>Femenino</v>
          </cell>
          <cell r="Z665" t="str">
            <v>Soltero</v>
          </cell>
          <cell r="AA665" t="str">
            <v>HUASCAR</v>
          </cell>
          <cell r="AE665" t="str">
            <v>Superior Técnico</v>
          </cell>
          <cell r="AF665" t="str">
            <v>Técnico superior incompleto</v>
          </cell>
          <cell r="AG665" t="str">
            <v>TECNICO EN MANTENIMIENTO</v>
          </cell>
          <cell r="AK665" t="str">
            <v>EGRESADO</v>
          </cell>
          <cell r="AM665" t="str">
            <v>NO</v>
          </cell>
          <cell r="AR665" t="str">
            <v>SI</v>
          </cell>
          <cell r="AS665" t="str">
            <v>NO</v>
          </cell>
          <cell r="AT665" t="str">
            <v>NO</v>
          </cell>
          <cell r="AV665" t="str">
            <v>2011-05-01</v>
          </cell>
          <cell r="AW665" t="str">
            <v>TRABAJADOR/A DE SERVICIOS GENERALES</v>
          </cell>
          <cell r="AX665" t="str">
            <v>Regimen 1057 (CAS)</v>
          </cell>
          <cell r="AY665" t="str">
            <v>Contrato CAS</v>
          </cell>
          <cell r="AZ665" t="str">
            <v>Sin Nivel Remunerativo</v>
          </cell>
          <cell r="BA665" t="str">
            <v>0000-Sin Nivel Remunerativo</v>
          </cell>
          <cell r="BC665" t="str">
            <v>Recursos Ordinarios</v>
          </cell>
          <cell r="BD665" t="str">
            <v>1000</v>
          </cell>
          <cell r="BE665" t="str">
            <v>Presencial</v>
          </cell>
          <cell r="BF665" t="str">
            <v>NO</v>
          </cell>
          <cell r="BG665" t="str">
            <v>NO</v>
          </cell>
          <cell r="BI665" t="str">
            <v>NO</v>
          </cell>
          <cell r="BJ665" t="str">
            <v>NO</v>
          </cell>
          <cell r="BL665" t="str">
            <v>NO</v>
          </cell>
          <cell r="BM665" t="str">
            <v>Contrato Administrativo de Servicios</v>
          </cell>
          <cell r="BN665" t="str">
            <v>Auxiliares</v>
          </cell>
          <cell r="BO665" t="str">
            <v>AUXILIAR ADM</v>
          </cell>
          <cell r="BP665" t="str">
            <v>000266</v>
          </cell>
          <cell r="BQ665" t="str">
            <v>Ocupada</v>
          </cell>
          <cell r="BR665" t="str">
            <v>Contrato</v>
          </cell>
          <cell r="BS665" t="str">
            <v>01/01/2011</v>
          </cell>
          <cell r="BT665" t="str">
            <v>CONTRATO</v>
          </cell>
          <cell r="BU665" t="str">
            <v>01/01/2011</v>
          </cell>
          <cell r="BV665" t="str">
            <v>050-2011</v>
          </cell>
          <cell r="BW665" t="str">
            <v>RED DE SALUD ABANCAY</v>
          </cell>
          <cell r="BX665" t="str">
            <v>DIRECCION EJECUTIVA</v>
          </cell>
          <cell r="BY665" t="str">
            <v>GESTION ADMINISTRATIVA</v>
          </cell>
          <cell r="BZ665" t="str">
            <v>Personal y Obligaciones Sociales</v>
          </cell>
          <cell r="CA665" t="str">
            <v>RECURSOS ORDINARIOS</v>
          </cell>
          <cell r="CB665" t="str">
            <v>12</v>
          </cell>
          <cell r="CC665" t="str">
            <v>BANCO DE LA NACION</v>
          </cell>
          <cell r="CD665" t="str">
            <v>CUENTA DE AHORRO</v>
          </cell>
          <cell r="CE665" t="str">
            <v>04181073697</v>
          </cell>
          <cell r="CF665" t="str">
            <v>00000000000000000000</v>
          </cell>
          <cell r="CG665" t="str">
            <v>DL.19990 - SNP</v>
          </cell>
          <cell r="CH665" t="str">
            <v>O.N.P.</v>
          </cell>
          <cell r="CJ665" t="str">
            <v>0</v>
          </cell>
          <cell r="CK665" t="str">
            <v>0</v>
          </cell>
          <cell r="CL665" t="str">
            <v>UE Red De Salud Abancay</v>
          </cell>
          <cell r="CM665" t="str">
            <v>ACTIVO</v>
          </cell>
          <cell r="CQ665" t="str">
            <v>Perú</v>
          </cell>
          <cell r="CR665" t="str">
            <v>MICRORED DE SALUD CENTENARIO</v>
          </cell>
        </row>
        <row r="666">
          <cell r="S666" t="str">
            <v>31037182</v>
          </cell>
          <cell r="T666" t="str">
            <v>RUTH HILDA</v>
          </cell>
          <cell r="U666" t="str">
            <v>GARCIA</v>
          </cell>
          <cell r="V666" t="str">
            <v>ARAGON</v>
          </cell>
          <cell r="W666" t="str">
            <v>SIN DATOS</v>
          </cell>
          <cell r="X666" t="str">
            <v>16/05/1971</v>
          </cell>
          <cell r="Y666" t="str">
            <v>Femenino</v>
          </cell>
          <cell r="Z666" t="str">
            <v>Soltero</v>
          </cell>
          <cell r="AA666" t="str">
            <v>URB GRANJA MAUCACALLE B 1</v>
          </cell>
          <cell r="AC666" t="str">
            <v>ruth130609@gmail.com</v>
          </cell>
          <cell r="AD666" t="str">
            <v>952858541</v>
          </cell>
          <cell r="AE666" t="str">
            <v>Superior Universitario</v>
          </cell>
          <cell r="AF666" t="str">
            <v>Superior completo</v>
          </cell>
          <cell r="AG666" t="str">
            <v>ENFERMERA(O)</v>
          </cell>
          <cell r="AK666" t="str">
            <v>TITULO</v>
          </cell>
          <cell r="AL666" t="str">
            <v>34800</v>
          </cell>
          <cell r="AM666" t="str">
            <v>NO</v>
          </cell>
          <cell r="AR666" t="str">
            <v>SI</v>
          </cell>
          <cell r="AS666" t="str">
            <v>NO</v>
          </cell>
          <cell r="AT666" t="str">
            <v>NO</v>
          </cell>
          <cell r="AV666" t="str">
            <v>2014-08-01</v>
          </cell>
          <cell r="AW666" t="str">
            <v>ENFERMERA/O</v>
          </cell>
          <cell r="AX666" t="str">
            <v>Regimen 276</v>
          </cell>
          <cell r="AY666" t="str">
            <v>Nombrado</v>
          </cell>
          <cell r="AZ666" t="str">
            <v>ENF-10</v>
          </cell>
          <cell r="BA666" t="str">
            <v>0076-ENF-10-Enfermera (nivel I)</v>
          </cell>
          <cell r="BB666" t="str">
            <v>10</v>
          </cell>
          <cell r="BC666" t="str">
            <v>Recursos Ordinarios</v>
          </cell>
          <cell r="BE666" t="str">
            <v>Presencial</v>
          </cell>
          <cell r="BF666" t="str">
            <v>NO</v>
          </cell>
          <cell r="BG666" t="str">
            <v>NO</v>
          </cell>
          <cell r="BI666" t="str">
            <v>NO</v>
          </cell>
          <cell r="BJ666" t="str">
            <v>NO</v>
          </cell>
          <cell r="BK666" t="str">
            <v>26/04/2011</v>
          </cell>
          <cell r="BL666" t="str">
            <v>SI</v>
          </cell>
          <cell r="BM666" t="str">
            <v>Activos</v>
          </cell>
          <cell r="BN666" t="str">
            <v>Profesionales de la Salud</v>
          </cell>
          <cell r="BO666" t="str">
            <v>PROF. DE LA SALUD</v>
          </cell>
          <cell r="BP666" t="str">
            <v>000237</v>
          </cell>
          <cell r="BQ666" t="str">
            <v>Ocupada</v>
          </cell>
          <cell r="BR666" t="str">
            <v>Ley 28498</v>
          </cell>
          <cell r="BS666" t="str">
            <v>01/04/2011</v>
          </cell>
          <cell r="BT666" t="str">
            <v>RESOLUCION DIRECTORAL</v>
          </cell>
          <cell r="BU666" t="str">
            <v>01/04/2011</v>
          </cell>
          <cell r="BV666" t="str">
            <v>-</v>
          </cell>
          <cell r="BW666" t="str">
            <v>RED DE SALUD ABANCAY</v>
          </cell>
          <cell r="BX666" t="str">
            <v>DIRECCION EJECUTIVA</v>
          </cell>
          <cell r="BY666" t="str">
            <v>GESTION ADMINISTRATIVA</v>
          </cell>
          <cell r="BZ666" t="str">
            <v>Personal y Obligaciones Sociales</v>
          </cell>
          <cell r="CA666" t="str">
            <v>RECURSOS ORDINARIOS</v>
          </cell>
          <cell r="CB666" t="str">
            <v>12</v>
          </cell>
          <cell r="CC666" t="str">
            <v>BANCO DE LA NACION</v>
          </cell>
          <cell r="CD666" t="str">
            <v>MULTIRED</v>
          </cell>
          <cell r="CE666" t="str">
            <v>04181074901</v>
          </cell>
          <cell r="CF666" t="str">
            <v>0</v>
          </cell>
          <cell r="CG666" t="str">
            <v>DL.19990 - SNP</v>
          </cell>
          <cell r="CH666" t="str">
            <v>O.N.P.</v>
          </cell>
          <cell r="CI666" t="str">
            <v>01/01/2011</v>
          </cell>
          <cell r="CJ666" t="str">
            <v>0</v>
          </cell>
          <cell r="CK666" t="str">
            <v>0</v>
          </cell>
          <cell r="CL666" t="str">
            <v>UE Red De Salud Abancay</v>
          </cell>
          <cell r="CM666" t="str">
            <v>ACTIVO</v>
          </cell>
          <cell r="CQ666" t="str">
            <v>Perú</v>
          </cell>
          <cell r="CR666" t="str">
            <v>MICRORED DE SALUD CENTENARIO</v>
          </cell>
        </row>
        <row r="667">
          <cell r="S667" t="str">
            <v>41900943</v>
          </cell>
          <cell r="T667" t="str">
            <v>MARTHA</v>
          </cell>
          <cell r="U667" t="str">
            <v>GONZALES</v>
          </cell>
          <cell r="V667" t="str">
            <v>ELGUERA</v>
          </cell>
          <cell r="W667" t="str">
            <v>SIN DATOS</v>
          </cell>
          <cell r="X667" t="str">
            <v>01/06/1983</v>
          </cell>
          <cell r="Y667" t="str">
            <v>Femenino</v>
          </cell>
          <cell r="Z667" t="str">
            <v>Soltero</v>
          </cell>
          <cell r="AA667" t="str">
            <v>URB SAN JOSE A 8</v>
          </cell>
          <cell r="AC667" t="str">
            <v>marthagonel@yahoo.com.pe,marthagonel@gmail.com</v>
          </cell>
          <cell r="AD667" t="str">
            <v>942077077</v>
          </cell>
          <cell r="AE667" t="str">
            <v>Superior Técnico</v>
          </cell>
          <cell r="AF667" t="str">
            <v>Técnico superior completo</v>
          </cell>
          <cell r="AG667" t="str">
            <v>TECNICO EN COMPUTACION E INFORMATICA/EN COMPUTADORAS</v>
          </cell>
          <cell r="AK667" t="str">
            <v>TITULO</v>
          </cell>
          <cell r="AM667" t="str">
            <v>NO</v>
          </cell>
          <cell r="AR667" t="str">
            <v>SI</v>
          </cell>
          <cell r="AS667" t="str">
            <v>NO</v>
          </cell>
          <cell r="AT667" t="str">
            <v>NO</v>
          </cell>
          <cell r="AV667" t="str">
            <v>2012-11-01</v>
          </cell>
          <cell r="AW667" t="str">
            <v>DIGITADOR/A</v>
          </cell>
          <cell r="AX667" t="str">
            <v>Regimen 1057 (CAS)</v>
          </cell>
          <cell r="AY667" t="str">
            <v>Contrato CAS</v>
          </cell>
          <cell r="AZ667" t="str">
            <v>Sin Nivel Remunerativo</v>
          </cell>
          <cell r="BA667" t="str">
            <v>0000-Sin Nivel Remunerativo</v>
          </cell>
          <cell r="BC667" t="str">
            <v>Recursos Ordinarios</v>
          </cell>
          <cell r="BD667" t="str">
            <v>1100</v>
          </cell>
          <cell r="BE667" t="str">
            <v>Presencial</v>
          </cell>
          <cell r="BF667" t="str">
            <v>NO</v>
          </cell>
          <cell r="BG667" t="str">
            <v>NO</v>
          </cell>
          <cell r="BI667" t="str">
            <v>NO</v>
          </cell>
          <cell r="BJ667" t="str">
            <v>NO</v>
          </cell>
          <cell r="BL667" t="str">
            <v>NO</v>
          </cell>
          <cell r="BM667" t="str">
            <v>Contrato Administrativo de Servicios</v>
          </cell>
          <cell r="BN667" t="str">
            <v>Tecnicos</v>
          </cell>
          <cell r="BO667" t="str">
            <v>TECNICO ADM</v>
          </cell>
          <cell r="BP667" t="str">
            <v>000076</v>
          </cell>
          <cell r="BQ667" t="str">
            <v>Ocupada</v>
          </cell>
          <cell r="BR667" t="str">
            <v>Concurso</v>
          </cell>
          <cell r="BS667" t="str">
            <v>03/01/2014</v>
          </cell>
          <cell r="BT667" t="str">
            <v>CONTRATO ADMINIST.DE SERVICIOS</v>
          </cell>
          <cell r="BU667" t="str">
            <v>03/01/2014</v>
          </cell>
          <cell r="BV667" t="str">
            <v>067-2014-RRHH-RSAB-AP</v>
          </cell>
          <cell r="BW667" t="str">
            <v>RED DE SALUD ABANCAY</v>
          </cell>
          <cell r="BX667" t="str">
            <v>DIRECCION EJECUTIVA</v>
          </cell>
          <cell r="BY667" t="str">
            <v>GESTION ADMINISTRATIVA</v>
          </cell>
          <cell r="BZ667" t="str">
            <v>Bienes y Servicios</v>
          </cell>
          <cell r="CA667" t="str">
            <v>RECURSOS ORDINARIOS</v>
          </cell>
          <cell r="CB667" t="str">
            <v>3</v>
          </cell>
          <cell r="CC667" t="str">
            <v>BANCO DE LA NACION</v>
          </cell>
          <cell r="CD667" t="str">
            <v>CUENTA DE AHORRO</v>
          </cell>
          <cell r="CE667" t="str">
            <v>04181092055</v>
          </cell>
          <cell r="CG667" t="str">
            <v>DL.19990 - SNP</v>
          </cell>
          <cell r="CH667" t="str">
            <v>O.N.P.</v>
          </cell>
          <cell r="CI667" t="str">
            <v>03/01/2014</v>
          </cell>
          <cell r="CL667" t="str">
            <v>UE Red De Salud Abancay</v>
          </cell>
          <cell r="CM667" t="str">
            <v>ACTIVO</v>
          </cell>
          <cell r="CQ667" t="str">
            <v>Perú</v>
          </cell>
          <cell r="CR667" t="str">
            <v>MICRORED DE SALUD CENTENARIO</v>
          </cell>
        </row>
        <row r="668">
          <cell r="S668" t="str">
            <v>40363834</v>
          </cell>
          <cell r="T668" t="str">
            <v>KARIN</v>
          </cell>
          <cell r="U668" t="str">
            <v>HINOJOSA</v>
          </cell>
          <cell r="V668" t="str">
            <v>RAMIREZ</v>
          </cell>
          <cell r="W668" t="str">
            <v>SIN DATOS</v>
          </cell>
          <cell r="X668" t="str">
            <v>11/09/1979</v>
          </cell>
          <cell r="Y668" t="str">
            <v>Femenino</v>
          </cell>
          <cell r="Z668" t="str">
            <v>Soltero</v>
          </cell>
          <cell r="AA668" t="str">
            <v>URB.MAGISTERIAL MZ.E LT.7</v>
          </cell>
          <cell r="AC668" t="str">
            <v>kahira1@hotmail.com</v>
          </cell>
          <cell r="AD668" t="str">
            <v>938363817</v>
          </cell>
          <cell r="AE668" t="str">
            <v>Superior Universitario</v>
          </cell>
          <cell r="AF668" t="str">
            <v>Superior completo</v>
          </cell>
          <cell r="AG668" t="str">
            <v>ENFERMERA(O)</v>
          </cell>
          <cell r="AK668" t="str">
            <v>TITULO</v>
          </cell>
          <cell r="AL668" t="str">
            <v>41477</v>
          </cell>
          <cell r="AM668" t="str">
            <v>SI</v>
          </cell>
          <cell r="AN668" t="str">
            <v>CENTRO QUIRURGICO</v>
          </cell>
          <cell r="AO668" t="str">
            <v>TITULO</v>
          </cell>
          <cell r="AQ668" t="str">
            <v>UNIVERSIDAD ANDINA DEL CUSCO</v>
          </cell>
          <cell r="AR668" t="str">
            <v>SI</v>
          </cell>
          <cell r="AS668" t="str">
            <v>NO</v>
          </cell>
          <cell r="AT668" t="str">
            <v>NO</v>
          </cell>
          <cell r="AV668" t="str">
            <v>2010-10-21</v>
          </cell>
          <cell r="AW668" t="str">
            <v>ENFERMERA/O</v>
          </cell>
          <cell r="AX668" t="str">
            <v>Regimen 276</v>
          </cell>
          <cell r="AY668" t="str">
            <v>Nombrado</v>
          </cell>
          <cell r="AZ668" t="str">
            <v>ENF-10</v>
          </cell>
          <cell r="BA668" t="str">
            <v>0076-ENF-10-Enfermera (nivel I)</v>
          </cell>
          <cell r="BB668" t="str">
            <v>10</v>
          </cell>
          <cell r="BE668" t="str">
            <v>Solo Remoto</v>
          </cell>
          <cell r="BF668" t="str">
            <v>NO</v>
          </cell>
          <cell r="BG668" t="str">
            <v>NO</v>
          </cell>
          <cell r="BH668" t="str">
            <v>Presencia de comorbilidad(RM 193-2020-MINSA,7.2)</v>
          </cell>
          <cell r="BI668" t="str">
            <v>NO</v>
          </cell>
          <cell r="BJ668" t="str">
            <v>NO</v>
          </cell>
          <cell r="BK668" t="str">
            <v>20/10/2016</v>
          </cell>
          <cell r="BL668" t="str">
            <v>SI</v>
          </cell>
          <cell r="BM668" t="str">
            <v>Activos</v>
          </cell>
          <cell r="BN668" t="str">
            <v>Profesionales de la Salud</v>
          </cell>
          <cell r="BO668" t="str">
            <v>PROF. DE LA SALUD</v>
          </cell>
          <cell r="BP668" t="str">
            <v>000512</v>
          </cell>
          <cell r="BQ668" t="str">
            <v>Ocupada</v>
          </cell>
          <cell r="BR668" t="str">
            <v>Ley 30372</v>
          </cell>
          <cell r="BS668" t="str">
            <v>17/10/2016</v>
          </cell>
          <cell r="BT668" t="str">
            <v>DECRETO SUPREMO</v>
          </cell>
          <cell r="BU668" t="str">
            <v>15/10/2016</v>
          </cell>
          <cell r="BV668" t="str">
            <v>DS 286-2016-EF Nombramiento 2016</v>
          </cell>
          <cell r="BW668" t="str">
            <v>RED DE SALUD ABANCAY</v>
          </cell>
          <cell r="BX668" t="str">
            <v>DIRECCION EJECUTIVA</v>
          </cell>
          <cell r="BY668" t="str">
            <v>GESTION ADMINISTRATIVA</v>
          </cell>
          <cell r="BZ668" t="str">
            <v>Personal y Obligaciones Sociales</v>
          </cell>
          <cell r="CA668" t="str">
            <v>RECURSOS ORDINARIOS</v>
          </cell>
          <cell r="CB668" t="str">
            <v>12</v>
          </cell>
          <cell r="CC668" t="str">
            <v>BANCO DE LA NACION</v>
          </cell>
          <cell r="CD668" t="str">
            <v>CUENTA DE AHORRO</v>
          </cell>
          <cell r="CE668" t="str">
            <v>04181035809</v>
          </cell>
          <cell r="CF668" t="str">
            <v>00000000000000000000</v>
          </cell>
          <cell r="CG668" t="str">
            <v>DL.19990 - SNP</v>
          </cell>
          <cell r="CH668" t="str">
            <v>O.N.P.</v>
          </cell>
          <cell r="CJ668" t="str">
            <v>0</v>
          </cell>
          <cell r="CK668" t="str">
            <v>0000000000000</v>
          </cell>
          <cell r="CL668" t="str">
            <v>UE Red De Salud Abancay</v>
          </cell>
          <cell r="CM668" t="str">
            <v>ACTIVO</v>
          </cell>
          <cell r="CQ668" t="str">
            <v>Perú</v>
          </cell>
          <cell r="CR668" t="str">
            <v>MICRORED DE SALUD CENTENARIO</v>
          </cell>
        </row>
        <row r="669">
          <cell r="S669" t="str">
            <v>31039636</v>
          </cell>
          <cell r="T669" t="str">
            <v>PLACIDA</v>
          </cell>
          <cell r="U669" t="str">
            <v>HUAMANI</v>
          </cell>
          <cell r="V669" t="str">
            <v>LOPEZ</v>
          </cell>
          <cell r="W669" t="str">
            <v>SIN DATOS</v>
          </cell>
          <cell r="X669" t="str">
            <v>21/12/1974</v>
          </cell>
          <cell r="Y669" t="str">
            <v>Femenino</v>
          </cell>
          <cell r="Z669" t="str">
            <v>Soltero</v>
          </cell>
          <cell r="AA669" t="str">
            <v>LOS ALAMOS F-02</v>
          </cell>
          <cell r="AD669" t="str">
            <v>948510429</v>
          </cell>
          <cell r="AE669" t="str">
            <v>Superior Universitario</v>
          </cell>
          <cell r="AF669" t="str">
            <v>Superior completo</v>
          </cell>
          <cell r="AG669" t="str">
            <v>ENFERMERA(O)</v>
          </cell>
          <cell r="AK669" t="str">
            <v>TITULO</v>
          </cell>
          <cell r="AL669" t="str">
            <v>46460</v>
          </cell>
          <cell r="AM669" t="str">
            <v>SI</v>
          </cell>
          <cell r="AN669" t="str">
            <v>CRECIMIENTO, DESARROLLO DEL NIÑO Y ESTIMULACION TEMPRANA</v>
          </cell>
          <cell r="AO669" t="str">
            <v>RNE</v>
          </cell>
          <cell r="AP669" t="str">
            <v>019631</v>
          </cell>
          <cell r="AQ669" t="str">
            <v>UNIVERSIDAD CIUDAD DE SAO PAULO</v>
          </cell>
          <cell r="AR669" t="str">
            <v>SI</v>
          </cell>
          <cell r="AS669" t="str">
            <v>NO</v>
          </cell>
          <cell r="AT669" t="str">
            <v>NO</v>
          </cell>
          <cell r="AV669" t="str">
            <v>2009-08-08</v>
          </cell>
          <cell r="AW669" t="str">
            <v>ENFERMERA/O</v>
          </cell>
          <cell r="AX669" t="str">
            <v>Regimen 276</v>
          </cell>
          <cell r="AY669" t="str">
            <v>Nombrado</v>
          </cell>
          <cell r="AZ669" t="str">
            <v>ENF-10</v>
          </cell>
          <cell r="BA669" t="str">
            <v>0076-ENF-10-Enfermera (nivel I)</v>
          </cell>
          <cell r="BB669" t="str">
            <v>10</v>
          </cell>
          <cell r="BE669" t="str">
            <v>Presencial</v>
          </cell>
          <cell r="BF669" t="str">
            <v>NO</v>
          </cell>
          <cell r="BG669" t="str">
            <v>NO</v>
          </cell>
          <cell r="BI669" t="str">
            <v>NO</v>
          </cell>
          <cell r="BJ669" t="str">
            <v>NO</v>
          </cell>
          <cell r="BK669" t="str">
            <v>2016-01-01</v>
          </cell>
          <cell r="BL669" t="str">
            <v>NO</v>
          </cell>
          <cell r="BM669" t="str">
            <v>Activos</v>
          </cell>
          <cell r="BN669" t="str">
            <v>Profesionales de la Salud</v>
          </cell>
          <cell r="BO669" t="str">
            <v>PROF. DE LA SALUD</v>
          </cell>
          <cell r="BP669" t="str">
            <v>000464</v>
          </cell>
          <cell r="BQ669" t="str">
            <v>Ocupada</v>
          </cell>
          <cell r="BR669" t="str">
            <v>Ley 30281</v>
          </cell>
          <cell r="BS669" t="str">
            <v>31/12/2015</v>
          </cell>
          <cell r="BT669" t="str">
            <v>RESOLUCION DIRECTORAL</v>
          </cell>
          <cell r="BU669" t="str">
            <v>31/12/2015</v>
          </cell>
          <cell r="BV669" t="str">
            <v>Nombramiento 2015</v>
          </cell>
          <cell r="BW669" t="str">
            <v>RED DE SALUD ABANCAY</v>
          </cell>
          <cell r="BX669" t="str">
            <v>RED DE SALUD ABANCAY</v>
          </cell>
          <cell r="BY669" t="str">
            <v>GESTION ADMINISTRATIVA</v>
          </cell>
          <cell r="BZ669" t="str">
            <v>Personal y Obligaciones Sociales</v>
          </cell>
          <cell r="CA669" t="str">
            <v>RECURSOS ORDINARIOS</v>
          </cell>
          <cell r="CB669" t="str">
            <v>12</v>
          </cell>
          <cell r="CC669" t="str">
            <v>BANCO DE LA NACION</v>
          </cell>
          <cell r="CD669" t="str">
            <v>MULTIRED</v>
          </cell>
          <cell r="CE669" t="str">
            <v>00000</v>
          </cell>
          <cell r="CF669" t="str">
            <v>00000000000000000000</v>
          </cell>
          <cell r="CG669" t="str">
            <v>DL.19990 - SNP</v>
          </cell>
          <cell r="CH669" t="str">
            <v>O.N.P.</v>
          </cell>
          <cell r="CJ669" t="str">
            <v>0</v>
          </cell>
          <cell r="CK669" t="str">
            <v>000000000000000</v>
          </cell>
          <cell r="CL669" t="str">
            <v>UE Red De Salud Abancay</v>
          </cell>
          <cell r="CM669" t="str">
            <v>ACTIVO</v>
          </cell>
          <cell r="CQ669" t="str">
            <v>Perú</v>
          </cell>
          <cell r="CR669" t="str">
            <v>MICRORED DE SALUD CENTENARIO</v>
          </cell>
        </row>
        <row r="670">
          <cell r="S670" t="str">
            <v>31522403</v>
          </cell>
          <cell r="T670" t="str">
            <v>HILDA</v>
          </cell>
          <cell r="U670" t="str">
            <v>JUAREZ</v>
          </cell>
          <cell r="V670" t="str">
            <v>LUNA</v>
          </cell>
          <cell r="W670" t="str">
            <v>SIN DATOS</v>
          </cell>
          <cell r="X670" t="str">
            <v>26/10/1967</v>
          </cell>
          <cell r="Y670" t="str">
            <v>Femenino</v>
          </cell>
          <cell r="Z670" t="str">
            <v>Soltero</v>
          </cell>
          <cell r="AA670" t="str">
            <v>JR.SAN CRISTOBAL S/N</v>
          </cell>
          <cell r="AC670" t="str">
            <v>hildaluna@hotmail.com</v>
          </cell>
          <cell r="AD670" t="str">
            <v>992842714,992842714,992842714</v>
          </cell>
          <cell r="AE670" t="str">
            <v>Superior Técnico</v>
          </cell>
          <cell r="AF670" t="str">
            <v>Técnico superior completo</v>
          </cell>
          <cell r="AG670" t="str">
            <v>TECNICO EN ENFERMERIA</v>
          </cell>
          <cell r="AK670" t="str">
            <v>TITULO</v>
          </cell>
          <cell r="AM670" t="str">
            <v>NO</v>
          </cell>
          <cell r="AR670" t="str">
            <v>SI</v>
          </cell>
          <cell r="AS670" t="str">
            <v>NO</v>
          </cell>
          <cell r="AT670" t="str">
            <v>NO</v>
          </cell>
          <cell r="AV670" t="str">
            <v>1994-04-11</v>
          </cell>
          <cell r="AW670" t="str">
            <v>TECNICO/A EN ENFERMERIA II</v>
          </cell>
          <cell r="AX670" t="str">
            <v>Regimen 276</v>
          </cell>
          <cell r="AY670" t="str">
            <v>Nombrado</v>
          </cell>
          <cell r="AZ670" t="str">
            <v>STA</v>
          </cell>
          <cell r="BA670" t="str">
            <v>0094-STA-Servidor Tecnico A</v>
          </cell>
          <cell r="BB670" t="str">
            <v>TA</v>
          </cell>
          <cell r="BC670" t="str">
            <v>Recursos Ordinarios</v>
          </cell>
          <cell r="BE670" t="str">
            <v>Solo Remoto</v>
          </cell>
          <cell r="BF670" t="str">
            <v>NO</v>
          </cell>
          <cell r="BG670" t="str">
            <v>NO</v>
          </cell>
          <cell r="BH670" t="str">
            <v>Presencia de comorbilidad(RM 193-2020-MINSA,7.2)</v>
          </cell>
          <cell r="BI670" t="str">
            <v>NO</v>
          </cell>
          <cell r="BJ670" t="str">
            <v>NO</v>
          </cell>
          <cell r="BK670" t="str">
            <v>11/04/1994</v>
          </cell>
          <cell r="BL670" t="str">
            <v>SI</v>
          </cell>
          <cell r="BM670" t="str">
            <v>Activos</v>
          </cell>
          <cell r="BN670" t="str">
            <v>Tecnicos</v>
          </cell>
          <cell r="BO670" t="str">
            <v>TECNICO ASIS</v>
          </cell>
          <cell r="BP670" t="str">
            <v>000058</v>
          </cell>
          <cell r="BQ670" t="str">
            <v>Ocupada</v>
          </cell>
          <cell r="BR670" t="str">
            <v>Concurso</v>
          </cell>
          <cell r="BS670" t="str">
            <v>04/11/1994</v>
          </cell>
          <cell r="BT670" t="str">
            <v>RESOLUCION DIRECTORAL</v>
          </cell>
          <cell r="BU670" t="str">
            <v>04/11/1994</v>
          </cell>
          <cell r="BV670" t="str">
            <v>-</v>
          </cell>
          <cell r="BW670" t="str">
            <v>RED DE SALUD ABANCAY</v>
          </cell>
          <cell r="BX670" t="str">
            <v>DIRECCION EJECUTIVA</v>
          </cell>
          <cell r="BY670" t="str">
            <v>GESTION ADMINISTRATIVA</v>
          </cell>
          <cell r="BZ670" t="str">
            <v>Personal y Obligaciones Sociales</v>
          </cell>
          <cell r="CA670" t="str">
            <v>RECURSOS ORDINARIOS</v>
          </cell>
          <cell r="CB670" t="str">
            <v>12</v>
          </cell>
          <cell r="CC670" t="str">
            <v>BANCO DE LA NACION</v>
          </cell>
          <cell r="CD670" t="str">
            <v>MULTIRED</v>
          </cell>
          <cell r="CE670" t="str">
            <v>04181343104</v>
          </cell>
          <cell r="CF670" t="str">
            <v>0</v>
          </cell>
          <cell r="CG670" t="str">
            <v>DL.25897 - SPP</v>
          </cell>
          <cell r="CH670" t="str">
            <v>PRIMA AFP</v>
          </cell>
          <cell r="CI670" t="str">
            <v>04/11/1994</v>
          </cell>
          <cell r="CJ670" t="str">
            <v>547690HJLRA9</v>
          </cell>
          <cell r="CK670" t="str">
            <v>0</v>
          </cell>
          <cell r="CL670" t="str">
            <v>UE Red De Salud Abancay</v>
          </cell>
          <cell r="CM670" t="str">
            <v>ACTIVO</v>
          </cell>
          <cell r="CQ670" t="str">
            <v>Perú</v>
          </cell>
          <cell r="CR670" t="str">
            <v>MICRORED DE SALUD CENTENARIO</v>
          </cell>
        </row>
        <row r="671">
          <cell r="S671" t="str">
            <v>06441274</v>
          </cell>
          <cell r="T671" t="str">
            <v>ERICK JENS</v>
          </cell>
          <cell r="U671" t="str">
            <v>NAPURI</v>
          </cell>
          <cell r="V671" t="str">
            <v>AGUILAR</v>
          </cell>
          <cell r="W671" t="str">
            <v>SIN DATOS</v>
          </cell>
          <cell r="X671" t="str">
            <v>04/12/1969</v>
          </cell>
          <cell r="Y671" t="str">
            <v>Masculino</v>
          </cell>
          <cell r="Z671" t="str">
            <v>Casado</v>
          </cell>
          <cell r="AA671" t="str">
            <v>SIN DATOS</v>
          </cell>
          <cell r="AC671" t="str">
            <v>ericknapuri@hotmail.com</v>
          </cell>
          <cell r="AD671" t="str">
            <v>983988080</v>
          </cell>
          <cell r="AE671" t="str">
            <v>Superior Universitario</v>
          </cell>
          <cell r="AF671" t="str">
            <v>Superior completo</v>
          </cell>
          <cell r="AG671" t="str">
            <v>MEDICO CIRUJANO</v>
          </cell>
          <cell r="AK671" t="str">
            <v>TITULO</v>
          </cell>
          <cell r="AL671" t="str">
            <v>42369</v>
          </cell>
          <cell r="AM671" t="str">
            <v>NO</v>
          </cell>
          <cell r="AR671" t="str">
            <v>SI</v>
          </cell>
          <cell r="AS671" t="str">
            <v>NO</v>
          </cell>
          <cell r="AT671" t="str">
            <v>NO</v>
          </cell>
          <cell r="AV671" t="str">
            <v>2015-01-01</v>
          </cell>
          <cell r="AW671" t="str">
            <v>MEDICO</v>
          </cell>
          <cell r="AX671" t="str">
            <v>Regimen 276</v>
          </cell>
          <cell r="AY671" t="str">
            <v>Nombrado</v>
          </cell>
          <cell r="AZ671" t="str">
            <v>MC-1</v>
          </cell>
          <cell r="BA671" t="str">
            <v>0071-MC-1-Medico Cirujano N-1</v>
          </cell>
          <cell r="BB671" t="str">
            <v>15</v>
          </cell>
          <cell r="BE671" t="str">
            <v>Solo Remoto</v>
          </cell>
          <cell r="BF671" t="str">
            <v>NO</v>
          </cell>
          <cell r="BG671" t="str">
            <v>NO</v>
          </cell>
          <cell r="BH671" t="str">
            <v>Presencia de comorbilidad(RM 193-2020-MINSA,7.2)</v>
          </cell>
          <cell r="BI671" t="str">
            <v>NO</v>
          </cell>
          <cell r="BJ671" t="str">
            <v>NO</v>
          </cell>
          <cell r="BK671" t="str">
            <v>31/12/2014</v>
          </cell>
          <cell r="BL671" t="str">
            <v>SI</v>
          </cell>
          <cell r="BM671" t="str">
            <v>Activos</v>
          </cell>
          <cell r="BN671" t="str">
            <v>Profesionales de la Salud</v>
          </cell>
          <cell r="BO671" t="str">
            <v>MEDICO</v>
          </cell>
          <cell r="BP671" t="str">
            <v>000382</v>
          </cell>
          <cell r="BQ671" t="str">
            <v>Ocupada</v>
          </cell>
          <cell r="BR671" t="str">
            <v>Ley 28498</v>
          </cell>
          <cell r="BS671" t="str">
            <v>31/12/2014</v>
          </cell>
          <cell r="BT671" t="str">
            <v>RESOLUCION DIRECTORAL</v>
          </cell>
          <cell r="BU671" t="str">
            <v>31/12/2014</v>
          </cell>
          <cell r="BV671" t="str">
            <v>199-2014-D-RSAB-APURIMAC</v>
          </cell>
          <cell r="BW671" t="str">
            <v>RED DE SALUD ABANCAY</v>
          </cell>
          <cell r="BX671" t="str">
            <v>DIRECCION EJECUTIVA</v>
          </cell>
          <cell r="BY671" t="str">
            <v>GESTION ADMINISTRATIVA</v>
          </cell>
          <cell r="BZ671" t="str">
            <v>Personal y Obligaciones Sociales</v>
          </cell>
          <cell r="CA671" t="str">
            <v>RECURSOS ORDINARIOS</v>
          </cell>
          <cell r="CB671" t="str">
            <v>12</v>
          </cell>
          <cell r="CC671" t="str">
            <v>BANCO DE LA NACION</v>
          </cell>
          <cell r="CD671" t="str">
            <v>CUENTA DE AHORRO</v>
          </cell>
          <cell r="CE671" t="str">
            <v>04182136382</v>
          </cell>
          <cell r="CF671" t="str">
            <v>0</v>
          </cell>
          <cell r="CG671" t="str">
            <v>DL.25897 - SPP</v>
          </cell>
          <cell r="CH671" t="str">
            <v>AFP INTEGRA</v>
          </cell>
          <cell r="CI671" t="str">
            <v>14/04/2004</v>
          </cell>
          <cell r="CJ671" t="str">
            <v>555391ENAUI8</v>
          </cell>
          <cell r="CK671" t="str">
            <v>0</v>
          </cell>
          <cell r="CL671" t="str">
            <v>UE Red De Salud Abancay</v>
          </cell>
          <cell r="CM671" t="str">
            <v>ACTIVO</v>
          </cell>
          <cell r="CQ671" t="str">
            <v>Perú</v>
          </cell>
          <cell r="CR671" t="str">
            <v>MICRORED DE SALUD CENTENARIO</v>
          </cell>
        </row>
        <row r="672">
          <cell r="S672" t="str">
            <v>31042495</v>
          </cell>
          <cell r="T672" t="str">
            <v>MARCELINA</v>
          </cell>
          <cell r="U672" t="str">
            <v>NAVIO</v>
          </cell>
          <cell r="V672" t="str">
            <v>SANCHEZ</v>
          </cell>
          <cell r="W672" t="str">
            <v>SIN DATOS</v>
          </cell>
          <cell r="X672" t="str">
            <v>26/04/1958</v>
          </cell>
          <cell r="Y672" t="str">
            <v>Femenino</v>
          </cell>
          <cell r="Z672" t="str">
            <v>Soltero</v>
          </cell>
          <cell r="AA672" t="str">
            <v>AV.JOSE MARIA ARGUEDAS MZ.O CMTE.2 LT.7</v>
          </cell>
          <cell r="AC672" t="str">
            <v>marcianavios@gmail.com</v>
          </cell>
          <cell r="AD672" t="str">
            <v>983688488</v>
          </cell>
          <cell r="AE672" t="str">
            <v>Superior Técnico</v>
          </cell>
          <cell r="AF672" t="str">
            <v>Técnico superior completo</v>
          </cell>
          <cell r="AG672" t="str">
            <v>TECNICO EN ENFERMERIA</v>
          </cell>
          <cell r="AH672" t="str">
            <v>ENFERMERA(O)</v>
          </cell>
          <cell r="AK672" t="str">
            <v>TITULO</v>
          </cell>
          <cell r="AM672" t="str">
            <v>NO</v>
          </cell>
          <cell r="AR672" t="str">
            <v>SI</v>
          </cell>
          <cell r="AS672" t="str">
            <v>NO</v>
          </cell>
          <cell r="AT672" t="str">
            <v>NO</v>
          </cell>
          <cell r="AU672" t="str">
            <v>1987/01/01</v>
          </cell>
          <cell r="AV672" t="str">
            <v>1987-11-01</v>
          </cell>
          <cell r="AW672" t="str">
            <v>TECNICO/A SANITARIO AMBIENTAL II</v>
          </cell>
          <cell r="AX672" t="str">
            <v>Regimen 276</v>
          </cell>
          <cell r="AY672" t="str">
            <v>Nombrado</v>
          </cell>
          <cell r="AZ672" t="str">
            <v>STA</v>
          </cell>
          <cell r="BA672" t="str">
            <v>0094-STA-Servidor Tecnico A</v>
          </cell>
          <cell r="BB672" t="str">
            <v>TA</v>
          </cell>
          <cell r="BC672" t="str">
            <v>Recursos Ordinarios</v>
          </cell>
          <cell r="BE672" t="str">
            <v>Presencial</v>
          </cell>
          <cell r="BF672" t="str">
            <v>NO</v>
          </cell>
          <cell r="BG672" t="str">
            <v>NO</v>
          </cell>
          <cell r="BH672" t="str">
            <v>Mayor de 65 años</v>
          </cell>
          <cell r="BI672" t="str">
            <v>NO</v>
          </cell>
          <cell r="BJ672" t="str">
            <v>NO</v>
          </cell>
          <cell r="BL672" t="str">
            <v>NO</v>
          </cell>
          <cell r="BM672" t="str">
            <v>Activos</v>
          </cell>
          <cell r="BN672" t="str">
            <v>Tecnicos</v>
          </cell>
          <cell r="BO672" t="str">
            <v>TECNICO ASIS</v>
          </cell>
          <cell r="BP672" t="str">
            <v>000070</v>
          </cell>
          <cell r="BQ672" t="str">
            <v>Ocupada</v>
          </cell>
          <cell r="BR672" t="str">
            <v>Concurso</v>
          </cell>
          <cell r="BS672" t="str">
            <v>23/11/1987</v>
          </cell>
          <cell r="BT672" t="str">
            <v>RESOLUCION DIRECTORAL</v>
          </cell>
          <cell r="BU672" t="str">
            <v>23/11/1987</v>
          </cell>
          <cell r="BV672" t="str">
            <v>-</v>
          </cell>
          <cell r="BW672" t="str">
            <v>RED DE SALUD ABANCAY</v>
          </cell>
          <cell r="BX672" t="str">
            <v>DIRECCION EJECUTIVA</v>
          </cell>
          <cell r="BY672" t="str">
            <v>GESTION ADMINISTRATIVA</v>
          </cell>
          <cell r="BZ672" t="str">
            <v>Personal y Obligaciones Sociales</v>
          </cell>
          <cell r="CA672" t="str">
            <v>RECURSOS ORDINARIOS</v>
          </cell>
          <cell r="CB672" t="str">
            <v>12</v>
          </cell>
          <cell r="CC672" t="str">
            <v>BANCO DE LA NACION</v>
          </cell>
          <cell r="CD672" t="str">
            <v>MULTIRED</v>
          </cell>
          <cell r="CE672" t="str">
            <v>04181343465</v>
          </cell>
          <cell r="CF672" t="str">
            <v>0</v>
          </cell>
          <cell r="CG672" t="str">
            <v>DL.25897 - SPP</v>
          </cell>
          <cell r="CH672" t="str">
            <v>AFP PROFUTURO</v>
          </cell>
          <cell r="CI672" t="str">
            <v>01/07/2018</v>
          </cell>
          <cell r="CJ672" t="str">
            <v>512990MNSIC1</v>
          </cell>
          <cell r="CK672" t="str">
            <v>0</v>
          </cell>
          <cell r="CL672" t="str">
            <v>UE Red De Salud Abancay</v>
          </cell>
          <cell r="CM672" t="str">
            <v>ACTIVO</v>
          </cell>
          <cell r="CQ672" t="str">
            <v>Perú</v>
          </cell>
          <cell r="CR672" t="str">
            <v>MICRORED DE SALUD CENTENARIO</v>
          </cell>
        </row>
        <row r="673">
          <cell r="S673" t="str">
            <v>40129879</v>
          </cell>
          <cell r="T673" t="str">
            <v>LUZ MARINA</v>
          </cell>
          <cell r="U673" t="str">
            <v>PANIURA</v>
          </cell>
          <cell r="V673" t="str">
            <v>VIVANCO</v>
          </cell>
          <cell r="W673" t="str">
            <v>SIN DATOS</v>
          </cell>
          <cell r="X673" t="str">
            <v>09/01/1979</v>
          </cell>
          <cell r="Y673" t="str">
            <v>Femenino</v>
          </cell>
          <cell r="Z673" t="str">
            <v>Casado</v>
          </cell>
          <cell r="AA673" t="str">
            <v>ANEXO SAN MATEO</v>
          </cell>
          <cell r="AC673" t="str">
            <v>luzmarina_pv79@hotmail.com</v>
          </cell>
          <cell r="AD673" t="str">
            <v>977133229</v>
          </cell>
          <cell r="AE673" t="str">
            <v>Superior Técnico</v>
          </cell>
          <cell r="AF673" t="str">
            <v>Técnico superior completo</v>
          </cell>
          <cell r="AG673" t="str">
            <v>TECNICO EN ENFERMERIA</v>
          </cell>
          <cell r="AK673" t="str">
            <v>TITULO</v>
          </cell>
          <cell r="AM673" t="str">
            <v>NO</v>
          </cell>
          <cell r="AR673" t="str">
            <v>SI</v>
          </cell>
          <cell r="AS673" t="str">
            <v>NO</v>
          </cell>
          <cell r="AT673" t="str">
            <v>NO</v>
          </cell>
          <cell r="AV673" t="str">
            <v>2003-11-05</v>
          </cell>
          <cell r="AW673" t="str">
            <v>TECNICO/A SANITARIO AMBIENTAL II</v>
          </cell>
          <cell r="AX673" t="str">
            <v>Regimen 276</v>
          </cell>
          <cell r="AY673" t="str">
            <v>Nombrado</v>
          </cell>
          <cell r="AZ673" t="str">
            <v>STA</v>
          </cell>
          <cell r="BA673" t="str">
            <v>0094-STA-Servidor Tecnico A</v>
          </cell>
          <cell r="BB673" t="str">
            <v>TA</v>
          </cell>
          <cell r="BC673" t="str">
            <v>Recursos Ordinarios</v>
          </cell>
          <cell r="BE673" t="str">
            <v>Presencial</v>
          </cell>
          <cell r="BF673" t="str">
            <v>NO</v>
          </cell>
          <cell r="BG673" t="str">
            <v>NO</v>
          </cell>
          <cell r="BI673" t="str">
            <v>NO</v>
          </cell>
          <cell r="BJ673" t="str">
            <v>NO</v>
          </cell>
          <cell r="BL673" t="str">
            <v>NO</v>
          </cell>
          <cell r="BM673" t="str">
            <v>Activos</v>
          </cell>
          <cell r="BN673" t="str">
            <v>Tecnicos</v>
          </cell>
          <cell r="BO673" t="str">
            <v>TECNICO ASIS</v>
          </cell>
          <cell r="BP673" t="str">
            <v>000079</v>
          </cell>
          <cell r="BQ673" t="str">
            <v>Ocupada</v>
          </cell>
          <cell r="BR673" t="str">
            <v>Concurso</v>
          </cell>
          <cell r="BS673" t="str">
            <v>11/05/2003</v>
          </cell>
          <cell r="BT673" t="str">
            <v>RESOLUCION DIRECTORAL</v>
          </cell>
          <cell r="BU673" t="str">
            <v>11/05/2003</v>
          </cell>
          <cell r="BV673" t="str">
            <v>-</v>
          </cell>
          <cell r="BW673" t="str">
            <v>RED DE SALUD ABANCAY</v>
          </cell>
          <cell r="BX673" t="str">
            <v>DIRECCION EJECUTIVA</v>
          </cell>
          <cell r="BY673" t="str">
            <v>GESTION ADMINISTRATIVA</v>
          </cell>
          <cell r="BZ673" t="str">
            <v>Personal y Obligaciones Sociales</v>
          </cell>
          <cell r="CA673" t="str">
            <v>RECURSOS ORDINARIOS</v>
          </cell>
          <cell r="CB673" t="str">
            <v>12</v>
          </cell>
          <cell r="CC673" t="str">
            <v>BANCO DE LA NACION</v>
          </cell>
          <cell r="CD673" t="str">
            <v>MULTIRED</v>
          </cell>
          <cell r="CE673" t="str">
            <v>04181013171</v>
          </cell>
          <cell r="CF673" t="str">
            <v>0</v>
          </cell>
          <cell r="CG673" t="str">
            <v>DL.19990 - SNP</v>
          </cell>
          <cell r="CH673" t="str">
            <v>O.N.P.</v>
          </cell>
          <cell r="CI673" t="str">
            <v>11/05/2003</v>
          </cell>
          <cell r="CJ673" t="str">
            <v>0</v>
          </cell>
          <cell r="CK673" t="str">
            <v>0</v>
          </cell>
          <cell r="CL673" t="str">
            <v>UE Red De Salud Abancay</v>
          </cell>
          <cell r="CM673" t="str">
            <v>ACTIVO</v>
          </cell>
          <cell r="CQ673" t="str">
            <v>Perú</v>
          </cell>
          <cell r="CR673" t="str">
            <v>MICRORED DE SALUD CENTENARIO</v>
          </cell>
        </row>
        <row r="674">
          <cell r="S674" t="str">
            <v>31033063</v>
          </cell>
          <cell r="T674" t="str">
            <v>OLINDA BERTHA</v>
          </cell>
          <cell r="U674" t="str">
            <v>RAMOS</v>
          </cell>
          <cell r="V674" t="str">
            <v>CARBAJAL</v>
          </cell>
          <cell r="W674" t="str">
            <v>SIN DATOS</v>
          </cell>
          <cell r="X674" t="str">
            <v>24/07/1970</v>
          </cell>
          <cell r="Y674" t="str">
            <v>Femenino</v>
          </cell>
          <cell r="Z674" t="str">
            <v>Casado</v>
          </cell>
          <cell r="AA674" t="str">
            <v>9 DE DICIEMBRE</v>
          </cell>
          <cell r="AB674" t="str">
            <v>10310330634</v>
          </cell>
          <cell r="AC674" t="str">
            <v>olitameluan2014@gmail.com,minsacsmetro2019@gmail.com</v>
          </cell>
          <cell r="AE674" t="str">
            <v>Superior Técnico</v>
          </cell>
          <cell r="AF674" t="str">
            <v>Técnico superior completo</v>
          </cell>
          <cell r="AG674" t="str">
            <v>TECNICO EN ENFERMERIA</v>
          </cell>
          <cell r="AK674" t="str">
            <v>TITULO</v>
          </cell>
          <cell r="AM674" t="str">
            <v>NO</v>
          </cell>
          <cell r="AR674" t="str">
            <v>SI</v>
          </cell>
          <cell r="AS674" t="str">
            <v>NO</v>
          </cell>
          <cell r="AT674" t="str">
            <v>NO</v>
          </cell>
          <cell r="AV674" t="str">
            <v>2012-12-01</v>
          </cell>
          <cell r="AW674" t="str">
            <v>TECNICO/A EN ENFERMERIA I</v>
          </cell>
          <cell r="AX674" t="str">
            <v>Regimen 276</v>
          </cell>
          <cell r="AY674" t="str">
            <v>Nombrado</v>
          </cell>
          <cell r="AZ674" t="str">
            <v>STF</v>
          </cell>
          <cell r="BA674" t="str">
            <v>0099-STF-Servidor Tecnico F</v>
          </cell>
          <cell r="BB674" t="str">
            <v>TF</v>
          </cell>
          <cell r="BE674" t="str">
            <v>Presencial</v>
          </cell>
          <cell r="BF674" t="str">
            <v>NO</v>
          </cell>
          <cell r="BG674" t="str">
            <v>NO</v>
          </cell>
          <cell r="BI674" t="str">
            <v>NO</v>
          </cell>
          <cell r="BJ674" t="str">
            <v>NO</v>
          </cell>
          <cell r="BK674" t="str">
            <v>20/10/2016</v>
          </cell>
          <cell r="BL674" t="str">
            <v>SI</v>
          </cell>
          <cell r="BM674" t="str">
            <v>Activos</v>
          </cell>
          <cell r="BN674" t="str">
            <v>Tecnicos</v>
          </cell>
          <cell r="BO674" t="str">
            <v>TECNICO ASIS</v>
          </cell>
          <cell r="BP674" t="str">
            <v>000530</v>
          </cell>
          <cell r="BQ674" t="str">
            <v>Ocupada</v>
          </cell>
          <cell r="BR674" t="str">
            <v>Ley 30372</v>
          </cell>
          <cell r="BS674" t="str">
            <v>17/10/2016</v>
          </cell>
          <cell r="BT674" t="str">
            <v>DECRETO SUPREMO</v>
          </cell>
          <cell r="BU674" t="str">
            <v>15/10/2016</v>
          </cell>
          <cell r="BV674" t="str">
            <v>DS 286-2016-EF Nombramiento 2016</v>
          </cell>
          <cell r="BW674" t="str">
            <v>RED DE SALUD ABANCAY</v>
          </cell>
          <cell r="BX674" t="str">
            <v>DIRECCION EJECUTIVA</v>
          </cell>
          <cell r="BY674" t="str">
            <v>GESTION ADMINISTRATIVA</v>
          </cell>
          <cell r="BZ674" t="str">
            <v>Personal y Obligaciones Sociales</v>
          </cell>
          <cell r="CA674" t="str">
            <v>RECURSOS ORDINARIOS</v>
          </cell>
          <cell r="CB674" t="str">
            <v>12</v>
          </cell>
          <cell r="CC674" t="str">
            <v>BANCO DE LA NACION</v>
          </cell>
          <cell r="CD674" t="str">
            <v>CUENTA DE AHORRO</v>
          </cell>
          <cell r="CE674" t="str">
            <v>04181092772</v>
          </cell>
          <cell r="CF674" t="str">
            <v>00000000000000000000</v>
          </cell>
          <cell r="CG674" t="str">
            <v>DL.19990 - SNP</v>
          </cell>
          <cell r="CH674" t="str">
            <v>O.N.P.</v>
          </cell>
          <cell r="CJ674" t="str">
            <v>0</v>
          </cell>
          <cell r="CK674" t="str">
            <v>0000000000000</v>
          </cell>
          <cell r="CL674" t="str">
            <v>UE Red De Salud Abancay</v>
          </cell>
          <cell r="CM674" t="str">
            <v>ACTIVO</v>
          </cell>
          <cell r="CQ674" t="str">
            <v>Perú</v>
          </cell>
          <cell r="CR674" t="str">
            <v>MICRORED DE SALUD CENTENARIO</v>
          </cell>
        </row>
        <row r="675">
          <cell r="S675" t="str">
            <v>41620367</v>
          </cell>
          <cell r="T675" t="str">
            <v>RAMIRO</v>
          </cell>
          <cell r="U675" t="str">
            <v>SIERRA</v>
          </cell>
          <cell r="V675" t="str">
            <v>CERVANTES</v>
          </cell>
          <cell r="W675" t="str">
            <v>SIN DATOS</v>
          </cell>
          <cell r="X675" t="str">
            <v>29/04/1980</v>
          </cell>
          <cell r="Y675" t="str">
            <v>Masculino</v>
          </cell>
          <cell r="Z675" t="str">
            <v>Soltero</v>
          </cell>
          <cell r="AA675" t="str">
            <v>CIRCUNVALACION S/N PATIBAMBA</v>
          </cell>
          <cell r="AD675" t="str">
            <v>983994560</v>
          </cell>
          <cell r="AE675" t="str">
            <v>Superior Técnico</v>
          </cell>
          <cell r="AF675" t="str">
            <v>Técnico superior incompleto</v>
          </cell>
          <cell r="AG675" t="str">
            <v>TECNICO EN MANTENIMIENTO</v>
          </cell>
          <cell r="AK675" t="str">
            <v>EGRESADO</v>
          </cell>
          <cell r="AM675" t="str">
            <v>NO</v>
          </cell>
          <cell r="AR675" t="str">
            <v>SI</v>
          </cell>
          <cell r="AS675" t="str">
            <v>NO</v>
          </cell>
          <cell r="AT675" t="str">
            <v>NO</v>
          </cell>
          <cell r="AV675" t="str">
            <v>2012-11-01</v>
          </cell>
          <cell r="AW675" t="str">
            <v>TECNICO/A EN SEGURIDAD</v>
          </cell>
          <cell r="AX675" t="str">
            <v>Regimen 1057 (CAS)</v>
          </cell>
          <cell r="AY675" t="str">
            <v>Contrato CAS</v>
          </cell>
          <cell r="AZ675" t="str">
            <v>Sin Nivel Remunerativo</v>
          </cell>
          <cell r="BA675" t="str">
            <v>0000-Sin Nivel Remunerativo</v>
          </cell>
          <cell r="BC675" t="str">
            <v>Recursos Ordinarios</v>
          </cell>
          <cell r="BD675" t="str">
            <v>1000</v>
          </cell>
          <cell r="BE675" t="str">
            <v>Presencial</v>
          </cell>
          <cell r="BF675" t="str">
            <v>NO</v>
          </cell>
          <cell r="BG675" t="str">
            <v>NO</v>
          </cell>
          <cell r="BH675" t="str">
            <v>Licencia por causas diferentes a los grupos de riesgo COVID-19</v>
          </cell>
          <cell r="BI675" t="str">
            <v>NO</v>
          </cell>
          <cell r="BJ675" t="str">
            <v>NO</v>
          </cell>
          <cell r="BL675" t="str">
            <v>NO</v>
          </cell>
          <cell r="BM675" t="str">
            <v>Contrato Administrativo de Servicios</v>
          </cell>
          <cell r="BN675" t="str">
            <v>Tecnicos</v>
          </cell>
          <cell r="BO675" t="str">
            <v>TECNICO ADM</v>
          </cell>
          <cell r="BP675" t="str">
            <v>000230</v>
          </cell>
          <cell r="BQ675" t="str">
            <v>Ocupada</v>
          </cell>
          <cell r="BR675" t="str">
            <v>Concurso</v>
          </cell>
          <cell r="BS675" t="str">
            <v>01/11/2012</v>
          </cell>
          <cell r="BT675" t="str">
            <v>CONTRATO</v>
          </cell>
          <cell r="BU675" t="str">
            <v>01/11/2012</v>
          </cell>
          <cell r="BV675" t="str">
            <v>171-2012</v>
          </cell>
          <cell r="BW675" t="str">
            <v>RED DE SALUD ABANCAY</v>
          </cell>
          <cell r="BX675" t="str">
            <v>DIRECCION EJECUTIVA</v>
          </cell>
          <cell r="BY675" t="str">
            <v>GESTION ADMINISTRATIVA</v>
          </cell>
          <cell r="BZ675" t="str">
            <v>Personal y Obligaciones Sociales</v>
          </cell>
          <cell r="CA675" t="str">
            <v>RECURSOS ORDINARIOS</v>
          </cell>
          <cell r="CB675" t="str">
            <v>12</v>
          </cell>
          <cell r="CC675" t="str">
            <v>BANCO DE LA NACION</v>
          </cell>
          <cell r="CD675" t="str">
            <v>CUENTA DE AHORRO</v>
          </cell>
          <cell r="CE675" t="str">
            <v>04181092098</v>
          </cell>
          <cell r="CF675" t="str">
            <v>00000000000000000000</v>
          </cell>
          <cell r="CG675" t="str">
            <v>DL.19990 - SNP</v>
          </cell>
          <cell r="CH675" t="str">
            <v>O.N.P.</v>
          </cell>
          <cell r="CI675" t="str">
            <v>01/11/2012</v>
          </cell>
          <cell r="CJ675" t="str">
            <v>0</v>
          </cell>
          <cell r="CK675" t="str">
            <v>0</v>
          </cell>
          <cell r="CL675" t="str">
            <v>UE Red De Salud Abancay</v>
          </cell>
          <cell r="CM675" t="str">
            <v>ACTIVO</v>
          </cell>
          <cell r="CQ675" t="str">
            <v>Perú</v>
          </cell>
          <cell r="CR675" t="str">
            <v>MICRORED DE SALUD CENTENARIO</v>
          </cell>
        </row>
        <row r="676">
          <cell r="S676" t="str">
            <v>21528531</v>
          </cell>
          <cell r="T676" t="str">
            <v>AURORA</v>
          </cell>
          <cell r="U676" t="str">
            <v>URQUIZO</v>
          </cell>
          <cell r="V676" t="str">
            <v>CONTRERAS</v>
          </cell>
          <cell r="W676" t="str">
            <v>SIN DATOS</v>
          </cell>
          <cell r="X676" t="str">
            <v>18/05/1971</v>
          </cell>
          <cell r="Y676" t="str">
            <v>Femenino</v>
          </cell>
          <cell r="Z676" t="str">
            <v>Soltero</v>
          </cell>
          <cell r="AA676" t="str">
            <v>HUANCAVELICA 899</v>
          </cell>
          <cell r="AC676" t="str">
            <v>auro_95@hotmail.com,auro_101@hotmail.com</v>
          </cell>
          <cell r="AD676" t="str">
            <v>963515171</v>
          </cell>
          <cell r="AE676" t="str">
            <v>Superior Universitario</v>
          </cell>
          <cell r="AF676" t="str">
            <v>Superior completo</v>
          </cell>
          <cell r="AG676" t="str">
            <v>CIRUJANO DENTISTA</v>
          </cell>
          <cell r="AK676" t="str">
            <v>TITULO</v>
          </cell>
          <cell r="AL676" t="str">
            <v>14309</v>
          </cell>
          <cell r="AM676" t="str">
            <v>NO</v>
          </cell>
          <cell r="AR676" t="str">
            <v>SI</v>
          </cell>
          <cell r="AS676" t="str">
            <v>NO</v>
          </cell>
          <cell r="AT676" t="str">
            <v>NO</v>
          </cell>
          <cell r="AV676" t="str">
            <v>2011-06-11</v>
          </cell>
          <cell r="AW676" t="str">
            <v>ODONTOLOGO</v>
          </cell>
          <cell r="AX676" t="str">
            <v>Regimen 276</v>
          </cell>
          <cell r="AY676" t="str">
            <v>Nombrado</v>
          </cell>
          <cell r="AZ676" t="str">
            <v>CD-I</v>
          </cell>
          <cell r="BA676" t="str">
            <v>0115-CD-I-Cirujano Dentista (nivel I)</v>
          </cell>
          <cell r="BB676" t="str">
            <v>61</v>
          </cell>
          <cell r="BE676" t="str">
            <v>Presencial</v>
          </cell>
          <cell r="BF676" t="str">
            <v>NO</v>
          </cell>
          <cell r="BG676" t="str">
            <v>NO</v>
          </cell>
          <cell r="BI676" t="str">
            <v>NO</v>
          </cell>
          <cell r="BJ676" t="str">
            <v>NO</v>
          </cell>
          <cell r="BK676" t="str">
            <v>07/11/2017</v>
          </cell>
          <cell r="BL676" t="str">
            <v>SI</v>
          </cell>
          <cell r="BM676" t="str">
            <v>Activos</v>
          </cell>
          <cell r="BN676" t="str">
            <v>Profesionales de la Salud</v>
          </cell>
          <cell r="BO676" t="str">
            <v>PROF. DE LA SALUD</v>
          </cell>
          <cell r="BP676" t="str">
            <v>000565</v>
          </cell>
          <cell r="BQ676" t="str">
            <v>Ocupada</v>
          </cell>
          <cell r="BR676" t="str">
            <v>Ley 30114</v>
          </cell>
          <cell r="BS676" t="str">
            <v>31/10/2017</v>
          </cell>
          <cell r="BT676" t="str">
            <v>RESOLUCION DIRECTORAL</v>
          </cell>
          <cell r="BU676" t="str">
            <v>01/11/2017</v>
          </cell>
          <cell r="BV676" t="str">
            <v>281-2017</v>
          </cell>
          <cell r="BW676" t="str">
            <v>RED DE SALUD ABANCAY</v>
          </cell>
          <cell r="BX676" t="str">
            <v>RED DE SALUD ABANCAY</v>
          </cell>
          <cell r="BZ676" t="str">
            <v>Personal y Obligaciones Sociales</v>
          </cell>
          <cell r="CA676" t="str">
            <v>RECURSOS ORDINARIOS</v>
          </cell>
          <cell r="CB676" t="str">
            <v>0</v>
          </cell>
          <cell r="CC676" t="str">
            <v>BANCO DE LA NACION</v>
          </cell>
          <cell r="CD676" t="str">
            <v>MULTIRED</v>
          </cell>
          <cell r="CE676" t="str">
            <v>04181078338</v>
          </cell>
          <cell r="CF676" t="str">
            <v>0</v>
          </cell>
          <cell r="CG676" t="str">
            <v>DL.25897 - SPP</v>
          </cell>
          <cell r="CH676" t="str">
            <v>AFP PROFUTURO</v>
          </cell>
          <cell r="CI676" t="str">
            <v>01/11/2017</v>
          </cell>
          <cell r="CJ676" t="str">
            <v>260690aucut0</v>
          </cell>
          <cell r="CK676" t="str">
            <v>0</v>
          </cell>
          <cell r="CL676" t="str">
            <v>UE Red De Salud Abancay</v>
          </cell>
          <cell r="CM676" t="str">
            <v>ACTIVO</v>
          </cell>
          <cell r="CQ676" t="str">
            <v>Perú</v>
          </cell>
          <cell r="CR676" t="str">
            <v>MICRORED DE SALUD CENTENARIO</v>
          </cell>
        </row>
        <row r="677">
          <cell r="S677" t="str">
            <v>09798044</v>
          </cell>
          <cell r="T677" t="str">
            <v>EDITH GIOVANNA</v>
          </cell>
          <cell r="U677" t="str">
            <v>VILLEGAS</v>
          </cell>
          <cell r="V677" t="str">
            <v>ALFARO</v>
          </cell>
          <cell r="W677" t="str">
            <v>SIN DATOS</v>
          </cell>
          <cell r="X677" t="str">
            <v>19/02/1972</v>
          </cell>
          <cell r="Y677" t="str">
            <v>Femenino</v>
          </cell>
          <cell r="Z677" t="str">
            <v>Casado</v>
          </cell>
          <cell r="AA677" t="str">
            <v>CALLE MISCABAMBA S/N</v>
          </cell>
          <cell r="AD677" t="str">
            <v>940418846</v>
          </cell>
          <cell r="AE677" t="str">
            <v>Superior Técnico</v>
          </cell>
          <cell r="AF677" t="str">
            <v>Técnico superior completo</v>
          </cell>
          <cell r="AG677" t="str">
            <v>TECNICO LABORATORISTA</v>
          </cell>
          <cell r="AK677" t="str">
            <v>TITULO</v>
          </cell>
          <cell r="AM677" t="str">
            <v>NO</v>
          </cell>
          <cell r="AR677" t="str">
            <v>SI</v>
          </cell>
          <cell r="AS677" t="str">
            <v>NO</v>
          </cell>
          <cell r="AT677" t="str">
            <v>NO</v>
          </cell>
          <cell r="AV677" t="str">
            <v>2015-01-01</v>
          </cell>
          <cell r="AW677" t="str">
            <v>TECNICO/A EN LABORATORIO I</v>
          </cell>
          <cell r="AX677" t="str">
            <v>Regimen 276</v>
          </cell>
          <cell r="AY677" t="str">
            <v>Nombrado</v>
          </cell>
          <cell r="AZ677" t="str">
            <v>STF</v>
          </cell>
          <cell r="BA677" t="str">
            <v>0099-STF-Servidor Tecnico F</v>
          </cell>
          <cell r="BB677" t="str">
            <v>TF</v>
          </cell>
          <cell r="BE677" t="str">
            <v>Presencial</v>
          </cell>
          <cell r="BF677" t="str">
            <v>NO</v>
          </cell>
          <cell r="BG677" t="str">
            <v>NO</v>
          </cell>
          <cell r="BI677" t="str">
            <v>NO</v>
          </cell>
          <cell r="BJ677" t="str">
            <v>NO</v>
          </cell>
          <cell r="BK677" t="str">
            <v>31/12/2014</v>
          </cell>
          <cell r="BL677" t="str">
            <v>SI</v>
          </cell>
          <cell r="BM677" t="str">
            <v>Activos</v>
          </cell>
          <cell r="BN677" t="str">
            <v>Tecnicos</v>
          </cell>
          <cell r="BO677" t="str">
            <v>TECNICO ASIS</v>
          </cell>
          <cell r="BP677" t="str">
            <v>000397</v>
          </cell>
          <cell r="BQ677" t="str">
            <v>Ocupada</v>
          </cell>
          <cell r="BR677" t="str">
            <v>Ley 30114</v>
          </cell>
          <cell r="BS677" t="str">
            <v>31/12/2014</v>
          </cell>
          <cell r="BT677" t="str">
            <v>RESOLUCION DIRECTORAL</v>
          </cell>
          <cell r="BU677" t="str">
            <v>31/12/2014</v>
          </cell>
          <cell r="BV677" t="str">
            <v>069-2015-DG-RSAB-APURIMAC</v>
          </cell>
          <cell r="BW677" t="str">
            <v>RED DE SALUD ABANCAY</v>
          </cell>
          <cell r="BX677" t="str">
            <v>DIRECCION EJECUTIVA</v>
          </cell>
          <cell r="BY677" t="str">
            <v>GESTION ADMINISTRATIVA</v>
          </cell>
          <cell r="BZ677" t="str">
            <v>Personal y Obligaciones Sociales</v>
          </cell>
          <cell r="CA677" t="str">
            <v>RECURSOS ORDINARIOS</v>
          </cell>
          <cell r="CB677" t="str">
            <v>12</v>
          </cell>
          <cell r="CC677" t="str">
            <v>BANCO DE LA NACION</v>
          </cell>
          <cell r="CD677" t="str">
            <v>CUENTA DE AHORRO</v>
          </cell>
          <cell r="CE677" t="str">
            <v>04181055184</v>
          </cell>
          <cell r="CF677" t="str">
            <v>0</v>
          </cell>
          <cell r="CG677" t="str">
            <v>DL.19990 - SNP</v>
          </cell>
          <cell r="CH677" t="str">
            <v>O.N.P.</v>
          </cell>
          <cell r="CJ677" t="str">
            <v>0</v>
          </cell>
          <cell r="CK677" t="str">
            <v>0</v>
          </cell>
          <cell r="CL677" t="str">
            <v>UE Red De Salud Abancay</v>
          </cell>
          <cell r="CM677" t="str">
            <v>ACTIVO</v>
          </cell>
          <cell r="CQ677" t="str">
            <v>Perú</v>
          </cell>
          <cell r="CR677" t="str">
            <v>MICRORED DE SALUD CENTENARIO</v>
          </cell>
        </row>
        <row r="678">
          <cell r="S678" t="str">
            <v>42859346</v>
          </cell>
          <cell r="T678" t="str">
            <v>KRISTHEL MILAGROS</v>
          </cell>
          <cell r="U678" t="str">
            <v>LOAYZA</v>
          </cell>
          <cell r="V678" t="str">
            <v>TORRES</v>
          </cell>
          <cell r="W678" t="str">
            <v>SIN DATOS</v>
          </cell>
          <cell r="X678" t="str">
            <v>25/02/1985</v>
          </cell>
          <cell r="Y678" t="str">
            <v>Femenino</v>
          </cell>
          <cell r="Z678" t="str">
            <v>Casado</v>
          </cell>
          <cell r="AA678" t="str">
            <v>JR.PUNO 102</v>
          </cell>
          <cell r="AC678" t="str">
            <v>krismy80@hotmail.com</v>
          </cell>
          <cell r="AD678" t="str">
            <v>983605618</v>
          </cell>
          <cell r="AE678" t="str">
            <v>Superior Universitario</v>
          </cell>
          <cell r="AF678" t="str">
            <v>Superior completo</v>
          </cell>
          <cell r="AG678" t="str">
            <v>PSICOLOGO</v>
          </cell>
          <cell r="AM678" t="str">
            <v>NO</v>
          </cell>
          <cell r="AR678" t="str">
            <v>SI</v>
          </cell>
          <cell r="AS678" t="str">
            <v>NO</v>
          </cell>
          <cell r="AT678" t="str">
            <v>NO</v>
          </cell>
          <cell r="AV678" t="str">
            <v>2012-07-03</v>
          </cell>
          <cell r="AW678" t="str">
            <v>PSICOLOGO/A</v>
          </cell>
          <cell r="AX678" t="str">
            <v>Regimen 276</v>
          </cell>
          <cell r="AY678" t="str">
            <v>Nombrado</v>
          </cell>
          <cell r="AZ678" t="str">
            <v>PS-IV</v>
          </cell>
          <cell r="BA678" t="str">
            <v>0314-PS-IV-Pscologo IV</v>
          </cell>
          <cell r="BB678" t="str">
            <v>24</v>
          </cell>
          <cell r="BE678" t="str">
            <v>Presencial</v>
          </cell>
          <cell r="BF678" t="str">
            <v>NO</v>
          </cell>
          <cell r="BG678" t="str">
            <v>NO</v>
          </cell>
          <cell r="BI678" t="str">
            <v>NO</v>
          </cell>
          <cell r="BJ678" t="str">
            <v>NO</v>
          </cell>
          <cell r="BK678" t="str">
            <v>07/11/2017</v>
          </cell>
          <cell r="BL678" t="str">
            <v>SI</v>
          </cell>
          <cell r="BM678" t="str">
            <v>Activos</v>
          </cell>
          <cell r="BN678" t="str">
            <v>Profesionales de la Salud</v>
          </cell>
          <cell r="BO678" t="str">
            <v>PROF. DE LA SALUD</v>
          </cell>
          <cell r="BP678" t="str">
            <v>000564</v>
          </cell>
          <cell r="BQ678" t="str">
            <v>Ocupada</v>
          </cell>
          <cell r="BR678" t="str">
            <v>Ley 30114</v>
          </cell>
          <cell r="BS678" t="str">
            <v>01/11/2017</v>
          </cell>
          <cell r="BT678" t="str">
            <v>RESOLUCION DIRECTORAL</v>
          </cell>
          <cell r="BU678" t="str">
            <v>01/11/2017</v>
          </cell>
          <cell r="BV678" t="str">
            <v>281-2017</v>
          </cell>
          <cell r="BW678" t="str">
            <v>RED DE SALUD ABANCAY</v>
          </cell>
          <cell r="BX678" t="str">
            <v>RED DE SALUD ABANCAY</v>
          </cell>
          <cell r="BZ678" t="str">
            <v>Personal y Obligaciones Sociales</v>
          </cell>
          <cell r="CA678" t="str">
            <v>RECURSOS ORDINARIOS</v>
          </cell>
          <cell r="CB678" t="str">
            <v>12</v>
          </cell>
          <cell r="CC678" t="str">
            <v>BANCO DE LA NACION</v>
          </cell>
          <cell r="CD678" t="str">
            <v>MULTIRED</v>
          </cell>
          <cell r="CE678" t="str">
            <v>04181019447</v>
          </cell>
          <cell r="CF678" t="str">
            <v>0</v>
          </cell>
          <cell r="CG678" t="str">
            <v>DL.19990 - SNP</v>
          </cell>
          <cell r="CH678" t="str">
            <v>O.N.P.</v>
          </cell>
          <cell r="CJ678" t="str">
            <v>0</v>
          </cell>
          <cell r="CK678" t="str">
            <v>0</v>
          </cell>
          <cell r="CL678" t="str">
            <v>UE Red De Salud Abancay</v>
          </cell>
          <cell r="CM678" t="str">
            <v>ACTIVO</v>
          </cell>
          <cell r="CQ678" t="str">
            <v>Perú</v>
          </cell>
          <cell r="CR678" t="str">
            <v>MICRORED DE SALUD CENTENARIO</v>
          </cell>
        </row>
        <row r="679">
          <cell r="S679" t="str">
            <v>40893148</v>
          </cell>
          <cell r="T679" t="str">
            <v>FLOR EUGENIA</v>
          </cell>
          <cell r="U679" t="str">
            <v>ESTACIO</v>
          </cell>
          <cell r="V679" t="str">
            <v>BRAVO</v>
          </cell>
          <cell r="W679" t="str">
            <v>SIN DATOS</v>
          </cell>
          <cell r="X679" t="str">
            <v>29/03/1981</v>
          </cell>
          <cell r="Y679" t="str">
            <v>Femenino</v>
          </cell>
          <cell r="Z679" t="str">
            <v>Soltero</v>
          </cell>
          <cell r="AA679" t="str">
            <v>AV.VENEZUELA NRO.1317</v>
          </cell>
          <cell r="AC679" t="str">
            <v>floreeb1326@gmail.com</v>
          </cell>
          <cell r="AD679" t="str">
            <v>952322100</v>
          </cell>
          <cell r="AE679" t="str">
            <v>Superior Universitario</v>
          </cell>
          <cell r="AF679" t="str">
            <v>Superior completo</v>
          </cell>
          <cell r="AG679" t="str">
            <v>OBSTETRA</v>
          </cell>
          <cell r="AK679" t="str">
            <v>TITULO</v>
          </cell>
          <cell r="AL679" t="str">
            <v>30972</v>
          </cell>
          <cell r="AM679" t="str">
            <v>NO</v>
          </cell>
          <cell r="AR679" t="str">
            <v>SI</v>
          </cell>
          <cell r="AS679" t="str">
            <v>NO</v>
          </cell>
          <cell r="AT679" t="str">
            <v>NO</v>
          </cell>
          <cell r="AV679" t="str">
            <v>2014-05-06</v>
          </cell>
          <cell r="AW679" t="str">
            <v>OBSTETRA</v>
          </cell>
          <cell r="AX679" t="str">
            <v>Regimen 1057 (CAS)</v>
          </cell>
          <cell r="AY679" t="str">
            <v>Contrato CAS</v>
          </cell>
          <cell r="AZ679" t="str">
            <v>Sin Nivel Remunerativo</v>
          </cell>
          <cell r="BA679" t="str">
            <v>0000-Sin Nivel Remunerativo</v>
          </cell>
          <cell r="BC679" t="str">
            <v>Recursos Ordinarios</v>
          </cell>
          <cell r="BD679" t="str">
            <v>2000</v>
          </cell>
          <cell r="BE679" t="str">
            <v>Presencial</v>
          </cell>
          <cell r="BF679" t="str">
            <v>NO</v>
          </cell>
          <cell r="BG679" t="str">
            <v>NO</v>
          </cell>
          <cell r="BI679" t="str">
            <v>NO</v>
          </cell>
          <cell r="BJ679" t="str">
            <v>NO</v>
          </cell>
          <cell r="BL679" t="str">
            <v>NO</v>
          </cell>
          <cell r="BM679" t="str">
            <v>Contrato Administrativo de Servicios</v>
          </cell>
          <cell r="BN679" t="str">
            <v>Profesionales de la Salud</v>
          </cell>
          <cell r="BO679" t="str">
            <v>PROF. DE LA SALUD</v>
          </cell>
          <cell r="BP679" t="str">
            <v>000332</v>
          </cell>
          <cell r="BQ679" t="str">
            <v>Ocupada</v>
          </cell>
          <cell r="BR679" t="str">
            <v>Concurso</v>
          </cell>
          <cell r="BS679" t="str">
            <v>01/05/2017</v>
          </cell>
          <cell r="BT679" t="str">
            <v>MEMORANDUM</v>
          </cell>
          <cell r="BU679" t="str">
            <v>01/05/2017</v>
          </cell>
          <cell r="BV679" t="str">
            <v>01-2018</v>
          </cell>
          <cell r="BW679" t="str">
            <v>RED DE SALUD ABANCAY</v>
          </cell>
          <cell r="BX679" t="str">
            <v>DIRECCION EJECUTIVA</v>
          </cell>
          <cell r="BZ679" t="str">
            <v>Personal y Obligaciones Sociales</v>
          </cell>
          <cell r="CA679" t="str">
            <v>RECURSOS ORDINARIOS</v>
          </cell>
          <cell r="CB679" t="str">
            <v>9</v>
          </cell>
          <cell r="CC679" t="str">
            <v>BANCO DE LA NACION</v>
          </cell>
          <cell r="CD679" t="str">
            <v>CUENTA DE AHORRO</v>
          </cell>
          <cell r="CE679" t="str">
            <v>04049118657</v>
          </cell>
          <cell r="CF679" t="str">
            <v>1</v>
          </cell>
          <cell r="CG679" t="str">
            <v>DL.19990 - SNP</v>
          </cell>
          <cell r="CH679" t="str">
            <v>O.N.P.</v>
          </cell>
          <cell r="CJ679" t="str">
            <v>1</v>
          </cell>
          <cell r="CK679" t="str">
            <v>0</v>
          </cell>
          <cell r="CL679" t="str">
            <v>UE Red De Salud Abancay</v>
          </cell>
          <cell r="CM679" t="str">
            <v>ACTIVO</v>
          </cell>
          <cell r="CQ679" t="str">
            <v>Perú</v>
          </cell>
          <cell r="CR679" t="str">
            <v>MICRORED DE SALUD CENTENARIO</v>
          </cell>
        </row>
        <row r="680">
          <cell r="S680" t="str">
            <v>41847684</v>
          </cell>
          <cell r="T680" t="str">
            <v>LISSETH KATHERINE</v>
          </cell>
          <cell r="U680" t="str">
            <v>CHIRINOS</v>
          </cell>
          <cell r="V680" t="str">
            <v>VIVANCO</v>
          </cell>
          <cell r="W680" t="str">
            <v>SIN DATOS</v>
          </cell>
          <cell r="X680" t="str">
            <v>18/02/1983</v>
          </cell>
          <cell r="Y680" t="str">
            <v>Femenino</v>
          </cell>
          <cell r="Z680" t="str">
            <v>Casado</v>
          </cell>
          <cell r="AA680" t="str">
            <v>SIN DATOS</v>
          </cell>
          <cell r="AC680" t="str">
            <v>lissethchirinos@hotmail.com</v>
          </cell>
          <cell r="AD680" t="str">
            <v>995153332</v>
          </cell>
          <cell r="AE680" t="str">
            <v>Superior Universitario</v>
          </cell>
          <cell r="AF680" t="str">
            <v>Superior completo</v>
          </cell>
          <cell r="AG680" t="str">
            <v>OBSTETRA</v>
          </cell>
          <cell r="AK680" t="str">
            <v>TITULO</v>
          </cell>
          <cell r="AL680" t="str">
            <v>24912</v>
          </cell>
          <cell r="AM680" t="str">
            <v>SI</v>
          </cell>
          <cell r="AN680" t="str">
            <v>EMERGENCIAS OBSTETRICAS</v>
          </cell>
          <cell r="AO680" t="str">
            <v>RNE</v>
          </cell>
          <cell r="AP680" t="str">
            <v>USE00198</v>
          </cell>
          <cell r="AR680" t="str">
            <v>SI</v>
          </cell>
          <cell r="AS680" t="str">
            <v>NO</v>
          </cell>
          <cell r="AT680" t="str">
            <v>NO</v>
          </cell>
          <cell r="AV680" t="str">
            <v>2015-01-01</v>
          </cell>
          <cell r="AW680" t="str">
            <v>OBSTETRA</v>
          </cell>
          <cell r="AX680" t="str">
            <v>Regimen 276</v>
          </cell>
          <cell r="AY680" t="str">
            <v>Nombrado</v>
          </cell>
          <cell r="AZ680" t="str">
            <v>OBS-I</v>
          </cell>
          <cell r="BA680" t="str">
            <v>0110-OBS-I-Obstetriz (nivel 10)</v>
          </cell>
          <cell r="BB680" t="str">
            <v>1</v>
          </cell>
          <cell r="BE680" t="str">
            <v>Presencial</v>
          </cell>
          <cell r="BF680" t="str">
            <v>NO</v>
          </cell>
          <cell r="BG680" t="str">
            <v>NO</v>
          </cell>
          <cell r="BI680" t="str">
            <v>NO</v>
          </cell>
          <cell r="BJ680" t="str">
            <v>NO</v>
          </cell>
          <cell r="BK680" t="str">
            <v>31/12/2014</v>
          </cell>
          <cell r="BL680" t="str">
            <v>SI</v>
          </cell>
          <cell r="BM680" t="str">
            <v>Activos</v>
          </cell>
          <cell r="BN680" t="str">
            <v>Profesionales de la Salud</v>
          </cell>
          <cell r="BO680" t="str">
            <v>PROF. DE LA SALUD</v>
          </cell>
          <cell r="BP680" t="str">
            <v>000386</v>
          </cell>
          <cell r="BQ680" t="str">
            <v>Ocupada</v>
          </cell>
          <cell r="BR680" t="str">
            <v>Ley 30114</v>
          </cell>
          <cell r="BS680" t="str">
            <v>31/12/2014</v>
          </cell>
          <cell r="BT680" t="str">
            <v>RESOLUCION DIRECTORAL</v>
          </cell>
          <cell r="BU680" t="str">
            <v>31/12/2014</v>
          </cell>
          <cell r="BV680" t="str">
            <v>199-2014-D-RSAB-APURIMAC</v>
          </cell>
          <cell r="BX680" t="str">
            <v>DIRECCION EJECUTIVA</v>
          </cell>
          <cell r="BY680" t="str">
            <v>GESTION ADMINISTRATIVA</v>
          </cell>
          <cell r="BZ680" t="str">
            <v>Personal y Obligaciones Sociales</v>
          </cell>
          <cell r="CA680" t="str">
            <v>RECURSOS ORDINARIOS</v>
          </cell>
          <cell r="CB680" t="str">
            <v>12</v>
          </cell>
          <cell r="CC680" t="str">
            <v>BANCO DE LA NACION</v>
          </cell>
          <cell r="CD680" t="str">
            <v>CUENTA DE AHORRO</v>
          </cell>
          <cell r="CE680" t="str">
            <v>04034287029</v>
          </cell>
          <cell r="CF680" t="str">
            <v>1</v>
          </cell>
          <cell r="CG680" t="str">
            <v>DL.19990 - SNP</v>
          </cell>
          <cell r="CH680" t="str">
            <v>O.N.P.</v>
          </cell>
          <cell r="CJ680" t="str">
            <v>0</v>
          </cell>
          <cell r="CK680" t="str">
            <v>0</v>
          </cell>
          <cell r="CL680" t="str">
            <v>UE Red De Salud Abancay</v>
          </cell>
          <cell r="CM680" t="str">
            <v>ACTIVO</v>
          </cell>
          <cell r="CQ680" t="str">
            <v>Perú</v>
          </cell>
          <cell r="CR680" t="str">
            <v>MICRORED DE SALUD CENTENARIO</v>
          </cell>
        </row>
        <row r="681">
          <cell r="S681" t="str">
            <v>42767956</v>
          </cell>
          <cell r="T681" t="str">
            <v>YESSENIA FIDELIA</v>
          </cell>
          <cell r="U681" t="str">
            <v>ARONE</v>
          </cell>
          <cell r="V681" t="str">
            <v>LANCHO</v>
          </cell>
          <cell r="W681" t="str">
            <v>SIN DATOS</v>
          </cell>
          <cell r="X681" t="str">
            <v>19/12/1984</v>
          </cell>
          <cell r="Y681" t="str">
            <v>Femenino</v>
          </cell>
          <cell r="Z681" t="str">
            <v>Soltero</v>
          </cell>
          <cell r="AA681" t="str">
            <v>SIN DATOS</v>
          </cell>
          <cell r="AB681" t="str">
            <v>10427679569</v>
          </cell>
          <cell r="AD681" t="str">
            <v>987305064</v>
          </cell>
          <cell r="AE681" t="str">
            <v>Superior Universitario</v>
          </cell>
          <cell r="AF681" t="str">
            <v>Superior completo</v>
          </cell>
          <cell r="AG681" t="str">
            <v>ENFERMERA(O)</v>
          </cell>
          <cell r="AK681" t="str">
            <v>TITULO</v>
          </cell>
          <cell r="AL681" t="str">
            <v>52249</v>
          </cell>
          <cell r="AM681" t="str">
            <v>SI</v>
          </cell>
          <cell r="AN681" t="str">
            <v>CRECIMIENTO, DESARROLLO DEL NIÑO Y ESTIMULACION TEMPRANA</v>
          </cell>
          <cell r="AO681" t="str">
            <v>RNE</v>
          </cell>
          <cell r="AP681" t="str">
            <v>018219</v>
          </cell>
          <cell r="AQ681" t="str">
            <v>UNIVERSIDAD CIUDAD DE SAO PAULO</v>
          </cell>
          <cell r="AR681" t="str">
            <v>SI</v>
          </cell>
          <cell r="AS681" t="str">
            <v>NO</v>
          </cell>
          <cell r="AT681" t="str">
            <v>NO</v>
          </cell>
          <cell r="AV681" t="str">
            <v>2010-10-21</v>
          </cell>
          <cell r="AW681" t="str">
            <v>ENFERMERA/O</v>
          </cell>
          <cell r="AX681" t="str">
            <v>Regimen 276</v>
          </cell>
          <cell r="AY681" t="str">
            <v>Nombrado</v>
          </cell>
          <cell r="AZ681" t="str">
            <v>ENF-10</v>
          </cell>
          <cell r="BA681" t="str">
            <v>0076-ENF-10-Enfermera (nivel I)</v>
          </cell>
          <cell r="BB681" t="str">
            <v>10</v>
          </cell>
          <cell r="BE681" t="str">
            <v>Presencial</v>
          </cell>
          <cell r="BF681" t="str">
            <v>NO</v>
          </cell>
          <cell r="BG681" t="str">
            <v>NO</v>
          </cell>
          <cell r="BI681" t="str">
            <v>NO</v>
          </cell>
          <cell r="BJ681" t="str">
            <v>NO</v>
          </cell>
          <cell r="BK681" t="str">
            <v>07/11/2017</v>
          </cell>
          <cell r="BL681" t="str">
            <v>SI</v>
          </cell>
          <cell r="BM681" t="str">
            <v>Activos</v>
          </cell>
          <cell r="BN681" t="str">
            <v>Profesionales de la Salud</v>
          </cell>
          <cell r="BO681" t="str">
            <v>PROF. DE LA SALUD</v>
          </cell>
          <cell r="BP681" t="str">
            <v>000548</v>
          </cell>
          <cell r="BQ681" t="str">
            <v>Ocupada</v>
          </cell>
          <cell r="BR681" t="str">
            <v>Ley 30114</v>
          </cell>
          <cell r="BS681" t="str">
            <v>01/10/2017</v>
          </cell>
          <cell r="BT681" t="str">
            <v>RESOLUCION DIRECTORAL</v>
          </cell>
          <cell r="BU681" t="str">
            <v>06/11/2017</v>
          </cell>
          <cell r="BV681" t="str">
            <v>281-2017</v>
          </cell>
          <cell r="BW681" t="str">
            <v>METROPOLITANO</v>
          </cell>
          <cell r="BX681" t="str">
            <v>RED DE SALUD ABANCAY</v>
          </cell>
          <cell r="BZ681" t="str">
            <v>Personal y Obligaciones Sociales</v>
          </cell>
          <cell r="CA681" t="str">
            <v>RECURSOS ORDINARIOS</v>
          </cell>
          <cell r="CB681" t="str">
            <v>0</v>
          </cell>
          <cell r="CC681" t="str">
            <v>BANCO DE LA NACION</v>
          </cell>
          <cell r="CD681" t="str">
            <v>MULTIRED</v>
          </cell>
          <cell r="CE681" t="str">
            <v>04181058892</v>
          </cell>
          <cell r="CF681" t="str">
            <v>0</v>
          </cell>
          <cell r="CG681" t="str">
            <v>DL.19990 - SNP</v>
          </cell>
          <cell r="CH681" t="str">
            <v>O.N.P.</v>
          </cell>
          <cell r="CI681" t="str">
            <v>01/10/2017</v>
          </cell>
          <cell r="CJ681" t="str">
            <v>0</v>
          </cell>
          <cell r="CK681" t="str">
            <v>0</v>
          </cell>
          <cell r="CL681" t="str">
            <v>UE Red De Salud Abancay</v>
          </cell>
          <cell r="CM681" t="str">
            <v>ACTIVO</v>
          </cell>
          <cell r="CQ681" t="str">
            <v>Perú</v>
          </cell>
          <cell r="CR681" t="str">
            <v>MICRORED DE SALUD CENTENARIO</v>
          </cell>
        </row>
        <row r="682">
          <cell r="S682" t="str">
            <v>31031337</v>
          </cell>
          <cell r="T682" t="str">
            <v>LOURDES</v>
          </cell>
          <cell r="U682" t="str">
            <v>CUELLAR</v>
          </cell>
          <cell r="V682" t="str">
            <v>ALEGRIA</v>
          </cell>
          <cell r="W682" t="str">
            <v>SIN DATOS</v>
          </cell>
          <cell r="X682" t="str">
            <v>26/11/1967</v>
          </cell>
          <cell r="Y682" t="str">
            <v>Femenino</v>
          </cell>
          <cell r="Z682" t="str">
            <v>Casado</v>
          </cell>
          <cell r="AA682" t="str">
            <v>SIN DATOS</v>
          </cell>
          <cell r="AB682" t="str">
            <v>10310313373</v>
          </cell>
          <cell r="AC682" t="str">
            <v>lulacuellar@hotmail.com</v>
          </cell>
          <cell r="AD682" t="str">
            <v>980748948</v>
          </cell>
          <cell r="AE682" t="str">
            <v>Superior Universitario</v>
          </cell>
          <cell r="AF682" t="str">
            <v>Superior completo</v>
          </cell>
          <cell r="AG682" t="str">
            <v>ENFERMERA(O)</v>
          </cell>
          <cell r="AK682" t="str">
            <v>TITULO</v>
          </cell>
          <cell r="AL682" t="str">
            <v>35438</v>
          </cell>
          <cell r="AM682" t="str">
            <v>NO</v>
          </cell>
          <cell r="AR682" t="str">
            <v>SI</v>
          </cell>
          <cell r="AS682" t="str">
            <v>NO</v>
          </cell>
          <cell r="AT682" t="str">
            <v>NO</v>
          </cell>
          <cell r="AV682" t="str">
            <v>2011-05-04</v>
          </cell>
          <cell r="AW682" t="str">
            <v>ENFERMERA/O</v>
          </cell>
          <cell r="AX682" t="str">
            <v>Regimen 276</v>
          </cell>
          <cell r="AY682" t="str">
            <v>Nombrado</v>
          </cell>
          <cell r="AZ682" t="str">
            <v>ENF-10</v>
          </cell>
          <cell r="BA682" t="str">
            <v>0076-ENF-10-Enfermera (nivel I)</v>
          </cell>
          <cell r="BB682" t="str">
            <v>10</v>
          </cell>
          <cell r="BC682" t="str">
            <v>Recursos Ordinarios</v>
          </cell>
          <cell r="BE682" t="str">
            <v>Presencial</v>
          </cell>
          <cell r="BF682" t="str">
            <v>NO</v>
          </cell>
          <cell r="BG682" t="str">
            <v>NO</v>
          </cell>
          <cell r="BI682" t="str">
            <v>NO</v>
          </cell>
          <cell r="BJ682" t="str">
            <v>NO</v>
          </cell>
          <cell r="BK682" t="str">
            <v>26/04/2011</v>
          </cell>
          <cell r="BL682" t="str">
            <v>SI</v>
          </cell>
          <cell r="BM682" t="str">
            <v>Activos</v>
          </cell>
          <cell r="BN682" t="str">
            <v>Profesionales de la Salud</v>
          </cell>
          <cell r="BO682" t="str">
            <v>PROF. DE LA SALUD</v>
          </cell>
          <cell r="BP682" t="str">
            <v>000232</v>
          </cell>
          <cell r="BQ682" t="str">
            <v>Ocupada</v>
          </cell>
          <cell r="BR682" t="str">
            <v>Ley 28498</v>
          </cell>
          <cell r="BS682" t="str">
            <v>01/04/2011</v>
          </cell>
          <cell r="BT682" t="str">
            <v>RESOLUCION DIRECTORAL</v>
          </cell>
          <cell r="BU682" t="str">
            <v>01/04/2011</v>
          </cell>
          <cell r="BV682" t="str">
            <v>-</v>
          </cell>
          <cell r="BX682" t="str">
            <v>DIRECCION EJECUTIVA</v>
          </cell>
          <cell r="BY682" t="str">
            <v>GESTION ADMINISTRATIVA</v>
          </cell>
          <cell r="BZ682" t="str">
            <v>Personal y Obligaciones Sociales</v>
          </cell>
          <cell r="CA682" t="str">
            <v>RECURSOS ORDINARIOS</v>
          </cell>
          <cell r="CB682" t="str">
            <v>12</v>
          </cell>
          <cell r="CC682" t="str">
            <v>BANCO DE LA NACION</v>
          </cell>
          <cell r="CD682" t="str">
            <v>MULTIRED</v>
          </cell>
          <cell r="CE682" t="str">
            <v>04181077102</v>
          </cell>
          <cell r="CF682" t="str">
            <v>0</v>
          </cell>
          <cell r="CG682" t="str">
            <v>DL.19990 - SNP</v>
          </cell>
          <cell r="CH682" t="str">
            <v>O.N.P.</v>
          </cell>
          <cell r="CI682" t="str">
            <v>01/02/2011</v>
          </cell>
          <cell r="CJ682" t="str">
            <v>0</v>
          </cell>
          <cell r="CK682" t="str">
            <v>0</v>
          </cell>
          <cell r="CL682" t="str">
            <v>UE Red De Salud Abancay</v>
          </cell>
          <cell r="CM682" t="str">
            <v>ACTIVO</v>
          </cell>
          <cell r="CQ682" t="str">
            <v>Perú</v>
          </cell>
          <cell r="CR682" t="str">
            <v>MICRORED DE SALUD CENTENARIO</v>
          </cell>
        </row>
        <row r="683">
          <cell r="S683" t="str">
            <v>41239925</v>
          </cell>
          <cell r="T683" t="str">
            <v>NANCY</v>
          </cell>
          <cell r="U683" t="str">
            <v>CHAUCA</v>
          </cell>
          <cell r="V683" t="str">
            <v>VELAZQUE</v>
          </cell>
          <cell r="W683" t="str">
            <v>SIN DATOS</v>
          </cell>
          <cell r="X683" t="str">
            <v>24/09/1980</v>
          </cell>
          <cell r="Y683" t="str">
            <v>Femenino</v>
          </cell>
          <cell r="Z683" t="str">
            <v>Soltero</v>
          </cell>
          <cell r="AA683" t="str">
            <v>ANTONIO SALAS BERTY S/N</v>
          </cell>
          <cell r="AC683" t="str">
            <v>nani_3024@hotmail.com</v>
          </cell>
          <cell r="AD683" t="str">
            <v>997212133</v>
          </cell>
          <cell r="AE683" t="str">
            <v>Superior Técnico</v>
          </cell>
          <cell r="AF683" t="str">
            <v>Técnico superior completo</v>
          </cell>
          <cell r="AG683" t="str">
            <v>TECNICO EN ENFERMERIA</v>
          </cell>
          <cell r="AK683" t="str">
            <v>TITULO</v>
          </cell>
          <cell r="AM683" t="str">
            <v>NO</v>
          </cell>
          <cell r="AR683" t="str">
            <v>SI</v>
          </cell>
          <cell r="AS683" t="str">
            <v>NO</v>
          </cell>
          <cell r="AT683" t="str">
            <v>NO</v>
          </cell>
          <cell r="AV683" t="str">
            <v>2003-11-05</v>
          </cell>
          <cell r="AW683" t="str">
            <v>TECNICO/A EN ENFERMERIA I</v>
          </cell>
          <cell r="AX683" t="str">
            <v>Regimen 276</v>
          </cell>
          <cell r="AY683" t="str">
            <v>Nombrado</v>
          </cell>
          <cell r="AZ683" t="str">
            <v>STA</v>
          </cell>
          <cell r="BA683" t="str">
            <v>0094-STA-Servidor Tecnico A</v>
          </cell>
          <cell r="BB683" t="str">
            <v>TA</v>
          </cell>
          <cell r="BC683" t="str">
            <v>Recursos Ordinarios</v>
          </cell>
          <cell r="BE683" t="str">
            <v>Presencial</v>
          </cell>
          <cell r="BF683" t="str">
            <v>NO</v>
          </cell>
          <cell r="BG683" t="str">
            <v>NO</v>
          </cell>
          <cell r="BH683" t="str">
            <v>Licencia por causas diferentes a los grupos de riesgo COVID-19</v>
          </cell>
          <cell r="BI683" t="str">
            <v>NO</v>
          </cell>
          <cell r="BJ683" t="str">
            <v>NO</v>
          </cell>
          <cell r="BL683" t="str">
            <v>NO</v>
          </cell>
          <cell r="BM683" t="str">
            <v>Activos</v>
          </cell>
          <cell r="BN683" t="str">
            <v>Tecnicos</v>
          </cell>
          <cell r="BO683" t="str">
            <v>TECNICO ASIS</v>
          </cell>
          <cell r="BP683" t="str">
            <v>000029</v>
          </cell>
          <cell r="BQ683" t="str">
            <v>Ocupada</v>
          </cell>
          <cell r="BR683" t="str">
            <v>Concurso</v>
          </cell>
          <cell r="BS683" t="str">
            <v>11/05/2003</v>
          </cell>
          <cell r="BT683" t="str">
            <v>RESOLUCION DIRECTORAL</v>
          </cell>
          <cell r="BU683" t="str">
            <v>11/05/2003</v>
          </cell>
          <cell r="BV683" t="str">
            <v>-</v>
          </cell>
          <cell r="BX683" t="str">
            <v>DIRECCION EJECUTIVA</v>
          </cell>
          <cell r="BY683" t="str">
            <v>GESTION ADMINISTRATIVA</v>
          </cell>
          <cell r="BZ683" t="str">
            <v>Personal y Obligaciones Sociales</v>
          </cell>
          <cell r="CA683" t="str">
            <v>RECURSOS ORDINARIOS</v>
          </cell>
          <cell r="CB683" t="str">
            <v>12</v>
          </cell>
          <cell r="CC683" t="str">
            <v>BANCO DE LA NACION</v>
          </cell>
          <cell r="CD683" t="str">
            <v>MULTIRED</v>
          </cell>
          <cell r="CE683" t="str">
            <v>04181013163</v>
          </cell>
          <cell r="CF683" t="str">
            <v>1</v>
          </cell>
          <cell r="CG683" t="str">
            <v>DL.19990 - SNP</v>
          </cell>
          <cell r="CH683" t="str">
            <v>O.N.P.</v>
          </cell>
          <cell r="CI683" t="str">
            <v>11/05/2003</v>
          </cell>
          <cell r="CJ683" t="str">
            <v>0</v>
          </cell>
          <cell r="CK683" t="str">
            <v>0</v>
          </cell>
          <cell r="CL683" t="str">
            <v>UE Red De Salud Abancay</v>
          </cell>
          <cell r="CM683" t="str">
            <v>ACTIVO</v>
          </cell>
          <cell r="CR683" t="str">
            <v>MICRORED DE SALUD MICAELA BASTIDAS</v>
          </cell>
        </row>
        <row r="684">
          <cell r="S684" t="str">
            <v>45151061</v>
          </cell>
          <cell r="T684" t="str">
            <v>NELIDA</v>
          </cell>
          <cell r="U684" t="str">
            <v>GUTIERREZ</v>
          </cell>
          <cell r="V684" t="str">
            <v>AEDO</v>
          </cell>
          <cell r="W684" t="str">
            <v>SIN DATOS</v>
          </cell>
          <cell r="X684" t="str">
            <v>27/11/1965</v>
          </cell>
          <cell r="Y684" t="str">
            <v>Femenino</v>
          </cell>
          <cell r="Z684" t="str">
            <v>Soltero</v>
          </cell>
          <cell r="AA684" t="str">
            <v>MANUEL PRADO S/N</v>
          </cell>
          <cell r="AC684" t="str">
            <v>nelida_nelico@hotmail.com</v>
          </cell>
          <cell r="AD684" t="str">
            <v>959800268</v>
          </cell>
          <cell r="AE684" t="str">
            <v>Superior Técnico</v>
          </cell>
          <cell r="AF684" t="str">
            <v>Técnico superior completo</v>
          </cell>
          <cell r="AG684" t="str">
            <v>TECNICO EN MANTENIMIENTO</v>
          </cell>
          <cell r="AK684" t="str">
            <v>TITULO</v>
          </cell>
          <cell r="AM684" t="str">
            <v>NO</v>
          </cell>
          <cell r="AR684" t="str">
            <v>SI</v>
          </cell>
          <cell r="AS684" t="str">
            <v>NO</v>
          </cell>
          <cell r="AT684" t="str">
            <v>NO</v>
          </cell>
          <cell r="AV684" t="str">
            <v>2009-01-01</v>
          </cell>
          <cell r="AW684" t="str">
            <v>TRABAJADOR/A DE SERVICIOS GENERALES</v>
          </cell>
          <cell r="AX684" t="str">
            <v>Regimen 1057 (CAS)</v>
          </cell>
          <cell r="AY684" t="str">
            <v>Contrato CAS</v>
          </cell>
          <cell r="AZ684" t="str">
            <v>Sin Nivel Remunerativo</v>
          </cell>
          <cell r="BA684" t="str">
            <v>0000-Sin Nivel Remunerativo</v>
          </cell>
          <cell r="BC684" t="str">
            <v>Recursos Ordinarios</v>
          </cell>
          <cell r="BD684" t="str">
            <v>1000</v>
          </cell>
          <cell r="BE684" t="str">
            <v>Presencial</v>
          </cell>
          <cell r="BF684" t="str">
            <v>NO</v>
          </cell>
          <cell r="BG684" t="str">
            <v>NO</v>
          </cell>
          <cell r="BI684" t="str">
            <v>NO</v>
          </cell>
          <cell r="BJ684" t="str">
            <v>NO</v>
          </cell>
          <cell r="BL684" t="str">
            <v>NO</v>
          </cell>
          <cell r="BM684" t="str">
            <v>Contrato Administrativo de Servicios</v>
          </cell>
          <cell r="BN684" t="str">
            <v>Auxiliares</v>
          </cell>
          <cell r="BO684" t="str">
            <v>AUXILIAR ADM</v>
          </cell>
          <cell r="BP684" t="str">
            <v>000276</v>
          </cell>
          <cell r="BQ684" t="str">
            <v>Ocupada</v>
          </cell>
          <cell r="BR684" t="str">
            <v>Contrato</v>
          </cell>
          <cell r="BS684" t="str">
            <v>05/09/2011</v>
          </cell>
          <cell r="BT684" t="str">
            <v>CONTRATO</v>
          </cell>
          <cell r="BU684" t="str">
            <v>05/09/2011</v>
          </cell>
          <cell r="BV684" t="str">
            <v>071-2011</v>
          </cell>
          <cell r="BW684" t="str">
            <v>RED DE SALUD ABANCAY</v>
          </cell>
          <cell r="BX684" t="str">
            <v>DIRECCION EJECUTIVA</v>
          </cell>
          <cell r="BY684" t="str">
            <v>GESTION ADMINISTRATIVA</v>
          </cell>
          <cell r="BZ684" t="str">
            <v>Personal y Obligaciones Sociales</v>
          </cell>
          <cell r="CA684" t="str">
            <v>RECURSOS ORDINARIOS</v>
          </cell>
          <cell r="CB684" t="str">
            <v>12</v>
          </cell>
          <cell r="CC684" t="str">
            <v>BANCO DE LA NACION</v>
          </cell>
          <cell r="CD684" t="str">
            <v>CUENTA DE AHORRO</v>
          </cell>
          <cell r="CE684" t="str">
            <v>04181080464</v>
          </cell>
          <cell r="CF684" t="str">
            <v>00000000000000000000</v>
          </cell>
          <cell r="CG684" t="str">
            <v>DL.19990 - SNP</v>
          </cell>
          <cell r="CH684" t="str">
            <v>O.N.P.</v>
          </cell>
          <cell r="CI684" t="str">
            <v>01/07/2018</v>
          </cell>
          <cell r="CJ684" t="str">
            <v>000000000000</v>
          </cell>
          <cell r="CK684" t="str">
            <v>000000000000000</v>
          </cell>
          <cell r="CL684" t="str">
            <v>UE Red De Salud Abancay</v>
          </cell>
          <cell r="CM684" t="str">
            <v>ACTIVO</v>
          </cell>
          <cell r="CQ684" t="str">
            <v>Perú</v>
          </cell>
          <cell r="CR684" t="str">
            <v>MICRORED DE SALUD MICAELA BASTIDAS</v>
          </cell>
        </row>
        <row r="685">
          <cell r="S685" t="str">
            <v>31032855</v>
          </cell>
          <cell r="T685" t="str">
            <v>NELY</v>
          </cell>
          <cell r="U685" t="str">
            <v>GONZALES</v>
          </cell>
          <cell r="V685" t="str">
            <v>ROJAS</v>
          </cell>
          <cell r="W685" t="str">
            <v>SIN DATOS</v>
          </cell>
          <cell r="X685" t="str">
            <v>28/03/1968</v>
          </cell>
          <cell r="Y685" t="str">
            <v>Femenino</v>
          </cell>
          <cell r="Z685" t="str">
            <v>Soltero</v>
          </cell>
          <cell r="AA685" t="str">
            <v>AV.PRADO 403</v>
          </cell>
          <cell r="AB685" t="str">
            <v>10310328559</v>
          </cell>
          <cell r="AC685" t="str">
            <v>nely_alita@hotmail.com</v>
          </cell>
          <cell r="AD685" t="str">
            <v>983906483</v>
          </cell>
          <cell r="AE685" t="str">
            <v>Superior Universitario</v>
          </cell>
          <cell r="AF685" t="str">
            <v>Superior completo</v>
          </cell>
          <cell r="AG685" t="str">
            <v>ENFERMERA(O)</v>
          </cell>
          <cell r="AK685" t="str">
            <v>TITULO</v>
          </cell>
          <cell r="AL685" t="str">
            <v>23047</v>
          </cell>
          <cell r="AM685" t="str">
            <v>SI</v>
          </cell>
          <cell r="AN685" t="str">
            <v>CRECIMIENTO, DESARROLLO DEL NIÑO Y ESTIMULACION TEMPRANA</v>
          </cell>
          <cell r="AO685" t="str">
            <v>RNE</v>
          </cell>
          <cell r="AP685" t="str">
            <v>019641</v>
          </cell>
          <cell r="AQ685" t="str">
            <v>UNIVERSIDAD CIUDAD DE SAO PAULO</v>
          </cell>
          <cell r="AR685" t="str">
            <v>SI</v>
          </cell>
          <cell r="AS685" t="str">
            <v>NO</v>
          </cell>
          <cell r="AT685" t="str">
            <v>NO</v>
          </cell>
          <cell r="AU685" t="str">
            <v>01/03/2008</v>
          </cell>
          <cell r="AV685" t="str">
            <v>01/02/2020</v>
          </cell>
          <cell r="AW685" t="str">
            <v>ENFERMERA/O</v>
          </cell>
          <cell r="AX685" t="str">
            <v>Regimen 276</v>
          </cell>
          <cell r="AY685" t="str">
            <v>Nombrado</v>
          </cell>
          <cell r="AZ685" t="str">
            <v>ENF-11</v>
          </cell>
          <cell r="BA685" t="str">
            <v>0106-ENF-11-Enfermera (nivel II)</v>
          </cell>
          <cell r="BB685" t="str">
            <v>11</v>
          </cell>
          <cell r="BC685" t="str">
            <v>Recursos Ordinarios</v>
          </cell>
          <cell r="BE685" t="str">
            <v>Presencial</v>
          </cell>
          <cell r="BF685" t="str">
            <v>NO</v>
          </cell>
          <cell r="BG685" t="str">
            <v>NO</v>
          </cell>
          <cell r="BI685" t="str">
            <v>NO</v>
          </cell>
          <cell r="BJ685" t="str">
            <v>NO</v>
          </cell>
          <cell r="BK685" t="str">
            <v>18/01/2008</v>
          </cell>
          <cell r="BL685" t="str">
            <v>SI</v>
          </cell>
          <cell r="BM685" t="str">
            <v>Activos</v>
          </cell>
          <cell r="BN685" t="str">
            <v>Profesionales de la Salud</v>
          </cell>
          <cell r="BO685" t="str">
            <v>PROF. DE LA SALUD</v>
          </cell>
          <cell r="BP685" t="str">
            <v>000137</v>
          </cell>
          <cell r="BQ685" t="str">
            <v>Ocupada</v>
          </cell>
          <cell r="BR685" t="str">
            <v>Concurso</v>
          </cell>
          <cell r="BS685" t="str">
            <v>03/01/2008</v>
          </cell>
          <cell r="BT685" t="str">
            <v>RESOLUCION DIRECTORAL</v>
          </cell>
          <cell r="BU685" t="str">
            <v>03/01/2008</v>
          </cell>
          <cell r="BV685" t="str">
            <v>-</v>
          </cell>
          <cell r="BX685" t="str">
            <v>DIRECCION EJECUTIVA</v>
          </cell>
          <cell r="BY685" t="str">
            <v>GESTION ADMINISTRATIVA</v>
          </cell>
          <cell r="BZ685" t="str">
            <v>Personal y Obligaciones Sociales</v>
          </cell>
          <cell r="CA685" t="str">
            <v>RECURSOS ORDINARIOS</v>
          </cell>
          <cell r="CB685" t="str">
            <v>12</v>
          </cell>
          <cell r="CC685" t="str">
            <v>BANCO DE LA NACION</v>
          </cell>
          <cell r="CD685" t="str">
            <v>MULTIRED</v>
          </cell>
          <cell r="CE685" t="str">
            <v>04181045804</v>
          </cell>
          <cell r="CF685" t="str">
            <v>0</v>
          </cell>
          <cell r="CG685" t="str">
            <v>DL.25897 - SPP</v>
          </cell>
          <cell r="CH685" t="str">
            <v>PRIMA AFP</v>
          </cell>
          <cell r="CI685" t="str">
            <v>03/01/2008</v>
          </cell>
          <cell r="CJ685" t="str">
            <v>549230NGRZA0</v>
          </cell>
          <cell r="CK685" t="str">
            <v>0</v>
          </cell>
          <cell r="CL685" t="str">
            <v>UE Red De Salud Abancay</v>
          </cell>
          <cell r="CM685" t="str">
            <v>ACTIVO</v>
          </cell>
        </row>
        <row r="686">
          <cell r="S686" t="str">
            <v>31033080</v>
          </cell>
          <cell r="T686" t="str">
            <v>GLADYS</v>
          </cell>
          <cell r="U686" t="str">
            <v>SAAVEDRA</v>
          </cell>
          <cell r="V686" t="str">
            <v>ATAHUI</v>
          </cell>
          <cell r="W686" t="str">
            <v>SIN DATOS</v>
          </cell>
          <cell r="X686" t="str">
            <v>21/02/1970</v>
          </cell>
          <cell r="Y686" t="str">
            <v>Femenino</v>
          </cell>
          <cell r="Z686" t="str">
            <v>Casado</v>
          </cell>
          <cell r="AA686" t="str">
            <v>AV.ANDRES AVELINO CACERES S/N</v>
          </cell>
          <cell r="AC686" t="str">
            <v>gladys2170@hotmail.com</v>
          </cell>
          <cell r="AD686" t="str">
            <v>973890957</v>
          </cell>
          <cell r="AE686" t="str">
            <v>Superior Técnico</v>
          </cell>
          <cell r="AF686" t="str">
            <v>Técnico superior completo</v>
          </cell>
          <cell r="AG686" t="str">
            <v>TECNICO EN ENFERMERIA</v>
          </cell>
          <cell r="AK686" t="str">
            <v>TITULO</v>
          </cell>
          <cell r="AM686" t="str">
            <v>NO</v>
          </cell>
          <cell r="AR686" t="str">
            <v>SI</v>
          </cell>
          <cell r="AS686" t="str">
            <v>NO</v>
          </cell>
          <cell r="AT686" t="str">
            <v>NO</v>
          </cell>
          <cell r="AV686" t="str">
            <v>2010-07-01</v>
          </cell>
          <cell r="AW686" t="str">
            <v>TECNICO/A EN ENFERMERIA I</v>
          </cell>
          <cell r="AX686" t="str">
            <v>Regimen 276</v>
          </cell>
          <cell r="AY686" t="str">
            <v>Nombrado</v>
          </cell>
          <cell r="AZ686" t="str">
            <v>STC</v>
          </cell>
          <cell r="BA686" t="str">
            <v>0096-STC-Servidor Tecnico C</v>
          </cell>
          <cell r="BB686" t="str">
            <v>TC</v>
          </cell>
          <cell r="BC686" t="str">
            <v>Recursos Ordinarios</v>
          </cell>
          <cell r="BE686" t="str">
            <v>Presencial</v>
          </cell>
          <cell r="BF686" t="str">
            <v>NO</v>
          </cell>
          <cell r="BG686" t="str">
            <v>NO</v>
          </cell>
          <cell r="BI686" t="str">
            <v>NO</v>
          </cell>
          <cell r="BJ686" t="str">
            <v>NO</v>
          </cell>
          <cell r="BK686" t="str">
            <v>05/08/2010</v>
          </cell>
          <cell r="BL686" t="str">
            <v>SI</v>
          </cell>
          <cell r="BM686" t="str">
            <v>Activos</v>
          </cell>
          <cell r="BN686" t="str">
            <v>Tecnicos</v>
          </cell>
          <cell r="BO686" t="str">
            <v>TECNICO ASIS</v>
          </cell>
          <cell r="BP686" t="str">
            <v>000170</v>
          </cell>
          <cell r="BQ686" t="str">
            <v>Ocupada</v>
          </cell>
          <cell r="BR686" t="str">
            <v>Ley 28498</v>
          </cell>
          <cell r="BS686" t="str">
            <v>01/04/2010</v>
          </cell>
          <cell r="BT686" t="str">
            <v>RESOLUCION DIRECTORAL</v>
          </cell>
          <cell r="BU686" t="str">
            <v>01/04/2010</v>
          </cell>
          <cell r="BV686" t="str">
            <v>-</v>
          </cell>
          <cell r="BW686" t="str">
            <v>C.S. I-3 METROPOLITANO</v>
          </cell>
          <cell r="BX686" t="str">
            <v>DIRECCION EJECUTIVA</v>
          </cell>
          <cell r="BY686" t="str">
            <v>GESTION ADMINISTRATIVA</v>
          </cell>
          <cell r="BZ686" t="str">
            <v>Personal y Obligaciones Sociales</v>
          </cell>
          <cell r="CA686" t="str">
            <v>RECURSOS ORDINARIOS</v>
          </cell>
          <cell r="CB686" t="str">
            <v>12</v>
          </cell>
          <cell r="CC686" t="str">
            <v>BANCO DE LA NACION</v>
          </cell>
          <cell r="CD686" t="str">
            <v>MULTIRED</v>
          </cell>
          <cell r="CE686" t="str">
            <v>04181026621</v>
          </cell>
          <cell r="CF686" t="str">
            <v>0</v>
          </cell>
          <cell r="CG686" t="str">
            <v>DL.19990 - SNP</v>
          </cell>
          <cell r="CH686" t="str">
            <v>O.N.P.</v>
          </cell>
          <cell r="CI686" t="str">
            <v>01/01/2009</v>
          </cell>
          <cell r="CJ686" t="str">
            <v>0</v>
          </cell>
          <cell r="CK686" t="str">
            <v>0</v>
          </cell>
          <cell r="CL686" t="str">
            <v>UE Red De Salud Abancay</v>
          </cell>
          <cell r="CM686" t="str">
            <v>ACTIVO</v>
          </cell>
          <cell r="CQ686" t="str">
            <v>Perú</v>
          </cell>
          <cell r="CR686" t="str">
            <v>MICRORED DE SALUD CENTENARIO</v>
          </cell>
        </row>
        <row r="687">
          <cell r="S687" t="str">
            <v>44139970</v>
          </cell>
          <cell r="T687" t="str">
            <v>JULIE FIORELLA</v>
          </cell>
          <cell r="U687" t="str">
            <v>OVALLE</v>
          </cell>
          <cell r="V687" t="str">
            <v>SANCHEZ</v>
          </cell>
          <cell r="W687" t="str">
            <v>SIN DATOS</v>
          </cell>
          <cell r="X687" t="str">
            <v>24/04/1986</v>
          </cell>
          <cell r="Y687" t="str">
            <v>Femenino</v>
          </cell>
          <cell r="Z687" t="str">
            <v>Casado</v>
          </cell>
          <cell r="AA687" t="str">
            <v>PSJ LOS CLAVELES S/N</v>
          </cell>
          <cell r="AC687" t="str">
            <v>x100pre_fiorela@hotmail.com</v>
          </cell>
          <cell r="AD687" t="str">
            <v>978734452</v>
          </cell>
          <cell r="AE687" t="str">
            <v>Superior Universitario</v>
          </cell>
          <cell r="AF687" t="str">
            <v>Superior completo</v>
          </cell>
          <cell r="AG687" t="str">
            <v>ENFERMERA(O)</v>
          </cell>
          <cell r="AK687" t="str">
            <v>TITULO</v>
          </cell>
          <cell r="AL687" t="str">
            <v>75410</v>
          </cell>
          <cell r="AM687" t="str">
            <v>NO</v>
          </cell>
          <cell r="AR687" t="str">
            <v>SI</v>
          </cell>
          <cell r="AS687" t="str">
            <v>NO</v>
          </cell>
          <cell r="AT687" t="str">
            <v>NO</v>
          </cell>
          <cell r="AU687" t="str">
            <v>09/08/2022</v>
          </cell>
          <cell r="AV687" t="str">
            <v>09/08/2022</v>
          </cell>
          <cell r="AW687" t="str">
            <v>ENFERMERA/O</v>
          </cell>
          <cell r="AX687" t="str">
            <v>Regimen 1057 (CAS)</v>
          </cell>
          <cell r="AY687" t="str">
            <v>CAS LEY N° 31538</v>
          </cell>
          <cell r="AZ687" t="str">
            <v>Sin Nivel Remunerativo</v>
          </cell>
          <cell r="BA687" t="str">
            <v>0000-Sin Nivel Remunerativo</v>
          </cell>
          <cell r="BC687" t="str">
            <v>Recursos Ordinarios</v>
          </cell>
          <cell r="BD687" t="str">
            <v>2900</v>
          </cell>
          <cell r="BE687" t="str">
            <v>Presencial</v>
          </cell>
          <cell r="BF687" t="str">
            <v>NO</v>
          </cell>
          <cell r="BG687" t="str">
            <v>NO</v>
          </cell>
          <cell r="BI687" t="str">
            <v>NO</v>
          </cell>
          <cell r="BJ687" t="str">
            <v>NO</v>
          </cell>
          <cell r="BL687" t="str">
            <v>NO</v>
          </cell>
          <cell r="BM687" t="str">
            <v>Contrato Administrativo de Servicios</v>
          </cell>
          <cell r="BN687" t="str">
            <v>Profesionales de la Salud</v>
          </cell>
          <cell r="BO687" t="str">
            <v>PROF. DE LA SALUD</v>
          </cell>
          <cell r="BP687" t="str">
            <v>000810</v>
          </cell>
          <cell r="BQ687" t="str">
            <v>Ocupada</v>
          </cell>
          <cell r="BR687" t="str">
            <v>Contrato</v>
          </cell>
          <cell r="BS687" t="str">
            <v>09/08/2022</v>
          </cell>
          <cell r="BT687" t="str">
            <v>CONTRATO</v>
          </cell>
          <cell r="BU687" t="str">
            <v>09/08/2022</v>
          </cell>
          <cell r="BV687" t="str">
            <v>CONTRATO CAS Nº 469-2022</v>
          </cell>
          <cell r="BW687" t="str">
            <v>C.S. I-3 METROPOLITANO</v>
          </cell>
          <cell r="BX687" t="str">
            <v>RED DE SALUD ABANCAY</v>
          </cell>
          <cell r="BZ687" t="str">
            <v>Personal y Obligaciones Sociales</v>
          </cell>
          <cell r="CA687" t="str">
            <v>RECURSOS ORDINARIOS</v>
          </cell>
          <cell r="CB687" t="str">
            <v>2</v>
          </cell>
          <cell r="CC687" t="str">
            <v>BANCO DE LA NACION</v>
          </cell>
          <cell r="CD687" t="str">
            <v>MULTIRED</v>
          </cell>
          <cell r="CE687" t="str">
            <v>00000000000000000000</v>
          </cell>
          <cell r="CF687" t="str">
            <v>00000000000000000000</v>
          </cell>
          <cell r="CG687" t="str">
            <v>DL.19990 - SNP</v>
          </cell>
          <cell r="CH687" t="str">
            <v>O.N.P.</v>
          </cell>
          <cell r="CI687" t="str">
            <v>09/08/2022</v>
          </cell>
          <cell r="CL687" t="str">
            <v>UE Red De Salud Abancay</v>
          </cell>
          <cell r="CM687" t="str">
            <v>ACTIVO</v>
          </cell>
          <cell r="CQ687" t="str">
            <v>Perú</v>
          </cell>
          <cell r="CR687" t="str">
            <v>MICRORED DE SALUD CENTENARIO</v>
          </cell>
        </row>
        <row r="688">
          <cell r="S688" t="str">
            <v>46365694</v>
          </cell>
          <cell r="T688" t="str">
            <v>FIORELLA LUCIA</v>
          </cell>
          <cell r="U688" t="str">
            <v>HUARCAYA</v>
          </cell>
          <cell r="V688" t="str">
            <v>GONZALES</v>
          </cell>
          <cell r="W688" t="str">
            <v>SIN DATOS</v>
          </cell>
          <cell r="X688" t="str">
            <v>17/03/1990</v>
          </cell>
          <cell r="Y688" t="str">
            <v>Femenino</v>
          </cell>
          <cell r="Z688" t="str">
            <v>Soltero</v>
          </cell>
          <cell r="AA688" t="str">
            <v>MARIA PARADO DE BELLIDO J-18</v>
          </cell>
          <cell r="AC688" t="str">
            <v>fiioluu.17@hotmail.com</v>
          </cell>
          <cell r="AE688" t="str">
            <v>Superior Universitario</v>
          </cell>
          <cell r="AF688" t="str">
            <v>Superior completo</v>
          </cell>
          <cell r="AG688" t="str">
            <v>OBSTETRA</v>
          </cell>
          <cell r="AK688" t="str">
            <v>TITULO</v>
          </cell>
          <cell r="AL688" t="str">
            <v>33776</v>
          </cell>
          <cell r="AM688" t="str">
            <v>NO</v>
          </cell>
          <cell r="AR688" t="str">
            <v>SI</v>
          </cell>
          <cell r="AS688" t="str">
            <v>NO</v>
          </cell>
          <cell r="AT688" t="str">
            <v>NO</v>
          </cell>
          <cell r="AU688" t="str">
            <v>04/11/2021</v>
          </cell>
          <cell r="AV688" t="str">
            <v>05/08/2022</v>
          </cell>
          <cell r="AW688" t="str">
            <v>OBSTETRA</v>
          </cell>
          <cell r="AX688" t="str">
            <v>Regimen 1057 (CAS)</v>
          </cell>
          <cell r="AY688" t="str">
            <v>CAS LEY N° 31538</v>
          </cell>
          <cell r="AZ688" t="str">
            <v>Sin Nivel Remunerativo</v>
          </cell>
          <cell r="BA688" t="str">
            <v>0000-Sin Nivel Remunerativo</v>
          </cell>
          <cell r="BC688" t="str">
            <v>Recursos Ordinarios</v>
          </cell>
          <cell r="BD688" t="str">
            <v>2900</v>
          </cell>
          <cell r="BE688" t="str">
            <v>Presencial</v>
          </cell>
          <cell r="BF688" t="str">
            <v>NO</v>
          </cell>
          <cell r="BG688" t="str">
            <v>NO</v>
          </cell>
          <cell r="BI688" t="str">
            <v>NO</v>
          </cell>
          <cell r="BJ688" t="str">
            <v>NO</v>
          </cell>
          <cell r="BL688" t="str">
            <v>NO</v>
          </cell>
          <cell r="BM688" t="str">
            <v>Contrato Administrativo de Servicios</v>
          </cell>
          <cell r="BN688" t="str">
            <v>Profesionales de la Salud</v>
          </cell>
          <cell r="BO688" t="str">
            <v>PROF. DE LA SALUD</v>
          </cell>
          <cell r="BP688" t="str">
            <v>000838</v>
          </cell>
          <cell r="BQ688" t="str">
            <v>Ocupada</v>
          </cell>
          <cell r="BR688" t="str">
            <v>Contrato</v>
          </cell>
          <cell r="BS688" t="str">
            <v>05/08/2022</v>
          </cell>
          <cell r="BT688" t="str">
            <v>MEMORANDUM</v>
          </cell>
          <cell r="BU688" t="str">
            <v>05/08/2022</v>
          </cell>
          <cell r="BV688" t="str">
            <v>1072-2022</v>
          </cell>
          <cell r="BW688" t="str">
            <v>C.S. I-3 METROPOLITANO</v>
          </cell>
          <cell r="BX688" t="str">
            <v>RED DE SALUD ABANCAY</v>
          </cell>
          <cell r="BZ688" t="str">
            <v>Personal y Obligaciones Sociales</v>
          </cell>
          <cell r="CA688" t="str">
            <v>RECURSOS ORDINARIOS</v>
          </cell>
          <cell r="CB688" t="str">
            <v>2</v>
          </cell>
          <cell r="CC688" t="str">
            <v>BANCO DE LA NACION</v>
          </cell>
          <cell r="CD688" t="str">
            <v>MULTIRED</v>
          </cell>
          <cell r="CG688" t="str">
            <v>DL.19990 - SNP</v>
          </cell>
          <cell r="CH688" t="str">
            <v>O.N.P.</v>
          </cell>
          <cell r="CI688" t="str">
            <v>05/08/2022</v>
          </cell>
          <cell r="CL688" t="str">
            <v>UE Red De Salud Abancay</v>
          </cell>
          <cell r="CM688" t="str">
            <v>ACTIVO</v>
          </cell>
          <cell r="CQ688" t="str">
            <v>Perú</v>
          </cell>
          <cell r="CR688" t="str">
            <v>MICRORED DE SALUD CENTENARIO</v>
          </cell>
        </row>
        <row r="689">
          <cell r="S689" t="str">
            <v>29296615</v>
          </cell>
          <cell r="T689" t="str">
            <v>EDDY</v>
          </cell>
          <cell r="U689" t="str">
            <v>CORAZAO</v>
          </cell>
          <cell r="V689" t="str">
            <v>TEVES</v>
          </cell>
          <cell r="W689" t="str">
            <v>SIN DATOS</v>
          </cell>
          <cell r="X689" t="str">
            <v>18/11/1965</v>
          </cell>
          <cell r="Y689" t="str">
            <v>Masculino</v>
          </cell>
          <cell r="Z689" t="str">
            <v>Casado</v>
          </cell>
          <cell r="AA689" t="str">
            <v>BOLOGNESI 816 DPTO E2-3D P03</v>
          </cell>
          <cell r="AE689" t="str">
            <v>Superior Universitario</v>
          </cell>
          <cell r="AF689" t="str">
            <v>Superior completo</v>
          </cell>
          <cell r="AG689" t="str">
            <v>MEDICO CIRUJANO</v>
          </cell>
          <cell r="AK689" t="str">
            <v>TITULO</v>
          </cell>
          <cell r="AM689" t="str">
            <v>NO</v>
          </cell>
          <cell r="AR689" t="str">
            <v>SI</v>
          </cell>
          <cell r="AS689" t="str">
            <v>NO</v>
          </cell>
          <cell r="AT689" t="str">
            <v>NO</v>
          </cell>
          <cell r="AU689" t="str">
            <v>12/01/2022</v>
          </cell>
          <cell r="AV689" t="str">
            <v>02/05/2022</v>
          </cell>
          <cell r="AW689" t="str">
            <v>MEDICO</v>
          </cell>
          <cell r="AX689" t="str">
            <v>Regimen 1057 (CAS)</v>
          </cell>
          <cell r="AY689" t="str">
            <v>CAS LEY N° 31538</v>
          </cell>
          <cell r="AZ689" t="str">
            <v>Sin Nivel Remunerativo</v>
          </cell>
          <cell r="BA689" t="str">
            <v>0000-Sin Nivel Remunerativo</v>
          </cell>
          <cell r="BC689" t="str">
            <v>Recursos Ordinarios</v>
          </cell>
          <cell r="BD689" t="str">
            <v>5200</v>
          </cell>
          <cell r="BE689" t="str">
            <v>Presencial</v>
          </cell>
          <cell r="BF689" t="str">
            <v>NO</v>
          </cell>
          <cell r="BG689" t="str">
            <v>NO</v>
          </cell>
          <cell r="BI689" t="str">
            <v>NO</v>
          </cell>
          <cell r="BJ689" t="str">
            <v>NO</v>
          </cell>
          <cell r="BL689" t="str">
            <v>NO</v>
          </cell>
          <cell r="BM689" t="str">
            <v>Contrato Administrativo de Servicios</v>
          </cell>
          <cell r="BN689" t="str">
            <v>Profesionales de la Salud</v>
          </cell>
          <cell r="BO689" t="str">
            <v>MEDICO</v>
          </cell>
          <cell r="BP689" t="str">
            <v>000860</v>
          </cell>
          <cell r="BQ689" t="str">
            <v>Ocupada</v>
          </cell>
          <cell r="BR689" t="str">
            <v>Contrato</v>
          </cell>
          <cell r="BS689" t="str">
            <v>05/08/2022</v>
          </cell>
          <cell r="BT689" t="str">
            <v>MEMORANDUM</v>
          </cell>
          <cell r="BU689" t="str">
            <v>05/08/2022</v>
          </cell>
          <cell r="BV689" t="str">
            <v>1059-2022</v>
          </cell>
          <cell r="BW689" t="str">
            <v>C.S. I-3 METROPOLITANO</v>
          </cell>
          <cell r="BX689" t="str">
            <v>RED DE SALUD ABANCAY</v>
          </cell>
          <cell r="BZ689" t="str">
            <v>Personal y Obligaciones Sociales</v>
          </cell>
          <cell r="CA689" t="str">
            <v>RECURSOS ORDINARIOS</v>
          </cell>
          <cell r="CB689" t="str">
            <v>2</v>
          </cell>
          <cell r="CC689" t="str">
            <v>BANCO DE LA NACION</v>
          </cell>
          <cell r="CD689" t="str">
            <v>MULTIRED</v>
          </cell>
          <cell r="CG689" t="str">
            <v>DL.19990 - SNP</v>
          </cell>
          <cell r="CH689" t="str">
            <v>O.N.P.</v>
          </cell>
          <cell r="CI689" t="str">
            <v>05/08/2022</v>
          </cell>
          <cell r="CL689" t="str">
            <v>UE Red De Salud Abancay</v>
          </cell>
          <cell r="CM689" t="str">
            <v>ACTIVO</v>
          </cell>
          <cell r="CQ689" t="str">
            <v>Perú</v>
          </cell>
          <cell r="CR689" t="str">
            <v>MICRORED DE SALUD CENTENARIO</v>
          </cell>
        </row>
        <row r="690">
          <cell r="S690" t="str">
            <v>40518211</v>
          </cell>
          <cell r="T690" t="str">
            <v>HADER ROLY</v>
          </cell>
          <cell r="U690" t="str">
            <v>PACHECO</v>
          </cell>
          <cell r="V690" t="str">
            <v>VALER</v>
          </cell>
          <cell r="W690" t="str">
            <v>SIN DATOS</v>
          </cell>
          <cell r="X690" t="str">
            <v>06/05/1978</v>
          </cell>
          <cell r="Y690" t="str">
            <v>Masculino</v>
          </cell>
          <cell r="Z690" t="str">
            <v>Soltero</v>
          </cell>
          <cell r="AA690" t="str">
            <v>JR.CUSCO 612</v>
          </cell>
          <cell r="AE690" t="str">
            <v>Superior Universitario</v>
          </cell>
          <cell r="AF690" t="str">
            <v>Superior completo</v>
          </cell>
          <cell r="AG690" t="str">
            <v>MEDICO CIRUJANO</v>
          </cell>
          <cell r="AK690" t="str">
            <v>TITULO</v>
          </cell>
          <cell r="AL690" t="str">
            <v>073228</v>
          </cell>
          <cell r="AM690" t="str">
            <v>NO</v>
          </cell>
          <cell r="AR690" t="str">
            <v>SI</v>
          </cell>
          <cell r="AS690" t="str">
            <v>NO</v>
          </cell>
          <cell r="AT690" t="str">
            <v>NO</v>
          </cell>
          <cell r="AU690" t="str">
            <v>04/01/2022</v>
          </cell>
          <cell r="AV690" t="str">
            <v>01/08/2022</v>
          </cell>
          <cell r="AW690" t="str">
            <v>MEDICO</v>
          </cell>
          <cell r="AX690" t="str">
            <v>Regimen 276</v>
          </cell>
          <cell r="AY690" t="str">
            <v>Contratado 276 - Plazo fijo</v>
          </cell>
          <cell r="AZ690" t="str">
            <v>MC-1</v>
          </cell>
          <cell r="BA690" t="str">
            <v>0071-MC-1-Medico Cirujano N-1</v>
          </cell>
          <cell r="BB690" t="str">
            <v>15</v>
          </cell>
          <cell r="BE690" t="str">
            <v>Presencial</v>
          </cell>
          <cell r="BF690" t="str">
            <v>NO</v>
          </cell>
          <cell r="BG690" t="str">
            <v>NO</v>
          </cell>
          <cell r="BI690" t="str">
            <v>NO</v>
          </cell>
          <cell r="BJ690" t="str">
            <v>NO</v>
          </cell>
          <cell r="BL690" t="str">
            <v>NO</v>
          </cell>
          <cell r="BM690" t="str">
            <v>Activos</v>
          </cell>
          <cell r="BN690" t="str">
            <v>Profesionales de la Salud</v>
          </cell>
          <cell r="BO690" t="str">
            <v>MEDICO</v>
          </cell>
          <cell r="BP690" t="str">
            <v>000474</v>
          </cell>
          <cell r="BQ690" t="str">
            <v>Ocupada</v>
          </cell>
          <cell r="BR690" t="str">
            <v>Contrato</v>
          </cell>
          <cell r="BS690" t="str">
            <v>01/08/2022</v>
          </cell>
          <cell r="BT690" t="str">
            <v>MEMORANDUM</v>
          </cell>
          <cell r="BU690" t="str">
            <v>01/08/2022</v>
          </cell>
          <cell r="BV690" t="str">
            <v>MEMO Nº 1012-2022</v>
          </cell>
          <cell r="BW690" t="str">
            <v>C.S. I-4 PUEBLO JOVEN CENTENARIO</v>
          </cell>
          <cell r="BX690" t="str">
            <v>RED DE SALUD ABANCAY</v>
          </cell>
          <cell r="BY690" t="str">
            <v>GESTION ADMINISTRATIVA</v>
          </cell>
          <cell r="BZ690" t="str">
            <v>Personal y Obligaciones Sociales</v>
          </cell>
          <cell r="CA690" t="str">
            <v>RECURSOS ORDINARIOS</v>
          </cell>
          <cell r="CB690" t="str">
            <v>12</v>
          </cell>
          <cell r="CC690" t="str">
            <v>BANCO DE LA NACION</v>
          </cell>
          <cell r="CD690" t="str">
            <v>CUENTA CORRIENTE</v>
          </cell>
          <cell r="CE690" t="str">
            <v>0</v>
          </cell>
          <cell r="CF690" t="str">
            <v>0</v>
          </cell>
          <cell r="CG690" t="str">
            <v>DL.19990 - SNP</v>
          </cell>
          <cell r="CH690" t="str">
            <v>O.N.P.</v>
          </cell>
          <cell r="CI690" t="str">
            <v>01/08/2022</v>
          </cell>
          <cell r="CL690" t="str">
            <v>UE Red De Salud Abancay</v>
          </cell>
          <cell r="CM690" t="str">
            <v>ACTIVO</v>
          </cell>
          <cell r="CN690" t="str">
            <v>04/01/2022</v>
          </cell>
          <cell r="CO690" t="str">
            <v>28/02/2022</v>
          </cell>
          <cell r="CP690" t="str">
            <v>269815_8427_2022-02-0413-02-31.pdf</v>
          </cell>
          <cell r="CQ690" t="str">
            <v>Perú</v>
          </cell>
          <cell r="CR690" t="str">
            <v>MICRORED DE SALUD CENTENARIO</v>
          </cell>
        </row>
        <row r="691">
          <cell r="S691" t="str">
            <v>80596890</v>
          </cell>
          <cell r="T691" t="str">
            <v>IRMA BETTY</v>
          </cell>
          <cell r="U691" t="str">
            <v>OTAZU</v>
          </cell>
          <cell r="V691" t="str">
            <v>ALARCON</v>
          </cell>
          <cell r="W691" t="str">
            <v>SIN DATOS</v>
          </cell>
          <cell r="X691" t="str">
            <v>24/08/1976</v>
          </cell>
          <cell r="Y691" t="str">
            <v>Femenino</v>
          </cell>
          <cell r="Z691" t="str">
            <v>Soltero</v>
          </cell>
          <cell r="AA691" t="str">
            <v>JR.JUAN PABLO II MZ.B LT.12</v>
          </cell>
          <cell r="AE691" t="str">
            <v>Superior Técnico</v>
          </cell>
          <cell r="AF691" t="str">
            <v>Técnico superior completo</v>
          </cell>
          <cell r="AG691" t="str">
            <v>TECNICO EN ENFERMERIA</v>
          </cell>
          <cell r="AK691" t="str">
            <v>TITULO</v>
          </cell>
          <cell r="AM691" t="str">
            <v>NO</v>
          </cell>
          <cell r="AR691" t="str">
            <v>SI</v>
          </cell>
          <cell r="AS691" t="str">
            <v>NO</v>
          </cell>
          <cell r="AT691" t="str">
            <v>NO</v>
          </cell>
          <cell r="AU691" t="str">
            <v>01/05/2022</v>
          </cell>
          <cell r="AV691" t="str">
            <v>09/08/2022</v>
          </cell>
          <cell r="AW691" t="str">
            <v>TECNICO/A EN ENFERMERIA I</v>
          </cell>
          <cell r="AX691" t="str">
            <v>Regimen 1057 (CAS)</v>
          </cell>
          <cell r="AY691" t="str">
            <v>CAS LEY N° 31538</v>
          </cell>
          <cell r="AZ691" t="str">
            <v>Sin Nivel Remunerativo</v>
          </cell>
          <cell r="BA691" t="str">
            <v>0000-Sin Nivel Remunerativo</v>
          </cell>
          <cell r="BC691" t="str">
            <v>Recursos Ordinarios</v>
          </cell>
          <cell r="BD691" t="str">
            <v>1800</v>
          </cell>
          <cell r="BE691" t="str">
            <v>Presencial</v>
          </cell>
          <cell r="BF691" t="str">
            <v>NO</v>
          </cell>
          <cell r="BG691" t="str">
            <v>NO</v>
          </cell>
          <cell r="BI691" t="str">
            <v>NO</v>
          </cell>
          <cell r="BJ691" t="str">
            <v>NO</v>
          </cell>
          <cell r="BL691" t="str">
            <v>NO</v>
          </cell>
          <cell r="BM691" t="str">
            <v>Contrato Administrativo de Servicios</v>
          </cell>
          <cell r="BN691" t="str">
            <v>Tecnicos</v>
          </cell>
          <cell r="BO691" t="str">
            <v>TECNICO ASIS</v>
          </cell>
          <cell r="BP691" t="str">
            <v>000894</v>
          </cell>
          <cell r="BQ691" t="str">
            <v>Ocupada</v>
          </cell>
          <cell r="BR691" t="str">
            <v>Contrato</v>
          </cell>
          <cell r="BS691" t="str">
            <v>09/08/2022</v>
          </cell>
          <cell r="BT691" t="str">
            <v>MEMORANDUM</v>
          </cell>
          <cell r="BU691" t="str">
            <v>09/08/2022</v>
          </cell>
          <cell r="BV691" t="str">
            <v>MEMO Nº 2257-2022-J-RR/HH-RSAB</v>
          </cell>
          <cell r="BW691" t="str">
            <v>C.S. I-3 METROPOLITANO</v>
          </cell>
          <cell r="BX691" t="str">
            <v>RED DE SALUD ABANCAY</v>
          </cell>
          <cell r="BZ691" t="str">
            <v>Personal y Obligaciones Sociales</v>
          </cell>
          <cell r="CA691" t="str">
            <v>RECURSOS ORDINARIOS</v>
          </cell>
          <cell r="CB691" t="str">
            <v>2</v>
          </cell>
          <cell r="CC691" t="str">
            <v>BANCO DE LA NACION</v>
          </cell>
          <cell r="CD691" t="str">
            <v>CUENTA CORRIENTE</v>
          </cell>
          <cell r="CE691" t="str">
            <v>-</v>
          </cell>
          <cell r="CF691" t="str">
            <v>-</v>
          </cell>
          <cell r="CG691" t="str">
            <v>DL.19990 - SNP</v>
          </cell>
          <cell r="CH691" t="str">
            <v>O.N.P.</v>
          </cell>
          <cell r="CI691" t="str">
            <v>09/08/2022</v>
          </cell>
          <cell r="CL691" t="str">
            <v>UE Red De Salud Abancay</v>
          </cell>
          <cell r="CM691" t="str">
            <v>ACTIVO</v>
          </cell>
          <cell r="CQ691" t="str">
            <v>Perú</v>
          </cell>
          <cell r="CR691" t="str">
            <v>MICRORED DE SALUD CENTENARIO</v>
          </cell>
        </row>
        <row r="692">
          <cell r="S692" t="str">
            <v>07494823</v>
          </cell>
          <cell r="T692" t="str">
            <v>MARGOT</v>
          </cell>
          <cell r="U692" t="str">
            <v>STEFFEN</v>
          </cell>
          <cell r="V692" t="str">
            <v>AGUIRRE</v>
          </cell>
          <cell r="W692" t="str">
            <v>SIN DATOS</v>
          </cell>
          <cell r="X692" t="str">
            <v>26/10/1967</v>
          </cell>
          <cell r="Y692" t="str">
            <v>Femenino</v>
          </cell>
          <cell r="Z692" t="str">
            <v>Soltero</v>
          </cell>
          <cell r="AA692" t="str">
            <v>ESADOS UNIDOS 165</v>
          </cell>
          <cell r="AE692" t="str">
            <v>Superior Universitario</v>
          </cell>
          <cell r="AF692" t="str">
            <v>Superior completo</v>
          </cell>
          <cell r="AG692" t="str">
            <v>ENFERMERA(O)</v>
          </cell>
          <cell r="AK692" t="str">
            <v>TITULO</v>
          </cell>
          <cell r="AL692" t="str">
            <v>0000000</v>
          </cell>
          <cell r="AM692" t="str">
            <v>NO</v>
          </cell>
          <cell r="AR692" t="str">
            <v>SI</v>
          </cell>
          <cell r="AS692" t="str">
            <v>NO</v>
          </cell>
          <cell r="AT692" t="str">
            <v>NO</v>
          </cell>
          <cell r="AU692" t="str">
            <v>01/05/2022</v>
          </cell>
          <cell r="AV692" t="str">
            <v>09/08/2022</v>
          </cell>
          <cell r="AW692" t="str">
            <v>ENFERMERA/O</v>
          </cell>
          <cell r="AX692" t="str">
            <v>Regimen 1057 (CAS)</v>
          </cell>
          <cell r="AY692" t="str">
            <v>CAS LEY N° 31538</v>
          </cell>
          <cell r="AZ692" t="str">
            <v>Sin Nivel Remunerativo</v>
          </cell>
          <cell r="BA692" t="str">
            <v>0000-Sin Nivel Remunerativo</v>
          </cell>
          <cell r="BC692" t="str">
            <v>Recursos Ordinarios</v>
          </cell>
          <cell r="BD692" t="str">
            <v>2900</v>
          </cell>
          <cell r="BE692" t="str">
            <v>Presencial</v>
          </cell>
          <cell r="BF692" t="str">
            <v>NO</v>
          </cell>
          <cell r="BG692" t="str">
            <v>NO</v>
          </cell>
          <cell r="BI692" t="str">
            <v>NO</v>
          </cell>
          <cell r="BJ692" t="str">
            <v>NO</v>
          </cell>
          <cell r="BL692" t="str">
            <v>NO</v>
          </cell>
          <cell r="BM692" t="str">
            <v>Contrato Administrativo de Servicios</v>
          </cell>
          <cell r="BN692" t="str">
            <v>Profesionales de la Salud</v>
          </cell>
          <cell r="BO692" t="str">
            <v>PROF. DE LA SALUD</v>
          </cell>
          <cell r="BP692" t="str">
            <v>000819</v>
          </cell>
          <cell r="BQ692" t="str">
            <v>Ocupada</v>
          </cell>
          <cell r="BR692" t="str">
            <v>Contrato</v>
          </cell>
          <cell r="BS692" t="str">
            <v>09/08/2022</v>
          </cell>
          <cell r="BT692" t="str">
            <v>MEMORANDUM</v>
          </cell>
          <cell r="BU692" t="str">
            <v>09/08/2022</v>
          </cell>
          <cell r="BV692" t="str">
            <v>1144-2022</v>
          </cell>
          <cell r="BW692" t="str">
            <v>C.S. I-3 METROPOLITANO</v>
          </cell>
          <cell r="BX692" t="str">
            <v>RED DE SALUD ABANCAY</v>
          </cell>
          <cell r="BZ692" t="str">
            <v>Personal y Obligaciones Sociales</v>
          </cell>
          <cell r="CA692" t="str">
            <v>RECURSOS ORDINARIOS</v>
          </cell>
          <cell r="CB692" t="str">
            <v>2</v>
          </cell>
          <cell r="CC692" t="str">
            <v>BANCO DE LA NACION</v>
          </cell>
          <cell r="CD692" t="str">
            <v>MULTIRED</v>
          </cell>
          <cell r="CE692" t="str">
            <v>-</v>
          </cell>
          <cell r="CF692" t="str">
            <v>-</v>
          </cell>
          <cell r="CG692" t="str">
            <v>DL.25897 - SPP</v>
          </cell>
          <cell r="CH692" t="str">
            <v>AFP PROFUTURO</v>
          </cell>
          <cell r="CI692" t="str">
            <v>02/08/1993</v>
          </cell>
          <cell r="CJ692" t="str">
            <v>248300MSAFI1</v>
          </cell>
          <cell r="CL692" t="str">
            <v>UE Red De Salud Abancay</v>
          </cell>
          <cell r="CM692" t="str">
            <v>ACTIVO</v>
          </cell>
          <cell r="CQ692" t="str">
            <v>Perú</v>
          </cell>
          <cell r="CR692" t="str">
            <v>MICRORED DE SALUD CENTENARIO</v>
          </cell>
        </row>
        <row r="693">
          <cell r="S693" t="str">
            <v>15428708</v>
          </cell>
          <cell r="T693" t="str">
            <v>ANA MARIA</v>
          </cell>
          <cell r="U693" t="str">
            <v>SANCHEZ</v>
          </cell>
          <cell r="V693" t="str">
            <v>QUISPE</v>
          </cell>
          <cell r="W693" t="str">
            <v>SIN DATOS</v>
          </cell>
          <cell r="X693" t="str">
            <v>28/06/1975</v>
          </cell>
          <cell r="Y693" t="str">
            <v>Femenino</v>
          </cell>
          <cell r="Z693" t="str">
            <v>Soltero</v>
          </cell>
          <cell r="AA693" t="str">
            <v>LAS AZUCENAS LOTE 07</v>
          </cell>
          <cell r="AC693" t="str">
            <v>anasanchez204@hotmail.com</v>
          </cell>
          <cell r="AD693" t="str">
            <v>944648848</v>
          </cell>
          <cell r="AE693" t="str">
            <v>Superior Técnico</v>
          </cell>
          <cell r="AF693" t="str">
            <v>Técnico superior completo</v>
          </cell>
          <cell r="AG693" t="str">
            <v>TECNICO LABORATORISTA</v>
          </cell>
          <cell r="AK693" t="str">
            <v>TITULO</v>
          </cell>
          <cell r="AL693" t="str">
            <v>0</v>
          </cell>
          <cell r="AM693" t="str">
            <v>NO</v>
          </cell>
          <cell r="AR693" t="str">
            <v>SI</v>
          </cell>
          <cell r="AS693" t="str">
            <v>NO</v>
          </cell>
          <cell r="AT693" t="str">
            <v>NO</v>
          </cell>
          <cell r="AU693" t="str">
            <v>13/03/2020</v>
          </cell>
          <cell r="AV693" t="str">
            <v>08/08/2022</v>
          </cell>
          <cell r="AW693" t="str">
            <v>TECNICO/A EN LABORATORIO AMBIENTAL I</v>
          </cell>
          <cell r="AX693" t="str">
            <v>Regimen 1057 (CAS)</v>
          </cell>
          <cell r="AY693" t="str">
            <v>CAS LEY N° 31538</v>
          </cell>
          <cell r="AZ693" t="str">
            <v>Sin Nivel Remunerativo</v>
          </cell>
          <cell r="BA693" t="str">
            <v>0000-Sin Nivel Remunerativo</v>
          </cell>
          <cell r="BC693" t="str">
            <v>Recursos Ordinarios</v>
          </cell>
          <cell r="BD693" t="str">
            <v>1800</v>
          </cell>
          <cell r="BE693" t="str">
            <v>Presencial</v>
          </cell>
          <cell r="BF693" t="str">
            <v>NO</v>
          </cell>
          <cell r="BG693" t="str">
            <v>NO</v>
          </cell>
          <cell r="BI693" t="str">
            <v>NO</v>
          </cell>
          <cell r="BJ693" t="str">
            <v>NO</v>
          </cell>
          <cell r="BL693" t="str">
            <v>NO</v>
          </cell>
          <cell r="BM693" t="str">
            <v>Contrato Administrativo de Servicios</v>
          </cell>
          <cell r="BN693" t="str">
            <v>Tecnicos</v>
          </cell>
          <cell r="BO693" t="str">
            <v>TECNICO ASIS</v>
          </cell>
          <cell r="BP693" t="str">
            <v>000793</v>
          </cell>
          <cell r="BQ693" t="str">
            <v>Ocupada</v>
          </cell>
          <cell r="BR693" t="str">
            <v>Contrato</v>
          </cell>
          <cell r="BS693" t="str">
            <v>08/08/2022</v>
          </cell>
          <cell r="BT693" t="str">
            <v>MEMORANDUM</v>
          </cell>
          <cell r="BU693" t="str">
            <v>08/08/2022</v>
          </cell>
          <cell r="BV693" t="str">
            <v>1097-2022</v>
          </cell>
          <cell r="BW693" t="str">
            <v>C.S. I-3 METROPOLITANO</v>
          </cell>
          <cell r="BX693" t="str">
            <v>RED DE SALUD ABANCAY</v>
          </cell>
          <cell r="BZ693" t="str">
            <v>Personal y Obligaciones Sociales</v>
          </cell>
          <cell r="CA693" t="str">
            <v>RECURSOS ORDINARIOS</v>
          </cell>
          <cell r="CB693" t="str">
            <v>2</v>
          </cell>
          <cell r="CC693" t="str">
            <v>BANCO DE LA NACION</v>
          </cell>
          <cell r="CD693" t="str">
            <v>MULTIRED</v>
          </cell>
          <cell r="CG693" t="str">
            <v>DL.19990 - SNP</v>
          </cell>
          <cell r="CH693" t="str">
            <v>O.N.P.</v>
          </cell>
          <cell r="CI693" t="str">
            <v>08/08/2022</v>
          </cell>
          <cell r="CL693" t="str">
            <v>UE Red De Salud Abancay</v>
          </cell>
          <cell r="CM693" t="str">
            <v>ACTIVO</v>
          </cell>
          <cell r="CQ693" t="str">
            <v>Perú</v>
          </cell>
          <cell r="CR693" t="str">
            <v>MICRORED DE SALUD CENTENARIO</v>
          </cell>
        </row>
        <row r="694">
          <cell r="S694" t="str">
            <v>41202579</v>
          </cell>
          <cell r="T694" t="str">
            <v>ROSA ELVIRA</v>
          </cell>
          <cell r="U694" t="str">
            <v>HERRERA</v>
          </cell>
          <cell r="V694" t="str">
            <v>PONCE</v>
          </cell>
          <cell r="W694" t="str">
            <v>SIN DATOS</v>
          </cell>
          <cell r="X694" t="str">
            <v>21/01/1975</v>
          </cell>
          <cell r="Y694" t="str">
            <v>Femenino</v>
          </cell>
          <cell r="Z694" t="str">
            <v>Casado</v>
          </cell>
          <cell r="AA694" t="str">
            <v>VALLECITO LOS OLIVOS 128</v>
          </cell>
          <cell r="AC694" t="str">
            <v>quilla1023@hotmail.com</v>
          </cell>
          <cell r="AD694" t="str">
            <v>976713363</v>
          </cell>
          <cell r="AE694" t="str">
            <v>Superior Técnico</v>
          </cell>
          <cell r="AF694" t="str">
            <v>Técnico superior completo</v>
          </cell>
          <cell r="AG694" t="str">
            <v>TECNICO EN ENFERMERIA</v>
          </cell>
          <cell r="AK694" t="str">
            <v>TITULO</v>
          </cell>
          <cell r="AM694" t="str">
            <v>NO</v>
          </cell>
          <cell r="AR694" t="str">
            <v>SI</v>
          </cell>
          <cell r="AS694" t="str">
            <v>NO</v>
          </cell>
          <cell r="AT694" t="str">
            <v>NO</v>
          </cell>
          <cell r="AV694" t="str">
            <v>2014-05-13</v>
          </cell>
          <cell r="AW694" t="str">
            <v>TECNICO/A EN ENFERMERIA I</v>
          </cell>
          <cell r="AX694" t="str">
            <v>Regimen 1057 (CAS)</v>
          </cell>
          <cell r="AY694" t="str">
            <v>Contrato CAS</v>
          </cell>
          <cell r="AZ694" t="str">
            <v>Sin Nivel Remunerativo</v>
          </cell>
          <cell r="BA694" t="str">
            <v>0000-Sin Nivel Remunerativo</v>
          </cell>
          <cell r="BC694" t="str">
            <v>Recursos Ordinarios</v>
          </cell>
          <cell r="BD694" t="str">
            <v>1500</v>
          </cell>
          <cell r="BE694" t="str">
            <v>Presencial</v>
          </cell>
          <cell r="BF694" t="str">
            <v>NO</v>
          </cell>
          <cell r="BG694" t="str">
            <v>NO</v>
          </cell>
          <cell r="BI694" t="str">
            <v>NO</v>
          </cell>
          <cell r="BJ694" t="str">
            <v>NO</v>
          </cell>
          <cell r="BL694" t="str">
            <v>NO</v>
          </cell>
          <cell r="BM694" t="str">
            <v>Contrato Administrativo de Servicios</v>
          </cell>
          <cell r="BN694" t="str">
            <v>Tecnicos</v>
          </cell>
          <cell r="BO694" t="str">
            <v>TECNICO ASIS</v>
          </cell>
          <cell r="BP694" t="str">
            <v>000233</v>
          </cell>
          <cell r="BQ694" t="str">
            <v>Ocupada</v>
          </cell>
          <cell r="BR694" t="str">
            <v>Concurso</v>
          </cell>
          <cell r="BS694" t="str">
            <v>12/05/2014</v>
          </cell>
          <cell r="BT694" t="str">
            <v>CONTRATO</v>
          </cell>
          <cell r="BU694" t="str">
            <v>12/05/2014</v>
          </cell>
          <cell r="BV694" t="str">
            <v>201-2014</v>
          </cell>
          <cell r="BW694" t="str">
            <v>RED DE SALUD ABANCAY</v>
          </cell>
          <cell r="BX694" t="str">
            <v>DIRECCION EJECUTIVA</v>
          </cell>
          <cell r="BY694" t="str">
            <v>GESTION ADMINISTRATIVA</v>
          </cell>
          <cell r="BZ694" t="str">
            <v>Personal y Obligaciones Sociales</v>
          </cell>
          <cell r="CA694" t="str">
            <v>RECURSOS ORDINARIOS</v>
          </cell>
          <cell r="CB694" t="str">
            <v>12</v>
          </cell>
          <cell r="CC694" t="str">
            <v>BANCO DE LA NACION</v>
          </cell>
          <cell r="CD694" t="str">
            <v>CUENTA DE AHORRO</v>
          </cell>
          <cell r="CE694" t="str">
            <v>04041150799</v>
          </cell>
          <cell r="CF694" t="str">
            <v>00000000000000000000</v>
          </cell>
          <cell r="CG694" t="str">
            <v>DL.19990 - SNP</v>
          </cell>
          <cell r="CH694" t="str">
            <v>O.N.P.</v>
          </cell>
          <cell r="CI694" t="str">
            <v>12/05/2014</v>
          </cell>
          <cell r="CJ694" t="str">
            <v>0</v>
          </cell>
          <cell r="CK694" t="str">
            <v>0</v>
          </cell>
          <cell r="CL694" t="str">
            <v>UE Red De Salud Abancay</v>
          </cell>
          <cell r="CM694" t="str">
            <v>ACTIVO</v>
          </cell>
          <cell r="CQ694" t="str">
            <v>Perú</v>
          </cell>
          <cell r="CR694" t="str">
            <v>MICRORED DE SALUD CENTENARIO</v>
          </cell>
        </row>
        <row r="695">
          <cell r="S695" t="str">
            <v>43461512</v>
          </cell>
          <cell r="T695" t="str">
            <v>EMILIA</v>
          </cell>
          <cell r="U695" t="str">
            <v>RODRIGUEZ</v>
          </cell>
          <cell r="V695" t="str">
            <v>JUARES</v>
          </cell>
          <cell r="W695" t="str">
            <v>SIN DATOS</v>
          </cell>
          <cell r="X695" t="str">
            <v>05/04/1985</v>
          </cell>
          <cell r="Y695" t="str">
            <v>Femenino</v>
          </cell>
          <cell r="Z695" t="str">
            <v>Soltero</v>
          </cell>
          <cell r="AA695" t="str">
            <v>JR BOLOGNESI S/N</v>
          </cell>
          <cell r="AC695" t="str">
            <v>milas_00@hotmail.com</v>
          </cell>
          <cell r="AD695" t="str">
            <v>982357289</v>
          </cell>
          <cell r="AE695" t="str">
            <v>Superior Técnico</v>
          </cell>
          <cell r="AF695" t="str">
            <v>Técnico superior completo</v>
          </cell>
          <cell r="AG695" t="str">
            <v>TECNICO EN ENFERMERIA</v>
          </cell>
          <cell r="AK695" t="str">
            <v>TITULO</v>
          </cell>
          <cell r="AM695" t="str">
            <v>NO</v>
          </cell>
          <cell r="AR695" t="str">
            <v>SI</v>
          </cell>
          <cell r="AS695" t="str">
            <v>NO</v>
          </cell>
          <cell r="AT695" t="str">
            <v>NO</v>
          </cell>
          <cell r="AV695" t="str">
            <v>2015-01-01</v>
          </cell>
          <cell r="AW695" t="str">
            <v>TECNICO/A EN ENFERMERIA I</v>
          </cell>
          <cell r="AX695" t="str">
            <v>Regimen 276</v>
          </cell>
          <cell r="AY695" t="str">
            <v>Nombrado</v>
          </cell>
          <cell r="AZ695" t="str">
            <v>STF</v>
          </cell>
          <cell r="BA695" t="str">
            <v>0099-STF-Servidor Tecnico F</v>
          </cell>
          <cell r="BB695" t="str">
            <v>TF</v>
          </cell>
          <cell r="BE695" t="str">
            <v>Presencial</v>
          </cell>
          <cell r="BF695" t="str">
            <v>NO</v>
          </cell>
          <cell r="BG695" t="str">
            <v>NO</v>
          </cell>
          <cell r="BI695" t="str">
            <v>NO</v>
          </cell>
          <cell r="BJ695" t="str">
            <v>NO</v>
          </cell>
          <cell r="BK695" t="str">
            <v>31/12/2014</v>
          </cell>
          <cell r="BL695" t="str">
            <v>SI</v>
          </cell>
          <cell r="BM695" t="str">
            <v>Activos</v>
          </cell>
          <cell r="BN695" t="str">
            <v>Tecnicos</v>
          </cell>
          <cell r="BO695" t="str">
            <v>TECNICO ASIS</v>
          </cell>
          <cell r="BP695" t="str">
            <v>000395</v>
          </cell>
          <cell r="BQ695" t="str">
            <v>Ocupada</v>
          </cell>
          <cell r="BR695" t="str">
            <v>Ley 30114</v>
          </cell>
          <cell r="BS695" t="str">
            <v>31/12/2014</v>
          </cell>
          <cell r="BT695" t="str">
            <v>RESOLUCION DIRECTORAL</v>
          </cell>
          <cell r="BU695" t="str">
            <v>31/12/2014</v>
          </cell>
          <cell r="BV695" t="str">
            <v>069-2015-DG-RSAB-APURIMAC</v>
          </cell>
          <cell r="BX695" t="str">
            <v>DIRECCION EJECUTIVA</v>
          </cell>
          <cell r="BY695" t="str">
            <v>GESTION ADMINISTRATIVA</v>
          </cell>
          <cell r="BZ695" t="str">
            <v>Personal y Obligaciones Sociales</v>
          </cell>
          <cell r="CA695" t="str">
            <v>RECURSOS ORDINARIOS</v>
          </cell>
          <cell r="CB695" t="str">
            <v>12</v>
          </cell>
          <cell r="CC695" t="str">
            <v>BANCO DE LA NACION</v>
          </cell>
          <cell r="CD695" t="str">
            <v>CUENTA DE AHORRO</v>
          </cell>
          <cell r="CE695" t="str">
            <v>04187078623</v>
          </cell>
          <cell r="CF695" t="str">
            <v>00000000000000000000</v>
          </cell>
          <cell r="CG695" t="str">
            <v>DL.19990 - SNP</v>
          </cell>
          <cell r="CH695" t="str">
            <v>O.N.P.</v>
          </cell>
          <cell r="CI695" t="str">
            <v>01/07/2018</v>
          </cell>
          <cell r="CJ695" t="str">
            <v>000000000000</v>
          </cell>
          <cell r="CK695" t="str">
            <v>000000000000000</v>
          </cell>
          <cell r="CL695" t="str">
            <v>UE Red De Salud Abancay</v>
          </cell>
          <cell r="CM695" t="str">
            <v>ACTIVO</v>
          </cell>
          <cell r="CQ695" t="str">
            <v>Perú</v>
          </cell>
          <cell r="CR695" t="str">
            <v>MICRORED DE SALUD MICAELA BASTIDAS</v>
          </cell>
        </row>
        <row r="696">
          <cell r="S696" t="str">
            <v>41889919</v>
          </cell>
          <cell r="T696" t="str">
            <v>NILA</v>
          </cell>
          <cell r="U696" t="str">
            <v>MELENDEZ</v>
          </cell>
          <cell r="V696" t="str">
            <v>TAMBRAICO</v>
          </cell>
          <cell r="W696" t="str">
            <v>SIN DATOS</v>
          </cell>
          <cell r="X696" t="str">
            <v>14/05/1983</v>
          </cell>
          <cell r="Y696" t="str">
            <v>Femenino</v>
          </cell>
          <cell r="Z696" t="str">
            <v>Soltero</v>
          </cell>
          <cell r="AA696" t="str">
            <v>JR.MANUEL ROBLES C-10</v>
          </cell>
          <cell r="AB696" t="str">
            <v>10418899198</v>
          </cell>
          <cell r="AC696" t="str">
            <v>nila1252@hotmail.com</v>
          </cell>
          <cell r="AD696" t="str">
            <v>973109070</v>
          </cell>
          <cell r="AE696" t="str">
            <v>Superior Universitario</v>
          </cell>
          <cell r="AF696" t="str">
            <v>Superior completo</v>
          </cell>
          <cell r="AG696" t="str">
            <v>ENFERMERA(O)</v>
          </cell>
          <cell r="AK696" t="str">
            <v>TITULO</v>
          </cell>
          <cell r="AL696" t="str">
            <v>57422</v>
          </cell>
          <cell r="AM696" t="str">
            <v>NO</v>
          </cell>
          <cell r="AR696" t="str">
            <v>SI</v>
          </cell>
          <cell r="AS696" t="str">
            <v>NO</v>
          </cell>
          <cell r="AT696" t="str">
            <v>NO</v>
          </cell>
          <cell r="AV696" t="str">
            <v>2015-01-01</v>
          </cell>
          <cell r="AW696" t="str">
            <v>ENFERMERA/O</v>
          </cell>
          <cell r="AX696" t="str">
            <v>Regimen 276</v>
          </cell>
          <cell r="AY696" t="str">
            <v>Nombrado</v>
          </cell>
          <cell r="AZ696" t="str">
            <v>ENF-10</v>
          </cell>
          <cell r="BA696" t="str">
            <v>0076-ENF-10-Enfermera (nivel I)</v>
          </cell>
          <cell r="BB696" t="str">
            <v>10</v>
          </cell>
          <cell r="BE696" t="str">
            <v>Presencial</v>
          </cell>
          <cell r="BF696" t="str">
            <v>NO</v>
          </cell>
          <cell r="BG696" t="str">
            <v>NO</v>
          </cell>
          <cell r="BI696" t="str">
            <v>NO</v>
          </cell>
          <cell r="BJ696" t="str">
            <v>NO</v>
          </cell>
          <cell r="BK696" t="str">
            <v>31/12/2014</v>
          </cell>
          <cell r="BL696" t="str">
            <v>SI</v>
          </cell>
          <cell r="BM696" t="str">
            <v>Activos</v>
          </cell>
          <cell r="BN696" t="str">
            <v>Profesionales de la Salud</v>
          </cell>
          <cell r="BO696" t="str">
            <v>PROF. DE LA SALUD</v>
          </cell>
          <cell r="BP696" t="str">
            <v>000379</v>
          </cell>
          <cell r="BQ696" t="str">
            <v>Ocupada</v>
          </cell>
          <cell r="BR696" t="str">
            <v>Ley 30114</v>
          </cell>
          <cell r="BS696" t="str">
            <v>31/12/2014</v>
          </cell>
          <cell r="BT696" t="str">
            <v>RESOLUCION DIRECTORAL</v>
          </cell>
          <cell r="BU696" t="str">
            <v>31/12/2014</v>
          </cell>
          <cell r="BV696" t="str">
            <v>199-2014-D-RSAB-APURIMAC</v>
          </cell>
          <cell r="BX696" t="str">
            <v>DIRECCION EJECUTIVA</v>
          </cell>
          <cell r="BY696" t="str">
            <v>GESTION ADMINISTRATIVA</v>
          </cell>
          <cell r="BZ696" t="str">
            <v>Personal y Obligaciones Sociales</v>
          </cell>
          <cell r="CA696" t="str">
            <v>RECURSOS ORDINARIOS</v>
          </cell>
          <cell r="CB696" t="str">
            <v>12</v>
          </cell>
          <cell r="CC696" t="str">
            <v>BANCO DE LA NACION</v>
          </cell>
          <cell r="CD696" t="str">
            <v>CUENTA DE AHORRO</v>
          </cell>
          <cell r="CE696" t="str">
            <v>04181081215</v>
          </cell>
          <cell r="CF696" t="str">
            <v>1</v>
          </cell>
          <cell r="CG696" t="str">
            <v>DL.19990 - SNP</v>
          </cell>
          <cell r="CH696" t="str">
            <v>O.N.P.</v>
          </cell>
          <cell r="CJ696" t="str">
            <v>0</v>
          </cell>
          <cell r="CK696" t="str">
            <v>0</v>
          </cell>
          <cell r="CL696" t="str">
            <v>UE Red De Salud Abancay</v>
          </cell>
          <cell r="CM696" t="str">
            <v>ACTIVO</v>
          </cell>
          <cell r="CQ696" t="str">
            <v>Perú</v>
          </cell>
          <cell r="CR696" t="str">
            <v>MICRORED DE SALUD HUANCARAMA</v>
          </cell>
        </row>
        <row r="697">
          <cell r="S697" t="str">
            <v>10809068</v>
          </cell>
          <cell r="T697" t="str">
            <v>GLADYS</v>
          </cell>
          <cell r="U697" t="str">
            <v>BRAVO</v>
          </cell>
          <cell r="V697" t="str">
            <v>ASCUE</v>
          </cell>
          <cell r="W697" t="str">
            <v>SIN DATOS</v>
          </cell>
          <cell r="X697" t="str">
            <v>20/06/1977</v>
          </cell>
          <cell r="Y697" t="str">
            <v>Femenino</v>
          </cell>
          <cell r="Z697" t="str">
            <v>Soltero</v>
          </cell>
          <cell r="AA697" t="str">
            <v>ANEXO CASINCHIHUA</v>
          </cell>
          <cell r="AC697" t="str">
            <v>gluzdemi_bravo@hotmail.com</v>
          </cell>
          <cell r="AD697" t="str">
            <v>973235578</v>
          </cell>
          <cell r="AE697" t="str">
            <v>Superior Universitario</v>
          </cell>
          <cell r="AF697" t="str">
            <v>Superior completo</v>
          </cell>
          <cell r="AG697" t="str">
            <v>ENFERMERA(O)</v>
          </cell>
          <cell r="AK697" t="str">
            <v>TITULO</v>
          </cell>
          <cell r="AL697" t="str">
            <v>49548</v>
          </cell>
          <cell r="AM697" t="str">
            <v>NO</v>
          </cell>
          <cell r="AR697" t="str">
            <v>SI</v>
          </cell>
          <cell r="AS697" t="str">
            <v>NO</v>
          </cell>
          <cell r="AT697" t="str">
            <v>NO</v>
          </cell>
          <cell r="AV697" t="str">
            <v>2008-05-08</v>
          </cell>
          <cell r="AW697" t="str">
            <v>ENFERMERA/O</v>
          </cell>
          <cell r="AX697" t="str">
            <v>Regimen 276</v>
          </cell>
          <cell r="AY697" t="str">
            <v>Nombrado</v>
          </cell>
          <cell r="AZ697" t="str">
            <v>ENF-10</v>
          </cell>
          <cell r="BA697" t="str">
            <v>0076-ENF-10-Enfermera (nivel I)</v>
          </cell>
          <cell r="BB697" t="str">
            <v>10</v>
          </cell>
          <cell r="BE697" t="str">
            <v>Presencial</v>
          </cell>
          <cell r="BF697" t="str">
            <v>NO</v>
          </cell>
          <cell r="BG697" t="str">
            <v>NO</v>
          </cell>
          <cell r="BI697" t="str">
            <v>NO</v>
          </cell>
          <cell r="BJ697" t="str">
            <v>NO</v>
          </cell>
          <cell r="BK697" t="str">
            <v>20/10/2016</v>
          </cell>
          <cell r="BL697" t="str">
            <v>SI</v>
          </cell>
          <cell r="BM697" t="str">
            <v>Activos</v>
          </cell>
          <cell r="BN697" t="str">
            <v>Profesionales de la Salud</v>
          </cell>
          <cell r="BO697" t="str">
            <v>PROF. DE LA SALUD</v>
          </cell>
          <cell r="BP697" t="str">
            <v>000508</v>
          </cell>
          <cell r="BQ697" t="str">
            <v>Ocupada</v>
          </cell>
          <cell r="BR697" t="str">
            <v>Ley 30372</v>
          </cell>
          <cell r="BS697" t="str">
            <v>17/10/2016</v>
          </cell>
          <cell r="BT697" t="str">
            <v>DECRETO SUPREMO</v>
          </cell>
          <cell r="BU697" t="str">
            <v>15/10/2016</v>
          </cell>
          <cell r="BV697" t="str">
            <v>DS 286-2016-EF Nombramiento 2016</v>
          </cell>
          <cell r="BX697" t="str">
            <v>DIRECCION EJECUTIVA</v>
          </cell>
          <cell r="BY697" t="str">
            <v>GESTION ADMINISTRATIVA</v>
          </cell>
          <cell r="BZ697" t="str">
            <v>Personal y Obligaciones Sociales</v>
          </cell>
          <cell r="CA697" t="str">
            <v>RECURSOS ORDINARIOS</v>
          </cell>
          <cell r="CB697" t="str">
            <v>12</v>
          </cell>
          <cell r="CC697" t="str">
            <v>BANCO DE LA NACION</v>
          </cell>
          <cell r="CD697" t="str">
            <v>CUENTA DE AHORRO</v>
          </cell>
          <cell r="CE697" t="str">
            <v>04181048056</v>
          </cell>
          <cell r="CF697" t="str">
            <v>00000000000000000000</v>
          </cell>
          <cell r="CG697" t="str">
            <v>DL.25897 - SPP</v>
          </cell>
          <cell r="CH697" t="str">
            <v>AFP PROFUTURO</v>
          </cell>
          <cell r="CI697" t="str">
            <v>20/09/2002</v>
          </cell>
          <cell r="CJ697" t="str">
            <v>582940GBAVU8</v>
          </cell>
          <cell r="CK697" t="str">
            <v>0000000000000</v>
          </cell>
          <cell r="CL697" t="str">
            <v>UE Red De Salud Abancay</v>
          </cell>
          <cell r="CM697" t="str">
            <v>ACTIVO</v>
          </cell>
          <cell r="CQ697" t="str">
            <v>Perú</v>
          </cell>
          <cell r="CR697" t="str">
            <v>MICRORED DE SALUD CENTENARIO</v>
          </cell>
        </row>
        <row r="698">
          <cell r="S698" t="str">
            <v>15440205</v>
          </cell>
          <cell r="T698" t="str">
            <v>NELLY</v>
          </cell>
          <cell r="U698" t="str">
            <v>SIERRA</v>
          </cell>
          <cell r="V698" t="str">
            <v>RAMOS</v>
          </cell>
          <cell r="W698" t="str">
            <v>SIN DATOS</v>
          </cell>
          <cell r="X698" t="str">
            <v>04/03/1975</v>
          </cell>
          <cell r="Y698" t="str">
            <v>Femenino</v>
          </cell>
          <cell r="Z698" t="str">
            <v>Soltero</v>
          </cell>
          <cell r="AA698" t="str">
            <v>URB.NUEVA GRANJA B - 2</v>
          </cell>
          <cell r="AE698" t="str">
            <v>Superior Técnico</v>
          </cell>
          <cell r="AF698" t="str">
            <v>Técnico superior completo</v>
          </cell>
          <cell r="AG698" t="str">
            <v>TECNICO EN ENFERMERIA</v>
          </cell>
          <cell r="AK698" t="str">
            <v>TITULO</v>
          </cell>
          <cell r="AM698" t="str">
            <v>NO</v>
          </cell>
          <cell r="AR698" t="str">
            <v>SI</v>
          </cell>
          <cell r="AS698" t="str">
            <v>NO</v>
          </cell>
          <cell r="AT698" t="str">
            <v>NO</v>
          </cell>
          <cell r="AU698" t="str">
            <v>11/11/2021</v>
          </cell>
          <cell r="AV698" t="str">
            <v>11/11/2021</v>
          </cell>
          <cell r="AW698" t="str">
            <v>TECNICO/A EN ENFERMERIA I</v>
          </cell>
          <cell r="AX698" t="str">
            <v>Regimen 276</v>
          </cell>
          <cell r="AY698" t="str">
            <v>Nombrado</v>
          </cell>
          <cell r="AZ698" t="str">
            <v>STF</v>
          </cell>
          <cell r="BA698" t="str">
            <v>0099-STF-Servidor Tecnico F</v>
          </cell>
          <cell r="BB698" t="str">
            <v>TF</v>
          </cell>
          <cell r="BE698" t="str">
            <v>Presencial</v>
          </cell>
          <cell r="BF698" t="str">
            <v>NO</v>
          </cell>
          <cell r="BG698" t="str">
            <v>NO</v>
          </cell>
          <cell r="BI698" t="str">
            <v>NO</v>
          </cell>
          <cell r="BJ698" t="str">
            <v>NO</v>
          </cell>
          <cell r="BL698" t="str">
            <v>SI</v>
          </cell>
          <cell r="BM698" t="str">
            <v>Activos</v>
          </cell>
          <cell r="BN698" t="str">
            <v>Tecnicos</v>
          </cell>
          <cell r="BO698" t="str">
            <v>TECNICO ASIS</v>
          </cell>
          <cell r="BP698" t="str">
            <v>000624</v>
          </cell>
          <cell r="BQ698" t="str">
            <v>Ocupada</v>
          </cell>
          <cell r="BR698" t="str">
            <v>Concurso</v>
          </cell>
          <cell r="BS698" t="str">
            <v>11/11/2021</v>
          </cell>
          <cell r="BT698" t="str">
            <v>RESOLUCION DIRECTORAL</v>
          </cell>
          <cell r="BU698" t="str">
            <v>11/11/2021</v>
          </cell>
          <cell r="BV698" t="str">
            <v>RD. 382-2021-D-RSAB-APURIMAC</v>
          </cell>
          <cell r="BW698" t="str">
            <v>P.S. I-1 OCRABAMBA</v>
          </cell>
          <cell r="BX698" t="str">
            <v>RED DE SALUD ABANCAY</v>
          </cell>
          <cell r="BZ698" t="str">
            <v>Personal y Obligaciones Sociales</v>
          </cell>
          <cell r="CA698" t="str">
            <v>RECURSOS ORDINARIOS</v>
          </cell>
          <cell r="CB698" t="str">
            <v>12</v>
          </cell>
          <cell r="CC698" t="str">
            <v>BANCO DE LA NACION</v>
          </cell>
          <cell r="CD698" t="str">
            <v>CUENTA CORRIENTE</v>
          </cell>
          <cell r="CE698" t="str">
            <v>00000000000000000000</v>
          </cell>
          <cell r="CF698" t="str">
            <v>00000000000000000000</v>
          </cell>
          <cell r="CG698" t="str">
            <v>DL.19990 - SNP</v>
          </cell>
          <cell r="CH698" t="str">
            <v>O.N.P.</v>
          </cell>
          <cell r="CI698" t="str">
            <v>11/11/2021</v>
          </cell>
          <cell r="CJ698" t="str">
            <v>-</v>
          </cell>
          <cell r="CK698" t="str">
            <v>-</v>
          </cell>
          <cell r="CL698" t="str">
            <v>UE Red De Salud Abancay</v>
          </cell>
          <cell r="CM698" t="str">
            <v>ACTIVO</v>
          </cell>
          <cell r="CQ698" t="str">
            <v>Perú</v>
          </cell>
          <cell r="CR698" t="str">
            <v>MICRORED DE SALUD CENTENARIO</v>
          </cell>
        </row>
        <row r="699">
          <cell r="S699" t="str">
            <v>31022368</v>
          </cell>
          <cell r="T699" t="str">
            <v>MARTIDES</v>
          </cell>
          <cell r="U699" t="str">
            <v>OSCCO</v>
          </cell>
          <cell r="V699" t="str">
            <v>VARGAS</v>
          </cell>
          <cell r="W699" t="str">
            <v>SIN DATOS</v>
          </cell>
          <cell r="X699" t="str">
            <v>04/06/1970</v>
          </cell>
          <cell r="Y699" t="str">
            <v>Masculino</v>
          </cell>
          <cell r="Z699" t="str">
            <v>Soltero</v>
          </cell>
          <cell r="AA699" t="str">
            <v>COMUNIDAD TACMARA S/N</v>
          </cell>
          <cell r="AE699" t="str">
            <v>Superior Técnico</v>
          </cell>
          <cell r="AF699" t="str">
            <v>Técnico superior completo</v>
          </cell>
          <cell r="AG699" t="str">
            <v>TECNICO EN ENFERMERIA</v>
          </cell>
          <cell r="AK699" t="str">
            <v>TITULO</v>
          </cell>
          <cell r="AM699" t="str">
            <v>NO</v>
          </cell>
          <cell r="AR699" t="str">
            <v>SI</v>
          </cell>
          <cell r="AS699" t="str">
            <v>NO</v>
          </cell>
          <cell r="AT699" t="str">
            <v>NO</v>
          </cell>
          <cell r="AV699" t="str">
            <v>2009-01-01</v>
          </cell>
          <cell r="AW699" t="str">
            <v>TECNICO/A EN ENFERMERIA I</v>
          </cell>
          <cell r="AX699" t="str">
            <v>Regimen 276</v>
          </cell>
          <cell r="AY699" t="str">
            <v>Nombrado</v>
          </cell>
          <cell r="AZ699" t="str">
            <v>STF</v>
          </cell>
          <cell r="BA699" t="str">
            <v>0099-STF-Servidor Tecnico F</v>
          </cell>
          <cell r="BB699" t="str">
            <v>TF</v>
          </cell>
          <cell r="BE699" t="str">
            <v>Presencial</v>
          </cell>
          <cell r="BF699" t="str">
            <v>NO</v>
          </cell>
          <cell r="BG699" t="str">
            <v>NO</v>
          </cell>
          <cell r="BI699" t="str">
            <v>NO</v>
          </cell>
          <cell r="BJ699" t="str">
            <v>NO</v>
          </cell>
          <cell r="BK699" t="str">
            <v>20/10/2016</v>
          </cell>
          <cell r="BL699" t="str">
            <v>SI</v>
          </cell>
          <cell r="BM699" t="str">
            <v>Activos</v>
          </cell>
          <cell r="BN699" t="str">
            <v>Tecnicos</v>
          </cell>
          <cell r="BO699" t="str">
            <v>TECNICO ASIS</v>
          </cell>
          <cell r="BP699" t="str">
            <v>000538</v>
          </cell>
          <cell r="BQ699" t="str">
            <v>Ocupada</v>
          </cell>
          <cell r="BR699" t="str">
            <v>Ley 30372</v>
          </cell>
          <cell r="BS699" t="str">
            <v>17/10/2016</v>
          </cell>
          <cell r="BT699" t="str">
            <v>DECRETO SUPREMO</v>
          </cell>
          <cell r="BU699" t="str">
            <v>15/10/2016</v>
          </cell>
          <cell r="BV699" t="str">
            <v>DS 286-2016-EF Nombramiento 2016</v>
          </cell>
          <cell r="BX699" t="str">
            <v>DIRECCION EJECUTIVA</v>
          </cell>
          <cell r="BY699" t="str">
            <v>GESTION ADMINISTRATIVA</v>
          </cell>
          <cell r="BZ699" t="str">
            <v>Personal y Obligaciones Sociales</v>
          </cell>
          <cell r="CA699" t="str">
            <v>RECURSOS ORDINARIOS</v>
          </cell>
          <cell r="CB699" t="str">
            <v>12</v>
          </cell>
          <cell r="CC699" t="str">
            <v>BANCO DE LA NACION</v>
          </cell>
          <cell r="CD699" t="str">
            <v>CUENTA DE AHORRO</v>
          </cell>
          <cell r="CE699" t="str">
            <v>04181197477</v>
          </cell>
          <cell r="CF699" t="str">
            <v>00000000000000000000</v>
          </cell>
          <cell r="CG699" t="str">
            <v>DL.19990 - SNP</v>
          </cell>
          <cell r="CH699" t="str">
            <v>O.N.P.</v>
          </cell>
          <cell r="CI699" t="str">
            <v>01/07/2018</v>
          </cell>
          <cell r="CJ699" t="str">
            <v>000000000000</v>
          </cell>
          <cell r="CK699" t="str">
            <v>0000000000000</v>
          </cell>
          <cell r="CL699" t="str">
            <v>UE Red De Salud Abancay</v>
          </cell>
          <cell r="CM699" t="str">
            <v>ACTIVO</v>
          </cell>
          <cell r="CQ699" t="str">
            <v>Perú</v>
          </cell>
          <cell r="CR699" t="str">
            <v>MICRORED DE SALUD MICAELA BASTIDAS</v>
          </cell>
        </row>
        <row r="700">
          <cell r="S700" t="str">
            <v>31024469</v>
          </cell>
          <cell r="T700" t="str">
            <v>LIZ AYDEE</v>
          </cell>
          <cell r="U700" t="str">
            <v>PEÑA</v>
          </cell>
          <cell r="V700" t="str">
            <v>MENA</v>
          </cell>
          <cell r="W700" t="str">
            <v>SIN DATOS</v>
          </cell>
          <cell r="X700" t="str">
            <v>03/02/1976</v>
          </cell>
          <cell r="Y700" t="str">
            <v>Femenino</v>
          </cell>
          <cell r="Z700" t="str">
            <v>Casado</v>
          </cell>
          <cell r="AA700" t="str">
            <v>ASOC.VIVIENDA VICTOR ACOSTA 2DA.ETAPA</v>
          </cell>
          <cell r="AC700" t="str">
            <v>lizayde@gmail.com</v>
          </cell>
          <cell r="AD700" t="str">
            <v>974781752</v>
          </cell>
          <cell r="AE700" t="str">
            <v>Superior Técnico</v>
          </cell>
          <cell r="AF700" t="str">
            <v>Técnico superior completo</v>
          </cell>
          <cell r="AG700" t="str">
            <v>TECNICO EN ENFERMERIA</v>
          </cell>
          <cell r="AK700" t="str">
            <v>TITULO</v>
          </cell>
          <cell r="AM700" t="str">
            <v>NO</v>
          </cell>
          <cell r="AR700" t="str">
            <v>SI</v>
          </cell>
          <cell r="AS700" t="str">
            <v>NO</v>
          </cell>
          <cell r="AT700" t="str">
            <v>NO</v>
          </cell>
          <cell r="AV700" t="str">
            <v>01/04/2018</v>
          </cell>
          <cell r="AW700" t="str">
            <v>TECNICO/A EN ENFERMERIA I</v>
          </cell>
          <cell r="AX700" t="str">
            <v>Regimen 1057 (CAS)</v>
          </cell>
          <cell r="AY700" t="str">
            <v>Contrato CAS</v>
          </cell>
          <cell r="AZ700" t="str">
            <v>Sin Nivel Remunerativo</v>
          </cell>
          <cell r="BA700" t="str">
            <v>0000-Sin Nivel Remunerativo</v>
          </cell>
          <cell r="BC700" t="str">
            <v>Recursos Ordinarios</v>
          </cell>
          <cell r="BD700" t="str">
            <v>1500</v>
          </cell>
          <cell r="BE700" t="str">
            <v>Presencial</v>
          </cell>
          <cell r="BF700" t="str">
            <v>NO</v>
          </cell>
          <cell r="BG700" t="str">
            <v>NO</v>
          </cell>
          <cell r="BI700" t="str">
            <v>NO</v>
          </cell>
          <cell r="BJ700" t="str">
            <v>NO</v>
          </cell>
          <cell r="BL700" t="str">
            <v>NO</v>
          </cell>
          <cell r="BM700" t="str">
            <v>Contrato Administrativo de Servicios</v>
          </cell>
          <cell r="BN700" t="str">
            <v>Tecnicos</v>
          </cell>
          <cell r="BO700" t="str">
            <v>TECNICO ASIS</v>
          </cell>
          <cell r="BP700" t="str">
            <v>000356</v>
          </cell>
          <cell r="BQ700" t="str">
            <v>Ocupada</v>
          </cell>
          <cell r="BR700" t="str">
            <v>Concurso</v>
          </cell>
          <cell r="BS700" t="str">
            <v>01/04/2018</v>
          </cell>
          <cell r="BT700" t="str">
            <v>MEMORANDUM</v>
          </cell>
          <cell r="BU700" t="str">
            <v>01/04/2018</v>
          </cell>
          <cell r="BV700" t="str">
            <v>143-2018</v>
          </cell>
          <cell r="BW700" t="str">
            <v>RED DE SALUD ABANCAY</v>
          </cell>
          <cell r="BX700" t="str">
            <v>DIRECCION EJECUTIVA</v>
          </cell>
          <cell r="BZ700" t="str">
            <v>Personal y Obligaciones Sociales</v>
          </cell>
          <cell r="CA700" t="str">
            <v>RECURSOS ORDINARIOS</v>
          </cell>
          <cell r="CB700" t="str">
            <v>9</v>
          </cell>
          <cell r="CC700" t="str">
            <v>BANCO DE LA NACION</v>
          </cell>
          <cell r="CD700" t="str">
            <v>CUENTA DE AHORRO</v>
          </cell>
          <cell r="CE700" t="str">
            <v>04181240720</v>
          </cell>
          <cell r="CF700" t="str">
            <v>1</v>
          </cell>
          <cell r="CG700" t="str">
            <v>DL.19990 - SNP</v>
          </cell>
          <cell r="CH700" t="str">
            <v>O.N.P.</v>
          </cell>
          <cell r="CJ700" t="str">
            <v>0</v>
          </cell>
          <cell r="CK700" t="str">
            <v>0</v>
          </cell>
          <cell r="CL700" t="str">
            <v>UE Red De Salud Abancay</v>
          </cell>
          <cell r="CM700" t="str">
            <v>ACTIVO</v>
          </cell>
          <cell r="CQ700" t="str">
            <v>Perú</v>
          </cell>
          <cell r="CR700" t="str">
            <v>MICRORED DE SALUD CENTENARIO</v>
          </cell>
        </row>
        <row r="701">
          <cell r="S701" t="str">
            <v>72686101</v>
          </cell>
          <cell r="T701" t="str">
            <v>PAMELA</v>
          </cell>
          <cell r="U701" t="str">
            <v>SIERRA</v>
          </cell>
          <cell r="V701" t="str">
            <v>AULLA</v>
          </cell>
          <cell r="W701" t="str">
            <v>SIN DATOS</v>
          </cell>
          <cell r="X701" t="str">
            <v>04/04/1991</v>
          </cell>
          <cell r="Y701" t="str">
            <v>Femenino</v>
          </cell>
          <cell r="Z701" t="str">
            <v>Soltero</v>
          </cell>
          <cell r="AA701" t="str">
            <v>URB GRANJA MAUCACALLE S/N</v>
          </cell>
          <cell r="AC701" t="str">
            <v>psierra1991@gmail.com</v>
          </cell>
          <cell r="AD701" t="str">
            <v>983147823</v>
          </cell>
          <cell r="AE701" t="str">
            <v>Superior Universitario</v>
          </cell>
          <cell r="AF701" t="str">
            <v>Superior completo</v>
          </cell>
          <cell r="AG701" t="str">
            <v>ENFERMERA(O)</v>
          </cell>
          <cell r="AK701" t="str">
            <v>TITULO</v>
          </cell>
          <cell r="AM701" t="str">
            <v>NO</v>
          </cell>
          <cell r="AR701" t="str">
            <v>SI</v>
          </cell>
          <cell r="AS701" t="str">
            <v>NO</v>
          </cell>
          <cell r="AT701" t="str">
            <v>NO</v>
          </cell>
          <cell r="AU701" t="str">
            <v>01-10-2017</v>
          </cell>
          <cell r="AV701" t="str">
            <v>05/08/2022</v>
          </cell>
          <cell r="AW701" t="str">
            <v>ENFERMERA/O</v>
          </cell>
          <cell r="AX701" t="str">
            <v>Regimen 1057 (CAS)</v>
          </cell>
          <cell r="AY701" t="str">
            <v>CAS LEY N° 31538</v>
          </cell>
          <cell r="AZ701" t="str">
            <v>Sin Nivel Remunerativo</v>
          </cell>
          <cell r="BA701" t="str">
            <v>0000-Sin Nivel Remunerativo</v>
          </cell>
          <cell r="BC701" t="str">
            <v>Recursos Ordinarios</v>
          </cell>
          <cell r="BD701" t="str">
            <v>2099</v>
          </cell>
          <cell r="BE701" t="str">
            <v>Presencial</v>
          </cell>
          <cell r="BF701" t="str">
            <v>NO</v>
          </cell>
          <cell r="BG701" t="str">
            <v>NO</v>
          </cell>
          <cell r="BI701" t="str">
            <v>NO</v>
          </cell>
          <cell r="BJ701" t="str">
            <v>NO</v>
          </cell>
          <cell r="BL701" t="str">
            <v>NO</v>
          </cell>
          <cell r="BM701" t="str">
            <v>Contrato Administrativo de Servicios</v>
          </cell>
          <cell r="BN701" t="str">
            <v>Profesionales de la Salud</v>
          </cell>
          <cell r="BO701" t="str">
            <v>PROF. DE LA SALUD</v>
          </cell>
          <cell r="BP701" t="str">
            <v>000905</v>
          </cell>
          <cell r="BQ701" t="str">
            <v>Ocupada</v>
          </cell>
          <cell r="BR701" t="str">
            <v>Contrato</v>
          </cell>
          <cell r="BS701" t="str">
            <v>05/08/2022</v>
          </cell>
          <cell r="BT701" t="str">
            <v>MEMORANDUM</v>
          </cell>
          <cell r="BU701" t="str">
            <v>05/08/2022</v>
          </cell>
          <cell r="BV701" t="str">
            <v>1051-2022</v>
          </cell>
          <cell r="BW701" t="str">
            <v>UE 1498 RED DE SALUD ABANCAY</v>
          </cell>
          <cell r="BX701" t="str">
            <v>RED DE SALUD ABANCAY</v>
          </cell>
          <cell r="BZ701" t="str">
            <v>Personal y Obligaciones Sociales</v>
          </cell>
          <cell r="CA701" t="str">
            <v>RECURSOS ORDINARIOS</v>
          </cell>
          <cell r="CB701" t="str">
            <v>2</v>
          </cell>
          <cell r="CC701" t="str">
            <v>BANCO DE LA NACION</v>
          </cell>
          <cell r="CD701" t="str">
            <v>MULTIRED</v>
          </cell>
          <cell r="CG701" t="str">
            <v>DL.19990 - SNP</v>
          </cell>
          <cell r="CH701" t="str">
            <v>O.N.P.</v>
          </cell>
          <cell r="CI701" t="str">
            <v>05/08/2022</v>
          </cell>
          <cell r="CL701" t="str">
            <v>UE Red De Salud Abancay</v>
          </cell>
          <cell r="CM701" t="str">
            <v>ACTIVO</v>
          </cell>
          <cell r="CQ701" t="str">
            <v>Perú</v>
          </cell>
          <cell r="CR701" t="str">
            <v>MICRORED DE SALUD CENTENARIO</v>
          </cell>
        </row>
        <row r="702">
          <cell r="S702" t="str">
            <v>24000392</v>
          </cell>
          <cell r="T702" t="str">
            <v>MARLENI</v>
          </cell>
          <cell r="U702" t="str">
            <v>HUACAC</v>
          </cell>
          <cell r="V702" t="str">
            <v>QUINTANA</v>
          </cell>
          <cell r="W702" t="str">
            <v>SIN DATOS</v>
          </cell>
          <cell r="X702" t="str">
            <v>04/09/1974</v>
          </cell>
          <cell r="Y702" t="str">
            <v>Femenino</v>
          </cell>
          <cell r="Z702" t="str">
            <v>Soltero</v>
          </cell>
          <cell r="AA702" t="str">
            <v>MIGUEL GUITART S/N</v>
          </cell>
          <cell r="AC702" t="str">
            <v>amyrubi@gmail.com</v>
          </cell>
          <cell r="AD702" t="str">
            <v>997461684</v>
          </cell>
          <cell r="AE702" t="str">
            <v>Superior Técnico</v>
          </cell>
          <cell r="AF702" t="str">
            <v>Técnico superior completo</v>
          </cell>
          <cell r="AG702" t="str">
            <v>TECNICO EN ENFERMERIA</v>
          </cell>
          <cell r="AK702" t="str">
            <v>TITULO</v>
          </cell>
          <cell r="AM702" t="str">
            <v>NO</v>
          </cell>
          <cell r="AR702" t="str">
            <v>SI</v>
          </cell>
          <cell r="AS702" t="str">
            <v>NO</v>
          </cell>
          <cell r="AT702" t="str">
            <v>NO</v>
          </cell>
          <cell r="AV702" t="str">
            <v>2009-01-01</v>
          </cell>
          <cell r="AW702" t="str">
            <v>TECNICO/A EN ENFERMERIA I</v>
          </cell>
          <cell r="AX702" t="str">
            <v>Regimen 1057 (CAS)</v>
          </cell>
          <cell r="AY702" t="str">
            <v>Contrato CAS</v>
          </cell>
          <cell r="AZ702" t="str">
            <v>Sin Nivel Remunerativo</v>
          </cell>
          <cell r="BA702" t="str">
            <v>0000-Sin Nivel Remunerativo</v>
          </cell>
          <cell r="BC702" t="str">
            <v>Recursos Ordinarios</v>
          </cell>
          <cell r="BD702" t="str">
            <v>1200</v>
          </cell>
          <cell r="BE702" t="str">
            <v>Presencial</v>
          </cell>
          <cell r="BF702" t="str">
            <v>NO</v>
          </cell>
          <cell r="BG702" t="str">
            <v>NO</v>
          </cell>
          <cell r="BI702" t="str">
            <v>NO</v>
          </cell>
          <cell r="BJ702" t="str">
            <v>NO</v>
          </cell>
          <cell r="BL702" t="str">
            <v>NO</v>
          </cell>
          <cell r="BM702" t="str">
            <v>Contrato Administrativo de Servicios</v>
          </cell>
          <cell r="BN702" t="str">
            <v>Tecnicos</v>
          </cell>
          <cell r="BO702" t="str">
            <v>TECNICO ASIS</v>
          </cell>
          <cell r="BP702" t="str">
            <v>000224</v>
          </cell>
          <cell r="BQ702" t="str">
            <v>Ocupada</v>
          </cell>
          <cell r="BR702" t="str">
            <v>Concurso</v>
          </cell>
          <cell r="BS702" t="str">
            <v>01/09/2010</v>
          </cell>
          <cell r="BT702" t="str">
            <v>CONTRATO</v>
          </cell>
          <cell r="BU702" t="str">
            <v>01/09/2010</v>
          </cell>
          <cell r="BV702" t="str">
            <v>076-2010</v>
          </cell>
          <cell r="BW702" t="str">
            <v>RED DE SALUD ABANCAY</v>
          </cell>
          <cell r="BX702" t="str">
            <v>DIRECCION EJECUTIVA</v>
          </cell>
          <cell r="BY702" t="str">
            <v>GESTION ADMINISTRATIVA</v>
          </cell>
          <cell r="BZ702" t="str">
            <v>Personal y Obligaciones Sociales</v>
          </cell>
          <cell r="CA702" t="str">
            <v>RECURSOS ORDINARIOS</v>
          </cell>
          <cell r="CB702" t="str">
            <v>12</v>
          </cell>
          <cell r="CC702" t="str">
            <v>BANCO DE LA NACION</v>
          </cell>
          <cell r="CD702" t="str">
            <v>CUENTA DE AHORRO</v>
          </cell>
          <cell r="CE702" t="str">
            <v>04181072216</v>
          </cell>
          <cell r="CF702" t="str">
            <v>00000000000000000000</v>
          </cell>
          <cell r="CG702" t="str">
            <v>DL.25897 - SPP</v>
          </cell>
          <cell r="CH702" t="str">
            <v>AFP PROFUTURO</v>
          </cell>
          <cell r="CI702" t="str">
            <v>22/10/2010</v>
          </cell>
          <cell r="CJ702" t="str">
            <v>572740MHQCN1</v>
          </cell>
          <cell r="CK702" t="str">
            <v>000000000000000</v>
          </cell>
          <cell r="CL702" t="str">
            <v>UE Red De Salud Abancay</v>
          </cell>
          <cell r="CM702" t="str">
            <v>ACTIVO</v>
          </cell>
          <cell r="CQ702" t="str">
            <v>Perú</v>
          </cell>
          <cell r="CR702" t="str">
            <v>MICRORED DE SALUD MICAELA BASTIDAS</v>
          </cell>
        </row>
        <row r="703">
          <cell r="S703" t="str">
            <v>42496682</v>
          </cell>
          <cell r="T703" t="str">
            <v>ERIKA</v>
          </cell>
          <cell r="U703" t="str">
            <v>TORRES</v>
          </cell>
          <cell r="V703" t="str">
            <v>PEÑA</v>
          </cell>
          <cell r="W703" t="str">
            <v>SIN DATOS</v>
          </cell>
          <cell r="X703" t="str">
            <v>12/03/1984</v>
          </cell>
          <cell r="Y703" t="str">
            <v>Femenino</v>
          </cell>
          <cell r="Z703" t="str">
            <v>Soltero</v>
          </cell>
          <cell r="AA703" t="str">
            <v>CALLE LA VICTORIA 202</v>
          </cell>
          <cell r="AC703" t="str">
            <v>ermi_2125@hotmail.com</v>
          </cell>
          <cell r="AD703" t="str">
            <v>988607089</v>
          </cell>
          <cell r="AE703" t="str">
            <v>Superior Universitario</v>
          </cell>
          <cell r="AF703" t="str">
            <v>Superior completo</v>
          </cell>
          <cell r="AG703" t="str">
            <v>ENFERMERA(O)</v>
          </cell>
          <cell r="AK703" t="str">
            <v>TITULO</v>
          </cell>
          <cell r="AL703" t="str">
            <v>55524</v>
          </cell>
          <cell r="AM703" t="str">
            <v>NO</v>
          </cell>
          <cell r="AR703" t="str">
            <v>SI</v>
          </cell>
          <cell r="AS703" t="str">
            <v>NO</v>
          </cell>
          <cell r="AT703" t="str">
            <v>NO</v>
          </cell>
          <cell r="AV703" t="str">
            <v>2012-12-01</v>
          </cell>
          <cell r="AW703" t="str">
            <v>ENFERMERA/O</v>
          </cell>
          <cell r="AX703" t="str">
            <v>Regimen 1057 (CAS)</v>
          </cell>
          <cell r="AY703" t="str">
            <v>Contrato CAS</v>
          </cell>
          <cell r="AZ703" t="str">
            <v>Sin Nivel Remunerativo</v>
          </cell>
          <cell r="BA703" t="str">
            <v>0000-Sin Nivel Remunerativo</v>
          </cell>
          <cell r="BC703" t="str">
            <v>Recursos Ordinarios</v>
          </cell>
          <cell r="BD703" t="str">
            <v>2000</v>
          </cell>
          <cell r="BE703" t="str">
            <v>Semipresencial</v>
          </cell>
          <cell r="BF703" t="str">
            <v>NO</v>
          </cell>
          <cell r="BG703" t="str">
            <v>NO</v>
          </cell>
          <cell r="BH703" t="str">
            <v>Hijo en edad de lactancia</v>
          </cell>
          <cell r="BI703" t="str">
            <v>NO</v>
          </cell>
          <cell r="BJ703" t="str">
            <v>NO</v>
          </cell>
          <cell r="BL703" t="str">
            <v>NO</v>
          </cell>
          <cell r="BM703" t="str">
            <v>Contrato Administrativo de Servicios</v>
          </cell>
          <cell r="BN703" t="str">
            <v>Profesionales de la Salud</v>
          </cell>
          <cell r="BO703" t="str">
            <v>PROF. DE LA SALUD</v>
          </cell>
          <cell r="BP703" t="str">
            <v>000254</v>
          </cell>
          <cell r="BQ703" t="str">
            <v>Ocupada</v>
          </cell>
          <cell r="BR703" t="str">
            <v>Contrato</v>
          </cell>
          <cell r="BS703" t="str">
            <v>01/12/2012</v>
          </cell>
          <cell r="BT703" t="str">
            <v>CONTRATO</v>
          </cell>
          <cell r="BU703" t="str">
            <v>01/12/2012</v>
          </cell>
          <cell r="BV703" t="str">
            <v>175-2012</v>
          </cell>
          <cell r="BW703" t="str">
            <v>RED DE SALUD ABANCAY</v>
          </cell>
          <cell r="BX703" t="str">
            <v>DIRECCION EJECUTIVA</v>
          </cell>
          <cell r="BY703" t="str">
            <v>GESTION ADMINISTRATIVA</v>
          </cell>
          <cell r="BZ703" t="str">
            <v>Personal y Obligaciones Sociales</v>
          </cell>
          <cell r="CA703" t="str">
            <v>RECURSOS ORDINARIOS</v>
          </cell>
          <cell r="CB703" t="str">
            <v>12</v>
          </cell>
          <cell r="CC703" t="str">
            <v>BANCO DE LA NACION</v>
          </cell>
          <cell r="CD703" t="str">
            <v>CUENTA DE AHORRO</v>
          </cell>
          <cell r="CE703" t="str">
            <v>04035585910</v>
          </cell>
          <cell r="CF703" t="str">
            <v>00000000000000000000</v>
          </cell>
          <cell r="CG703" t="str">
            <v>DL.19990 - SNP</v>
          </cell>
          <cell r="CH703" t="str">
            <v>O.N.P.</v>
          </cell>
          <cell r="CJ703" t="str">
            <v>0</v>
          </cell>
          <cell r="CK703" t="str">
            <v>0</v>
          </cell>
          <cell r="CL703" t="str">
            <v>UE Red De Salud Abancay</v>
          </cell>
          <cell r="CM703" t="str">
            <v>ACTIVO</v>
          </cell>
          <cell r="CQ703" t="str">
            <v>Perú</v>
          </cell>
          <cell r="CR703" t="str">
            <v>MICRORED DE SALUD MICAELA BASTIDAS</v>
          </cell>
        </row>
        <row r="704">
          <cell r="S704" t="str">
            <v>43376346</v>
          </cell>
          <cell r="T704" t="str">
            <v>ARLEN</v>
          </cell>
          <cell r="U704" t="str">
            <v>ARANA</v>
          </cell>
          <cell r="V704" t="str">
            <v>SARAVIA</v>
          </cell>
          <cell r="W704" t="str">
            <v>SIN DATOS</v>
          </cell>
          <cell r="X704" t="str">
            <v>19/05/1975</v>
          </cell>
          <cell r="Y704" t="str">
            <v>Masculino</v>
          </cell>
          <cell r="Z704" t="str">
            <v>Soltero</v>
          </cell>
          <cell r="AA704" t="str">
            <v>AV HUASCAR S/N</v>
          </cell>
          <cell r="AC704" t="str">
            <v>arlenarza@hotmail.com</v>
          </cell>
          <cell r="AD704" t="str">
            <v>983741760</v>
          </cell>
          <cell r="AE704" t="str">
            <v>Superior Técnico</v>
          </cell>
          <cell r="AF704" t="str">
            <v>Técnico superior incompleto</v>
          </cell>
          <cell r="AG704" t="str">
            <v>TECNICO EN MANTENIMIENTO</v>
          </cell>
          <cell r="AK704" t="str">
            <v>EGRESADO</v>
          </cell>
          <cell r="AM704" t="str">
            <v>NO</v>
          </cell>
          <cell r="AR704" t="str">
            <v>SI</v>
          </cell>
          <cell r="AS704" t="str">
            <v>NO</v>
          </cell>
          <cell r="AT704" t="str">
            <v>NO</v>
          </cell>
          <cell r="AV704" t="str">
            <v>2012-11-01</v>
          </cell>
          <cell r="AW704" t="str">
            <v>TRABAJADOR/A DE SERVICIOS GENERALES</v>
          </cell>
          <cell r="AX704" t="str">
            <v>Regimen 1057 (CAS)</v>
          </cell>
          <cell r="AY704" t="str">
            <v>Contrato CAS</v>
          </cell>
          <cell r="AZ704" t="str">
            <v>Sin Nivel Remunerativo</v>
          </cell>
          <cell r="BA704" t="str">
            <v>0000-Sin Nivel Remunerativo</v>
          </cell>
          <cell r="BC704" t="str">
            <v>Recursos Ordinarios</v>
          </cell>
          <cell r="BD704" t="str">
            <v>1000</v>
          </cell>
          <cell r="BE704" t="str">
            <v>Presencial</v>
          </cell>
          <cell r="BF704" t="str">
            <v>NO</v>
          </cell>
          <cell r="BG704" t="str">
            <v>NO</v>
          </cell>
          <cell r="BI704" t="str">
            <v>NO</v>
          </cell>
          <cell r="BJ704" t="str">
            <v>NO</v>
          </cell>
          <cell r="BL704" t="str">
            <v>NO</v>
          </cell>
          <cell r="BM704" t="str">
            <v>Contrato Administrativo de Servicios</v>
          </cell>
          <cell r="BN704" t="str">
            <v>Auxiliares</v>
          </cell>
          <cell r="BO704" t="str">
            <v>AUXILIAR ADM</v>
          </cell>
          <cell r="BP704" t="str">
            <v>000236</v>
          </cell>
          <cell r="BQ704" t="str">
            <v>Ocupada</v>
          </cell>
          <cell r="BR704" t="str">
            <v>Concurso</v>
          </cell>
          <cell r="BS704" t="str">
            <v>01/11/2012</v>
          </cell>
          <cell r="BT704" t="str">
            <v>CONTRATO</v>
          </cell>
          <cell r="BU704" t="str">
            <v>01/11/2012</v>
          </cell>
          <cell r="BV704" t="str">
            <v>008-2012</v>
          </cell>
          <cell r="BW704" t="str">
            <v>RED DE SALUD ABANCAY</v>
          </cell>
          <cell r="BX704" t="str">
            <v>DIRECCION EJECUTIVA</v>
          </cell>
          <cell r="BY704" t="str">
            <v>GESTION ADMINISTRATIVA</v>
          </cell>
          <cell r="BZ704" t="str">
            <v>Personal y Obligaciones Sociales</v>
          </cell>
          <cell r="CA704" t="str">
            <v>RECURSOS ORDINARIOS</v>
          </cell>
          <cell r="CB704" t="str">
            <v>12</v>
          </cell>
          <cell r="CC704" t="str">
            <v>BANCO DE LA NACION</v>
          </cell>
          <cell r="CD704" t="str">
            <v>CUENTA DE AHORRO</v>
          </cell>
          <cell r="CE704" t="str">
            <v>04181092063</v>
          </cell>
          <cell r="CF704" t="str">
            <v>00000000000000000000</v>
          </cell>
          <cell r="CG704" t="str">
            <v>DL.19990 - SNP</v>
          </cell>
          <cell r="CH704" t="str">
            <v>O.N.P.</v>
          </cell>
          <cell r="CI704" t="str">
            <v>01/11/2012</v>
          </cell>
          <cell r="CJ704" t="str">
            <v>1</v>
          </cell>
          <cell r="CK704" t="str">
            <v>0</v>
          </cell>
          <cell r="CL704" t="str">
            <v>UE Red De Salud Abancay</v>
          </cell>
          <cell r="CM704" t="str">
            <v>ACTIVO</v>
          </cell>
          <cell r="CQ704" t="str">
            <v>Perú</v>
          </cell>
          <cell r="CR704" t="str">
            <v>MICRORED DE SALUD CENTENARIO</v>
          </cell>
        </row>
        <row r="705">
          <cell r="S705" t="str">
            <v>41059031</v>
          </cell>
          <cell r="T705" t="str">
            <v>MARILU MARIBEL</v>
          </cell>
          <cell r="U705" t="str">
            <v>QUISPE</v>
          </cell>
          <cell r="V705" t="str">
            <v>SERRANO</v>
          </cell>
          <cell r="W705" t="str">
            <v>SIN DATOS</v>
          </cell>
          <cell r="X705" t="str">
            <v>17/12/1979</v>
          </cell>
          <cell r="Y705" t="str">
            <v>Femenino</v>
          </cell>
          <cell r="Z705" t="str">
            <v>Soltero</v>
          </cell>
          <cell r="AA705" t="str">
            <v>JR HONDURAS 217</v>
          </cell>
          <cell r="AC705" t="str">
            <v>MALU_QS_17@HOTMAIL.COM</v>
          </cell>
          <cell r="AD705" t="str">
            <v>957295084,957295084</v>
          </cell>
          <cell r="AE705" t="str">
            <v>Superior Universitario</v>
          </cell>
          <cell r="AF705" t="str">
            <v>Superior completo</v>
          </cell>
          <cell r="AG705" t="str">
            <v>ENFERMERA(O)</v>
          </cell>
          <cell r="AK705" t="str">
            <v>TITULO</v>
          </cell>
          <cell r="AL705" t="str">
            <v>47534</v>
          </cell>
          <cell r="AM705" t="str">
            <v>NO</v>
          </cell>
          <cell r="AR705" t="str">
            <v>SI</v>
          </cell>
          <cell r="AS705" t="str">
            <v>NO</v>
          </cell>
          <cell r="AT705" t="str">
            <v>NO</v>
          </cell>
          <cell r="AV705" t="str">
            <v>2007-07-23</v>
          </cell>
          <cell r="AW705" t="str">
            <v>ENFERMERA/O</v>
          </cell>
          <cell r="AX705" t="str">
            <v>Regimen 276</v>
          </cell>
          <cell r="AY705" t="str">
            <v>Nombrado</v>
          </cell>
          <cell r="AZ705" t="str">
            <v>ENF-10</v>
          </cell>
          <cell r="BA705" t="str">
            <v>0076-ENF-10-Enfermera (nivel I)</v>
          </cell>
          <cell r="BB705" t="str">
            <v>10</v>
          </cell>
          <cell r="BE705" t="str">
            <v>Presencial</v>
          </cell>
          <cell r="BF705" t="str">
            <v>NO</v>
          </cell>
          <cell r="BG705" t="str">
            <v>NO</v>
          </cell>
          <cell r="BI705" t="str">
            <v>NO</v>
          </cell>
          <cell r="BJ705" t="str">
            <v>NO</v>
          </cell>
          <cell r="BK705" t="str">
            <v>20/10/2016</v>
          </cell>
          <cell r="BL705" t="str">
            <v>NO</v>
          </cell>
          <cell r="BM705" t="str">
            <v>Activos</v>
          </cell>
          <cell r="BN705" t="str">
            <v>Profesionales de la Salud</v>
          </cell>
          <cell r="BO705" t="str">
            <v>PROF. DE LA SALUD</v>
          </cell>
          <cell r="BP705" t="str">
            <v>000511</v>
          </cell>
          <cell r="BQ705" t="str">
            <v>Ocupada</v>
          </cell>
          <cell r="BR705" t="str">
            <v>Ley 30372</v>
          </cell>
          <cell r="BS705" t="str">
            <v>17/10/2016</v>
          </cell>
          <cell r="BT705" t="str">
            <v>DECRETO SUPREMO</v>
          </cell>
          <cell r="BU705" t="str">
            <v>15/10/2016</v>
          </cell>
          <cell r="BV705" t="str">
            <v>DS 286-2016-EF Nombramiento 2016</v>
          </cell>
          <cell r="BX705" t="str">
            <v>DIRECCION EJECUTIVA</v>
          </cell>
          <cell r="BY705" t="str">
            <v>GESTION ADMINISTRATIVA</v>
          </cell>
          <cell r="BZ705" t="str">
            <v>Personal y Obligaciones Sociales</v>
          </cell>
          <cell r="CA705" t="str">
            <v>RECURSOS ORDINARIOS</v>
          </cell>
          <cell r="CB705" t="str">
            <v>12</v>
          </cell>
          <cell r="CC705" t="str">
            <v>BANCO DE LA NACION</v>
          </cell>
          <cell r="CD705" t="str">
            <v>MULTIRED</v>
          </cell>
          <cell r="CE705" t="str">
            <v>04181039057</v>
          </cell>
          <cell r="CF705" t="str">
            <v>00000000000000000000</v>
          </cell>
          <cell r="CG705" t="str">
            <v>DL.19990 - SNP</v>
          </cell>
          <cell r="CH705" t="str">
            <v>O.N.P.</v>
          </cell>
          <cell r="CJ705" t="str">
            <v>0</v>
          </cell>
          <cell r="CK705" t="str">
            <v>0000000000000</v>
          </cell>
          <cell r="CL705" t="str">
            <v>UE Red De Salud Abancay</v>
          </cell>
          <cell r="CM705" t="str">
            <v>ACTIVO</v>
          </cell>
          <cell r="CQ705" t="str">
            <v>Perú</v>
          </cell>
          <cell r="CR705" t="str">
            <v>MICRORED DE SALUD CENTENARIO</v>
          </cell>
        </row>
        <row r="706">
          <cell r="S706" t="str">
            <v>31044022</v>
          </cell>
          <cell r="T706" t="str">
            <v>YESICA</v>
          </cell>
          <cell r="U706" t="str">
            <v>VARGAS</v>
          </cell>
          <cell r="V706" t="str">
            <v>BRAVO</v>
          </cell>
          <cell r="W706" t="str">
            <v>SIN DATOS</v>
          </cell>
          <cell r="X706" t="str">
            <v>03/12/1977</v>
          </cell>
          <cell r="Y706" t="str">
            <v>Femenino</v>
          </cell>
          <cell r="Z706" t="str">
            <v>Casado</v>
          </cell>
          <cell r="AA706" t="str">
            <v>AV.ARGENTINA S/N</v>
          </cell>
          <cell r="AC706" t="str">
            <v>oshinlabonita77@hotmail.com</v>
          </cell>
          <cell r="AD706" t="str">
            <v>978510994</v>
          </cell>
          <cell r="AE706" t="str">
            <v>Superior Universitario</v>
          </cell>
          <cell r="AF706" t="str">
            <v>Superior completo</v>
          </cell>
          <cell r="AG706" t="str">
            <v>CIRUJANO DENTISTA</v>
          </cell>
          <cell r="AK706" t="str">
            <v>TITULO</v>
          </cell>
          <cell r="AL706" t="str">
            <v>18622</v>
          </cell>
          <cell r="AM706" t="str">
            <v>NO</v>
          </cell>
          <cell r="AR706" t="str">
            <v>SI</v>
          </cell>
          <cell r="AS706" t="str">
            <v>NO</v>
          </cell>
          <cell r="AT706" t="str">
            <v>NO</v>
          </cell>
          <cell r="AV706" t="str">
            <v>2011-10-04</v>
          </cell>
          <cell r="AW706" t="str">
            <v>ODONTOLOGO</v>
          </cell>
          <cell r="AX706" t="str">
            <v>Regimen 276</v>
          </cell>
          <cell r="AY706" t="str">
            <v>Nombrado</v>
          </cell>
          <cell r="AZ706" t="str">
            <v>CD-I</v>
          </cell>
          <cell r="BA706" t="str">
            <v>0115-CD-I-Cirujano Dentista (nivel I)</v>
          </cell>
          <cell r="BB706" t="str">
            <v>61</v>
          </cell>
          <cell r="BE706" t="str">
            <v>Presencial</v>
          </cell>
          <cell r="BF706" t="str">
            <v>NO</v>
          </cell>
          <cell r="BG706" t="str">
            <v>NO</v>
          </cell>
          <cell r="BI706" t="str">
            <v>NO</v>
          </cell>
          <cell r="BJ706" t="str">
            <v>NO</v>
          </cell>
          <cell r="BK706" t="str">
            <v>2016-01-01</v>
          </cell>
          <cell r="BL706" t="str">
            <v>NO</v>
          </cell>
          <cell r="BM706" t="str">
            <v>Activos</v>
          </cell>
          <cell r="BN706" t="str">
            <v>Profesionales de la Salud</v>
          </cell>
          <cell r="BO706" t="str">
            <v>PROF. DE LA SALUD</v>
          </cell>
          <cell r="BP706" t="str">
            <v>000455</v>
          </cell>
          <cell r="BQ706" t="str">
            <v>Ocupada</v>
          </cell>
          <cell r="BR706" t="str">
            <v>Ley 30281</v>
          </cell>
          <cell r="BS706" t="str">
            <v>31/12/2015</v>
          </cell>
          <cell r="BT706" t="str">
            <v>RESOLUCION DIRECTORAL</v>
          </cell>
          <cell r="BU706" t="str">
            <v>31/12/2015</v>
          </cell>
          <cell r="BV706" t="str">
            <v>Nombramiento 2015</v>
          </cell>
          <cell r="BX706" t="str">
            <v>RED DE SALUD ABANCAY</v>
          </cell>
          <cell r="BY706" t="str">
            <v>GESTION ADMINISTRATIVA</v>
          </cell>
          <cell r="BZ706" t="str">
            <v>Personal y Obligaciones Sociales</v>
          </cell>
          <cell r="CA706" t="str">
            <v>RECURSOS ORDINARIOS</v>
          </cell>
          <cell r="CB706" t="str">
            <v>12</v>
          </cell>
          <cell r="CC706" t="str">
            <v>BANCO DE LA NACION</v>
          </cell>
          <cell r="CD706" t="str">
            <v>MULTIRED</v>
          </cell>
          <cell r="CE706" t="str">
            <v>00000</v>
          </cell>
          <cell r="CF706" t="str">
            <v>00000000000000000000</v>
          </cell>
          <cell r="CG706" t="str">
            <v>DL.19990 - SNP</v>
          </cell>
          <cell r="CH706" t="str">
            <v>O.N.P.</v>
          </cell>
          <cell r="CJ706" t="str">
            <v>0</v>
          </cell>
          <cell r="CK706" t="str">
            <v>000000000000000</v>
          </cell>
          <cell r="CL706" t="str">
            <v>UE Red De Salud Abancay</v>
          </cell>
          <cell r="CM706" t="str">
            <v>ACTIVO</v>
          </cell>
          <cell r="CQ706" t="str">
            <v>Perú</v>
          </cell>
          <cell r="CR706" t="str">
            <v>MICRORED DE SALUD CENTENARIO</v>
          </cell>
        </row>
        <row r="707">
          <cell r="S707" t="str">
            <v>31027145</v>
          </cell>
          <cell r="T707" t="str">
            <v>JULIA</v>
          </cell>
          <cell r="U707" t="str">
            <v>VELASQUEZ</v>
          </cell>
          <cell r="V707" t="str">
            <v>TICA</v>
          </cell>
          <cell r="W707" t="str">
            <v>SIN DATOS</v>
          </cell>
          <cell r="X707" t="str">
            <v>27/07/1973</v>
          </cell>
          <cell r="Y707" t="str">
            <v>Femenino</v>
          </cell>
          <cell r="Z707" t="str">
            <v>Soltero</v>
          </cell>
          <cell r="AA707" t="str">
            <v>AV.CANADA S/N</v>
          </cell>
          <cell r="AC707" t="str">
            <v>julia_velasquezt@hotmail.com</v>
          </cell>
          <cell r="AD707" t="str">
            <v>983300241</v>
          </cell>
          <cell r="AE707" t="str">
            <v>Superior Universitario</v>
          </cell>
          <cell r="AF707" t="str">
            <v>Superior completo</v>
          </cell>
          <cell r="AG707" t="str">
            <v>ENFERMERA(O)</v>
          </cell>
          <cell r="AK707" t="str">
            <v>TITULO</v>
          </cell>
          <cell r="AL707" t="str">
            <v>44385</v>
          </cell>
          <cell r="AM707" t="str">
            <v>NO</v>
          </cell>
          <cell r="AR707" t="str">
            <v>SI</v>
          </cell>
          <cell r="AS707" t="str">
            <v>NO</v>
          </cell>
          <cell r="AT707" t="str">
            <v>NO</v>
          </cell>
          <cell r="AV707" t="str">
            <v>2008-10-01</v>
          </cell>
          <cell r="AW707" t="str">
            <v>ENFERMERA/O</v>
          </cell>
          <cell r="AX707" t="str">
            <v>Regimen 276</v>
          </cell>
          <cell r="AY707" t="str">
            <v>Nombrado</v>
          </cell>
          <cell r="AZ707" t="str">
            <v>ENF-10</v>
          </cell>
          <cell r="BA707" t="str">
            <v>0076-ENF-10-Enfermera (nivel I)</v>
          </cell>
          <cell r="BB707" t="str">
            <v>10</v>
          </cell>
          <cell r="BC707" t="str">
            <v>Donaciones y Transferencias</v>
          </cell>
          <cell r="BE707" t="str">
            <v>Presencial</v>
          </cell>
          <cell r="BF707" t="str">
            <v>NO</v>
          </cell>
          <cell r="BG707" t="str">
            <v>NO</v>
          </cell>
          <cell r="BH707" t="str">
            <v>Presencia de comorbilidad(RM 193-2020-MINSA,7.2)</v>
          </cell>
          <cell r="BI707" t="str">
            <v>NO</v>
          </cell>
          <cell r="BJ707" t="str">
            <v>NO</v>
          </cell>
          <cell r="BK707" t="str">
            <v>2016-01-01</v>
          </cell>
          <cell r="BL707" t="str">
            <v>NO</v>
          </cell>
          <cell r="BM707" t="str">
            <v>Activos</v>
          </cell>
          <cell r="BN707" t="str">
            <v>Profesionales de la Salud</v>
          </cell>
          <cell r="BO707" t="str">
            <v>PROF. DE LA SALUD</v>
          </cell>
          <cell r="BP707" t="str">
            <v>000470</v>
          </cell>
          <cell r="BQ707" t="str">
            <v>Ocupada</v>
          </cell>
          <cell r="BR707" t="str">
            <v>Ley 30281</v>
          </cell>
          <cell r="BS707" t="str">
            <v>31/12/2015</v>
          </cell>
          <cell r="BT707" t="str">
            <v>RESOLUCION DIRECTORAL</v>
          </cell>
          <cell r="BU707" t="str">
            <v>31/12/2015</v>
          </cell>
          <cell r="BV707" t="str">
            <v>Nombramiento 2015</v>
          </cell>
          <cell r="BX707" t="str">
            <v>RED DE SALUD ABANCAY</v>
          </cell>
          <cell r="BY707" t="str">
            <v>GESTION ADMINISTRATIVA</v>
          </cell>
          <cell r="BZ707" t="str">
            <v>Personal y Obligaciones Sociales</v>
          </cell>
          <cell r="CA707" t="str">
            <v>RECURSOS ORDINARIOS</v>
          </cell>
          <cell r="CB707" t="str">
            <v>12</v>
          </cell>
          <cell r="CC707" t="str">
            <v>BANCO DE LA NACION</v>
          </cell>
          <cell r="CD707" t="str">
            <v>MULTIRED</v>
          </cell>
          <cell r="CE707" t="str">
            <v>00000</v>
          </cell>
          <cell r="CF707" t="str">
            <v>00000000000000000000</v>
          </cell>
          <cell r="CG707" t="str">
            <v>DL.19990 - SNP</v>
          </cell>
          <cell r="CH707" t="str">
            <v>O.N.P.</v>
          </cell>
          <cell r="CJ707" t="str">
            <v>0</v>
          </cell>
          <cell r="CK707" t="str">
            <v>000000000000000</v>
          </cell>
          <cell r="CL707" t="str">
            <v>UE Red De Salud Abancay</v>
          </cell>
          <cell r="CM707" t="str">
            <v>ACTIVO</v>
          </cell>
          <cell r="CQ707" t="str">
            <v>Perú</v>
          </cell>
          <cell r="CR707" t="str">
            <v>MICRORED DE SALUD CENTENARIO</v>
          </cell>
        </row>
        <row r="708">
          <cell r="S708" t="str">
            <v>46065827</v>
          </cell>
          <cell r="T708" t="str">
            <v>LINETH</v>
          </cell>
          <cell r="U708" t="str">
            <v>VALENZUELA</v>
          </cell>
          <cell r="V708" t="str">
            <v>BARRIENTOS</v>
          </cell>
          <cell r="W708" t="str">
            <v>SIN DATOS</v>
          </cell>
          <cell r="X708" t="str">
            <v>06/05/1989</v>
          </cell>
          <cell r="Y708" t="str">
            <v>Femenino</v>
          </cell>
          <cell r="Z708" t="str">
            <v>Soltero</v>
          </cell>
          <cell r="AA708" t="str">
            <v>JR.SAN JOSE S/N</v>
          </cell>
          <cell r="AD708" t="str">
            <v>983762914</v>
          </cell>
          <cell r="AE708" t="str">
            <v>Superior Universitario</v>
          </cell>
          <cell r="AF708" t="str">
            <v>Superior completo</v>
          </cell>
          <cell r="AG708" t="str">
            <v>OBSTETRA</v>
          </cell>
          <cell r="AM708" t="str">
            <v>NO</v>
          </cell>
          <cell r="AR708" t="str">
            <v>SI</v>
          </cell>
          <cell r="AS708" t="str">
            <v>NO</v>
          </cell>
          <cell r="AT708" t="str">
            <v>NO</v>
          </cell>
          <cell r="AV708" t="str">
            <v>01/05/2017</v>
          </cell>
          <cell r="AW708" t="str">
            <v>OBSTETRA</v>
          </cell>
          <cell r="AX708" t="str">
            <v>Regimen 1057 (CAS)</v>
          </cell>
          <cell r="AY708" t="str">
            <v>Contrato CAS</v>
          </cell>
          <cell r="AZ708" t="str">
            <v>Sin Nivel Remunerativo</v>
          </cell>
          <cell r="BA708" t="str">
            <v>0000-Sin Nivel Remunerativo</v>
          </cell>
          <cell r="BC708" t="str">
            <v>Recursos Ordinarios</v>
          </cell>
          <cell r="BD708" t="str">
            <v>2000</v>
          </cell>
          <cell r="BE708" t="str">
            <v>Presencial</v>
          </cell>
          <cell r="BF708" t="str">
            <v>NO</v>
          </cell>
          <cell r="BG708" t="str">
            <v>NO</v>
          </cell>
          <cell r="BI708" t="str">
            <v>NO</v>
          </cell>
          <cell r="BJ708" t="str">
            <v>NO</v>
          </cell>
          <cell r="BL708" t="str">
            <v>NO</v>
          </cell>
          <cell r="BM708" t="str">
            <v>Contrato Administrativo de Servicios</v>
          </cell>
          <cell r="BN708" t="str">
            <v>Profesionales de la Salud</v>
          </cell>
          <cell r="BO708" t="str">
            <v>PROF. DE LA SALUD</v>
          </cell>
          <cell r="BP708" t="str">
            <v>000335</v>
          </cell>
          <cell r="BQ708" t="str">
            <v>Ocupada</v>
          </cell>
          <cell r="BR708" t="str">
            <v>Concurso</v>
          </cell>
          <cell r="BS708" t="str">
            <v>01/05/2017</v>
          </cell>
          <cell r="BT708" t="str">
            <v>MEMORANDUM</v>
          </cell>
          <cell r="BU708" t="str">
            <v>01/05/2017</v>
          </cell>
          <cell r="BV708" t="str">
            <v>26-2017</v>
          </cell>
          <cell r="BW708" t="str">
            <v>RED DE SALUD ABANCAY</v>
          </cell>
          <cell r="BX708" t="str">
            <v>DIRECCION EJECUTIVA</v>
          </cell>
          <cell r="BZ708" t="str">
            <v>Personal y Obligaciones Sociales</v>
          </cell>
          <cell r="CA708" t="str">
            <v>RECURSOS ORDINARIOS</v>
          </cell>
          <cell r="CB708" t="str">
            <v>9</v>
          </cell>
          <cell r="CC708" t="str">
            <v>BANCO DE LA NACION</v>
          </cell>
          <cell r="CD708" t="str">
            <v>CUENTA DE AHORRO</v>
          </cell>
          <cell r="CE708" t="str">
            <v>04173317242</v>
          </cell>
          <cell r="CF708" t="str">
            <v>1</v>
          </cell>
          <cell r="CG708" t="str">
            <v>DL.25897 - SPP</v>
          </cell>
          <cell r="CH708" t="str">
            <v>AFP HABITAT</v>
          </cell>
          <cell r="CI708" t="str">
            <v>01/05/2017</v>
          </cell>
          <cell r="CJ708" t="str">
            <v>326320lbver7</v>
          </cell>
          <cell r="CK708" t="str">
            <v>0</v>
          </cell>
          <cell r="CL708" t="str">
            <v>UE Red De Salud Abancay</v>
          </cell>
          <cell r="CM708" t="str">
            <v>ACTIVO</v>
          </cell>
          <cell r="CQ708" t="str">
            <v>Perú</v>
          </cell>
          <cell r="CR708" t="str">
            <v>MICRORED DE SALUD CENTENARIO</v>
          </cell>
        </row>
        <row r="709">
          <cell r="S709" t="str">
            <v>42765393</v>
          </cell>
          <cell r="T709" t="str">
            <v>ELENA MARISELA</v>
          </cell>
          <cell r="U709" t="str">
            <v>MARTINEZ</v>
          </cell>
          <cell r="V709" t="str">
            <v>CHAUCA</v>
          </cell>
          <cell r="W709" t="str">
            <v>SIN DATOS</v>
          </cell>
          <cell r="X709" t="str">
            <v>22/11/1984</v>
          </cell>
          <cell r="Y709" t="str">
            <v>Femenino</v>
          </cell>
          <cell r="Z709" t="str">
            <v>Soltero</v>
          </cell>
          <cell r="AA709" t="str">
            <v>CH PACHACUTEC F-204</v>
          </cell>
          <cell r="AB709" t="str">
            <v>10427653931</v>
          </cell>
          <cell r="AC709" t="str">
            <v>martinezchauca@gmail.com</v>
          </cell>
          <cell r="AD709" t="str">
            <v>940188288</v>
          </cell>
          <cell r="AE709" t="str">
            <v>Superior Universitario</v>
          </cell>
          <cell r="AF709" t="str">
            <v>Superior completo</v>
          </cell>
          <cell r="AG709" t="str">
            <v>MEDICO CIRUJANO</v>
          </cell>
          <cell r="AK709" t="str">
            <v>TITULO</v>
          </cell>
          <cell r="AL709" t="str">
            <v>63070</v>
          </cell>
          <cell r="AM709" t="str">
            <v>NO</v>
          </cell>
          <cell r="AR709" t="str">
            <v>SI</v>
          </cell>
          <cell r="AS709" t="str">
            <v>NO</v>
          </cell>
          <cell r="AT709" t="str">
            <v>NO</v>
          </cell>
          <cell r="AU709" t="str">
            <v>25/04/2017</v>
          </cell>
          <cell r="AV709" t="str">
            <v>01/06/2019</v>
          </cell>
          <cell r="AW709" t="str">
            <v>MEDICO</v>
          </cell>
          <cell r="AX709" t="str">
            <v>Regimen 1057 (CAS)</v>
          </cell>
          <cell r="AY709" t="str">
            <v>Contrato CAS</v>
          </cell>
          <cell r="AZ709" t="str">
            <v>Sin Nivel Remunerativo</v>
          </cell>
          <cell r="BA709" t="str">
            <v>0000-Sin Nivel Remunerativo</v>
          </cell>
          <cell r="BC709" t="str">
            <v>Recursos Ordinarios</v>
          </cell>
          <cell r="BD709" t="str">
            <v>4500</v>
          </cell>
          <cell r="BE709" t="str">
            <v>Presencial</v>
          </cell>
          <cell r="BF709" t="str">
            <v>NO</v>
          </cell>
          <cell r="BG709" t="str">
            <v>NO</v>
          </cell>
          <cell r="BI709" t="str">
            <v>NO</v>
          </cell>
          <cell r="BJ709" t="str">
            <v>NO</v>
          </cell>
          <cell r="BL709" t="str">
            <v>NO</v>
          </cell>
          <cell r="BM709" t="str">
            <v>Contrato Administrativo de Servicios</v>
          </cell>
          <cell r="BN709" t="str">
            <v>Profesionales de la Salud</v>
          </cell>
          <cell r="BO709" t="str">
            <v>MEDICO</v>
          </cell>
          <cell r="BP709" t="str">
            <v>000331</v>
          </cell>
          <cell r="BQ709" t="str">
            <v>Ocupada</v>
          </cell>
          <cell r="BR709" t="str">
            <v>Concurso</v>
          </cell>
          <cell r="BS709" t="str">
            <v>01/06/2019</v>
          </cell>
          <cell r="BT709" t="str">
            <v>MEMORANDUM</v>
          </cell>
          <cell r="BU709" t="str">
            <v>01/06/2019</v>
          </cell>
          <cell r="BV709" t="str">
            <v>0001</v>
          </cell>
          <cell r="BW709" t="str">
            <v>RED DE SALUD ABANCAY</v>
          </cell>
          <cell r="BX709" t="str">
            <v>DIRECCION EJECUTIVA</v>
          </cell>
          <cell r="BZ709" t="str">
            <v>Personal y Obligaciones Sociales</v>
          </cell>
          <cell r="CA709" t="str">
            <v>RECURSOS ORDINARIOS</v>
          </cell>
          <cell r="CB709" t="str">
            <v>12</v>
          </cell>
          <cell r="CC709" t="str">
            <v>BANCO DE LA NACION</v>
          </cell>
          <cell r="CD709" t="str">
            <v>CUENTA DE AHORRO</v>
          </cell>
          <cell r="CE709" t="str">
            <v>04187162608</v>
          </cell>
          <cell r="CF709" t="str">
            <v>00000000000000000000</v>
          </cell>
          <cell r="CG709" t="str">
            <v>DL.25897 - SPP</v>
          </cell>
          <cell r="CH709" t="str">
            <v>PRIMA AFP</v>
          </cell>
          <cell r="CI709" t="str">
            <v>01/06/2019</v>
          </cell>
          <cell r="CJ709" t="str">
            <v>610060emctu7</v>
          </cell>
          <cell r="CK709" t="str">
            <v>000000000000000</v>
          </cell>
          <cell r="CL709" t="str">
            <v>UE Red De Salud Abancay</v>
          </cell>
          <cell r="CM709" t="str">
            <v>ACTIVO</v>
          </cell>
          <cell r="CQ709" t="str">
            <v>Perú</v>
          </cell>
          <cell r="CR709" t="str">
            <v>MICRORED DE SALUD CENTENARIO</v>
          </cell>
        </row>
        <row r="710">
          <cell r="S710" t="str">
            <v>44298141</v>
          </cell>
          <cell r="T710" t="str">
            <v>VICTOR</v>
          </cell>
          <cell r="U710" t="str">
            <v>CASTILLO</v>
          </cell>
          <cell r="V710" t="str">
            <v>TAPIA</v>
          </cell>
          <cell r="W710" t="str">
            <v>SIN DATOS</v>
          </cell>
          <cell r="X710" t="str">
            <v>24/12/1981</v>
          </cell>
          <cell r="Y710" t="str">
            <v>Masculino</v>
          </cell>
          <cell r="Z710" t="str">
            <v>Soltero</v>
          </cell>
          <cell r="AA710" t="str">
            <v>COMUNIDAD LLAULLIPATA</v>
          </cell>
          <cell r="AE710" t="str">
            <v>Superior Técnico</v>
          </cell>
          <cell r="AF710" t="str">
            <v>Técnico superior incompleto</v>
          </cell>
          <cell r="AG710" t="str">
            <v>TECNICO ELECTRICISTA EN GENERAL</v>
          </cell>
          <cell r="AK710" t="str">
            <v>ESTUDIANTE</v>
          </cell>
          <cell r="AM710" t="str">
            <v>NO</v>
          </cell>
          <cell r="AR710" t="str">
            <v>SI</v>
          </cell>
          <cell r="AS710" t="str">
            <v>NO</v>
          </cell>
          <cell r="AT710" t="str">
            <v>NO</v>
          </cell>
          <cell r="AV710" t="str">
            <v>01/09/2019</v>
          </cell>
          <cell r="AW710" t="str">
            <v>TECNICO/A EN SEGURIDAD</v>
          </cell>
          <cell r="AX710" t="str">
            <v>Regimen 1057 (CAS)</v>
          </cell>
          <cell r="AY710" t="str">
            <v>Contrato CAS</v>
          </cell>
          <cell r="AZ710" t="str">
            <v>Sin Nivel Remunerativo</v>
          </cell>
          <cell r="BA710" t="str">
            <v>0000-Sin Nivel Remunerativo</v>
          </cell>
          <cell r="BC710" t="str">
            <v>Recursos Ordinarios</v>
          </cell>
          <cell r="BD710" t="str">
            <v>1400</v>
          </cell>
          <cell r="BE710" t="str">
            <v>Presencial</v>
          </cell>
          <cell r="BF710" t="str">
            <v>NO</v>
          </cell>
          <cell r="BG710" t="str">
            <v>NO</v>
          </cell>
          <cell r="BI710" t="str">
            <v>NO</v>
          </cell>
          <cell r="BJ710" t="str">
            <v>NO</v>
          </cell>
          <cell r="BL710" t="str">
            <v>NO</v>
          </cell>
          <cell r="BM710" t="str">
            <v>Contrato Administrativo de Servicios</v>
          </cell>
          <cell r="BN710" t="str">
            <v>Tecnicos</v>
          </cell>
          <cell r="BO710" t="str">
            <v>TECNICO ADM</v>
          </cell>
          <cell r="BP710" t="str">
            <v>000546</v>
          </cell>
          <cell r="BQ710" t="str">
            <v>Ocupada</v>
          </cell>
          <cell r="BR710" t="str">
            <v>Concurso</v>
          </cell>
          <cell r="BS710" t="str">
            <v>01/09/2020</v>
          </cell>
          <cell r="BT710" t="str">
            <v>MEMORANDUM</v>
          </cell>
          <cell r="BU710" t="str">
            <v>01/09/2020</v>
          </cell>
          <cell r="BV710" t="str">
            <v>000</v>
          </cell>
          <cell r="BW710" t="str">
            <v>UE 1498 RED DE SALUD ABANCAY</v>
          </cell>
          <cell r="BX710" t="str">
            <v>RED DE SALUD ABANCAY</v>
          </cell>
          <cell r="BZ710" t="str">
            <v>Personal y Obligaciones Sociales</v>
          </cell>
          <cell r="CA710" t="str">
            <v>RECURSOS ORDINARIOS</v>
          </cell>
          <cell r="CB710" t="str">
            <v>12</v>
          </cell>
          <cell r="CC710" t="str">
            <v>BANCO DE LA NACION</v>
          </cell>
          <cell r="CD710" t="str">
            <v>CUENTA DE AHORRO</v>
          </cell>
          <cell r="CE710" t="str">
            <v>04181510612</v>
          </cell>
          <cell r="CF710" t="str">
            <v>00000000000000000000</v>
          </cell>
          <cell r="CG710" t="str">
            <v>DL.25897 - SPP</v>
          </cell>
          <cell r="CH710" t="str">
            <v>AFP HABITAT</v>
          </cell>
          <cell r="CI710" t="str">
            <v>01/09/2020</v>
          </cell>
          <cell r="CJ710" t="str">
            <v>299421VCTTI9</v>
          </cell>
          <cell r="CK710" t="str">
            <v>000000000000000</v>
          </cell>
          <cell r="CL710" t="str">
            <v>UE Red De Salud Abancay</v>
          </cell>
          <cell r="CM710" t="str">
            <v>ACTIVO</v>
          </cell>
          <cell r="CQ710" t="str">
            <v>Perú</v>
          </cell>
          <cell r="CR710" t="str">
            <v>MICRORED DE SALUD CENTENARIO</v>
          </cell>
        </row>
        <row r="711">
          <cell r="S711" t="str">
            <v>31043876</v>
          </cell>
          <cell r="T711" t="str">
            <v>ANA MARIA</v>
          </cell>
          <cell r="U711" t="str">
            <v>CCAHUANA</v>
          </cell>
          <cell r="V711" t="str">
            <v>PEREZ</v>
          </cell>
          <cell r="W711" t="str">
            <v>SIN DATOS</v>
          </cell>
          <cell r="X711" t="str">
            <v>26/07/1977</v>
          </cell>
          <cell r="Y711" t="str">
            <v>Femenino</v>
          </cell>
          <cell r="Z711" t="str">
            <v>Soltero</v>
          </cell>
          <cell r="AA711" t="str">
            <v>MOYOCORRAL S/N</v>
          </cell>
          <cell r="AD711" t="str">
            <v>983617753</v>
          </cell>
          <cell r="AE711" t="str">
            <v>Superior Técnico</v>
          </cell>
          <cell r="AF711" t="str">
            <v>Técnico superior incompleto</v>
          </cell>
          <cell r="AG711" t="str">
            <v>TECNICO EN MANTENIMIENTO</v>
          </cell>
          <cell r="AK711" t="str">
            <v>ESTUDIANTE</v>
          </cell>
          <cell r="AM711" t="str">
            <v>NO</v>
          </cell>
          <cell r="AR711" t="str">
            <v>SI</v>
          </cell>
          <cell r="AS711" t="str">
            <v>NO</v>
          </cell>
          <cell r="AT711" t="str">
            <v>NO</v>
          </cell>
          <cell r="AU711" t="str">
            <v>01/01/2020</v>
          </cell>
          <cell r="AV711" t="str">
            <v>05/08/2022</v>
          </cell>
          <cell r="AW711" t="str">
            <v>TRABAJADOR/A DE SERVICIOS GENERALES</v>
          </cell>
          <cell r="AX711" t="str">
            <v>Regimen 1057 (CAS)</v>
          </cell>
          <cell r="AY711" t="str">
            <v>CAS LEY N° 31538</v>
          </cell>
          <cell r="AZ711" t="str">
            <v>Sin Nivel Remunerativo</v>
          </cell>
          <cell r="BA711" t="str">
            <v>0000-Sin Nivel Remunerativo</v>
          </cell>
          <cell r="BC711" t="str">
            <v>Recursos Ordinarios</v>
          </cell>
          <cell r="BD711" t="str">
            <v>1625</v>
          </cell>
          <cell r="BE711" t="str">
            <v>Presencial</v>
          </cell>
          <cell r="BF711" t="str">
            <v>NO</v>
          </cell>
          <cell r="BG711" t="str">
            <v>NO</v>
          </cell>
          <cell r="BI711" t="str">
            <v>NO</v>
          </cell>
          <cell r="BJ711" t="str">
            <v>NO</v>
          </cell>
          <cell r="BL711" t="str">
            <v>NO</v>
          </cell>
          <cell r="BM711" t="str">
            <v>Contrato Administrativo de Servicios</v>
          </cell>
          <cell r="BN711" t="str">
            <v>Auxiliares</v>
          </cell>
          <cell r="BO711" t="str">
            <v>AUXILIAR ADM</v>
          </cell>
          <cell r="BP711" t="str">
            <v>000833</v>
          </cell>
          <cell r="BQ711" t="str">
            <v>Ocupada</v>
          </cell>
          <cell r="BR711" t="str">
            <v>Contrato</v>
          </cell>
          <cell r="BS711" t="str">
            <v>05/08/2022</v>
          </cell>
          <cell r="BT711" t="str">
            <v>MEMORANDUM</v>
          </cell>
          <cell r="BU711" t="str">
            <v>05/08/2022</v>
          </cell>
          <cell r="BV711" t="str">
            <v>1104-2022</v>
          </cell>
          <cell r="BW711" t="str">
            <v>P.S. I-1 SAN MARTIN</v>
          </cell>
          <cell r="BX711" t="str">
            <v>RED DE SALUD ABANCAY</v>
          </cell>
          <cell r="BZ711" t="str">
            <v>Personal y Obligaciones Sociales</v>
          </cell>
          <cell r="CA711" t="str">
            <v>RECURSOS ORDINARIOS</v>
          </cell>
          <cell r="CB711" t="str">
            <v>2</v>
          </cell>
          <cell r="CC711" t="str">
            <v>BANCO DE LA NACION</v>
          </cell>
          <cell r="CD711" t="str">
            <v>MULTIRED</v>
          </cell>
          <cell r="CG711" t="str">
            <v>DL.19990 - SNP</v>
          </cell>
          <cell r="CH711" t="str">
            <v>O.N.P.</v>
          </cell>
          <cell r="CI711" t="str">
            <v>05/08/2022</v>
          </cell>
          <cell r="CL711" t="str">
            <v>UE Red De Salud Abancay</v>
          </cell>
          <cell r="CM711" t="str">
            <v>ACTIVO</v>
          </cell>
          <cell r="CQ711" t="str">
            <v>Perú</v>
          </cell>
          <cell r="CR711" t="str">
            <v>MICRORED DE SALUD CENTENARIO</v>
          </cell>
        </row>
        <row r="712">
          <cell r="S712" t="str">
            <v>47235248</v>
          </cell>
          <cell r="T712" t="str">
            <v>GOYO RONALD</v>
          </cell>
          <cell r="U712" t="str">
            <v>CHIPA</v>
          </cell>
          <cell r="V712" t="str">
            <v>AYBAR</v>
          </cell>
          <cell r="W712" t="str">
            <v>SIN DATOS</v>
          </cell>
          <cell r="X712" t="str">
            <v>23/08/1992</v>
          </cell>
          <cell r="Y712" t="str">
            <v>Masculino</v>
          </cell>
          <cell r="Z712" t="str">
            <v>Soltero</v>
          </cell>
          <cell r="AA712" t="str">
            <v>JOSE UGARTECHE</v>
          </cell>
          <cell r="AC712" t="str">
            <v>rzchipa@gmail.com</v>
          </cell>
          <cell r="AD712" t="str">
            <v>931476795</v>
          </cell>
          <cell r="AE712" t="str">
            <v>Superior Técnico</v>
          </cell>
          <cell r="AF712" t="str">
            <v>Técnico superior completo</v>
          </cell>
          <cell r="AG712" t="str">
            <v>TECNICO DE FARMACIA</v>
          </cell>
          <cell r="AK712" t="str">
            <v>TITULO</v>
          </cell>
          <cell r="AM712" t="str">
            <v>NO</v>
          </cell>
          <cell r="AR712" t="str">
            <v>SI</v>
          </cell>
          <cell r="AS712" t="str">
            <v>NO</v>
          </cell>
          <cell r="AT712" t="str">
            <v>NO</v>
          </cell>
          <cell r="AU712" t="str">
            <v>13/03/2020</v>
          </cell>
          <cell r="AV712" t="str">
            <v>05/08/2022</v>
          </cell>
          <cell r="AW712" t="str">
            <v>TECNICO/A EN FARMACIA I</v>
          </cell>
          <cell r="AX712" t="str">
            <v>Regimen 1057 (CAS)</v>
          </cell>
          <cell r="AY712" t="str">
            <v>CAS LEY N° 31538</v>
          </cell>
          <cell r="AZ712" t="str">
            <v>Sin Nivel Remunerativo</v>
          </cell>
          <cell r="BA712" t="str">
            <v>0000-Sin Nivel Remunerativo</v>
          </cell>
          <cell r="BC712" t="str">
            <v>Recursos Ordinarios</v>
          </cell>
          <cell r="BD712" t="str">
            <v>1800</v>
          </cell>
          <cell r="BE712" t="str">
            <v>Presencial</v>
          </cell>
          <cell r="BF712" t="str">
            <v>NO</v>
          </cell>
          <cell r="BG712" t="str">
            <v>NO</v>
          </cell>
          <cell r="BI712" t="str">
            <v>NO</v>
          </cell>
          <cell r="BJ712" t="str">
            <v>NO</v>
          </cell>
          <cell r="BL712" t="str">
            <v>NO</v>
          </cell>
          <cell r="BM712" t="str">
            <v>Contrato Administrativo de Servicios</v>
          </cell>
          <cell r="BN712" t="str">
            <v>Tecnicos</v>
          </cell>
          <cell r="BO712" t="str">
            <v>TECNICO ASIS</v>
          </cell>
          <cell r="BP712" t="str">
            <v>000834</v>
          </cell>
          <cell r="BQ712" t="str">
            <v>Ocupada</v>
          </cell>
          <cell r="BR712" t="str">
            <v>Contrato</v>
          </cell>
          <cell r="BS712" t="str">
            <v>05/08/2022</v>
          </cell>
          <cell r="BT712" t="str">
            <v>MEMORANDUM</v>
          </cell>
          <cell r="BU712" t="str">
            <v>05/08/2022</v>
          </cell>
          <cell r="BV712" t="str">
            <v>1085-2022</v>
          </cell>
          <cell r="BW712" t="str">
            <v>P.S. I-1 SAN MARTIN</v>
          </cell>
          <cell r="BX712" t="str">
            <v>RED DE SALUD ABANCAY</v>
          </cell>
          <cell r="BZ712" t="str">
            <v>Personal y Obligaciones Sociales</v>
          </cell>
          <cell r="CA712" t="str">
            <v>RECURSOS ORDINARIOS</v>
          </cell>
          <cell r="CB712" t="str">
            <v>2</v>
          </cell>
          <cell r="CC712" t="str">
            <v>BANCO DE LA NACION</v>
          </cell>
          <cell r="CD712" t="str">
            <v>MULTIRED</v>
          </cell>
          <cell r="CG712" t="str">
            <v>DL.19990 - SNP</v>
          </cell>
          <cell r="CH712" t="str">
            <v>O.N.P.</v>
          </cell>
          <cell r="CI712" t="str">
            <v>05/08/2022</v>
          </cell>
          <cell r="CL712" t="str">
            <v>UE Red De Salud Abancay</v>
          </cell>
          <cell r="CM712" t="str">
            <v>ACTIVO</v>
          </cell>
          <cell r="CQ712" t="str">
            <v>Perú</v>
          </cell>
          <cell r="CR712" t="str">
            <v>MICRORED DE SALUD CENTENARIO</v>
          </cell>
        </row>
        <row r="713">
          <cell r="S713" t="str">
            <v>47051880</v>
          </cell>
          <cell r="T713" t="str">
            <v>DEYSY MARITZA</v>
          </cell>
          <cell r="U713" t="str">
            <v>MALLMA</v>
          </cell>
          <cell r="V713" t="str">
            <v>AYQUIPA</v>
          </cell>
          <cell r="W713" t="str">
            <v>SIN DATOS</v>
          </cell>
          <cell r="X713" t="str">
            <v>01/07/1990</v>
          </cell>
          <cell r="Y713" t="str">
            <v>Femenino</v>
          </cell>
          <cell r="Z713" t="str">
            <v>Soltero</v>
          </cell>
          <cell r="AA713" t="str">
            <v>BARRIO VALLECITO LOS OLIVOS S/N</v>
          </cell>
          <cell r="AE713" t="str">
            <v>Superior Universitario</v>
          </cell>
          <cell r="AF713" t="str">
            <v>Superior completo</v>
          </cell>
          <cell r="AG713" t="str">
            <v>ENFERMERA(O)</v>
          </cell>
          <cell r="AM713" t="str">
            <v>NO</v>
          </cell>
          <cell r="AR713" t="str">
            <v>SI</v>
          </cell>
          <cell r="AS713" t="str">
            <v>NO</v>
          </cell>
          <cell r="AT713" t="str">
            <v>NO</v>
          </cell>
          <cell r="AU713" t="str">
            <v>06/05/2015</v>
          </cell>
          <cell r="AV713" t="str">
            <v>05/08/2022</v>
          </cell>
          <cell r="AW713" t="str">
            <v>ENFERMERA/O</v>
          </cell>
          <cell r="AX713" t="str">
            <v>Regimen 1057 (CAS)</v>
          </cell>
          <cell r="AY713" t="str">
            <v>CAS LEY N° 31538</v>
          </cell>
          <cell r="AZ713" t="str">
            <v>Sin Nivel Remunerativo</v>
          </cell>
          <cell r="BA713" t="str">
            <v>0000-Sin Nivel Remunerativo</v>
          </cell>
          <cell r="BC713" t="str">
            <v>Recursos Ordinarios</v>
          </cell>
          <cell r="BD713" t="str">
            <v>2900</v>
          </cell>
          <cell r="BE713" t="str">
            <v>Presencial</v>
          </cell>
          <cell r="BF713" t="str">
            <v>NO</v>
          </cell>
          <cell r="BG713" t="str">
            <v>NO</v>
          </cell>
          <cell r="BI713" t="str">
            <v>NO</v>
          </cell>
          <cell r="BJ713" t="str">
            <v>NO</v>
          </cell>
          <cell r="BL713" t="str">
            <v>NO</v>
          </cell>
          <cell r="BM713" t="str">
            <v>Contrato Administrativo de Servicios</v>
          </cell>
          <cell r="BN713" t="str">
            <v>Profesionales de la Salud</v>
          </cell>
          <cell r="BO713" t="str">
            <v>PROF. DE LA SALUD</v>
          </cell>
          <cell r="BP713" t="str">
            <v>000881</v>
          </cell>
          <cell r="BQ713" t="str">
            <v>Ocupada</v>
          </cell>
          <cell r="BR713" t="str">
            <v>Contrato</v>
          </cell>
          <cell r="BS713" t="str">
            <v>05/08/2022</v>
          </cell>
          <cell r="BT713" t="str">
            <v>MEMORANDUM</v>
          </cell>
          <cell r="BU713" t="str">
            <v>05/08/2022</v>
          </cell>
          <cell r="BV713" t="str">
            <v>1049-2022</v>
          </cell>
          <cell r="BW713" t="str">
            <v>P.S. I-1 SAN MARTIN</v>
          </cell>
          <cell r="BX713" t="str">
            <v>RED DE SALUD ABANCAY</v>
          </cell>
          <cell r="BZ713" t="str">
            <v>Personal y Obligaciones Sociales</v>
          </cell>
          <cell r="CA713" t="str">
            <v>RECURSOS ORDINARIOS</v>
          </cell>
          <cell r="CB713" t="str">
            <v>2</v>
          </cell>
          <cell r="CC713" t="str">
            <v>BANCO DE LA NACION</v>
          </cell>
          <cell r="CD713" t="str">
            <v>MULTIRED</v>
          </cell>
          <cell r="CG713" t="str">
            <v>DL.19990 - SNP</v>
          </cell>
          <cell r="CH713" t="str">
            <v>O.N.P.</v>
          </cell>
          <cell r="CI713" t="str">
            <v>05/08/2022</v>
          </cell>
          <cell r="CL713" t="str">
            <v>UE Red De Salud Abancay</v>
          </cell>
          <cell r="CM713" t="str">
            <v>ACTIVO</v>
          </cell>
          <cell r="CQ713" t="str">
            <v>Perú</v>
          </cell>
          <cell r="CR713" t="str">
            <v>MICRORED DE SALUD CENTENARIO</v>
          </cell>
        </row>
        <row r="714">
          <cell r="S714" t="str">
            <v>75225286</v>
          </cell>
          <cell r="T714" t="str">
            <v>LIZ</v>
          </cell>
          <cell r="U714" t="str">
            <v>CAHUANA</v>
          </cell>
          <cell r="V714" t="str">
            <v>ORIHUELA</v>
          </cell>
          <cell r="W714" t="str">
            <v>SIN DATOS</v>
          </cell>
          <cell r="X714" t="str">
            <v>17/11/1998</v>
          </cell>
          <cell r="Y714" t="str">
            <v>Femenino</v>
          </cell>
          <cell r="Z714" t="str">
            <v>Soltero</v>
          </cell>
          <cell r="AA714" t="str">
            <v>BELLAVISTA</v>
          </cell>
          <cell r="AE714" t="str">
            <v>Superior Técnico</v>
          </cell>
          <cell r="AF714" t="str">
            <v>Técnico superior completo</v>
          </cell>
          <cell r="AG714" t="str">
            <v>TECNICO LABORATORISTA</v>
          </cell>
          <cell r="AK714" t="str">
            <v>TITULO</v>
          </cell>
          <cell r="AM714" t="str">
            <v>NO</v>
          </cell>
          <cell r="AR714" t="str">
            <v>SI</v>
          </cell>
          <cell r="AS714" t="str">
            <v>NO</v>
          </cell>
          <cell r="AT714" t="str">
            <v>NO</v>
          </cell>
          <cell r="AU714" t="str">
            <v>01/09/2020</v>
          </cell>
          <cell r="AV714" t="str">
            <v>05/08/2022</v>
          </cell>
          <cell r="AW714" t="str">
            <v>TECNICO/A EN LABORATORIO I</v>
          </cell>
          <cell r="AX714" t="str">
            <v>Regimen 1057 (CAS)</v>
          </cell>
          <cell r="AY714" t="str">
            <v>CAS LEY N° 31538</v>
          </cell>
          <cell r="AZ714" t="str">
            <v>Sin Nivel Remunerativo</v>
          </cell>
          <cell r="BA714" t="str">
            <v>0000-Sin Nivel Remunerativo</v>
          </cell>
          <cell r="BC714" t="str">
            <v>Recursos Ordinarios</v>
          </cell>
          <cell r="BD714" t="str">
            <v>1800</v>
          </cell>
          <cell r="BE714" t="str">
            <v>Presencial</v>
          </cell>
          <cell r="BF714" t="str">
            <v>NO</v>
          </cell>
          <cell r="BG714" t="str">
            <v>NO</v>
          </cell>
          <cell r="BI714" t="str">
            <v>NO</v>
          </cell>
          <cell r="BJ714" t="str">
            <v>NO</v>
          </cell>
          <cell r="BL714" t="str">
            <v>NO</v>
          </cell>
          <cell r="BM714" t="str">
            <v>Contrato Administrativo de Servicios</v>
          </cell>
          <cell r="BN714" t="str">
            <v>Tecnicos</v>
          </cell>
          <cell r="BO714" t="str">
            <v>TECNICO ASIS</v>
          </cell>
          <cell r="BP714" t="str">
            <v>000835</v>
          </cell>
          <cell r="BQ714" t="str">
            <v>Ocupada</v>
          </cell>
          <cell r="BR714" t="str">
            <v>Contrato</v>
          </cell>
          <cell r="BS714" t="str">
            <v>05/08/2022</v>
          </cell>
          <cell r="BT714" t="str">
            <v>MEMORANDUM</v>
          </cell>
          <cell r="BU714" t="str">
            <v>05/08/2022</v>
          </cell>
          <cell r="BV714" t="str">
            <v>1092-2022</v>
          </cell>
          <cell r="BW714" t="str">
            <v>P.S. I-1 SAN MARTIN</v>
          </cell>
          <cell r="BX714" t="str">
            <v>RED DE SALUD ABANCAY</v>
          </cell>
          <cell r="BZ714" t="str">
            <v>Personal y Obligaciones Sociales</v>
          </cell>
          <cell r="CA714" t="str">
            <v>RECURSOS ORDINARIOS</v>
          </cell>
          <cell r="CB714" t="str">
            <v>2</v>
          </cell>
          <cell r="CC714" t="str">
            <v>BANCO DE LA NACION</v>
          </cell>
          <cell r="CD714" t="str">
            <v>MULTIRED</v>
          </cell>
          <cell r="CG714" t="str">
            <v>DL.19990 - SNP</v>
          </cell>
          <cell r="CH714" t="str">
            <v>O.N.P.</v>
          </cell>
          <cell r="CI714" t="str">
            <v>05/07/2020</v>
          </cell>
          <cell r="CL714" t="str">
            <v>UE Red De Salud Abancay</v>
          </cell>
          <cell r="CM714" t="str">
            <v>ACTIVO</v>
          </cell>
          <cell r="CQ714" t="str">
            <v>Perú</v>
          </cell>
          <cell r="CR714" t="str">
            <v>MICRORED DE SALUD CENTENARIO</v>
          </cell>
        </row>
        <row r="715">
          <cell r="S715" t="str">
            <v>45635591</v>
          </cell>
          <cell r="T715" t="str">
            <v>EDITH</v>
          </cell>
          <cell r="U715" t="str">
            <v>GONZALES</v>
          </cell>
          <cell r="V715" t="str">
            <v>LENES</v>
          </cell>
          <cell r="W715" t="str">
            <v>SIN DATOS</v>
          </cell>
          <cell r="X715" t="str">
            <v>24/11/1986</v>
          </cell>
          <cell r="Y715" t="str">
            <v>Femenino</v>
          </cell>
          <cell r="Z715" t="str">
            <v>Soltero</v>
          </cell>
          <cell r="AA715" t="str">
            <v>URB. VALLECITO EL OLIVO S/N</v>
          </cell>
          <cell r="AE715" t="str">
            <v>Superior Técnico</v>
          </cell>
          <cell r="AF715" t="str">
            <v>Técnico superior completo</v>
          </cell>
          <cell r="AG715" t="str">
            <v>TECNICO EN ENFERMERIA</v>
          </cell>
          <cell r="AK715" t="str">
            <v>TITULO</v>
          </cell>
          <cell r="AM715" t="str">
            <v>NO</v>
          </cell>
          <cell r="AR715" t="str">
            <v>SI</v>
          </cell>
          <cell r="AS715" t="str">
            <v>NO</v>
          </cell>
          <cell r="AT715" t="str">
            <v>NO</v>
          </cell>
          <cell r="AU715" t="str">
            <v>01/10/2020</v>
          </cell>
          <cell r="AV715" t="str">
            <v>01/08/2020</v>
          </cell>
          <cell r="AW715" t="str">
            <v>TECNICO/A EN ENFERMERIA I</v>
          </cell>
          <cell r="AX715" t="str">
            <v>Regimen 276</v>
          </cell>
          <cell r="AY715" t="str">
            <v>Nombrado</v>
          </cell>
          <cell r="AZ715" t="str">
            <v>STF</v>
          </cell>
          <cell r="BA715" t="str">
            <v>0099-STF-Servidor Tecnico F</v>
          </cell>
          <cell r="BB715" t="str">
            <v>TF</v>
          </cell>
          <cell r="BE715" t="str">
            <v>Solo Remoto</v>
          </cell>
          <cell r="BF715" t="str">
            <v>NO</v>
          </cell>
          <cell r="BG715" t="str">
            <v>NO</v>
          </cell>
          <cell r="BH715" t="str">
            <v>Presencia de comorbilidad(RM 193-2020-MINSA,7.2)</v>
          </cell>
          <cell r="BI715" t="str">
            <v>NO</v>
          </cell>
          <cell r="BJ715" t="str">
            <v>NO</v>
          </cell>
          <cell r="BK715" t="str">
            <v>2016-01-01</v>
          </cell>
          <cell r="BL715" t="str">
            <v>NO</v>
          </cell>
          <cell r="BM715" t="str">
            <v>Activos</v>
          </cell>
          <cell r="BN715" t="str">
            <v>Tecnicos</v>
          </cell>
          <cell r="BO715" t="str">
            <v>TECNICO ASIS</v>
          </cell>
          <cell r="BP715" t="str">
            <v>000486</v>
          </cell>
          <cell r="BQ715" t="str">
            <v>Ocupada</v>
          </cell>
          <cell r="BR715" t="str">
            <v>Ley 30281</v>
          </cell>
          <cell r="BS715" t="str">
            <v>31/12/2015</v>
          </cell>
          <cell r="BT715" t="str">
            <v>RESOLUCION DIRECTORAL</v>
          </cell>
          <cell r="BU715" t="str">
            <v>31/12/2015</v>
          </cell>
          <cell r="BV715" t="str">
            <v>Nombramiento 2015</v>
          </cell>
          <cell r="BX715" t="str">
            <v>RED DE SALUD ABANCAY</v>
          </cell>
          <cell r="BY715" t="str">
            <v>GESTION ADMINISTRATIVA</v>
          </cell>
          <cell r="BZ715" t="str">
            <v>Personal y Obligaciones Sociales</v>
          </cell>
          <cell r="CA715" t="str">
            <v>RECURSOS ORDINARIOS</v>
          </cell>
          <cell r="CB715" t="str">
            <v>12</v>
          </cell>
          <cell r="CC715" t="str">
            <v>BANCO DE LA NACION</v>
          </cell>
          <cell r="CD715" t="str">
            <v>MULTIRED</v>
          </cell>
          <cell r="CE715" t="str">
            <v>00000</v>
          </cell>
          <cell r="CF715" t="str">
            <v>00000000000000000000</v>
          </cell>
          <cell r="CG715" t="str">
            <v>DL.19990 - SNP</v>
          </cell>
          <cell r="CH715" t="str">
            <v>O.N.P.</v>
          </cell>
          <cell r="CI715" t="str">
            <v>01/07/2018</v>
          </cell>
          <cell r="CJ715" t="str">
            <v>000000000000</v>
          </cell>
          <cell r="CK715" t="str">
            <v>000000000000000</v>
          </cell>
          <cell r="CL715" t="str">
            <v>UE Red De Salud Abancay</v>
          </cell>
          <cell r="CM715" t="str">
            <v>ACTIVO</v>
          </cell>
          <cell r="CQ715" t="str">
            <v>Perú</v>
          </cell>
          <cell r="CR715" t="str">
            <v>MICRORED DE SALUD CENTENARIO</v>
          </cell>
        </row>
        <row r="716">
          <cell r="S716" t="str">
            <v>46251091</v>
          </cell>
          <cell r="T716" t="str">
            <v>LUZMILA</v>
          </cell>
          <cell r="U716" t="str">
            <v>PALOMINO</v>
          </cell>
          <cell r="V716" t="str">
            <v>HUAMAN</v>
          </cell>
          <cell r="W716" t="str">
            <v>SIN DATOS</v>
          </cell>
          <cell r="X716" t="str">
            <v>11/10/1988</v>
          </cell>
          <cell r="Y716" t="str">
            <v>Femenino</v>
          </cell>
          <cell r="Z716" t="str">
            <v>Soltero</v>
          </cell>
          <cell r="AA716" t="str">
            <v>COMUNIDAD MOLINOPATA</v>
          </cell>
          <cell r="AE716" t="str">
            <v>Superior Universitario</v>
          </cell>
          <cell r="AF716" t="str">
            <v>Superior completo</v>
          </cell>
          <cell r="AG716" t="str">
            <v>OBSTETRA</v>
          </cell>
          <cell r="AK716" t="str">
            <v>TITULO</v>
          </cell>
          <cell r="AL716" t="str">
            <v>36037</v>
          </cell>
          <cell r="AM716" t="str">
            <v>NO</v>
          </cell>
          <cell r="AR716" t="str">
            <v>SI</v>
          </cell>
          <cell r="AS716" t="str">
            <v>NO</v>
          </cell>
          <cell r="AT716" t="str">
            <v>NO</v>
          </cell>
          <cell r="AU716" t="str">
            <v>06/05/2018</v>
          </cell>
          <cell r="AV716" t="str">
            <v>06/05/2018</v>
          </cell>
          <cell r="AW716" t="str">
            <v>OBSTETRA</v>
          </cell>
          <cell r="AX716" t="str">
            <v>Regimen 1057 (CAS)</v>
          </cell>
          <cell r="AY716" t="str">
            <v>Contrato CAS</v>
          </cell>
          <cell r="AZ716" t="str">
            <v>Sin Nivel Remunerativo</v>
          </cell>
          <cell r="BA716" t="str">
            <v>0000-Sin Nivel Remunerativo</v>
          </cell>
          <cell r="BC716" t="str">
            <v>Recursos Ordinarios</v>
          </cell>
          <cell r="BD716" t="str">
            <v>2000</v>
          </cell>
          <cell r="BE716" t="str">
            <v>Presencial</v>
          </cell>
          <cell r="BF716" t="str">
            <v>NO</v>
          </cell>
          <cell r="BG716" t="str">
            <v>NO</v>
          </cell>
          <cell r="BI716" t="str">
            <v>NO</v>
          </cell>
          <cell r="BJ716" t="str">
            <v>NO</v>
          </cell>
          <cell r="BL716" t="str">
            <v>NO</v>
          </cell>
          <cell r="BM716" t="str">
            <v>Contrato Administrativo de Servicios</v>
          </cell>
          <cell r="BN716" t="str">
            <v>Profesionales de la Salud</v>
          </cell>
          <cell r="BO716" t="str">
            <v>PROF. DE LA SALUD</v>
          </cell>
          <cell r="BP716" t="str">
            <v>000360</v>
          </cell>
          <cell r="BQ716" t="str">
            <v>Ocupada</v>
          </cell>
          <cell r="BR716" t="str">
            <v>Contrato</v>
          </cell>
          <cell r="BS716" t="str">
            <v>01/11/2020</v>
          </cell>
          <cell r="BT716" t="str">
            <v>MEMORANDUM</v>
          </cell>
          <cell r="BU716" t="str">
            <v>01/11/2020</v>
          </cell>
          <cell r="BV716" t="str">
            <v>239</v>
          </cell>
          <cell r="BW716" t="str">
            <v>RED DE SALUD ABANCAY</v>
          </cell>
          <cell r="BX716" t="str">
            <v>DIRECCION EJECUTIVA</v>
          </cell>
          <cell r="BZ716" t="str">
            <v>Personal y Obligaciones Sociales</v>
          </cell>
          <cell r="CA716" t="str">
            <v>RECURSOS ORDINARIOS</v>
          </cell>
          <cell r="CB716" t="str">
            <v>12</v>
          </cell>
          <cell r="CC716" t="str">
            <v>BANCO DE LA NACION</v>
          </cell>
          <cell r="CD716" t="str">
            <v>CUENTA DE AHORRO</v>
          </cell>
          <cell r="CE716" t="str">
            <v>0</v>
          </cell>
          <cell r="CF716" t="str">
            <v>00000000000000000000</v>
          </cell>
          <cell r="CG716" t="str">
            <v>DL.19990 - SNP</v>
          </cell>
          <cell r="CH716" t="str">
            <v>O.N.P.</v>
          </cell>
          <cell r="CI716" t="str">
            <v>01/12/2020</v>
          </cell>
          <cell r="CJ716" t="str">
            <v>000000000000</v>
          </cell>
          <cell r="CK716" t="str">
            <v>000000000000000</v>
          </cell>
          <cell r="CL716" t="str">
            <v>UE Red De Salud Abancay</v>
          </cell>
          <cell r="CM716" t="str">
            <v>ACTIVO</v>
          </cell>
          <cell r="CQ716" t="str">
            <v>Perú</v>
          </cell>
          <cell r="CR716" t="str">
            <v>MICRORED DE SALUD CENTENARIO</v>
          </cell>
        </row>
        <row r="717">
          <cell r="S717" t="str">
            <v>41326160</v>
          </cell>
          <cell r="T717" t="str">
            <v>FRANCY</v>
          </cell>
          <cell r="U717" t="str">
            <v>PALOMINO</v>
          </cell>
          <cell r="V717" t="str">
            <v>PICHIHUA</v>
          </cell>
          <cell r="W717" t="str">
            <v>SIN DATOS</v>
          </cell>
          <cell r="X717" t="str">
            <v>03/06/1982</v>
          </cell>
          <cell r="Y717" t="str">
            <v>Femenino</v>
          </cell>
          <cell r="Z717" t="str">
            <v>Soltero</v>
          </cell>
          <cell r="AA717" t="str">
            <v>AV.CHILE 100</v>
          </cell>
          <cell r="AB717" t="str">
            <v>10413261606</v>
          </cell>
          <cell r="AC717" t="str">
            <v>francypachi@hotmail.com</v>
          </cell>
          <cell r="AD717" t="str">
            <v>952500915</v>
          </cell>
          <cell r="AE717" t="str">
            <v>Superior Universitario</v>
          </cell>
          <cell r="AF717" t="str">
            <v>Superior completo</v>
          </cell>
          <cell r="AG717" t="str">
            <v>MEDICO CIRUJANO</v>
          </cell>
          <cell r="AK717" t="str">
            <v>TITULO</v>
          </cell>
          <cell r="AL717" t="str">
            <v>045483</v>
          </cell>
          <cell r="AM717" t="str">
            <v>SI</v>
          </cell>
          <cell r="AN717" t="str">
            <v>MEDICINA FISICA Y DE REHABILITACION</v>
          </cell>
          <cell r="AO717" t="str">
            <v>RNE</v>
          </cell>
          <cell r="AP717" t="str">
            <v>034028</v>
          </cell>
          <cell r="AQ717" t="str">
            <v>UNIVERSIDAD NACIONAL MAYOR DE SAN MARCOS</v>
          </cell>
          <cell r="AR717" t="str">
            <v>SI</v>
          </cell>
          <cell r="AS717" t="str">
            <v>NO</v>
          </cell>
          <cell r="AT717" t="str">
            <v>NO</v>
          </cell>
          <cell r="AV717" t="str">
            <v>11/07/2017</v>
          </cell>
          <cell r="AW717" t="str">
            <v>MEDICO</v>
          </cell>
          <cell r="AX717" t="str">
            <v>Regimen 276</v>
          </cell>
          <cell r="AY717" t="str">
            <v>Nombrado</v>
          </cell>
          <cell r="AZ717" t="str">
            <v>MC-1</v>
          </cell>
          <cell r="BA717" t="str">
            <v>0071-MC-1-Medico Cirujano N-1</v>
          </cell>
          <cell r="BB717" t="str">
            <v>15</v>
          </cell>
          <cell r="BE717" t="str">
            <v>Presencial</v>
          </cell>
          <cell r="BF717" t="str">
            <v>NO</v>
          </cell>
          <cell r="BG717" t="str">
            <v>NO</v>
          </cell>
          <cell r="BI717" t="str">
            <v>NO</v>
          </cell>
          <cell r="BJ717" t="str">
            <v>NO</v>
          </cell>
          <cell r="BK717" t="str">
            <v>01/09/2013</v>
          </cell>
          <cell r="BL717" t="str">
            <v>SI</v>
          </cell>
          <cell r="BM717" t="str">
            <v>Activos</v>
          </cell>
          <cell r="BN717" t="str">
            <v>Profesionales de la Salud</v>
          </cell>
          <cell r="BO717" t="str">
            <v>MEDICO</v>
          </cell>
          <cell r="BP717" t="str">
            <v>000279</v>
          </cell>
          <cell r="BQ717" t="str">
            <v>Ocupada</v>
          </cell>
          <cell r="BR717" t="str">
            <v>Concurso</v>
          </cell>
          <cell r="BS717" t="str">
            <v>01/07/2013</v>
          </cell>
          <cell r="BT717" t="str">
            <v>RESOLUCION DIRECTORAL</v>
          </cell>
          <cell r="BU717" t="str">
            <v>01/07/2013</v>
          </cell>
          <cell r="BV717" t="str">
            <v>209</v>
          </cell>
          <cell r="BW717" t="str">
            <v>RED DE SALUD ABANCAY</v>
          </cell>
          <cell r="BX717" t="str">
            <v>DIRECCION EJECUTIVA</v>
          </cell>
          <cell r="BY717" t="str">
            <v>GESTION ADMINISTRATIVA</v>
          </cell>
          <cell r="BZ717" t="str">
            <v>Personal y Obligaciones Sociales</v>
          </cell>
          <cell r="CA717" t="str">
            <v>RECURSOS ORDINARIOS</v>
          </cell>
          <cell r="CB717" t="str">
            <v>12</v>
          </cell>
          <cell r="CC717" t="str">
            <v>BANCO DE LA NACION</v>
          </cell>
          <cell r="CD717" t="str">
            <v>MULTIRED</v>
          </cell>
          <cell r="CE717" t="str">
            <v>4181101593</v>
          </cell>
          <cell r="CF717" t="str">
            <v>00000000000000000000</v>
          </cell>
          <cell r="CG717" t="str">
            <v>DL.19990 - SNP</v>
          </cell>
          <cell r="CH717" t="str">
            <v>O.N.P.</v>
          </cell>
          <cell r="CI717" t="str">
            <v>01/07/2013</v>
          </cell>
          <cell r="CJ717" t="str">
            <v>000000000000</v>
          </cell>
          <cell r="CK717" t="str">
            <v>000000000000000</v>
          </cell>
          <cell r="CL717" t="str">
            <v>UE Red De Salud Abancay</v>
          </cell>
          <cell r="CM717" t="str">
            <v>ACTIVO</v>
          </cell>
          <cell r="CQ717" t="str">
            <v>Perú</v>
          </cell>
          <cell r="CR717" t="str">
            <v>MICRORED DE SALUD CENTENARIO</v>
          </cell>
        </row>
        <row r="718">
          <cell r="S718" t="str">
            <v>31036997</v>
          </cell>
          <cell r="T718" t="str">
            <v>MARIA LUZ</v>
          </cell>
          <cell r="U718" t="str">
            <v>ALTAMIRANO</v>
          </cell>
          <cell r="V718" t="str">
            <v>DAVALOS</v>
          </cell>
          <cell r="W718" t="str">
            <v>SIN DATOS</v>
          </cell>
          <cell r="X718" t="str">
            <v>26/09/1964</v>
          </cell>
          <cell r="Y718" t="str">
            <v>Femenino</v>
          </cell>
          <cell r="Z718" t="str">
            <v>Soltero</v>
          </cell>
          <cell r="AA718" t="str">
            <v>SIN DATOS</v>
          </cell>
          <cell r="AE718" t="str">
            <v>Superior Técnico</v>
          </cell>
          <cell r="AF718" t="str">
            <v>Técnico superior completo</v>
          </cell>
          <cell r="AG718" t="str">
            <v>TECNICO EN ENFERMERIA</v>
          </cell>
          <cell r="AK718" t="str">
            <v>TITULO</v>
          </cell>
          <cell r="AM718" t="str">
            <v>NO</v>
          </cell>
          <cell r="AR718" t="str">
            <v>SI</v>
          </cell>
          <cell r="AS718" t="str">
            <v>NO</v>
          </cell>
          <cell r="AT718" t="str">
            <v>NO</v>
          </cell>
          <cell r="AV718" t="str">
            <v>2010-07-01</v>
          </cell>
          <cell r="AW718" t="str">
            <v>TECNICO/A EN ENFERMERIA I</v>
          </cell>
          <cell r="AX718" t="str">
            <v>Regimen 276</v>
          </cell>
          <cell r="AY718" t="str">
            <v>Nombrado</v>
          </cell>
          <cell r="AZ718" t="str">
            <v>STC</v>
          </cell>
          <cell r="BA718" t="str">
            <v>0096-STC-Servidor Tecnico C</v>
          </cell>
          <cell r="BB718" t="str">
            <v>TC</v>
          </cell>
          <cell r="BC718" t="str">
            <v>Recursos Ordinarios</v>
          </cell>
          <cell r="BE718" t="str">
            <v>Presencial</v>
          </cell>
          <cell r="BF718" t="str">
            <v>NO</v>
          </cell>
          <cell r="BG718" t="str">
            <v>NO</v>
          </cell>
          <cell r="BH718" t="str">
            <v>Presencia de comorbilidad(RM 193-2020-MINSA,7.2)</v>
          </cell>
          <cell r="BI718" t="str">
            <v>NO</v>
          </cell>
          <cell r="BJ718" t="str">
            <v>NO</v>
          </cell>
          <cell r="BK718" t="str">
            <v>05/08/2010</v>
          </cell>
          <cell r="BL718" t="str">
            <v>SI</v>
          </cell>
          <cell r="BM718" t="str">
            <v>Activos</v>
          </cell>
          <cell r="BN718" t="str">
            <v>Tecnicos</v>
          </cell>
          <cell r="BO718" t="str">
            <v>TECNICO ASIS</v>
          </cell>
          <cell r="BP718" t="str">
            <v>000173</v>
          </cell>
          <cell r="BQ718" t="str">
            <v>Ocupada</v>
          </cell>
          <cell r="BR718" t="str">
            <v>Ley 28498</v>
          </cell>
          <cell r="BS718" t="str">
            <v>01/04/2010</v>
          </cell>
          <cell r="BT718" t="str">
            <v>RESOLUCION DIRECTORAL</v>
          </cell>
          <cell r="BU718" t="str">
            <v>01/04/2010</v>
          </cell>
          <cell r="BV718" t="str">
            <v>-</v>
          </cell>
          <cell r="BX718" t="str">
            <v>DIRECCION EJECUTIVA</v>
          </cell>
          <cell r="BY718" t="str">
            <v>GESTION ADMINISTRATIVA</v>
          </cell>
          <cell r="BZ718" t="str">
            <v>Personal y Obligaciones Sociales</v>
          </cell>
          <cell r="CA718" t="str">
            <v>RECURSOS ORDINARIOS</v>
          </cell>
          <cell r="CB718" t="str">
            <v>12</v>
          </cell>
          <cell r="CC718" t="str">
            <v>BANCO DE LA NACION</v>
          </cell>
          <cell r="CD718" t="str">
            <v>MULTIRED</v>
          </cell>
          <cell r="CE718" t="str">
            <v>04181070930</v>
          </cell>
          <cell r="CF718" t="str">
            <v>0</v>
          </cell>
          <cell r="CG718" t="str">
            <v>DL.25897 - SPP</v>
          </cell>
          <cell r="CH718" t="str">
            <v>PRIMA AFP</v>
          </cell>
          <cell r="CI718" t="str">
            <v>12/04/2000</v>
          </cell>
          <cell r="CJ718" t="str">
            <v>538860MADAA9</v>
          </cell>
          <cell r="CK718" t="str">
            <v>0</v>
          </cell>
          <cell r="CL718" t="str">
            <v>UE Red De Salud Abancay</v>
          </cell>
          <cell r="CM718" t="str">
            <v>ACTIVO</v>
          </cell>
          <cell r="CQ718" t="str">
            <v>Perú</v>
          </cell>
          <cell r="CR718" t="str">
            <v>MICRORED DE SALUD CENTENARIO</v>
          </cell>
        </row>
        <row r="719">
          <cell r="S719" t="str">
            <v>40222453</v>
          </cell>
          <cell r="T719" t="str">
            <v>RUTH</v>
          </cell>
          <cell r="U719" t="str">
            <v>UTANI</v>
          </cell>
          <cell r="V719" t="str">
            <v>TOMAYLLA</v>
          </cell>
          <cell r="W719" t="str">
            <v>SIN DATOS</v>
          </cell>
          <cell r="X719" t="str">
            <v>07/07/1979</v>
          </cell>
          <cell r="Y719" t="str">
            <v>Femenino</v>
          </cell>
          <cell r="Z719" t="str">
            <v>Soltero</v>
          </cell>
          <cell r="AA719" t="str">
            <v>ANEXO ANCHICHA</v>
          </cell>
          <cell r="AE719" t="str">
            <v>Superior Técnico</v>
          </cell>
          <cell r="AF719" t="str">
            <v>Técnico superior completo</v>
          </cell>
          <cell r="AG719" t="str">
            <v>TECNICO EN ENFERMERIA</v>
          </cell>
          <cell r="AK719" t="str">
            <v>TITULO</v>
          </cell>
          <cell r="AM719" t="str">
            <v>NO</v>
          </cell>
          <cell r="AR719" t="str">
            <v>SI</v>
          </cell>
          <cell r="AS719" t="str">
            <v>NO</v>
          </cell>
          <cell r="AT719" t="str">
            <v>NO</v>
          </cell>
          <cell r="AV719" t="str">
            <v>2013-09-01</v>
          </cell>
          <cell r="AW719" t="str">
            <v>TECNICO/A EN ENFERMERIA I</v>
          </cell>
          <cell r="AX719" t="str">
            <v>Regimen 276</v>
          </cell>
          <cell r="AY719" t="str">
            <v>Nombrado</v>
          </cell>
          <cell r="AZ719" t="str">
            <v>STC</v>
          </cell>
          <cell r="BA719" t="str">
            <v>0096-STC-Servidor Tecnico C</v>
          </cell>
          <cell r="BB719" t="str">
            <v>TC</v>
          </cell>
          <cell r="BE719" t="str">
            <v>Presencial</v>
          </cell>
          <cell r="BF719" t="str">
            <v>NO</v>
          </cell>
          <cell r="BG719" t="str">
            <v>NO</v>
          </cell>
          <cell r="BI719" t="str">
            <v>NO</v>
          </cell>
          <cell r="BJ719" t="str">
            <v>NO</v>
          </cell>
          <cell r="BK719" t="str">
            <v>2013-09-01</v>
          </cell>
          <cell r="BL719" t="str">
            <v>NO</v>
          </cell>
          <cell r="BM719" t="str">
            <v>Activos</v>
          </cell>
          <cell r="BN719" t="str">
            <v>Tecnicos</v>
          </cell>
          <cell r="BO719" t="str">
            <v>TECNICO ASIS</v>
          </cell>
          <cell r="BP719" t="str">
            <v>000346</v>
          </cell>
          <cell r="BQ719" t="str">
            <v>Ocupada</v>
          </cell>
          <cell r="BR719" t="str">
            <v>Concurso</v>
          </cell>
          <cell r="BS719" t="str">
            <v>01/07/2013</v>
          </cell>
          <cell r="BT719" t="str">
            <v>RESOLUCION DIRECTORAL</v>
          </cell>
          <cell r="BU719" t="str">
            <v>01/07/2013</v>
          </cell>
          <cell r="BV719" t="str">
            <v>-</v>
          </cell>
          <cell r="BX719" t="str">
            <v>DIRECCION EJECUTIVA</v>
          </cell>
          <cell r="BY719" t="str">
            <v>GESTION ADMINISTRATIVA</v>
          </cell>
          <cell r="BZ719" t="str">
            <v>Personal y Obligaciones Sociales</v>
          </cell>
          <cell r="CA719" t="str">
            <v>RECURSOS ORDINARIOS</v>
          </cell>
          <cell r="CB719" t="str">
            <v>12</v>
          </cell>
          <cell r="CC719" t="str">
            <v>BANCO DE LA NACION</v>
          </cell>
          <cell r="CD719" t="str">
            <v>MULTIRED</v>
          </cell>
          <cell r="CE719" t="str">
            <v>04181080928</v>
          </cell>
          <cell r="CF719" t="str">
            <v>0</v>
          </cell>
          <cell r="CG719" t="str">
            <v>DL.19990 - SNP</v>
          </cell>
          <cell r="CH719" t="str">
            <v>O.N.P.</v>
          </cell>
          <cell r="CI719" t="str">
            <v>01/07/2013</v>
          </cell>
          <cell r="CJ719" t="str">
            <v>0</v>
          </cell>
          <cell r="CK719" t="str">
            <v>0</v>
          </cell>
          <cell r="CL719" t="str">
            <v>UE Red De Salud Abancay</v>
          </cell>
          <cell r="CM719" t="str">
            <v>ACTIVO</v>
          </cell>
          <cell r="CQ719" t="str">
            <v>Perú</v>
          </cell>
          <cell r="CR719" t="str">
            <v>MICRORED DE SALUD CENTENARIO</v>
          </cell>
        </row>
        <row r="720">
          <cell r="S720" t="str">
            <v>31043059</v>
          </cell>
          <cell r="T720" t="str">
            <v>NILDA GIOVANNA</v>
          </cell>
          <cell r="U720" t="str">
            <v>SIERRA</v>
          </cell>
          <cell r="V720" t="str">
            <v>JURO</v>
          </cell>
          <cell r="W720" t="str">
            <v>SIN DATOS</v>
          </cell>
          <cell r="X720" t="str">
            <v>29/03/1977</v>
          </cell>
          <cell r="Y720" t="str">
            <v>Femenino</v>
          </cell>
          <cell r="Z720" t="str">
            <v>Soltero</v>
          </cell>
          <cell r="AA720" t="str">
            <v>BARRIO CONDEBAMBA S/N</v>
          </cell>
          <cell r="AC720" t="str">
            <v>gabesi1710@hotmail.com</v>
          </cell>
          <cell r="AE720" t="str">
            <v>Superior Técnico</v>
          </cell>
          <cell r="AF720" t="str">
            <v>Técnico superior completo</v>
          </cell>
          <cell r="AG720" t="str">
            <v>TECNICO EN ENFERMERIA</v>
          </cell>
          <cell r="AK720" t="str">
            <v>TITULO</v>
          </cell>
          <cell r="AM720" t="str">
            <v>NO</v>
          </cell>
          <cell r="AR720" t="str">
            <v>SI</v>
          </cell>
          <cell r="AS720" t="str">
            <v>NO</v>
          </cell>
          <cell r="AT720" t="str">
            <v>NO</v>
          </cell>
          <cell r="AV720" t="str">
            <v>2012-07-01</v>
          </cell>
          <cell r="AW720" t="str">
            <v>TECNICO/A EN ENFERMERIA I</v>
          </cell>
          <cell r="AX720" t="str">
            <v>Regimen 276</v>
          </cell>
          <cell r="AY720" t="str">
            <v>Nombrado</v>
          </cell>
          <cell r="AZ720" t="str">
            <v>STC</v>
          </cell>
          <cell r="BA720" t="str">
            <v>0096-STC-Servidor Tecnico C</v>
          </cell>
          <cell r="BB720" t="str">
            <v>TC</v>
          </cell>
          <cell r="BC720" t="str">
            <v>Recursos Ordinarios</v>
          </cell>
          <cell r="BE720" t="str">
            <v>Presencial</v>
          </cell>
          <cell r="BF720" t="str">
            <v>NO</v>
          </cell>
          <cell r="BG720" t="str">
            <v>NO</v>
          </cell>
          <cell r="BI720" t="str">
            <v>NO</v>
          </cell>
          <cell r="BJ720" t="str">
            <v>NO</v>
          </cell>
          <cell r="BL720" t="str">
            <v>NO</v>
          </cell>
          <cell r="BM720" t="str">
            <v>Activos</v>
          </cell>
          <cell r="BN720" t="str">
            <v>Tecnicos</v>
          </cell>
          <cell r="BO720" t="str">
            <v>TECNICO ASIS</v>
          </cell>
          <cell r="BP720" t="str">
            <v>000268</v>
          </cell>
          <cell r="BQ720" t="str">
            <v>Ocupada</v>
          </cell>
          <cell r="BR720" t="str">
            <v>Ley 28498</v>
          </cell>
          <cell r="BS720" t="str">
            <v>01/04/2012</v>
          </cell>
          <cell r="BT720" t="str">
            <v>RESOLUCION DIRECTORAL</v>
          </cell>
          <cell r="BU720" t="str">
            <v>01/04/2012</v>
          </cell>
          <cell r="BV720" t="str">
            <v>-</v>
          </cell>
          <cell r="BX720" t="str">
            <v>DIRECCION EJECUTIVA</v>
          </cell>
          <cell r="BY720" t="str">
            <v>GESTION ADMINISTRATIVA</v>
          </cell>
          <cell r="BZ720" t="str">
            <v>Personal y Obligaciones Sociales</v>
          </cell>
          <cell r="CA720" t="str">
            <v>RECURSOS ORDINARIOS</v>
          </cell>
          <cell r="CB720" t="str">
            <v>12</v>
          </cell>
          <cell r="CC720" t="str">
            <v>BANCO DE LA NACION</v>
          </cell>
          <cell r="CD720" t="str">
            <v>MULTIRED</v>
          </cell>
          <cell r="CE720" t="str">
            <v>04181081274</v>
          </cell>
          <cell r="CF720" t="str">
            <v>0</v>
          </cell>
          <cell r="CG720" t="str">
            <v>DL.19990 - SNP</v>
          </cell>
          <cell r="CH720" t="str">
            <v>O.N.P.</v>
          </cell>
          <cell r="CI720" t="str">
            <v>01/04/2012</v>
          </cell>
          <cell r="CJ720" t="str">
            <v>0</v>
          </cell>
          <cell r="CK720" t="str">
            <v>0</v>
          </cell>
          <cell r="CL720" t="str">
            <v>UE Red De Salud Abancay</v>
          </cell>
          <cell r="CM720" t="str">
            <v>ACTIVO</v>
          </cell>
          <cell r="CQ720" t="str">
            <v>Perú</v>
          </cell>
          <cell r="CR720" t="str">
            <v>MICRORED DE SALUD CENTENARIO</v>
          </cell>
        </row>
        <row r="721">
          <cell r="S721" t="str">
            <v>23939830</v>
          </cell>
          <cell r="T721" t="str">
            <v>NANCY</v>
          </cell>
          <cell r="U721" t="str">
            <v>CARMONA</v>
          </cell>
          <cell r="V721" t="str">
            <v>AUCCA</v>
          </cell>
          <cell r="W721" t="str">
            <v>SIN DATOS</v>
          </cell>
          <cell r="X721" t="str">
            <v>31/12/1969</v>
          </cell>
          <cell r="Y721" t="str">
            <v>Femenino</v>
          </cell>
          <cell r="Z721" t="str">
            <v>Soltero</v>
          </cell>
          <cell r="AA721" t="str">
            <v>AREQUIPA 702</v>
          </cell>
          <cell r="AE721" t="str">
            <v>Superior Técnico</v>
          </cell>
          <cell r="AF721" t="str">
            <v>Técnico superior completo</v>
          </cell>
          <cell r="AG721" t="str">
            <v>TECNICO EN ENFERMERIA</v>
          </cell>
          <cell r="AK721" t="str">
            <v>TITULO</v>
          </cell>
          <cell r="AM721" t="str">
            <v>NO</v>
          </cell>
          <cell r="AR721" t="str">
            <v>SI</v>
          </cell>
          <cell r="AS721" t="str">
            <v>NO</v>
          </cell>
          <cell r="AT721" t="str">
            <v>NO</v>
          </cell>
          <cell r="AV721" t="str">
            <v>2010-07-01</v>
          </cell>
          <cell r="AW721" t="str">
            <v>TECNICO/A EN ENFERMERIA I</v>
          </cell>
          <cell r="AX721" t="str">
            <v>Regimen 276</v>
          </cell>
          <cell r="AY721" t="str">
            <v>Nombrado</v>
          </cell>
          <cell r="AZ721" t="str">
            <v>STC</v>
          </cell>
          <cell r="BA721" t="str">
            <v>0096-STC-Servidor Tecnico C</v>
          </cell>
          <cell r="BB721" t="str">
            <v>TC</v>
          </cell>
          <cell r="BC721" t="str">
            <v>Recursos Ordinarios</v>
          </cell>
          <cell r="BE721" t="str">
            <v>Solo Remoto</v>
          </cell>
          <cell r="BF721" t="str">
            <v>NO</v>
          </cell>
          <cell r="BG721" t="str">
            <v>NO</v>
          </cell>
          <cell r="BH721" t="str">
            <v>Presencia de comorbilidad(RM 193-2020-MINSA,7.2)</v>
          </cell>
          <cell r="BI721" t="str">
            <v>NO</v>
          </cell>
          <cell r="BJ721" t="str">
            <v>NO</v>
          </cell>
          <cell r="BK721" t="str">
            <v>05/08/2010</v>
          </cell>
          <cell r="BL721" t="str">
            <v>SI</v>
          </cell>
          <cell r="BM721" t="str">
            <v>Activos</v>
          </cell>
          <cell r="BN721" t="str">
            <v>Tecnicos</v>
          </cell>
          <cell r="BO721" t="str">
            <v>TECNICO ASIS</v>
          </cell>
          <cell r="BP721" t="str">
            <v>000160</v>
          </cell>
          <cell r="BQ721" t="str">
            <v>Ocupada</v>
          </cell>
          <cell r="BR721" t="str">
            <v>Ley 28498</v>
          </cell>
          <cell r="BS721" t="str">
            <v>01/04/2010</v>
          </cell>
          <cell r="BT721" t="str">
            <v>RESOLUCION DIRECTORAL</v>
          </cell>
          <cell r="BU721" t="str">
            <v>01/04/2010</v>
          </cell>
          <cell r="BV721" t="str">
            <v>-</v>
          </cell>
          <cell r="BX721" t="str">
            <v>DIRECCION EJECUTIVA</v>
          </cell>
          <cell r="BY721" t="str">
            <v>GESTION ADMINISTRATIVA</v>
          </cell>
          <cell r="BZ721" t="str">
            <v>Personal y Obligaciones Sociales</v>
          </cell>
          <cell r="CA721" t="str">
            <v>RECURSOS ORDINARIOS</v>
          </cell>
          <cell r="CB721" t="str">
            <v>12</v>
          </cell>
          <cell r="CC721" t="str">
            <v>BANCO DE LA NACION</v>
          </cell>
          <cell r="CD721" t="str">
            <v>MULTIRED</v>
          </cell>
          <cell r="CE721" t="str">
            <v>04181025692</v>
          </cell>
          <cell r="CF721" t="str">
            <v>00000000000000000000</v>
          </cell>
          <cell r="CG721" t="str">
            <v>DL.19990 - SNP</v>
          </cell>
          <cell r="CH721" t="str">
            <v>O.N.P.</v>
          </cell>
          <cell r="CI721" t="str">
            <v>01/01/2009</v>
          </cell>
          <cell r="CJ721" t="str">
            <v>000000000000</v>
          </cell>
          <cell r="CK721" t="str">
            <v>000000000000000</v>
          </cell>
          <cell r="CL721" t="str">
            <v>UE Red De Salud Abancay</v>
          </cell>
          <cell r="CM721" t="str">
            <v>ACTIVO</v>
          </cell>
          <cell r="CQ721" t="str">
            <v>Perú</v>
          </cell>
          <cell r="CR721" t="str">
            <v>MICRORED DE SALUD CENTENARIO</v>
          </cell>
        </row>
        <row r="722">
          <cell r="S722" t="str">
            <v>43110100</v>
          </cell>
          <cell r="T722" t="str">
            <v>CARLOS AUGUSTO</v>
          </cell>
          <cell r="U722" t="str">
            <v>HERRERA</v>
          </cell>
          <cell r="V722" t="str">
            <v>NIÑO DE GUZMAN</v>
          </cell>
          <cell r="W722" t="str">
            <v>SIN DATOS</v>
          </cell>
          <cell r="X722" t="str">
            <v>24/07/1985</v>
          </cell>
          <cell r="Y722" t="str">
            <v>Masculino</v>
          </cell>
          <cell r="Z722" t="str">
            <v>Soltero</v>
          </cell>
          <cell r="AA722" t="str">
            <v>JR.CAHUIDE H-19 PATIBAMBA</v>
          </cell>
          <cell r="AE722" t="str">
            <v>Superior Universitario</v>
          </cell>
          <cell r="AF722" t="str">
            <v>Superior completo</v>
          </cell>
          <cell r="AG722" t="str">
            <v>CIRUJANO DENTISTA</v>
          </cell>
          <cell r="AK722" t="str">
            <v>TITULO</v>
          </cell>
          <cell r="AL722" t="str">
            <v>0000000000</v>
          </cell>
          <cell r="AM722" t="str">
            <v>NO</v>
          </cell>
          <cell r="AR722" t="str">
            <v>SI</v>
          </cell>
          <cell r="AS722" t="str">
            <v>NO</v>
          </cell>
          <cell r="AT722" t="str">
            <v>NO</v>
          </cell>
          <cell r="AU722" t="str">
            <v>15/10/2021</v>
          </cell>
          <cell r="AV722" t="str">
            <v>09/03/2022</v>
          </cell>
          <cell r="AW722" t="str">
            <v>ODONTOLOGO</v>
          </cell>
          <cell r="AX722" t="str">
            <v>Regimen 1057 (CAS)</v>
          </cell>
          <cell r="AY722" t="str">
            <v>CAS LEY N° 31538</v>
          </cell>
          <cell r="AZ722" t="str">
            <v>Sin Nivel Remunerativo</v>
          </cell>
          <cell r="BA722" t="str">
            <v>0000-Sin Nivel Remunerativo</v>
          </cell>
          <cell r="BC722" t="str">
            <v>Recursos Ordinarios</v>
          </cell>
          <cell r="BD722" t="str">
            <v>2900</v>
          </cell>
          <cell r="BE722" t="str">
            <v>Presencial</v>
          </cell>
          <cell r="BF722" t="str">
            <v>NO</v>
          </cell>
          <cell r="BG722" t="str">
            <v>NO</v>
          </cell>
          <cell r="BI722" t="str">
            <v>NO</v>
          </cell>
          <cell r="BJ722" t="str">
            <v>NO</v>
          </cell>
          <cell r="BL722" t="str">
            <v>NO</v>
          </cell>
          <cell r="BM722" t="str">
            <v>Contrato Administrativo de Servicios</v>
          </cell>
          <cell r="BN722" t="str">
            <v>Profesionales de la Salud</v>
          </cell>
          <cell r="BO722" t="str">
            <v>PROF. DE LA SALUD</v>
          </cell>
          <cell r="BP722" t="str">
            <v>000836</v>
          </cell>
          <cell r="BQ722" t="str">
            <v>Ocupada</v>
          </cell>
          <cell r="BR722" t="str">
            <v>Contrato</v>
          </cell>
          <cell r="BS722" t="str">
            <v>05/08/2022</v>
          </cell>
          <cell r="BT722" t="str">
            <v>MEMORANDUM</v>
          </cell>
          <cell r="BU722" t="str">
            <v>05/08/2022</v>
          </cell>
          <cell r="BV722" t="str">
            <v>1037-2022</v>
          </cell>
          <cell r="BW722" t="str">
            <v>P.S. I-1 SAN MARTIN</v>
          </cell>
          <cell r="BX722" t="str">
            <v>RED DE SALUD ABANCAY</v>
          </cell>
          <cell r="BZ722" t="str">
            <v>Personal y Obligaciones Sociales</v>
          </cell>
          <cell r="CA722" t="str">
            <v>RECURSOS ORDINARIOS</v>
          </cell>
          <cell r="CB722" t="str">
            <v>2</v>
          </cell>
          <cell r="CC722" t="str">
            <v>BANCO DE LA NACION</v>
          </cell>
          <cell r="CD722" t="str">
            <v>CUENTA CORRIENTE</v>
          </cell>
          <cell r="CG722" t="str">
            <v>DL.19990 - SNP</v>
          </cell>
          <cell r="CH722" t="str">
            <v>O.N.P.</v>
          </cell>
          <cell r="CI722" t="str">
            <v>05/08/2022</v>
          </cell>
          <cell r="CJ722" t="str">
            <v>3,000.00</v>
          </cell>
          <cell r="CL722" t="str">
            <v>UE Red De Salud Abancay</v>
          </cell>
          <cell r="CM722" t="str">
            <v>ACTIVO</v>
          </cell>
          <cell r="CQ722" t="str">
            <v>Perú</v>
          </cell>
          <cell r="CR722" t="str">
            <v>MICRORED DE SALUD CENTENARIO</v>
          </cell>
        </row>
        <row r="723">
          <cell r="S723" t="str">
            <v>42947481</v>
          </cell>
          <cell r="T723" t="str">
            <v>MARIA DEL CARMEN</v>
          </cell>
          <cell r="U723" t="str">
            <v>CHAPARRO</v>
          </cell>
          <cell r="V723" t="str">
            <v>ZAMALLOA</v>
          </cell>
          <cell r="W723" t="str">
            <v>SIN DATOS</v>
          </cell>
          <cell r="X723" t="str">
            <v>31/07/1982</v>
          </cell>
          <cell r="Y723" t="str">
            <v>Femenino</v>
          </cell>
          <cell r="Z723" t="str">
            <v>Casado</v>
          </cell>
          <cell r="AA723" t="str">
            <v>PROLONG.PUMACURCO 646</v>
          </cell>
          <cell r="AE723" t="str">
            <v>Superior Universitario</v>
          </cell>
          <cell r="AF723" t="str">
            <v>Superior completo</v>
          </cell>
          <cell r="AG723" t="str">
            <v>OBSTETRA</v>
          </cell>
          <cell r="AK723" t="str">
            <v>TITULO</v>
          </cell>
          <cell r="AL723" t="str">
            <v>28122</v>
          </cell>
          <cell r="AM723" t="str">
            <v>NO</v>
          </cell>
          <cell r="AR723" t="str">
            <v>SI</v>
          </cell>
          <cell r="AS723" t="str">
            <v>NO</v>
          </cell>
          <cell r="AT723" t="str">
            <v>NO</v>
          </cell>
          <cell r="AU723" t="str">
            <v>2012-10-16</v>
          </cell>
          <cell r="AV723" t="str">
            <v>01/05/2017</v>
          </cell>
          <cell r="AW723" t="str">
            <v>OBSTETRA</v>
          </cell>
          <cell r="AX723" t="str">
            <v>Regimen 1057 (CAS)</v>
          </cell>
          <cell r="AY723" t="str">
            <v>Contrato CAS</v>
          </cell>
          <cell r="AZ723" t="str">
            <v>Sin Nivel Remunerativo</v>
          </cell>
          <cell r="BA723" t="str">
            <v>0000-Sin Nivel Remunerativo</v>
          </cell>
          <cell r="BC723" t="str">
            <v>Recursos Ordinarios</v>
          </cell>
          <cell r="BD723" t="str">
            <v>2500</v>
          </cell>
          <cell r="BE723" t="str">
            <v>Presencial</v>
          </cell>
          <cell r="BF723" t="str">
            <v>NO</v>
          </cell>
          <cell r="BG723" t="str">
            <v>NO</v>
          </cell>
          <cell r="BI723" t="str">
            <v>NO</v>
          </cell>
          <cell r="BJ723" t="str">
            <v>NO</v>
          </cell>
          <cell r="BL723" t="str">
            <v>NO</v>
          </cell>
          <cell r="BM723" t="str">
            <v>Contrato Administrativo de Servicios</v>
          </cell>
          <cell r="BN723" t="str">
            <v>Profesionales de la Salud</v>
          </cell>
          <cell r="BO723" t="str">
            <v>PROF. DE LA SALUD</v>
          </cell>
          <cell r="BP723" t="str">
            <v>000337</v>
          </cell>
          <cell r="BQ723" t="str">
            <v>Ocupada</v>
          </cell>
          <cell r="BR723" t="str">
            <v>Concurso</v>
          </cell>
          <cell r="BS723" t="str">
            <v>01/05/2017</v>
          </cell>
          <cell r="BT723" t="str">
            <v>MEMORANDUM</v>
          </cell>
          <cell r="BU723" t="str">
            <v>01/05/2017</v>
          </cell>
          <cell r="BV723" t="str">
            <v>028-2017</v>
          </cell>
          <cell r="BW723" t="str">
            <v>RED DE SALUD ABANCAY</v>
          </cell>
          <cell r="BX723" t="str">
            <v>DIRECCION EJECUTIVA</v>
          </cell>
          <cell r="BZ723" t="str">
            <v>Personal y Obligaciones Sociales</v>
          </cell>
          <cell r="CA723" t="str">
            <v>RECURSOS ORDINARIOS</v>
          </cell>
          <cell r="CB723" t="str">
            <v>0</v>
          </cell>
          <cell r="CC723" t="str">
            <v>BANCO DE LA NACION</v>
          </cell>
          <cell r="CD723" t="str">
            <v>CUENTA DE AHORRO</v>
          </cell>
          <cell r="CE723" t="str">
            <v>04173066198</v>
          </cell>
          <cell r="CF723" t="str">
            <v>1</v>
          </cell>
          <cell r="CG723" t="str">
            <v>DL.19990 - SNP</v>
          </cell>
          <cell r="CH723" t="str">
            <v>O.N.P.</v>
          </cell>
          <cell r="CJ723" t="str">
            <v>0</v>
          </cell>
          <cell r="CK723" t="str">
            <v>0</v>
          </cell>
          <cell r="CL723" t="str">
            <v>UE Red De Salud Abancay</v>
          </cell>
          <cell r="CM723" t="str">
            <v>ACTIVO</v>
          </cell>
          <cell r="CQ723" t="str">
            <v>Perú</v>
          </cell>
          <cell r="CR723" t="str">
            <v>MICRORED DE SALUD CENTENARIO</v>
          </cell>
        </row>
        <row r="724">
          <cell r="S724" t="str">
            <v>43116067</v>
          </cell>
          <cell r="T724" t="str">
            <v>HIPOLITO</v>
          </cell>
          <cell r="U724" t="str">
            <v>PUMAPILLO</v>
          </cell>
          <cell r="V724" t="str">
            <v>FLORES</v>
          </cell>
          <cell r="W724" t="str">
            <v>SIN DATOS</v>
          </cell>
          <cell r="X724" t="str">
            <v>22/06/1984</v>
          </cell>
          <cell r="Y724" t="str">
            <v>Masculino</v>
          </cell>
          <cell r="Z724" t="str">
            <v>Soltero</v>
          </cell>
          <cell r="AA724" t="str">
            <v>SIN DATOS</v>
          </cell>
          <cell r="AC724" t="str">
            <v>hipolitopumaflores@hotmail.com</v>
          </cell>
          <cell r="AD724" t="str">
            <v>988137074</v>
          </cell>
          <cell r="AE724" t="str">
            <v>Superior Técnico</v>
          </cell>
          <cell r="AF724" t="str">
            <v>Técnico superior completo</v>
          </cell>
          <cell r="AG724" t="str">
            <v>TECNICO EN ENFERMERIA</v>
          </cell>
          <cell r="AK724" t="str">
            <v>TITULO</v>
          </cell>
          <cell r="AM724" t="str">
            <v>NO</v>
          </cell>
          <cell r="AR724" t="str">
            <v>SI</v>
          </cell>
          <cell r="AS724" t="str">
            <v>NO</v>
          </cell>
          <cell r="AT724" t="str">
            <v>NO</v>
          </cell>
          <cell r="AV724" t="str">
            <v>2015-01-01</v>
          </cell>
          <cell r="AW724" t="str">
            <v>TECNICO/A EN ENFERMERIA I</v>
          </cell>
          <cell r="AX724" t="str">
            <v>Regimen 276</v>
          </cell>
          <cell r="AY724" t="str">
            <v>Nombrado</v>
          </cell>
          <cell r="AZ724" t="str">
            <v>STF</v>
          </cell>
          <cell r="BA724" t="str">
            <v>0099-STF-Servidor Tecnico F</v>
          </cell>
          <cell r="BB724" t="str">
            <v>TF</v>
          </cell>
          <cell r="BE724" t="str">
            <v>Presencial</v>
          </cell>
          <cell r="BF724" t="str">
            <v>NO</v>
          </cell>
          <cell r="BG724" t="str">
            <v>NO</v>
          </cell>
          <cell r="BI724" t="str">
            <v>NO</v>
          </cell>
          <cell r="BJ724" t="str">
            <v>NO</v>
          </cell>
          <cell r="BK724" t="str">
            <v>31/12/2014</v>
          </cell>
          <cell r="BL724" t="str">
            <v>SI</v>
          </cell>
          <cell r="BM724" t="str">
            <v>Activos</v>
          </cell>
          <cell r="BN724" t="str">
            <v>Tecnicos</v>
          </cell>
          <cell r="BO724" t="str">
            <v>TECNICO ASIS</v>
          </cell>
          <cell r="BP724" t="str">
            <v>000394</v>
          </cell>
          <cell r="BQ724" t="str">
            <v>Ocupada</v>
          </cell>
          <cell r="BR724" t="str">
            <v>Ley 30114</v>
          </cell>
          <cell r="BS724" t="str">
            <v>31/12/2014</v>
          </cell>
          <cell r="BT724" t="str">
            <v>RESOLUCION DIRECTORAL</v>
          </cell>
          <cell r="BU724" t="str">
            <v>31/12/2014</v>
          </cell>
          <cell r="BV724" t="str">
            <v>069-2015-DG-RSAB-APURIMAC</v>
          </cell>
          <cell r="BX724" t="str">
            <v>DIRECCION EJECUTIVA</v>
          </cell>
          <cell r="BY724" t="str">
            <v>GESTION ADMINISTRATIVA</v>
          </cell>
          <cell r="BZ724" t="str">
            <v>Personal y Obligaciones Sociales</v>
          </cell>
          <cell r="CA724" t="str">
            <v>RECURSOS ORDINARIOS</v>
          </cell>
          <cell r="CB724" t="str">
            <v>12</v>
          </cell>
          <cell r="CC724" t="str">
            <v>BANCO DE LA NACION</v>
          </cell>
          <cell r="CD724" t="str">
            <v>CUENTA DE AHORRO</v>
          </cell>
          <cell r="CE724" t="str">
            <v>04181062806</v>
          </cell>
          <cell r="CF724" t="str">
            <v>00000000000000000000</v>
          </cell>
          <cell r="CG724" t="str">
            <v>DL.25897 - SPP</v>
          </cell>
          <cell r="CH724" t="str">
            <v>AFP INTEGRA</v>
          </cell>
          <cell r="CI724" t="str">
            <v>20/06/2006</v>
          </cell>
          <cell r="CJ724" t="str">
            <v>608531HPFAR0</v>
          </cell>
          <cell r="CK724" t="str">
            <v>000000000000000</v>
          </cell>
          <cell r="CL724" t="str">
            <v>UE Red De Salud Abancay</v>
          </cell>
          <cell r="CM724" t="str">
            <v>ACTIVO</v>
          </cell>
          <cell r="CQ724" t="str">
            <v>Perú</v>
          </cell>
          <cell r="CR724" t="str">
            <v>MICRORED DE SALUD LAMBRAMA</v>
          </cell>
        </row>
        <row r="725">
          <cell r="S725" t="str">
            <v>42186572</v>
          </cell>
          <cell r="T725" t="str">
            <v>ROCIO</v>
          </cell>
          <cell r="U725" t="str">
            <v>MERCADO</v>
          </cell>
          <cell r="V725" t="str">
            <v>CCORAHUA</v>
          </cell>
          <cell r="W725" t="str">
            <v>SIN DATOS</v>
          </cell>
          <cell r="X725" t="str">
            <v>12/11/1983</v>
          </cell>
          <cell r="Y725" t="str">
            <v>Femenino</v>
          </cell>
          <cell r="Z725" t="str">
            <v>Soltero</v>
          </cell>
          <cell r="AA725" t="str">
            <v>URB.MICAELA BASTIDAS FONAVI B-12</v>
          </cell>
          <cell r="AC725" t="str">
            <v>jc_chio@hotmail.com</v>
          </cell>
          <cell r="AD725" t="str">
            <v>940191483</v>
          </cell>
          <cell r="AE725" t="str">
            <v>Superior Universitario</v>
          </cell>
          <cell r="AF725" t="str">
            <v>Superior completo</v>
          </cell>
          <cell r="AG725" t="str">
            <v>ENFERMERA(O)</v>
          </cell>
          <cell r="AK725" t="str">
            <v>TITULO</v>
          </cell>
          <cell r="AL725" t="str">
            <v>50689</v>
          </cell>
          <cell r="AM725" t="str">
            <v>SI</v>
          </cell>
          <cell r="AN725" t="str">
            <v>SALUD PUBLICA Y COMUNITARIA</v>
          </cell>
          <cell r="AO725" t="str">
            <v>RNE</v>
          </cell>
          <cell r="AP725" t="str">
            <v>019636</v>
          </cell>
          <cell r="AQ725" t="str">
            <v>UNIVERSIDAD NACIONAL DEL CALLAO</v>
          </cell>
          <cell r="AR725" t="str">
            <v>SI</v>
          </cell>
          <cell r="AS725" t="str">
            <v>NO</v>
          </cell>
          <cell r="AT725" t="str">
            <v>NO</v>
          </cell>
          <cell r="AV725" t="str">
            <v>2009-01-01</v>
          </cell>
          <cell r="AW725" t="str">
            <v>ENFERMERA/O</v>
          </cell>
          <cell r="AX725" t="str">
            <v>Regimen 276</v>
          </cell>
          <cell r="AY725" t="str">
            <v>Nombrado</v>
          </cell>
          <cell r="AZ725" t="str">
            <v>ENF-10</v>
          </cell>
          <cell r="BA725" t="str">
            <v>0076-ENF-10-Enfermera (nivel I)</v>
          </cell>
          <cell r="BB725" t="str">
            <v>10</v>
          </cell>
          <cell r="BE725" t="str">
            <v>Presencial</v>
          </cell>
          <cell r="BF725" t="str">
            <v>NO</v>
          </cell>
          <cell r="BG725" t="str">
            <v>NO</v>
          </cell>
          <cell r="BI725" t="str">
            <v>NO</v>
          </cell>
          <cell r="BJ725" t="str">
            <v>NO</v>
          </cell>
          <cell r="BK725" t="str">
            <v>07/11/2017</v>
          </cell>
          <cell r="BL725" t="str">
            <v>SI</v>
          </cell>
          <cell r="BM725" t="str">
            <v>Activos</v>
          </cell>
          <cell r="BN725" t="str">
            <v>Profesionales de la Salud</v>
          </cell>
          <cell r="BO725" t="str">
            <v>PROF. DE LA SALUD</v>
          </cell>
          <cell r="BP725" t="str">
            <v>000553</v>
          </cell>
          <cell r="BQ725" t="str">
            <v>Ocupada</v>
          </cell>
          <cell r="BR725" t="str">
            <v>Ley 30114</v>
          </cell>
          <cell r="BS725" t="str">
            <v>01/11/2017</v>
          </cell>
          <cell r="BT725" t="str">
            <v>RESOLUCION DIRECTORAL</v>
          </cell>
          <cell r="BU725" t="str">
            <v>01/11/2017</v>
          </cell>
          <cell r="BV725" t="str">
            <v>281-2017</v>
          </cell>
          <cell r="BX725" t="str">
            <v>RED DE SALUD ABANCAY</v>
          </cell>
          <cell r="BZ725" t="str">
            <v>Personal y Obligaciones Sociales</v>
          </cell>
          <cell r="CA725" t="str">
            <v>RECURSOS ORDINARIOS</v>
          </cell>
          <cell r="CB725" t="str">
            <v>12</v>
          </cell>
          <cell r="CC725" t="str">
            <v>BANCO DE LA NACION</v>
          </cell>
          <cell r="CD725" t="str">
            <v>MULTIRED</v>
          </cell>
          <cell r="CE725" t="str">
            <v>04181072429</v>
          </cell>
          <cell r="CF725" t="str">
            <v>0</v>
          </cell>
          <cell r="CG725" t="str">
            <v>DL.25897 - SPP</v>
          </cell>
          <cell r="CH725" t="str">
            <v>AFP PROFUTURO</v>
          </cell>
          <cell r="CI725" t="str">
            <v>01/11/2017</v>
          </cell>
          <cell r="CJ725" t="str">
            <v>606300RMCCR4</v>
          </cell>
          <cell r="CK725" t="str">
            <v>0</v>
          </cell>
          <cell r="CL725" t="str">
            <v>UE Red De Salud Abancay</v>
          </cell>
          <cell r="CM725" t="str">
            <v>ACTIVO</v>
          </cell>
          <cell r="CQ725" t="str">
            <v>Perú</v>
          </cell>
          <cell r="CR725" t="str">
            <v>MICRORED DE SALUD MICAELA BASTIDAS</v>
          </cell>
        </row>
        <row r="726">
          <cell r="S726" t="str">
            <v>43619446</v>
          </cell>
          <cell r="T726" t="str">
            <v>MARIZELA</v>
          </cell>
          <cell r="U726" t="str">
            <v>QUISPE</v>
          </cell>
          <cell r="V726" t="str">
            <v>PUMA</v>
          </cell>
          <cell r="W726" t="str">
            <v>SIN DATOS</v>
          </cell>
          <cell r="X726" t="str">
            <v>23/02/1986</v>
          </cell>
          <cell r="Y726" t="str">
            <v>Femenino</v>
          </cell>
          <cell r="Z726" t="str">
            <v>Soltero</v>
          </cell>
          <cell r="AA726" t="str">
            <v>LIMA S/N CHACOCHE</v>
          </cell>
          <cell r="AE726" t="str">
            <v>Superior Universitario</v>
          </cell>
          <cell r="AF726" t="str">
            <v>Superior completo</v>
          </cell>
          <cell r="AG726" t="str">
            <v>ENFERMERA(O)</v>
          </cell>
          <cell r="AK726" t="str">
            <v>TITULO</v>
          </cell>
          <cell r="AM726" t="str">
            <v>NO</v>
          </cell>
          <cell r="AR726" t="str">
            <v>SI</v>
          </cell>
          <cell r="AS726" t="str">
            <v>NO</v>
          </cell>
          <cell r="AT726" t="str">
            <v>NO</v>
          </cell>
          <cell r="AU726" t="str">
            <v>16-06-2017</v>
          </cell>
          <cell r="AV726" t="str">
            <v>05/08/2022</v>
          </cell>
          <cell r="AW726" t="str">
            <v>ENFERMERA/O</v>
          </cell>
          <cell r="AX726" t="str">
            <v>Regimen 1057 (CAS)</v>
          </cell>
          <cell r="AY726" t="str">
            <v>CAS LEY N° 31538</v>
          </cell>
          <cell r="AZ726" t="str">
            <v>Sin Nivel Remunerativo</v>
          </cell>
          <cell r="BA726" t="str">
            <v>0000-Sin Nivel Remunerativo</v>
          </cell>
          <cell r="BC726" t="str">
            <v>Recursos Ordinarios</v>
          </cell>
          <cell r="BD726" t="str">
            <v>2900</v>
          </cell>
          <cell r="BE726" t="str">
            <v>Presencial</v>
          </cell>
          <cell r="BF726" t="str">
            <v>NO</v>
          </cell>
          <cell r="BG726" t="str">
            <v>NO</v>
          </cell>
          <cell r="BI726" t="str">
            <v>NO</v>
          </cell>
          <cell r="BJ726" t="str">
            <v>NO</v>
          </cell>
          <cell r="BL726" t="str">
            <v>NO</v>
          </cell>
          <cell r="BM726" t="str">
            <v>Contrato Administrativo de Servicios</v>
          </cell>
          <cell r="BN726" t="str">
            <v>Profesionales de la Salud</v>
          </cell>
          <cell r="BO726" t="str">
            <v>PROF. DE LA SALUD</v>
          </cell>
          <cell r="BP726" t="str">
            <v>000907</v>
          </cell>
          <cell r="BQ726" t="str">
            <v>Ocupada</v>
          </cell>
          <cell r="BR726" t="str">
            <v>Contrato</v>
          </cell>
          <cell r="BS726" t="str">
            <v>05/08/2022</v>
          </cell>
          <cell r="BT726" t="str">
            <v>MEMORANDUM</v>
          </cell>
          <cell r="BU726" t="str">
            <v>05/08/2022</v>
          </cell>
          <cell r="BV726" t="str">
            <v>1053-2022</v>
          </cell>
          <cell r="BW726" t="str">
            <v>P.S. I-1 TARIBAMBA</v>
          </cell>
          <cell r="BX726" t="str">
            <v>RED DE SALUD ABANCAY</v>
          </cell>
          <cell r="BZ726" t="str">
            <v>Personal y Obligaciones Sociales</v>
          </cell>
          <cell r="CA726" t="str">
            <v>RECURSOS ORDINARIOS</v>
          </cell>
          <cell r="CB726" t="str">
            <v>2</v>
          </cell>
          <cell r="CC726" t="str">
            <v>BANCO DE LA NACION</v>
          </cell>
          <cell r="CD726" t="str">
            <v>MULTIRED</v>
          </cell>
          <cell r="CG726" t="str">
            <v>DL.19990 - SNP</v>
          </cell>
          <cell r="CH726" t="str">
            <v>O.N.P.</v>
          </cell>
          <cell r="CI726" t="str">
            <v>05/08/2022</v>
          </cell>
          <cell r="CL726" t="str">
            <v>UE Red De Salud Abancay</v>
          </cell>
          <cell r="CM726" t="str">
            <v>ACTIVO</v>
          </cell>
          <cell r="CQ726" t="str">
            <v>Perú</v>
          </cell>
          <cell r="CR726" t="str">
            <v>MICRORED DE SALUD LAMBRAMA</v>
          </cell>
        </row>
        <row r="727">
          <cell r="S727" t="str">
            <v>71107629</v>
          </cell>
          <cell r="T727" t="str">
            <v>LUZ DELIA</v>
          </cell>
          <cell r="U727" t="str">
            <v>CATALAN</v>
          </cell>
          <cell r="V727" t="str">
            <v>SANCHEZ</v>
          </cell>
          <cell r="W727" t="str">
            <v>SIN DATOS</v>
          </cell>
          <cell r="X727" t="str">
            <v>02/11/1998</v>
          </cell>
          <cell r="Y727" t="str">
            <v>Femenino</v>
          </cell>
          <cell r="Z727" t="str">
            <v>Soltero</v>
          </cell>
          <cell r="AA727" t="str">
            <v>CONDEBAMBA S/N</v>
          </cell>
          <cell r="AE727" t="str">
            <v>Superior Técnico</v>
          </cell>
          <cell r="AF727" t="str">
            <v>Técnico superior completo</v>
          </cell>
          <cell r="AG727" t="str">
            <v>TECNICO EN ENFERMERIA</v>
          </cell>
          <cell r="AK727" t="str">
            <v>TITULO</v>
          </cell>
          <cell r="AM727" t="str">
            <v>NO</v>
          </cell>
          <cell r="AR727" t="str">
            <v>SI</v>
          </cell>
          <cell r="AS727" t="str">
            <v>NO</v>
          </cell>
          <cell r="AT727" t="str">
            <v>NO</v>
          </cell>
          <cell r="AU727" t="str">
            <v>01/02/2021</v>
          </cell>
          <cell r="AV727" t="str">
            <v>08/08/2022</v>
          </cell>
          <cell r="AW727" t="str">
            <v>TECNICO/A EN ENFERMERIA I</v>
          </cell>
          <cell r="AX727" t="str">
            <v>Regimen 1057 (CAS)</v>
          </cell>
          <cell r="AY727" t="str">
            <v>CAS LEY N° 31538</v>
          </cell>
          <cell r="AZ727" t="str">
            <v>Sin Nivel Remunerativo</v>
          </cell>
          <cell r="BA727" t="str">
            <v>0000-Sin Nivel Remunerativo</v>
          </cell>
          <cell r="BC727" t="str">
            <v>Recursos por Operaciones Oficiales de Credito</v>
          </cell>
          <cell r="BD727" t="str">
            <v>2000</v>
          </cell>
          <cell r="BE727" t="str">
            <v>Presencial</v>
          </cell>
          <cell r="BF727" t="str">
            <v>NO</v>
          </cell>
          <cell r="BG727" t="str">
            <v>NO</v>
          </cell>
          <cell r="BI727" t="str">
            <v>NO</v>
          </cell>
          <cell r="BJ727" t="str">
            <v>NO</v>
          </cell>
          <cell r="BL727" t="str">
            <v>NO</v>
          </cell>
          <cell r="BM727" t="str">
            <v>Contrato Administrativo de Servicios</v>
          </cell>
          <cell r="BN727" t="str">
            <v>Tecnicos</v>
          </cell>
          <cell r="BO727" t="str">
            <v>TECNICO ASIS</v>
          </cell>
          <cell r="BP727" t="str">
            <v>000921</v>
          </cell>
          <cell r="BQ727" t="str">
            <v>Ocupada</v>
          </cell>
          <cell r="BR727" t="str">
            <v>Contrato</v>
          </cell>
          <cell r="BS727" t="str">
            <v>08/08/2022</v>
          </cell>
          <cell r="BT727" t="str">
            <v>MEMORANDUM</v>
          </cell>
          <cell r="BU727" t="str">
            <v>08/08/2022</v>
          </cell>
          <cell r="BV727" t="str">
            <v>1082-2022</v>
          </cell>
          <cell r="BW727" t="str">
            <v>P.S. I-1 TARIBAMBA</v>
          </cell>
          <cell r="BX727" t="str">
            <v>RED DE SALUD ABANCAY</v>
          </cell>
          <cell r="BZ727" t="str">
            <v>Personal y Obligaciones Sociales</v>
          </cell>
          <cell r="CA727" t="str">
            <v>RECURSOS ORDINARIOS</v>
          </cell>
          <cell r="CB727" t="str">
            <v>2</v>
          </cell>
          <cell r="CC727" t="str">
            <v>BANCO DE LA NACION</v>
          </cell>
          <cell r="CD727" t="str">
            <v>MULTIRED</v>
          </cell>
          <cell r="CG727" t="str">
            <v>DL.19990 - SNP</v>
          </cell>
          <cell r="CH727" t="str">
            <v>O.N.P.</v>
          </cell>
          <cell r="CI727" t="str">
            <v>08/08/2022</v>
          </cell>
          <cell r="CL727" t="str">
            <v>UE Red De Salud Abancay</v>
          </cell>
          <cell r="CM727" t="str">
            <v>ACTIVO</v>
          </cell>
          <cell r="CQ727" t="str">
            <v>Perú</v>
          </cell>
          <cell r="CR727" t="str">
            <v>MICRORED DE SALUD LAMBRAMA</v>
          </cell>
        </row>
        <row r="728">
          <cell r="S728" t="str">
            <v>41994091</v>
          </cell>
          <cell r="T728" t="str">
            <v>WILIAM</v>
          </cell>
          <cell r="U728" t="str">
            <v>PORRAS</v>
          </cell>
          <cell r="V728" t="str">
            <v>SEQUEIROS</v>
          </cell>
          <cell r="W728" t="str">
            <v>SIN DATOS</v>
          </cell>
          <cell r="X728" t="str">
            <v>22/05/1982</v>
          </cell>
          <cell r="Y728" t="str">
            <v>Masculino</v>
          </cell>
          <cell r="Z728" t="str">
            <v>Soltero</v>
          </cell>
          <cell r="AA728" t="str">
            <v>SIN DATOS</v>
          </cell>
          <cell r="AC728" t="str">
            <v>williampo46@gmail.com</v>
          </cell>
          <cell r="AD728" t="str">
            <v>994789664</v>
          </cell>
          <cell r="AE728" t="str">
            <v>Superior Técnico</v>
          </cell>
          <cell r="AF728" t="str">
            <v>Técnico superior completo</v>
          </cell>
          <cell r="AG728" t="str">
            <v>TECNICO EN ENFERMERIA</v>
          </cell>
          <cell r="AK728" t="str">
            <v>TITULO</v>
          </cell>
          <cell r="AM728" t="str">
            <v>NO</v>
          </cell>
          <cell r="AR728" t="str">
            <v>SI</v>
          </cell>
          <cell r="AS728" t="str">
            <v>NO</v>
          </cell>
          <cell r="AT728" t="str">
            <v>NO</v>
          </cell>
          <cell r="AV728" t="str">
            <v>2011-10-03</v>
          </cell>
          <cell r="AW728" t="str">
            <v>TECNICO/A EN ENFERMERIA I</v>
          </cell>
          <cell r="AX728" t="str">
            <v>Regimen 276</v>
          </cell>
          <cell r="AY728" t="str">
            <v>Nombrado</v>
          </cell>
          <cell r="AZ728" t="str">
            <v>STF</v>
          </cell>
          <cell r="BA728" t="str">
            <v>0099-STF-Servidor Tecnico F</v>
          </cell>
          <cell r="BB728" t="str">
            <v>TF</v>
          </cell>
          <cell r="BE728" t="str">
            <v>Presencial</v>
          </cell>
          <cell r="BF728" t="str">
            <v>NO</v>
          </cell>
          <cell r="BG728" t="str">
            <v>NO</v>
          </cell>
          <cell r="BI728" t="str">
            <v>NO</v>
          </cell>
          <cell r="BJ728" t="str">
            <v>NO</v>
          </cell>
          <cell r="BK728" t="str">
            <v>2016-01-01</v>
          </cell>
          <cell r="BL728" t="str">
            <v>NO</v>
          </cell>
          <cell r="BM728" t="str">
            <v>Activos</v>
          </cell>
          <cell r="BN728" t="str">
            <v>Tecnicos</v>
          </cell>
          <cell r="BO728" t="str">
            <v>TECNICO ASIS</v>
          </cell>
          <cell r="BP728" t="str">
            <v>000490</v>
          </cell>
          <cell r="BQ728" t="str">
            <v>Ocupada</v>
          </cell>
          <cell r="BR728" t="str">
            <v>Ley 30281</v>
          </cell>
          <cell r="BS728" t="str">
            <v>31/12/2015</v>
          </cell>
          <cell r="BT728" t="str">
            <v>RESOLUCION DIRECTORAL</v>
          </cell>
          <cell r="BU728" t="str">
            <v>31/12/2015</v>
          </cell>
          <cell r="BV728" t="str">
            <v>Nombramiento 2015</v>
          </cell>
          <cell r="BX728" t="str">
            <v>RED DE SALUD ABANCAY</v>
          </cell>
          <cell r="BY728" t="str">
            <v>GESTION ADMINISTRATIVA</v>
          </cell>
          <cell r="BZ728" t="str">
            <v>Personal y Obligaciones Sociales</v>
          </cell>
          <cell r="CA728" t="str">
            <v>RECURSOS ORDINARIOS</v>
          </cell>
          <cell r="CB728" t="str">
            <v>12</v>
          </cell>
          <cell r="CC728" t="str">
            <v>BANCO DE LA NACION</v>
          </cell>
          <cell r="CD728" t="str">
            <v>MULTIRED</v>
          </cell>
          <cell r="CE728" t="str">
            <v>00000</v>
          </cell>
          <cell r="CF728" t="str">
            <v>00000000000000000000</v>
          </cell>
          <cell r="CG728" t="str">
            <v>DL.19990 - SNP</v>
          </cell>
          <cell r="CH728" t="str">
            <v>O.N.P.</v>
          </cell>
          <cell r="CI728" t="str">
            <v>01/07/2018</v>
          </cell>
          <cell r="CJ728" t="str">
            <v>000000000000</v>
          </cell>
          <cell r="CK728" t="str">
            <v>000000000000000</v>
          </cell>
          <cell r="CL728" t="str">
            <v>UE Red De Salud Abancay</v>
          </cell>
          <cell r="CM728" t="str">
            <v>ACTIVO</v>
          </cell>
          <cell r="CQ728" t="str">
            <v>Perú</v>
          </cell>
          <cell r="CR728" t="str">
            <v>MICRORED DE SALUD LAMBRAMA</v>
          </cell>
        </row>
        <row r="729">
          <cell r="S729" t="str">
            <v>43376350</v>
          </cell>
          <cell r="T729" t="str">
            <v>MABEL</v>
          </cell>
          <cell r="U729" t="str">
            <v>ORELLANA</v>
          </cell>
          <cell r="V729" t="str">
            <v>ROQUE</v>
          </cell>
          <cell r="W729" t="str">
            <v>SIN DATOS</v>
          </cell>
          <cell r="X729" t="str">
            <v>19/06/1985</v>
          </cell>
          <cell r="Y729" t="str">
            <v>Femenino</v>
          </cell>
          <cell r="Z729" t="str">
            <v>Soltero</v>
          </cell>
          <cell r="AA729" t="str">
            <v>S. OCAMPO NRO 121</v>
          </cell>
          <cell r="AE729" t="str">
            <v>Superior Técnico</v>
          </cell>
          <cell r="AF729" t="str">
            <v>Técnico superior completo</v>
          </cell>
          <cell r="AG729" t="str">
            <v>TECNICO EN ENFERMERIA</v>
          </cell>
          <cell r="AK729" t="str">
            <v>TITULO</v>
          </cell>
          <cell r="AM729" t="str">
            <v>NO</v>
          </cell>
          <cell r="AR729" t="str">
            <v>SI</v>
          </cell>
          <cell r="AS729" t="str">
            <v>NO</v>
          </cell>
          <cell r="AT729" t="str">
            <v>NO</v>
          </cell>
          <cell r="AV729" t="str">
            <v>2011-10-03</v>
          </cell>
          <cell r="AW729" t="str">
            <v>TECNICO/A EN ENFERMERIA I</v>
          </cell>
          <cell r="AX729" t="str">
            <v>Regimen 276</v>
          </cell>
          <cell r="AY729" t="str">
            <v>Nombrado</v>
          </cell>
          <cell r="AZ729" t="str">
            <v>STF</v>
          </cell>
          <cell r="BA729" t="str">
            <v>0099-STF-Servidor Tecnico F</v>
          </cell>
          <cell r="BB729" t="str">
            <v>TF</v>
          </cell>
          <cell r="BE729" t="str">
            <v>Presencial</v>
          </cell>
          <cell r="BF729" t="str">
            <v>NO</v>
          </cell>
          <cell r="BG729" t="str">
            <v>NO</v>
          </cell>
          <cell r="BI729" t="str">
            <v>NO</v>
          </cell>
          <cell r="BJ729" t="str">
            <v>NO</v>
          </cell>
          <cell r="BK729" t="str">
            <v>2016-01-01</v>
          </cell>
          <cell r="BL729" t="str">
            <v>NO</v>
          </cell>
          <cell r="BM729" t="str">
            <v>Activos</v>
          </cell>
          <cell r="BN729" t="str">
            <v>Tecnicos</v>
          </cell>
          <cell r="BO729" t="str">
            <v>TECNICO ASIS</v>
          </cell>
          <cell r="BP729" t="str">
            <v>000489</v>
          </cell>
          <cell r="BQ729" t="str">
            <v>Ocupada</v>
          </cell>
          <cell r="BR729" t="str">
            <v>Ley 30281</v>
          </cell>
          <cell r="BS729" t="str">
            <v>31/12/2015</v>
          </cell>
          <cell r="BT729" t="str">
            <v>RESOLUCION DIRECTORAL</v>
          </cell>
          <cell r="BU729" t="str">
            <v>31/12/2015</v>
          </cell>
          <cell r="BV729" t="str">
            <v>Nombramiento 2015</v>
          </cell>
          <cell r="BX729" t="str">
            <v>RED DE SALUD ABANCAY</v>
          </cell>
          <cell r="BY729" t="str">
            <v>GESTION ADMINISTRATIVA</v>
          </cell>
          <cell r="BZ729" t="str">
            <v>Personal y Obligaciones Sociales</v>
          </cell>
          <cell r="CA729" t="str">
            <v>RECURSOS ORDINARIOS</v>
          </cell>
          <cell r="CB729" t="str">
            <v>12</v>
          </cell>
          <cell r="CC729" t="str">
            <v>BANCO DE LA NACION</v>
          </cell>
          <cell r="CD729" t="str">
            <v>MULTIRED</v>
          </cell>
          <cell r="CE729" t="str">
            <v>00000</v>
          </cell>
          <cell r="CF729" t="str">
            <v>00000000000000000000</v>
          </cell>
          <cell r="CG729" t="str">
            <v>DL.19990 - SNP</v>
          </cell>
          <cell r="CH729" t="str">
            <v>O.N.P.</v>
          </cell>
          <cell r="CI729" t="str">
            <v>01/07/2018</v>
          </cell>
          <cell r="CJ729" t="str">
            <v>000000000000</v>
          </cell>
          <cell r="CK729" t="str">
            <v>000000000000000</v>
          </cell>
          <cell r="CL729" t="str">
            <v>UE Red De Salud Abancay</v>
          </cell>
          <cell r="CM729" t="str">
            <v>ACTIVO</v>
          </cell>
          <cell r="CQ729" t="str">
            <v>Perú</v>
          </cell>
          <cell r="CR729" t="str">
            <v>MICRORED DE SALUD LAMBRAMA</v>
          </cell>
        </row>
        <row r="730">
          <cell r="S730" t="str">
            <v>42728098</v>
          </cell>
          <cell r="T730" t="str">
            <v>MARIA LEONOR</v>
          </cell>
          <cell r="U730" t="str">
            <v>INCA</v>
          </cell>
          <cell r="V730" t="str">
            <v>RAMIREZ</v>
          </cell>
          <cell r="W730" t="str">
            <v>SIN DATOS</v>
          </cell>
          <cell r="X730" t="str">
            <v>23/09/1984</v>
          </cell>
          <cell r="Y730" t="str">
            <v>Femenino</v>
          </cell>
          <cell r="Z730" t="str">
            <v>Soltero</v>
          </cell>
          <cell r="AA730" t="str">
            <v>AV.PACHACUTEC S/N</v>
          </cell>
          <cell r="AC730" t="str">
            <v>Leonorinra20@gmail.com</v>
          </cell>
          <cell r="AD730" t="str">
            <v>974670355</v>
          </cell>
          <cell r="AE730" t="str">
            <v>Superior Universitario</v>
          </cell>
          <cell r="AF730" t="str">
            <v>Superior completo</v>
          </cell>
          <cell r="AG730" t="str">
            <v>ENFERMERA(O)</v>
          </cell>
          <cell r="AK730" t="str">
            <v>TITULO</v>
          </cell>
          <cell r="AL730" t="str">
            <v>54030</v>
          </cell>
          <cell r="AM730" t="str">
            <v>NO</v>
          </cell>
          <cell r="AR730" t="str">
            <v>SI</v>
          </cell>
          <cell r="AS730" t="str">
            <v>NO</v>
          </cell>
          <cell r="AT730" t="str">
            <v>NO</v>
          </cell>
          <cell r="AV730" t="str">
            <v>01/01/2019</v>
          </cell>
          <cell r="AW730" t="str">
            <v>ENFERMERA/O</v>
          </cell>
          <cell r="AX730" t="str">
            <v>Regimen 276</v>
          </cell>
          <cell r="AY730" t="str">
            <v>Nombrado</v>
          </cell>
          <cell r="AZ730" t="str">
            <v>ENF-10</v>
          </cell>
          <cell r="BA730" t="str">
            <v>0076-ENF-10-Enfermera (nivel I)</v>
          </cell>
          <cell r="BB730" t="str">
            <v>10</v>
          </cell>
          <cell r="BE730" t="str">
            <v>Semipresencial</v>
          </cell>
          <cell r="BF730" t="str">
            <v>NO</v>
          </cell>
          <cell r="BG730" t="str">
            <v>NO</v>
          </cell>
          <cell r="BI730" t="str">
            <v>NO</v>
          </cell>
          <cell r="BJ730" t="str">
            <v>NO</v>
          </cell>
          <cell r="BK730" t="str">
            <v>31/12/2018</v>
          </cell>
          <cell r="BL730" t="str">
            <v>SI</v>
          </cell>
          <cell r="BM730" t="str">
            <v>Activos</v>
          </cell>
          <cell r="BN730" t="str">
            <v>Profesionales de la Salud</v>
          </cell>
          <cell r="BO730" t="str">
            <v>PROF. DE LA SALUD</v>
          </cell>
          <cell r="BP730" t="str">
            <v>000593</v>
          </cell>
          <cell r="BQ730" t="str">
            <v>Ocupada</v>
          </cell>
          <cell r="BR730" t="str">
            <v>Concurso</v>
          </cell>
          <cell r="BS730" t="str">
            <v>01/01/2019</v>
          </cell>
          <cell r="BT730" t="str">
            <v>RESOLUCION DIRECTORAL</v>
          </cell>
          <cell r="BU730" t="str">
            <v>01/01/2019</v>
          </cell>
          <cell r="BV730" t="str">
            <v>396</v>
          </cell>
          <cell r="BX730" t="str">
            <v>DIRECCION EJECUTIVA</v>
          </cell>
          <cell r="BZ730" t="str">
            <v>Personal y Obligaciones Sociales</v>
          </cell>
          <cell r="CA730" t="str">
            <v>RECURSOS ORDINARIOS</v>
          </cell>
          <cell r="CB730" t="str">
            <v>12</v>
          </cell>
          <cell r="CC730" t="str">
            <v>BANCO DE LA NACION</v>
          </cell>
          <cell r="CD730" t="str">
            <v>CUENTA DE AHORRO</v>
          </cell>
          <cell r="CE730" t="str">
            <v>04035585511</v>
          </cell>
          <cell r="CF730" t="str">
            <v>00000000000000000000</v>
          </cell>
          <cell r="CG730" t="str">
            <v>DL.19990 - SNP</v>
          </cell>
          <cell r="CH730" t="str">
            <v>O.N.P.</v>
          </cell>
          <cell r="CI730" t="str">
            <v>01/01/2019</v>
          </cell>
          <cell r="CJ730" t="str">
            <v>000000000000</v>
          </cell>
          <cell r="CK730" t="str">
            <v>000000000000000</v>
          </cell>
          <cell r="CL730" t="str">
            <v>UE Red De Salud Abancay</v>
          </cell>
          <cell r="CM730" t="str">
            <v>ACTIVO</v>
          </cell>
          <cell r="CQ730" t="str">
            <v>Perú</v>
          </cell>
        </row>
        <row r="731">
          <cell r="S731" t="str">
            <v>42645207</v>
          </cell>
          <cell r="T731" t="str">
            <v>ROGER</v>
          </cell>
          <cell r="U731" t="str">
            <v>HUAMANI</v>
          </cell>
          <cell r="V731" t="str">
            <v>TORRES</v>
          </cell>
          <cell r="W731" t="str">
            <v>SIN DATOS</v>
          </cell>
          <cell r="X731" t="str">
            <v>24/02/1984</v>
          </cell>
          <cell r="Y731" t="str">
            <v>Masculino</v>
          </cell>
          <cell r="Z731" t="str">
            <v>Soltero</v>
          </cell>
          <cell r="AA731" t="str">
            <v>TORAYA</v>
          </cell>
          <cell r="AD731" t="str">
            <v>958348501</v>
          </cell>
          <cell r="AE731" t="str">
            <v>Superior Técnico</v>
          </cell>
          <cell r="AF731" t="str">
            <v>Técnico superior completo</v>
          </cell>
          <cell r="AG731" t="str">
            <v>TECNICO EN ENFERMERIA</v>
          </cell>
          <cell r="AK731" t="str">
            <v>TITULO</v>
          </cell>
          <cell r="AM731" t="str">
            <v>NO</v>
          </cell>
          <cell r="AR731" t="str">
            <v>SI</v>
          </cell>
          <cell r="AS731" t="str">
            <v>NO</v>
          </cell>
          <cell r="AT731" t="str">
            <v>NO</v>
          </cell>
          <cell r="AV731" t="str">
            <v>2014-05-01</v>
          </cell>
          <cell r="AW731" t="str">
            <v>TECNICO/A EN ENFERMERIA I</v>
          </cell>
          <cell r="AX731" t="str">
            <v>Regimen 1057 (CAS)</v>
          </cell>
          <cell r="AY731" t="str">
            <v>Contrato CAS</v>
          </cell>
          <cell r="AZ731" t="str">
            <v>Sin Nivel Remunerativo</v>
          </cell>
          <cell r="BA731" t="str">
            <v>0000-Sin Nivel Remunerativo</v>
          </cell>
          <cell r="BC731" t="str">
            <v>Recursos Ordinarios</v>
          </cell>
          <cell r="BD731" t="str">
            <v>1400</v>
          </cell>
          <cell r="BE731" t="str">
            <v>Presencial</v>
          </cell>
          <cell r="BF731" t="str">
            <v>NO</v>
          </cell>
          <cell r="BG731" t="str">
            <v>NO</v>
          </cell>
          <cell r="BI731" t="str">
            <v>NO</v>
          </cell>
          <cell r="BJ731" t="str">
            <v>NO</v>
          </cell>
          <cell r="BL731" t="str">
            <v>NO</v>
          </cell>
          <cell r="BM731" t="str">
            <v>Contrato Administrativo de Servicios</v>
          </cell>
          <cell r="BN731" t="str">
            <v>Tecnicos</v>
          </cell>
          <cell r="BO731" t="str">
            <v>TECNICO ASIS</v>
          </cell>
          <cell r="BP731" t="str">
            <v>000245</v>
          </cell>
          <cell r="BQ731" t="str">
            <v>Ocupada</v>
          </cell>
          <cell r="BR731" t="str">
            <v>Concurso</v>
          </cell>
          <cell r="BS731" t="str">
            <v>12/05/2014</v>
          </cell>
          <cell r="BT731" t="str">
            <v>CONTRATO</v>
          </cell>
          <cell r="BU731" t="str">
            <v>12/05/2014</v>
          </cell>
          <cell r="BV731" t="str">
            <v>204-2014</v>
          </cell>
          <cell r="BW731" t="str">
            <v>RED DE SALUD ABANCAY</v>
          </cell>
          <cell r="BX731" t="str">
            <v>DIRECCION EJECUTIVA</v>
          </cell>
          <cell r="BY731" t="str">
            <v>GESTION ADMINISTRATIVA</v>
          </cell>
          <cell r="BZ731" t="str">
            <v>Personal y Obligaciones Sociales</v>
          </cell>
          <cell r="CA731" t="str">
            <v>RECURSOS ORDINARIOS</v>
          </cell>
          <cell r="CB731" t="str">
            <v>12</v>
          </cell>
          <cell r="CC731" t="str">
            <v>BANCO DE LA NACION</v>
          </cell>
          <cell r="CD731" t="str">
            <v>CUENTA DE AHORRO</v>
          </cell>
          <cell r="CE731" t="str">
            <v>04181438695</v>
          </cell>
          <cell r="CF731" t="str">
            <v>00000000000000000000</v>
          </cell>
          <cell r="CG731" t="str">
            <v>DL.25897 - SPP</v>
          </cell>
          <cell r="CH731" t="str">
            <v>AFP PROFUTURO</v>
          </cell>
          <cell r="CI731" t="str">
            <v>04/08/2011</v>
          </cell>
          <cell r="CJ731" t="str">
            <v>607341RHTMR9</v>
          </cell>
          <cell r="CK731" t="str">
            <v>000000000000000</v>
          </cell>
          <cell r="CL731" t="str">
            <v>UE Red De Salud Abancay</v>
          </cell>
          <cell r="CM731" t="str">
            <v>ACTIVO</v>
          </cell>
          <cell r="CQ731" t="str">
            <v>Perú</v>
          </cell>
          <cell r="CR731" t="str">
            <v>MICRORED DE SALUD MICAELA BASTIDAS</v>
          </cell>
        </row>
        <row r="732">
          <cell r="S732" t="str">
            <v>31131354</v>
          </cell>
          <cell r="T732" t="str">
            <v>GLORIA</v>
          </cell>
          <cell r="U732" t="str">
            <v>ARCIBIA</v>
          </cell>
          <cell r="V732" t="str">
            <v>RIOS</v>
          </cell>
          <cell r="W732" t="str">
            <v>SIN DATOS</v>
          </cell>
          <cell r="X732" t="str">
            <v>09/10/1967</v>
          </cell>
          <cell r="Y732" t="str">
            <v>Femenino</v>
          </cell>
          <cell r="Z732" t="str">
            <v>Soltero</v>
          </cell>
          <cell r="AA732" t="str">
            <v>URB SAN MARTIN DE PORRAS S/N</v>
          </cell>
          <cell r="AC732" t="str">
            <v>gloria@hotmail.com</v>
          </cell>
          <cell r="AD732" t="str">
            <v>983992550,978733396</v>
          </cell>
          <cell r="AE732" t="str">
            <v>Superior Técnico</v>
          </cell>
          <cell r="AF732" t="str">
            <v>Técnico superior completo</v>
          </cell>
          <cell r="AG732" t="str">
            <v>TECNICO EN ENFERMERIA</v>
          </cell>
          <cell r="AK732" t="str">
            <v>TITULO</v>
          </cell>
          <cell r="AM732" t="str">
            <v>NO</v>
          </cell>
          <cell r="AR732" t="str">
            <v>SI</v>
          </cell>
          <cell r="AS732" t="str">
            <v>NO</v>
          </cell>
          <cell r="AT732" t="str">
            <v>NO</v>
          </cell>
          <cell r="AV732" t="str">
            <v>2011-05-01</v>
          </cell>
          <cell r="AW732" t="str">
            <v>TECNICO/A EN ENFERMERIA I</v>
          </cell>
          <cell r="AX732" t="str">
            <v>Regimen 276</v>
          </cell>
          <cell r="AY732" t="str">
            <v>Nombrado</v>
          </cell>
          <cell r="AZ732" t="str">
            <v>STF</v>
          </cell>
          <cell r="BA732" t="str">
            <v>0099-STF-Servidor Tecnico F</v>
          </cell>
          <cell r="BB732" t="str">
            <v>TF</v>
          </cell>
          <cell r="BC732" t="str">
            <v>Donaciones y Transferencias</v>
          </cell>
          <cell r="BE732" t="str">
            <v>Solo Remoto</v>
          </cell>
          <cell r="BF732" t="str">
            <v>NO</v>
          </cell>
          <cell r="BG732" t="str">
            <v>NO</v>
          </cell>
          <cell r="BH732" t="str">
            <v>Presencia de comorbilidad(RM 193-2020-MINSA,7.2)</v>
          </cell>
          <cell r="BI732" t="str">
            <v>NO</v>
          </cell>
          <cell r="BJ732" t="str">
            <v>NO</v>
          </cell>
          <cell r="BK732" t="str">
            <v>20/10/2016</v>
          </cell>
          <cell r="BL732" t="str">
            <v>SI</v>
          </cell>
          <cell r="BM732" t="str">
            <v>Activos</v>
          </cell>
          <cell r="BN732" t="str">
            <v>Tecnicos</v>
          </cell>
          <cell r="BO732" t="str">
            <v>TECNICO ASIS</v>
          </cell>
          <cell r="BP732" t="str">
            <v>000531</v>
          </cell>
          <cell r="BQ732" t="str">
            <v>Ocupada</v>
          </cell>
          <cell r="BR732" t="str">
            <v>Ley 30372</v>
          </cell>
          <cell r="BS732" t="str">
            <v>17/10/2016</v>
          </cell>
          <cell r="BT732" t="str">
            <v>DECRETO SUPREMO</v>
          </cell>
          <cell r="BU732" t="str">
            <v>15/10/2016</v>
          </cell>
          <cell r="BV732" t="str">
            <v>DS 286-2016-EF Nombramiento 2016</v>
          </cell>
          <cell r="BX732" t="str">
            <v>DIRECCION EJECUTIVA</v>
          </cell>
          <cell r="BY732" t="str">
            <v>GESTION ADMINISTRATIVA</v>
          </cell>
          <cell r="BZ732" t="str">
            <v>Personal y Obligaciones Sociales</v>
          </cell>
          <cell r="CA732" t="str">
            <v>RECURSOS ORDINARIOS</v>
          </cell>
          <cell r="CB732" t="str">
            <v>12</v>
          </cell>
          <cell r="CC732" t="str">
            <v>BANCO DE LA NACION</v>
          </cell>
          <cell r="CD732" t="str">
            <v>CUENTA DE AHORRO</v>
          </cell>
          <cell r="CE732" t="str">
            <v>04181076238</v>
          </cell>
          <cell r="CF732" t="str">
            <v>00000000000000000000</v>
          </cell>
          <cell r="CG732" t="str">
            <v>DL.19990 - SNP</v>
          </cell>
          <cell r="CH732" t="str">
            <v>O.N.P.</v>
          </cell>
          <cell r="CJ732" t="str">
            <v>0</v>
          </cell>
          <cell r="CK732" t="str">
            <v>0000000000000</v>
          </cell>
          <cell r="CL732" t="str">
            <v>UE Red De Salud Abancay</v>
          </cell>
          <cell r="CM732" t="str">
            <v>ACTIVO</v>
          </cell>
          <cell r="CQ732" t="str">
            <v>Perú</v>
          </cell>
          <cell r="CR732" t="str">
            <v>MICRORED DE SALUD CENTENARIO</v>
          </cell>
        </row>
        <row r="733">
          <cell r="S733" t="str">
            <v>40656418</v>
          </cell>
          <cell r="T733" t="str">
            <v>MISHELL KARINA</v>
          </cell>
          <cell r="U733" t="str">
            <v>LANDA</v>
          </cell>
          <cell r="V733" t="str">
            <v>TORIBIO</v>
          </cell>
          <cell r="W733" t="str">
            <v>SIN DATOS</v>
          </cell>
          <cell r="X733" t="str">
            <v>18/10/1980</v>
          </cell>
          <cell r="Y733" t="str">
            <v>Femenino</v>
          </cell>
          <cell r="Z733" t="str">
            <v>Soltero</v>
          </cell>
          <cell r="AA733" t="str">
            <v>AREQUIPA 1004 - 3ER PISO</v>
          </cell>
          <cell r="AC733" t="str">
            <v>mislanda8@hotmail.com</v>
          </cell>
          <cell r="AD733" t="str">
            <v>978725204</v>
          </cell>
          <cell r="AE733" t="str">
            <v>Superior Universitario</v>
          </cell>
          <cell r="AF733" t="str">
            <v>Superior completo</v>
          </cell>
          <cell r="AG733" t="str">
            <v>OBSTETRA</v>
          </cell>
          <cell r="AK733" t="str">
            <v>TITULO</v>
          </cell>
          <cell r="AL733" t="str">
            <v>20921</v>
          </cell>
          <cell r="AM733" t="str">
            <v>SI</v>
          </cell>
          <cell r="AN733" t="str">
            <v>ALTO RIESGO OBSTETRICO</v>
          </cell>
          <cell r="AO733" t="str">
            <v>RNE</v>
          </cell>
          <cell r="AP733" t="str">
            <v>229</v>
          </cell>
          <cell r="AR733" t="str">
            <v>SI</v>
          </cell>
          <cell r="AS733" t="str">
            <v>NO</v>
          </cell>
          <cell r="AT733" t="str">
            <v>NO</v>
          </cell>
          <cell r="AU733" t="str">
            <v>2007-07-01</v>
          </cell>
          <cell r="AV733" t="str">
            <v>2011-02-16</v>
          </cell>
          <cell r="AW733" t="str">
            <v>OBSTETRA</v>
          </cell>
          <cell r="AX733" t="str">
            <v>Regimen 276</v>
          </cell>
          <cell r="AY733" t="str">
            <v>Nombrado</v>
          </cell>
          <cell r="AZ733" t="str">
            <v>OBS-I</v>
          </cell>
          <cell r="BA733" t="str">
            <v>0110-OBS-I-Obstetriz (nivel 10)</v>
          </cell>
          <cell r="BB733" t="str">
            <v>1</v>
          </cell>
          <cell r="BE733" t="str">
            <v>Presencial</v>
          </cell>
          <cell r="BF733" t="str">
            <v>NO</v>
          </cell>
          <cell r="BG733" t="str">
            <v>NO</v>
          </cell>
          <cell r="BI733" t="str">
            <v>NO</v>
          </cell>
          <cell r="BJ733" t="str">
            <v>NO</v>
          </cell>
          <cell r="BK733" t="str">
            <v>2016-01-01</v>
          </cell>
          <cell r="BL733" t="str">
            <v>NO</v>
          </cell>
          <cell r="BM733" t="str">
            <v>Activos</v>
          </cell>
          <cell r="BN733" t="str">
            <v>Profesionales de la Salud</v>
          </cell>
          <cell r="BO733" t="str">
            <v>PROF. DE LA SALUD</v>
          </cell>
          <cell r="BP733" t="str">
            <v>000476</v>
          </cell>
          <cell r="BQ733" t="str">
            <v>Ocupada</v>
          </cell>
          <cell r="BR733" t="str">
            <v>Ley 30281</v>
          </cell>
          <cell r="BS733" t="str">
            <v>31/12/2015</v>
          </cell>
          <cell r="BT733" t="str">
            <v>RESOLUCION DIRECTORAL</v>
          </cell>
          <cell r="BU733" t="str">
            <v>31/12/2015</v>
          </cell>
          <cell r="BV733" t="str">
            <v>Nombramiento 2015</v>
          </cell>
          <cell r="BX733" t="str">
            <v>RED DE SALUD ABANCAY</v>
          </cell>
          <cell r="BY733" t="str">
            <v>GESTION ADMINISTRATIVA</v>
          </cell>
          <cell r="BZ733" t="str">
            <v>Personal y Obligaciones Sociales</v>
          </cell>
          <cell r="CA733" t="str">
            <v>RECURSOS ORDINARIOS</v>
          </cell>
          <cell r="CB733" t="str">
            <v>12</v>
          </cell>
          <cell r="CC733" t="str">
            <v>BANCO DE LA NACION</v>
          </cell>
          <cell r="CD733" t="str">
            <v>MULTIRED</v>
          </cell>
          <cell r="CE733" t="str">
            <v>00000</v>
          </cell>
          <cell r="CF733" t="str">
            <v>00000000000000000000</v>
          </cell>
          <cell r="CG733" t="str">
            <v>DL.19990 - SNP</v>
          </cell>
          <cell r="CH733" t="str">
            <v>O.N.P.</v>
          </cell>
          <cell r="CJ733" t="str">
            <v>0</v>
          </cell>
          <cell r="CK733" t="str">
            <v>000000000000000</v>
          </cell>
          <cell r="CL733" t="str">
            <v>UE Red De Salud Abancay</v>
          </cell>
          <cell r="CM733" t="str">
            <v>ACTIVO</v>
          </cell>
          <cell r="CQ733" t="str">
            <v>Perú</v>
          </cell>
          <cell r="CR733" t="str">
            <v>MICRORED DE SALUD CENTENARIO</v>
          </cell>
        </row>
        <row r="734">
          <cell r="S734" t="str">
            <v>43481914</v>
          </cell>
          <cell r="T734" t="str">
            <v>UBALDINA</v>
          </cell>
          <cell r="U734" t="str">
            <v>MOREANO</v>
          </cell>
          <cell r="V734" t="str">
            <v>JIMENEZ</v>
          </cell>
          <cell r="W734" t="str">
            <v>SIN DATOS</v>
          </cell>
          <cell r="X734" t="str">
            <v>18/03/1986</v>
          </cell>
          <cell r="Y734" t="str">
            <v>Femenino</v>
          </cell>
          <cell r="Z734" t="str">
            <v>Soltero</v>
          </cell>
          <cell r="AA734" t="str">
            <v>ANEXO SAN PEDRO DE AYMARAES</v>
          </cell>
          <cell r="AC734" t="str">
            <v>ubaldina@hotmail.com</v>
          </cell>
          <cell r="AD734" t="str">
            <v>947605108</v>
          </cell>
          <cell r="AE734" t="str">
            <v>Superior Técnico</v>
          </cell>
          <cell r="AF734" t="str">
            <v>Técnico superior incompleto</v>
          </cell>
          <cell r="AG734" t="str">
            <v>TECNICO EN MANTENIMIENTO</v>
          </cell>
          <cell r="AK734" t="str">
            <v>EGRESADO</v>
          </cell>
          <cell r="AM734" t="str">
            <v>NO</v>
          </cell>
          <cell r="AR734" t="str">
            <v>SI</v>
          </cell>
          <cell r="AS734" t="str">
            <v>NO</v>
          </cell>
          <cell r="AT734" t="str">
            <v>NO</v>
          </cell>
          <cell r="AU734" t="str">
            <v>11/04/2009</v>
          </cell>
          <cell r="AV734" t="str">
            <v>2011-05-01</v>
          </cell>
          <cell r="AW734" t="str">
            <v>TRABAJADOR/A DE SERVICIOS GENERALES</v>
          </cell>
          <cell r="AX734" t="str">
            <v>Regimen 1057 (CAS)</v>
          </cell>
          <cell r="AY734" t="str">
            <v>Contrato CAS</v>
          </cell>
          <cell r="AZ734" t="str">
            <v>Sin Nivel Remunerativo</v>
          </cell>
          <cell r="BA734" t="str">
            <v>0000-Sin Nivel Remunerativo</v>
          </cell>
          <cell r="BC734" t="str">
            <v>Recursos Ordinarios</v>
          </cell>
          <cell r="BD734" t="str">
            <v>1000</v>
          </cell>
          <cell r="BE734" t="str">
            <v>Presencial</v>
          </cell>
          <cell r="BF734" t="str">
            <v>NO</v>
          </cell>
          <cell r="BG734" t="str">
            <v>NO</v>
          </cell>
          <cell r="BI734" t="str">
            <v>NO</v>
          </cell>
          <cell r="BJ734" t="str">
            <v>NO</v>
          </cell>
          <cell r="BL734" t="str">
            <v>NO</v>
          </cell>
          <cell r="BM734" t="str">
            <v>Contrato Administrativo de Servicios</v>
          </cell>
          <cell r="BN734" t="str">
            <v>Auxiliares</v>
          </cell>
          <cell r="BO734" t="str">
            <v>AUXILIAR ADM</v>
          </cell>
          <cell r="BP734" t="str">
            <v>000272</v>
          </cell>
          <cell r="BQ734" t="str">
            <v>Ocupada</v>
          </cell>
          <cell r="BR734" t="str">
            <v>Contrato</v>
          </cell>
          <cell r="BS734" t="str">
            <v>01/05/2011</v>
          </cell>
          <cell r="BT734" t="str">
            <v>CONTRATO</v>
          </cell>
          <cell r="BU734" t="str">
            <v>01/05/2011</v>
          </cell>
          <cell r="BV734" t="str">
            <v>116-2011</v>
          </cell>
          <cell r="BW734" t="str">
            <v>RED DE SALUD ABANCAY</v>
          </cell>
          <cell r="BX734" t="str">
            <v>DIRECCION EJECUTIVA</v>
          </cell>
          <cell r="BY734" t="str">
            <v>GESTION ADMINISTRATIVA</v>
          </cell>
          <cell r="BZ734" t="str">
            <v>Personal y Obligaciones Sociales</v>
          </cell>
          <cell r="CA734" t="str">
            <v>RECURSOS ORDINARIOS</v>
          </cell>
          <cell r="CB734" t="str">
            <v>12</v>
          </cell>
          <cell r="CC734" t="str">
            <v>BANCO DE LA NACION</v>
          </cell>
          <cell r="CD734" t="str">
            <v>CUENTA DE AHORRO</v>
          </cell>
          <cell r="CE734" t="str">
            <v>04181062768</v>
          </cell>
          <cell r="CF734" t="str">
            <v>00000000000000000000</v>
          </cell>
          <cell r="CG734" t="str">
            <v>DL.19990 - SNP</v>
          </cell>
          <cell r="CH734" t="str">
            <v>O.N.P.</v>
          </cell>
          <cell r="CJ734" t="str">
            <v>0</v>
          </cell>
          <cell r="CK734" t="str">
            <v>0</v>
          </cell>
          <cell r="CL734" t="str">
            <v>UE Red De Salud Abancay</v>
          </cell>
          <cell r="CM734" t="str">
            <v>ACTIVO</v>
          </cell>
          <cell r="CQ734" t="str">
            <v>Perú</v>
          </cell>
          <cell r="CR734" t="str">
            <v>MICRORED DE SALUD CENTENARIO</v>
          </cell>
        </row>
        <row r="735">
          <cell r="S735" t="str">
            <v>40739736</v>
          </cell>
          <cell r="T735" t="str">
            <v>LILIA AUGUSTA</v>
          </cell>
          <cell r="U735" t="str">
            <v>RAMIREZ</v>
          </cell>
          <cell r="V735" t="str">
            <v>BUSTAMANTE</v>
          </cell>
          <cell r="W735" t="str">
            <v>SIN DATOS</v>
          </cell>
          <cell r="X735" t="str">
            <v>25/10/1980</v>
          </cell>
          <cell r="Y735" t="str">
            <v>Femenino</v>
          </cell>
          <cell r="Z735" t="str">
            <v>Casado</v>
          </cell>
          <cell r="AA735" t="str">
            <v>ARICA 519</v>
          </cell>
          <cell r="AC735" t="str">
            <v>lilyta1580@hotmail.com</v>
          </cell>
          <cell r="AD735" t="str">
            <v>953269092</v>
          </cell>
          <cell r="AE735" t="str">
            <v>Superior Universitario</v>
          </cell>
          <cell r="AF735" t="str">
            <v>Superior completo</v>
          </cell>
          <cell r="AG735" t="str">
            <v>CIRUJANO DENTISTA</v>
          </cell>
          <cell r="AK735" t="str">
            <v>TITULO</v>
          </cell>
          <cell r="AL735" t="str">
            <v>20466</v>
          </cell>
          <cell r="AM735" t="str">
            <v>NO</v>
          </cell>
          <cell r="AR735" t="str">
            <v>SI</v>
          </cell>
          <cell r="AS735" t="str">
            <v>NO</v>
          </cell>
          <cell r="AT735" t="str">
            <v>NO</v>
          </cell>
          <cell r="AV735" t="str">
            <v>2011-06-01</v>
          </cell>
          <cell r="AW735" t="str">
            <v>ODONTOLOGO</v>
          </cell>
          <cell r="AX735" t="str">
            <v>Regimen 276</v>
          </cell>
          <cell r="AY735" t="str">
            <v>Nombrado</v>
          </cell>
          <cell r="AZ735" t="str">
            <v>CD-I</v>
          </cell>
          <cell r="BA735" t="str">
            <v>0115-CD-I-Cirujano Dentista (nivel I)</v>
          </cell>
          <cell r="BB735" t="str">
            <v>61</v>
          </cell>
          <cell r="BE735" t="str">
            <v>Presencial</v>
          </cell>
          <cell r="BF735" t="str">
            <v>NO</v>
          </cell>
          <cell r="BG735" t="str">
            <v>NO</v>
          </cell>
          <cell r="BI735" t="str">
            <v>NO</v>
          </cell>
          <cell r="BJ735" t="str">
            <v>NO</v>
          </cell>
          <cell r="BK735" t="str">
            <v>20/10/2016</v>
          </cell>
          <cell r="BL735" t="str">
            <v>SI</v>
          </cell>
          <cell r="BM735" t="str">
            <v>Activos</v>
          </cell>
          <cell r="BN735" t="str">
            <v>Profesionales de la Salud</v>
          </cell>
          <cell r="BO735" t="str">
            <v>PROF. DE LA SALUD</v>
          </cell>
          <cell r="BP735" t="str">
            <v>000498</v>
          </cell>
          <cell r="BQ735" t="str">
            <v>Ocupada</v>
          </cell>
          <cell r="BR735" t="str">
            <v>Ley 30372</v>
          </cell>
          <cell r="BS735" t="str">
            <v>17/10/2016</v>
          </cell>
          <cell r="BT735" t="str">
            <v>DECRETO SUPREMO</v>
          </cell>
          <cell r="BU735" t="str">
            <v>15/10/2016</v>
          </cell>
          <cell r="BV735" t="str">
            <v>DS 286-2016-EF Nombramiento 2016</v>
          </cell>
          <cell r="BX735" t="str">
            <v>DIRECCION EJECUTIVA</v>
          </cell>
          <cell r="BY735" t="str">
            <v>GESTION ADMINISTRATIVA</v>
          </cell>
          <cell r="BZ735" t="str">
            <v>Personal y Obligaciones Sociales</v>
          </cell>
          <cell r="CA735" t="str">
            <v>RECURSOS ORDINARIOS</v>
          </cell>
          <cell r="CB735" t="str">
            <v>12</v>
          </cell>
          <cell r="CC735" t="str">
            <v>BANCO DE LA NACION</v>
          </cell>
          <cell r="CD735" t="str">
            <v>CUENTA DE AHORRO</v>
          </cell>
          <cell r="CE735" t="str">
            <v>04161731949</v>
          </cell>
          <cell r="CF735" t="str">
            <v>00000000000000000000</v>
          </cell>
          <cell r="CG735" t="str">
            <v>DL.19990 - SNP</v>
          </cell>
          <cell r="CH735" t="str">
            <v>O.N.P.</v>
          </cell>
          <cell r="CJ735" t="str">
            <v>0</v>
          </cell>
          <cell r="CK735" t="str">
            <v>0000000000000</v>
          </cell>
          <cell r="CL735" t="str">
            <v>UE Red De Salud Abancay</v>
          </cell>
          <cell r="CM735" t="str">
            <v>ACTIVO</v>
          </cell>
          <cell r="CQ735" t="str">
            <v>Perú</v>
          </cell>
          <cell r="CR735" t="str">
            <v>MICRORED DE SALUD CENTENARIO</v>
          </cell>
        </row>
        <row r="736">
          <cell r="S736" t="str">
            <v>31000745</v>
          </cell>
          <cell r="T736" t="str">
            <v>JOEL RUBEN</v>
          </cell>
          <cell r="U736" t="str">
            <v>TORRE</v>
          </cell>
          <cell r="V736" t="str">
            <v>BENITES</v>
          </cell>
          <cell r="W736" t="str">
            <v>SIN DATOS</v>
          </cell>
          <cell r="X736" t="str">
            <v>19/10/1959</v>
          </cell>
          <cell r="Y736" t="str">
            <v>Masculino</v>
          </cell>
          <cell r="Z736" t="str">
            <v>Soltero</v>
          </cell>
          <cell r="AA736" t="str">
            <v>PLAZA DE ARMAS S/N</v>
          </cell>
          <cell r="AC736" t="str">
            <v>rubenpelao191059@otmail.com</v>
          </cell>
          <cell r="AD736" t="str">
            <v>9803873</v>
          </cell>
          <cell r="AE736" t="str">
            <v>Superior Técnico</v>
          </cell>
          <cell r="AF736" t="str">
            <v>Técnico superior completo</v>
          </cell>
          <cell r="AG736" t="str">
            <v>TECNICO EN ENFERMERIA</v>
          </cell>
          <cell r="AK736" t="str">
            <v>TITULO</v>
          </cell>
          <cell r="AM736" t="str">
            <v>NO</v>
          </cell>
          <cell r="AR736" t="str">
            <v>SI</v>
          </cell>
          <cell r="AS736" t="str">
            <v>NO</v>
          </cell>
          <cell r="AT736" t="str">
            <v>NO</v>
          </cell>
          <cell r="AV736" t="str">
            <v>1988-04-01</v>
          </cell>
          <cell r="AW736" t="str">
            <v>TECNICO/A SANITARIO AMBIENTAL I</v>
          </cell>
          <cell r="AX736" t="str">
            <v>Regimen 276</v>
          </cell>
          <cell r="AY736" t="str">
            <v>Nombrado</v>
          </cell>
          <cell r="AZ736" t="str">
            <v>STA</v>
          </cell>
          <cell r="BA736" t="str">
            <v>0094-STA-Servidor Tecnico A</v>
          </cell>
          <cell r="BB736" t="str">
            <v>TA</v>
          </cell>
          <cell r="BC736" t="str">
            <v>Recursos Ordinarios</v>
          </cell>
          <cell r="BE736" t="str">
            <v>Semipresencial</v>
          </cell>
          <cell r="BF736" t="str">
            <v>NO</v>
          </cell>
          <cell r="BG736" t="str">
            <v>NO</v>
          </cell>
          <cell r="BI736" t="str">
            <v>NO</v>
          </cell>
          <cell r="BJ736" t="str">
            <v>NO</v>
          </cell>
          <cell r="BL736" t="str">
            <v>NO</v>
          </cell>
          <cell r="BM736" t="str">
            <v>Activos</v>
          </cell>
          <cell r="BN736" t="str">
            <v>Tecnicos</v>
          </cell>
          <cell r="BO736" t="str">
            <v>TECNICO ASIS</v>
          </cell>
          <cell r="BP736" t="str">
            <v>000116</v>
          </cell>
          <cell r="BQ736" t="str">
            <v>Ocupada</v>
          </cell>
          <cell r="BR736" t="str">
            <v>Concurso</v>
          </cell>
          <cell r="BS736" t="str">
            <v>04/01/1988</v>
          </cell>
          <cell r="BT736" t="str">
            <v>RESOLUCION DIRECTORAL</v>
          </cell>
          <cell r="BU736" t="str">
            <v>04/01/1988</v>
          </cell>
          <cell r="BV736" t="str">
            <v>-</v>
          </cell>
          <cell r="BX736" t="str">
            <v>DIRECCION EJECUTIVA</v>
          </cell>
          <cell r="BY736" t="str">
            <v>GESTION ADMINISTRATIVA</v>
          </cell>
          <cell r="BZ736" t="str">
            <v>Personal y Obligaciones Sociales</v>
          </cell>
          <cell r="CA736" t="str">
            <v>RECURSOS ORDINARIOS</v>
          </cell>
          <cell r="CB736" t="str">
            <v>12</v>
          </cell>
          <cell r="CC736" t="str">
            <v>BANCO DE LA NACION</v>
          </cell>
          <cell r="CD736" t="str">
            <v>MULTIRED</v>
          </cell>
          <cell r="CE736" t="str">
            <v>04181344569</v>
          </cell>
          <cell r="CF736" t="str">
            <v>0</v>
          </cell>
          <cell r="CG736" t="str">
            <v>DL.25897 - SPP</v>
          </cell>
          <cell r="CH736" t="str">
            <v>AFP INTEGRA</v>
          </cell>
          <cell r="CI736" t="str">
            <v>01/07/2018</v>
          </cell>
          <cell r="CJ736" t="str">
            <v>518401JTBRI0</v>
          </cell>
          <cell r="CK736" t="str">
            <v>0</v>
          </cell>
          <cell r="CL736" t="str">
            <v>UE Red De Salud Abancay</v>
          </cell>
          <cell r="CM736" t="str">
            <v>ACTIVO</v>
          </cell>
          <cell r="CQ736" t="str">
            <v>Perú</v>
          </cell>
          <cell r="CR736" t="str">
            <v>MICRORED DE SALUD CENTENARIO</v>
          </cell>
        </row>
        <row r="737">
          <cell r="S737" t="str">
            <v>46387094</v>
          </cell>
          <cell r="T737" t="str">
            <v>ROSMERI</v>
          </cell>
          <cell r="U737" t="str">
            <v>LAMAS</v>
          </cell>
          <cell r="V737" t="str">
            <v>TORRICO</v>
          </cell>
          <cell r="W737" t="str">
            <v>SIN DATOS</v>
          </cell>
          <cell r="X737" t="str">
            <v>16/10/1968</v>
          </cell>
          <cell r="Y737" t="str">
            <v>Femenino</v>
          </cell>
          <cell r="Z737" t="str">
            <v>Casado</v>
          </cell>
          <cell r="AA737" t="str">
            <v>JR GRAU S/N</v>
          </cell>
          <cell r="AC737" t="str">
            <v>rosmeriboli@hotmail.com</v>
          </cell>
          <cell r="AD737" t="str">
            <v>983951909</v>
          </cell>
          <cell r="AE737" t="str">
            <v>Superior Universitario</v>
          </cell>
          <cell r="AF737" t="str">
            <v>Superior completo</v>
          </cell>
          <cell r="AG737" t="str">
            <v>CIRUJANO DENTISTA</v>
          </cell>
          <cell r="AK737" t="str">
            <v>TITULO</v>
          </cell>
          <cell r="AL737" t="str">
            <v>13303</v>
          </cell>
          <cell r="AM737" t="str">
            <v>NO</v>
          </cell>
          <cell r="AR737" t="str">
            <v>SI</v>
          </cell>
          <cell r="AS737" t="str">
            <v>NO</v>
          </cell>
          <cell r="AT737" t="str">
            <v>NO</v>
          </cell>
          <cell r="AU737" t="str">
            <v>2009-10-01</v>
          </cell>
          <cell r="AV737" t="str">
            <v>2015-03-01</v>
          </cell>
          <cell r="AW737" t="str">
            <v>ODONTOLOGO</v>
          </cell>
          <cell r="AX737" t="str">
            <v>Regimen 1057 (CAS)</v>
          </cell>
          <cell r="AY737" t="str">
            <v>Contrato CAS</v>
          </cell>
          <cell r="AZ737" t="str">
            <v>Sin Nivel Remunerativo</v>
          </cell>
          <cell r="BA737" t="str">
            <v>0000-Sin Nivel Remunerativo</v>
          </cell>
          <cell r="BC737" t="str">
            <v>Recursos Ordinarios</v>
          </cell>
          <cell r="BD737" t="str">
            <v>2000</v>
          </cell>
          <cell r="BE737" t="str">
            <v>Presencial</v>
          </cell>
          <cell r="BF737" t="str">
            <v>NO</v>
          </cell>
          <cell r="BG737" t="str">
            <v>NO</v>
          </cell>
          <cell r="BI737" t="str">
            <v>NO</v>
          </cell>
          <cell r="BJ737" t="str">
            <v>NO</v>
          </cell>
          <cell r="BL737" t="str">
            <v>NO</v>
          </cell>
          <cell r="BM737" t="str">
            <v>Contrato Administrativo de Servicios</v>
          </cell>
          <cell r="BN737" t="str">
            <v>Profesionales de la Salud</v>
          </cell>
          <cell r="BO737" t="str">
            <v>PROF. DE LA SALUD</v>
          </cell>
          <cell r="BP737" t="str">
            <v>000308</v>
          </cell>
          <cell r="BQ737" t="str">
            <v>Ocupada</v>
          </cell>
          <cell r="BR737" t="str">
            <v>Concurso</v>
          </cell>
          <cell r="BS737" t="str">
            <v>01/09/2015</v>
          </cell>
          <cell r="BT737" t="str">
            <v>CONTRATO</v>
          </cell>
          <cell r="BU737" t="str">
            <v>01/09/2015</v>
          </cell>
          <cell r="BV737" t="str">
            <v>214-2015</v>
          </cell>
          <cell r="BW737" t="str">
            <v>RED DE SALUD ABANCAY</v>
          </cell>
          <cell r="BX737" t="str">
            <v>DIRECCION EJECUTIVA</v>
          </cell>
          <cell r="BY737" t="str">
            <v>GESTION ADMINISTRATIVA</v>
          </cell>
          <cell r="BZ737" t="str">
            <v>Personal y Obligaciones Sociales</v>
          </cell>
          <cell r="CA737" t="str">
            <v>RECURSOS ORDINARIOS</v>
          </cell>
          <cell r="CB737" t="str">
            <v>12</v>
          </cell>
          <cell r="CC737" t="str">
            <v>BANCO DE CREDITO k</v>
          </cell>
          <cell r="CD737" t="str">
            <v>CUENTA DE AHORRO</v>
          </cell>
          <cell r="CE737" t="str">
            <v>04181065597</v>
          </cell>
          <cell r="CF737" t="str">
            <v>00000000000000000000</v>
          </cell>
          <cell r="CG737" t="str">
            <v>DL.19990 - SNP</v>
          </cell>
          <cell r="CH737" t="str">
            <v>O.N.P.</v>
          </cell>
          <cell r="CI737" t="str">
            <v>01/09/2015</v>
          </cell>
          <cell r="CJ737" t="str">
            <v>0</v>
          </cell>
          <cell r="CK737" t="str">
            <v>0</v>
          </cell>
          <cell r="CL737" t="str">
            <v>UE Red De Salud Abancay</v>
          </cell>
          <cell r="CM737" t="str">
            <v>ACTIVO</v>
          </cell>
          <cell r="CQ737" t="str">
            <v>Perú</v>
          </cell>
          <cell r="CR737" t="str">
            <v>MICRORED DE SALUD CENTENARIO</v>
          </cell>
        </row>
        <row r="738">
          <cell r="S738" t="str">
            <v>43565199</v>
          </cell>
          <cell r="T738" t="str">
            <v>LUZ MARINA</v>
          </cell>
          <cell r="U738" t="str">
            <v>MAMANI</v>
          </cell>
          <cell r="V738" t="str">
            <v>MARCA</v>
          </cell>
          <cell r="W738" t="str">
            <v>SIN DATOS</v>
          </cell>
          <cell r="X738" t="str">
            <v>25/03/1986</v>
          </cell>
          <cell r="Y738" t="str">
            <v>Femenino</v>
          </cell>
          <cell r="Z738" t="str">
            <v>Soltero</v>
          </cell>
          <cell r="AA738" t="str">
            <v>ASC. VIV. SAN PEDRO Y SAN PABLO G - 03</v>
          </cell>
          <cell r="AC738" t="str">
            <v>luz_marina_com@hotmail.com,lucecita.marina2002@gmail.com</v>
          </cell>
          <cell r="AD738" t="str">
            <v>974245877</v>
          </cell>
          <cell r="AE738" t="str">
            <v>Superior Universitario</v>
          </cell>
          <cell r="AF738" t="str">
            <v>Superior completo</v>
          </cell>
          <cell r="AG738" t="str">
            <v>OBSTETRA</v>
          </cell>
          <cell r="AK738" t="str">
            <v>TITULO</v>
          </cell>
          <cell r="AL738" t="str">
            <v>27068</v>
          </cell>
          <cell r="AM738" t="str">
            <v>NO</v>
          </cell>
          <cell r="AR738" t="str">
            <v>SI</v>
          </cell>
          <cell r="AS738" t="str">
            <v>NO</v>
          </cell>
          <cell r="AT738" t="str">
            <v>NO</v>
          </cell>
          <cell r="AU738" t="str">
            <v>2012-07-01</v>
          </cell>
          <cell r="AV738" t="str">
            <v>01/10/2018</v>
          </cell>
          <cell r="AW738" t="str">
            <v>OBSTETRA</v>
          </cell>
          <cell r="AX738" t="str">
            <v>Regimen 1057 (CAS)</v>
          </cell>
          <cell r="AY738" t="str">
            <v>Contrato CAS</v>
          </cell>
          <cell r="AZ738" t="str">
            <v>Sin Nivel Remunerativo</v>
          </cell>
          <cell r="BA738" t="str">
            <v>0000-Sin Nivel Remunerativo</v>
          </cell>
          <cell r="BC738" t="str">
            <v>Recursos Ordinarios</v>
          </cell>
          <cell r="BD738" t="str">
            <v>2200</v>
          </cell>
          <cell r="BE738" t="str">
            <v>Solo Remoto</v>
          </cell>
          <cell r="BF738" t="str">
            <v>NO</v>
          </cell>
          <cell r="BG738" t="str">
            <v>NO</v>
          </cell>
          <cell r="BH738" t="str">
            <v>Por gestación</v>
          </cell>
          <cell r="BI738" t="str">
            <v>NO</v>
          </cell>
          <cell r="BJ738" t="str">
            <v>NO</v>
          </cell>
          <cell r="BL738" t="str">
            <v>NO</v>
          </cell>
          <cell r="BM738" t="str">
            <v>Contrato Administrativo de Servicios</v>
          </cell>
          <cell r="BN738" t="str">
            <v>Profesionales de la Salud</v>
          </cell>
          <cell r="BO738" t="str">
            <v>PROF. DE LA SALUD</v>
          </cell>
          <cell r="BP738" t="str">
            <v>000527</v>
          </cell>
          <cell r="BQ738" t="str">
            <v>Ocupada</v>
          </cell>
          <cell r="BR738" t="str">
            <v>Concurso</v>
          </cell>
          <cell r="BS738" t="str">
            <v>01/09/2020</v>
          </cell>
          <cell r="BT738" t="str">
            <v>MEMORANDUM</v>
          </cell>
          <cell r="BU738" t="str">
            <v>01/09/2020</v>
          </cell>
          <cell r="BV738" t="str">
            <v>222</v>
          </cell>
          <cell r="BW738" t="str">
            <v>UE 1498 RED DE SALUD ABANCAY</v>
          </cell>
          <cell r="BX738" t="str">
            <v>RED DE SALUD ABANCAY</v>
          </cell>
          <cell r="BZ738" t="str">
            <v>Personal y Obligaciones Sociales</v>
          </cell>
          <cell r="CA738" t="str">
            <v>RECURSOS ORDINARIOS</v>
          </cell>
          <cell r="CB738" t="str">
            <v>12</v>
          </cell>
          <cell r="CC738" t="str">
            <v>BANCO DE LA NACION</v>
          </cell>
          <cell r="CD738" t="str">
            <v>CUENTA DE AHORRO</v>
          </cell>
          <cell r="CE738" t="str">
            <v>04039915532</v>
          </cell>
          <cell r="CF738" t="str">
            <v>0000000000000</v>
          </cell>
          <cell r="CG738" t="str">
            <v>DL.19990 - SNP</v>
          </cell>
          <cell r="CH738" t="str">
            <v>O.N.P.</v>
          </cell>
          <cell r="CI738" t="str">
            <v>01/09/2020</v>
          </cell>
          <cell r="CJ738" t="str">
            <v>0000000</v>
          </cell>
          <cell r="CK738" t="str">
            <v>000000000000000</v>
          </cell>
          <cell r="CL738" t="str">
            <v>UE Red De Salud Abancay</v>
          </cell>
          <cell r="CM738" t="str">
            <v>ACTIVO</v>
          </cell>
          <cell r="CQ738" t="str">
            <v>Perú</v>
          </cell>
          <cell r="CR738" t="str">
            <v>MICRORED DE SALUD CENTENARIO</v>
          </cell>
        </row>
        <row r="739">
          <cell r="S739" t="str">
            <v>31026238</v>
          </cell>
          <cell r="T739" t="str">
            <v>MIRTHA PILAR</v>
          </cell>
          <cell r="U739" t="str">
            <v>FALCON</v>
          </cell>
          <cell r="V739" t="str">
            <v>PANTIGOSO</v>
          </cell>
          <cell r="W739" t="str">
            <v>SIN DATOS</v>
          </cell>
          <cell r="X739" t="str">
            <v>12/10/1967</v>
          </cell>
          <cell r="Y739" t="str">
            <v>Femenino</v>
          </cell>
          <cell r="Z739" t="str">
            <v>Casado</v>
          </cell>
          <cell r="AA739" t="str">
            <v>BARRIO OCRABAMBA</v>
          </cell>
          <cell r="AC739" t="str">
            <v>mipifapa121067@gmail.com</v>
          </cell>
          <cell r="AD739" t="str">
            <v>984493514</v>
          </cell>
          <cell r="AE739" t="str">
            <v>Superior Universitario</v>
          </cell>
          <cell r="AF739" t="str">
            <v>Superior completo</v>
          </cell>
          <cell r="AG739" t="str">
            <v>ENFERMERA(O)</v>
          </cell>
          <cell r="AK739" t="str">
            <v>TITULO</v>
          </cell>
          <cell r="AL739" t="str">
            <v>27206</v>
          </cell>
          <cell r="AM739" t="str">
            <v>NO</v>
          </cell>
          <cell r="AR739" t="str">
            <v>SI</v>
          </cell>
          <cell r="AS739" t="str">
            <v>NO</v>
          </cell>
          <cell r="AT739" t="str">
            <v>NO</v>
          </cell>
          <cell r="AV739" t="str">
            <v>2011-04-01</v>
          </cell>
          <cell r="AW739" t="str">
            <v>ENFERMERA/O</v>
          </cell>
          <cell r="AX739" t="str">
            <v>Regimen 276</v>
          </cell>
          <cell r="AY739" t="str">
            <v>Nombrado</v>
          </cell>
          <cell r="AZ739" t="str">
            <v>ENF-10</v>
          </cell>
          <cell r="BA739" t="str">
            <v>0076-ENF-10-Enfermera (nivel I)</v>
          </cell>
          <cell r="BB739" t="str">
            <v>10</v>
          </cell>
          <cell r="BC739" t="str">
            <v>Recursos Ordinarios</v>
          </cell>
          <cell r="BE739" t="str">
            <v>Presencial</v>
          </cell>
          <cell r="BF739" t="str">
            <v>NO</v>
          </cell>
          <cell r="BG739" t="str">
            <v>NO</v>
          </cell>
          <cell r="BI739" t="str">
            <v>NO</v>
          </cell>
          <cell r="BJ739" t="str">
            <v>NO</v>
          </cell>
          <cell r="BK739" t="str">
            <v>26/04/2011</v>
          </cell>
          <cell r="BL739" t="str">
            <v>SI</v>
          </cell>
          <cell r="BM739" t="str">
            <v>Activos</v>
          </cell>
          <cell r="BN739" t="str">
            <v>Profesionales de la Salud</v>
          </cell>
          <cell r="BO739" t="str">
            <v>PROF. DE LA SALUD</v>
          </cell>
          <cell r="BP739" t="str">
            <v>000231</v>
          </cell>
          <cell r="BQ739" t="str">
            <v>Ocupada</v>
          </cell>
          <cell r="BR739" t="str">
            <v>Ley 28498</v>
          </cell>
          <cell r="BS739" t="str">
            <v>01/04/2011</v>
          </cell>
          <cell r="BT739" t="str">
            <v>RESOLUCION DIRECTORAL</v>
          </cell>
          <cell r="BU739" t="str">
            <v>01/04/2011</v>
          </cell>
          <cell r="BV739" t="str">
            <v>-</v>
          </cell>
          <cell r="BX739" t="str">
            <v>DIRECCION EJECUTIVA</v>
          </cell>
          <cell r="BY739" t="str">
            <v>GESTION ADMINISTRATIVA</v>
          </cell>
          <cell r="BZ739" t="str">
            <v>Personal y Obligaciones Sociales</v>
          </cell>
          <cell r="CA739" t="str">
            <v>RECURSOS ORDINARIOS</v>
          </cell>
          <cell r="CB739" t="str">
            <v>12</v>
          </cell>
          <cell r="CC739" t="str">
            <v>BANCO DE LA NACION</v>
          </cell>
          <cell r="CD739" t="str">
            <v>MULTIRED</v>
          </cell>
          <cell r="CE739" t="str">
            <v>04181055974</v>
          </cell>
          <cell r="CF739" t="str">
            <v>0</v>
          </cell>
          <cell r="CG739" t="str">
            <v>DL.19990 - SNP</v>
          </cell>
          <cell r="CH739" t="str">
            <v>O.N.P.</v>
          </cell>
          <cell r="CI739" t="str">
            <v>01/02/2011</v>
          </cell>
          <cell r="CJ739" t="str">
            <v>0</v>
          </cell>
          <cell r="CK739" t="str">
            <v>0</v>
          </cell>
          <cell r="CL739" t="str">
            <v>UE Red De Salud Abancay</v>
          </cell>
          <cell r="CM739" t="str">
            <v>ACTIVO</v>
          </cell>
          <cell r="CQ739" t="str">
            <v>Perú</v>
          </cell>
          <cell r="CR739" t="str">
            <v>MICRORED DE SALUD CENTENARIO</v>
          </cell>
        </row>
        <row r="740">
          <cell r="S740" t="str">
            <v>31038507</v>
          </cell>
          <cell r="T740" t="str">
            <v>NAVEL RAMIRO</v>
          </cell>
          <cell r="U740" t="str">
            <v>SEQUEIROS</v>
          </cell>
          <cell r="V740" t="str">
            <v>MEZA</v>
          </cell>
          <cell r="W740" t="str">
            <v>SIN DATOS</v>
          </cell>
          <cell r="X740" t="str">
            <v>29/11/1973</v>
          </cell>
          <cell r="Y740" t="str">
            <v>Masculino</v>
          </cell>
          <cell r="Z740" t="str">
            <v>Soltero</v>
          </cell>
          <cell r="AA740" t="str">
            <v>SIN DATOS</v>
          </cell>
          <cell r="AE740" t="str">
            <v>Superior Técnico</v>
          </cell>
          <cell r="AF740" t="str">
            <v>Técnico superior completo</v>
          </cell>
          <cell r="AG740" t="str">
            <v>TECNICO EN MANTENIMIENTO</v>
          </cell>
          <cell r="AK740" t="str">
            <v>EGRESADO</v>
          </cell>
          <cell r="AM740" t="str">
            <v>NO</v>
          </cell>
          <cell r="AR740" t="str">
            <v>SI</v>
          </cell>
          <cell r="AS740" t="str">
            <v>NO</v>
          </cell>
          <cell r="AT740" t="str">
            <v>NO</v>
          </cell>
          <cell r="AV740" t="str">
            <v>01/09/2019</v>
          </cell>
          <cell r="AW740" t="str">
            <v>TECNICO/A EN SEGURIDAD</v>
          </cell>
          <cell r="AX740" t="str">
            <v>Regimen 1057 (CAS)</v>
          </cell>
          <cell r="AY740" t="str">
            <v>Contrato CAS</v>
          </cell>
          <cell r="AZ740" t="str">
            <v>Sin Nivel Remunerativo</v>
          </cell>
          <cell r="BA740" t="str">
            <v>0000-Sin Nivel Remunerativo</v>
          </cell>
          <cell r="BC740" t="str">
            <v>Recursos Ordinarios</v>
          </cell>
          <cell r="BD740" t="str">
            <v>1400</v>
          </cell>
          <cell r="BE740" t="str">
            <v>Presencial</v>
          </cell>
          <cell r="BF740" t="str">
            <v>NO</v>
          </cell>
          <cell r="BG740" t="str">
            <v>NO</v>
          </cell>
          <cell r="BI740" t="str">
            <v>NO</v>
          </cell>
          <cell r="BJ740" t="str">
            <v>NO</v>
          </cell>
          <cell r="BL740" t="str">
            <v>NO</v>
          </cell>
          <cell r="BM740" t="str">
            <v>Contrato Administrativo de Servicios</v>
          </cell>
          <cell r="BN740" t="str">
            <v>Tecnicos</v>
          </cell>
          <cell r="BO740" t="str">
            <v>TECNICO ADM</v>
          </cell>
          <cell r="BP740" t="str">
            <v>000555</v>
          </cell>
          <cell r="BQ740" t="str">
            <v>Ocupada</v>
          </cell>
          <cell r="BR740" t="str">
            <v>Concurso</v>
          </cell>
          <cell r="BS740" t="str">
            <v>01/09/2020</v>
          </cell>
          <cell r="BT740" t="str">
            <v>MEMORANDUM</v>
          </cell>
          <cell r="BU740" t="str">
            <v>01/09/2020</v>
          </cell>
          <cell r="BV740" t="str">
            <v>00192</v>
          </cell>
          <cell r="BW740" t="str">
            <v>UE 1498 RED DE SALUD ABANCAY</v>
          </cell>
          <cell r="BX740" t="str">
            <v>RED DE SALUD ABANCAY</v>
          </cell>
          <cell r="BZ740" t="str">
            <v>Personal y Obligaciones Sociales</v>
          </cell>
          <cell r="CA740" t="str">
            <v>RECURSOS ORDINARIOS</v>
          </cell>
          <cell r="CB740" t="str">
            <v>12</v>
          </cell>
          <cell r="CC740" t="str">
            <v>BANCO DE LA NACION</v>
          </cell>
          <cell r="CD740" t="str">
            <v>CUENTA DE AHORRO</v>
          </cell>
          <cell r="CE740" t="str">
            <v>04181526446</v>
          </cell>
          <cell r="CF740" t="str">
            <v>00000000000000000000</v>
          </cell>
          <cell r="CG740" t="str">
            <v>DL.25897 - SPP</v>
          </cell>
          <cell r="CH740" t="str">
            <v>AFP INTEGRA</v>
          </cell>
          <cell r="CI740" t="str">
            <v>01/09/2020</v>
          </cell>
          <cell r="CJ740" t="str">
            <v>000000000000</v>
          </cell>
          <cell r="CK740" t="str">
            <v>000000000000000</v>
          </cell>
          <cell r="CL740" t="str">
            <v>UE Red De Salud Abancay</v>
          </cell>
          <cell r="CM740" t="str">
            <v>ACTIVO</v>
          </cell>
          <cell r="CQ740" t="str">
            <v>Perú</v>
          </cell>
          <cell r="CR740" t="str">
            <v>MICRORED DE SALUD CENTENARIO</v>
          </cell>
        </row>
        <row r="741">
          <cell r="S741" t="str">
            <v>31032405</v>
          </cell>
          <cell r="T741" t="str">
            <v>WALTER</v>
          </cell>
          <cell r="U741" t="str">
            <v>HUAMAN</v>
          </cell>
          <cell r="V741" t="str">
            <v>GRANDE</v>
          </cell>
          <cell r="W741" t="str">
            <v>SIN DATOS</v>
          </cell>
          <cell r="X741" t="str">
            <v>22/01/1969</v>
          </cell>
          <cell r="Y741" t="str">
            <v>Masculino</v>
          </cell>
          <cell r="Z741" t="str">
            <v>Soltero</v>
          </cell>
          <cell r="AA741" t="str">
            <v>URB.LOS ROSALES MZ.A LT.21</v>
          </cell>
          <cell r="AC741" t="str">
            <v>whuamang@hotmail.com</v>
          </cell>
          <cell r="AD741" t="str">
            <v>944901070</v>
          </cell>
          <cell r="AE741" t="str">
            <v>Superior Universitario</v>
          </cell>
          <cell r="AF741" t="str">
            <v>Superior completo</v>
          </cell>
          <cell r="AG741" t="str">
            <v>ENFERMERA(O)</v>
          </cell>
          <cell r="AH741" t="str">
            <v>ENFERMERA(O)</v>
          </cell>
          <cell r="AK741" t="str">
            <v>TITULO</v>
          </cell>
          <cell r="AL741" t="str">
            <v>46319</v>
          </cell>
          <cell r="AM741" t="str">
            <v>SI</v>
          </cell>
          <cell r="AN741" t="str">
            <v>CRECIMIENTO, DESARROLLO DEL NIÑO Y ESTIMULACION TEMPRANA</v>
          </cell>
          <cell r="AO741" t="str">
            <v>RNE</v>
          </cell>
          <cell r="AP741" t="str">
            <v>025858</v>
          </cell>
          <cell r="AQ741" t="str">
            <v>UNIVERSIDAD DE SAO PAULO</v>
          </cell>
          <cell r="AR741" t="str">
            <v>SI</v>
          </cell>
          <cell r="AS741" t="str">
            <v>NO</v>
          </cell>
          <cell r="AT741" t="str">
            <v>NO</v>
          </cell>
          <cell r="AV741" t="str">
            <v>2015-01-01</v>
          </cell>
          <cell r="AW741" t="str">
            <v>ENFERMERA/O</v>
          </cell>
          <cell r="AX741" t="str">
            <v>Regimen 276</v>
          </cell>
          <cell r="AY741" t="str">
            <v>Nombrado</v>
          </cell>
          <cell r="AZ741" t="str">
            <v>ENF-10</v>
          </cell>
          <cell r="BA741" t="str">
            <v>0076-ENF-10-Enfermera (nivel I)</v>
          </cell>
          <cell r="BB741" t="str">
            <v>10</v>
          </cell>
          <cell r="BE741" t="str">
            <v>Solo Remoto</v>
          </cell>
          <cell r="BF741" t="str">
            <v>NO</v>
          </cell>
          <cell r="BG741" t="str">
            <v>NO</v>
          </cell>
          <cell r="BH741" t="str">
            <v>Presencia de comorbilidad(RM 193-2020-MINSA,7.2)</v>
          </cell>
          <cell r="BI741" t="str">
            <v>NO</v>
          </cell>
          <cell r="BJ741" t="str">
            <v>NO</v>
          </cell>
          <cell r="BK741" t="str">
            <v>31/12/2014</v>
          </cell>
          <cell r="BL741" t="str">
            <v>SI</v>
          </cell>
          <cell r="BM741" t="str">
            <v>Activos</v>
          </cell>
          <cell r="BN741" t="str">
            <v>Profesionales de la Salud</v>
          </cell>
          <cell r="BO741" t="str">
            <v>PROF. DE LA SALUD</v>
          </cell>
          <cell r="BP741" t="str">
            <v>000371</v>
          </cell>
          <cell r="BQ741" t="str">
            <v>Ocupada</v>
          </cell>
          <cell r="BR741" t="str">
            <v>Ley 28498</v>
          </cell>
          <cell r="BS741" t="str">
            <v>31/12/2014</v>
          </cell>
          <cell r="BT741" t="str">
            <v>RESOLUCION DIRECTORAL</v>
          </cell>
          <cell r="BU741" t="str">
            <v>31/12/2014</v>
          </cell>
          <cell r="BV741" t="str">
            <v>199-2014-D-RSAB-APURIMAC</v>
          </cell>
          <cell r="BX741" t="str">
            <v>DIRECCION EJECUTIVA</v>
          </cell>
          <cell r="BY741" t="str">
            <v>GESTION ADMINISTRATIVA</v>
          </cell>
          <cell r="BZ741" t="str">
            <v>Personal y Obligaciones Sociales</v>
          </cell>
          <cell r="CA741" t="str">
            <v>RECURSOS ORDINARIOS</v>
          </cell>
          <cell r="CB741" t="str">
            <v>12</v>
          </cell>
          <cell r="CC741" t="str">
            <v>BANCO DE LA NACION</v>
          </cell>
          <cell r="CD741" t="str">
            <v>CUENTA DE AHORRO</v>
          </cell>
          <cell r="CE741" t="str">
            <v>04181036481</v>
          </cell>
          <cell r="CF741" t="str">
            <v>00000000000000000000</v>
          </cell>
          <cell r="CG741" t="str">
            <v>DL.25897 - SPP</v>
          </cell>
          <cell r="CH741" t="str">
            <v>AFP PROFUTURO</v>
          </cell>
          <cell r="CI741" t="str">
            <v>23/02/1999</v>
          </cell>
          <cell r="CJ741" t="str">
            <v>552231WHGMN7</v>
          </cell>
          <cell r="CK741" t="str">
            <v>000000000000000</v>
          </cell>
          <cell r="CL741" t="str">
            <v>UE Red De Salud Abancay</v>
          </cell>
          <cell r="CM741" t="str">
            <v>ACTIVO</v>
          </cell>
          <cell r="CQ741" t="str">
            <v>Perú</v>
          </cell>
          <cell r="CR741" t="str">
            <v>MICRORED DE SALUD CENTENARIO</v>
          </cell>
        </row>
        <row r="742">
          <cell r="S742" t="str">
            <v>40665190</v>
          </cell>
          <cell r="T742" t="str">
            <v>CARLOS</v>
          </cell>
          <cell r="U742" t="str">
            <v>BARAZORDA</v>
          </cell>
          <cell r="V742" t="str">
            <v>PACHACAMA</v>
          </cell>
          <cell r="W742" t="str">
            <v>SIN DATOS</v>
          </cell>
          <cell r="X742" t="str">
            <v>04/11/1980</v>
          </cell>
          <cell r="Y742" t="str">
            <v>Masculino</v>
          </cell>
          <cell r="Z742" t="str">
            <v>Soltero</v>
          </cell>
          <cell r="AA742" t="str">
            <v>JR.MATEO PUMACAHUA H-10 URB.MICAELA BASTIDAS</v>
          </cell>
          <cell r="AC742" t="str">
            <v>medi.carlos@hotmail.com</v>
          </cell>
          <cell r="AD742" t="str">
            <v>986830901</v>
          </cell>
          <cell r="AE742" t="str">
            <v>Superior Universitario</v>
          </cell>
          <cell r="AF742" t="str">
            <v>Superior completo</v>
          </cell>
          <cell r="AG742" t="str">
            <v>MEDICO CIRUJANO</v>
          </cell>
          <cell r="AK742" t="str">
            <v>TITULO</v>
          </cell>
          <cell r="AL742" t="str">
            <v>72646</v>
          </cell>
          <cell r="AM742" t="str">
            <v>NO</v>
          </cell>
          <cell r="AR742" t="str">
            <v>SI</v>
          </cell>
          <cell r="AS742" t="str">
            <v>NO</v>
          </cell>
          <cell r="AT742" t="str">
            <v>NO</v>
          </cell>
          <cell r="AU742" t="str">
            <v>01/03/2022</v>
          </cell>
          <cell r="AV742" t="str">
            <v>05/08/2022</v>
          </cell>
          <cell r="AW742" t="str">
            <v>MEDICO</v>
          </cell>
          <cell r="AX742" t="str">
            <v>Regimen 1057 (CAS)</v>
          </cell>
          <cell r="AY742" t="str">
            <v>CAS LEY N° 31538</v>
          </cell>
          <cell r="AZ742" t="str">
            <v>Sin Nivel Remunerativo</v>
          </cell>
          <cell r="BA742" t="str">
            <v>0000-Sin Nivel Remunerativo</v>
          </cell>
          <cell r="BC742" t="str">
            <v>Recursos Ordinarios</v>
          </cell>
          <cell r="BD742" t="str">
            <v>5200</v>
          </cell>
          <cell r="BE742" t="str">
            <v>Presencial</v>
          </cell>
          <cell r="BF742" t="str">
            <v>NO</v>
          </cell>
          <cell r="BG742" t="str">
            <v>NO</v>
          </cell>
          <cell r="BI742" t="str">
            <v>NO</v>
          </cell>
          <cell r="BJ742" t="str">
            <v>NO</v>
          </cell>
          <cell r="BL742" t="str">
            <v>NO</v>
          </cell>
          <cell r="BM742" t="str">
            <v>Contrato Administrativo de Servicios</v>
          </cell>
          <cell r="BN742" t="str">
            <v>Profesionales de la Salud</v>
          </cell>
          <cell r="BO742" t="str">
            <v>MEDICO</v>
          </cell>
          <cell r="BP742" t="str">
            <v>000865</v>
          </cell>
          <cell r="BQ742" t="str">
            <v>Ocupada</v>
          </cell>
          <cell r="BR742" t="str">
            <v>Contrato</v>
          </cell>
          <cell r="BS742" t="str">
            <v>05/08/2022</v>
          </cell>
          <cell r="BT742" t="str">
            <v>MEMORANDUM</v>
          </cell>
          <cell r="BU742" t="str">
            <v>05/08/2022</v>
          </cell>
          <cell r="BV742" t="str">
            <v>1064-2022</v>
          </cell>
          <cell r="BW742" t="str">
            <v>P.S. I-2 PATIBAMBA BAJA</v>
          </cell>
          <cell r="BX742" t="str">
            <v>RED DE SALUD ABANCAY</v>
          </cell>
          <cell r="BZ742" t="str">
            <v>Personal y Obligaciones Sociales</v>
          </cell>
          <cell r="CA742" t="str">
            <v>RECURSOS ORDINARIOS</v>
          </cell>
          <cell r="CB742" t="str">
            <v>2</v>
          </cell>
          <cell r="CC742" t="str">
            <v>BANCO DE LA NACION</v>
          </cell>
          <cell r="CD742" t="str">
            <v>MULTIRED</v>
          </cell>
          <cell r="CG742" t="str">
            <v>DL.19990 - SNP</v>
          </cell>
          <cell r="CH742" t="str">
            <v>O.N.P.</v>
          </cell>
          <cell r="CI742" t="str">
            <v>05/08/2022</v>
          </cell>
          <cell r="CL742" t="str">
            <v>UE Red De Salud Abancay</v>
          </cell>
          <cell r="CM742" t="str">
            <v>ACTIVO</v>
          </cell>
          <cell r="CQ742" t="str">
            <v>Perú</v>
          </cell>
          <cell r="CR742" t="str">
            <v>MICRORED DE SALUD CENTENARIO</v>
          </cell>
        </row>
        <row r="743">
          <cell r="S743" t="str">
            <v>71798992</v>
          </cell>
          <cell r="T743" t="str">
            <v>NILO</v>
          </cell>
          <cell r="U743" t="str">
            <v>GALLEGOS</v>
          </cell>
          <cell r="V743" t="str">
            <v>MATENCIO</v>
          </cell>
          <cell r="W743" t="str">
            <v>SIN DATOS</v>
          </cell>
          <cell r="X743" t="str">
            <v>14/11/1992</v>
          </cell>
          <cell r="Y743" t="str">
            <v>Masculino</v>
          </cell>
          <cell r="Z743" t="str">
            <v>Soltero</v>
          </cell>
          <cell r="AA743" t="str">
            <v>AV.M.BASTIDAS MZ.H LT.22</v>
          </cell>
          <cell r="AE743" t="str">
            <v>Superior Técnico</v>
          </cell>
          <cell r="AF743" t="str">
            <v>Técnico superior completo</v>
          </cell>
          <cell r="AG743" t="str">
            <v>TECNICO EN ENFERMERIA</v>
          </cell>
          <cell r="AK743" t="str">
            <v>TITULO</v>
          </cell>
          <cell r="AM743" t="str">
            <v>NO</v>
          </cell>
          <cell r="AR743" t="str">
            <v>SI</v>
          </cell>
          <cell r="AS743" t="str">
            <v>NO</v>
          </cell>
          <cell r="AT743" t="str">
            <v>NO</v>
          </cell>
          <cell r="AU743" t="str">
            <v>22/10/2021</v>
          </cell>
          <cell r="AV743" t="str">
            <v>17/08/2022</v>
          </cell>
          <cell r="AW743" t="str">
            <v>TECNICO/A EN ENFERMERIA I</v>
          </cell>
          <cell r="AX743" t="str">
            <v>Regimen 1057 (CAS)</v>
          </cell>
          <cell r="AY743" t="str">
            <v>CAS LEY N° 31538</v>
          </cell>
          <cell r="AZ743" t="str">
            <v>Sin Nivel Remunerativo</v>
          </cell>
          <cell r="BA743" t="str">
            <v>0000-Sin Nivel Remunerativo</v>
          </cell>
          <cell r="BC743" t="str">
            <v>Recursos Ordinarios</v>
          </cell>
          <cell r="BD743" t="str">
            <v>1800</v>
          </cell>
          <cell r="BE743" t="str">
            <v>Presencial</v>
          </cell>
          <cell r="BF743" t="str">
            <v>NO</v>
          </cell>
          <cell r="BG743" t="str">
            <v>NO</v>
          </cell>
          <cell r="BI743" t="str">
            <v>NO</v>
          </cell>
          <cell r="BJ743" t="str">
            <v>NO</v>
          </cell>
          <cell r="BL743" t="str">
            <v>NO</v>
          </cell>
          <cell r="BM743" t="str">
            <v>Contrato Administrativo de Servicios</v>
          </cell>
          <cell r="BN743" t="str">
            <v>Tecnicos</v>
          </cell>
          <cell r="BO743" t="str">
            <v>TECNICO ASIS</v>
          </cell>
          <cell r="BP743" t="str">
            <v>000869</v>
          </cell>
          <cell r="BQ743" t="str">
            <v>Ocupada</v>
          </cell>
          <cell r="BR743" t="str">
            <v>Contrato</v>
          </cell>
          <cell r="BS743" t="str">
            <v>17/08/2022</v>
          </cell>
          <cell r="BT743" t="str">
            <v>MEMORANDUM</v>
          </cell>
          <cell r="BU743" t="str">
            <v>17/08/2022</v>
          </cell>
          <cell r="BV743" t="str">
            <v>MEMO Nº 1167-2022-J-2022-RSAB</v>
          </cell>
          <cell r="BW743" t="str">
            <v>P.S. I-2 PATIBAMBA BAJA</v>
          </cell>
          <cell r="BX743" t="str">
            <v>RED DE SALUD ABANCAY</v>
          </cell>
          <cell r="BZ743" t="str">
            <v>Personal y Obligaciones Sociales</v>
          </cell>
          <cell r="CA743" t="str">
            <v>RECURSOS ORDINARIOS</v>
          </cell>
          <cell r="CB743" t="str">
            <v>2</v>
          </cell>
          <cell r="CC743" t="str">
            <v>BANCO DE LA NACION</v>
          </cell>
          <cell r="CD743" t="str">
            <v>MULTIRED</v>
          </cell>
          <cell r="CE743" t="str">
            <v>0</v>
          </cell>
          <cell r="CF743" t="str">
            <v>0</v>
          </cell>
          <cell r="CG743" t="str">
            <v>DL.19990 - SNP</v>
          </cell>
          <cell r="CH743" t="str">
            <v>O.N.P.</v>
          </cell>
          <cell r="CI743" t="str">
            <v>17/08/2021</v>
          </cell>
          <cell r="CL743" t="str">
            <v>UE Red De Salud Abancay</v>
          </cell>
          <cell r="CM743" t="str">
            <v>ACTIVO</v>
          </cell>
          <cell r="CQ743" t="str">
            <v>Perú</v>
          </cell>
          <cell r="CR743" t="str">
            <v>MICRORED DE SALUD CENTENARIO</v>
          </cell>
        </row>
        <row r="744">
          <cell r="S744" t="str">
            <v>48348698</v>
          </cell>
          <cell r="T744" t="str">
            <v>ROSMERY</v>
          </cell>
          <cell r="U744" t="str">
            <v>CAHUANA</v>
          </cell>
          <cell r="V744" t="str">
            <v>ESLACHIN</v>
          </cell>
          <cell r="W744" t="str">
            <v>SIN DATOS</v>
          </cell>
          <cell r="X744" t="str">
            <v>02/05/1994</v>
          </cell>
          <cell r="Y744" t="str">
            <v>Femenino</v>
          </cell>
          <cell r="Z744" t="str">
            <v>Soltero</v>
          </cell>
          <cell r="AA744" t="str">
            <v>SIN DATOS</v>
          </cell>
          <cell r="AE744" t="str">
            <v>Superior Universitario</v>
          </cell>
          <cell r="AF744" t="str">
            <v>Superior completo</v>
          </cell>
          <cell r="AG744" t="str">
            <v>ENFERMERA(O)</v>
          </cell>
          <cell r="AK744" t="str">
            <v>TITULO</v>
          </cell>
          <cell r="AL744" t="str">
            <v>0</v>
          </cell>
          <cell r="AM744" t="str">
            <v>NO</v>
          </cell>
          <cell r="AR744" t="str">
            <v>SI</v>
          </cell>
          <cell r="AS744" t="str">
            <v>NO</v>
          </cell>
          <cell r="AT744" t="str">
            <v>NO</v>
          </cell>
          <cell r="AU744" t="str">
            <v>01/06/2020</v>
          </cell>
          <cell r="AV744" t="str">
            <v>09/08/2022</v>
          </cell>
          <cell r="AW744" t="str">
            <v>ENFERMERA/O</v>
          </cell>
          <cell r="AX744" t="str">
            <v>Regimen 1057 (CAS)</v>
          </cell>
          <cell r="AY744" t="str">
            <v>CAS LEY N° 31538</v>
          </cell>
          <cell r="AZ744" t="str">
            <v>Sin Nivel Remunerativo</v>
          </cell>
          <cell r="BA744" t="str">
            <v>0000-Sin Nivel Remunerativo</v>
          </cell>
          <cell r="BC744" t="str">
            <v>Recursos Ordinarios</v>
          </cell>
          <cell r="BD744" t="str">
            <v>2900</v>
          </cell>
          <cell r="BE744" t="str">
            <v>Presencial</v>
          </cell>
          <cell r="BF744" t="str">
            <v>NO</v>
          </cell>
          <cell r="BG744" t="str">
            <v>NO</v>
          </cell>
          <cell r="BI744" t="str">
            <v>NO</v>
          </cell>
          <cell r="BJ744" t="str">
            <v>NO</v>
          </cell>
          <cell r="BL744" t="str">
            <v>NO</v>
          </cell>
          <cell r="BM744" t="str">
            <v>Contrato Administrativo de Servicios</v>
          </cell>
          <cell r="BN744" t="str">
            <v>Profesionales de la Salud</v>
          </cell>
          <cell r="BO744" t="str">
            <v>PROF. DE LA SALUD</v>
          </cell>
          <cell r="BP744" t="str">
            <v>000814</v>
          </cell>
          <cell r="BQ744" t="str">
            <v>Ocupada</v>
          </cell>
          <cell r="BR744" t="str">
            <v>Contrato</v>
          </cell>
          <cell r="BS744" t="str">
            <v>09/08/2022</v>
          </cell>
          <cell r="BT744" t="str">
            <v>MEMORANDUM</v>
          </cell>
          <cell r="BU744" t="str">
            <v>09/08/2022</v>
          </cell>
          <cell r="BV744" t="str">
            <v>MEMO Nº 1166-2022-J-RR/HH-RSAB</v>
          </cell>
          <cell r="BW744" t="str">
            <v>P.S. I-2 PATIBAMBA BAJA</v>
          </cell>
          <cell r="BX744" t="str">
            <v>RED DE SALUD ABANCAY</v>
          </cell>
          <cell r="BZ744" t="str">
            <v>Personal y Obligaciones Sociales</v>
          </cell>
          <cell r="CA744" t="str">
            <v>RECURSOS ORDINARIOS</v>
          </cell>
          <cell r="CB744" t="str">
            <v>2</v>
          </cell>
          <cell r="CC744" t="str">
            <v>BANCO DE LA NACION</v>
          </cell>
          <cell r="CD744" t="str">
            <v>MULTIRED</v>
          </cell>
          <cell r="CE744" t="str">
            <v>-</v>
          </cell>
          <cell r="CF744" t="str">
            <v>-</v>
          </cell>
          <cell r="CG744" t="str">
            <v>DL.25897 - SPP</v>
          </cell>
          <cell r="CH744" t="str">
            <v>PRIMA AFP</v>
          </cell>
          <cell r="CI744" t="str">
            <v>31/05/2019</v>
          </cell>
          <cell r="CJ744" t="str">
            <v>644540RCEUA7</v>
          </cell>
          <cell r="CL744" t="str">
            <v>UE Red De Salud Abancay</v>
          </cell>
          <cell r="CM744" t="str">
            <v>ACTIVO</v>
          </cell>
          <cell r="CN744" t="str">
            <v>07/01/2022</v>
          </cell>
          <cell r="CO744" t="str">
            <v>31/01/2022</v>
          </cell>
          <cell r="CP744" t="str">
            <v>307925_8427_2022-02-0419-02-05.pdf</v>
          </cell>
          <cell r="CQ744" t="str">
            <v>Perú</v>
          </cell>
          <cell r="CR744" t="str">
            <v>MICRORED DE SALUD CENTENARIO</v>
          </cell>
        </row>
        <row r="745">
          <cell r="S745" t="str">
            <v>46115740</v>
          </cell>
          <cell r="T745" t="str">
            <v>KENJI JESUS</v>
          </cell>
          <cell r="U745" t="str">
            <v>HIRAKAWA</v>
          </cell>
          <cell r="V745" t="str">
            <v>YAMADA</v>
          </cell>
          <cell r="W745" t="str">
            <v>SIN DATOS</v>
          </cell>
          <cell r="X745" t="str">
            <v>02/12/1989</v>
          </cell>
          <cell r="Y745" t="str">
            <v>Masculino</v>
          </cell>
          <cell r="Z745" t="str">
            <v>Soltero</v>
          </cell>
          <cell r="AA745" t="str">
            <v>CARLOS ALAYZA Y ROEL</v>
          </cell>
          <cell r="AC745" t="str">
            <v>khirakawa@outlook.com</v>
          </cell>
          <cell r="AD745" t="str">
            <v>989217098</v>
          </cell>
          <cell r="AE745" t="str">
            <v>Superior Universitario</v>
          </cell>
          <cell r="AF745" t="str">
            <v>Superior completo</v>
          </cell>
          <cell r="AG745" t="str">
            <v>MEDICO CIRUJANO</v>
          </cell>
          <cell r="AK745" t="str">
            <v>TITULO</v>
          </cell>
          <cell r="AL745" t="str">
            <v>090838</v>
          </cell>
          <cell r="AM745" t="str">
            <v>NO</v>
          </cell>
          <cell r="AR745" t="str">
            <v>SI</v>
          </cell>
          <cell r="AS745" t="str">
            <v>NO</v>
          </cell>
          <cell r="AT745" t="str">
            <v>NO</v>
          </cell>
          <cell r="AU745" t="str">
            <v>23/05/2022</v>
          </cell>
          <cell r="AV745" t="str">
            <v>05/08/2022</v>
          </cell>
          <cell r="AW745" t="str">
            <v>MEDICO</v>
          </cell>
          <cell r="AX745" t="str">
            <v>Regimen 1057 (CAS)</v>
          </cell>
          <cell r="AY745" t="str">
            <v>CAS LEY N° 31538</v>
          </cell>
          <cell r="AZ745" t="str">
            <v>Sin Nivel Remunerativo</v>
          </cell>
          <cell r="BA745" t="str">
            <v>0000-Sin Nivel Remunerativo</v>
          </cell>
          <cell r="BC745" t="str">
            <v>Recursos Ordinarios</v>
          </cell>
          <cell r="BD745" t="str">
            <v>5200</v>
          </cell>
          <cell r="BE745" t="str">
            <v>Presencial</v>
          </cell>
          <cell r="BF745" t="str">
            <v>NO</v>
          </cell>
          <cell r="BG745" t="str">
            <v>NO</v>
          </cell>
          <cell r="BI745" t="str">
            <v>NO</v>
          </cell>
          <cell r="BJ745" t="str">
            <v>NO</v>
          </cell>
          <cell r="BL745" t="str">
            <v>NO</v>
          </cell>
          <cell r="BM745" t="str">
            <v>Contrato Administrativo de Servicios</v>
          </cell>
          <cell r="BN745" t="str">
            <v>Profesionales de la Salud</v>
          </cell>
          <cell r="BO745" t="str">
            <v>MEDICO</v>
          </cell>
          <cell r="BP745" t="str">
            <v>000855</v>
          </cell>
          <cell r="BQ745" t="str">
            <v>Ocupada</v>
          </cell>
          <cell r="BR745" t="str">
            <v>Contrato</v>
          </cell>
          <cell r="BS745" t="str">
            <v>05/08/2022</v>
          </cell>
          <cell r="BT745" t="str">
            <v>MEMORANDUM</v>
          </cell>
          <cell r="BU745" t="str">
            <v>05/08/2022</v>
          </cell>
          <cell r="BV745" t="str">
            <v>MEMO Nº 1162-2022-J-RR/HH</v>
          </cell>
          <cell r="BW745" t="str">
            <v>P.S. I-2 PATIBAMBA BAJA</v>
          </cell>
          <cell r="BX745" t="str">
            <v>RED DE SALUD ABANCAY</v>
          </cell>
          <cell r="BZ745" t="str">
            <v>Personal y Obligaciones Sociales</v>
          </cell>
          <cell r="CA745" t="str">
            <v>RECURSOS ORDINARIOS</v>
          </cell>
          <cell r="CB745" t="str">
            <v>2</v>
          </cell>
          <cell r="CC745" t="str">
            <v>BANCO DE LA NACION</v>
          </cell>
          <cell r="CD745" t="str">
            <v>MULTIRED</v>
          </cell>
          <cell r="CE745" t="str">
            <v>-</v>
          </cell>
          <cell r="CF745" t="str">
            <v>-</v>
          </cell>
          <cell r="CG745" t="str">
            <v>DL.25897 - SPP</v>
          </cell>
          <cell r="CH745" t="str">
            <v>AFP HABITAT</v>
          </cell>
          <cell r="CI745" t="str">
            <v>14/10/2010</v>
          </cell>
          <cell r="CJ745" t="str">
            <v>628421KHYAA0</v>
          </cell>
          <cell r="CL745" t="str">
            <v>UE Red De Salud Abancay</v>
          </cell>
          <cell r="CM745" t="str">
            <v>ACTIVO</v>
          </cell>
          <cell r="CQ745" t="str">
            <v>Perú</v>
          </cell>
          <cell r="CR745" t="str">
            <v>MICRORED DE SALUD CENTENARIO</v>
          </cell>
        </row>
        <row r="746">
          <cell r="S746" t="str">
            <v>42790286</v>
          </cell>
          <cell r="T746" t="str">
            <v>KATIANA</v>
          </cell>
          <cell r="U746" t="str">
            <v>PANTIGOZO</v>
          </cell>
          <cell r="V746" t="str">
            <v>ORQQUE</v>
          </cell>
          <cell r="W746" t="str">
            <v>SIN DATOS</v>
          </cell>
          <cell r="X746" t="str">
            <v>28/11/1984</v>
          </cell>
          <cell r="Y746" t="str">
            <v>Femenino</v>
          </cell>
          <cell r="Z746" t="str">
            <v>Casado</v>
          </cell>
          <cell r="AA746" t="str">
            <v>URB.MIRAFLORES S/N</v>
          </cell>
          <cell r="AE746" t="str">
            <v>Superior Técnico</v>
          </cell>
          <cell r="AF746" t="str">
            <v>Técnico superior completo</v>
          </cell>
          <cell r="AG746" t="str">
            <v>TECNICO EN ENFERMERIA</v>
          </cell>
          <cell r="AK746" t="str">
            <v>TITULO</v>
          </cell>
          <cell r="AM746" t="str">
            <v>NO</v>
          </cell>
          <cell r="AR746" t="str">
            <v>SI</v>
          </cell>
          <cell r="AS746" t="str">
            <v>NO</v>
          </cell>
          <cell r="AT746" t="str">
            <v>NO</v>
          </cell>
          <cell r="AU746" t="str">
            <v>08/07/2021</v>
          </cell>
          <cell r="AV746" t="str">
            <v>09/08/2022</v>
          </cell>
          <cell r="AW746" t="str">
            <v>TECNICO/A EN ENFERMERIA I</v>
          </cell>
          <cell r="AX746" t="str">
            <v>Regimen 1057 (CAS)</v>
          </cell>
          <cell r="AY746" t="str">
            <v>CAS LEY N° 31538</v>
          </cell>
          <cell r="AZ746" t="str">
            <v>Sin Nivel Remunerativo</v>
          </cell>
          <cell r="BA746" t="str">
            <v>0000-Sin Nivel Remunerativo</v>
          </cell>
          <cell r="BC746" t="str">
            <v>Recursos Ordinarios</v>
          </cell>
          <cell r="BD746" t="str">
            <v>1800</v>
          </cell>
          <cell r="BE746" t="str">
            <v>Presencial</v>
          </cell>
          <cell r="BF746" t="str">
            <v>NO</v>
          </cell>
          <cell r="BG746" t="str">
            <v>NO</v>
          </cell>
          <cell r="BI746" t="str">
            <v>NO</v>
          </cell>
          <cell r="BJ746" t="str">
            <v>NO</v>
          </cell>
          <cell r="BL746" t="str">
            <v>NO</v>
          </cell>
          <cell r="BM746" t="str">
            <v>Contrato Administrativo de Servicios</v>
          </cell>
          <cell r="BN746" t="str">
            <v>Tecnicos</v>
          </cell>
          <cell r="BO746" t="str">
            <v>TECNICO ASIS</v>
          </cell>
          <cell r="BP746" t="str">
            <v>000896</v>
          </cell>
          <cell r="BQ746" t="str">
            <v>Ocupada</v>
          </cell>
          <cell r="BR746" t="str">
            <v>Contrato</v>
          </cell>
          <cell r="BS746" t="str">
            <v>10/08/2022</v>
          </cell>
          <cell r="BT746" t="str">
            <v>MEMORANDUM</v>
          </cell>
          <cell r="BU746" t="str">
            <v>10/08/2022</v>
          </cell>
          <cell r="BV746" t="str">
            <v>MEMO Nº1152-2022-J-RR/HH-RSAB</v>
          </cell>
          <cell r="BW746" t="str">
            <v>P.S. I-2 PATIBAMBA BAJA</v>
          </cell>
          <cell r="BX746" t="str">
            <v>RED DE SALUD ABANCAY</v>
          </cell>
          <cell r="BZ746" t="str">
            <v>Personal y Obligaciones Sociales</v>
          </cell>
          <cell r="CA746" t="str">
            <v>RECURSOS ORDINARIOS</v>
          </cell>
          <cell r="CB746" t="str">
            <v>2</v>
          </cell>
          <cell r="CC746" t="str">
            <v>BANCO DE LA NACION</v>
          </cell>
          <cell r="CD746" t="str">
            <v>MULTIRED</v>
          </cell>
          <cell r="CE746" t="str">
            <v>-</v>
          </cell>
          <cell r="CF746" t="str">
            <v>-</v>
          </cell>
          <cell r="CG746" t="str">
            <v>DL.25897 - SPP</v>
          </cell>
          <cell r="CH746" t="str">
            <v>AFP PROFUTURO</v>
          </cell>
          <cell r="CI746" t="str">
            <v>20/06/2006</v>
          </cell>
          <cell r="CJ746" t="str">
            <v>610120KPOTQ5</v>
          </cell>
          <cell r="CL746" t="str">
            <v>UE Red De Salud Abancay</v>
          </cell>
          <cell r="CM746" t="str">
            <v>ACTIVO</v>
          </cell>
          <cell r="CQ746" t="str">
            <v>Perú</v>
          </cell>
          <cell r="CR746" t="str">
            <v>MICRORED DE SALUD CENTENARIO</v>
          </cell>
        </row>
        <row r="747">
          <cell r="S747" t="str">
            <v>70144171</v>
          </cell>
          <cell r="T747" t="str">
            <v>MABELI MILAGROS</v>
          </cell>
          <cell r="U747" t="str">
            <v>SOLIS</v>
          </cell>
          <cell r="V747" t="str">
            <v>MARTINEZ</v>
          </cell>
          <cell r="W747" t="str">
            <v>SIN DATOS</v>
          </cell>
          <cell r="X747" t="str">
            <v>11/11/1988</v>
          </cell>
          <cell r="Y747" t="str">
            <v>Femenino</v>
          </cell>
          <cell r="Z747" t="str">
            <v>Soltero</v>
          </cell>
          <cell r="AA747" t="str">
            <v>AV.DIAZ BARCENAS 1013</v>
          </cell>
          <cell r="AE747" t="str">
            <v>Superior Universitario</v>
          </cell>
          <cell r="AF747" t="str">
            <v>Superior completo</v>
          </cell>
          <cell r="AG747" t="str">
            <v>OBSTETRA</v>
          </cell>
          <cell r="AK747" t="str">
            <v>TITULO</v>
          </cell>
          <cell r="AM747" t="str">
            <v>NO</v>
          </cell>
          <cell r="AR747" t="str">
            <v>SI</v>
          </cell>
          <cell r="AS747" t="str">
            <v>NO</v>
          </cell>
          <cell r="AT747" t="str">
            <v>NO</v>
          </cell>
          <cell r="AU747" t="str">
            <v>17/05/2021</v>
          </cell>
          <cell r="AV747" t="str">
            <v>05/08/2022</v>
          </cell>
          <cell r="AW747" t="str">
            <v>OBSTETRA</v>
          </cell>
          <cell r="AX747" t="str">
            <v>Regimen 1057 (CAS)</v>
          </cell>
          <cell r="AY747" t="str">
            <v>CAS LEY N° 31538</v>
          </cell>
          <cell r="AZ747" t="str">
            <v>Sin Nivel Remunerativo</v>
          </cell>
          <cell r="BA747" t="str">
            <v>0000-Sin Nivel Remunerativo</v>
          </cell>
          <cell r="BC747" t="str">
            <v>Recursos Ordinarios</v>
          </cell>
          <cell r="BD747" t="str">
            <v>2900</v>
          </cell>
          <cell r="BE747" t="str">
            <v>Presencial</v>
          </cell>
          <cell r="BF747" t="str">
            <v>NO</v>
          </cell>
          <cell r="BG747" t="str">
            <v>NO</v>
          </cell>
          <cell r="BI747" t="str">
            <v>NO</v>
          </cell>
          <cell r="BJ747" t="str">
            <v>NO</v>
          </cell>
          <cell r="BL747" t="str">
            <v>NO</v>
          </cell>
          <cell r="BM747" t="str">
            <v>Contrato Administrativo de Servicios</v>
          </cell>
          <cell r="BN747" t="str">
            <v>Profesionales de la Salud</v>
          </cell>
          <cell r="BO747" t="str">
            <v>PROF. DE LA SALUD</v>
          </cell>
          <cell r="BP747" t="str">
            <v>000853</v>
          </cell>
          <cell r="BQ747" t="str">
            <v>Ocupada</v>
          </cell>
          <cell r="BR747" t="str">
            <v>Contrato</v>
          </cell>
          <cell r="BS747" t="str">
            <v>05/08/2022</v>
          </cell>
          <cell r="BT747" t="str">
            <v>MEMORANDUM</v>
          </cell>
          <cell r="BU747" t="str">
            <v>05/08/2022</v>
          </cell>
          <cell r="BV747" t="str">
            <v>1078-2022</v>
          </cell>
          <cell r="BW747" t="str">
            <v>P.S. I-2 PATIBAMBA BAJA</v>
          </cell>
          <cell r="BX747" t="str">
            <v>RED DE SALUD ABANCAY</v>
          </cell>
          <cell r="BZ747" t="str">
            <v>Personal y Obligaciones Sociales</v>
          </cell>
          <cell r="CA747" t="str">
            <v>RECURSOS ORDINARIOS</v>
          </cell>
          <cell r="CB747" t="str">
            <v>2</v>
          </cell>
          <cell r="CC747" t="str">
            <v>BANCO DE LA NACION</v>
          </cell>
          <cell r="CD747" t="str">
            <v>MULTIRED</v>
          </cell>
          <cell r="CG747" t="str">
            <v>DL.19990 - SNP</v>
          </cell>
          <cell r="CH747" t="str">
            <v>O.N.P.</v>
          </cell>
          <cell r="CI747" t="str">
            <v>05/08/2022</v>
          </cell>
          <cell r="CL747" t="str">
            <v>UE Red De Salud Abancay</v>
          </cell>
          <cell r="CM747" t="str">
            <v>ACTIVO</v>
          </cell>
          <cell r="CQ747" t="str">
            <v>Perú</v>
          </cell>
          <cell r="CR747" t="str">
            <v>MICRORED DE SALUD CENTENARIO</v>
          </cell>
        </row>
        <row r="748">
          <cell r="S748" t="str">
            <v>45048335</v>
          </cell>
          <cell r="T748" t="str">
            <v>KATHERIN</v>
          </cell>
          <cell r="U748" t="str">
            <v>CANDIA</v>
          </cell>
          <cell r="V748" t="str">
            <v>ROQUE</v>
          </cell>
          <cell r="W748" t="str">
            <v>SIN DATOS</v>
          </cell>
          <cell r="X748" t="str">
            <v>30/03/1988</v>
          </cell>
          <cell r="Y748" t="str">
            <v>Femenino</v>
          </cell>
          <cell r="Z748" t="str">
            <v>Soltero</v>
          </cell>
          <cell r="AA748" t="str">
            <v>URB.SAN FRANCISCO JR.JUSTICIA H-11</v>
          </cell>
          <cell r="AB748" t="str">
            <v>10450483350</v>
          </cell>
          <cell r="AC748" t="str">
            <v>kathixa@hotmail.com</v>
          </cell>
          <cell r="AD748" t="str">
            <v>993040028</v>
          </cell>
          <cell r="AE748" t="str">
            <v>Superior Universitario</v>
          </cell>
          <cell r="AF748" t="str">
            <v>Superior completo</v>
          </cell>
          <cell r="AG748" t="str">
            <v>OBSTETRA</v>
          </cell>
          <cell r="AK748" t="str">
            <v>TITULO</v>
          </cell>
          <cell r="AL748" t="str">
            <v>25725</v>
          </cell>
          <cell r="AM748" t="str">
            <v>SI</v>
          </cell>
          <cell r="AN748" t="str">
            <v>ALTO RIESGO OBSTETRICO</v>
          </cell>
          <cell r="AO748" t="str">
            <v>RNE</v>
          </cell>
          <cell r="AP748" t="str">
            <v>307-E.01</v>
          </cell>
          <cell r="AQ748" t="str">
            <v>UNIVERSIDAD ALAS PERUANAS</v>
          </cell>
          <cell r="AR748" t="str">
            <v>SI</v>
          </cell>
          <cell r="AS748" t="str">
            <v>NO</v>
          </cell>
          <cell r="AT748" t="str">
            <v>NO</v>
          </cell>
          <cell r="AU748" t="str">
            <v>2011-06-06</v>
          </cell>
          <cell r="AV748" t="str">
            <v>2012-07-01</v>
          </cell>
          <cell r="AW748" t="str">
            <v>OBSTETRA</v>
          </cell>
          <cell r="AX748" t="str">
            <v>Regimen 276</v>
          </cell>
          <cell r="AY748" t="str">
            <v>Nombrado</v>
          </cell>
          <cell r="AZ748" t="str">
            <v>OBS-I</v>
          </cell>
          <cell r="BA748" t="str">
            <v>0110-OBS-I-Obstetriz (nivel 10)</v>
          </cell>
          <cell r="BB748" t="str">
            <v>1</v>
          </cell>
          <cell r="BE748" t="str">
            <v>Presencial</v>
          </cell>
          <cell r="BF748" t="str">
            <v>NO</v>
          </cell>
          <cell r="BG748" t="str">
            <v>NO</v>
          </cell>
          <cell r="BI748" t="str">
            <v>NO</v>
          </cell>
          <cell r="BJ748" t="str">
            <v>NO</v>
          </cell>
          <cell r="BK748" t="str">
            <v>07/11/2017</v>
          </cell>
          <cell r="BL748" t="str">
            <v>SI</v>
          </cell>
          <cell r="BM748" t="str">
            <v>Activos</v>
          </cell>
          <cell r="BN748" t="str">
            <v>Profesionales de la Salud</v>
          </cell>
          <cell r="BO748" t="str">
            <v>PROF. DE LA SALUD</v>
          </cell>
          <cell r="BP748" t="str">
            <v>000557</v>
          </cell>
          <cell r="BQ748" t="str">
            <v>Ocupada</v>
          </cell>
          <cell r="BR748" t="str">
            <v>Ley 30114</v>
          </cell>
          <cell r="BS748" t="str">
            <v>01/11/2017</v>
          </cell>
          <cell r="BT748" t="str">
            <v>RESOLUCION DIRECTORAL</v>
          </cell>
          <cell r="BU748" t="str">
            <v>01/11/2017</v>
          </cell>
          <cell r="BV748" t="str">
            <v>281-2017</v>
          </cell>
          <cell r="BX748" t="str">
            <v>RED DE SALUD ABANCAY</v>
          </cell>
          <cell r="BZ748" t="str">
            <v>Personal y Obligaciones Sociales</v>
          </cell>
          <cell r="CA748" t="str">
            <v>RECURSOS ORDINARIOS</v>
          </cell>
          <cell r="CB748" t="str">
            <v>0</v>
          </cell>
          <cell r="CC748" t="str">
            <v>BANCO DE LA NACION</v>
          </cell>
          <cell r="CD748" t="str">
            <v>MULTIRED</v>
          </cell>
          <cell r="CE748" t="str">
            <v>04181069932</v>
          </cell>
          <cell r="CF748" t="str">
            <v>0</v>
          </cell>
          <cell r="CG748" t="str">
            <v>DL.19990 - SNP</v>
          </cell>
          <cell r="CH748" t="str">
            <v>O.N.P.</v>
          </cell>
          <cell r="CI748" t="str">
            <v>01/11/2017</v>
          </cell>
          <cell r="CJ748" t="str">
            <v>0</v>
          </cell>
          <cell r="CK748" t="str">
            <v>0</v>
          </cell>
          <cell r="CL748" t="str">
            <v>UE Red De Salud Abancay</v>
          </cell>
          <cell r="CM748" t="str">
            <v>ACTIVO</v>
          </cell>
          <cell r="CQ748" t="str">
            <v>Perú</v>
          </cell>
          <cell r="CR748" t="str">
            <v>MICRORED DE SALUD CENTENARIO</v>
          </cell>
        </row>
        <row r="749">
          <cell r="S749" t="str">
            <v>31042001</v>
          </cell>
          <cell r="T749" t="str">
            <v>VIDALINA</v>
          </cell>
          <cell r="U749" t="str">
            <v>GONZALES</v>
          </cell>
          <cell r="V749" t="str">
            <v>MORAN</v>
          </cell>
          <cell r="W749" t="str">
            <v>SIN DATOS</v>
          </cell>
          <cell r="X749" t="str">
            <v>11/11/1970</v>
          </cell>
          <cell r="Y749" t="str">
            <v>Femenino</v>
          </cell>
          <cell r="Z749" t="str">
            <v>Soltero</v>
          </cell>
          <cell r="AA749" t="str">
            <v>AV.CIRCUNVALACION S/N URB.PATIBAMBA BAJA</v>
          </cell>
          <cell r="AC749" t="str">
            <v>gonzalesmoranvidalina@gmail.com</v>
          </cell>
          <cell r="AD749" t="str">
            <v>992743289,983265448</v>
          </cell>
          <cell r="AE749" t="str">
            <v>Superior Técnico</v>
          </cell>
          <cell r="AF749" t="str">
            <v>Técnico superior completo</v>
          </cell>
          <cell r="AG749" t="str">
            <v>TECNICO EN ENFERMERIA</v>
          </cell>
          <cell r="AK749" t="str">
            <v>TITULO</v>
          </cell>
          <cell r="AM749" t="str">
            <v>NO</v>
          </cell>
          <cell r="AR749" t="str">
            <v>SI</v>
          </cell>
          <cell r="AS749" t="str">
            <v>NO</v>
          </cell>
          <cell r="AT749" t="str">
            <v>NO</v>
          </cell>
          <cell r="AV749" t="str">
            <v>2010-07-01</v>
          </cell>
          <cell r="AW749" t="str">
            <v>TECNICO/A EN ENFERMERIA I</v>
          </cell>
          <cell r="AX749" t="str">
            <v>Regimen 276</v>
          </cell>
          <cell r="AY749" t="str">
            <v>Nombrado</v>
          </cell>
          <cell r="AZ749" t="str">
            <v>STC</v>
          </cell>
          <cell r="BA749" t="str">
            <v>0096-STC-Servidor Tecnico C</v>
          </cell>
          <cell r="BB749" t="str">
            <v>TC</v>
          </cell>
          <cell r="BC749" t="str">
            <v>Recursos Directamente Recaudados</v>
          </cell>
          <cell r="BE749" t="str">
            <v>Presencial</v>
          </cell>
          <cell r="BF749" t="str">
            <v>NO</v>
          </cell>
          <cell r="BG749" t="str">
            <v>NO</v>
          </cell>
          <cell r="BI749" t="str">
            <v>NO</v>
          </cell>
          <cell r="BJ749" t="str">
            <v>NO</v>
          </cell>
          <cell r="BK749" t="str">
            <v>05/08/2010</v>
          </cell>
          <cell r="BL749" t="str">
            <v>SI</v>
          </cell>
          <cell r="BM749" t="str">
            <v>Activos</v>
          </cell>
          <cell r="BN749" t="str">
            <v>Tecnicos</v>
          </cell>
          <cell r="BO749" t="str">
            <v>TECNICO ASIS</v>
          </cell>
          <cell r="BP749" t="str">
            <v>000179</v>
          </cell>
          <cell r="BQ749" t="str">
            <v>Ocupada</v>
          </cell>
          <cell r="BR749" t="str">
            <v>Ley 28498</v>
          </cell>
          <cell r="BS749" t="str">
            <v>01/04/2010</v>
          </cell>
          <cell r="BT749" t="str">
            <v>RESOLUCION DIRECTORAL</v>
          </cell>
          <cell r="BU749" t="str">
            <v>01/04/2010</v>
          </cell>
          <cell r="BV749" t="str">
            <v>-</v>
          </cell>
          <cell r="BX749" t="str">
            <v>DIRECCION EJECUTIVA</v>
          </cell>
          <cell r="BY749" t="str">
            <v>GESTION ADMINISTRATIVA</v>
          </cell>
          <cell r="BZ749" t="str">
            <v>Personal y Obligaciones Sociales</v>
          </cell>
          <cell r="CA749" t="str">
            <v>RECURSOS ORDINARIOS</v>
          </cell>
          <cell r="CB749" t="str">
            <v>12</v>
          </cell>
          <cell r="CC749" t="str">
            <v>BANCO DE LA NACION</v>
          </cell>
          <cell r="CD749" t="str">
            <v>MULTIRED</v>
          </cell>
          <cell r="CE749" t="str">
            <v>04181029701</v>
          </cell>
          <cell r="CG749" t="str">
            <v>DL.19990 - SNP</v>
          </cell>
          <cell r="CH749" t="str">
            <v>O.N.P.</v>
          </cell>
          <cell r="CI749" t="str">
            <v>01/10/2008</v>
          </cell>
          <cell r="CJ749" t="str">
            <v>0</v>
          </cell>
          <cell r="CK749" t="str">
            <v>0</v>
          </cell>
          <cell r="CL749" t="str">
            <v>UE Red De Salud Abancay</v>
          </cell>
          <cell r="CM749" t="str">
            <v>ACTIVO</v>
          </cell>
          <cell r="CQ749" t="str">
            <v>Perú</v>
          </cell>
          <cell r="CR749" t="str">
            <v>MICRORED DE SALUD CENTENARIO</v>
          </cell>
        </row>
        <row r="750">
          <cell r="S750" t="str">
            <v>42807494</v>
          </cell>
          <cell r="T750" t="str">
            <v>GRIS ROCIO</v>
          </cell>
          <cell r="U750" t="str">
            <v>ORTIZ</v>
          </cell>
          <cell r="V750" t="str">
            <v>CONTRERAS</v>
          </cell>
          <cell r="W750" t="str">
            <v>SIN DATOS</v>
          </cell>
          <cell r="X750" t="str">
            <v>05/12/1984</v>
          </cell>
          <cell r="Y750" t="str">
            <v>Femenino</v>
          </cell>
          <cell r="Z750" t="str">
            <v>Soltero</v>
          </cell>
          <cell r="AA750" t="str">
            <v>BRILLA SOL</v>
          </cell>
          <cell r="AB750" t="str">
            <v>1042807494</v>
          </cell>
          <cell r="AC750" t="str">
            <v>vegri28_aamo8@outlook.com</v>
          </cell>
          <cell r="AD750" t="str">
            <v>973536756</v>
          </cell>
          <cell r="AE750" t="str">
            <v>Superior Universitario</v>
          </cell>
          <cell r="AF750" t="str">
            <v>Superior completo</v>
          </cell>
          <cell r="AG750" t="str">
            <v>ENFERMERA(O)</v>
          </cell>
          <cell r="AK750" t="str">
            <v>TITULO</v>
          </cell>
          <cell r="AL750" t="str">
            <v>56157</v>
          </cell>
          <cell r="AM750" t="str">
            <v>NO</v>
          </cell>
          <cell r="AR750" t="str">
            <v>SI</v>
          </cell>
          <cell r="AS750" t="str">
            <v>NO</v>
          </cell>
          <cell r="AT750" t="str">
            <v>NO</v>
          </cell>
          <cell r="AV750" t="str">
            <v>01/01/2019</v>
          </cell>
          <cell r="AW750" t="str">
            <v>ENFERMERA/O</v>
          </cell>
          <cell r="AX750" t="str">
            <v>Regimen 276</v>
          </cell>
          <cell r="AY750" t="str">
            <v>Nombrado</v>
          </cell>
          <cell r="AZ750" t="str">
            <v>ENF-10</v>
          </cell>
          <cell r="BA750" t="str">
            <v>0076-ENF-10-Enfermera (nivel I)</v>
          </cell>
          <cell r="BB750" t="str">
            <v>10</v>
          </cell>
          <cell r="BE750" t="str">
            <v>Presencial</v>
          </cell>
          <cell r="BF750" t="str">
            <v>NO</v>
          </cell>
          <cell r="BG750" t="str">
            <v>NO</v>
          </cell>
          <cell r="BI750" t="str">
            <v>NO</v>
          </cell>
          <cell r="BJ750" t="str">
            <v>NO</v>
          </cell>
          <cell r="BK750" t="str">
            <v>31/12/2018</v>
          </cell>
          <cell r="BL750" t="str">
            <v>SI</v>
          </cell>
          <cell r="BM750" t="str">
            <v>Activos</v>
          </cell>
          <cell r="BN750" t="str">
            <v>Profesionales de la Salud</v>
          </cell>
          <cell r="BO750" t="str">
            <v>PROF. DE LA SALUD</v>
          </cell>
          <cell r="BP750" t="str">
            <v>000589</v>
          </cell>
          <cell r="BQ750" t="str">
            <v>Ocupada</v>
          </cell>
          <cell r="BR750" t="str">
            <v>Concurso</v>
          </cell>
          <cell r="BS750" t="str">
            <v>01/01/2019</v>
          </cell>
          <cell r="BT750" t="str">
            <v>RESOLUCION DIRECTORAL</v>
          </cell>
          <cell r="BU750" t="str">
            <v>01/01/2019</v>
          </cell>
          <cell r="BV750" t="str">
            <v>396</v>
          </cell>
          <cell r="BX750" t="str">
            <v>DIRECCION EJECUTIVA</v>
          </cell>
          <cell r="BZ750" t="str">
            <v>Personal y Obligaciones Sociales</v>
          </cell>
          <cell r="CA750" t="str">
            <v>RECURSOS ORDINARIOS</v>
          </cell>
          <cell r="CB750" t="str">
            <v>12</v>
          </cell>
          <cell r="CC750" t="str">
            <v>BANCO DE LA NACION</v>
          </cell>
          <cell r="CD750" t="str">
            <v>CUENTA DE AHORRO</v>
          </cell>
          <cell r="CE750" t="str">
            <v>04035585651</v>
          </cell>
          <cell r="CF750" t="str">
            <v>00000000000000000000</v>
          </cell>
          <cell r="CG750" t="str">
            <v>DL.19990 - SNP</v>
          </cell>
          <cell r="CH750" t="str">
            <v>O.N.P.</v>
          </cell>
          <cell r="CI750" t="str">
            <v>01/01/2019</v>
          </cell>
          <cell r="CJ750" t="str">
            <v>000000000000</v>
          </cell>
          <cell r="CK750" t="str">
            <v>000000000000000</v>
          </cell>
          <cell r="CL750" t="str">
            <v>UE Red De Salud Abancay</v>
          </cell>
          <cell r="CM750" t="str">
            <v>ACTIVO</v>
          </cell>
          <cell r="CQ750" t="str">
            <v>Perú</v>
          </cell>
          <cell r="CR750" t="str">
            <v>MICRORED DE SALUD CENTENARIO</v>
          </cell>
        </row>
        <row r="751">
          <cell r="S751" t="str">
            <v>31041121</v>
          </cell>
          <cell r="T751" t="str">
            <v>LOURDES</v>
          </cell>
          <cell r="U751" t="str">
            <v>UGARTE</v>
          </cell>
          <cell r="V751" t="str">
            <v>HUILLCA</v>
          </cell>
          <cell r="W751" t="str">
            <v>SIN DATOS</v>
          </cell>
          <cell r="X751" t="str">
            <v>29/12/1975</v>
          </cell>
          <cell r="Y751" t="str">
            <v>Femenino</v>
          </cell>
          <cell r="Z751" t="str">
            <v>Casado</v>
          </cell>
          <cell r="AA751" t="str">
            <v>JR.LIMA S/N ULTIMA CUADRA</v>
          </cell>
          <cell r="AC751" t="str">
            <v>lula93@hotmail.com</v>
          </cell>
          <cell r="AD751" t="str">
            <v>992742208</v>
          </cell>
          <cell r="AE751" t="str">
            <v>Superior Universitario</v>
          </cell>
          <cell r="AF751" t="str">
            <v>Superior completo</v>
          </cell>
          <cell r="AG751" t="str">
            <v>ENFERMERA(O)</v>
          </cell>
          <cell r="AK751" t="str">
            <v>TITULO</v>
          </cell>
          <cell r="AL751" t="str">
            <v>47219</v>
          </cell>
          <cell r="AM751" t="str">
            <v>NO</v>
          </cell>
          <cell r="AR751" t="str">
            <v>SI</v>
          </cell>
          <cell r="AS751" t="str">
            <v>NO</v>
          </cell>
          <cell r="AT751" t="str">
            <v>NO</v>
          </cell>
          <cell r="AV751" t="str">
            <v>2009-05-13</v>
          </cell>
          <cell r="AW751" t="str">
            <v>ENFERMERA/O</v>
          </cell>
          <cell r="AX751" t="str">
            <v>Regimen 276</v>
          </cell>
          <cell r="AY751" t="str">
            <v>Nombrado</v>
          </cell>
          <cell r="AZ751" t="str">
            <v>ENF-10</v>
          </cell>
          <cell r="BA751" t="str">
            <v>0076-ENF-10-Enfermera (nivel I)</v>
          </cell>
          <cell r="BB751" t="str">
            <v>10</v>
          </cell>
          <cell r="BE751" t="str">
            <v>Presencial</v>
          </cell>
          <cell r="BF751" t="str">
            <v>NO</v>
          </cell>
          <cell r="BG751" t="str">
            <v>NO</v>
          </cell>
          <cell r="BI751" t="str">
            <v>NO</v>
          </cell>
          <cell r="BJ751" t="str">
            <v>NO</v>
          </cell>
          <cell r="BK751" t="str">
            <v>20/10/2016</v>
          </cell>
          <cell r="BL751" t="str">
            <v>SI</v>
          </cell>
          <cell r="BM751" t="str">
            <v>Activos</v>
          </cell>
          <cell r="BN751" t="str">
            <v>Profesionales de la Salud</v>
          </cell>
          <cell r="BO751" t="str">
            <v>PROF. DE LA SALUD</v>
          </cell>
          <cell r="BP751" t="str">
            <v>000510</v>
          </cell>
          <cell r="BQ751" t="str">
            <v>Ocupada</v>
          </cell>
          <cell r="BR751" t="str">
            <v>Ley 30372</v>
          </cell>
          <cell r="BS751" t="str">
            <v>17/10/2016</v>
          </cell>
          <cell r="BT751" t="str">
            <v>DECRETO SUPREMO</v>
          </cell>
          <cell r="BU751" t="str">
            <v>15/10/2016</v>
          </cell>
          <cell r="BV751" t="str">
            <v>DS 286-2016-EF Nombramiento 2016</v>
          </cell>
          <cell r="BX751" t="str">
            <v>DIRECCION EJECUTIVA</v>
          </cell>
          <cell r="BY751" t="str">
            <v>GESTION ADMINISTRATIVA</v>
          </cell>
          <cell r="BZ751" t="str">
            <v>Personal y Obligaciones Sociales</v>
          </cell>
          <cell r="CA751" t="str">
            <v>RECURSOS ORDINARIOS</v>
          </cell>
          <cell r="CB751" t="str">
            <v>12</v>
          </cell>
          <cell r="CC751" t="str">
            <v>BANCO DE LA NACION</v>
          </cell>
          <cell r="CD751" t="str">
            <v>CUENTA DE AHORRO</v>
          </cell>
          <cell r="CE751" t="str">
            <v>04401110270</v>
          </cell>
          <cell r="CF751" t="str">
            <v>1</v>
          </cell>
          <cell r="CG751" t="str">
            <v>DL.25897 - SPP</v>
          </cell>
          <cell r="CH751" t="str">
            <v>AFP PROFUTURO</v>
          </cell>
          <cell r="CI751" t="str">
            <v>02/10/2002</v>
          </cell>
          <cell r="CJ751" t="str">
            <v>584840LUHRL2</v>
          </cell>
          <cell r="CK751" t="str">
            <v>1</v>
          </cell>
          <cell r="CL751" t="str">
            <v>UE Red De Salud Abancay</v>
          </cell>
          <cell r="CM751" t="str">
            <v>ACTIVO</v>
          </cell>
          <cell r="CQ751" t="str">
            <v>Perú</v>
          </cell>
          <cell r="CR751" t="str">
            <v>MICRORED DE SALUD CENTENARIO</v>
          </cell>
        </row>
        <row r="752">
          <cell r="S752" t="str">
            <v>40842708</v>
          </cell>
          <cell r="T752" t="str">
            <v>EDWIN</v>
          </cell>
          <cell r="U752" t="str">
            <v>QUISPE</v>
          </cell>
          <cell r="V752" t="str">
            <v>SANCHEZ</v>
          </cell>
          <cell r="W752" t="str">
            <v>SIN DATOS</v>
          </cell>
          <cell r="X752" t="str">
            <v>31/05/1980</v>
          </cell>
          <cell r="Y752" t="str">
            <v>Masculino</v>
          </cell>
          <cell r="Z752" t="str">
            <v>Casado</v>
          </cell>
          <cell r="AA752" t="str">
            <v>PRADO 210-INTERIOR</v>
          </cell>
          <cell r="AC752" t="str">
            <v>edwinqs2007@hotmail.com</v>
          </cell>
          <cell r="AD752" t="str">
            <v>959770983</v>
          </cell>
          <cell r="AE752" t="str">
            <v>Superior Universitario</v>
          </cell>
          <cell r="AF752" t="str">
            <v>Superior completo</v>
          </cell>
          <cell r="AG752" t="str">
            <v>CIRUJANO DENTISTA</v>
          </cell>
          <cell r="AK752" t="str">
            <v>TITULO</v>
          </cell>
          <cell r="AL752" t="str">
            <v>29797</v>
          </cell>
          <cell r="AM752" t="str">
            <v>NO</v>
          </cell>
          <cell r="AR752" t="str">
            <v>SI</v>
          </cell>
          <cell r="AS752" t="str">
            <v>NO</v>
          </cell>
          <cell r="AT752" t="str">
            <v>NO</v>
          </cell>
          <cell r="AU752" t="str">
            <v>2014-05-01</v>
          </cell>
          <cell r="AV752" t="str">
            <v>2016-08-05</v>
          </cell>
          <cell r="AW752" t="str">
            <v>ODONTOLOGO</v>
          </cell>
          <cell r="AX752" t="str">
            <v>Regimen 1057 (CAS)</v>
          </cell>
          <cell r="AY752" t="str">
            <v>Contrato CAS</v>
          </cell>
          <cell r="AZ752" t="str">
            <v>Sin Nivel Remunerativo</v>
          </cell>
          <cell r="BA752" t="str">
            <v>0000-Sin Nivel Remunerativo</v>
          </cell>
          <cell r="BC752" t="str">
            <v>Recursos Ordinarios</v>
          </cell>
          <cell r="BD752" t="str">
            <v>2000</v>
          </cell>
          <cell r="BE752" t="str">
            <v>Presencial</v>
          </cell>
          <cell r="BF752" t="str">
            <v>NO</v>
          </cell>
          <cell r="BG752" t="str">
            <v>NO</v>
          </cell>
          <cell r="BI752" t="str">
            <v>NO</v>
          </cell>
          <cell r="BJ752" t="str">
            <v>NO</v>
          </cell>
          <cell r="BL752" t="str">
            <v>NO</v>
          </cell>
          <cell r="BM752" t="str">
            <v>Contrato Administrativo de Servicios</v>
          </cell>
          <cell r="BN752" t="str">
            <v>Profesionales de la Salud</v>
          </cell>
          <cell r="BO752" t="str">
            <v>PROF. DE LA SALUD</v>
          </cell>
          <cell r="BP752" t="str">
            <v>000316</v>
          </cell>
          <cell r="BQ752" t="str">
            <v>Ocupada</v>
          </cell>
          <cell r="BR752" t="str">
            <v>Concurso</v>
          </cell>
          <cell r="BS752" t="str">
            <v>08/05/2016</v>
          </cell>
          <cell r="BT752" t="str">
            <v>CONTRATO</v>
          </cell>
          <cell r="BU752" t="str">
            <v>08/05/2016</v>
          </cell>
          <cell r="BV752" t="str">
            <v>084</v>
          </cell>
          <cell r="BW752" t="str">
            <v>RED DE SALUD ABANCAY</v>
          </cell>
          <cell r="BX752" t="str">
            <v>DIRECCION EJECUTIVA</v>
          </cell>
          <cell r="BY752" t="str">
            <v>GESTION ADMINISTRATIVA</v>
          </cell>
          <cell r="BZ752" t="str">
            <v>Personal y Obligaciones Sociales</v>
          </cell>
          <cell r="CA752" t="str">
            <v>RECURSOS ORDINARIOS</v>
          </cell>
          <cell r="CB752" t="str">
            <v>12</v>
          </cell>
          <cell r="CC752" t="str">
            <v>BANCO DE LA NACION</v>
          </cell>
          <cell r="CD752" t="str">
            <v>CUENTA DE AHORRO</v>
          </cell>
          <cell r="CE752" t="str">
            <v>04045210648</v>
          </cell>
          <cell r="CF752" t="str">
            <v>00000000000000000000</v>
          </cell>
          <cell r="CG752" t="str">
            <v>DL.25897 - SPP</v>
          </cell>
          <cell r="CH752" t="str">
            <v>AFP PROFUTURO</v>
          </cell>
          <cell r="CI752" t="str">
            <v>01/09/2013</v>
          </cell>
          <cell r="CJ752" t="str">
            <v>593701EQSSC2</v>
          </cell>
          <cell r="CK752" t="str">
            <v>0</v>
          </cell>
          <cell r="CL752" t="str">
            <v>UE Red De Salud Abancay</v>
          </cell>
          <cell r="CM752" t="str">
            <v>ACTIVO</v>
          </cell>
          <cell r="CQ752" t="str">
            <v>Perú</v>
          </cell>
          <cell r="CR752" t="str">
            <v>MICRORED DE SALUD CENTENARIO</v>
          </cell>
        </row>
        <row r="753">
          <cell r="S753" t="str">
            <v>43446785</v>
          </cell>
          <cell r="T753" t="str">
            <v>CRISTHIAN NINO</v>
          </cell>
          <cell r="U753" t="str">
            <v>SULLCAHUAMAN</v>
          </cell>
          <cell r="V753" t="str">
            <v>MENA</v>
          </cell>
          <cell r="W753" t="str">
            <v>SIN DATOS</v>
          </cell>
          <cell r="X753" t="str">
            <v>03/12/1985</v>
          </cell>
          <cell r="Y753" t="str">
            <v>Masculino</v>
          </cell>
          <cell r="Z753" t="str">
            <v>Soltero</v>
          </cell>
          <cell r="AA753" t="str">
            <v>PANAMA</v>
          </cell>
          <cell r="AE753" t="str">
            <v>Superior Universitario</v>
          </cell>
          <cell r="AF753" t="str">
            <v>Superior completo</v>
          </cell>
          <cell r="AG753" t="str">
            <v>MEDICO CIRUJANO</v>
          </cell>
          <cell r="AK753" t="str">
            <v>TITULO</v>
          </cell>
          <cell r="AL753" t="str">
            <v>090469</v>
          </cell>
          <cell r="AM753" t="str">
            <v>NO</v>
          </cell>
          <cell r="AR753" t="str">
            <v>SI</v>
          </cell>
          <cell r="AS753" t="str">
            <v>NO</v>
          </cell>
          <cell r="AT753" t="str">
            <v>NO</v>
          </cell>
          <cell r="AU753" t="str">
            <v>26/10/2021</v>
          </cell>
          <cell r="AV753" t="str">
            <v>05/08/2022</v>
          </cell>
          <cell r="AW753" t="str">
            <v>MEDICO</v>
          </cell>
          <cell r="AX753" t="str">
            <v>Regimen 1057 (CAS)</v>
          </cell>
          <cell r="AY753" t="str">
            <v>CAS LEY N° 31538</v>
          </cell>
          <cell r="AZ753" t="str">
            <v>Sin Nivel Remunerativo</v>
          </cell>
          <cell r="BA753" t="str">
            <v>0000-Sin Nivel Remunerativo</v>
          </cell>
          <cell r="BC753" t="str">
            <v>Recursos Ordinarios</v>
          </cell>
          <cell r="BD753" t="str">
            <v>5200</v>
          </cell>
          <cell r="BE753" t="str">
            <v>Presencial</v>
          </cell>
          <cell r="BF753" t="str">
            <v>NO</v>
          </cell>
          <cell r="BG753" t="str">
            <v>NO</v>
          </cell>
          <cell r="BI753" t="str">
            <v>NO</v>
          </cell>
          <cell r="BJ753" t="str">
            <v>NO</v>
          </cell>
          <cell r="BL753" t="str">
            <v>NO</v>
          </cell>
          <cell r="BM753" t="str">
            <v>Contrato Administrativo de Servicios</v>
          </cell>
          <cell r="BN753" t="str">
            <v>Profesionales de la Salud</v>
          </cell>
          <cell r="BO753" t="str">
            <v>MEDICO</v>
          </cell>
          <cell r="BP753" t="str">
            <v>000861</v>
          </cell>
          <cell r="BQ753" t="str">
            <v>Ocupada</v>
          </cell>
          <cell r="BR753" t="str">
            <v>Contrato</v>
          </cell>
          <cell r="BS753" t="str">
            <v>05/08/2022</v>
          </cell>
          <cell r="BT753" t="str">
            <v>MEMORANDUM</v>
          </cell>
          <cell r="BU753" t="str">
            <v>05/08/2022</v>
          </cell>
          <cell r="BV753" t="str">
            <v>1060-2022</v>
          </cell>
          <cell r="BW753" t="str">
            <v>P.S. I-2 TABLADA ALTA</v>
          </cell>
          <cell r="BX753" t="str">
            <v>RED DE SALUD ABANCAY</v>
          </cell>
          <cell r="BZ753" t="str">
            <v>Personal y Obligaciones Sociales</v>
          </cell>
          <cell r="CA753" t="str">
            <v>RECURSOS ORDINARIOS</v>
          </cell>
          <cell r="CB753" t="str">
            <v>2</v>
          </cell>
          <cell r="CC753" t="str">
            <v>BANCO DE LA NACION</v>
          </cell>
          <cell r="CD753" t="str">
            <v>MULTIRED</v>
          </cell>
          <cell r="CG753" t="str">
            <v>DL.19990 - SNP</v>
          </cell>
          <cell r="CH753" t="str">
            <v>O.N.P.</v>
          </cell>
          <cell r="CI753" t="str">
            <v>05/08/2022</v>
          </cell>
          <cell r="CL753" t="str">
            <v>UE Red De Salud Abancay</v>
          </cell>
          <cell r="CM753" t="str">
            <v>ACTIVO</v>
          </cell>
          <cell r="CR753" t="str">
            <v>MICRORED DE SALUD CENTENARIO</v>
          </cell>
        </row>
        <row r="754">
          <cell r="S754" t="str">
            <v>09518090</v>
          </cell>
          <cell r="T754" t="str">
            <v>CLEOFE TERESA</v>
          </cell>
          <cell r="U754" t="str">
            <v>SALDIVAR</v>
          </cell>
          <cell r="V754" t="str">
            <v>ENCISO</v>
          </cell>
          <cell r="W754" t="str">
            <v>SIN DATOS</v>
          </cell>
          <cell r="X754" t="str">
            <v>15/10/1969</v>
          </cell>
          <cell r="Y754" t="str">
            <v>Femenino</v>
          </cell>
          <cell r="Z754" t="str">
            <v>Casado</v>
          </cell>
          <cell r="AA754" t="str">
            <v>URB.AYMAS 37</v>
          </cell>
          <cell r="AC754" t="str">
            <v>cteresa.saldivar@yahoo.es</v>
          </cell>
          <cell r="AD754" t="str">
            <v>944696878</v>
          </cell>
          <cell r="AE754" t="str">
            <v>Superior Técnico</v>
          </cell>
          <cell r="AF754" t="str">
            <v>Técnico superior completo</v>
          </cell>
          <cell r="AG754" t="str">
            <v>TECNICO EN ENFERMERIA</v>
          </cell>
          <cell r="AH754" t="str">
            <v>CIRUJANO DENTISTA</v>
          </cell>
          <cell r="AK754" t="str">
            <v>TITULO</v>
          </cell>
          <cell r="AM754" t="str">
            <v>NO</v>
          </cell>
          <cell r="AR754" t="str">
            <v>SI</v>
          </cell>
          <cell r="AS754" t="str">
            <v>NO</v>
          </cell>
          <cell r="AT754" t="str">
            <v>NO</v>
          </cell>
          <cell r="AU754" t="str">
            <v>08/07/2021</v>
          </cell>
          <cell r="AV754" t="str">
            <v>09/08/2022</v>
          </cell>
          <cell r="AW754" t="str">
            <v>TECNICO/A EN ENFERMERIA I</v>
          </cell>
          <cell r="AX754" t="str">
            <v>Regimen 1057 (CAS)</v>
          </cell>
          <cell r="AY754" t="str">
            <v>CAS LEY N° 31538</v>
          </cell>
          <cell r="AZ754" t="str">
            <v>Sin Nivel Remunerativo</v>
          </cell>
          <cell r="BA754" t="str">
            <v>0000-Sin Nivel Remunerativo</v>
          </cell>
          <cell r="BC754" t="str">
            <v>Recursos Ordinarios</v>
          </cell>
          <cell r="BD754" t="str">
            <v>1800</v>
          </cell>
          <cell r="BE754" t="str">
            <v>Presencial</v>
          </cell>
          <cell r="BF754" t="str">
            <v>NO</v>
          </cell>
          <cell r="BG754" t="str">
            <v>NO</v>
          </cell>
          <cell r="BI754" t="str">
            <v>NO</v>
          </cell>
          <cell r="BJ754" t="str">
            <v>NO</v>
          </cell>
          <cell r="BL754" t="str">
            <v>NO</v>
          </cell>
          <cell r="BM754" t="str">
            <v>Contrato Administrativo de Servicios</v>
          </cell>
          <cell r="BN754" t="str">
            <v>Tecnicos</v>
          </cell>
          <cell r="BO754" t="str">
            <v>TECNICO ASIS</v>
          </cell>
          <cell r="BP754" t="str">
            <v>000895</v>
          </cell>
          <cell r="BQ754" t="str">
            <v>Ocupada</v>
          </cell>
          <cell r="BR754" t="str">
            <v>Contrato</v>
          </cell>
          <cell r="BS754" t="str">
            <v>09/08/2022</v>
          </cell>
          <cell r="BT754" t="str">
            <v>MEMORANDUM</v>
          </cell>
          <cell r="BU754" t="str">
            <v>09/08/2022</v>
          </cell>
          <cell r="BV754" t="str">
            <v>MEMO Nº 1154-2022-J-RR/HH-RSAB</v>
          </cell>
          <cell r="BW754" t="str">
            <v>P.S. I-2 TABLADA ALTA</v>
          </cell>
          <cell r="BX754" t="str">
            <v>RED DE SALUD ABANCAY</v>
          </cell>
          <cell r="BZ754" t="str">
            <v>Personal y Obligaciones Sociales</v>
          </cell>
          <cell r="CA754" t="str">
            <v>RECURSOS ORDINARIOS</v>
          </cell>
          <cell r="CB754" t="str">
            <v>2</v>
          </cell>
          <cell r="CC754" t="str">
            <v>BANCO DE LA NACION</v>
          </cell>
          <cell r="CD754" t="str">
            <v>MULTIRED</v>
          </cell>
          <cell r="CE754" t="str">
            <v>-</v>
          </cell>
          <cell r="CF754" t="str">
            <v>-</v>
          </cell>
          <cell r="CG754" t="str">
            <v>DL.25897 - SPP</v>
          </cell>
          <cell r="CH754" t="str">
            <v>AFP HABITAT</v>
          </cell>
          <cell r="CI754" t="str">
            <v>11/11/2016</v>
          </cell>
          <cell r="CJ754" t="str">
            <v>554890CSEDI9</v>
          </cell>
          <cell r="CL754" t="str">
            <v>UE Red De Salud Abancay</v>
          </cell>
          <cell r="CM754" t="str">
            <v>ACTIVO</v>
          </cell>
          <cell r="CQ754" t="str">
            <v>Perú</v>
          </cell>
          <cell r="CR754" t="str">
            <v>MICRORED DE SALUD CENTENARIO</v>
          </cell>
        </row>
        <row r="755">
          <cell r="S755" t="str">
            <v>44843333</v>
          </cell>
          <cell r="T755" t="str">
            <v>DEYCEN YESSENIA</v>
          </cell>
          <cell r="U755" t="str">
            <v>PIMENTEL</v>
          </cell>
          <cell r="V755" t="str">
            <v>RIVERA</v>
          </cell>
          <cell r="W755" t="str">
            <v>SIN DATOS</v>
          </cell>
          <cell r="X755" t="str">
            <v>02/09/1983</v>
          </cell>
          <cell r="Y755" t="str">
            <v>Femenino</v>
          </cell>
          <cell r="Z755" t="str">
            <v>Soltero</v>
          </cell>
          <cell r="AA755" t="str">
            <v>BRILLA EL SOL NZ X LT 40</v>
          </cell>
          <cell r="AE755" t="str">
            <v>Superior Universitario</v>
          </cell>
          <cell r="AF755" t="str">
            <v>Superior completo</v>
          </cell>
          <cell r="AG755" t="str">
            <v>ENFERMERA(O)</v>
          </cell>
          <cell r="AK755" t="str">
            <v>TITULO</v>
          </cell>
          <cell r="AL755" t="str">
            <v>75408</v>
          </cell>
          <cell r="AM755" t="str">
            <v>NO</v>
          </cell>
          <cell r="AR755" t="str">
            <v>SI</v>
          </cell>
          <cell r="AS755" t="str">
            <v>NO</v>
          </cell>
          <cell r="AT755" t="str">
            <v>NO</v>
          </cell>
          <cell r="AU755" t="str">
            <v>23/05/2022</v>
          </cell>
          <cell r="AV755" t="str">
            <v>09/08/2022</v>
          </cell>
          <cell r="AW755" t="str">
            <v>ENFERMERA/O</v>
          </cell>
          <cell r="AX755" t="str">
            <v>Regimen 1057 (CAS)</v>
          </cell>
          <cell r="AY755" t="str">
            <v>CAS LEY N° 31538</v>
          </cell>
          <cell r="AZ755" t="str">
            <v>Sin Nivel Remunerativo</v>
          </cell>
          <cell r="BA755" t="str">
            <v>0000-Sin Nivel Remunerativo</v>
          </cell>
          <cell r="BC755" t="str">
            <v>Recursos Ordinarios</v>
          </cell>
          <cell r="BD755" t="str">
            <v>2900</v>
          </cell>
          <cell r="BE755" t="str">
            <v>Presencial</v>
          </cell>
          <cell r="BF755" t="str">
            <v>NO</v>
          </cell>
          <cell r="BG755" t="str">
            <v>NO</v>
          </cell>
          <cell r="BI755" t="str">
            <v>NO</v>
          </cell>
          <cell r="BJ755" t="str">
            <v>NO</v>
          </cell>
          <cell r="BL755" t="str">
            <v>NO</v>
          </cell>
          <cell r="BM755" t="str">
            <v>Contrato Administrativo de Servicios</v>
          </cell>
          <cell r="BN755" t="str">
            <v>Profesionales de la Salud</v>
          </cell>
          <cell r="BO755" t="str">
            <v>PROF. DE LA SALUD</v>
          </cell>
          <cell r="BP755" t="str">
            <v>000843</v>
          </cell>
          <cell r="BQ755" t="str">
            <v>Ocupada</v>
          </cell>
          <cell r="BR755" t="str">
            <v>Contrato</v>
          </cell>
          <cell r="BS755" t="str">
            <v>09/08/2022</v>
          </cell>
          <cell r="BT755" t="str">
            <v>MEMORANDUM</v>
          </cell>
          <cell r="BU755" t="str">
            <v>09/08/2022</v>
          </cell>
          <cell r="BV755" t="str">
            <v>1140-2022</v>
          </cell>
          <cell r="BW755" t="str">
            <v>P.S. I-2 TABLADA ALTA</v>
          </cell>
          <cell r="BX755" t="str">
            <v>RED DE SALUD ABANCAY</v>
          </cell>
          <cell r="BZ755" t="str">
            <v>Personal y Obligaciones Sociales</v>
          </cell>
          <cell r="CA755" t="str">
            <v>RECURSOS ORDINARIOS</v>
          </cell>
          <cell r="CB755" t="str">
            <v>2</v>
          </cell>
          <cell r="CC755" t="str">
            <v>BANCO DE LA NACION</v>
          </cell>
          <cell r="CD755" t="str">
            <v>MULTIRED</v>
          </cell>
          <cell r="CE755" t="str">
            <v>-</v>
          </cell>
          <cell r="CF755" t="str">
            <v>-</v>
          </cell>
          <cell r="CG755" t="str">
            <v>DL.25897 - SPP</v>
          </cell>
          <cell r="CH755" t="str">
            <v>AFP HABITAT</v>
          </cell>
          <cell r="CI755" t="str">
            <v>19/04/2017</v>
          </cell>
          <cell r="CJ755" t="str">
            <v>605590DPREE9</v>
          </cell>
          <cell r="CL755" t="str">
            <v>UE Red De Salud Abancay</v>
          </cell>
          <cell r="CM755" t="str">
            <v>ACTIVO</v>
          </cell>
          <cell r="CQ755" t="str">
            <v>Perú</v>
          </cell>
          <cell r="CR755" t="str">
            <v>MICRORED DE SALUD CENTENARIO</v>
          </cell>
        </row>
        <row r="756">
          <cell r="S756" t="str">
            <v>60014666</v>
          </cell>
          <cell r="T756" t="str">
            <v>ANAIZ</v>
          </cell>
          <cell r="U756" t="str">
            <v>CHALCO</v>
          </cell>
          <cell r="V756" t="str">
            <v>SALAZAR</v>
          </cell>
          <cell r="W756" t="str">
            <v>SIN DATOS</v>
          </cell>
          <cell r="X756" t="str">
            <v>11/06/1997</v>
          </cell>
          <cell r="Y756" t="str">
            <v>Femenino</v>
          </cell>
          <cell r="Z756" t="str">
            <v>Soltero</v>
          </cell>
          <cell r="AA756" t="str">
            <v>SIN DATOS</v>
          </cell>
          <cell r="AE756" t="str">
            <v>Superior Universitario</v>
          </cell>
          <cell r="AF756" t="str">
            <v>Superior completo</v>
          </cell>
          <cell r="AG756" t="str">
            <v>OBSTETRA</v>
          </cell>
          <cell r="AK756" t="str">
            <v>TITULO</v>
          </cell>
          <cell r="AL756" t="str">
            <v>37398</v>
          </cell>
          <cell r="AM756" t="str">
            <v>NO</v>
          </cell>
          <cell r="AR756" t="str">
            <v>SI</v>
          </cell>
          <cell r="AS756" t="str">
            <v>NO</v>
          </cell>
          <cell r="AT756" t="str">
            <v>NO</v>
          </cell>
          <cell r="AU756" t="str">
            <v>06/05/2019</v>
          </cell>
          <cell r="AV756" t="str">
            <v>05/08/2022</v>
          </cell>
          <cell r="AW756" t="str">
            <v>OBSTETRA</v>
          </cell>
          <cell r="AX756" t="str">
            <v>Regimen 1057 (CAS)</v>
          </cell>
          <cell r="AY756" t="str">
            <v>CAS LEY N° 31538</v>
          </cell>
          <cell r="AZ756" t="str">
            <v>Sin Nivel Remunerativo</v>
          </cell>
          <cell r="BA756" t="str">
            <v>0000-Sin Nivel Remunerativo</v>
          </cell>
          <cell r="BC756" t="str">
            <v>Recursos Ordinarios</v>
          </cell>
          <cell r="BD756" t="str">
            <v>2900</v>
          </cell>
          <cell r="BE756" t="str">
            <v>Presencial</v>
          </cell>
          <cell r="BF756" t="str">
            <v>NO</v>
          </cell>
          <cell r="BG756" t="str">
            <v>NO</v>
          </cell>
          <cell r="BI756" t="str">
            <v>NO</v>
          </cell>
          <cell r="BJ756" t="str">
            <v>NO</v>
          </cell>
          <cell r="BL756" t="str">
            <v>NO</v>
          </cell>
          <cell r="BM756" t="str">
            <v>Contrato Administrativo de Servicios</v>
          </cell>
          <cell r="BN756" t="str">
            <v>Profesionales de la Salud</v>
          </cell>
          <cell r="BO756" t="str">
            <v>PROF. DE LA SALUD</v>
          </cell>
          <cell r="BP756" t="str">
            <v>000837</v>
          </cell>
          <cell r="BQ756" t="str">
            <v>Ocupada</v>
          </cell>
          <cell r="BR756" t="str">
            <v>Contrato</v>
          </cell>
          <cell r="BS756" t="str">
            <v>05/08/2022</v>
          </cell>
          <cell r="BT756" t="str">
            <v>MEMORANDUM</v>
          </cell>
          <cell r="BU756" t="str">
            <v>30/09/2022</v>
          </cell>
          <cell r="BV756" t="str">
            <v>1071-2022</v>
          </cell>
          <cell r="BW756" t="str">
            <v>P.S. I-2 TABLADA ALTA</v>
          </cell>
          <cell r="BX756" t="str">
            <v>RED DE SALUD ABANCAY</v>
          </cell>
          <cell r="BZ756" t="str">
            <v>Personal y Obligaciones Sociales</v>
          </cell>
          <cell r="CA756" t="str">
            <v>RECURSOS ORDINARIOS</v>
          </cell>
          <cell r="CB756" t="str">
            <v>2</v>
          </cell>
          <cell r="CC756" t="str">
            <v>BANCO CONTINENTAL</v>
          </cell>
          <cell r="CD756" t="str">
            <v>MULTIRED</v>
          </cell>
          <cell r="CG756" t="str">
            <v>DL.19990 - SNP</v>
          </cell>
          <cell r="CH756" t="str">
            <v>O.N.P.</v>
          </cell>
          <cell r="CI756" t="str">
            <v>05/08/2022</v>
          </cell>
          <cell r="CL756" t="str">
            <v>UE Red De Salud Abancay</v>
          </cell>
          <cell r="CM756" t="str">
            <v>ACTIVO</v>
          </cell>
          <cell r="CQ756" t="str">
            <v>Perú</v>
          </cell>
        </row>
        <row r="757">
          <cell r="S757" t="str">
            <v>44341429</v>
          </cell>
          <cell r="T757" t="str">
            <v>TANIA</v>
          </cell>
          <cell r="U757" t="str">
            <v>CHIRINOS</v>
          </cell>
          <cell r="V757" t="str">
            <v>GONZALES</v>
          </cell>
          <cell r="W757" t="str">
            <v>SIN DATOS</v>
          </cell>
          <cell r="X757" t="str">
            <v>03/01/1984</v>
          </cell>
          <cell r="Y757" t="str">
            <v>Femenino</v>
          </cell>
          <cell r="Z757" t="str">
            <v>Soltero</v>
          </cell>
          <cell r="AA757" t="str">
            <v>SAN JORGE</v>
          </cell>
          <cell r="AC757" t="str">
            <v>taniachirinos84@hotmail.com</v>
          </cell>
          <cell r="AD757" t="str">
            <v>950797389</v>
          </cell>
          <cell r="AE757" t="str">
            <v>Superior Técnico</v>
          </cell>
          <cell r="AF757" t="str">
            <v>Técnico superior completo</v>
          </cell>
          <cell r="AG757" t="str">
            <v>TECNICO EN ENFERMERIA</v>
          </cell>
          <cell r="AK757" t="str">
            <v>TITULO</v>
          </cell>
          <cell r="AM757" t="str">
            <v>NO</v>
          </cell>
          <cell r="AR757" t="str">
            <v>SI</v>
          </cell>
          <cell r="AS757" t="str">
            <v>NO</v>
          </cell>
          <cell r="AT757" t="str">
            <v>NO</v>
          </cell>
          <cell r="AV757" t="str">
            <v>2014-05-12</v>
          </cell>
          <cell r="AW757" t="str">
            <v>TECNICO/A EN ENFERMERIA I</v>
          </cell>
          <cell r="AX757" t="str">
            <v>Regimen 1057 (CAS)</v>
          </cell>
          <cell r="AY757" t="str">
            <v>Contrato CAS</v>
          </cell>
          <cell r="AZ757" t="str">
            <v>Sin Nivel Remunerativo</v>
          </cell>
          <cell r="BA757" t="str">
            <v>0000-Sin Nivel Remunerativo</v>
          </cell>
          <cell r="BC757" t="str">
            <v>Recursos Ordinarios</v>
          </cell>
          <cell r="BD757" t="str">
            <v>1500</v>
          </cell>
          <cell r="BE757" t="str">
            <v>Presencial</v>
          </cell>
          <cell r="BF757" t="str">
            <v>NO</v>
          </cell>
          <cell r="BG757" t="str">
            <v>NO</v>
          </cell>
          <cell r="BI757" t="str">
            <v>NO</v>
          </cell>
          <cell r="BJ757" t="str">
            <v>NO</v>
          </cell>
          <cell r="BL757" t="str">
            <v>NO</v>
          </cell>
          <cell r="BM757" t="str">
            <v>Contrato Administrativo de Servicios</v>
          </cell>
          <cell r="BN757" t="str">
            <v>Tecnicos</v>
          </cell>
          <cell r="BO757" t="str">
            <v>TECNICO ASIS</v>
          </cell>
          <cell r="BP757" t="str">
            <v>000221</v>
          </cell>
          <cell r="BQ757" t="str">
            <v>Ocupada</v>
          </cell>
          <cell r="BR757" t="str">
            <v>Concurso</v>
          </cell>
          <cell r="BS757" t="str">
            <v>12/05/2014</v>
          </cell>
          <cell r="BT757" t="str">
            <v>CONTRATO</v>
          </cell>
          <cell r="BU757" t="str">
            <v>12/05/2014</v>
          </cell>
          <cell r="BV757" t="str">
            <v>199-2014</v>
          </cell>
          <cell r="BW757" t="str">
            <v>RED DE SALUD ABANCAY</v>
          </cell>
          <cell r="BX757" t="str">
            <v>DIRECCION EJECUTIVA</v>
          </cell>
          <cell r="BY757" t="str">
            <v>GESTION ADMINISTRATIVA</v>
          </cell>
          <cell r="BZ757" t="str">
            <v>Personal y Obligaciones Sociales</v>
          </cell>
          <cell r="CA757" t="str">
            <v>RECURSOS ORDINARIOS</v>
          </cell>
          <cell r="CB757" t="str">
            <v>12</v>
          </cell>
          <cell r="CC757" t="str">
            <v>BANCO DE LA NACION</v>
          </cell>
          <cell r="CD757" t="str">
            <v>CUENTA DE AHORRO</v>
          </cell>
          <cell r="CE757" t="str">
            <v>04181106803</v>
          </cell>
          <cell r="CF757" t="str">
            <v>00000000000000000000</v>
          </cell>
          <cell r="CG757" t="str">
            <v>DL.19990 - SNP</v>
          </cell>
          <cell r="CH757" t="str">
            <v>O.N.P.</v>
          </cell>
          <cell r="CI757" t="str">
            <v>12/05/2014</v>
          </cell>
          <cell r="CJ757" t="str">
            <v>0</v>
          </cell>
          <cell r="CK757" t="str">
            <v>0</v>
          </cell>
          <cell r="CL757" t="str">
            <v>UE Red De Salud Abancay</v>
          </cell>
          <cell r="CM757" t="str">
            <v>ACTIVO</v>
          </cell>
          <cell r="CQ757" t="str">
            <v>Perú</v>
          </cell>
          <cell r="CR757" t="str">
            <v>MICRORED DE SALUD CENTENARIO</v>
          </cell>
        </row>
        <row r="758">
          <cell r="S758" t="str">
            <v>46528567</v>
          </cell>
          <cell r="T758" t="str">
            <v>DIANA</v>
          </cell>
          <cell r="U758" t="str">
            <v>QUISPE</v>
          </cell>
          <cell r="V758" t="str">
            <v>MENACHO</v>
          </cell>
          <cell r="W758" t="str">
            <v>SIN DATOS</v>
          </cell>
          <cell r="X758" t="str">
            <v>18/04/1990</v>
          </cell>
          <cell r="Y758" t="str">
            <v>Femenino</v>
          </cell>
          <cell r="Z758" t="str">
            <v>Soltero</v>
          </cell>
          <cell r="AA758" t="str">
            <v>CLORINDA MATTO DE TURNER</v>
          </cell>
          <cell r="AC758" t="str">
            <v>dianaquispemenacho18@hotmail.com</v>
          </cell>
          <cell r="AD758" t="str">
            <v>915358646</v>
          </cell>
          <cell r="AE758" t="str">
            <v>Superior Técnico</v>
          </cell>
          <cell r="AF758" t="str">
            <v>Técnico superior completo</v>
          </cell>
          <cell r="AG758" t="str">
            <v>TECNICO EN ENFERMERIA</v>
          </cell>
          <cell r="AK758" t="str">
            <v>TITULO</v>
          </cell>
          <cell r="AM758" t="str">
            <v>NO</v>
          </cell>
          <cell r="AR758" t="str">
            <v>SI</v>
          </cell>
          <cell r="AS758" t="str">
            <v>NO</v>
          </cell>
          <cell r="AT758" t="str">
            <v>NO</v>
          </cell>
          <cell r="AV758" t="str">
            <v>01/06/2017</v>
          </cell>
          <cell r="AW758" t="str">
            <v>TECNICO/A EN FARMACIA I</v>
          </cell>
          <cell r="AX758" t="str">
            <v>Regimen 1057 (CAS)</v>
          </cell>
          <cell r="AY758" t="str">
            <v>Contrato CAS</v>
          </cell>
          <cell r="AZ758" t="str">
            <v>Sin Nivel Remunerativo</v>
          </cell>
          <cell r="BA758" t="str">
            <v>0000-Sin Nivel Remunerativo</v>
          </cell>
          <cell r="BC758" t="str">
            <v>Recursos Ordinarios</v>
          </cell>
          <cell r="BD758" t="str">
            <v>1500</v>
          </cell>
          <cell r="BE758" t="str">
            <v>Presencial</v>
          </cell>
          <cell r="BF758" t="str">
            <v>NO</v>
          </cell>
          <cell r="BG758" t="str">
            <v>NO</v>
          </cell>
          <cell r="BI758" t="str">
            <v>NO</v>
          </cell>
          <cell r="BJ758" t="str">
            <v>NO</v>
          </cell>
          <cell r="BL758" t="str">
            <v>NO</v>
          </cell>
          <cell r="BM758" t="str">
            <v>Contrato Administrativo de Servicios</v>
          </cell>
          <cell r="BN758" t="str">
            <v>Tecnicos</v>
          </cell>
          <cell r="BO758" t="str">
            <v>TECNICO ASIS</v>
          </cell>
          <cell r="BP758" t="str">
            <v>000339</v>
          </cell>
          <cell r="BQ758" t="str">
            <v>Ocupada</v>
          </cell>
          <cell r="BR758" t="str">
            <v>Concurso</v>
          </cell>
          <cell r="BS758" t="str">
            <v>01/07/2017</v>
          </cell>
          <cell r="BT758" t="str">
            <v>CONTRATO</v>
          </cell>
          <cell r="BU758" t="str">
            <v>01/07/2017</v>
          </cell>
          <cell r="BV758" t="str">
            <v>012017</v>
          </cell>
          <cell r="BW758" t="str">
            <v>RED DE SALUD ABANCAY</v>
          </cell>
          <cell r="BX758" t="str">
            <v>DIRECCION EJECUTIVA</v>
          </cell>
          <cell r="BZ758" t="str">
            <v>Personal y Obligaciones Sociales</v>
          </cell>
          <cell r="CA758" t="str">
            <v>RECURSOS ORDINARIOS</v>
          </cell>
          <cell r="CB758" t="str">
            <v>0</v>
          </cell>
          <cell r="CC758" t="str">
            <v>BANCO DE LA NACION</v>
          </cell>
          <cell r="CD758" t="str">
            <v>CUENTA DE AHORRO</v>
          </cell>
          <cell r="CE758" t="str">
            <v>04181106811</v>
          </cell>
          <cell r="CF758" t="str">
            <v>00000000000</v>
          </cell>
          <cell r="CG758" t="str">
            <v>DL.19990 - SNP</v>
          </cell>
          <cell r="CH758" t="str">
            <v>O.N.P.</v>
          </cell>
          <cell r="CJ758" t="str">
            <v>0</v>
          </cell>
          <cell r="CK758" t="str">
            <v>0</v>
          </cell>
          <cell r="CL758" t="str">
            <v>UE Red De Salud Abancay</v>
          </cell>
          <cell r="CM758" t="str">
            <v>ACTIVO</v>
          </cell>
          <cell r="CQ758" t="str">
            <v>Perú</v>
          </cell>
          <cell r="CR758" t="str">
            <v>MICRORED DE SALUD CENTENARIO</v>
          </cell>
        </row>
        <row r="759">
          <cell r="S759" t="str">
            <v>40918644</v>
          </cell>
          <cell r="T759" t="str">
            <v>ODITA ANDINA</v>
          </cell>
          <cell r="U759" t="str">
            <v>ANGELINO</v>
          </cell>
          <cell r="V759" t="str">
            <v>BUENDIA</v>
          </cell>
          <cell r="W759" t="str">
            <v>SIN DATOS</v>
          </cell>
          <cell r="X759" t="str">
            <v>19/04/1981</v>
          </cell>
          <cell r="Y759" t="str">
            <v>Femenino</v>
          </cell>
          <cell r="Z759" t="str">
            <v>Soltero</v>
          </cell>
          <cell r="AA759" t="str">
            <v>AV.PANAMA S/N</v>
          </cell>
          <cell r="AE759" t="str">
            <v>Superior Universitario</v>
          </cell>
          <cell r="AF759" t="str">
            <v>Superior completo</v>
          </cell>
          <cell r="AG759" t="str">
            <v>ENFERMERA(O)</v>
          </cell>
          <cell r="AK759" t="str">
            <v>TITULO</v>
          </cell>
          <cell r="AL759" t="str">
            <v>089621</v>
          </cell>
          <cell r="AM759" t="str">
            <v>NO</v>
          </cell>
          <cell r="AR759" t="str">
            <v>SI</v>
          </cell>
          <cell r="AS759" t="str">
            <v>NO</v>
          </cell>
          <cell r="AT759" t="str">
            <v>NO</v>
          </cell>
          <cell r="AU759" t="str">
            <v>06-05-2018</v>
          </cell>
          <cell r="AV759" t="str">
            <v>13/03/2020</v>
          </cell>
          <cell r="AW759" t="str">
            <v>ENFERMERA/O</v>
          </cell>
          <cell r="AX759" t="str">
            <v>Regimen 1057 (CAS)</v>
          </cell>
          <cell r="AY759" t="str">
            <v>CAS LEY N° 31538</v>
          </cell>
          <cell r="AZ759" t="str">
            <v>Sin Nivel Remunerativo</v>
          </cell>
          <cell r="BA759" t="str">
            <v>0000-Sin Nivel Remunerativo</v>
          </cell>
          <cell r="BC759" t="str">
            <v>Recursos Ordinarios</v>
          </cell>
          <cell r="BD759" t="str">
            <v>2900</v>
          </cell>
          <cell r="BE759" t="str">
            <v>Presencial</v>
          </cell>
          <cell r="BF759" t="str">
            <v>NO</v>
          </cell>
          <cell r="BG759" t="str">
            <v>NO</v>
          </cell>
          <cell r="BI759" t="str">
            <v>NO</v>
          </cell>
          <cell r="BJ759" t="str">
            <v>NO</v>
          </cell>
          <cell r="BL759" t="str">
            <v>NO</v>
          </cell>
          <cell r="BM759" t="str">
            <v>Contrato Administrativo de Servicios</v>
          </cell>
          <cell r="BN759" t="str">
            <v>Profesionales de la Salud</v>
          </cell>
          <cell r="BO759" t="str">
            <v>PROF. DE LA SALUD</v>
          </cell>
          <cell r="BP759" t="str">
            <v>000882</v>
          </cell>
          <cell r="BQ759" t="str">
            <v>Ocupada</v>
          </cell>
          <cell r="BR759" t="str">
            <v>Contrato</v>
          </cell>
          <cell r="BS759" t="str">
            <v>05/08/2022</v>
          </cell>
          <cell r="BT759" t="str">
            <v>MEMORANDUM</v>
          </cell>
          <cell r="BU759" t="str">
            <v>05/08/2022</v>
          </cell>
          <cell r="BV759" t="str">
            <v>1041-2022</v>
          </cell>
          <cell r="BW759" t="str">
            <v>P.S. I-1 ALLPACHACA</v>
          </cell>
          <cell r="BX759" t="str">
            <v>RED DE SALUD ABANCAY</v>
          </cell>
          <cell r="BZ759" t="str">
            <v>Personal y Obligaciones Sociales</v>
          </cell>
          <cell r="CA759" t="str">
            <v>RECURSOS ORDINARIOS</v>
          </cell>
          <cell r="CB759" t="str">
            <v>2</v>
          </cell>
          <cell r="CC759" t="str">
            <v>BANCO DE LA NACION</v>
          </cell>
          <cell r="CD759" t="str">
            <v>MULTIRED</v>
          </cell>
          <cell r="CG759" t="str">
            <v>DL.19990 - SNP</v>
          </cell>
          <cell r="CH759" t="str">
            <v>O.N.P.</v>
          </cell>
          <cell r="CI759" t="str">
            <v>05/08/2022</v>
          </cell>
          <cell r="CL759" t="str">
            <v>UE Red De Salud Abancay</v>
          </cell>
          <cell r="CM759" t="str">
            <v>ACTIVO</v>
          </cell>
          <cell r="CQ759" t="str">
            <v>Perú</v>
          </cell>
          <cell r="CR759" t="str">
            <v>MICRORED DE SALUD CENTENARIO</v>
          </cell>
        </row>
        <row r="760">
          <cell r="S760" t="str">
            <v>42339143</v>
          </cell>
          <cell r="T760" t="str">
            <v>RUTH</v>
          </cell>
          <cell r="U760" t="str">
            <v>MEDRANO</v>
          </cell>
          <cell r="V760" t="str">
            <v>CARRASCO</v>
          </cell>
          <cell r="W760" t="str">
            <v>SIN DATOS</v>
          </cell>
          <cell r="X760" t="str">
            <v>20/09/1982</v>
          </cell>
          <cell r="Y760" t="str">
            <v>Femenino</v>
          </cell>
          <cell r="Z760" t="str">
            <v>Soltero</v>
          </cell>
          <cell r="AA760" t="str">
            <v>COMUNID MOLINOPATA</v>
          </cell>
          <cell r="AE760" t="str">
            <v>Superior Técnico</v>
          </cell>
          <cell r="AF760" t="str">
            <v>Técnico superior completo</v>
          </cell>
          <cell r="AG760" t="str">
            <v>TECNICO EN ENFERMERIA</v>
          </cell>
          <cell r="AK760" t="str">
            <v>TITULO</v>
          </cell>
          <cell r="AM760" t="str">
            <v>NO</v>
          </cell>
          <cell r="AR760" t="str">
            <v>SI</v>
          </cell>
          <cell r="AS760" t="str">
            <v>NO</v>
          </cell>
          <cell r="AT760" t="str">
            <v>NO</v>
          </cell>
          <cell r="AV760" t="str">
            <v>2016-04-01</v>
          </cell>
          <cell r="AW760" t="str">
            <v>TECNICO/A EN ENFERMERIA I</v>
          </cell>
          <cell r="AX760" t="str">
            <v>Regimen 1057 (CAS)</v>
          </cell>
          <cell r="AY760" t="str">
            <v>Contrato CAS</v>
          </cell>
          <cell r="AZ760" t="str">
            <v>Sin Nivel Remunerativo</v>
          </cell>
          <cell r="BA760" t="str">
            <v>0000-Sin Nivel Remunerativo</v>
          </cell>
          <cell r="BC760" t="str">
            <v>Recursos Ordinarios</v>
          </cell>
          <cell r="BD760" t="str">
            <v>1500</v>
          </cell>
          <cell r="BE760" t="str">
            <v>Presencial</v>
          </cell>
          <cell r="BF760" t="str">
            <v>NO</v>
          </cell>
          <cell r="BG760" t="str">
            <v>NO</v>
          </cell>
          <cell r="BI760" t="str">
            <v>NO</v>
          </cell>
          <cell r="BJ760" t="str">
            <v>NO</v>
          </cell>
          <cell r="BL760" t="str">
            <v>NO</v>
          </cell>
          <cell r="BM760" t="str">
            <v>Contrato Administrativo de Servicios</v>
          </cell>
          <cell r="BN760" t="str">
            <v>Tecnicos</v>
          </cell>
          <cell r="BO760" t="str">
            <v>TECNICO ASIS</v>
          </cell>
          <cell r="BP760" t="str">
            <v>000542</v>
          </cell>
          <cell r="BQ760" t="str">
            <v>Ocupada</v>
          </cell>
          <cell r="BR760" t="str">
            <v>Concurso</v>
          </cell>
          <cell r="BS760" t="str">
            <v>01/09/2020</v>
          </cell>
          <cell r="BT760" t="str">
            <v>MEMORANDUM</v>
          </cell>
          <cell r="BU760" t="str">
            <v>01/09/2020</v>
          </cell>
          <cell r="BV760" t="str">
            <v>0128</v>
          </cell>
          <cell r="BW760" t="str">
            <v>UE 1498 RED DE SALUD ABANCAY</v>
          </cell>
          <cell r="BX760" t="str">
            <v>RED DE SALUD ABANCAY</v>
          </cell>
          <cell r="BZ760" t="str">
            <v>Personal y Obligaciones Sociales</v>
          </cell>
          <cell r="CA760" t="str">
            <v>RECURSOS ORDINARIOS</v>
          </cell>
          <cell r="CB760" t="str">
            <v>12</v>
          </cell>
          <cell r="CC760" t="str">
            <v>BANCO DE LA NACION</v>
          </cell>
          <cell r="CD760" t="str">
            <v>CUENTA DE AHORRO</v>
          </cell>
          <cell r="CE760" t="str">
            <v>04186185329</v>
          </cell>
          <cell r="CF760" t="str">
            <v>00000000000</v>
          </cell>
          <cell r="CG760" t="str">
            <v>DL.19990 - SNP</v>
          </cell>
          <cell r="CH760" t="str">
            <v>O.N.P.</v>
          </cell>
          <cell r="CI760" t="str">
            <v>01/09/2020</v>
          </cell>
          <cell r="CJ760" t="str">
            <v>000000000</v>
          </cell>
          <cell r="CK760" t="str">
            <v>000000000000000</v>
          </cell>
          <cell r="CL760" t="str">
            <v>UE Red De Salud Abancay</v>
          </cell>
          <cell r="CM760" t="str">
            <v>ACTIVO</v>
          </cell>
          <cell r="CQ760" t="str">
            <v>Perú</v>
          </cell>
          <cell r="CR760" t="str">
            <v>MICRORED DE SALUD MICAELA BASTIDAS</v>
          </cell>
        </row>
        <row r="761">
          <cell r="S761" t="str">
            <v>45354378</v>
          </cell>
          <cell r="T761" t="str">
            <v>ENAIDA</v>
          </cell>
          <cell r="U761" t="str">
            <v>CHIPANA</v>
          </cell>
          <cell r="V761" t="str">
            <v>VARGAS</v>
          </cell>
          <cell r="W761" t="str">
            <v>SIN DATOS</v>
          </cell>
          <cell r="X761" t="str">
            <v>27/08/1988</v>
          </cell>
          <cell r="Y761" t="str">
            <v>Femenino</v>
          </cell>
          <cell r="Z761" t="str">
            <v>Soltero</v>
          </cell>
          <cell r="AA761" t="str">
            <v>SACSAMARCA - CIRCA</v>
          </cell>
          <cell r="AE761" t="str">
            <v>Superior Universitario</v>
          </cell>
          <cell r="AF761" t="str">
            <v>Superior completo</v>
          </cell>
          <cell r="AG761" t="str">
            <v>ENFERMERA(O)</v>
          </cell>
          <cell r="AK761" t="str">
            <v>TITULO</v>
          </cell>
          <cell r="AM761" t="str">
            <v>NO</v>
          </cell>
          <cell r="AR761" t="str">
            <v>SI</v>
          </cell>
          <cell r="AS761" t="str">
            <v>NO</v>
          </cell>
          <cell r="AT761" t="str">
            <v>NO</v>
          </cell>
          <cell r="AU761" t="str">
            <v>01/01/2016</v>
          </cell>
          <cell r="AV761" t="str">
            <v>14/03/2020</v>
          </cell>
          <cell r="AW761" t="str">
            <v>ENFERMERA/O</v>
          </cell>
          <cell r="AX761" t="str">
            <v>Regimen 1057 (CAS)</v>
          </cell>
          <cell r="AY761" t="str">
            <v>CAS LEY N° 31538</v>
          </cell>
          <cell r="AZ761" t="str">
            <v>Sin Nivel Remunerativo</v>
          </cell>
          <cell r="BA761" t="str">
            <v>0000-Sin Nivel Remunerativo</v>
          </cell>
          <cell r="BC761" t="str">
            <v>Recursos Ordinarios</v>
          </cell>
          <cell r="BD761" t="str">
            <v>2900</v>
          </cell>
          <cell r="BE761" t="str">
            <v>Presencial</v>
          </cell>
          <cell r="BF761" t="str">
            <v>NO</v>
          </cell>
          <cell r="BG761" t="str">
            <v>NO</v>
          </cell>
          <cell r="BI761" t="str">
            <v>NO</v>
          </cell>
          <cell r="BJ761" t="str">
            <v>NO</v>
          </cell>
          <cell r="BL761" t="str">
            <v>NO</v>
          </cell>
          <cell r="BM761" t="str">
            <v>Contrato Administrativo de Servicios</v>
          </cell>
          <cell r="BN761" t="str">
            <v>Profesionales de la Salud</v>
          </cell>
          <cell r="BO761" t="str">
            <v>PROF. DE LA SALUD</v>
          </cell>
          <cell r="BP761" t="str">
            <v>000885</v>
          </cell>
          <cell r="BQ761" t="str">
            <v>Ocupada</v>
          </cell>
          <cell r="BR761" t="str">
            <v>Contrato</v>
          </cell>
          <cell r="BS761" t="str">
            <v>05/08/2022</v>
          </cell>
          <cell r="BT761" t="str">
            <v>MEMORANDUM</v>
          </cell>
          <cell r="BU761" t="str">
            <v>05/08/2022</v>
          </cell>
          <cell r="BV761" t="str">
            <v>1044-2022</v>
          </cell>
          <cell r="BW761" t="str">
            <v>C.S. I-4 HUANCARAMA</v>
          </cell>
          <cell r="BX761" t="str">
            <v>RED DE SALUD ABANCAY</v>
          </cell>
          <cell r="BZ761" t="str">
            <v>Personal y Obligaciones Sociales</v>
          </cell>
          <cell r="CA761" t="str">
            <v>RECURSOS ORDINARIOS</v>
          </cell>
          <cell r="CB761" t="str">
            <v>2</v>
          </cell>
          <cell r="CC761" t="str">
            <v>BANCO DE LA NACION</v>
          </cell>
          <cell r="CD761" t="str">
            <v>CUENTA CORRIENTE</v>
          </cell>
          <cell r="CG761" t="str">
            <v>DL.19990 - SNP</v>
          </cell>
          <cell r="CH761" t="str">
            <v>O.N.P.</v>
          </cell>
          <cell r="CI761" t="str">
            <v>05/08/2022</v>
          </cell>
          <cell r="CL761" t="str">
            <v>UE Red De Salud Abancay</v>
          </cell>
          <cell r="CM761" t="str">
            <v>ACTIVO</v>
          </cell>
          <cell r="CQ761" t="str">
            <v>Perú</v>
          </cell>
          <cell r="CR761" t="str">
            <v>MICRORED DE SALUD HUANCARAMA</v>
          </cell>
        </row>
        <row r="762">
          <cell r="S762" t="str">
            <v>31044789</v>
          </cell>
          <cell r="T762" t="str">
            <v>ROMUALDO</v>
          </cell>
          <cell r="U762" t="str">
            <v>GONZALES</v>
          </cell>
          <cell r="V762" t="str">
            <v>FRANCO</v>
          </cell>
          <cell r="W762" t="str">
            <v>SIN DATOS</v>
          </cell>
          <cell r="X762" t="str">
            <v>19/06/1974</v>
          </cell>
          <cell r="Y762" t="str">
            <v>Masculino</v>
          </cell>
          <cell r="Z762" t="str">
            <v>Soltero</v>
          </cell>
          <cell r="AA762" t="str">
            <v>AYACUCHO SN URB PATIBAMBA BAJA</v>
          </cell>
          <cell r="AE762" t="str">
            <v>Superior Técnico</v>
          </cell>
          <cell r="AF762" t="str">
            <v>Técnico superior incompleto</v>
          </cell>
          <cell r="AG762" t="str">
            <v>PROFESORA DE COMPUTACION E INFORMATICA (CARRERA TECNICA)</v>
          </cell>
          <cell r="AK762" t="str">
            <v>ESTUDIANTE</v>
          </cell>
          <cell r="AM762" t="str">
            <v>NO</v>
          </cell>
          <cell r="AR762" t="str">
            <v>SI</v>
          </cell>
          <cell r="AS762" t="str">
            <v>NO</v>
          </cell>
          <cell r="AT762" t="str">
            <v>NO</v>
          </cell>
          <cell r="AU762" t="str">
            <v>01/01/2019</v>
          </cell>
          <cell r="AV762" t="str">
            <v>01/01/2019</v>
          </cell>
          <cell r="AW762" t="str">
            <v>AUXILIAR ADMINISTRATIVO</v>
          </cell>
          <cell r="AX762" t="str">
            <v>Regimen 1057 (CAS)</v>
          </cell>
          <cell r="AY762" t="str">
            <v>Contrato CAS</v>
          </cell>
          <cell r="AZ762" t="str">
            <v>Sin Nivel Remunerativo</v>
          </cell>
          <cell r="BA762" t="str">
            <v>0000-Sin Nivel Remunerativo</v>
          </cell>
          <cell r="BC762" t="str">
            <v>Recursos Ordinarios</v>
          </cell>
          <cell r="BD762" t="str">
            <v>1500</v>
          </cell>
          <cell r="BE762" t="str">
            <v>Presencial</v>
          </cell>
          <cell r="BF762" t="str">
            <v>NO</v>
          </cell>
          <cell r="BG762" t="str">
            <v>NO</v>
          </cell>
          <cell r="BI762" t="str">
            <v>NO</v>
          </cell>
          <cell r="BJ762" t="str">
            <v>NO</v>
          </cell>
          <cell r="BL762" t="str">
            <v>NO</v>
          </cell>
          <cell r="BM762" t="str">
            <v>Contrato Administrativo de Servicios</v>
          </cell>
          <cell r="BN762" t="str">
            <v>Auxiliares</v>
          </cell>
          <cell r="BO762" t="str">
            <v>AUXILIAR ADM</v>
          </cell>
          <cell r="BP762" t="str">
            <v>000498</v>
          </cell>
          <cell r="BQ762" t="str">
            <v>Ocupada</v>
          </cell>
          <cell r="BR762" t="str">
            <v>Concurso</v>
          </cell>
          <cell r="BS762" t="str">
            <v>01/10/2019</v>
          </cell>
          <cell r="BT762" t="str">
            <v>MEMORANDUM</v>
          </cell>
          <cell r="BU762" t="str">
            <v>01/10/2019</v>
          </cell>
          <cell r="BV762" t="str">
            <v>044</v>
          </cell>
          <cell r="BW762" t="str">
            <v>RED DE SALUD ABANCAY</v>
          </cell>
          <cell r="BX762" t="str">
            <v>RED DE SALUD ABANCAY</v>
          </cell>
          <cell r="BZ762" t="str">
            <v>Personal y Obligaciones Sociales</v>
          </cell>
          <cell r="CA762" t="str">
            <v>RECURSOS ORDINARIOS</v>
          </cell>
          <cell r="CB762" t="str">
            <v>12</v>
          </cell>
          <cell r="CC762" t="str">
            <v>BANCO DE LA NACION</v>
          </cell>
          <cell r="CD762" t="str">
            <v>CUENTA DE AHORRO</v>
          </cell>
          <cell r="CE762" t="str">
            <v>04181111513</v>
          </cell>
          <cell r="CF762" t="str">
            <v>0000000000000000</v>
          </cell>
          <cell r="CG762" t="str">
            <v>DL.25897 - SPP</v>
          </cell>
          <cell r="CH762" t="str">
            <v>AFP PROFUTURO</v>
          </cell>
          <cell r="CI762" t="str">
            <v>01/06/2020</v>
          </cell>
          <cell r="CJ762" t="str">
            <v>571971RGFZN3</v>
          </cell>
          <cell r="CK762" t="str">
            <v>000000000000000</v>
          </cell>
          <cell r="CL762" t="str">
            <v>UE Red De Salud Abancay</v>
          </cell>
          <cell r="CM762" t="str">
            <v>ACTIVO</v>
          </cell>
          <cell r="CQ762" t="str">
            <v>Perú</v>
          </cell>
          <cell r="CR762" t="str">
            <v>DIRECCION RED DE SALUD ABANCAY</v>
          </cell>
        </row>
        <row r="763">
          <cell r="S763" t="str">
            <v>40630468</v>
          </cell>
          <cell r="T763" t="str">
            <v>RONNIE JULIAN</v>
          </cell>
          <cell r="U763" t="str">
            <v>FLORES</v>
          </cell>
          <cell r="V763" t="str">
            <v>BOBADILLA</v>
          </cell>
          <cell r="W763" t="str">
            <v>SIN DATOS</v>
          </cell>
          <cell r="X763" t="str">
            <v>04/02/1980</v>
          </cell>
          <cell r="Y763" t="str">
            <v>Masculino</v>
          </cell>
          <cell r="Z763" t="str">
            <v>Soltero</v>
          </cell>
          <cell r="AA763" t="str">
            <v>URB.PALERMO COMITE 7 MZ.B LT.13</v>
          </cell>
          <cell r="AE763" t="str">
            <v>Superior Técnico</v>
          </cell>
          <cell r="AF763" t="str">
            <v>Técnico superior completo</v>
          </cell>
          <cell r="AG763" t="str">
            <v>TECNICO ADMINISTRADOR</v>
          </cell>
          <cell r="AK763" t="str">
            <v>TITULO</v>
          </cell>
          <cell r="AM763" t="str">
            <v>NO</v>
          </cell>
          <cell r="AR763" t="str">
            <v>SI</v>
          </cell>
          <cell r="AS763" t="str">
            <v>NO</v>
          </cell>
          <cell r="AT763" t="str">
            <v>NO</v>
          </cell>
          <cell r="AU763" t="str">
            <v>01/04/2019</v>
          </cell>
          <cell r="AV763" t="str">
            <v>01/01/2019</v>
          </cell>
          <cell r="AW763" t="str">
            <v>TECNICO/A ADMINISTRATIVO I</v>
          </cell>
          <cell r="AX763" t="str">
            <v>Regimen 1057 (CAS)</v>
          </cell>
          <cell r="AY763" t="str">
            <v>Contrato CAS</v>
          </cell>
          <cell r="AZ763" t="str">
            <v>Sin Nivel Remunerativo</v>
          </cell>
          <cell r="BA763" t="str">
            <v>0000-Sin Nivel Remunerativo</v>
          </cell>
          <cell r="BC763" t="str">
            <v>Recursos Ordinarios</v>
          </cell>
          <cell r="BD763" t="str">
            <v>2000</v>
          </cell>
          <cell r="BE763" t="str">
            <v>Presencial</v>
          </cell>
          <cell r="BF763" t="str">
            <v>NO</v>
          </cell>
          <cell r="BG763" t="str">
            <v>NO</v>
          </cell>
          <cell r="BI763" t="str">
            <v>NO</v>
          </cell>
          <cell r="BJ763" t="str">
            <v>NO</v>
          </cell>
          <cell r="BL763" t="str">
            <v>NO</v>
          </cell>
          <cell r="BM763" t="str">
            <v>Contrato Administrativo de Servicios</v>
          </cell>
          <cell r="BN763" t="str">
            <v>Tecnicos</v>
          </cell>
          <cell r="BO763" t="str">
            <v>TECNICO ADM</v>
          </cell>
          <cell r="BP763" t="str">
            <v>000503</v>
          </cell>
          <cell r="BQ763" t="str">
            <v>Ocupada</v>
          </cell>
          <cell r="BR763" t="str">
            <v>Concurso</v>
          </cell>
          <cell r="BS763" t="str">
            <v>01/10/2019</v>
          </cell>
          <cell r="BT763" t="str">
            <v>MEMORANDUM</v>
          </cell>
          <cell r="BU763" t="str">
            <v>01/10/2019</v>
          </cell>
          <cell r="BV763" t="str">
            <v>038</v>
          </cell>
          <cell r="BW763" t="str">
            <v>RED DE SALUD ABANCAY</v>
          </cell>
          <cell r="BX763" t="str">
            <v>RED DE SALUD ABANCAY</v>
          </cell>
          <cell r="BZ763" t="str">
            <v>Personal y Obligaciones Sociales</v>
          </cell>
          <cell r="CA763" t="str">
            <v>RECURSOS ORDINARIOS</v>
          </cell>
          <cell r="CB763" t="str">
            <v>12</v>
          </cell>
          <cell r="CC763" t="str">
            <v>BANCO DE LA NACION</v>
          </cell>
          <cell r="CD763" t="str">
            <v>CUENTA DE AHORRO</v>
          </cell>
          <cell r="CE763" t="str">
            <v>04186196606</v>
          </cell>
          <cell r="CF763" t="str">
            <v>00000000000000000000</v>
          </cell>
          <cell r="CG763" t="str">
            <v>DL.19990 - SNP</v>
          </cell>
          <cell r="CH763" t="str">
            <v>O.N.P.</v>
          </cell>
          <cell r="CI763" t="str">
            <v>01/06/2020</v>
          </cell>
          <cell r="CJ763" t="str">
            <v>000000000000</v>
          </cell>
          <cell r="CK763" t="str">
            <v>000000000000000</v>
          </cell>
          <cell r="CL763" t="str">
            <v>UE Red De Salud Abancay</v>
          </cell>
          <cell r="CM763" t="str">
            <v>ACTIVO</v>
          </cell>
          <cell r="CQ763" t="str">
            <v>Perú</v>
          </cell>
          <cell r="CR763" t="str">
            <v>DIRECCION RED DE SALUD ABANCAY</v>
          </cell>
        </row>
        <row r="764">
          <cell r="S764" t="str">
            <v>44882642</v>
          </cell>
          <cell r="T764" t="str">
            <v>NURI SURI</v>
          </cell>
          <cell r="U764" t="str">
            <v>CESPEDES</v>
          </cell>
          <cell r="V764" t="str">
            <v>PALMA</v>
          </cell>
          <cell r="W764" t="str">
            <v>SIN DATOS</v>
          </cell>
          <cell r="X764" t="str">
            <v>23/02/1988</v>
          </cell>
          <cell r="Y764" t="str">
            <v>Femenino</v>
          </cell>
          <cell r="Z764" t="str">
            <v>Soltero</v>
          </cell>
          <cell r="AA764" t="str">
            <v>AV 28 DE JULIO N 111</v>
          </cell>
          <cell r="AE764" t="str">
            <v>Superior Técnico</v>
          </cell>
          <cell r="AF764" t="str">
            <v>Técnico superior completo</v>
          </cell>
          <cell r="AK764" t="str">
            <v>EGRESADO</v>
          </cell>
          <cell r="AM764" t="str">
            <v>NO</v>
          </cell>
          <cell r="AR764" t="str">
            <v>SI</v>
          </cell>
          <cell r="AS764" t="str">
            <v>NO</v>
          </cell>
          <cell r="AT764" t="str">
            <v>NO</v>
          </cell>
          <cell r="AU764" t="str">
            <v>01/04/2019</v>
          </cell>
          <cell r="AV764" t="str">
            <v>01/01/2019</v>
          </cell>
          <cell r="AW764" t="str">
            <v>TRABAJADOR/A DE SERVICIOS GENERALES</v>
          </cell>
          <cell r="AX764" t="str">
            <v>Regimen 1057 (CAS)</v>
          </cell>
          <cell r="AY764" t="str">
            <v>Contrato CAS</v>
          </cell>
          <cell r="AZ764" t="str">
            <v>Sin Nivel Remunerativo</v>
          </cell>
          <cell r="BA764" t="str">
            <v>0000-Sin Nivel Remunerativo</v>
          </cell>
          <cell r="BC764" t="str">
            <v>Recursos Ordinarios</v>
          </cell>
          <cell r="BD764" t="str">
            <v>1500</v>
          </cell>
          <cell r="BE764" t="str">
            <v>Presencial</v>
          </cell>
          <cell r="BF764" t="str">
            <v>NO</v>
          </cell>
          <cell r="BG764" t="str">
            <v>NO</v>
          </cell>
          <cell r="BI764" t="str">
            <v>NO</v>
          </cell>
          <cell r="BJ764" t="str">
            <v>NO</v>
          </cell>
          <cell r="BL764" t="str">
            <v>NO</v>
          </cell>
          <cell r="BM764" t="str">
            <v>Contrato Administrativo de Servicios</v>
          </cell>
          <cell r="BN764" t="str">
            <v>Auxiliares</v>
          </cell>
          <cell r="BO764" t="str">
            <v>AUXILIAR ADM</v>
          </cell>
          <cell r="BP764" t="str">
            <v>000491</v>
          </cell>
          <cell r="BQ764" t="str">
            <v>Ocupada</v>
          </cell>
          <cell r="BR764" t="str">
            <v>Concurso</v>
          </cell>
          <cell r="BS764" t="str">
            <v>01/10/2019</v>
          </cell>
          <cell r="BT764" t="str">
            <v>MEMORANDUM</v>
          </cell>
          <cell r="BU764" t="str">
            <v>01/10/2019</v>
          </cell>
          <cell r="BV764" t="str">
            <v>040</v>
          </cell>
          <cell r="BW764" t="str">
            <v>RED DE SALUD ABANCAY</v>
          </cell>
          <cell r="BX764" t="str">
            <v>RED DE SALUD ABANCAY</v>
          </cell>
          <cell r="BZ764" t="str">
            <v>Personal y Obligaciones Sociales</v>
          </cell>
          <cell r="CA764" t="str">
            <v>RECURSOS ORDINARIOS</v>
          </cell>
          <cell r="CB764" t="str">
            <v>12</v>
          </cell>
          <cell r="CC764" t="str">
            <v>BANCO DE LA NACION</v>
          </cell>
          <cell r="CD764" t="str">
            <v>CUENTA DE AHORRO</v>
          </cell>
          <cell r="CE764" t="str">
            <v>04181438741</v>
          </cell>
          <cell r="CF764" t="str">
            <v>0000000000000000000</v>
          </cell>
          <cell r="CG764" t="str">
            <v>DL.19990 - SNP</v>
          </cell>
          <cell r="CH764" t="str">
            <v>O.N.P.</v>
          </cell>
          <cell r="CI764" t="str">
            <v>01/06/2020</v>
          </cell>
          <cell r="CJ764" t="str">
            <v>000000000000</v>
          </cell>
          <cell r="CK764" t="str">
            <v>000000000000000</v>
          </cell>
          <cell r="CL764" t="str">
            <v>UE Red De Salud Abancay</v>
          </cell>
          <cell r="CM764" t="str">
            <v>ACTIVO</v>
          </cell>
          <cell r="CQ764" t="str">
            <v>Perú</v>
          </cell>
          <cell r="CR764" t="str">
            <v>DIRECCION RED DE SALUD ABANCAY</v>
          </cell>
        </row>
        <row r="765">
          <cell r="S765" t="str">
            <v>43228832</v>
          </cell>
          <cell r="T765" t="str">
            <v>RENE FRAXIMIDEZ</v>
          </cell>
          <cell r="U765" t="str">
            <v>HUAMAN</v>
          </cell>
          <cell r="V765" t="str">
            <v>PALOMINO</v>
          </cell>
          <cell r="W765" t="str">
            <v>SIN DATOS</v>
          </cell>
          <cell r="X765" t="str">
            <v>01/12/1984</v>
          </cell>
          <cell r="Y765" t="str">
            <v>Masculino</v>
          </cell>
          <cell r="Z765" t="str">
            <v>Soltero</v>
          </cell>
          <cell r="AA765" t="str">
            <v>CHIQUINTIRCA S/N.</v>
          </cell>
          <cell r="AB765" t="str">
            <v>10432288329</v>
          </cell>
          <cell r="AC765" t="str">
            <v>rhp_10@hotmail.com</v>
          </cell>
          <cell r="AD765" t="str">
            <v>940155654</v>
          </cell>
          <cell r="AE765" t="str">
            <v>Superior Universitario</v>
          </cell>
          <cell r="AF765" t="str">
            <v>Superior completo</v>
          </cell>
          <cell r="AG765" t="str">
            <v>QUIMICO FARMACEUTICO</v>
          </cell>
          <cell r="AK765" t="str">
            <v>TITULO</v>
          </cell>
          <cell r="AL765" t="str">
            <v>17607</v>
          </cell>
          <cell r="AM765" t="str">
            <v>NO</v>
          </cell>
          <cell r="AR765" t="str">
            <v>SI</v>
          </cell>
          <cell r="AS765" t="str">
            <v>NO</v>
          </cell>
          <cell r="AT765" t="str">
            <v>NO</v>
          </cell>
          <cell r="AU765" t="str">
            <v>01/01/2019</v>
          </cell>
          <cell r="AV765" t="str">
            <v>01/04/2019</v>
          </cell>
          <cell r="AW765" t="str">
            <v>QUIMICO FARMACEUTICO</v>
          </cell>
          <cell r="AX765" t="str">
            <v>Regimen 1057 (CAS)</v>
          </cell>
          <cell r="AY765" t="str">
            <v>Contrato CAS</v>
          </cell>
          <cell r="AZ765" t="str">
            <v>Sin Nivel Remunerativo</v>
          </cell>
          <cell r="BA765" t="str">
            <v>0000-Sin Nivel Remunerativo</v>
          </cell>
          <cell r="BC765" t="str">
            <v>Recursos Ordinarios</v>
          </cell>
          <cell r="BD765" t="str">
            <v>2800</v>
          </cell>
          <cell r="BE765" t="str">
            <v>Presencial</v>
          </cell>
          <cell r="BF765" t="str">
            <v>NO</v>
          </cell>
          <cell r="BG765" t="str">
            <v>NO</v>
          </cell>
          <cell r="BI765" t="str">
            <v>NO</v>
          </cell>
          <cell r="BJ765" t="str">
            <v>NO</v>
          </cell>
          <cell r="BL765" t="str">
            <v>NO</v>
          </cell>
          <cell r="BM765" t="str">
            <v>Contrato Administrativo de Servicios</v>
          </cell>
          <cell r="BN765" t="str">
            <v>Profesionales de la Salud</v>
          </cell>
          <cell r="BO765" t="str">
            <v>PROF. DE LA SALUD</v>
          </cell>
          <cell r="BP765" t="str">
            <v>000500</v>
          </cell>
          <cell r="BQ765" t="str">
            <v>Ocupada</v>
          </cell>
          <cell r="BR765" t="str">
            <v>Concurso</v>
          </cell>
          <cell r="BS765" t="str">
            <v>01/10/2019</v>
          </cell>
          <cell r="BT765" t="str">
            <v>MEMORANDUM</v>
          </cell>
          <cell r="BU765" t="str">
            <v>01/10/2019</v>
          </cell>
          <cell r="BV765" t="str">
            <v>69</v>
          </cell>
          <cell r="BW765" t="str">
            <v>RED DE SALUD ABANCAY</v>
          </cell>
          <cell r="BX765" t="str">
            <v>RED DE SALUD ABANCAY</v>
          </cell>
          <cell r="BZ765" t="str">
            <v>Personal y Obligaciones Sociales</v>
          </cell>
          <cell r="CA765" t="str">
            <v>RECURSOS ORDINARIOS</v>
          </cell>
          <cell r="CB765" t="str">
            <v>12</v>
          </cell>
          <cell r="CC765" t="str">
            <v>BANCO DE LA NACION</v>
          </cell>
          <cell r="CD765" t="str">
            <v>CUENTA DE AHORRO</v>
          </cell>
          <cell r="CE765" t="str">
            <v>04187180924</v>
          </cell>
          <cell r="CF765" t="str">
            <v>00000000000000000000</v>
          </cell>
          <cell r="CG765" t="str">
            <v>DL.25897 - SPP</v>
          </cell>
          <cell r="CH765" t="str">
            <v>AFP HABITAT</v>
          </cell>
          <cell r="CI765" t="str">
            <v>01/10/2019</v>
          </cell>
          <cell r="CJ765" t="str">
            <v>310551hhpmo3</v>
          </cell>
          <cell r="CK765" t="str">
            <v>000000000000000</v>
          </cell>
          <cell r="CL765" t="str">
            <v>UE Red De Salud Abancay</v>
          </cell>
          <cell r="CM765" t="str">
            <v>ACTIVO</v>
          </cell>
          <cell r="CQ765" t="str">
            <v>Perú</v>
          </cell>
          <cell r="CR765" t="str">
            <v>DIRECCION RED DE SALUD ABANCAY</v>
          </cell>
        </row>
        <row r="766">
          <cell r="S766" t="str">
            <v>43483562</v>
          </cell>
          <cell r="T766" t="str">
            <v>MONICA RENEE</v>
          </cell>
          <cell r="U766" t="str">
            <v>CHUNGA</v>
          </cell>
          <cell r="V766" t="str">
            <v>RIOS</v>
          </cell>
          <cell r="W766" t="str">
            <v>SIN DATOS</v>
          </cell>
          <cell r="X766" t="str">
            <v>03/03/1986</v>
          </cell>
          <cell r="Y766" t="str">
            <v>Femenino</v>
          </cell>
          <cell r="Z766" t="str">
            <v>Soltero</v>
          </cell>
          <cell r="AA766" t="str">
            <v>EL CARMEN</v>
          </cell>
          <cell r="AB766" t="str">
            <v>10434835629</v>
          </cell>
          <cell r="AC766" t="str">
            <v>monica.chr.psicosm@gmail.com</v>
          </cell>
          <cell r="AD766" t="str">
            <v>944245353</v>
          </cell>
          <cell r="AE766" t="str">
            <v>Superior Universitario</v>
          </cell>
          <cell r="AF766" t="str">
            <v>Superior completo</v>
          </cell>
          <cell r="AG766" t="str">
            <v>PSICOLOGO</v>
          </cell>
          <cell r="AK766" t="str">
            <v>TITULO</v>
          </cell>
          <cell r="AL766" t="str">
            <v>21238</v>
          </cell>
          <cell r="AM766" t="str">
            <v>NO</v>
          </cell>
          <cell r="AR766" t="str">
            <v>SI</v>
          </cell>
          <cell r="AS766" t="str">
            <v>NO</v>
          </cell>
          <cell r="AT766" t="str">
            <v>NO</v>
          </cell>
          <cell r="AU766" t="str">
            <v>01/01/2019</v>
          </cell>
          <cell r="AV766" t="str">
            <v>16/04/2019</v>
          </cell>
          <cell r="AW766" t="str">
            <v>PSICOLOGO/A</v>
          </cell>
          <cell r="AX766" t="str">
            <v>Regimen 1057 (CAS)</v>
          </cell>
          <cell r="AY766" t="str">
            <v>Contrato CAS</v>
          </cell>
          <cell r="AZ766" t="str">
            <v>Sin Nivel Remunerativo</v>
          </cell>
          <cell r="BA766" t="str">
            <v>0000-Sin Nivel Remunerativo</v>
          </cell>
          <cell r="BC766" t="str">
            <v>Recursos Ordinarios</v>
          </cell>
          <cell r="BD766" t="str">
            <v>2800</v>
          </cell>
          <cell r="BE766" t="str">
            <v>Presencial</v>
          </cell>
          <cell r="BF766" t="str">
            <v>NO</v>
          </cell>
          <cell r="BG766" t="str">
            <v>NO</v>
          </cell>
          <cell r="BI766" t="str">
            <v>NO</v>
          </cell>
          <cell r="BJ766" t="str">
            <v>NO</v>
          </cell>
          <cell r="BL766" t="str">
            <v>NO</v>
          </cell>
          <cell r="BM766" t="str">
            <v>Contrato Administrativo de Servicios</v>
          </cell>
          <cell r="BN766" t="str">
            <v>Profesionales de la Salud</v>
          </cell>
          <cell r="BO766" t="str">
            <v>PROF. DE LA SALUD</v>
          </cell>
          <cell r="BP766" t="str">
            <v>000492</v>
          </cell>
          <cell r="BQ766" t="str">
            <v>Ocupada</v>
          </cell>
          <cell r="BR766" t="str">
            <v>Concurso</v>
          </cell>
          <cell r="BS766" t="str">
            <v>01/10/2019</v>
          </cell>
          <cell r="BT766" t="str">
            <v>MEMORANDUM</v>
          </cell>
          <cell r="BU766" t="str">
            <v>01/10/2019</v>
          </cell>
          <cell r="BV766" t="str">
            <v>48</v>
          </cell>
          <cell r="BW766" t="str">
            <v>RED DE SALUD ABANCAY</v>
          </cell>
          <cell r="BX766" t="str">
            <v>RED DE SALUD ABANCAY</v>
          </cell>
          <cell r="BZ766" t="str">
            <v>Personal y Obligaciones Sociales</v>
          </cell>
          <cell r="CA766" t="str">
            <v>RECURSOS ORDINARIOS</v>
          </cell>
          <cell r="CB766" t="str">
            <v>12</v>
          </cell>
          <cell r="CC766" t="str">
            <v>BANCO DE LA NACION</v>
          </cell>
          <cell r="CD766" t="str">
            <v>CUENTA DE AHORRO</v>
          </cell>
          <cell r="CE766" t="str">
            <v>04186209171</v>
          </cell>
          <cell r="CF766" t="str">
            <v>00000000000000000000</v>
          </cell>
          <cell r="CG766" t="str">
            <v>DL.19990 - SNP</v>
          </cell>
          <cell r="CH766" t="str">
            <v>O.N.P.</v>
          </cell>
          <cell r="CI766" t="str">
            <v>01/06/2020</v>
          </cell>
          <cell r="CJ766" t="str">
            <v>00000000</v>
          </cell>
          <cell r="CK766" t="str">
            <v>000000000000000</v>
          </cell>
          <cell r="CL766" t="str">
            <v>UE Red De Salud Abancay</v>
          </cell>
          <cell r="CM766" t="str">
            <v>ACTIVO</v>
          </cell>
          <cell r="CQ766" t="str">
            <v>Perú</v>
          </cell>
          <cell r="CR766" t="str">
            <v>DIRECCION RED DE SALUD ABANCAY</v>
          </cell>
        </row>
        <row r="767">
          <cell r="S767" t="str">
            <v>31027181</v>
          </cell>
          <cell r="T767" t="str">
            <v>ELIZABETH</v>
          </cell>
          <cell r="U767" t="str">
            <v>CASAS</v>
          </cell>
          <cell r="V767" t="str">
            <v>VEGA</v>
          </cell>
          <cell r="W767" t="str">
            <v>SIN DATOS</v>
          </cell>
          <cell r="X767" t="str">
            <v>11/03/1974</v>
          </cell>
          <cell r="Y767" t="str">
            <v>Femenino</v>
          </cell>
          <cell r="Z767" t="str">
            <v>Soltero</v>
          </cell>
          <cell r="AA767" t="str">
            <v>CALLE JOSE MARIA ARGUEDAS MZ.K LT.7 VILLA AMPAY</v>
          </cell>
          <cell r="AB767" t="str">
            <v>10310271816</v>
          </cell>
          <cell r="AC767" t="str">
            <v>elicavexj@gmail.com</v>
          </cell>
          <cell r="AD767" t="str">
            <v>965090921</v>
          </cell>
          <cell r="AE767" t="str">
            <v>Superior Universitario</v>
          </cell>
          <cell r="AF767" t="str">
            <v>Superior completo</v>
          </cell>
          <cell r="AG767" t="str">
            <v>ENFERMERA(O)</v>
          </cell>
          <cell r="AK767" t="str">
            <v>TITULO</v>
          </cell>
          <cell r="AL767" t="str">
            <v>40011</v>
          </cell>
          <cell r="AM767" t="str">
            <v>NO</v>
          </cell>
          <cell r="AR767" t="str">
            <v>SI</v>
          </cell>
          <cell r="AS767" t="str">
            <v>NO</v>
          </cell>
          <cell r="AT767" t="str">
            <v>NO</v>
          </cell>
          <cell r="AU767" t="str">
            <v>26/06/2017</v>
          </cell>
          <cell r="AV767" t="str">
            <v>26/06/2017</v>
          </cell>
          <cell r="AW767" t="str">
            <v>ENFERMERA/O</v>
          </cell>
          <cell r="AX767" t="str">
            <v>Regimen 1057 (CAS)</v>
          </cell>
          <cell r="AY767" t="str">
            <v>Contrato CAS</v>
          </cell>
          <cell r="AZ767" t="str">
            <v>Sin Nivel Remunerativo</v>
          </cell>
          <cell r="BA767" t="str">
            <v>0000-Sin Nivel Remunerativo</v>
          </cell>
          <cell r="BC767" t="str">
            <v>Recursos Ordinarios</v>
          </cell>
          <cell r="BD767" t="str">
            <v>2800</v>
          </cell>
          <cell r="BE767" t="str">
            <v>Presencial</v>
          </cell>
          <cell r="BF767" t="str">
            <v>NO</v>
          </cell>
          <cell r="BG767" t="str">
            <v>NO</v>
          </cell>
          <cell r="BI767" t="str">
            <v>NO</v>
          </cell>
          <cell r="BJ767" t="str">
            <v>NO</v>
          </cell>
          <cell r="BL767" t="str">
            <v>NO</v>
          </cell>
          <cell r="BM767" t="str">
            <v>Contrato Administrativo de Servicios</v>
          </cell>
          <cell r="BN767" t="str">
            <v>Profesionales de la Salud</v>
          </cell>
          <cell r="BO767" t="str">
            <v>PROF. DE LA SALUD</v>
          </cell>
          <cell r="BP767" t="str">
            <v>000496</v>
          </cell>
          <cell r="BQ767" t="str">
            <v>Ocupada</v>
          </cell>
          <cell r="BR767" t="str">
            <v>Concurso</v>
          </cell>
          <cell r="BS767" t="str">
            <v>01/10/2019</v>
          </cell>
          <cell r="BT767" t="str">
            <v>MEMORANDUM</v>
          </cell>
          <cell r="BU767" t="str">
            <v>01/10/2019</v>
          </cell>
          <cell r="BV767" t="str">
            <v>055</v>
          </cell>
          <cell r="BW767" t="str">
            <v>RED DE SALUD ABANCAY</v>
          </cell>
          <cell r="BX767" t="str">
            <v>RED DE SALUD ABANCAY</v>
          </cell>
          <cell r="BZ767" t="str">
            <v>Personal y Obligaciones Sociales</v>
          </cell>
          <cell r="CA767" t="str">
            <v>RECURSOS ORDINARIOS</v>
          </cell>
          <cell r="CB767" t="str">
            <v>12</v>
          </cell>
          <cell r="CC767" t="str">
            <v>BANCO DE LA NACION</v>
          </cell>
          <cell r="CD767" t="str">
            <v>CUENTA DE AHORRO</v>
          </cell>
          <cell r="CE767" t="str">
            <v>04182135408</v>
          </cell>
          <cell r="CF767" t="str">
            <v>00000000000000000000</v>
          </cell>
          <cell r="CG767" t="str">
            <v>DL.19990 - SNP</v>
          </cell>
          <cell r="CH767" t="str">
            <v>O.N.P.</v>
          </cell>
          <cell r="CI767" t="str">
            <v>01/06/2020</v>
          </cell>
          <cell r="CJ767" t="str">
            <v>00000000</v>
          </cell>
          <cell r="CK767" t="str">
            <v>000000000000000</v>
          </cell>
          <cell r="CL767" t="str">
            <v>UE Red De Salud Abancay</v>
          </cell>
          <cell r="CM767" t="str">
            <v>ACTIVO</v>
          </cell>
          <cell r="CQ767" t="str">
            <v>Perú</v>
          </cell>
          <cell r="CR767" t="str">
            <v>DIRECCION RED DE SALUD ABANCAY</v>
          </cell>
        </row>
        <row r="768">
          <cell r="S768" t="str">
            <v>41792555</v>
          </cell>
          <cell r="T768" t="str">
            <v>YONI</v>
          </cell>
          <cell r="U768" t="str">
            <v>VILLCAS</v>
          </cell>
          <cell r="V768" t="str">
            <v>TORRES</v>
          </cell>
          <cell r="W768" t="str">
            <v>SIN DATOS</v>
          </cell>
          <cell r="X768" t="str">
            <v>08/08/1981</v>
          </cell>
          <cell r="Y768" t="str">
            <v>Femenino</v>
          </cell>
          <cell r="Z768" t="str">
            <v>Soltero</v>
          </cell>
          <cell r="AA768" t="str">
            <v>AV PANAMERICANA MZ A LT 03</v>
          </cell>
          <cell r="AC768" t="str">
            <v>yvtorres08@gmail.com</v>
          </cell>
          <cell r="AD768" t="str">
            <v>988222068</v>
          </cell>
          <cell r="AE768" t="str">
            <v>Superior Universitario</v>
          </cell>
          <cell r="AF768" t="str">
            <v>Superior completo</v>
          </cell>
          <cell r="AG768" t="str">
            <v>ENFERMERA(O)</v>
          </cell>
          <cell r="AK768" t="str">
            <v>TITULO</v>
          </cell>
          <cell r="AL768" t="str">
            <v>0</v>
          </cell>
          <cell r="AM768" t="str">
            <v>NO</v>
          </cell>
          <cell r="AR768" t="str">
            <v>SI</v>
          </cell>
          <cell r="AS768" t="str">
            <v>NO</v>
          </cell>
          <cell r="AT768" t="str">
            <v>NO</v>
          </cell>
          <cell r="AU768" t="str">
            <v>01/01/2019</v>
          </cell>
          <cell r="AV768" t="str">
            <v>16/04/2019</v>
          </cell>
          <cell r="AW768" t="str">
            <v>ENFERMERA/O</v>
          </cell>
          <cell r="AX768" t="str">
            <v>Regimen 1057 (CAS)</v>
          </cell>
          <cell r="AY768" t="str">
            <v>Contrato CAS</v>
          </cell>
          <cell r="AZ768" t="str">
            <v>Sin Nivel Remunerativo</v>
          </cell>
          <cell r="BA768" t="str">
            <v>0000-Sin Nivel Remunerativo</v>
          </cell>
          <cell r="BC768" t="str">
            <v>Recursos Ordinarios</v>
          </cell>
          <cell r="BD768" t="str">
            <v>2800</v>
          </cell>
          <cell r="BE768" t="str">
            <v>Presencial</v>
          </cell>
          <cell r="BF768" t="str">
            <v>NO</v>
          </cell>
          <cell r="BG768" t="str">
            <v>NO</v>
          </cell>
          <cell r="BI768" t="str">
            <v>NO</v>
          </cell>
          <cell r="BJ768" t="str">
            <v>NO</v>
          </cell>
          <cell r="BL768" t="str">
            <v>NO</v>
          </cell>
          <cell r="BM768" t="str">
            <v>Contrato Administrativo de Servicios</v>
          </cell>
          <cell r="BN768" t="str">
            <v>Profesionales de la Salud</v>
          </cell>
          <cell r="BO768" t="str">
            <v>PROF. DE LA SALUD</v>
          </cell>
          <cell r="BP768" t="str">
            <v>000505</v>
          </cell>
          <cell r="BQ768" t="str">
            <v>Ocupada</v>
          </cell>
          <cell r="BR768" t="str">
            <v>Concurso</v>
          </cell>
          <cell r="BS768" t="str">
            <v>01/10/2019</v>
          </cell>
          <cell r="BT768" t="str">
            <v>MEMORANDUM</v>
          </cell>
          <cell r="BU768" t="str">
            <v>01/10/2019</v>
          </cell>
          <cell r="BV768" t="str">
            <v>059</v>
          </cell>
          <cell r="BW768" t="str">
            <v>RED DE SALUD ABANCAY</v>
          </cell>
          <cell r="BX768" t="str">
            <v>RED DE SALUD ABANCAY</v>
          </cell>
          <cell r="BZ768" t="str">
            <v>Personal y Obligaciones Sociales</v>
          </cell>
          <cell r="CA768" t="str">
            <v>RECURSOS ORDINARIOS</v>
          </cell>
          <cell r="CB768" t="str">
            <v>12</v>
          </cell>
          <cell r="CC768" t="str">
            <v>BANCO DE LA NACION</v>
          </cell>
          <cell r="CD768" t="str">
            <v>CUENTA DE AHORRO</v>
          </cell>
          <cell r="CE768" t="str">
            <v>04181041213</v>
          </cell>
          <cell r="CF768" t="str">
            <v>0000000000000000000</v>
          </cell>
          <cell r="CG768" t="str">
            <v>DL.19990 - SNP</v>
          </cell>
          <cell r="CH768" t="str">
            <v>O.N.P.</v>
          </cell>
          <cell r="CI768" t="str">
            <v>01/06/2020</v>
          </cell>
          <cell r="CJ768" t="str">
            <v>000000000000</v>
          </cell>
          <cell r="CK768" t="str">
            <v>000000000000000</v>
          </cell>
          <cell r="CL768" t="str">
            <v>UE Red De Salud Abancay</v>
          </cell>
          <cell r="CM768" t="str">
            <v>ACTIVO</v>
          </cell>
          <cell r="CQ768" t="str">
            <v>Perú</v>
          </cell>
          <cell r="CR768" t="str">
            <v>DIRECCION RED DE SALUD ABANCAY</v>
          </cell>
        </row>
        <row r="769">
          <cell r="S769" t="str">
            <v>43298018</v>
          </cell>
          <cell r="T769" t="str">
            <v>SINTY JACQUELINE</v>
          </cell>
          <cell r="U769" t="str">
            <v>CAMARGO</v>
          </cell>
          <cell r="V769" t="str">
            <v>CRUZ</v>
          </cell>
          <cell r="W769" t="str">
            <v>SIN DATOS</v>
          </cell>
          <cell r="X769" t="str">
            <v>21/11/1985</v>
          </cell>
          <cell r="Y769" t="str">
            <v>Femenino</v>
          </cell>
          <cell r="Z769" t="str">
            <v>Soltero</v>
          </cell>
          <cell r="AA769" t="str">
            <v>SIN DATOS</v>
          </cell>
          <cell r="AC769" t="str">
            <v>sintycc3@gmail.com</v>
          </cell>
          <cell r="AD769" t="str">
            <v>958826400</v>
          </cell>
          <cell r="AE769" t="str">
            <v>Superior Universitario</v>
          </cell>
          <cell r="AF769" t="str">
            <v>Superior completo</v>
          </cell>
          <cell r="AG769" t="str">
            <v>ENFERMERA(O)</v>
          </cell>
          <cell r="AL769" t="str">
            <v>70826</v>
          </cell>
          <cell r="AM769" t="str">
            <v>NO</v>
          </cell>
          <cell r="AR769" t="str">
            <v>SI</v>
          </cell>
          <cell r="AS769" t="str">
            <v>NO</v>
          </cell>
          <cell r="AT769" t="str">
            <v>NO</v>
          </cell>
          <cell r="AU769" t="str">
            <v>01/01/2019</v>
          </cell>
          <cell r="AV769" t="str">
            <v>16/04/2019</v>
          </cell>
          <cell r="AW769" t="str">
            <v>ENFERMERA/O</v>
          </cell>
          <cell r="AX769" t="str">
            <v>Regimen 1057 (CAS)</v>
          </cell>
          <cell r="AY769" t="str">
            <v>Contrato CAS</v>
          </cell>
          <cell r="AZ769" t="str">
            <v>Sin Nivel Remunerativo</v>
          </cell>
          <cell r="BA769" t="str">
            <v>0000-Sin Nivel Remunerativo</v>
          </cell>
          <cell r="BC769" t="str">
            <v>Recursos Ordinarios</v>
          </cell>
          <cell r="BD769" t="str">
            <v>2800</v>
          </cell>
          <cell r="BE769" t="str">
            <v>Presencial</v>
          </cell>
          <cell r="BF769" t="str">
            <v>NO</v>
          </cell>
          <cell r="BG769" t="str">
            <v>NO</v>
          </cell>
          <cell r="BH769" t="str">
            <v>Licencia por causas diferentes a los grupos de riesgo COVID-19</v>
          </cell>
          <cell r="BI769" t="str">
            <v>NO</v>
          </cell>
          <cell r="BJ769" t="str">
            <v>NO</v>
          </cell>
          <cell r="BL769" t="str">
            <v>NO</v>
          </cell>
          <cell r="BM769" t="str">
            <v>Contrato Administrativo de Servicios</v>
          </cell>
          <cell r="BN769" t="str">
            <v>Profesionales de la Salud</v>
          </cell>
          <cell r="BO769" t="str">
            <v>PROF. DE LA SALUD</v>
          </cell>
          <cell r="BP769" t="str">
            <v>000495</v>
          </cell>
          <cell r="BQ769" t="str">
            <v>Ocupada</v>
          </cell>
          <cell r="BR769" t="str">
            <v>Concurso</v>
          </cell>
          <cell r="BS769" t="str">
            <v>01/10/2019</v>
          </cell>
          <cell r="BT769" t="str">
            <v>MEMORANDUM</v>
          </cell>
          <cell r="BU769" t="str">
            <v>01/10/2019</v>
          </cell>
          <cell r="BV769" t="str">
            <v>52</v>
          </cell>
          <cell r="BW769" t="str">
            <v>RED DE SALUD ABANCAY</v>
          </cell>
          <cell r="BX769" t="str">
            <v>RED DE SALUD ABANCAY</v>
          </cell>
          <cell r="BZ769" t="str">
            <v>Personal y Obligaciones Sociales</v>
          </cell>
          <cell r="CA769" t="str">
            <v>RECURSOS ORDINARIOS</v>
          </cell>
          <cell r="CB769" t="str">
            <v>12</v>
          </cell>
          <cell r="CC769" t="str">
            <v>BANCO DE LA NACION</v>
          </cell>
          <cell r="CD769" t="str">
            <v>CUENTA DE AHORRO</v>
          </cell>
          <cell r="CE769" t="str">
            <v>0</v>
          </cell>
          <cell r="CF769" t="str">
            <v>00000000000000000000</v>
          </cell>
          <cell r="CG769" t="str">
            <v>DL.19990 - SNP</v>
          </cell>
          <cell r="CH769" t="str">
            <v>O.N.P.</v>
          </cell>
          <cell r="CI769" t="str">
            <v>01/06/2020</v>
          </cell>
          <cell r="CJ769" t="str">
            <v>000000000000</v>
          </cell>
          <cell r="CK769" t="str">
            <v>000000000000000</v>
          </cell>
          <cell r="CL769" t="str">
            <v>UE Red De Salud Abancay</v>
          </cell>
          <cell r="CM769" t="str">
            <v>ACTIVO</v>
          </cell>
          <cell r="CQ769" t="str">
            <v>Perú</v>
          </cell>
          <cell r="CR769" t="str">
            <v>DIRECCION RED DE SALUD ABANCAY</v>
          </cell>
        </row>
        <row r="770">
          <cell r="S770" t="str">
            <v>70762092</v>
          </cell>
          <cell r="T770" t="str">
            <v>GLENDY ANTAWA</v>
          </cell>
          <cell r="U770" t="str">
            <v>BARRIOS</v>
          </cell>
          <cell r="V770" t="str">
            <v>GONZALES</v>
          </cell>
          <cell r="W770" t="str">
            <v>SIN DATOS</v>
          </cell>
          <cell r="X770" t="str">
            <v>28/07/1993</v>
          </cell>
          <cell r="Y770" t="str">
            <v>Femenino</v>
          </cell>
          <cell r="Z770" t="str">
            <v>Soltero</v>
          </cell>
          <cell r="AA770" t="str">
            <v>AV.CENTENARIO S/N</v>
          </cell>
          <cell r="AE770" t="str">
            <v>Superior Técnico</v>
          </cell>
          <cell r="AF770" t="str">
            <v>Técnico superior completo</v>
          </cell>
          <cell r="AG770" t="str">
            <v>TECNICO DE FARMACIA</v>
          </cell>
          <cell r="AK770" t="str">
            <v>TITULO</v>
          </cell>
          <cell r="AM770" t="str">
            <v>NO</v>
          </cell>
          <cell r="AR770" t="str">
            <v>SI</v>
          </cell>
          <cell r="AS770" t="str">
            <v>NO</v>
          </cell>
          <cell r="AT770" t="str">
            <v>NO</v>
          </cell>
          <cell r="AU770" t="str">
            <v>01/01/2019</v>
          </cell>
          <cell r="AV770" t="str">
            <v>16/04/2019</v>
          </cell>
          <cell r="AW770" t="str">
            <v>TECNICO/A EN FARMACIA I</v>
          </cell>
          <cell r="AX770" t="str">
            <v>Regimen 1057 (CAS)</v>
          </cell>
          <cell r="AY770" t="str">
            <v>Contrato CAS</v>
          </cell>
          <cell r="AZ770" t="str">
            <v>Sin Nivel Remunerativo</v>
          </cell>
          <cell r="BA770" t="str">
            <v>0000-Sin Nivel Remunerativo</v>
          </cell>
          <cell r="BC770" t="str">
            <v>Recursos Ordinarios</v>
          </cell>
          <cell r="BD770" t="str">
            <v>2000</v>
          </cell>
          <cell r="BE770" t="str">
            <v>Presencial</v>
          </cell>
          <cell r="BF770" t="str">
            <v>NO</v>
          </cell>
          <cell r="BG770" t="str">
            <v>NO</v>
          </cell>
          <cell r="BI770" t="str">
            <v>NO</v>
          </cell>
          <cell r="BJ770" t="str">
            <v>NO</v>
          </cell>
          <cell r="BL770" t="str">
            <v>NO</v>
          </cell>
          <cell r="BM770" t="str">
            <v>Contrato Administrativo de Servicios</v>
          </cell>
          <cell r="BN770" t="str">
            <v>Tecnicos</v>
          </cell>
          <cell r="BO770" t="str">
            <v>TECNICO ASIS</v>
          </cell>
          <cell r="BP770" t="str">
            <v>000506</v>
          </cell>
          <cell r="BQ770" t="str">
            <v>Ocupada</v>
          </cell>
          <cell r="BR770" t="str">
            <v>Concurso</v>
          </cell>
          <cell r="BS770" t="str">
            <v>01/10/2019</v>
          </cell>
          <cell r="BT770" t="str">
            <v>MEMORANDUM</v>
          </cell>
          <cell r="BU770" t="str">
            <v>01/10/2019</v>
          </cell>
          <cell r="BV770" t="str">
            <v>0034</v>
          </cell>
          <cell r="BW770" t="str">
            <v>RED DE SALUD ABANCAY</v>
          </cell>
          <cell r="BX770" t="str">
            <v>RED DE SALUD ABANCAY</v>
          </cell>
          <cell r="BZ770" t="str">
            <v>Personal y Obligaciones Sociales</v>
          </cell>
          <cell r="CA770" t="str">
            <v>RECURSOS ORDINARIOS</v>
          </cell>
          <cell r="CB770" t="str">
            <v>12</v>
          </cell>
          <cell r="CC770" t="str">
            <v>BANCO DE LA NACION</v>
          </cell>
          <cell r="CD770" t="str">
            <v>CUENTA DE AHORRO</v>
          </cell>
          <cell r="CE770" t="str">
            <v>04181438725</v>
          </cell>
          <cell r="CF770" t="str">
            <v>00000000000000000000</v>
          </cell>
          <cell r="CG770" t="str">
            <v>DL.25897 - SPP</v>
          </cell>
          <cell r="CH770" t="str">
            <v>AFP HABITAT</v>
          </cell>
          <cell r="CI770" t="str">
            <v>01/06/2020</v>
          </cell>
          <cell r="CJ770" t="str">
            <v>000000000000</v>
          </cell>
          <cell r="CK770" t="str">
            <v>000000000000000</v>
          </cell>
          <cell r="CL770" t="str">
            <v>UE Red De Salud Abancay</v>
          </cell>
          <cell r="CM770" t="str">
            <v>ACTIVO</v>
          </cell>
          <cell r="CQ770" t="str">
            <v>Perú</v>
          </cell>
          <cell r="CR770" t="str">
            <v>DIRECCION RED DE SALUD ABANCAY</v>
          </cell>
        </row>
        <row r="771">
          <cell r="S771" t="str">
            <v>41364586</v>
          </cell>
          <cell r="T771" t="str">
            <v>NATALIE MEGALIT</v>
          </cell>
          <cell r="U771" t="str">
            <v>CALVO</v>
          </cell>
          <cell r="V771" t="str">
            <v>TORRES</v>
          </cell>
          <cell r="W771" t="str">
            <v>SIN DATOS</v>
          </cell>
          <cell r="X771" t="str">
            <v>17/04/1982</v>
          </cell>
          <cell r="Y771" t="str">
            <v>Femenino</v>
          </cell>
          <cell r="Z771" t="str">
            <v>Soltero</v>
          </cell>
          <cell r="AA771" t="str">
            <v>JR.SAENZ PEÑA 260</v>
          </cell>
          <cell r="AE771" t="str">
            <v>Superior Técnico</v>
          </cell>
          <cell r="AF771" t="str">
            <v>Técnico superior completo</v>
          </cell>
          <cell r="AG771" t="str">
            <v>TECNICO EN ENFERMERIA</v>
          </cell>
          <cell r="AK771" t="str">
            <v>TITULO</v>
          </cell>
          <cell r="AM771" t="str">
            <v>NO</v>
          </cell>
          <cell r="AR771" t="str">
            <v>SI</v>
          </cell>
          <cell r="AS771" t="str">
            <v>NO</v>
          </cell>
          <cell r="AT771" t="str">
            <v>NO</v>
          </cell>
          <cell r="AU771" t="str">
            <v>01/01/2019</v>
          </cell>
          <cell r="AV771" t="str">
            <v>16/04/2019</v>
          </cell>
          <cell r="AW771" t="str">
            <v>TECNICO/A EN ENFERMERIA I</v>
          </cell>
          <cell r="AX771" t="str">
            <v>Regimen 1057 (CAS)</v>
          </cell>
          <cell r="AY771" t="str">
            <v>Contrato CAS</v>
          </cell>
          <cell r="AZ771" t="str">
            <v>Sin Nivel Remunerativo</v>
          </cell>
          <cell r="BA771" t="str">
            <v>0000-Sin Nivel Remunerativo</v>
          </cell>
          <cell r="BC771" t="str">
            <v>Recursos Ordinarios</v>
          </cell>
          <cell r="BD771" t="str">
            <v>2000</v>
          </cell>
          <cell r="BE771" t="str">
            <v>Presencial</v>
          </cell>
          <cell r="BF771" t="str">
            <v>NO</v>
          </cell>
          <cell r="BG771" t="str">
            <v>NO</v>
          </cell>
          <cell r="BI771" t="str">
            <v>NO</v>
          </cell>
          <cell r="BJ771" t="str">
            <v>NO</v>
          </cell>
          <cell r="BL771" t="str">
            <v>NO</v>
          </cell>
          <cell r="BM771" t="str">
            <v>Contrato Administrativo de Servicios</v>
          </cell>
          <cell r="BN771" t="str">
            <v>Tecnicos</v>
          </cell>
          <cell r="BO771" t="str">
            <v>TECNICO ASIS</v>
          </cell>
          <cell r="BP771" t="str">
            <v>000490</v>
          </cell>
          <cell r="BQ771" t="str">
            <v>Ocupada</v>
          </cell>
          <cell r="BR771" t="str">
            <v>Concurso</v>
          </cell>
          <cell r="BS771" t="str">
            <v>01/10/2019</v>
          </cell>
          <cell r="BT771" t="str">
            <v>MEMORANDUM</v>
          </cell>
          <cell r="BU771" t="str">
            <v>01/10/2019</v>
          </cell>
          <cell r="BV771" t="str">
            <v>012</v>
          </cell>
          <cell r="BW771" t="str">
            <v>RED DE SALUD ABANCAY</v>
          </cell>
          <cell r="BX771" t="str">
            <v>RED DE SALUD ABANCAY</v>
          </cell>
          <cell r="BZ771" t="str">
            <v>Personal y Obligaciones Sociales</v>
          </cell>
          <cell r="CA771" t="str">
            <v>RECURSOS ORDINARIOS</v>
          </cell>
          <cell r="CB771" t="str">
            <v>12</v>
          </cell>
          <cell r="CC771" t="str">
            <v>BANCO DE LA NACION</v>
          </cell>
          <cell r="CD771" t="str">
            <v>CUENTA DE AHORRO</v>
          </cell>
          <cell r="CE771" t="str">
            <v>04171319930</v>
          </cell>
          <cell r="CF771" t="str">
            <v>00000000000000000000</v>
          </cell>
          <cell r="CG771" t="str">
            <v>DL.19990 - SNP</v>
          </cell>
          <cell r="CH771" t="str">
            <v>O.N.P.</v>
          </cell>
          <cell r="CI771" t="str">
            <v>01/06/2020</v>
          </cell>
          <cell r="CJ771" t="str">
            <v>000000000000</v>
          </cell>
          <cell r="CK771" t="str">
            <v>000000000000000</v>
          </cell>
          <cell r="CL771" t="str">
            <v>UE Red De Salud Abancay</v>
          </cell>
          <cell r="CM771" t="str">
            <v>ACTIVO</v>
          </cell>
          <cell r="CQ771" t="str">
            <v>Perú</v>
          </cell>
          <cell r="CR771" t="str">
            <v>DIRECCION RED DE SALUD ABANCAY</v>
          </cell>
        </row>
        <row r="772">
          <cell r="S772" t="str">
            <v>41891308</v>
          </cell>
          <cell r="T772" t="str">
            <v>ROSA MARIELA</v>
          </cell>
          <cell r="U772" t="str">
            <v>ZEVALLOS</v>
          </cell>
          <cell r="V772" t="str">
            <v>SALAZAR</v>
          </cell>
          <cell r="W772" t="str">
            <v>SIN DATOS</v>
          </cell>
          <cell r="X772" t="str">
            <v>31/05/1983</v>
          </cell>
          <cell r="Y772" t="str">
            <v>Femenino</v>
          </cell>
          <cell r="Z772" t="str">
            <v>Soltero</v>
          </cell>
          <cell r="AA772" t="str">
            <v>JR.TARACCALLE 7</v>
          </cell>
          <cell r="AE772" t="str">
            <v>Superior Técnico</v>
          </cell>
          <cell r="AF772" t="str">
            <v>Técnico superior incompleto</v>
          </cell>
          <cell r="AG772" t="str">
            <v>PROFESORA DE COMPUTACION E INFORMATICA (CARRERA TECNICA)</v>
          </cell>
          <cell r="AK772" t="str">
            <v>ESTUDIANTE</v>
          </cell>
          <cell r="AM772" t="str">
            <v>NO</v>
          </cell>
          <cell r="AR772" t="str">
            <v>SI</v>
          </cell>
          <cell r="AS772" t="str">
            <v>NO</v>
          </cell>
          <cell r="AT772" t="str">
            <v>NO</v>
          </cell>
          <cell r="AU772" t="str">
            <v>01/01/2019</v>
          </cell>
          <cell r="AV772" t="str">
            <v>16/04/2019</v>
          </cell>
          <cell r="AW772" t="str">
            <v>TRABAJADOR/A DE SERVICIOS GENERALES</v>
          </cell>
          <cell r="AX772" t="str">
            <v>Regimen 1057 (CAS)</v>
          </cell>
          <cell r="AY772" t="str">
            <v>Contrato CAS</v>
          </cell>
          <cell r="AZ772" t="str">
            <v>Sin Nivel Remunerativo</v>
          </cell>
          <cell r="BA772" t="str">
            <v>0000-Sin Nivel Remunerativo</v>
          </cell>
          <cell r="BC772" t="str">
            <v>Recursos Ordinarios</v>
          </cell>
          <cell r="BD772" t="str">
            <v>1500</v>
          </cell>
          <cell r="BE772" t="str">
            <v>Presencial</v>
          </cell>
          <cell r="BF772" t="str">
            <v>NO</v>
          </cell>
          <cell r="BG772" t="str">
            <v>NO</v>
          </cell>
          <cell r="BI772" t="str">
            <v>NO</v>
          </cell>
          <cell r="BJ772" t="str">
            <v>NO</v>
          </cell>
          <cell r="BL772" t="str">
            <v>NO</v>
          </cell>
          <cell r="BM772" t="str">
            <v>Contrato Administrativo de Servicios</v>
          </cell>
          <cell r="BN772" t="str">
            <v>Auxiliares</v>
          </cell>
          <cell r="BO772" t="str">
            <v>AUXILIAR ADM</v>
          </cell>
          <cell r="BP772" t="str">
            <v>000493</v>
          </cell>
          <cell r="BQ772" t="str">
            <v>Ocupada</v>
          </cell>
          <cell r="BR772" t="str">
            <v>Concurso</v>
          </cell>
          <cell r="BS772" t="str">
            <v>01/10/2019</v>
          </cell>
          <cell r="BT772" t="str">
            <v>MEMORANDUM</v>
          </cell>
          <cell r="BU772" t="str">
            <v>01/10/2019</v>
          </cell>
          <cell r="BV772" t="str">
            <v>042</v>
          </cell>
          <cell r="BW772" t="str">
            <v>RED DE SALUD ABANCAY</v>
          </cell>
          <cell r="BX772" t="str">
            <v>RED DE SALUD ABANCAY</v>
          </cell>
          <cell r="BZ772" t="str">
            <v>Personal y Obligaciones Sociales</v>
          </cell>
          <cell r="CA772" t="str">
            <v>RECURSOS ORDINARIOS</v>
          </cell>
          <cell r="CB772" t="str">
            <v>12</v>
          </cell>
          <cell r="CC772" t="str">
            <v>BANCO DE LA NACION</v>
          </cell>
          <cell r="CD772" t="str">
            <v>CUENTA DE AHORRO</v>
          </cell>
          <cell r="CE772" t="str">
            <v>04181438717</v>
          </cell>
          <cell r="CF772" t="str">
            <v>00000000000000000</v>
          </cell>
          <cell r="CG772" t="str">
            <v>DL.19990 - SNP</v>
          </cell>
          <cell r="CH772" t="str">
            <v>O.N.P.</v>
          </cell>
          <cell r="CI772" t="str">
            <v>01/06/2020</v>
          </cell>
          <cell r="CJ772" t="str">
            <v>000000000000</v>
          </cell>
          <cell r="CK772" t="str">
            <v>000000000000000</v>
          </cell>
          <cell r="CL772" t="str">
            <v>UE Red De Salud Abancay</v>
          </cell>
          <cell r="CM772" t="str">
            <v>ACTIVO</v>
          </cell>
          <cell r="CQ772" t="str">
            <v>Perú</v>
          </cell>
          <cell r="CR772" t="str">
            <v>DIRECCION RED DE SALUD ABANCAY</v>
          </cell>
        </row>
        <row r="773">
          <cell r="S773" t="str">
            <v>41082149</v>
          </cell>
          <cell r="T773" t="str">
            <v>JESUS</v>
          </cell>
          <cell r="U773" t="str">
            <v>AREVALO</v>
          </cell>
          <cell r="V773" t="str">
            <v>ANCCO</v>
          </cell>
          <cell r="W773" t="str">
            <v>SIN DATOS</v>
          </cell>
          <cell r="X773" t="str">
            <v>19/01/1981</v>
          </cell>
          <cell r="Y773" t="str">
            <v>Masculino</v>
          </cell>
          <cell r="Z773" t="str">
            <v>Soltero</v>
          </cell>
          <cell r="AA773" t="str">
            <v>SIN DATOS</v>
          </cell>
          <cell r="AC773" t="str">
            <v>arevalo_522@hotmail.com</v>
          </cell>
          <cell r="AD773" t="str">
            <v>953268681</v>
          </cell>
          <cell r="AE773" t="str">
            <v>Superior Técnico</v>
          </cell>
          <cell r="AF773" t="str">
            <v>Técnico superior completo</v>
          </cell>
          <cell r="AG773" t="str">
            <v>TECNICO EN COMPUTACION E INFORMATICA/EN COMPUTADORAS</v>
          </cell>
          <cell r="AK773" t="str">
            <v>TITULO</v>
          </cell>
          <cell r="AM773" t="str">
            <v>NO</v>
          </cell>
          <cell r="AR773" t="str">
            <v>SI</v>
          </cell>
          <cell r="AS773" t="str">
            <v>NO</v>
          </cell>
          <cell r="AT773" t="str">
            <v>NO</v>
          </cell>
          <cell r="AU773" t="str">
            <v>01/01/2019</v>
          </cell>
          <cell r="AV773" t="str">
            <v>16/04/2019</v>
          </cell>
          <cell r="AW773" t="str">
            <v>TECNICO/A ADMINISTRATIVO I</v>
          </cell>
          <cell r="AX773" t="str">
            <v>Regimen 1057 (CAS)</v>
          </cell>
          <cell r="AY773" t="str">
            <v>Contrato CAS</v>
          </cell>
          <cell r="AZ773" t="str">
            <v>Sin Nivel Remunerativo</v>
          </cell>
          <cell r="BA773" t="str">
            <v>0000-Sin Nivel Remunerativo</v>
          </cell>
          <cell r="BC773" t="str">
            <v>Recursos Ordinarios</v>
          </cell>
          <cell r="BD773" t="str">
            <v>2000</v>
          </cell>
          <cell r="BE773" t="str">
            <v>Presencial</v>
          </cell>
          <cell r="BF773" t="str">
            <v>NO</v>
          </cell>
          <cell r="BG773" t="str">
            <v>NO</v>
          </cell>
          <cell r="BI773" t="str">
            <v>NO</v>
          </cell>
          <cell r="BJ773" t="str">
            <v>NO</v>
          </cell>
          <cell r="BL773" t="str">
            <v>NO</v>
          </cell>
          <cell r="BM773" t="str">
            <v>Contrato Administrativo de Servicios</v>
          </cell>
          <cell r="BN773" t="str">
            <v>Tecnicos</v>
          </cell>
          <cell r="BO773" t="str">
            <v>TECNICO ADM</v>
          </cell>
          <cell r="BP773" t="str">
            <v>000502</v>
          </cell>
          <cell r="BQ773" t="str">
            <v>Ocupada</v>
          </cell>
          <cell r="BR773" t="str">
            <v>Concurso</v>
          </cell>
          <cell r="BS773" t="str">
            <v>01/10/2019</v>
          </cell>
          <cell r="BT773" t="str">
            <v>MEMORANDUM</v>
          </cell>
          <cell r="BU773" t="str">
            <v>01/10/2019</v>
          </cell>
          <cell r="BV773" t="str">
            <v>36</v>
          </cell>
          <cell r="BW773" t="str">
            <v>RED DE SALUD ABANCAY</v>
          </cell>
          <cell r="BX773" t="str">
            <v>RED DE SALUD ABANCAY</v>
          </cell>
          <cell r="BZ773" t="str">
            <v>Personal y Obligaciones Sociales</v>
          </cell>
          <cell r="CA773" t="str">
            <v>RECURSOS ORDINARIOS</v>
          </cell>
          <cell r="CB773" t="str">
            <v>12</v>
          </cell>
          <cell r="CC773" t="str">
            <v>BANCO DE LA NACION</v>
          </cell>
          <cell r="CD773" t="str">
            <v>CUENTA DE AHORRO</v>
          </cell>
          <cell r="CE773" t="str">
            <v>04181231810</v>
          </cell>
          <cell r="CF773" t="str">
            <v>00000000000000000000</v>
          </cell>
          <cell r="CG773" t="str">
            <v>DL.25897 - SPP</v>
          </cell>
          <cell r="CH773" t="str">
            <v>AFP INTEGRA</v>
          </cell>
          <cell r="CI773" t="str">
            <v>01/06/2020</v>
          </cell>
          <cell r="CJ773" t="str">
            <v>596031JAAVC3</v>
          </cell>
          <cell r="CK773" t="str">
            <v>000000000000000</v>
          </cell>
          <cell r="CL773" t="str">
            <v>UE Red De Salud Abancay</v>
          </cell>
          <cell r="CM773" t="str">
            <v>ACTIVO</v>
          </cell>
          <cell r="CQ773" t="str">
            <v>Perú</v>
          </cell>
          <cell r="CR773" t="str">
            <v>DIRECCION RED DE SALUD ABANCAY</v>
          </cell>
        </row>
        <row r="774">
          <cell r="S774" t="str">
            <v>42529174</v>
          </cell>
          <cell r="T774" t="str">
            <v>JULIO CESAR</v>
          </cell>
          <cell r="U774" t="str">
            <v>GARFIAS</v>
          </cell>
          <cell r="V774" t="str">
            <v>LUNA</v>
          </cell>
          <cell r="W774" t="str">
            <v>SIN DATOS</v>
          </cell>
          <cell r="X774" t="str">
            <v>28/07/1984</v>
          </cell>
          <cell r="Y774" t="str">
            <v>Masculino</v>
          </cell>
          <cell r="Z774" t="str">
            <v>Soltero</v>
          </cell>
          <cell r="AA774" t="str">
            <v>CHUCHIN</v>
          </cell>
          <cell r="AC774" t="str">
            <v>julio995517777@gmail.com</v>
          </cell>
          <cell r="AD774" t="str">
            <v>995517777</v>
          </cell>
          <cell r="AE774" t="str">
            <v>Superior Técnico</v>
          </cell>
          <cell r="AF774" t="str">
            <v>Técnico superior completo</v>
          </cell>
          <cell r="AG774" t="str">
            <v>TECNICO EN ENFERMERIA</v>
          </cell>
          <cell r="AK774" t="str">
            <v>TITULO</v>
          </cell>
          <cell r="AM774" t="str">
            <v>NO</v>
          </cell>
          <cell r="AR774" t="str">
            <v>SI</v>
          </cell>
          <cell r="AS774" t="str">
            <v>NO</v>
          </cell>
          <cell r="AT774" t="str">
            <v>NO</v>
          </cell>
          <cell r="AU774" t="str">
            <v>2013-11-01</v>
          </cell>
          <cell r="AV774" t="str">
            <v>2013-11-01</v>
          </cell>
          <cell r="AW774" t="str">
            <v>TECNICO/A EN ENFERMERIA I</v>
          </cell>
          <cell r="AX774" t="str">
            <v>Regimen 1057 (CAS)</v>
          </cell>
          <cell r="AY774" t="str">
            <v>Contrato CAS</v>
          </cell>
          <cell r="AZ774" t="str">
            <v>Sin Nivel Remunerativo</v>
          </cell>
          <cell r="BA774" t="str">
            <v>0000-Sin Nivel Remunerativo</v>
          </cell>
          <cell r="BC774" t="str">
            <v>Recursos Ordinarios</v>
          </cell>
          <cell r="BD774" t="str">
            <v>2000</v>
          </cell>
          <cell r="BE774" t="str">
            <v>Presencial</v>
          </cell>
          <cell r="BF774" t="str">
            <v>NO</v>
          </cell>
          <cell r="BG774" t="str">
            <v>NO</v>
          </cell>
          <cell r="BI774" t="str">
            <v>NO</v>
          </cell>
          <cell r="BJ774" t="str">
            <v>NO</v>
          </cell>
          <cell r="BL774" t="str">
            <v>NO</v>
          </cell>
          <cell r="BM774" t="str">
            <v>Contrato Administrativo de Servicios</v>
          </cell>
          <cell r="BN774" t="str">
            <v>Tecnicos</v>
          </cell>
          <cell r="BO774" t="str">
            <v>TECNICO ASIS</v>
          </cell>
          <cell r="BP774" t="str">
            <v>000501</v>
          </cell>
          <cell r="BQ774" t="str">
            <v>Ocupada</v>
          </cell>
          <cell r="BR774" t="str">
            <v>Concurso</v>
          </cell>
          <cell r="BS774" t="str">
            <v>01/10/2019</v>
          </cell>
          <cell r="BT774" t="str">
            <v>MEMORANDUM</v>
          </cell>
          <cell r="BU774" t="str">
            <v>01/10/2019</v>
          </cell>
          <cell r="BV774" t="str">
            <v>0023</v>
          </cell>
          <cell r="BW774" t="str">
            <v>RED DE SALUD ABANCAY</v>
          </cell>
          <cell r="BX774" t="str">
            <v>RED DE SALUD ABANCAY</v>
          </cell>
          <cell r="BZ774" t="str">
            <v>Personal y Obligaciones Sociales</v>
          </cell>
          <cell r="CA774" t="str">
            <v>RECURSOS ORDINARIOS</v>
          </cell>
          <cell r="CB774" t="str">
            <v>12</v>
          </cell>
          <cell r="CC774" t="str">
            <v>BANCO DE LA NACION</v>
          </cell>
          <cell r="CD774" t="str">
            <v>CUENTA DE AHORRO</v>
          </cell>
          <cell r="CE774" t="str">
            <v>04181438709</v>
          </cell>
          <cell r="CF774" t="str">
            <v>0000000000000000000</v>
          </cell>
          <cell r="CG774" t="str">
            <v>DL.19990 - SNP</v>
          </cell>
          <cell r="CH774" t="str">
            <v>O.N.P.</v>
          </cell>
          <cell r="CI774" t="str">
            <v>01/06/2020</v>
          </cell>
          <cell r="CJ774" t="str">
            <v>000000000000</v>
          </cell>
          <cell r="CK774" t="str">
            <v>000000000000000</v>
          </cell>
          <cell r="CL774" t="str">
            <v>UE Red De Salud Abancay</v>
          </cell>
          <cell r="CM774" t="str">
            <v>ACTIVO</v>
          </cell>
          <cell r="CQ774" t="str">
            <v>Perú</v>
          </cell>
          <cell r="CR774" t="str">
            <v>DIRECCION RED DE SALUD ABANCAY</v>
          </cell>
        </row>
        <row r="775">
          <cell r="S775" t="str">
            <v>42110486</v>
          </cell>
          <cell r="T775" t="str">
            <v>HEIDI</v>
          </cell>
          <cell r="U775" t="str">
            <v>GAMARRA</v>
          </cell>
          <cell r="V775" t="str">
            <v>VASQUEZ</v>
          </cell>
          <cell r="W775" t="str">
            <v>SIN DATOS</v>
          </cell>
          <cell r="X775" t="str">
            <v>22/06/1983</v>
          </cell>
          <cell r="Y775" t="str">
            <v>Femenino</v>
          </cell>
          <cell r="Z775" t="str">
            <v>Soltero</v>
          </cell>
          <cell r="AA775" t="str">
            <v>SIN DATOS</v>
          </cell>
          <cell r="AE775" t="str">
            <v>Superior Universitario</v>
          </cell>
          <cell r="AF775" t="str">
            <v>Superior completo</v>
          </cell>
          <cell r="AG775" t="str">
            <v>PSICOLOGO</v>
          </cell>
          <cell r="AK775" t="str">
            <v>TITULO</v>
          </cell>
          <cell r="AL775" t="str">
            <v>011100</v>
          </cell>
          <cell r="AM775" t="str">
            <v>NO</v>
          </cell>
          <cell r="AR775" t="str">
            <v>SI</v>
          </cell>
          <cell r="AS775" t="str">
            <v>NO</v>
          </cell>
          <cell r="AT775" t="str">
            <v>NO</v>
          </cell>
          <cell r="AW775" t="str">
            <v>PSICOLOGO/A</v>
          </cell>
          <cell r="AX775" t="str">
            <v>Regimen 1057 (CAS)</v>
          </cell>
          <cell r="AY775" t="str">
            <v>Contrato CAS</v>
          </cell>
          <cell r="AZ775" t="str">
            <v>Sin Nivel Remunerativo</v>
          </cell>
          <cell r="BA775" t="str">
            <v>0000-Sin Nivel Remunerativo</v>
          </cell>
          <cell r="BC775" t="str">
            <v>Recursos Ordinarios</v>
          </cell>
          <cell r="BD775" t="str">
            <v>2500</v>
          </cell>
          <cell r="BE775" t="str">
            <v>Presencial</v>
          </cell>
          <cell r="BF775" t="str">
            <v>NO</v>
          </cell>
          <cell r="BG775" t="str">
            <v>NO</v>
          </cell>
          <cell r="BI775" t="str">
            <v>NO</v>
          </cell>
          <cell r="BJ775" t="str">
            <v>NO</v>
          </cell>
          <cell r="BL775" t="str">
            <v>NO</v>
          </cell>
          <cell r="BM775" t="str">
            <v>Contrato Administrativo de Servicios</v>
          </cell>
          <cell r="BN775" t="str">
            <v>Profesionales de la Salud</v>
          </cell>
          <cell r="BO775" t="str">
            <v>PROF. DE LA SALUD</v>
          </cell>
          <cell r="BP775" t="str">
            <v>000509</v>
          </cell>
          <cell r="BQ775" t="str">
            <v>Ocupada</v>
          </cell>
          <cell r="BR775" t="str">
            <v>Concurso</v>
          </cell>
          <cell r="BS775" t="str">
            <v>01/10/2019</v>
          </cell>
          <cell r="BT775" t="str">
            <v>MEMORANDUM</v>
          </cell>
          <cell r="BU775" t="str">
            <v>01/10/2019</v>
          </cell>
          <cell r="BV775" t="str">
            <v>49</v>
          </cell>
          <cell r="BW775" t="str">
            <v>RED DE SALUD ABANCAY</v>
          </cell>
          <cell r="BX775" t="str">
            <v>RED DE SALUD ABANCAY</v>
          </cell>
          <cell r="BZ775" t="str">
            <v>Personal y Obligaciones Sociales</v>
          </cell>
          <cell r="CA775" t="str">
            <v>RECURSOS ORDINARIOS</v>
          </cell>
          <cell r="CB775" t="str">
            <v>12</v>
          </cell>
          <cell r="CC775" t="str">
            <v>BANCO DE LA NACION</v>
          </cell>
          <cell r="CD775" t="str">
            <v>CUENTA DE AHORRO</v>
          </cell>
          <cell r="CE775" t="str">
            <v>04042332912</v>
          </cell>
          <cell r="CF775" t="str">
            <v>00000000000000000000</v>
          </cell>
          <cell r="CG775" t="str">
            <v>DL.25897 - SPP</v>
          </cell>
          <cell r="CH775" t="str">
            <v>AFP HABITAT</v>
          </cell>
          <cell r="CI775" t="str">
            <v>01/06/2020</v>
          </cell>
          <cell r="CJ775" t="str">
            <v>304870HGVAQ8</v>
          </cell>
          <cell r="CK775" t="str">
            <v>000000000000000</v>
          </cell>
          <cell r="CL775" t="str">
            <v>UE Red De Salud Abancay</v>
          </cell>
          <cell r="CM775" t="str">
            <v>ACTIVO</v>
          </cell>
          <cell r="CQ775" t="str">
            <v>Perú</v>
          </cell>
          <cell r="CR775" t="str">
            <v>DIRECCION RED DE SALUD ABANCAY</v>
          </cell>
        </row>
        <row r="776">
          <cell r="S776" t="str">
            <v>43376326</v>
          </cell>
          <cell r="T776" t="str">
            <v>JHONATAN</v>
          </cell>
          <cell r="U776" t="str">
            <v>MARTINEZ</v>
          </cell>
          <cell r="V776" t="str">
            <v>HUAMAN</v>
          </cell>
          <cell r="W776" t="str">
            <v>SIN DATOS</v>
          </cell>
          <cell r="X776" t="str">
            <v>24/10/1985</v>
          </cell>
          <cell r="Y776" t="str">
            <v>Masculino</v>
          </cell>
          <cell r="Z776" t="str">
            <v>Soltero</v>
          </cell>
          <cell r="AA776" t="str">
            <v>AV PRADO S/N</v>
          </cell>
          <cell r="AC776" t="str">
            <v>yomar2008@hotmail.com</v>
          </cell>
          <cell r="AD776" t="str">
            <v>956697566</v>
          </cell>
          <cell r="AE776" t="str">
            <v>Superior Universitario</v>
          </cell>
          <cell r="AF776" t="str">
            <v>Superior completo</v>
          </cell>
          <cell r="AG776" t="str">
            <v>MEDICO CIRUJANO</v>
          </cell>
          <cell r="AK776" t="str">
            <v>TITULO</v>
          </cell>
          <cell r="AL776" t="str">
            <v>66302</v>
          </cell>
          <cell r="AM776" t="str">
            <v>NO</v>
          </cell>
          <cell r="AR776" t="str">
            <v>SI</v>
          </cell>
          <cell r="AS776" t="str">
            <v>NO</v>
          </cell>
          <cell r="AT776" t="str">
            <v>NO</v>
          </cell>
          <cell r="AW776" t="str">
            <v>MEDICO</v>
          </cell>
          <cell r="AX776" t="str">
            <v>Regimen 1057 (CAS)</v>
          </cell>
          <cell r="AY776" t="str">
            <v>Contrato CAS</v>
          </cell>
          <cell r="AZ776" t="str">
            <v>Sin Nivel Remunerativo</v>
          </cell>
          <cell r="BA776" t="str">
            <v>0000-Sin Nivel Remunerativo</v>
          </cell>
          <cell r="BC776" t="str">
            <v>Recursos Ordinarios</v>
          </cell>
          <cell r="BD776" t="str">
            <v>6500</v>
          </cell>
          <cell r="BE776" t="str">
            <v>Presencial</v>
          </cell>
          <cell r="BF776" t="str">
            <v>NO</v>
          </cell>
          <cell r="BG776" t="str">
            <v>NO</v>
          </cell>
          <cell r="BI776" t="str">
            <v>NO</v>
          </cell>
          <cell r="BJ776" t="str">
            <v>NO</v>
          </cell>
          <cell r="BL776" t="str">
            <v>NO</v>
          </cell>
          <cell r="BM776" t="str">
            <v>Contrato Administrativo de Servicios</v>
          </cell>
          <cell r="BN776" t="str">
            <v>Profesionales de la Salud</v>
          </cell>
          <cell r="BO776" t="str">
            <v>MEDICO</v>
          </cell>
          <cell r="BP776" t="str">
            <v>000497</v>
          </cell>
          <cell r="BQ776" t="str">
            <v>Ocupada</v>
          </cell>
          <cell r="BR776" t="str">
            <v>Concurso</v>
          </cell>
          <cell r="BS776" t="str">
            <v>01/10/2019</v>
          </cell>
          <cell r="BT776" t="str">
            <v>MEMORANDUM</v>
          </cell>
          <cell r="BU776" t="str">
            <v>01/10/2019</v>
          </cell>
          <cell r="BV776" t="str">
            <v>60</v>
          </cell>
          <cell r="BW776" t="str">
            <v>RED DE SALUD ABANCAY</v>
          </cell>
          <cell r="BX776" t="str">
            <v>RED DE SALUD ABANCAY</v>
          </cell>
          <cell r="BZ776" t="str">
            <v>Personal y Obligaciones Sociales</v>
          </cell>
          <cell r="CA776" t="str">
            <v>RECURSOS ORDINARIOS</v>
          </cell>
          <cell r="CB776" t="str">
            <v>12</v>
          </cell>
          <cell r="CC776" t="str">
            <v>BANCO DE LA NACION</v>
          </cell>
          <cell r="CD776" t="str">
            <v>CUENTA DE AHORRO</v>
          </cell>
          <cell r="CE776" t="str">
            <v>04047228722</v>
          </cell>
          <cell r="CF776" t="str">
            <v>00000000000000000000</v>
          </cell>
          <cell r="CG776" t="str">
            <v>DL.25897 - SPP</v>
          </cell>
          <cell r="CH776" t="str">
            <v>AFP HABITAT</v>
          </cell>
          <cell r="CI776" t="str">
            <v>01/06/2020</v>
          </cell>
          <cell r="CJ776" t="str">
            <v>313421JMHTM2</v>
          </cell>
          <cell r="CK776" t="str">
            <v>000000000000000</v>
          </cell>
          <cell r="CL776" t="str">
            <v>UE Red De Salud Abancay</v>
          </cell>
          <cell r="CM776" t="str">
            <v>ACTIVO</v>
          </cell>
          <cell r="CQ776" t="str">
            <v>Perú</v>
          </cell>
          <cell r="CR776" t="str">
            <v>DIRECCION RED DE SALUD ABANCAY</v>
          </cell>
        </row>
        <row r="777">
          <cell r="S777" t="str">
            <v>42807507</v>
          </cell>
          <cell r="T777" t="str">
            <v>ELIZABETH</v>
          </cell>
          <cell r="U777" t="str">
            <v>USTUA</v>
          </cell>
          <cell r="V777" t="str">
            <v>SANCHEZ</v>
          </cell>
          <cell r="W777" t="str">
            <v>SIN DATOS</v>
          </cell>
          <cell r="X777" t="str">
            <v>07/12/1984</v>
          </cell>
          <cell r="Y777" t="str">
            <v>Femenino</v>
          </cell>
          <cell r="Z777" t="str">
            <v>Soltero</v>
          </cell>
          <cell r="AA777" t="str">
            <v>URB.GRANJA MAUCCALLE A 9</v>
          </cell>
          <cell r="AB777" t="str">
            <v>10428075079</v>
          </cell>
          <cell r="AC777" t="str">
            <v>lita_corazon1@hotmail.com</v>
          </cell>
          <cell r="AD777" t="str">
            <v>983620765</v>
          </cell>
          <cell r="AE777" t="str">
            <v>Superior Universitario</v>
          </cell>
          <cell r="AF777" t="str">
            <v>Superior completo</v>
          </cell>
          <cell r="AG777" t="str">
            <v>ENFERMERA(O)</v>
          </cell>
          <cell r="AK777" t="str">
            <v>TITULO</v>
          </cell>
          <cell r="AL777" t="str">
            <v>54029</v>
          </cell>
          <cell r="AM777" t="str">
            <v>NO</v>
          </cell>
          <cell r="AR777" t="str">
            <v>SI</v>
          </cell>
          <cell r="AS777" t="str">
            <v>NO</v>
          </cell>
          <cell r="AT777" t="str">
            <v>NO</v>
          </cell>
          <cell r="AV777" t="str">
            <v>01/01/2019</v>
          </cell>
          <cell r="AW777" t="str">
            <v>ENFERMERA/O</v>
          </cell>
          <cell r="AX777" t="str">
            <v>Regimen 1057 (CAS)</v>
          </cell>
          <cell r="AY777" t="str">
            <v>Contrato CAS</v>
          </cell>
          <cell r="AZ777" t="str">
            <v>Sin Nivel Remunerativo</v>
          </cell>
          <cell r="BA777" t="str">
            <v>0000-Sin Nivel Remunerativo</v>
          </cell>
          <cell r="BC777" t="str">
            <v>Recursos Ordinarios</v>
          </cell>
          <cell r="BD777" t="str">
            <v>2800</v>
          </cell>
          <cell r="BE777" t="str">
            <v>Presencial</v>
          </cell>
          <cell r="BF777" t="str">
            <v>NO</v>
          </cell>
          <cell r="BG777" t="str">
            <v>NO</v>
          </cell>
          <cell r="BI777" t="str">
            <v>NO</v>
          </cell>
          <cell r="BJ777" t="str">
            <v>NO</v>
          </cell>
          <cell r="BL777" t="str">
            <v>NO</v>
          </cell>
          <cell r="BM777" t="str">
            <v>Contrato Administrativo de Servicios</v>
          </cell>
          <cell r="BN777" t="str">
            <v>Profesionales de la Salud</v>
          </cell>
          <cell r="BO777" t="str">
            <v>PROF. DE LA SALUD</v>
          </cell>
          <cell r="BP777" t="str">
            <v>000504</v>
          </cell>
          <cell r="BQ777" t="str">
            <v>Ocupada</v>
          </cell>
          <cell r="BR777" t="str">
            <v>Concurso</v>
          </cell>
          <cell r="BS777" t="str">
            <v>01/10/2019</v>
          </cell>
          <cell r="BT777" t="str">
            <v>MEMORANDUM</v>
          </cell>
          <cell r="BU777" t="str">
            <v>01/10/2019</v>
          </cell>
          <cell r="BV777" t="str">
            <v>57</v>
          </cell>
          <cell r="BW777" t="str">
            <v>RED DE SALUD ABANCAY</v>
          </cell>
          <cell r="BX777" t="str">
            <v>RED DE SALUD ABANCAY</v>
          </cell>
          <cell r="BZ777" t="str">
            <v>Personal y Obligaciones Sociales</v>
          </cell>
          <cell r="CA777" t="str">
            <v>RECURSOS ORDINARIOS</v>
          </cell>
          <cell r="CB777" t="str">
            <v>12</v>
          </cell>
          <cell r="CC777" t="str">
            <v>BANCO DE LA NACION</v>
          </cell>
          <cell r="CD777" t="str">
            <v>CUENTA DE AHORRO</v>
          </cell>
          <cell r="CE777" t="str">
            <v>04181065864</v>
          </cell>
          <cell r="CF777" t="str">
            <v>000000000000000000</v>
          </cell>
          <cell r="CG777" t="str">
            <v>DL.19990 - SNP</v>
          </cell>
          <cell r="CH777" t="str">
            <v>O.N.P.</v>
          </cell>
          <cell r="CI777" t="str">
            <v>01/06/2020</v>
          </cell>
          <cell r="CJ777" t="str">
            <v>000</v>
          </cell>
          <cell r="CK777" t="str">
            <v>000000000000000</v>
          </cell>
          <cell r="CL777" t="str">
            <v>UE Red De Salud Abancay</v>
          </cell>
          <cell r="CM777" t="str">
            <v>ACTIVO</v>
          </cell>
          <cell r="CQ777" t="str">
            <v>Perú</v>
          </cell>
          <cell r="CR777" t="str">
            <v>DIRECCION RED DE SALUD ABANCAY</v>
          </cell>
        </row>
        <row r="778">
          <cell r="S778" t="str">
            <v>45162656</v>
          </cell>
          <cell r="T778" t="str">
            <v>HEVERT</v>
          </cell>
          <cell r="U778" t="str">
            <v>MENDOZA</v>
          </cell>
          <cell r="V778" t="str">
            <v>ZAVALA</v>
          </cell>
          <cell r="W778" t="str">
            <v>SIN DATOS</v>
          </cell>
          <cell r="X778" t="str">
            <v>07/06/1982</v>
          </cell>
          <cell r="Y778" t="str">
            <v>Masculino</v>
          </cell>
          <cell r="Z778" t="str">
            <v>Soltero</v>
          </cell>
          <cell r="AA778" t="str">
            <v>MAUCACALLE - SAHUANAY</v>
          </cell>
          <cell r="AC778" t="str">
            <v>hevertmendozazavala@gmail.com</v>
          </cell>
          <cell r="AD778" t="str">
            <v>989526657</v>
          </cell>
          <cell r="AE778" t="str">
            <v>Superior Técnico</v>
          </cell>
          <cell r="AF778" t="str">
            <v>Técnico superior incompleto</v>
          </cell>
          <cell r="AG778" t="str">
            <v>PROFESORA DE COMPUTACION E INFORMATICA (CARRERA TECNICA)</v>
          </cell>
          <cell r="AK778" t="str">
            <v>ESTUDIANTE</v>
          </cell>
          <cell r="AM778" t="str">
            <v>NO</v>
          </cell>
          <cell r="AR778" t="str">
            <v>SI</v>
          </cell>
          <cell r="AS778" t="str">
            <v>NO</v>
          </cell>
          <cell r="AT778" t="str">
            <v>NO</v>
          </cell>
          <cell r="AV778" t="str">
            <v>01/01/2020</v>
          </cell>
          <cell r="AW778" t="str">
            <v>AUXILIAR ADMINISTRATIVO</v>
          </cell>
          <cell r="AX778" t="str">
            <v>Regimen 1057 (CAS)</v>
          </cell>
          <cell r="AY778" t="str">
            <v>Contrato CAS</v>
          </cell>
          <cell r="AZ778" t="str">
            <v>Sin Nivel Remunerativo</v>
          </cell>
          <cell r="BA778" t="str">
            <v>0000-Sin Nivel Remunerativo</v>
          </cell>
          <cell r="BC778" t="str">
            <v>Recursos Ordinarios</v>
          </cell>
          <cell r="BD778" t="str">
            <v>1500</v>
          </cell>
          <cell r="BE778" t="str">
            <v>Presencial</v>
          </cell>
          <cell r="BF778" t="str">
            <v>NO</v>
          </cell>
          <cell r="BG778" t="str">
            <v>NO</v>
          </cell>
          <cell r="BI778" t="str">
            <v>NO</v>
          </cell>
          <cell r="BJ778" t="str">
            <v>NO</v>
          </cell>
          <cell r="BL778" t="str">
            <v>NO</v>
          </cell>
          <cell r="BM778" t="str">
            <v>Contrato Administrativo de Servicios</v>
          </cell>
          <cell r="BN778" t="str">
            <v>Auxiliares</v>
          </cell>
          <cell r="BO778" t="str">
            <v>AUXILIAR ADM</v>
          </cell>
          <cell r="BP778" t="str">
            <v>000499</v>
          </cell>
          <cell r="BQ778" t="str">
            <v>Ocupada</v>
          </cell>
          <cell r="BR778" t="str">
            <v>Concurso</v>
          </cell>
          <cell r="BS778" t="str">
            <v>01/10/2019</v>
          </cell>
          <cell r="BT778" t="str">
            <v>MEMORANDUM</v>
          </cell>
          <cell r="BU778" t="str">
            <v>01/10/2019</v>
          </cell>
          <cell r="BV778" t="str">
            <v>47</v>
          </cell>
          <cell r="BW778" t="str">
            <v>RED DE SALUD ABANCAY</v>
          </cell>
          <cell r="BX778" t="str">
            <v>RED DE SALUD ABANCAY</v>
          </cell>
          <cell r="BZ778" t="str">
            <v>Personal y Obligaciones Sociales</v>
          </cell>
          <cell r="CA778" t="str">
            <v>RECURSOS ORDINARIOS</v>
          </cell>
          <cell r="CB778" t="str">
            <v>12</v>
          </cell>
          <cell r="CC778" t="str">
            <v>BANCO DE LA NACION</v>
          </cell>
          <cell r="CD778" t="str">
            <v>CUENTA DE AHORRO</v>
          </cell>
          <cell r="CE778" t="str">
            <v>0</v>
          </cell>
          <cell r="CF778" t="str">
            <v>0000000000000000</v>
          </cell>
          <cell r="CG778" t="str">
            <v>DL.19990 - SNP</v>
          </cell>
          <cell r="CH778" t="str">
            <v>O.N.P.</v>
          </cell>
          <cell r="CI778" t="str">
            <v>01/06/2020</v>
          </cell>
          <cell r="CJ778" t="str">
            <v>000000000000</v>
          </cell>
          <cell r="CK778" t="str">
            <v>000000000000000</v>
          </cell>
          <cell r="CL778" t="str">
            <v>UE Red De Salud Abancay</v>
          </cell>
          <cell r="CM778" t="str">
            <v>ACTIVO</v>
          </cell>
          <cell r="CQ778" t="str">
            <v>Perú</v>
          </cell>
          <cell r="CR778" t="str">
            <v>DIRECCION RED DE SALUD ABANCAY</v>
          </cell>
        </row>
        <row r="779">
          <cell r="S779" t="str">
            <v>07875064</v>
          </cell>
          <cell r="T779" t="str">
            <v>IRMA ANGELICA</v>
          </cell>
          <cell r="U779" t="str">
            <v>TEMOCHE</v>
          </cell>
          <cell r="V779" t="str">
            <v>GUTIERREZ</v>
          </cell>
          <cell r="W779" t="str">
            <v>SIN DATOS</v>
          </cell>
          <cell r="X779" t="str">
            <v>04/03/1971</v>
          </cell>
          <cell r="Y779" t="str">
            <v>Femenino</v>
          </cell>
          <cell r="Z779" t="str">
            <v>Divorciado</v>
          </cell>
          <cell r="AA779" t="str">
            <v>SIN DATOS</v>
          </cell>
          <cell r="AE779" t="str">
            <v>Superior Universitario</v>
          </cell>
          <cell r="AF779" t="str">
            <v>Superior completo</v>
          </cell>
          <cell r="AG779" t="str">
            <v>TECNOLOGO MEDICO TERAPIA OCUPACIONAL</v>
          </cell>
          <cell r="AK779" t="str">
            <v>TITULO</v>
          </cell>
          <cell r="AM779" t="str">
            <v>NO</v>
          </cell>
          <cell r="AR779" t="str">
            <v>SI</v>
          </cell>
          <cell r="AS779" t="str">
            <v>NO</v>
          </cell>
          <cell r="AT779" t="str">
            <v>NO</v>
          </cell>
          <cell r="AV779" t="str">
            <v>01/08/2020</v>
          </cell>
          <cell r="AW779" t="str">
            <v>TECNOLOGO MEDICO TERAPIA OCUPACIONAL</v>
          </cell>
          <cell r="AX779" t="str">
            <v>Regimen 1057 (CAS)</v>
          </cell>
          <cell r="AY779" t="str">
            <v>Contrato CAS</v>
          </cell>
          <cell r="AZ779" t="str">
            <v>Sin Nivel Remunerativo</v>
          </cell>
          <cell r="BA779" t="str">
            <v>0000-Sin Nivel Remunerativo</v>
          </cell>
          <cell r="BC779" t="str">
            <v>Recursos Ordinarios</v>
          </cell>
          <cell r="BD779" t="str">
            <v>2800</v>
          </cell>
          <cell r="BE779" t="str">
            <v>Presencial</v>
          </cell>
          <cell r="BF779" t="str">
            <v>NO</v>
          </cell>
          <cell r="BG779" t="str">
            <v>NO</v>
          </cell>
          <cell r="BI779" t="str">
            <v>NO</v>
          </cell>
          <cell r="BJ779" t="str">
            <v>NO</v>
          </cell>
          <cell r="BL779" t="str">
            <v>NO</v>
          </cell>
          <cell r="BM779" t="str">
            <v>Contrato Administrativo de Servicios</v>
          </cell>
          <cell r="BN779" t="str">
            <v>Profesionales de la Salud</v>
          </cell>
          <cell r="BO779" t="str">
            <v>PROF. DE LA SALUD</v>
          </cell>
          <cell r="BP779" t="str">
            <v>000508</v>
          </cell>
          <cell r="BQ779" t="str">
            <v>Ocupada</v>
          </cell>
          <cell r="BR779" t="str">
            <v>Contrato</v>
          </cell>
          <cell r="BS779" t="str">
            <v>01/09/2020</v>
          </cell>
          <cell r="BT779" t="str">
            <v>MEMORANDUM</v>
          </cell>
          <cell r="BU779" t="str">
            <v>01/09/2020</v>
          </cell>
          <cell r="BV779" t="str">
            <v>363-2020</v>
          </cell>
          <cell r="BW779" t="str">
            <v>RED DE SALUD ABANCAY</v>
          </cell>
          <cell r="BX779" t="str">
            <v>RED DE SALUD ABANCAY</v>
          </cell>
          <cell r="BZ779" t="str">
            <v>Personal y Obligaciones Sociales</v>
          </cell>
          <cell r="CA779" t="str">
            <v>RECURSOS ORDINARIOS</v>
          </cell>
          <cell r="CB779" t="str">
            <v>12</v>
          </cell>
          <cell r="CC779" t="str">
            <v>BANCO DE LA NACION</v>
          </cell>
          <cell r="CD779" t="str">
            <v>CUENTA DE AHORRO</v>
          </cell>
          <cell r="CE779" t="str">
            <v>04181241549</v>
          </cell>
          <cell r="CF779" t="str">
            <v>00000000000000000</v>
          </cell>
          <cell r="CG779" t="str">
            <v>DL.25897 - SPP</v>
          </cell>
          <cell r="CH779" t="str">
            <v>PRIMA AFP</v>
          </cell>
          <cell r="CI779" t="str">
            <v>01/09/2020</v>
          </cell>
          <cell r="CJ779" t="str">
            <v>559910itgoi0</v>
          </cell>
          <cell r="CK779" t="str">
            <v>000000000000000</v>
          </cell>
          <cell r="CL779" t="str">
            <v>UE Red De Salud Abancay</v>
          </cell>
          <cell r="CM779" t="str">
            <v>ACTIVO</v>
          </cell>
          <cell r="CQ779" t="str">
            <v>Perú</v>
          </cell>
          <cell r="CR779" t="str">
            <v>DIRECCION RED DE SALUD ABANCAY</v>
          </cell>
        </row>
        <row r="780">
          <cell r="S780" t="str">
            <v>15735518</v>
          </cell>
          <cell r="T780" t="str">
            <v>EDILBERTO</v>
          </cell>
          <cell r="U780" t="str">
            <v>BANDA</v>
          </cell>
          <cell r="V780" t="str">
            <v>CARRANZA</v>
          </cell>
          <cell r="W780" t="str">
            <v>SIN DATOS</v>
          </cell>
          <cell r="X780" t="str">
            <v>01/01/1974</v>
          </cell>
          <cell r="Y780" t="str">
            <v>Masculino</v>
          </cell>
          <cell r="Z780" t="str">
            <v>Soltero</v>
          </cell>
          <cell r="AA780" t="str">
            <v>CIRCUNVALACION 1612 DPTO.302</v>
          </cell>
          <cell r="AC780" t="str">
            <v>bandaedy@hotmail.com</v>
          </cell>
          <cell r="AD780" t="str">
            <v>983601415</v>
          </cell>
          <cell r="AE780" t="str">
            <v>Superior Universitario</v>
          </cell>
          <cell r="AF780" t="str">
            <v>Superior completo</v>
          </cell>
          <cell r="AG780" t="str">
            <v>MEDICO CIRUJANO</v>
          </cell>
          <cell r="AK780" t="str">
            <v>TITULO</v>
          </cell>
          <cell r="AL780" t="str">
            <v>41387</v>
          </cell>
          <cell r="AM780" t="str">
            <v>SI</v>
          </cell>
          <cell r="AN780" t="str">
            <v>PSIQUIATRIA</v>
          </cell>
          <cell r="AO780" t="str">
            <v>RNE</v>
          </cell>
          <cell r="AP780" t="str">
            <v>040962</v>
          </cell>
          <cell r="AQ780" t="str">
            <v>UNIVERSIDAD NACIONAL MAYOR DE SAN MARCOS</v>
          </cell>
          <cell r="AR780" t="str">
            <v>SI</v>
          </cell>
          <cell r="AS780" t="str">
            <v>NO</v>
          </cell>
          <cell r="AT780" t="str">
            <v>NO</v>
          </cell>
          <cell r="AU780" t="str">
            <v>01-07-2004</v>
          </cell>
          <cell r="AV780" t="str">
            <v>2016-07-01</v>
          </cell>
          <cell r="AW780" t="str">
            <v>MEDICO</v>
          </cell>
          <cell r="AX780" t="str">
            <v>Regimen 276</v>
          </cell>
          <cell r="AY780" t="str">
            <v>Contratado 276 - Plazo fijo</v>
          </cell>
          <cell r="AZ780" t="str">
            <v>MC-2</v>
          </cell>
          <cell r="BA780" t="str">
            <v>0072-MC-2-Medico Cirujano N-2</v>
          </cell>
          <cell r="BB780" t="str">
            <v>16</v>
          </cell>
          <cell r="BE780" t="str">
            <v>Presencial</v>
          </cell>
          <cell r="BF780" t="str">
            <v>NO</v>
          </cell>
          <cell r="BG780" t="str">
            <v>NO</v>
          </cell>
          <cell r="BI780" t="str">
            <v>NO</v>
          </cell>
          <cell r="BJ780" t="str">
            <v>NO</v>
          </cell>
          <cell r="BL780" t="str">
            <v>NO</v>
          </cell>
          <cell r="BM780" t="str">
            <v>Activos</v>
          </cell>
          <cell r="BN780" t="str">
            <v>Profesionales de la Salud</v>
          </cell>
          <cell r="BO780" t="str">
            <v>MEDICO</v>
          </cell>
          <cell r="BP780" t="str">
            <v>000121</v>
          </cell>
          <cell r="BQ780" t="str">
            <v>Ocupada</v>
          </cell>
          <cell r="BR780" t="str">
            <v>Concurso</v>
          </cell>
          <cell r="BS780" t="str">
            <v>01/10/2019</v>
          </cell>
          <cell r="BT780" t="str">
            <v>RESOLUCION DIRECTORAL</v>
          </cell>
          <cell r="BU780" t="str">
            <v>01/10/2019</v>
          </cell>
          <cell r="BV780" t="str">
            <v>396</v>
          </cell>
          <cell r="BX780" t="str">
            <v>DIRECCION EJECUTIVA</v>
          </cell>
          <cell r="BY780" t="str">
            <v>GESTION ADMINISTRATIVA</v>
          </cell>
          <cell r="BZ780" t="str">
            <v>Personal y Obligaciones Sociales</v>
          </cell>
          <cell r="CA780" t="str">
            <v>RECURSOS ORDINARIOS</v>
          </cell>
          <cell r="CB780" t="str">
            <v>12</v>
          </cell>
          <cell r="CC780" t="str">
            <v>BANCO DE LA NACION</v>
          </cell>
          <cell r="CD780" t="str">
            <v>CUENTA CORRIENTE</v>
          </cell>
          <cell r="CE780" t="str">
            <v>04181009794</v>
          </cell>
          <cell r="CF780" t="str">
            <v>00000000000000000000</v>
          </cell>
          <cell r="CG780" t="str">
            <v>DL.25897 - SPP</v>
          </cell>
          <cell r="CH780" t="str">
            <v>PRIMA AFP</v>
          </cell>
          <cell r="CI780" t="str">
            <v>01/10/2019</v>
          </cell>
          <cell r="CJ780" t="str">
            <v>570281EBCDR0</v>
          </cell>
          <cell r="CL780" t="str">
            <v>UE Red De Salud Abancay</v>
          </cell>
          <cell r="CM780" t="str">
            <v>ACTIVO</v>
          </cell>
          <cell r="CR780" t="str">
            <v>DIRECCION RED DE SALUD ABANCAY</v>
          </cell>
        </row>
        <row r="781">
          <cell r="S781" t="str">
            <v>47578153</v>
          </cell>
          <cell r="T781" t="str">
            <v>MARIBEL</v>
          </cell>
          <cell r="U781" t="str">
            <v>CHACCA</v>
          </cell>
          <cell r="V781" t="str">
            <v>MAYHUIRE</v>
          </cell>
          <cell r="W781" t="str">
            <v>SIN DATOS</v>
          </cell>
          <cell r="X781" t="str">
            <v>27/11/1991</v>
          </cell>
          <cell r="Y781" t="str">
            <v>Femenino</v>
          </cell>
          <cell r="Z781" t="str">
            <v>Soltero</v>
          </cell>
          <cell r="AA781" t="str">
            <v>LOMAS DE SANTA FE G-4</v>
          </cell>
          <cell r="AE781" t="str">
            <v>Superior Universitario</v>
          </cell>
          <cell r="AF781" t="str">
            <v>Superior completo</v>
          </cell>
          <cell r="AG781" t="str">
            <v>PSICOLOGO</v>
          </cell>
          <cell r="AK781" t="str">
            <v>TITULO</v>
          </cell>
          <cell r="AL781" t="str">
            <v>0</v>
          </cell>
          <cell r="AM781" t="str">
            <v>NO</v>
          </cell>
          <cell r="AR781" t="str">
            <v>SI</v>
          </cell>
          <cell r="AS781" t="str">
            <v>NO</v>
          </cell>
          <cell r="AT781" t="str">
            <v>NO</v>
          </cell>
          <cell r="AU781" t="str">
            <v>16/10/2019</v>
          </cell>
          <cell r="AV781" t="str">
            <v>01/12/2020</v>
          </cell>
          <cell r="AW781" t="str">
            <v>PSICOLOGO/A</v>
          </cell>
          <cell r="AX781" t="str">
            <v>Regimen 1057 (CAS)</v>
          </cell>
          <cell r="AY781" t="str">
            <v>Contrato CAS</v>
          </cell>
          <cell r="AZ781" t="str">
            <v>Sin Nivel Remunerativo</v>
          </cell>
          <cell r="BA781" t="str">
            <v>0000-Sin Nivel Remunerativo</v>
          </cell>
          <cell r="BC781" t="str">
            <v>Recursos Ordinarios</v>
          </cell>
          <cell r="BD781" t="str">
            <v>2800</v>
          </cell>
          <cell r="BE781" t="str">
            <v>Presencial</v>
          </cell>
          <cell r="BF781" t="str">
            <v>NO</v>
          </cell>
          <cell r="BG781" t="str">
            <v>NO</v>
          </cell>
          <cell r="BI781" t="str">
            <v>NO</v>
          </cell>
          <cell r="BJ781" t="str">
            <v>NO</v>
          </cell>
          <cell r="BL781" t="str">
            <v>NO</v>
          </cell>
          <cell r="BM781" t="str">
            <v>Contrato Administrativo de Servicios</v>
          </cell>
          <cell r="BN781" t="str">
            <v>Profesionales de la Salud</v>
          </cell>
          <cell r="BO781" t="str">
            <v>PROF. DE LA SALUD</v>
          </cell>
          <cell r="BP781" t="str">
            <v>000510</v>
          </cell>
          <cell r="BQ781" t="str">
            <v>Ocupada</v>
          </cell>
          <cell r="BR781" t="str">
            <v>Concurso</v>
          </cell>
          <cell r="BS781" t="str">
            <v>01/12/2020</v>
          </cell>
          <cell r="BT781" t="str">
            <v>MEMORANDUM</v>
          </cell>
          <cell r="BU781" t="str">
            <v>01/12/2020</v>
          </cell>
          <cell r="BV781" t="str">
            <v>1235</v>
          </cell>
          <cell r="BW781" t="str">
            <v>RED DE SALUD ABANCAY</v>
          </cell>
          <cell r="BX781" t="str">
            <v>RED DE SALUD ABANCAY</v>
          </cell>
          <cell r="BZ781" t="str">
            <v>Personal y Obligaciones Sociales</v>
          </cell>
          <cell r="CA781" t="str">
            <v>RECURSOS ORDINARIOS</v>
          </cell>
          <cell r="CB781" t="str">
            <v>12</v>
          </cell>
          <cell r="CD781" t="str">
            <v>CUENTA DE AHORRO</v>
          </cell>
          <cell r="CE781" t="str">
            <v>0</v>
          </cell>
          <cell r="CF781" t="str">
            <v>00000000000000000</v>
          </cell>
          <cell r="CG781" t="str">
            <v>DL.25897 - SPP</v>
          </cell>
          <cell r="CH781" t="str">
            <v>AFP HABITAT</v>
          </cell>
          <cell r="CI781" t="str">
            <v>01/01/2021</v>
          </cell>
          <cell r="CJ781" t="str">
            <v>000000000000</v>
          </cell>
          <cell r="CK781" t="str">
            <v>000000000000000</v>
          </cell>
          <cell r="CL781" t="str">
            <v>UE Red De Salud Abancay</v>
          </cell>
          <cell r="CM781" t="str">
            <v>ACTIVO</v>
          </cell>
          <cell r="CQ781" t="str">
            <v>Perú</v>
          </cell>
          <cell r="CR781" t="str">
            <v>DIRECCION RED DE SALUD ABANCAY</v>
          </cell>
        </row>
        <row r="782">
          <cell r="S782" t="str">
            <v>41482341</v>
          </cell>
          <cell r="T782" t="str">
            <v>FREDDY</v>
          </cell>
          <cell r="U782" t="str">
            <v>MORALES</v>
          </cell>
          <cell r="V782" t="str">
            <v>RIOS</v>
          </cell>
          <cell r="W782" t="str">
            <v>SIN DATOS</v>
          </cell>
          <cell r="X782" t="str">
            <v>06/10/1982</v>
          </cell>
          <cell r="Y782" t="str">
            <v>Masculino</v>
          </cell>
          <cell r="Z782" t="str">
            <v>Soltero</v>
          </cell>
          <cell r="AA782" t="str">
            <v>TINTAY</v>
          </cell>
          <cell r="AE782" t="str">
            <v>Secundaria</v>
          </cell>
          <cell r="AF782" t="str">
            <v>Secundaria completa</v>
          </cell>
          <cell r="AM782" t="str">
            <v>NO</v>
          </cell>
          <cell r="AR782" t="str">
            <v>NO</v>
          </cell>
          <cell r="AS782" t="str">
            <v>NO</v>
          </cell>
          <cell r="AT782" t="str">
            <v>NO</v>
          </cell>
          <cell r="AU782" t="str">
            <v>01/09/2019</v>
          </cell>
          <cell r="AV782" t="str">
            <v>12/03/2020</v>
          </cell>
          <cell r="AW782" t="str">
            <v>TRABAJADOR/A DE SERVICIOS GENERALES</v>
          </cell>
          <cell r="AX782" t="str">
            <v>Regimen 1057 (CAS)</v>
          </cell>
          <cell r="AY782" t="str">
            <v>Contrato CAS</v>
          </cell>
          <cell r="AZ782" t="str">
            <v>Sin Nivel Remunerativo</v>
          </cell>
          <cell r="BA782" t="str">
            <v>0000-Sin Nivel Remunerativo</v>
          </cell>
          <cell r="BC782" t="str">
            <v>Recursos Ordinarios</v>
          </cell>
          <cell r="BD782" t="str">
            <v>1500</v>
          </cell>
          <cell r="BE782" t="str">
            <v>Presencial</v>
          </cell>
          <cell r="BF782" t="str">
            <v>NO</v>
          </cell>
          <cell r="BG782" t="str">
            <v>NO</v>
          </cell>
          <cell r="BI782" t="str">
            <v>NO</v>
          </cell>
          <cell r="BJ782" t="str">
            <v>NO</v>
          </cell>
          <cell r="BL782" t="str">
            <v>NO</v>
          </cell>
          <cell r="BM782" t="str">
            <v>Contrato Administrativo de Servicios</v>
          </cell>
          <cell r="BN782" t="str">
            <v>Auxiliares</v>
          </cell>
          <cell r="BO782" t="str">
            <v>AUXILIAR ADM</v>
          </cell>
          <cell r="BP782" t="str">
            <v>000747</v>
          </cell>
          <cell r="BQ782" t="str">
            <v>Ocupada</v>
          </cell>
          <cell r="BR782" t="str">
            <v>Concurso</v>
          </cell>
          <cell r="BS782" t="str">
            <v>12/10/2021</v>
          </cell>
          <cell r="BT782" t="str">
            <v>MEMORANDUM</v>
          </cell>
          <cell r="BU782" t="str">
            <v>12/10/2021</v>
          </cell>
          <cell r="BV782" t="str">
            <v>1230-2021</v>
          </cell>
          <cell r="BW782" t="str">
            <v>C.S. I-2 MENTAL COMUNITARIO QHALI KAY</v>
          </cell>
          <cell r="BX782" t="str">
            <v>RED DE SALUD ABANCAY</v>
          </cell>
          <cell r="BZ782" t="str">
            <v>Personal y Obligaciones Sociales</v>
          </cell>
          <cell r="CA782" t="str">
            <v>RECURSOS ORDINARIOS</v>
          </cell>
          <cell r="CB782" t="str">
            <v>4</v>
          </cell>
          <cell r="CC782" t="str">
            <v>BANCO DE LA NACION</v>
          </cell>
          <cell r="CD782" t="str">
            <v>CUENTA CORRIENTE</v>
          </cell>
          <cell r="CE782" t="str">
            <v>00000000000000000000</v>
          </cell>
          <cell r="CF782" t="str">
            <v>00000000000000000000</v>
          </cell>
          <cell r="CG782" t="str">
            <v>DL.19990 - SNP</v>
          </cell>
          <cell r="CH782" t="str">
            <v>O.N.P.</v>
          </cell>
          <cell r="CI782" t="str">
            <v>12/05/2016</v>
          </cell>
          <cell r="CL782" t="str">
            <v>UE Red De Salud Abancay</v>
          </cell>
          <cell r="CM782" t="str">
            <v>ACTIVO</v>
          </cell>
          <cell r="CQ782" t="str">
            <v>Perú</v>
          </cell>
        </row>
        <row r="783">
          <cell r="S783" t="str">
            <v>71376990</v>
          </cell>
          <cell r="T783" t="str">
            <v>MADELINE RAQUEL</v>
          </cell>
          <cell r="U783" t="str">
            <v>ARANDA</v>
          </cell>
          <cell r="V783" t="str">
            <v>SANCHEZ</v>
          </cell>
          <cell r="W783" t="str">
            <v>SIN DATOS</v>
          </cell>
          <cell r="X783" t="str">
            <v>15/02/1992</v>
          </cell>
          <cell r="Y783" t="str">
            <v>Femenino</v>
          </cell>
          <cell r="Z783" t="str">
            <v>Soltero</v>
          </cell>
          <cell r="AA783" t="str">
            <v>MZ.A LT.6 URB.BETANIA</v>
          </cell>
          <cell r="AC783" t="str">
            <v>madeline.aranda@gmail.com</v>
          </cell>
          <cell r="AD783" t="str">
            <v>979910109</v>
          </cell>
          <cell r="AE783" t="str">
            <v>Superior Universitario</v>
          </cell>
          <cell r="AF783" t="str">
            <v>Superior completo</v>
          </cell>
          <cell r="AG783" t="str">
            <v>PSICOLOGO</v>
          </cell>
          <cell r="AK783" t="str">
            <v>TITULO</v>
          </cell>
          <cell r="AL783" t="str">
            <v>25851</v>
          </cell>
          <cell r="AM783" t="str">
            <v>NO</v>
          </cell>
          <cell r="AR783" t="str">
            <v>SI</v>
          </cell>
          <cell r="AS783" t="str">
            <v>NO</v>
          </cell>
          <cell r="AT783" t="str">
            <v>NO</v>
          </cell>
          <cell r="AV783" t="str">
            <v>03/05/2022</v>
          </cell>
          <cell r="AW783" t="str">
            <v>PSICOLOGO/A</v>
          </cell>
          <cell r="AX783" t="str">
            <v>Regimen 1057 (CAS)</v>
          </cell>
          <cell r="AY783" t="str">
            <v>Contrato CAS</v>
          </cell>
          <cell r="AZ783" t="str">
            <v>Sin Nivel Remunerativo</v>
          </cell>
          <cell r="BA783" t="str">
            <v>0000-Sin Nivel Remunerativo</v>
          </cell>
          <cell r="BC783" t="str">
            <v>Recursos Ordinarios</v>
          </cell>
          <cell r="BD783" t="str">
            <v>3500</v>
          </cell>
          <cell r="BE783" t="str">
            <v>Presencial</v>
          </cell>
          <cell r="BF783" t="str">
            <v>NO</v>
          </cell>
          <cell r="BG783" t="str">
            <v>NO</v>
          </cell>
          <cell r="BI783" t="str">
            <v>NO</v>
          </cell>
          <cell r="BJ783" t="str">
            <v>NO</v>
          </cell>
          <cell r="BL783" t="str">
            <v>NO</v>
          </cell>
          <cell r="BM783" t="str">
            <v>Contrato Administrativo de Servicios</v>
          </cell>
          <cell r="BN783" t="str">
            <v>Profesionales de la Salud</v>
          </cell>
          <cell r="BO783" t="str">
            <v>PROF. DE LA SALUD</v>
          </cell>
          <cell r="BP783" t="str">
            <v>000777</v>
          </cell>
          <cell r="BQ783" t="str">
            <v>Ocupada</v>
          </cell>
          <cell r="BR783" t="str">
            <v>Concurso</v>
          </cell>
          <cell r="BS783" t="str">
            <v>03/05/2022</v>
          </cell>
          <cell r="BT783" t="str">
            <v>MEMORANDUM</v>
          </cell>
          <cell r="BU783" t="str">
            <v>03/05/2022</v>
          </cell>
          <cell r="BV783" t="str">
            <v>MEMO Nº 699-2022-J-RR/HH-RSAB-DIRESA/AP</v>
          </cell>
          <cell r="BW783" t="str">
            <v>C.S. I-2 MENTAL COMUNITARIO QHALI KAY</v>
          </cell>
          <cell r="BX783" t="str">
            <v>RED DE SALUD ABANCAY</v>
          </cell>
          <cell r="BZ783" t="str">
            <v>Personal y Obligaciones Sociales</v>
          </cell>
          <cell r="CA783" t="str">
            <v>RECURSOS ORDINARIOS</v>
          </cell>
          <cell r="CB783" t="str">
            <v>12</v>
          </cell>
          <cell r="CC783" t="str">
            <v>BANCO DE LA NACION</v>
          </cell>
          <cell r="CD783" t="str">
            <v>CUENTA CORRIENTE</v>
          </cell>
          <cell r="CE783" t="str">
            <v>00000000000000000000</v>
          </cell>
          <cell r="CF783" t="str">
            <v>00000000000000000000</v>
          </cell>
          <cell r="CG783" t="str">
            <v>DL.25897 - SPP</v>
          </cell>
          <cell r="CH783" t="str">
            <v>PRIMA AFP</v>
          </cell>
          <cell r="CI783" t="str">
            <v>16/11/2017</v>
          </cell>
          <cell r="CJ783" t="str">
            <v>636470MASNC9</v>
          </cell>
          <cell r="CL783" t="str">
            <v>UE Red De Salud Abancay</v>
          </cell>
          <cell r="CM783" t="str">
            <v>ACTIVO</v>
          </cell>
          <cell r="CQ783" t="str">
            <v>Perú</v>
          </cell>
          <cell r="CR783" t="str">
            <v>DIRECCION RED DE SALUD ABANCAY</v>
          </cell>
        </row>
        <row r="784">
          <cell r="S784" t="str">
            <v>41712182</v>
          </cell>
          <cell r="T784" t="str">
            <v>JASMINE</v>
          </cell>
          <cell r="U784" t="str">
            <v>BAZAN</v>
          </cell>
          <cell r="V784" t="str">
            <v>HUAMANTICA</v>
          </cell>
          <cell r="W784" t="str">
            <v>SIN DATOS</v>
          </cell>
          <cell r="X784" t="str">
            <v>01/06/1983</v>
          </cell>
          <cell r="Y784" t="str">
            <v>Femenino</v>
          </cell>
          <cell r="Z784" t="str">
            <v>Soltero</v>
          </cell>
          <cell r="AA784" t="str">
            <v>AV ANTONIO SALAS BONDY S/N</v>
          </cell>
          <cell r="AC784" t="str">
            <v>jasmin01bazan@gmail.com</v>
          </cell>
          <cell r="AD784" t="str">
            <v>992572145</v>
          </cell>
          <cell r="AE784" t="str">
            <v>Superior Universitario</v>
          </cell>
          <cell r="AF784" t="str">
            <v>Superior completo</v>
          </cell>
          <cell r="AG784" t="str">
            <v>ENFERMERA(O)</v>
          </cell>
          <cell r="AK784" t="str">
            <v>TITULO</v>
          </cell>
          <cell r="AL784" t="str">
            <v>066999</v>
          </cell>
          <cell r="AM784" t="str">
            <v>NO</v>
          </cell>
          <cell r="AR784" t="str">
            <v>SI</v>
          </cell>
          <cell r="AS784" t="str">
            <v>NO</v>
          </cell>
          <cell r="AT784" t="str">
            <v>NO</v>
          </cell>
          <cell r="AV784" t="str">
            <v>03/05/2022</v>
          </cell>
          <cell r="AW784" t="str">
            <v>ENFERMERA/O</v>
          </cell>
          <cell r="AX784" t="str">
            <v>Regimen 1057 (CAS)</v>
          </cell>
          <cell r="AY784" t="str">
            <v>Contrato CAS</v>
          </cell>
          <cell r="AZ784" t="str">
            <v>Sin Nivel Remunerativo</v>
          </cell>
          <cell r="BA784" t="str">
            <v>0000-Sin Nivel Remunerativo</v>
          </cell>
          <cell r="BC784" t="str">
            <v>Recursos Ordinarios</v>
          </cell>
          <cell r="BD784" t="str">
            <v>3500</v>
          </cell>
          <cell r="BE784" t="str">
            <v>Presencial</v>
          </cell>
          <cell r="BF784" t="str">
            <v>NO</v>
          </cell>
          <cell r="BG784" t="str">
            <v>NO</v>
          </cell>
          <cell r="BH784" t="str">
            <v>Presencia de comorbilidad(RM 193-2020-MINSA,7.2)</v>
          </cell>
          <cell r="BI784" t="str">
            <v>NO</v>
          </cell>
          <cell r="BJ784" t="str">
            <v>NO</v>
          </cell>
          <cell r="BL784" t="str">
            <v>NO</v>
          </cell>
          <cell r="BM784" t="str">
            <v>Contrato Administrativo de Servicios</v>
          </cell>
          <cell r="BN784" t="str">
            <v>Profesionales de la Salud</v>
          </cell>
          <cell r="BO784" t="str">
            <v>PROF. DE LA SALUD</v>
          </cell>
          <cell r="BP784" t="str">
            <v>000786</v>
          </cell>
          <cell r="BQ784" t="str">
            <v>Ocupada</v>
          </cell>
          <cell r="BR784" t="str">
            <v>Concurso</v>
          </cell>
          <cell r="BS784" t="str">
            <v>03/05/2022</v>
          </cell>
          <cell r="BT784" t="str">
            <v>MEMORANDUM</v>
          </cell>
          <cell r="BU784" t="str">
            <v>03/05/2022</v>
          </cell>
          <cell r="BV784" t="str">
            <v>MEMO Nº 701-2022-J-RR/HH-RSAB-DIRESA/AP</v>
          </cell>
          <cell r="BW784" t="str">
            <v>C.S. I-2 MENTAL COMUNITARIO QHALI KAY</v>
          </cell>
          <cell r="BX784" t="str">
            <v>RED DE SALUD ABANCAY</v>
          </cell>
          <cell r="BZ784" t="str">
            <v>Personal y Obligaciones Sociales</v>
          </cell>
          <cell r="CA784" t="str">
            <v>RECURSOS ORDINARIOS</v>
          </cell>
          <cell r="CB784" t="str">
            <v>12</v>
          </cell>
          <cell r="CC784" t="str">
            <v>BANCO DE LA NACION</v>
          </cell>
          <cell r="CD784" t="str">
            <v>CUENTA CORRIENTE</v>
          </cell>
          <cell r="CE784" t="str">
            <v>04045270357</v>
          </cell>
          <cell r="CF784" t="str">
            <v>00000000000000000000</v>
          </cell>
          <cell r="CG784" t="str">
            <v>DL.19990 - SNP</v>
          </cell>
          <cell r="CH784" t="str">
            <v>O.N.P.</v>
          </cell>
          <cell r="CI784" t="str">
            <v>03/05/2022</v>
          </cell>
          <cell r="CL784" t="str">
            <v>UE Red De Salud Abancay</v>
          </cell>
          <cell r="CM784" t="str">
            <v>ACTIVO</v>
          </cell>
          <cell r="CQ784" t="str">
            <v>Perú</v>
          </cell>
          <cell r="CR784" t="str">
            <v>DIRECCION RED DE SALUD ABANCAY</v>
          </cell>
        </row>
        <row r="785">
          <cell r="S785" t="str">
            <v>70764860</v>
          </cell>
          <cell r="T785" t="str">
            <v>HILLARY JOSELYN</v>
          </cell>
          <cell r="U785" t="str">
            <v>CHESTERTON</v>
          </cell>
          <cell r="V785" t="str">
            <v>CHUMBES</v>
          </cell>
          <cell r="W785" t="str">
            <v>SIN DATOS</v>
          </cell>
          <cell r="X785" t="str">
            <v>06/01/1995</v>
          </cell>
          <cell r="Y785" t="str">
            <v>Femenino</v>
          </cell>
          <cell r="Z785" t="str">
            <v>Casado</v>
          </cell>
          <cell r="AA785" t="str">
            <v>BRASIL</v>
          </cell>
          <cell r="AE785" t="str">
            <v>Superior Universitario</v>
          </cell>
          <cell r="AF785" t="str">
            <v>Superior completo</v>
          </cell>
          <cell r="AG785" t="str">
            <v>PSICOLOGO</v>
          </cell>
          <cell r="AK785" t="str">
            <v>TITULO</v>
          </cell>
          <cell r="AL785" t="str">
            <v>0000000000</v>
          </cell>
          <cell r="AM785" t="str">
            <v>NO</v>
          </cell>
          <cell r="AR785" t="str">
            <v>SI</v>
          </cell>
          <cell r="AS785" t="str">
            <v>NO</v>
          </cell>
          <cell r="AT785" t="str">
            <v>NO</v>
          </cell>
          <cell r="AU785" t="str">
            <v>03/05/2022</v>
          </cell>
          <cell r="AV785" t="str">
            <v>03/05/2022</v>
          </cell>
          <cell r="AW785" t="str">
            <v>PSICOLOGO/A</v>
          </cell>
          <cell r="AX785" t="str">
            <v>Regimen 1057 (CAS)</v>
          </cell>
          <cell r="AY785" t="str">
            <v>Contrato CAS</v>
          </cell>
          <cell r="AZ785" t="str">
            <v>Sin Nivel Remunerativo</v>
          </cell>
          <cell r="BA785" t="str">
            <v>0000-Sin Nivel Remunerativo</v>
          </cell>
          <cell r="BC785" t="str">
            <v>Recursos Ordinarios</v>
          </cell>
          <cell r="BD785" t="str">
            <v>3500</v>
          </cell>
          <cell r="BE785" t="str">
            <v>Presencial</v>
          </cell>
          <cell r="BF785" t="str">
            <v>NO</v>
          </cell>
          <cell r="BG785" t="str">
            <v>NO</v>
          </cell>
          <cell r="BI785" t="str">
            <v>NO</v>
          </cell>
          <cell r="BJ785" t="str">
            <v>NO</v>
          </cell>
          <cell r="BL785" t="str">
            <v>NO</v>
          </cell>
          <cell r="BM785" t="str">
            <v>Contrato Administrativo de Servicios</v>
          </cell>
          <cell r="BN785" t="str">
            <v>Profesionales de la Salud</v>
          </cell>
          <cell r="BO785" t="str">
            <v>PROF. DE LA SALUD</v>
          </cell>
          <cell r="BP785" t="str">
            <v>000779</v>
          </cell>
          <cell r="BQ785" t="str">
            <v>Ocupada</v>
          </cell>
          <cell r="BR785" t="str">
            <v>Concurso</v>
          </cell>
          <cell r="BS785" t="str">
            <v>03/05/2022</v>
          </cell>
          <cell r="BT785" t="str">
            <v>MEMORANDUM</v>
          </cell>
          <cell r="BU785" t="str">
            <v>03/05/2022</v>
          </cell>
          <cell r="BV785" t="str">
            <v>MEMORANDUM Nº 700-2022-J-RR/HH-RSAB</v>
          </cell>
          <cell r="BW785" t="str">
            <v>C.S. I-2 MENTAL COMUNITARIO QHALI KAY</v>
          </cell>
          <cell r="BX785" t="str">
            <v>RED DE SALUD ABANCAY</v>
          </cell>
          <cell r="BZ785" t="str">
            <v>Personal y Obligaciones Sociales</v>
          </cell>
          <cell r="CA785" t="str">
            <v>RECURSOS ORDINARIOS</v>
          </cell>
          <cell r="CB785" t="str">
            <v>12</v>
          </cell>
          <cell r="CC785" t="str">
            <v>BANCO DE LA NACION</v>
          </cell>
          <cell r="CD785" t="str">
            <v>CUENTA CORRIENTE</v>
          </cell>
          <cell r="CE785" t="str">
            <v>00000000000</v>
          </cell>
          <cell r="CF785" t="str">
            <v>000000000000000</v>
          </cell>
          <cell r="CG785" t="str">
            <v>DL.19990 - SNP</v>
          </cell>
          <cell r="CH785" t="str">
            <v>O.N.P.</v>
          </cell>
          <cell r="CI785" t="str">
            <v>03/05/2022</v>
          </cell>
          <cell r="CL785" t="str">
            <v>UE Red De Salud Abancay</v>
          </cell>
          <cell r="CM785" t="str">
            <v>ACTIVO</v>
          </cell>
          <cell r="CQ785" t="str">
            <v>Perú</v>
          </cell>
          <cell r="CR785" t="str">
            <v>DIRECCION RED DE SALUD ABANCAY</v>
          </cell>
        </row>
        <row r="786">
          <cell r="S786" t="str">
            <v>44534061</v>
          </cell>
          <cell r="T786" t="str">
            <v>JUSTA MILAGROS</v>
          </cell>
          <cell r="U786" t="str">
            <v>TAPIA</v>
          </cell>
          <cell r="V786" t="str">
            <v>CALLALLI</v>
          </cell>
          <cell r="W786" t="str">
            <v>SIN DATOS</v>
          </cell>
          <cell r="X786" t="str">
            <v>05/09/1987</v>
          </cell>
          <cell r="Y786" t="str">
            <v>Femenino</v>
          </cell>
          <cell r="Z786" t="str">
            <v>Soltero</v>
          </cell>
          <cell r="AA786" t="str">
            <v>URB. MANUEL PRADO AV. MACHUPICCHU J-10</v>
          </cell>
          <cell r="AC786" t="str">
            <v>mila_tapcal@hotmail.com</v>
          </cell>
          <cell r="AD786" t="str">
            <v>992742848</v>
          </cell>
          <cell r="AE786" t="str">
            <v>Superior Universitario</v>
          </cell>
          <cell r="AF786" t="str">
            <v>Superior completo</v>
          </cell>
          <cell r="AG786" t="str">
            <v>PSICOLOGO</v>
          </cell>
          <cell r="AK786" t="str">
            <v>TITULO</v>
          </cell>
          <cell r="AL786" t="str">
            <v>22560</v>
          </cell>
          <cell r="AM786" t="str">
            <v>NO</v>
          </cell>
          <cell r="AR786" t="str">
            <v>SI</v>
          </cell>
          <cell r="AS786" t="str">
            <v>NO</v>
          </cell>
          <cell r="AT786" t="str">
            <v>NO</v>
          </cell>
          <cell r="AV786" t="str">
            <v>21/05/2022</v>
          </cell>
          <cell r="AW786" t="str">
            <v>PSICOLOGO/A</v>
          </cell>
          <cell r="AX786" t="str">
            <v>Regimen 1057 (CAS)</v>
          </cell>
          <cell r="AY786" t="str">
            <v>Contrato CAS</v>
          </cell>
          <cell r="AZ786" t="str">
            <v>Sin Nivel Remunerativo</v>
          </cell>
          <cell r="BA786" t="str">
            <v>0000-Sin Nivel Remunerativo</v>
          </cell>
          <cell r="BC786" t="str">
            <v>Recursos Ordinarios</v>
          </cell>
          <cell r="BD786" t="str">
            <v>3500</v>
          </cell>
          <cell r="BE786" t="str">
            <v>Presencial</v>
          </cell>
          <cell r="BF786" t="str">
            <v>NO</v>
          </cell>
          <cell r="BG786" t="str">
            <v>NO</v>
          </cell>
          <cell r="BI786" t="str">
            <v>NO</v>
          </cell>
          <cell r="BJ786" t="str">
            <v>NO</v>
          </cell>
          <cell r="BL786" t="str">
            <v>NO</v>
          </cell>
          <cell r="BM786" t="str">
            <v>Contrato Administrativo de Servicios</v>
          </cell>
          <cell r="BN786" t="str">
            <v>Profesionales de la Salud</v>
          </cell>
          <cell r="BO786" t="str">
            <v>PROF. DE LA SALUD</v>
          </cell>
          <cell r="BP786" t="str">
            <v>000778</v>
          </cell>
          <cell r="BQ786" t="str">
            <v>Ocupada</v>
          </cell>
          <cell r="BR786" t="str">
            <v>Concurso</v>
          </cell>
          <cell r="BS786" t="str">
            <v>21/05/2022</v>
          </cell>
          <cell r="BT786" t="str">
            <v>MEMORANDUM</v>
          </cell>
          <cell r="BU786" t="str">
            <v>20/05/2022</v>
          </cell>
          <cell r="BV786" t="str">
            <v>MEMO Nº 734-2022-J-RR/HH-</v>
          </cell>
          <cell r="BW786" t="str">
            <v>C.S. I-2 MENTAL COMUNITARIO QHALI KAY</v>
          </cell>
          <cell r="BX786" t="str">
            <v>RED DE SALUD ABANCAY</v>
          </cell>
          <cell r="BZ786" t="str">
            <v>Personal y Obligaciones Sociales</v>
          </cell>
          <cell r="CA786" t="str">
            <v>RECURSOS ORDINARIOS</v>
          </cell>
          <cell r="CB786" t="str">
            <v>12</v>
          </cell>
          <cell r="CC786" t="str">
            <v>BANCO DE LA NACION</v>
          </cell>
          <cell r="CD786" t="str">
            <v>CUENTA DE AHORRO</v>
          </cell>
          <cell r="CE786" t="str">
            <v>0000000000000000000</v>
          </cell>
          <cell r="CF786" t="str">
            <v>00000000000000000000</v>
          </cell>
          <cell r="CG786" t="str">
            <v>DL.19990 - SNP</v>
          </cell>
          <cell r="CH786" t="str">
            <v>O.N.P.</v>
          </cell>
          <cell r="CI786" t="str">
            <v>21/05/2022</v>
          </cell>
          <cell r="CL786" t="str">
            <v>UE Red De Salud Abancay</v>
          </cell>
          <cell r="CM786" t="str">
            <v>ACTIVO</v>
          </cell>
          <cell r="CQ786" t="str">
            <v>Perú</v>
          </cell>
          <cell r="CR786" t="str">
            <v>DIRECCION RED DE SALUD ABANCAY</v>
          </cell>
        </row>
        <row r="787">
          <cell r="S787" t="str">
            <v>44096754</v>
          </cell>
          <cell r="T787" t="str">
            <v>BETSY</v>
          </cell>
          <cell r="U787" t="str">
            <v>PEREZ</v>
          </cell>
          <cell r="V787" t="str">
            <v>VARGAS</v>
          </cell>
          <cell r="W787" t="str">
            <v>SIN DATOS</v>
          </cell>
          <cell r="X787" t="str">
            <v>24/11/1986</v>
          </cell>
          <cell r="Y787" t="str">
            <v>Femenino</v>
          </cell>
          <cell r="Z787" t="str">
            <v>Soltero</v>
          </cell>
          <cell r="AA787" t="str">
            <v>PUNO 215-217</v>
          </cell>
          <cell r="AE787" t="str">
            <v>Superior Universitario</v>
          </cell>
          <cell r="AF787" t="str">
            <v>Superior completo</v>
          </cell>
          <cell r="AG787" t="str">
            <v>PSICOLOGO</v>
          </cell>
          <cell r="AK787" t="str">
            <v>TITULO</v>
          </cell>
          <cell r="AL787" t="str">
            <v>15713</v>
          </cell>
          <cell r="AM787" t="str">
            <v>SI</v>
          </cell>
          <cell r="AN787" t="str">
            <v>TERAPIA COGNITIVO CONDUCTUAL</v>
          </cell>
          <cell r="AO787" t="str">
            <v>CONSTANCIA</v>
          </cell>
          <cell r="AP787" t="str">
            <v>000000</v>
          </cell>
          <cell r="AQ787" t="str">
            <v>UNIVERSIDAD PRIVADA SAN PEDRO</v>
          </cell>
          <cell r="AR787" t="str">
            <v>SI</v>
          </cell>
          <cell r="AS787" t="str">
            <v>NO</v>
          </cell>
          <cell r="AT787" t="str">
            <v>NO</v>
          </cell>
          <cell r="AU787" t="str">
            <v>21/05/2022</v>
          </cell>
          <cell r="AV787" t="str">
            <v>21/05/2022</v>
          </cell>
          <cell r="AW787" t="str">
            <v>PSICOLOGO/A</v>
          </cell>
          <cell r="AX787" t="str">
            <v>Regimen 1057 (CAS)</v>
          </cell>
          <cell r="AY787" t="str">
            <v>Contrato CAS</v>
          </cell>
          <cell r="AZ787" t="str">
            <v>Sin Nivel Remunerativo</v>
          </cell>
          <cell r="BA787" t="str">
            <v>0000-Sin Nivel Remunerativo</v>
          </cell>
          <cell r="BC787" t="str">
            <v>Recursos Ordinarios</v>
          </cell>
          <cell r="BD787" t="str">
            <v>3500</v>
          </cell>
          <cell r="BE787" t="str">
            <v>Presencial</v>
          </cell>
          <cell r="BF787" t="str">
            <v>NO</v>
          </cell>
          <cell r="BG787" t="str">
            <v>NO</v>
          </cell>
          <cell r="BI787" t="str">
            <v>NO</v>
          </cell>
          <cell r="BJ787" t="str">
            <v>NO</v>
          </cell>
          <cell r="BL787" t="str">
            <v>NO</v>
          </cell>
          <cell r="BM787" t="str">
            <v>Contrato Administrativo de Servicios</v>
          </cell>
          <cell r="BN787" t="str">
            <v>Profesionales de la Salud</v>
          </cell>
          <cell r="BO787" t="str">
            <v>PROF. DE LA SALUD</v>
          </cell>
          <cell r="BP787" t="str">
            <v>000776</v>
          </cell>
          <cell r="BQ787" t="str">
            <v>Ocupada</v>
          </cell>
          <cell r="BR787" t="str">
            <v>Concurso</v>
          </cell>
          <cell r="BS787" t="str">
            <v>21/05/2022</v>
          </cell>
          <cell r="BT787" t="str">
            <v>MEMORANDUM</v>
          </cell>
          <cell r="BU787" t="str">
            <v>20/05/2022</v>
          </cell>
          <cell r="BV787" t="str">
            <v>MEMO Nº 735-2022-J-RR/HH-RSAB-DIRESA/AP</v>
          </cell>
          <cell r="BW787" t="str">
            <v>C.S. I-2 MENTAL COMUNITARIO QHALI KAY</v>
          </cell>
          <cell r="BX787" t="str">
            <v>RED DE SALUD ABANCAY</v>
          </cell>
          <cell r="BZ787" t="str">
            <v>Personal y Obligaciones Sociales</v>
          </cell>
          <cell r="CA787" t="str">
            <v>RECURSOS ORDINARIOS</v>
          </cell>
          <cell r="CB787" t="str">
            <v>12</v>
          </cell>
          <cell r="CC787" t="str">
            <v>BANCO DE LA NACION</v>
          </cell>
          <cell r="CD787" t="str">
            <v>CUENTA CORRIENTE</v>
          </cell>
          <cell r="CE787" t="str">
            <v>04041982654</v>
          </cell>
          <cell r="CF787" t="str">
            <v>0000000000000</v>
          </cell>
          <cell r="CG787" t="str">
            <v>DL.19990 - SNP</v>
          </cell>
          <cell r="CH787" t="str">
            <v>O.N.P.</v>
          </cell>
          <cell r="CI787" t="str">
            <v>21/05/2022</v>
          </cell>
          <cell r="CL787" t="str">
            <v>UE Red De Salud Abancay</v>
          </cell>
          <cell r="CM787" t="str">
            <v>ACTIVO</v>
          </cell>
          <cell r="CQ787" t="str">
            <v>Perú</v>
          </cell>
          <cell r="CR787" t="str">
            <v>DIRECCION RED DE SALUD ABANCAY</v>
          </cell>
        </row>
        <row r="788">
          <cell r="S788" t="str">
            <v>42353737</v>
          </cell>
          <cell r="T788" t="str">
            <v>NERIDA</v>
          </cell>
          <cell r="U788" t="str">
            <v>MOREANO</v>
          </cell>
          <cell r="V788" t="str">
            <v>CUELLAR</v>
          </cell>
          <cell r="W788" t="str">
            <v>SIN DATOS</v>
          </cell>
          <cell r="X788" t="str">
            <v>02/04/1984</v>
          </cell>
          <cell r="Y788" t="str">
            <v>Femenino</v>
          </cell>
          <cell r="Z788" t="str">
            <v>Soltero</v>
          </cell>
          <cell r="AA788" t="str">
            <v>DIECIOCHO</v>
          </cell>
          <cell r="AE788" t="str">
            <v>Superior Universitario</v>
          </cell>
          <cell r="AF788" t="str">
            <v>Superior completo</v>
          </cell>
          <cell r="AG788" t="str">
            <v>PSICOLOGO</v>
          </cell>
          <cell r="AK788" t="str">
            <v>TITULO</v>
          </cell>
          <cell r="AL788" t="str">
            <v>0</v>
          </cell>
          <cell r="AM788" t="str">
            <v>NO</v>
          </cell>
          <cell r="AR788" t="str">
            <v>SI</v>
          </cell>
          <cell r="AS788" t="str">
            <v>NO</v>
          </cell>
          <cell r="AT788" t="str">
            <v>NO</v>
          </cell>
          <cell r="AU788" t="str">
            <v>01/06/2020</v>
          </cell>
          <cell r="AV788" t="str">
            <v>01/06/2020</v>
          </cell>
          <cell r="AW788" t="str">
            <v>PSICOLOGO/A</v>
          </cell>
          <cell r="AX788" t="str">
            <v>Regimen 1057 (CAS)</v>
          </cell>
          <cell r="AY788" t="str">
            <v>Contrato CAS</v>
          </cell>
          <cell r="AZ788" t="str">
            <v>Sin Nivel Remunerativo</v>
          </cell>
          <cell r="BA788" t="str">
            <v>0000-Sin Nivel Remunerativo</v>
          </cell>
          <cell r="BB788" t="str">
            <v>Sin Nivel Remunerativo</v>
          </cell>
          <cell r="BC788" t="str">
            <v>Recursos Ordinarios</v>
          </cell>
          <cell r="BD788" t="str">
            <v>2400</v>
          </cell>
          <cell r="BE788" t="str">
            <v>Presencial</v>
          </cell>
          <cell r="BF788" t="str">
            <v>NO</v>
          </cell>
          <cell r="BG788" t="str">
            <v>NO</v>
          </cell>
          <cell r="BI788" t="str">
            <v>NO</v>
          </cell>
          <cell r="BJ788" t="str">
            <v>NO</v>
          </cell>
          <cell r="BL788" t="str">
            <v>NO</v>
          </cell>
          <cell r="BM788" t="str">
            <v>Contrato Administrativo de Servicios</v>
          </cell>
          <cell r="BN788" t="str">
            <v>Profesionales de la Salud</v>
          </cell>
          <cell r="BO788" t="str">
            <v>PROF. DE LA SALUD</v>
          </cell>
          <cell r="BP788" t="str">
            <v>000511</v>
          </cell>
          <cell r="BQ788" t="str">
            <v>Ocupada</v>
          </cell>
          <cell r="BR788" t="str">
            <v>Contrato</v>
          </cell>
          <cell r="BS788" t="str">
            <v>09/06/2022</v>
          </cell>
          <cell r="BT788" t="str">
            <v>MEMORANDUM</v>
          </cell>
          <cell r="BU788" t="str">
            <v>09/06/2022</v>
          </cell>
          <cell r="BV788" t="str">
            <v>MEMO Nº 786-2022-J-RR/HH-RSAB-DIRESA/AP</v>
          </cell>
          <cell r="BW788" t="str">
            <v>C.S. I-2 MENTAL COMUNITARIO QHALI KAY</v>
          </cell>
          <cell r="BX788" t="str">
            <v>RED DE SALUD ABANCAY</v>
          </cell>
          <cell r="BZ788" t="str">
            <v>Personal y Obligaciones Sociales</v>
          </cell>
          <cell r="CA788" t="str">
            <v>RECURSOS ORDINARIOS</v>
          </cell>
          <cell r="CB788" t="str">
            <v>12</v>
          </cell>
          <cell r="CC788" t="str">
            <v>BANCO DE LA NACION</v>
          </cell>
          <cell r="CD788" t="str">
            <v>CUENTA CORRIENTE</v>
          </cell>
          <cell r="CE788" t="str">
            <v>0000000000000000000</v>
          </cell>
          <cell r="CF788" t="str">
            <v>00000000000000000000</v>
          </cell>
          <cell r="CG788" t="str">
            <v>DL.25897 - SPP</v>
          </cell>
          <cell r="CH788" t="str">
            <v>AFP INTEGRA</v>
          </cell>
          <cell r="CI788" t="str">
            <v>20/06/2019</v>
          </cell>
          <cell r="CJ788" t="str">
            <v>607720NMCEL8</v>
          </cell>
          <cell r="CL788" t="str">
            <v>UE Red De Salud Abancay</v>
          </cell>
          <cell r="CM788" t="str">
            <v>ACTIVO</v>
          </cell>
          <cell r="CN788" t="str">
            <v>01/10/2020</v>
          </cell>
          <cell r="CO788" t="str">
            <v>31/12/2020</v>
          </cell>
          <cell r="CP788" t="str">
            <v>306166_3403_2020-10-0912-10-20.pdf</v>
          </cell>
          <cell r="CQ788" t="str">
            <v>Perú</v>
          </cell>
          <cell r="CR788" t="str">
            <v>DIRECCION RED DE SALUD ABANCAY</v>
          </cell>
        </row>
        <row r="789">
          <cell r="S789" t="str">
            <v>40740400</v>
          </cell>
          <cell r="T789" t="str">
            <v>ADA GUADALUPE</v>
          </cell>
          <cell r="U789" t="str">
            <v>OSCCO</v>
          </cell>
          <cell r="V789" t="str">
            <v>MOREANO</v>
          </cell>
          <cell r="W789" t="str">
            <v>SIN DATOS</v>
          </cell>
          <cell r="X789" t="str">
            <v>23/12/1978</v>
          </cell>
          <cell r="Y789" t="str">
            <v>Femenino</v>
          </cell>
          <cell r="Z789" t="str">
            <v>Soltero</v>
          </cell>
          <cell r="AA789" t="str">
            <v>JR.COLOMBIA NRO.120</v>
          </cell>
          <cell r="AE789" t="str">
            <v>Superior Universitario</v>
          </cell>
          <cell r="AF789" t="str">
            <v>Superior completo</v>
          </cell>
          <cell r="AG789" t="str">
            <v>ENFERMERA(O)</v>
          </cell>
          <cell r="AK789" t="str">
            <v>TITULO</v>
          </cell>
          <cell r="AL789" t="str">
            <v>0000</v>
          </cell>
          <cell r="AM789" t="str">
            <v>NO</v>
          </cell>
          <cell r="AR789" t="str">
            <v>SI</v>
          </cell>
          <cell r="AS789" t="str">
            <v>NO</v>
          </cell>
          <cell r="AT789" t="str">
            <v>NO</v>
          </cell>
          <cell r="AV789" t="str">
            <v>01/01/2019</v>
          </cell>
          <cell r="AW789" t="str">
            <v>ENFERMERA/O</v>
          </cell>
          <cell r="AX789" t="str">
            <v>Regimen 1057 (CAS)</v>
          </cell>
          <cell r="AY789" t="str">
            <v>Contrato CAS</v>
          </cell>
          <cell r="AZ789" t="str">
            <v>Sin Nivel Remunerativo</v>
          </cell>
          <cell r="BA789" t="str">
            <v>0000-Sin Nivel Remunerativo</v>
          </cell>
          <cell r="BC789" t="str">
            <v>Recursos Ordinarios</v>
          </cell>
          <cell r="BD789" t="str">
            <v>2500</v>
          </cell>
          <cell r="BE789" t="str">
            <v>Presencial</v>
          </cell>
          <cell r="BF789" t="str">
            <v>NO</v>
          </cell>
          <cell r="BG789" t="str">
            <v>NO</v>
          </cell>
          <cell r="BI789" t="str">
            <v>NO</v>
          </cell>
          <cell r="BJ789" t="str">
            <v>NO</v>
          </cell>
          <cell r="BL789" t="str">
            <v>NO</v>
          </cell>
          <cell r="BM789" t="str">
            <v>Contrato Administrativo de Servicios</v>
          </cell>
          <cell r="BN789" t="str">
            <v>Profesionales de la Salud</v>
          </cell>
          <cell r="BO789" t="str">
            <v>PROF. DE LA SALUD</v>
          </cell>
          <cell r="BP789" t="str">
            <v>000388</v>
          </cell>
          <cell r="BQ789" t="str">
            <v>Ocupada</v>
          </cell>
          <cell r="BR789" t="str">
            <v>Concurso</v>
          </cell>
          <cell r="BS789" t="str">
            <v>01/06/2019</v>
          </cell>
          <cell r="BT789" t="str">
            <v>MEMORANDUM</v>
          </cell>
          <cell r="BU789" t="str">
            <v>01/06/2019</v>
          </cell>
          <cell r="BV789" t="str">
            <v>001</v>
          </cell>
          <cell r="BW789" t="str">
            <v>RED DE SALUD ABANCAY</v>
          </cell>
          <cell r="BX789" t="str">
            <v>DIRECCION EJECUTIVA</v>
          </cell>
          <cell r="BZ789" t="str">
            <v>Personal y Obligaciones Sociales</v>
          </cell>
          <cell r="CA789" t="str">
            <v>RECURSOS ORDINARIOS</v>
          </cell>
          <cell r="CB789" t="str">
            <v>12</v>
          </cell>
          <cell r="CC789" t="str">
            <v>BANCO DE LA NACION</v>
          </cell>
          <cell r="CD789" t="str">
            <v>CUENTA DE AHORRO</v>
          </cell>
          <cell r="CE789" t="str">
            <v>04181028438</v>
          </cell>
          <cell r="CF789" t="str">
            <v>00000000000000000000</v>
          </cell>
          <cell r="CG789" t="str">
            <v>DL.25897 - SPP</v>
          </cell>
          <cell r="CH789" t="str">
            <v>AFP INTEGRA</v>
          </cell>
          <cell r="CI789" t="str">
            <v>03/06/2019</v>
          </cell>
          <cell r="CJ789" t="str">
            <v>000000000000</v>
          </cell>
          <cell r="CK789" t="str">
            <v>000000000000000</v>
          </cell>
          <cell r="CL789" t="str">
            <v>UE Red De Salud Abancay</v>
          </cell>
          <cell r="CM789" t="str">
            <v>ACTIVO</v>
          </cell>
          <cell r="CQ789" t="str">
            <v>Perú</v>
          </cell>
          <cell r="CR789" t="str">
            <v>DIRECCION RED DE SALUD ABANCAY</v>
          </cell>
        </row>
        <row r="790">
          <cell r="S790" t="str">
            <v>46583127</v>
          </cell>
          <cell r="T790" t="str">
            <v>SUSAN MARYORIT</v>
          </cell>
          <cell r="U790" t="str">
            <v>RIVERA</v>
          </cell>
          <cell r="V790" t="str">
            <v>GARAY</v>
          </cell>
          <cell r="W790" t="str">
            <v>SIN DATOS</v>
          </cell>
          <cell r="X790" t="str">
            <v>26/10/1990</v>
          </cell>
          <cell r="Y790" t="str">
            <v>Femenino</v>
          </cell>
          <cell r="Z790" t="str">
            <v>Soltero</v>
          </cell>
          <cell r="AA790" t="str">
            <v>URB SOL BRILLANTE D 02</v>
          </cell>
          <cell r="AC790" t="str">
            <v>maryorit26_08@hotmail.com</v>
          </cell>
          <cell r="AD790" t="str">
            <v>941090074</v>
          </cell>
          <cell r="AE790" t="str">
            <v>Superior Universitario</v>
          </cell>
          <cell r="AF790" t="str">
            <v>Superior completo</v>
          </cell>
          <cell r="AG790" t="str">
            <v>ENFERMERA(O)</v>
          </cell>
          <cell r="AK790" t="str">
            <v>TITULO</v>
          </cell>
          <cell r="AL790" t="str">
            <v>74490</v>
          </cell>
          <cell r="AM790" t="str">
            <v>SI</v>
          </cell>
          <cell r="AN790" t="str">
            <v>SALUD MENTAL Y PSIQUIATRIA</v>
          </cell>
          <cell r="AO790" t="str">
            <v>RNE</v>
          </cell>
          <cell r="AP790" t="str">
            <v>25250</v>
          </cell>
          <cell r="AQ790" t="str">
            <v>UNIVERSIDAD NACIONAL DEL CALLAO</v>
          </cell>
          <cell r="AR790" t="str">
            <v>SI</v>
          </cell>
          <cell r="AS790" t="str">
            <v>NO</v>
          </cell>
          <cell r="AT790" t="str">
            <v>NO</v>
          </cell>
          <cell r="AV790" t="str">
            <v>2016-08-08</v>
          </cell>
          <cell r="AW790" t="str">
            <v>ENFERMERA/O</v>
          </cell>
          <cell r="AX790" t="str">
            <v>Regimen 1057 (CAS)</v>
          </cell>
          <cell r="AY790" t="str">
            <v>Contrato CAS</v>
          </cell>
          <cell r="AZ790" t="str">
            <v>Sin Nivel Remunerativo</v>
          </cell>
          <cell r="BA790" t="str">
            <v>0000-Sin Nivel Remunerativo</v>
          </cell>
          <cell r="BC790" t="str">
            <v>Recursos Ordinarios</v>
          </cell>
          <cell r="BD790" t="str">
            <v>2500</v>
          </cell>
          <cell r="BE790" t="str">
            <v>Presencial</v>
          </cell>
          <cell r="BF790" t="str">
            <v>NO</v>
          </cell>
          <cell r="BG790" t="str">
            <v>NO</v>
          </cell>
          <cell r="BI790" t="str">
            <v>NO</v>
          </cell>
          <cell r="BJ790" t="str">
            <v>NO</v>
          </cell>
          <cell r="BL790" t="str">
            <v>NO</v>
          </cell>
          <cell r="BM790" t="str">
            <v>Contrato Administrativo de Servicios</v>
          </cell>
          <cell r="BN790" t="str">
            <v>Profesionales de la Salud</v>
          </cell>
          <cell r="BO790" t="str">
            <v>PROF. DE LA SALUD</v>
          </cell>
          <cell r="BP790" t="str">
            <v>000384</v>
          </cell>
          <cell r="BQ790" t="str">
            <v>Ocupada</v>
          </cell>
          <cell r="BR790" t="str">
            <v>Concurso</v>
          </cell>
          <cell r="BS790" t="str">
            <v>01/09/2018</v>
          </cell>
          <cell r="BT790" t="str">
            <v>MEMORANDUM</v>
          </cell>
          <cell r="BU790" t="str">
            <v>01/09/2018</v>
          </cell>
          <cell r="BV790" t="str">
            <v>02</v>
          </cell>
          <cell r="BW790" t="str">
            <v>RED DE SALUD ABANCAY</v>
          </cell>
          <cell r="BX790" t="str">
            <v>DIRECCION EJECUTIVA</v>
          </cell>
          <cell r="BZ790" t="str">
            <v>Personal y Obligaciones Sociales</v>
          </cell>
          <cell r="CA790" t="str">
            <v>RECURSOS ORDINARIOS</v>
          </cell>
          <cell r="CB790" t="str">
            <v>3</v>
          </cell>
          <cell r="CC790" t="str">
            <v>BANCO DE LA NACION</v>
          </cell>
          <cell r="CD790" t="str">
            <v>CUENTA DE AHORRO</v>
          </cell>
          <cell r="CE790" t="str">
            <v>04055127595</v>
          </cell>
          <cell r="CF790" t="str">
            <v>00000000000000000000</v>
          </cell>
          <cell r="CG790" t="str">
            <v>DL.19990 - SNP</v>
          </cell>
          <cell r="CH790" t="str">
            <v>O.N.P.</v>
          </cell>
          <cell r="CI790" t="str">
            <v>01/10/2018</v>
          </cell>
          <cell r="CJ790" t="str">
            <v>000000000000</v>
          </cell>
          <cell r="CK790" t="str">
            <v>000000000000000</v>
          </cell>
          <cell r="CL790" t="str">
            <v>UE Red De Salud Abancay</v>
          </cell>
          <cell r="CM790" t="str">
            <v>ACTIVO</v>
          </cell>
          <cell r="CQ790" t="str">
            <v>Perú</v>
          </cell>
          <cell r="CR790" t="str">
            <v>DIRECCION RED DE SALUD ABANCAY</v>
          </cell>
        </row>
        <row r="791">
          <cell r="S791" t="str">
            <v>47447062</v>
          </cell>
          <cell r="T791" t="str">
            <v>YUDISA</v>
          </cell>
          <cell r="U791" t="str">
            <v>YUPANQUI</v>
          </cell>
          <cell r="V791" t="str">
            <v>HUAMANI</v>
          </cell>
          <cell r="W791" t="str">
            <v>SIN DATOS</v>
          </cell>
          <cell r="X791" t="str">
            <v>21/12/1991</v>
          </cell>
          <cell r="Y791" t="str">
            <v>Femenino</v>
          </cell>
          <cell r="Z791" t="str">
            <v>Soltero</v>
          </cell>
          <cell r="AA791" t="str">
            <v>SIN DATOS</v>
          </cell>
          <cell r="AC791" t="str">
            <v>yudiyh.13@gmail.com</v>
          </cell>
          <cell r="AD791" t="str">
            <v>961203421</v>
          </cell>
          <cell r="AE791" t="str">
            <v>Superior Universitario</v>
          </cell>
          <cell r="AF791" t="str">
            <v>Superior completo</v>
          </cell>
          <cell r="AG791" t="str">
            <v>ENFERMERA(O)</v>
          </cell>
          <cell r="AK791" t="str">
            <v>TITULO</v>
          </cell>
          <cell r="AL791" t="str">
            <v>079313</v>
          </cell>
          <cell r="AM791" t="str">
            <v>SI</v>
          </cell>
          <cell r="AN791" t="str">
            <v>SALUD MENTAL Y PSIQUIATRIA</v>
          </cell>
          <cell r="AO791" t="str">
            <v>RNE</v>
          </cell>
          <cell r="AP791" t="str">
            <v>25253</v>
          </cell>
          <cell r="AQ791" t="str">
            <v>UNIVERSIDAD NACIONAL DEL CALLAO</v>
          </cell>
          <cell r="AR791" t="str">
            <v>SI</v>
          </cell>
          <cell r="AS791" t="str">
            <v>NO</v>
          </cell>
          <cell r="AT791" t="str">
            <v>NO</v>
          </cell>
          <cell r="AV791" t="str">
            <v>01/10/2018</v>
          </cell>
          <cell r="AW791" t="str">
            <v>ENFERMERA/O</v>
          </cell>
          <cell r="AX791" t="str">
            <v>Regimen 1057 (CAS)</v>
          </cell>
          <cell r="AY791" t="str">
            <v>Contrato CAS</v>
          </cell>
          <cell r="AZ791" t="str">
            <v>Sin Nivel Remunerativo</v>
          </cell>
          <cell r="BA791" t="str">
            <v>0000-Sin Nivel Remunerativo</v>
          </cell>
          <cell r="BC791" t="str">
            <v>Recursos Ordinarios</v>
          </cell>
          <cell r="BD791" t="str">
            <v>2500</v>
          </cell>
          <cell r="BE791" t="str">
            <v>Presencial</v>
          </cell>
          <cell r="BF791" t="str">
            <v>NO</v>
          </cell>
          <cell r="BG791" t="str">
            <v>NO</v>
          </cell>
          <cell r="BI791" t="str">
            <v>NO</v>
          </cell>
          <cell r="BJ791" t="str">
            <v>NO</v>
          </cell>
          <cell r="BL791" t="str">
            <v>NO</v>
          </cell>
          <cell r="BM791" t="str">
            <v>Contrato Administrativo de Servicios</v>
          </cell>
          <cell r="BN791" t="str">
            <v>Profesionales de la Salud</v>
          </cell>
          <cell r="BO791" t="str">
            <v>PROF. DE LA SALUD</v>
          </cell>
          <cell r="BP791" t="str">
            <v>000386</v>
          </cell>
          <cell r="BQ791" t="str">
            <v>Ocupada</v>
          </cell>
          <cell r="BR791" t="str">
            <v>Concurso</v>
          </cell>
          <cell r="BS791" t="str">
            <v>01/10/2018</v>
          </cell>
          <cell r="BT791" t="str">
            <v>MEMORANDUM</v>
          </cell>
          <cell r="BU791" t="str">
            <v>01/10/2018</v>
          </cell>
          <cell r="BV791" t="str">
            <v>001</v>
          </cell>
          <cell r="BW791" t="str">
            <v>RED DE SALUD ABANCAY</v>
          </cell>
          <cell r="BX791" t="str">
            <v>RED DE SALUD ABANCAY</v>
          </cell>
          <cell r="BZ791" t="str">
            <v>Personal y Obligaciones Sociales</v>
          </cell>
          <cell r="CA791" t="str">
            <v>RECURSOS ORDINARIOS</v>
          </cell>
          <cell r="CB791" t="str">
            <v>0</v>
          </cell>
          <cell r="CC791" t="str">
            <v>BANCO DE LA NACION</v>
          </cell>
          <cell r="CD791" t="str">
            <v>CUENTA DE AHORRO</v>
          </cell>
          <cell r="CE791" t="str">
            <v>04059302812</v>
          </cell>
          <cell r="CF791" t="str">
            <v>00000000000000000000</v>
          </cell>
          <cell r="CG791" t="str">
            <v>DL.19990 - SNP</v>
          </cell>
          <cell r="CH791" t="str">
            <v>O.N.P.</v>
          </cell>
          <cell r="CI791" t="str">
            <v>01/10/2018</v>
          </cell>
          <cell r="CJ791" t="str">
            <v>000000000000</v>
          </cell>
          <cell r="CK791" t="str">
            <v>000000000000000</v>
          </cell>
          <cell r="CL791" t="str">
            <v>UE Red De Salud Abancay</v>
          </cell>
          <cell r="CM791" t="str">
            <v>ACTIVO</v>
          </cell>
          <cell r="CQ791" t="str">
            <v>Perú</v>
          </cell>
          <cell r="CR791" t="str">
            <v>DIRECCION RED DE SALUD ABANCAY</v>
          </cell>
        </row>
        <row r="792">
          <cell r="S792" t="str">
            <v>41115502</v>
          </cell>
          <cell r="T792" t="str">
            <v>NELLY</v>
          </cell>
          <cell r="U792" t="str">
            <v>BARAZORDA</v>
          </cell>
          <cell r="V792" t="str">
            <v>CHIPA</v>
          </cell>
          <cell r="W792" t="str">
            <v>SIN DATOS</v>
          </cell>
          <cell r="X792" t="str">
            <v>03/10/1981</v>
          </cell>
          <cell r="Y792" t="str">
            <v>Femenino</v>
          </cell>
          <cell r="Z792" t="str">
            <v>Soltero</v>
          </cell>
          <cell r="AA792" t="str">
            <v>JR.LEGUIA S/N</v>
          </cell>
          <cell r="AE792" t="str">
            <v>Superior Técnico</v>
          </cell>
          <cell r="AF792" t="str">
            <v>Técnico superior incompleto</v>
          </cell>
          <cell r="AG792" t="str">
            <v>TECNICO EN MANTENIMIENTO</v>
          </cell>
          <cell r="AK792" t="str">
            <v>ESTUDIANTE</v>
          </cell>
          <cell r="AM792" t="str">
            <v>NO</v>
          </cell>
          <cell r="AR792" t="str">
            <v>SI</v>
          </cell>
          <cell r="AS792" t="str">
            <v>NO</v>
          </cell>
          <cell r="AT792" t="str">
            <v>NO</v>
          </cell>
          <cell r="AV792" t="str">
            <v>01/10/2018</v>
          </cell>
          <cell r="AW792" t="str">
            <v>TRABAJADOR/A DE SERVICIOS GENERALES</v>
          </cell>
          <cell r="AX792" t="str">
            <v>Regimen 1057 (CAS)</v>
          </cell>
          <cell r="AY792" t="str">
            <v>Contrato CAS</v>
          </cell>
          <cell r="AZ792" t="str">
            <v>Sin Nivel Remunerativo</v>
          </cell>
          <cell r="BA792" t="str">
            <v>0000-Sin Nivel Remunerativo</v>
          </cell>
          <cell r="BC792" t="str">
            <v>Recursos Ordinarios</v>
          </cell>
          <cell r="BD792" t="str">
            <v>1500</v>
          </cell>
          <cell r="BE792" t="str">
            <v>Presencial</v>
          </cell>
          <cell r="BF792" t="str">
            <v>NO</v>
          </cell>
          <cell r="BG792" t="str">
            <v>NO</v>
          </cell>
          <cell r="BI792" t="str">
            <v>NO</v>
          </cell>
          <cell r="BJ792" t="str">
            <v>NO</v>
          </cell>
          <cell r="BL792" t="str">
            <v>NO</v>
          </cell>
          <cell r="BM792" t="str">
            <v>Contrato Administrativo de Servicios</v>
          </cell>
          <cell r="BN792" t="str">
            <v>Auxiliares</v>
          </cell>
          <cell r="BO792" t="str">
            <v>AUXILIAR ADM</v>
          </cell>
          <cell r="BP792" t="str">
            <v>000396</v>
          </cell>
          <cell r="BQ792" t="str">
            <v>Ocupada</v>
          </cell>
          <cell r="BR792" t="str">
            <v>Concurso</v>
          </cell>
          <cell r="BS792" t="str">
            <v>01/10/2018</v>
          </cell>
          <cell r="BT792" t="str">
            <v>MEMORANDUM</v>
          </cell>
          <cell r="BU792" t="str">
            <v>01/10/2018</v>
          </cell>
          <cell r="BV792" t="str">
            <v>010</v>
          </cell>
          <cell r="BW792" t="str">
            <v>RED DE SALUD ABANCAY</v>
          </cell>
          <cell r="BX792" t="str">
            <v>DIRECCION EJECUTIVA</v>
          </cell>
          <cell r="BZ792" t="str">
            <v>Personal y Obligaciones Sociales</v>
          </cell>
          <cell r="CA792" t="str">
            <v>RECURSOS ORDINARIOS</v>
          </cell>
          <cell r="CB792" t="str">
            <v>3</v>
          </cell>
          <cell r="CC792" t="str">
            <v>BANCO DE LA NACION</v>
          </cell>
          <cell r="CD792" t="str">
            <v>CUENTA DE AHORRO</v>
          </cell>
          <cell r="CE792" t="str">
            <v>04181078591</v>
          </cell>
          <cell r="CF792" t="str">
            <v>00000000000000000000</v>
          </cell>
          <cell r="CG792" t="str">
            <v>DL.19990 - SNP</v>
          </cell>
          <cell r="CH792" t="str">
            <v>O.N.P.</v>
          </cell>
          <cell r="CI792" t="str">
            <v>01/10/2018</v>
          </cell>
          <cell r="CJ792" t="str">
            <v>000000000000</v>
          </cell>
          <cell r="CK792" t="str">
            <v>000000000000000</v>
          </cell>
          <cell r="CL792" t="str">
            <v>UE Red De Salud Abancay</v>
          </cell>
          <cell r="CM792" t="str">
            <v>ACTIVO</v>
          </cell>
          <cell r="CQ792" t="str">
            <v>Perú</v>
          </cell>
          <cell r="CR792" t="str">
            <v>DIRECCION RED DE SALUD ABANCAY</v>
          </cell>
        </row>
        <row r="793">
          <cell r="S793" t="str">
            <v>71385219</v>
          </cell>
          <cell r="T793" t="str">
            <v>YESENIA NADIA</v>
          </cell>
          <cell r="U793" t="str">
            <v>CERVANTES</v>
          </cell>
          <cell r="V793" t="str">
            <v>CHIPA</v>
          </cell>
          <cell r="W793" t="str">
            <v>SIN DATOS</v>
          </cell>
          <cell r="X793" t="str">
            <v>23/03/1994</v>
          </cell>
          <cell r="Y793" t="str">
            <v>Femenino</v>
          </cell>
          <cell r="Z793" t="str">
            <v>Soltero</v>
          </cell>
          <cell r="AA793" t="str">
            <v>COMUNIDAD HUANIPACA</v>
          </cell>
          <cell r="AE793" t="str">
            <v>Superior Técnico</v>
          </cell>
          <cell r="AF793" t="str">
            <v>Técnico superior completo</v>
          </cell>
          <cell r="AG793" t="str">
            <v>TECNICO EN ENFERMERIA</v>
          </cell>
          <cell r="AK793" t="str">
            <v>TITULO</v>
          </cell>
          <cell r="AM793" t="str">
            <v>NO</v>
          </cell>
          <cell r="AR793" t="str">
            <v>SI</v>
          </cell>
          <cell r="AS793" t="str">
            <v>NO</v>
          </cell>
          <cell r="AT793" t="str">
            <v>NO</v>
          </cell>
          <cell r="AV793" t="str">
            <v>01/04/2018</v>
          </cell>
          <cell r="AW793" t="str">
            <v>TECNICO/A EN ENFERMERIA I</v>
          </cell>
          <cell r="AX793" t="str">
            <v>Regimen 1057 (CAS)</v>
          </cell>
          <cell r="AY793" t="str">
            <v>Contrato CAS</v>
          </cell>
          <cell r="AZ793" t="str">
            <v>Sin Nivel Remunerativo</v>
          </cell>
          <cell r="BA793" t="str">
            <v>0000-Sin Nivel Remunerativo</v>
          </cell>
          <cell r="BC793" t="str">
            <v>Recursos Ordinarios</v>
          </cell>
          <cell r="BD793" t="str">
            <v>1800</v>
          </cell>
          <cell r="BE793" t="str">
            <v>Presencial</v>
          </cell>
          <cell r="BF793" t="str">
            <v>NO</v>
          </cell>
          <cell r="BG793" t="str">
            <v>NO</v>
          </cell>
          <cell r="BI793" t="str">
            <v>NO</v>
          </cell>
          <cell r="BJ793" t="str">
            <v>NO</v>
          </cell>
          <cell r="BL793" t="str">
            <v>NO</v>
          </cell>
          <cell r="BM793" t="str">
            <v>Contrato Administrativo de Servicios</v>
          </cell>
          <cell r="BN793" t="str">
            <v>Tecnicos</v>
          </cell>
          <cell r="BO793" t="str">
            <v>TECNICO ASIS</v>
          </cell>
          <cell r="BP793" t="str">
            <v>000393</v>
          </cell>
          <cell r="BQ793" t="str">
            <v>Ocupada</v>
          </cell>
          <cell r="BR793" t="str">
            <v>Concurso</v>
          </cell>
          <cell r="BS793" t="str">
            <v>01/09/2018</v>
          </cell>
          <cell r="BT793" t="str">
            <v>MEMORANDUM</v>
          </cell>
          <cell r="BU793" t="str">
            <v>01/09/2018</v>
          </cell>
          <cell r="BV793" t="str">
            <v>01</v>
          </cell>
          <cell r="BW793" t="str">
            <v>RED DE SALUD ABANCAY</v>
          </cell>
          <cell r="BX793" t="str">
            <v>DIRECCION EJECUTIVA</v>
          </cell>
          <cell r="BZ793" t="str">
            <v>Personal y Obligaciones Sociales</v>
          </cell>
          <cell r="CA793" t="str">
            <v>RECURSOS ORDINARIOS</v>
          </cell>
          <cell r="CB793" t="str">
            <v>0</v>
          </cell>
          <cell r="CC793" t="str">
            <v>BANCO DE LA NACION</v>
          </cell>
          <cell r="CD793" t="str">
            <v>CUENTA CORRIENTE</v>
          </cell>
          <cell r="CE793" t="str">
            <v>04181239404</v>
          </cell>
          <cell r="CF793" t="str">
            <v>00000000000000000000</v>
          </cell>
          <cell r="CG793" t="str">
            <v>DL.19990 - SNP</v>
          </cell>
          <cell r="CH793" t="str">
            <v>O.N.P.</v>
          </cell>
          <cell r="CI793" t="str">
            <v>01/10/2018</v>
          </cell>
          <cell r="CJ793" t="str">
            <v>000000000000</v>
          </cell>
          <cell r="CK793" t="str">
            <v>000000000000000</v>
          </cell>
          <cell r="CL793" t="str">
            <v>UE Red De Salud Abancay</v>
          </cell>
          <cell r="CM793" t="str">
            <v>ACTIVO</v>
          </cell>
          <cell r="CQ793" t="str">
            <v>Perú</v>
          </cell>
          <cell r="CR793" t="str">
            <v>DIRECCION RED DE SALUD ABANCAY</v>
          </cell>
        </row>
        <row r="794">
          <cell r="S794" t="str">
            <v>41517342</v>
          </cell>
          <cell r="T794" t="str">
            <v>CESAR</v>
          </cell>
          <cell r="U794" t="str">
            <v>FERRO</v>
          </cell>
          <cell r="V794" t="str">
            <v>CALDERON</v>
          </cell>
          <cell r="W794" t="str">
            <v>SIN DATOS</v>
          </cell>
          <cell r="X794" t="str">
            <v>10/07/1982</v>
          </cell>
          <cell r="Y794" t="str">
            <v>Masculino</v>
          </cell>
          <cell r="Z794" t="str">
            <v>Soltero</v>
          </cell>
          <cell r="AA794" t="str">
            <v>APV VICTORIA A-8</v>
          </cell>
          <cell r="AE794" t="str">
            <v>Superior Técnico</v>
          </cell>
          <cell r="AF794" t="str">
            <v>Técnico superior completo</v>
          </cell>
          <cell r="AG794" t="str">
            <v>TECNICO EN MANTENIMIENTO</v>
          </cell>
          <cell r="AK794" t="str">
            <v>EGRESADO</v>
          </cell>
          <cell r="AM794" t="str">
            <v>NO</v>
          </cell>
          <cell r="AR794" t="str">
            <v>SI</v>
          </cell>
          <cell r="AS794" t="str">
            <v>NO</v>
          </cell>
          <cell r="AT794" t="str">
            <v>NO</v>
          </cell>
          <cell r="AV794" t="str">
            <v>01/10/2018</v>
          </cell>
          <cell r="AW794" t="str">
            <v>TRABAJADOR/A DE SERVICIOS GENERALES</v>
          </cell>
          <cell r="AX794" t="str">
            <v>Regimen 1057 (CAS)</v>
          </cell>
          <cell r="AY794" t="str">
            <v>Contrato CAS</v>
          </cell>
          <cell r="AZ794" t="str">
            <v>Sin Nivel Remunerativo</v>
          </cell>
          <cell r="BA794" t="str">
            <v>0000-Sin Nivel Remunerativo</v>
          </cell>
          <cell r="BC794" t="str">
            <v>Recursos Ordinarios</v>
          </cell>
          <cell r="BD794" t="str">
            <v>1500</v>
          </cell>
          <cell r="BE794" t="str">
            <v>Presencial</v>
          </cell>
          <cell r="BF794" t="str">
            <v>NO</v>
          </cell>
          <cell r="BG794" t="str">
            <v>NO</v>
          </cell>
          <cell r="BI794" t="str">
            <v>NO</v>
          </cell>
          <cell r="BJ794" t="str">
            <v>NO</v>
          </cell>
          <cell r="BL794" t="str">
            <v>NO</v>
          </cell>
          <cell r="BM794" t="str">
            <v>Contrato Administrativo de Servicios</v>
          </cell>
          <cell r="BN794" t="str">
            <v>Auxiliares</v>
          </cell>
          <cell r="BO794" t="str">
            <v>AUXILIAR ADM</v>
          </cell>
          <cell r="BP794" t="str">
            <v>000399</v>
          </cell>
          <cell r="BQ794" t="str">
            <v>Ocupada</v>
          </cell>
          <cell r="BR794" t="str">
            <v>Concurso</v>
          </cell>
          <cell r="BS794" t="str">
            <v>01/10/2018</v>
          </cell>
          <cell r="BT794" t="str">
            <v>MEMORANDUM</v>
          </cell>
          <cell r="BU794" t="str">
            <v>01/10/2018</v>
          </cell>
          <cell r="BV794" t="str">
            <v>011</v>
          </cell>
          <cell r="BW794" t="str">
            <v>RED DE SALUD ABANCAY</v>
          </cell>
          <cell r="BX794" t="str">
            <v>DIRECCION EJECUTIVA</v>
          </cell>
          <cell r="BZ794" t="str">
            <v>Personal y Obligaciones Sociales</v>
          </cell>
          <cell r="CA794" t="str">
            <v>RECURSOS ORDINARIOS</v>
          </cell>
          <cell r="CB794" t="str">
            <v>3</v>
          </cell>
          <cell r="CC794" t="str">
            <v>BANCO DE LA NACION</v>
          </cell>
          <cell r="CD794" t="str">
            <v>CUENTA DE AHORRO</v>
          </cell>
          <cell r="CE794" t="str">
            <v>04185118210</v>
          </cell>
          <cell r="CF794" t="str">
            <v>00000000000000000000</v>
          </cell>
          <cell r="CG794" t="str">
            <v>DL.25897 - SPP</v>
          </cell>
          <cell r="CH794" t="str">
            <v>AFP INTEGRA</v>
          </cell>
          <cell r="CI794" t="str">
            <v>01/10/2018</v>
          </cell>
          <cell r="CJ794" t="str">
            <v>601401cfcrd4</v>
          </cell>
          <cell r="CK794" t="str">
            <v>000000000000000</v>
          </cell>
          <cell r="CL794" t="str">
            <v>UE Red De Salud Abancay</v>
          </cell>
          <cell r="CM794" t="str">
            <v>ACTIVO</v>
          </cell>
          <cell r="CQ794" t="str">
            <v>Perú</v>
          </cell>
          <cell r="CR794" t="str">
            <v>DIRECCION RED DE SALUD ABANCAY</v>
          </cell>
        </row>
        <row r="795">
          <cell r="S795" t="str">
            <v>40727907</v>
          </cell>
          <cell r="T795" t="str">
            <v>WALTER</v>
          </cell>
          <cell r="U795" t="str">
            <v>GAVANCHO</v>
          </cell>
          <cell r="V795" t="str">
            <v>JARA</v>
          </cell>
          <cell r="W795" t="str">
            <v>SIN DATOS</v>
          </cell>
          <cell r="X795" t="str">
            <v>30/01/1977</v>
          </cell>
          <cell r="Y795" t="str">
            <v>Masculino</v>
          </cell>
          <cell r="Z795" t="str">
            <v>Soltero</v>
          </cell>
          <cell r="AA795" t="str">
            <v>URB.MICAELA BASTIDAS S/N</v>
          </cell>
          <cell r="AE795" t="str">
            <v>Superior Técnico</v>
          </cell>
          <cell r="AF795" t="str">
            <v>Técnico superior completo</v>
          </cell>
          <cell r="AG795" t="str">
            <v>TECNICO EN MANTENIMIENTO</v>
          </cell>
          <cell r="AK795" t="str">
            <v>EGRESADO</v>
          </cell>
          <cell r="AM795" t="str">
            <v>NO</v>
          </cell>
          <cell r="AR795" t="str">
            <v>SI</v>
          </cell>
          <cell r="AS795" t="str">
            <v>NO</v>
          </cell>
          <cell r="AT795" t="str">
            <v>NO</v>
          </cell>
          <cell r="AV795" t="str">
            <v>01/10/2018</v>
          </cell>
          <cell r="AW795" t="str">
            <v>TRABAJADOR/A DE SERVICIOS GENERALES</v>
          </cell>
          <cell r="AX795" t="str">
            <v>Regimen 1057 (CAS)</v>
          </cell>
          <cell r="AY795" t="str">
            <v>Contrato CAS</v>
          </cell>
          <cell r="AZ795" t="str">
            <v>Sin Nivel Remunerativo</v>
          </cell>
          <cell r="BA795" t="str">
            <v>0000-Sin Nivel Remunerativo</v>
          </cell>
          <cell r="BC795" t="str">
            <v>Recursos Ordinarios</v>
          </cell>
          <cell r="BD795" t="str">
            <v>1500</v>
          </cell>
          <cell r="BE795" t="str">
            <v>Presencial</v>
          </cell>
          <cell r="BF795" t="str">
            <v>NO</v>
          </cell>
          <cell r="BG795" t="str">
            <v>NO</v>
          </cell>
          <cell r="BI795" t="str">
            <v>NO</v>
          </cell>
          <cell r="BJ795" t="str">
            <v>NO</v>
          </cell>
          <cell r="BL795" t="str">
            <v>NO</v>
          </cell>
          <cell r="BM795" t="str">
            <v>Contrato Administrativo de Servicios</v>
          </cell>
          <cell r="BN795" t="str">
            <v>Auxiliares</v>
          </cell>
          <cell r="BO795" t="str">
            <v>AUXILIAR ADM</v>
          </cell>
          <cell r="BP795" t="str">
            <v>000398</v>
          </cell>
          <cell r="BQ795" t="str">
            <v>Ocupada</v>
          </cell>
          <cell r="BR795" t="str">
            <v>Concurso</v>
          </cell>
          <cell r="BS795" t="str">
            <v>01/10/2018</v>
          </cell>
          <cell r="BT795" t="str">
            <v>MEMORANDUM</v>
          </cell>
          <cell r="BU795" t="str">
            <v>01/10/2018</v>
          </cell>
          <cell r="BV795" t="str">
            <v>09</v>
          </cell>
          <cell r="BW795" t="str">
            <v>RED DE SALUD ABANCAY</v>
          </cell>
          <cell r="BX795" t="str">
            <v>DIRECCION EJECUTIVA</v>
          </cell>
          <cell r="BZ795" t="str">
            <v>Personal y Obligaciones Sociales</v>
          </cell>
          <cell r="CA795" t="str">
            <v>RECURSOS ORDINARIOS</v>
          </cell>
          <cell r="CB795" t="str">
            <v>3</v>
          </cell>
          <cell r="CC795" t="str">
            <v>BANCO DE LA NACION</v>
          </cell>
          <cell r="CD795" t="str">
            <v>CUENTA DE AHORRO</v>
          </cell>
          <cell r="CE795" t="str">
            <v>04185077840</v>
          </cell>
          <cell r="CF795" t="str">
            <v>00000000000000000000</v>
          </cell>
          <cell r="CG795" t="str">
            <v>DL.19990 - SNP</v>
          </cell>
          <cell r="CH795" t="str">
            <v>O.N.P.</v>
          </cell>
          <cell r="CI795" t="str">
            <v>01/10/2018</v>
          </cell>
          <cell r="CJ795" t="str">
            <v>000000000000</v>
          </cell>
          <cell r="CK795" t="str">
            <v>000000000000000</v>
          </cell>
          <cell r="CL795" t="str">
            <v>UE Red De Salud Abancay</v>
          </cell>
          <cell r="CM795" t="str">
            <v>ACTIVO</v>
          </cell>
          <cell r="CQ795" t="str">
            <v>Perú</v>
          </cell>
          <cell r="CR795" t="str">
            <v>DIRECCION RED DE SALUD ABANCAY</v>
          </cell>
        </row>
        <row r="796">
          <cell r="S796" t="str">
            <v>71761214</v>
          </cell>
          <cell r="T796" t="str">
            <v>MARTIN EMERSON</v>
          </cell>
          <cell r="U796" t="str">
            <v>HUAMANI</v>
          </cell>
          <cell r="V796" t="str">
            <v>LUNA</v>
          </cell>
          <cell r="W796" t="str">
            <v>SIN DATOS</v>
          </cell>
          <cell r="X796" t="str">
            <v>03/07/1991</v>
          </cell>
          <cell r="Y796" t="str">
            <v>Masculino</v>
          </cell>
          <cell r="Z796" t="str">
            <v>Soltero</v>
          </cell>
          <cell r="AA796" t="str">
            <v>COMUNIDAD CURAHUASI</v>
          </cell>
          <cell r="AE796" t="str">
            <v>Superior Técnico</v>
          </cell>
          <cell r="AF796" t="str">
            <v>Técnico superior completo</v>
          </cell>
          <cell r="AG796" t="str">
            <v>TECNICO ADMINISTRADOR</v>
          </cell>
          <cell r="AK796" t="str">
            <v>TITULO</v>
          </cell>
          <cell r="AM796" t="str">
            <v>NO</v>
          </cell>
          <cell r="AR796" t="str">
            <v>SI</v>
          </cell>
          <cell r="AS796" t="str">
            <v>NO</v>
          </cell>
          <cell r="AT796" t="str">
            <v>NO</v>
          </cell>
          <cell r="AV796" t="str">
            <v>01/10/2018</v>
          </cell>
          <cell r="AW796" t="str">
            <v>TECNICO/A ADMINISTRATIVO I</v>
          </cell>
          <cell r="AX796" t="str">
            <v>Regimen 1057 (CAS)</v>
          </cell>
          <cell r="AY796" t="str">
            <v>Contrato CAS</v>
          </cell>
          <cell r="AZ796" t="str">
            <v>Sin Nivel Remunerativo</v>
          </cell>
          <cell r="BA796" t="str">
            <v>0000-Sin Nivel Remunerativo</v>
          </cell>
          <cell r="BC796" t="str">
            <v>Recursos Ordinarios</v>
          </cell>
          <cell r="BD796" t="str">
            <v>2000</v>
          </cell>
          <cell r="BE796" t="str">
            <v>Presencial</v>
          </cell>
          <cell r="BF796" t="str">
            <v>NO</v>
          </cell>
          <cell r="BG796" t="str">
            <v>NO</v>
          </cell>
          <cell r="BI796" t="str">
            <v>NO</v>
          </cell>
          <cell r="BJ796" t="str">
            <v>NO</v>
          </cell>
          <cell r="BL796" t="str">
            <v>NO</v>
          </cell>
          <cell r="BM796" t="str">
            <v>Contrato Administrativo de Servicios</v>
          </cell>
          <cell r="BN796" t="str">
            <v>Tecnicos</v>
          </cell>
          <cell r="BO796" t="str">
            <v>TECNICO ADM</v>
          </cell>
          <cell r="BP796" t="str">
            <v>000392</v>
          </cell>
          <cell r="BQ796" t="str">
            <v>Ocupada</v>
          </cell>
          <cell r="BR796" t="str">
            <v>Concurso</v>
          </cell>
          <cell r="BS796" t="str">
            <v>01/10/2018</v>
          </cell>
          <cell r="BT796" t="str">
            <v>MEMORANDUM</v>
          </cell>
          <cell r="BU796" t="str">
            <v>01/10/2018</v>
          </cell>
          <cell r="BV796" t="str">
            <v>021</v>
          </cell>
          <cell r="BW796" t="str">
            <v>RED DE SALUD ABANCAY</v>
          </cell>
          <cell r="BX796" t="str">
            <v>DIRECCION EJECUTIVA</v>
          </cell>
          <cell r="BZ796" t="str">
            <v>Personal y Obligaciones Sociales</v>
          </cell>
          <cell r="CA796" t="str">
            <v>RECURSOS ORDINARIOS</v>
          </cell>
          <cell r="CB796" t="str">
            <v>3</v>
          </cell>
          <cell r="CC796" t="str">
            <v>BANCO DE LA NACION</v>
          </cell>
          <cell r="CD796" t="str">
            <v>CUENTA DE AHORRO</v>
          </cell>
          <cell r="CE796" t="str">
            <v>04187171178</v>
          </cell>
          <cell r="CF796" t="str">
            <v>00000000000000000000</v>
          </cell>
          <cell r="CG796" t="str">
            <v>DL.19990 - SNP</v>
          </cell>
          <cell r="CH796" t="str">
            <v>O.N.P.</v>
          </cell>
          <cell r="CI796" t="str">
            <v>01/10/2018</v>
          </cell>
          <cell r="CJ796" t="str">
            <v>000000000000</v>
          </cell>
          <cell r="CK796" t="str">
            <v>000000000000000</v>
          </cell>
          <cell r="CL796" t="str">
            <v>UE Red De Salud Abancay</v>
          </cell>
          <cell r="CM796" t="str">
            <v>ACTIVO</v>
          </cell>
          <cell r="CQ796" t="str">
            <v>Perú</v>
          </cell>
          <cell r="CR796" t="str">
            <v>DIRECCION RED DE SALUD ABANCAY</v>
          </cell>
        </row>
        <row r="797">
          <cell r="S797" t="str">
            <v>46375919</v>
          </cell>
          <cell r="T797" t="str">
            <v>JHONNY</v>
          </cell>
          <cell r="U797" t="str">
            <v>RAMOS</v>
          </cell>
          <cell r="V797" t="str">
            <v>BORDA</v>
          </cell>
          <cell r="W797" t="str">
            <v>SIN DATOS</v>
          </cell>
          <cell r="X797" t="str">
            <v>03/02/1990</v>
          </cell>
          <cell r="Y797" t="str">
            <v>Masculino</v>
          </cell>
          <cell r="Z797" t="str">
            <v>Soltero</v>
          </cell>
          <cell r="AA797" t="str">
            <v>ANEXO VACAS</v>
          </cell>
          <cell r="AC797" t="str">
            <v>jramosb32@gmail.com,jhonnyrb_amorous@hotmail.com</v>
          </cell>
          <cell r="AD797" t="str">
            <v>944042009</v>
          </cell>
          <cell r="AE797" t="str">
            <v>Superior Técnico</v>
          </cell>
          <cell r="AF797" t="str">
            <v>Técnico superior incompleto</v>
          </cell>
          <cell r="AG797" t="str">
            <v>TECNICO EN COMPUTACION E INFORMATICA/EN COMPUTADORAS</v>
          </cell>
          <cell r="AK797" t="str">
            <v>EGRESADO</v>
          </cell>
          <cell r="AM797" t="str">
            <v>NO</v>
          </cell>
          <cell r="AR797" t="str">
            <v>SI</v>
          </cell>
          <cell r="AS797" t="str">
            <v>NO</v>
          </cell>
          <cell r="AT797" t="str">
            <v>NO</v>
          </cell>
          <cell r="AV797" t="str">
            <v>2011-03-22</v>
          </cell>
          <cell r="AW797" t="str">
            <v>DIGITADOR/A</v>
          </cell>
          <cell r="AX797" t="str">
            <v>Regimen 1057 (CAS)</v>
          </cell>
          <cell r="AY797" t="str">
            <v>Contrato CAS</v>
          </cell>
          <cell r="AZ797" t="str">
            <v>Sin Nivel Remunerativo</v>
          </cell>
          <cell r="BA797" t="str">
            <v>0000-Sin Nivel Remunerativo</v>
          </cell>
          <cell r="BC797" t="str">
            <v>Recursos Ordinarios</v>
          </cell>
          <cell r="BD797" t="str">
            <v>2000</v>
          </cell>
          <cell r="BE797" t="str">
            <v>Presencial</v>
          </cell>
          <cell r="BF797" t="str">
            <v>NO</v>
          </cell>
          <cell r="BG797" t="str">
            <v>NO</v>
          </cell>
          <cell r="BI797" t="str">
            <v>NO</v>
          </cell>
          <cell r="BJ797" t="str">
            <v>NO</v>
          </cell>
          <cell r="BL797" t="str">
            <v>NO</v>
          </cell>
          <cell r="BM797" t="str">
            <v>Contrato Administrativo de Servicios</v>
          </cell>
          <cell r="BN797" t="str">
            <v>Tecnicos</v>
          </cell>
          <cell r="BO797" t="str">
            <v>TECNICO ADM</v>
          </cell>
          <cell r="BP797" t="str">
            <v>000391</v>
          </cell>
          <cell r="BQ797" t="str">
            <v>Ocupada</v>
          </cell>
          <cell r="BR797" t="str">
            <v>Concurso</v>
          </cell>
          <cell r="BS797" t="str">
            <v>01/10/2018</v>
          </cell>
          <cell r="BT797" t="str">
            <v>MEMORANDUM</v>
          </cell>
          <cell r="BU797" t="str">
            <v>01/10/2018</v>
          </cell>
          <cell r="BV797" t="str">
            <v>011</v>
          </cell>
          <cell r="BW797" t="str">
            <v>RED DE SALUD ABANCAY</v>
          </cell>
          <cell r="BX797" t="str">
            <v>DIRECCION EJECUTIVA</v>
          </cell>
          <cell r="BZ797" t="str">
            <v>Personal y Obligaciones Sociales</v>
          </cell>
          <cell r="CA797" t="str">
            <v>RECURSOS ORDINARIOS</v>
          </cell>
          <cell r="CB797" t="str">
            <v>3</v>
          </cell>
          <cell r="CC797" t="str">
            <v>BANCO DE LA NACION</v>
          </cell>
          <cell r="CD797" t="str">
            <v>CUENTA DE AHORRO</v>
          </cell>
          <cell r="CE797" t="str">
            <v>04181076424</v>
          </cell>
          <cell r="CF797" t="str">
            <v>00000000000000000000</v>
          </cell>
          <cell r="CG797" t="str">
            <v>DL.19990 - SNP</v>
          </cell>
          <cell r="CH797" t="str">
            <v>O.N.P.</v>
          </cell>
          <cell r="CI797" t="str">
            <v>01/10/2018</v>
          </cell>
          <cell r="CJ797" t="str">
            <v>000000000000</v>
          </cell>
          <cell r="CK797" t="str">
            <v>000000000000000</v>
          </cell>
          <cell r="CL797" t="str">
            <v>UE Red De Salud Abancay</v>
          </cell>
          <cell r="CM797" t="str">
            <v>ACTIVO</v>
          </cell>
          <cell r="CQ797" t="str">
            <v>Perú</v>
          </cell>
          <cell r="CR797" t="str">
            <v>DIRECCION RED DE SALUD ABANCAY</v>
          </cell>
        </row>
        <row r="798">
          <cell r="S798" t="str">
            <v>44369327</v>
          </cell>
          <cell r="T798" t="str">
            <v>MIRIAN</v>
          </cell>
          <cell r="U798" t="str">
            <v>ZUNIGA</v>
          </cell>
          <cell r="V798" t="str">
            <v>ARREDONDO</v>
          </cell>
          <cell r="W798" t="str">
            <v>SIN DATOS</v>
          </cell>
          <cell r="X798" t="str">
            <v>08/10/1980</v>
          </cell>
          <cell r="Y798" t="str">
            <v>Femenino</v>
          </cell>
          <cell r="Z798" t="str">
            <v>Soltero</v>
          </cell>
          <cell r="AA798" t="str">
            <v>PROGRESO</v>
          </cell>
          <cell r="AE798" t="str">
            <v>Superior Técnico</v>
          </cell>
          <cell r="AF798" t="str">
            <v>Técnico superior incompleto</v>
          </cell>
          <cell r="AG798" t="str">
            <v>TECNICO EN MANTENIMIENTO</v>
          </cell>
          <cell r="AK798" t="str">
            <v>ESTUDIANTE</v>
          </cell>
          <cell r="AM798" t="str">
            <v>NO</v>
          </cell>
          <cell r="AR798" t="str">
            <v>SI</v>
          </cell>
          <cell r="AS798" t="str">
            <v>NO</v>
          </cell>
          <cell r="AT798" t="str">
            <v>NO</v>
          </cell>
          <cell r="AV798" t="str">
            <v>01/11/2018</v>
          </cell>
          <cell r="AW798" t="str">
            <v>TRABAJADOR/A DE SERVICIOS GENERALES</v>
          </cell>
          <cell r="AX798" t="str">
            <v>Regimen 1057 (CAS)</v>
          </cell>
          <cell r="AY798" t="str">
            <v>Contrato CAS</v>
          </cell>
          <cell r="AZ798" t="str">
            <v>Sin Nivel Remunerativo</v>
          </cell>
          <cell r="BA798" t="str">
            <v>0000-Sin Nivel Remunerativo</v>
          </cell>
          <cell r="BC798" t="str">
            <v>Recursos Ordinarios</v>
          </cell>
          <cell r="BD798" t="str">
            <v>1500</v>
          </cell>
          <cell r="BE798" t="str">
            <v>Presencial</v>
          </cell>
          <cell r="BF798" t="str">
            <v>NO</v>
          </cell>
          <cell r="BG798" t="str">
            <v>NO</v>
          </cell>
          <cell r="BI798" t="str">
            <v>NO</v>
          </cell>
          <cell r="BJ798" t="str">
            <v>NO</v>
          </cell>
          <cell r="BL798" t="str">
            <v>NO</v>
          </cell>
          <cell r="BM798" t="str">
            <v>Contrato Administrativo de Servicios</v>
          </cell>
          <cell r="BN798" t="str">
            <v>Auxiliares</v>
          </cell>
          <cell r="BO798" t="str">
            <v>AUXILIAR ADM</v>
          </cell>
          <cell r="BP798" t="str">
            <v>000397</v>
          </cell>
          <cell r="BQ798" t="str">
            <v>Ocupada</v>
          </cell>
          <cell r="BR798" t="str">
            <v>Concurso</v>
          </cell>
          <cell r="BS798" t="str">
            <v>01/11/2018</v>
          </cell>
          <cell r="BT798" t="str">
            <v>MEMORANDUM</v>
          </cell>
          <cell r="BU798" t="str">
            <v>01/11/2018</v>
          </cell>
          <cell r="BV798" t="str">
            <v>01-2018</v>
          </cell>
          <cell r="BW798" t="str">
            <v>RED DE SALUD ABANCAY</v>
          </cell>
          <cell r="BX798" t="str">
            <v>DIRECCION EJECUTIVA</v>
          </cell>
          <cell r="BZ798" t="str">
            <v>Personal y Obligaciones Sociales</v>
          </cell>
          <cell r="CA798" t="str">
            <v>RECURSOS ORDINARIOS</v>
          </cell>
          <cell r="CB798" t="str">
            <v>2</v>
          </cell>
          <cell r="CC798" t="str">
            <v>BANCO DE LA NACION</v>
          </cell>
          <cell r="CD798" t="str">
            <v>CUENTA DE AHORRO</v>
          </cell>
          <cell r="CE798" t="str">
            <v>04170320226</v>
          </cell>
          <cell r="CF798" t="str">
            <v>00000000000000000000</v>
          </cell>
          <cell r="CG798" t="str">
            <v>DL.19990 - SNP</v>
          </cell>
          <cell r="CH798" t="str">
            <v>O.N.P.</v>
          </cell>
          <cell r="CJ798" t="str">
            <v>000000000000</v>
          </cell>
          <cell r="CK798" t="str">
            <v>000000000000000</v>
          </cell>
          <cell r="CL798" t="str">
            <v>UE Red De Salud Abancay</v>
          </cell>
          <cell r="CM798" t="str">
            <v>ACTIVO</v>
          </cell>
          <cell r="CQ798" t="str">
            <v>Perú</v>
          </cell>
          <cell r="CR798" t="str">
            <v>DIRECCION RED DE SALUD ABANCAY</v>
          </cell>
        </row>
        <row r="799">
          <cell r="S799" t="str">
            <v>24706262</v>
          </cell>
          <cell r="T799" t="str">
            <v>GREGORIA</v>
          </cell>
          <cell r="U799" t="str">
            <v>LEON</v>
          </cell>
          <cell r="V799" t="str">
            <v>APAZA</v>
          </cell>
          <cell r="W799" t="str">
            <v>SIN DATOS</v>
          </cell>
          <cell r="X799" t="str">
            <v>25/05/1970</v>
          </cell>
          <cell r="Y799" t="str">
            <v>Femenino</v>
          </cell>
          <cell r="Z799" t="str">
            <v>Soltero</v>
          </cell>
          <cell r="AA799" t="str">
            <v>ALAMEDA DE LOS HORIZONTES MZ.W LT.2 URB.LOS HUERTOS DE VILLA</v>
          </cell>
          <cell r="AE799" t="str">
            <v>Superior Universitario</v>
          </cell>
          <cell r="AF799" t="str">
            <v>Superior completo</v>
          </cell>
          <cell r="AG799" t="str">
            <v>PSICOLOGO</v>
          </cell>
          <cell r="AK799" t="str">
            <v>TITULO</v>
          </cell>
          <cell r="AL799" t="str">
            <v>12551</v>
          </cell>
          <cell r="AM799" t="str">
            <v>NO</v>
          </cell>
          <cell r="AR799" t="str">
            <v>SI</v>
          </cell>
          <cell r="AS799" t="str">
            <v>NO</v>
          </cell>
          <cell r="AT799" t="str">
            <v>NO</v>
          </cell>
          <cell r="AU799" t="str">
            <v>05/04/2017</v>
          </cell>
          <cell r="AV799" t="str">
            <v>01/06/2022</v>
          </cell>
          <cell r="AW799" t="str">
            <v>PSICOLOGO/A</v>
          </cell>
          <cell r="AX799" t="str">
            <v>Regimen 1057 (CAS)</v>
          </cell>
          <cell r="AY799" t="str">
            <v>Contrato CAS</v>
          </cell>
          <cell r="AZ799" t="str">
            <v>Sin Nivel Remunerativo</v>
          </cell>
          <cell r="BA799" t="str">
            <v>0000-Sin Nivel Remunerativo</v>
          </cell>
          <cell r="BC799" t="str">
            <v>Recursos Ordinarios</v>
          </cell>
          <cell r="BD799" t="str">
            <v>3500</v>
          </cell>
          <cell r="BE799" t="str">
            <v>Presencial</v>
          </cell>
          <cell r="BF799" t="str">
            <v>NO</v>
          </cell>
          <cell r="BG799" t="str">
            <v>NO</v>
          </cell>
          <cell r="BI799" t="str">
            <v>NO</v>
          </cell>
          <cell r="BJ799" t="str">
            <v>NO</v>
          </cell>
          <cell r="BL799" t="str">
            <v>NO</v>
          </cell>
          <cell r="BM799" t="str">
            <v>Contrato Administrativo de Servicios</v>
          </cell>
          <cell r="BN799" t="str">
            <v>Profesionales de la Salud</v>
          </cell>
          <cell r="BO799" t="str">
            <v>PROF. DE LA SALUD</v>
          </cell>
          <cell r="BP799" t="str">
            <v>000782</v>
          </cell>
          <cell r="BQ799" t="str">
            <v>Ocupada</v>
          </cell>
          <cell r="BR799" t="str">
            <v>Concurso</v>
          </cell>
          <cell r="BS799" t="str">
            <v>01/06/2022</v>
          </cell>
          <cell r="BT799" t="str">
            <v>MEMORANDUM</v>
          </cell>
          <cell r="BU799" t="str">
            <v>31/05/2022</v>
          </cell>
          <cell r="BV799" t="str">
            <v>MEMORANDUM Nº 761-2022-J-RR/HH-RSAB-DIRE</v>
          </cell>
          <cell r="BW799" t="str">
            <v>C.S. I-2 MENTAL COMUNITARIO ALLIN KAWSAY</v>
          </cell>
          <cell r="BX799" t="str">
            <v>RED DE SALUD ABANCAY</v>
          </cell>
          <cell r="BZ799" t="str">
            <v>Personal y Obligaciones Sociales</v>
          </cell>
          <cell r="CA799" t="str">
            <v>RECURSOS ORDINARIOS</v>
          </cell>
          <cell r="CB799" t="str">
            <v>8</v>
          </cell>
          <cell r="CC799" t="str">
            <v>BANCO DE LA NACION</v>
          </cell>
          <cell r="CD799" t="str">
            <v>CUENTA CORRIENTE</v>
          </cell>
          <cell r="CE799" t="str">
            <v>00000000000000000000</v>
          </cell>
          <cell r="CF799" t="str">
            <v>00000000000000000000</v>
          </cell>
          <cell r="CG799" t="str">
            <v>DL.19990 - SNP</v>
          </cell>
          <cell r="CH799" t="str">
            <v>O.N.P.</v>
          </cell>
          <cell r="CI799" t="str">
            <v>01/06/2022</v>
          </cell>
          <cell r="CL799" t="str">
            <v>UE Red De Salud Abancay</v>
          </cell>
          <cell r="CM799" t="str">
            <v>ACTIVO</v>
          </cell>
          <cell r="CQ799" t="str">
            <v>Perú</v>
          </cell>
          <cell r="CR799" t="str">
            <v>DIRECCION RED DE SALUD ABANCAY</v>
          </cell>
        </row>
        <row r="800">
          <cell r="S800" t="str">
            <v>70023900</v>
          </cell>
          <cell r="T800" t="str">
            <v>NOHELIA LUCERO</v>
          </cell>
          <cell r="U800" t="str">
            <v>CLAVIJO</v>
          </cell>
          <cell r="V800" t="str">
            <v>UMIÑA</v>
          </cell>
          <cell r="W800" t="str">
            <v>SIN DATOS</v>
          </cell>
          <cell r="X800" t="str">
            <v>17/03/1993</v>
          </cell>
          <cell r="Y800" t="str">
            <v>Femenino</v>
          </cell>
          <cell r="Z800" t="str">
            <v>Soltero</v>
          </cell>
          <cell r="AA800" t="str">
            <v>JR.DANIEL ALCIDES CARRION 546</v>
          </cell>
          <cell r="AC800" t="str">
            <v>nohelia.lcu@gmail.com</v>
          </cell>
          <cell r="AD800" t="str">
            <v>961925626</v>
          </cell>
          <cell r="AE800" t="str">
            <v>Superior Universitario</v>
          </cell>
          <cell r="AF800" t="str">
            <v>Superior completo</v>
          </cell>
          <cell r="AG800" t="str">
            <v>PSICOLOGO</v>
          </cell>
          <cell r="AK800" t="str">
            <v>TITULO</v>
          </cell>
          <cell r="AL800" t="str">
            <v>26343</v>
          </cell>
          <cell r="AM800" t="str">
            <v>NO</v>
          </cell>
          <cell r="AR800" t="str">
            <v>SI</v>
          </cell>
          <cell r="AS800" t="str">
            <v>NO</v>
          </cell>
          <cell r="AT800" t="str">
            <v>NO</v>
          </cell>
          <cell r="AV800" t="str">
            <v>01/08/20200</v>
          </cell>
          <cell r="AW800" t="str">
            <v>PSICOLOGO/A</v>
          </cell>
          <cell r="AX800" t="str">
            <v>Regimen 1057 (CAS)</v>
          </cell>
          <cell r="AY800" t="str">
            <v>Contrato CAS</v>
          </cell>
          <cell r="AZ800" t="str">
            <v>Sin Nivel Remunerativo</v>
          </cell>
          <cell r="BA800" t="str">
            <v>0000-Sin Nivel Remunerativo</v>
          </cell>
          <cell r="BC800" t="str">
            <v>Recursos Ordinarios</v>
          </cell>
          <cell r="BD800" t="str">
            <v>2500</v>
          </cell>
          <cell r="BE800" t="str">
            <v>Presencial</v>
          </cell>
          <cell r="BF800" t="str">
            <v>NO</v>
          </cell>
          <cell r="BG800" t="str">
            <v>NO</v>
          </cell>
          <cell r="BI800" t="str">
            <v>NO</v>
          </cell>
          <cell r="BJ800" t="str">
            <v>NO</v>
          </cell>
          <cell r="BL800" t="str">
            <v>NO</v>
          </cell>
          <cell r="BM800" t="str">
            <v>Contrato Administrativo de Servicios</v>
          </cell>
          <cell r="BN800" t="str">
            <v>Profesionales de la Salud</v>
          </cell>
          <cell r="BO800" t="str">
            <v>PROF. DE LA SALUD</v>
          </cell>
          <cell r="BP800" t="str">
            <v>000382</v>
          </cell>
          <cell r="BQ800" t="str">
            <v>Ocupada</v>
          </cell>
          <cell r="BR800" t="str">
            <v>Contrato</v>
          </cell>
          <cell r="BS800" t="str">
            <v>01/09/2020</v>
          </cell>
          <cell r="BT800" t="str">
            <v>MEMORANDUM</v>
          </cell>
          <cell r="BU800" t="str">
            <v>01/09/2020</v>
          </cell>
          <cell r="BV800" t="str">
            <v>386-2020</v>
          </cell>
          <cell r="BW800" t="str">
            <v>RED DE SALUD ABANCAY</v>
          </cell>
          <cell r="BX800" t="str">
            <v>DIRECCION EJECUTIVA</v>
          </cell>
          <cell r="BZ800" t="str">
            <v>Personal y Obligaciones Sociales</v>
          </cell>
          <cell r="CA800" t="str">
            <v>RECURSOS ORDINARIOS</v>
          </cell>
          <cell r="CB800" t="str">
            <v>12</v>
          </cell>
          <cell r="CC800" t="str">
            <v>BANCO DE LA NACION</v>
          </cell>
          <cell r="CD800" t="str">
            <v>CUENTA DE AHORRO</v>
          </cell>
          <cell r="CE800" t="str">
            <v>04058451825</v>
          </cell>
          <cell r="CF800" t="str">
            <v>000000000000000000</v>
          </cell>
          <cell r="CG800" t="str">
            <v>DL.25897 - SPP</v>
          </cell>
          <cell r="CH800" t="str">
            <v>AFP INTEGRA</v>
          </cell>
          <cell r="CI800" t="str">
            <v>01/09/2020</v>
          </cell>
          <cell r="CJ800" t="str">
            <v>000000000000</v>
          </cell>
          <cell r="CK800" t="str">
            <v>000000000000000</v>
          </cell>
          <cell r="CL800" t="str">
            <v>UE Red De Salud Abancay</v>
          </cell>
          <cell r="CM800" t="str">
            <v>ACTIVO</v>
          </cell>
          <cell r="CQ800" t="str">
            <v>Perú</v>
          </cell>
          <cell r="CR800" t="str">
            <v>DIRECCION RED DE SALUD ABANCAY</v>
          </cell>
        </row>
        <row r="801">
          <cell r="S801" t="str">
            <v>70753005</v>
          </cell>
          <cell r="T801" t="str">
            <v>JEESNITH</v>
          </cell>
          <cell r="U801" t="str">
            <v>PUGA</v>
          </cell>
          <cell r="V801" t="str">
            <v>QUISPE</v>
          </cell>
          <cell r="W801" t="str">
            <v>SIN DATOS</v>
          </cell>
          <cell r="X801" t="str">
            <v>02/04/1997</v>
          </cell>
          <cell r="Y801" t="str">
            <v>Femenino</v>
          </cell>
          <cell r="Z801" t="str">
            <v>Soltero</v>
          </cell>
          <cell r="AA801" t="str">
            <v>JR.AYACUCHO 134</v>
          </cell>
          <cell r="AE801" t="str">
            <v>Superior Técnico</v>
          </cell>
          <cell r="AF801" t="str">
            <v>Técnico superior completo</v>
          </cell>
          <cell r="AG801" t="str">
            <v>TECNICO DE FARMACIA</v>
          </cell>
          <cell r="AK801" t="str">
            <v>TITULO</v>
          </cell>
          <cell r="AM801" t="str">
            <v>NO</v>
          </cell>
          <cell r="AR801" t="str">
            <v>SI</v>
          </cell>
          <cell r="AS801" t="str">
            <v>NO</v>
          </cell>
          <cell r="AT801" t="str">
            <v>NO</v>
          </cell>
          <cell r="AV801" t="str">
            <v>01/09/2020</v>
          </cell>
          <cell r="AW801" t="str">
            <v>TECNICO/A EN FARMACIA I</v>
          </cell>
          <cell r="AX801" t="str">
            <v>Regimen 1057 (CAS)</v>
          </cell>
          <cell r="AY801" t="str">
            <v>Contrato CAS</v>
          </cell>
          <cell r="AZ801" t="str">
            <v>Sin Nivel Remunerativo</v>
          </cell>
          <cell r="BA801" t="str">
            <v>0000-Sin Nivel Remunerativo</v>
          </cell>
          <cell r="BC801" t="str">
            <v>Recursos Ordinarios</v>
          </cell>
          <cell r="BD801" t="str">
            <v>1800</v>
          </cell>
          <cell r="BE801" t="str">
            <v>Presencial</v>
          </cell>
          <cell r="BF801" t="str">
            <v>NO</v>
          </cell>
          <cell r="BG801" t="str">
            <v>NO</v>
          </cell>
          <cell r="BI801" t="str">
            <v>NO</v>
          </cell>
          <cell r="BJ801" t="str">
            <v>NO</v>
          </cell>
          <cell r="BL801" t="str">
            <v>NO</v>
          </cell>
          <cell r="BM801" t="str">
            <v>Contrato Administrativo de Servicios</v>
          </cell>
          <cell r="BN801" t="str">
            <v>Tecnicos</v>
          </cell>
          <cell r="BO801" t="str">
            <v>TECNICO ASIS</v>
          </cell>
          <cell r="BP801" t="str">
            <v>000395</v>
          </cell>
          <cell r="BQ801" t="str">
            <v>Ocupada</v>
          </cell>
          <cell r="BR801" t="str">
            <v>Contrato</v>
          </cell>
          <cell r="BS801" t="str">
            <v>01/09/2020</v>
          </cell>
          <cell r="BT801" t="str">
            <v>MEMORANDUM</v>
          </cell>
          <cell r="BU801" t="str">
            <v>01/09/2020</v>
          </cell>
          <cell r="BV801" t="str">
            <v>380-2020</v>
          </cell>
          <cell r="BW801" t="str">
            <v>UE 1498 RED DE SALUD ABANCAY</v>
          </cell>
          <cell r="BX801" t="str">
            <v>DIRECCION EJECUTIVA</v>
          </cell>
          <cell r="BZ801" t="str">
            <v>Personal y Obligaciones Sociales</v>
          </cell>
          <cell r="CA801" t="str">
            <v>RECURSOS ORDINARIOS</v>
          </cell>
          <cell r="CB801" t="str">
            <v>12</v>
          </cell>
          <cell r="CC801" t="str">
            <v>BANCO DE LA NACION</v>
          </cell>
          <cell r="CD801" t="str">
            <v>CUENTA DE AHORRO</v>
          </cell>
          <cell r="CE801" t="str">
            <v>04188168332</v>
          </cell>
          <cell r="CF801" t="str">
            <v>00000000000000000000</v>
          </cell>
          <cell r="CG801" t="str">
            <v>DL.25897 - SPP</v>
          </cell>
          <cell r="CH801" t="str">
            <v>PRIMA AFP</v>
          </cell>
          <cell r="CI801" t="str">
            <v>01/09/2020</v>
          </cell>
          <cell r="CJ801" t="str">
            <v>000000000</v>
          </cell>
          <cell r="CK801" t="str">
            <v>000000000000000</v>
          </cell>
          <cell r="CL801" t="str">
            <v>UE Red De Salud Abancay</v>
          </cell>
          <cell r="CM801" t="str">
            <v>ACTIVO</v>
          </cell>
          <cell r="CQ801" t="str">
            <v>Perú</v>
          </cell>
          <cell r="CR801" t="str">
            <v>DIRECCION RED DE SALUD ABANCAY</v>
          </cell>
        </row>
        <row r="802">
          <cell r="S802" t="str">
            <v>46237152</v>
          </cell>
          <cell r="T802" t="str">
            <v>SONIMAR EVELIN</v>
          </cell>
          <cell r="U802" t="str">
            <v>MEDINA</v>
          </cell>
          <cell r="V802" t="str">
            <v>LOPEZ</v>
          </cell>
          <cell r="W802" t="str">
            <v>SIN DATOS</v>
          </cell>
          <cell r="X802" t="str">
            <v>03/03/1990</v>
          </cell>
          <cell r="Y802" t="str">
            <v>Femenino</v>
          </cell>
          <cell r="Z802" t="str">
            <v>Soltero</v>
          </cell>
          <cell r="AA802" t="str">
            <v>ALFONSO UGARTE</v>
          </cell>
          <cell r="AE802" t="str">
            <v>Superior Universitario</v>
          </cell>
          <cell r="AF802" t="str">
            <v>Superior completo</v>
          </cell>
          <cell r="AG802" t="str">
            <v>TRABAJADOR(A) SOCIAL</v>
          </cell>
          <cell r="AK802" t="str">
            <v>TITULO</v>
          </cell>
          <cell r="AL802" t="str">
            <v>12422</v>
          </cell>
          <cell r="AM802" t="str">
            <v>NO</v>
          </cell>
          <cell r="AR802" t="str">
            <v>SI</v>
          </cell>
          <cell r="AS802" t="str">
            <v>NO</v>
          </cell>
          <cell r="AT802" t="str">
            <v>NO</v>
          </cell>
          <cell r="AV802" t="str">
            <v>01/01/2021</v>
          </cell>
          <cell r="AW802" t="str">
            <v>TRABAJADOR/A SOCIAL</v>
          </cell>
          <cell r="AX802" t="str">
            <v>Regimen 1057 (CAS)</v>
          </cell>
          <cell r="AY802" t="str">
            <v>Contrato CAS</v>
          </cell>
          <cell r="AZ802" t="str">
            <v>Sin Nivel Remunerativo</v>
          </cell>
          <cell r="BA802" t="str">
            <v>0000-Sin Nivel Remunerativo</v>
          </cell>
          <cell r="BC802" t="str">
            <v>Recursos Ordinarios</v>
          </cell>
          <cell r="BD802" t="str">
            <v>2500</v>
          </cell>
          <cell r="BE802" t="str">
            <v>Presencial</v>
          </cell>
          <cell r="BF802" t="str">
            <v>NO</v>
          </cell>
          <cell r="BG802" t="str">
            <v>NO</v>
          </cell>
          <cell r="BI802" t="str">
            <v>NO</v>
          </cell>
          <cell r="BJ802" t="str">
            <v>NO</v>
          </cell>
          <cell r="BL802" t="str">
            <v>NO</v>
          </cell>
          <cell r="BM802" t="str">
            <v>Contrato Administrativo de Servicios</v>
          </cell>
          <cell r="BN802" t="str">
            <v>Profesionales de la Salud</v>
          </cell>
          <cell r="BO802" t="str">
            <v>PROF. DE LA SALUD</v>
          </cell>
          <cell r="BP802" t="str">
            <v>000387</v>
          </cell>
          <cell r="BQ802" t="str">
            <v>Ocupada</v>
          </cell>
          <cell r="BR802" t="str">
            <v>Contrato</v>
          </cell>
          <cell r="BS802" t="str">
            <v>02/01/2021</v>
          </cell>
          <cell r="BT802" t="str">
            <v>MEMORANDUM</v>
          </cell>
          <cell r="BU802" t="str">
            <v>04/01/2021</v>
          </cell>
          <cell r="BV802" t="str">
            <v>236</v>
          </cell>
          <cell r="BW802" t="str">
            <v>RED DE SALUD ABANCAY</v>
          </cell>
          <cell r="BX802" t="str">
            <v>DIRECCION EJECUTIVA</v>
          </cell>
          <cell r="BZ802" t="str">
            <v>Personal y Obligaciones Sociales</v>
          </cell>
          <cell r="CA802" t="str">
            <v>RECURSOS ORDINARIOS</v>
          </cell>
          <cell r="CB802" t="str">
            <v>12</v>
          </cell>
          <cell r="CC802" t="str">
            <v>BANCO DE LA NACION</v>
          </cell>
          <cell r="CD802" t="str">
            <v>CUENTA DE AHORRO</v>
          </cell>
          <cell r="CE802" t="str">
            <v>00000000000000000000</v>
          </cell>
          <cell r="CF802" t="str">
            <v>00000000000000000000</v>
          </cell>
          <cell r="CG802" t="str">
            <v>DL.19990 - SNP</v>
          </cell>
          <cell r="CH802" t="str">
            <v>O.N.P.</v>
          </cell>
          <cell r="CI802" t="str">
            <v>01/03/2021</v>
          </cell>
          <cell r="CJ802" t="str">
            <v>000000000000</v>
          </cell>
          <cell r="CK802" t="str">
            <v>000000000000000</v>
          </cell>
          <cell r="CL802" t="str">
            <v>UE Red De Salud Abancay</v>
          </cell>
          <cell r="CM802" t="str">
            <v>ACTIVO</v>
          </cell>
          <cell r="CQ802" t="str">
            <v>Perú</v>
          </cell>
          <cell r="CR802" t="str">
            <v>DIRECCION RED DE SALUD ABANCAY</v>
          </cell>
        </row>
        <row r="803">
          <cell r="S803" t="str">
            <v>71412197</v>
          </cell>
          <cell r="T803" t="str">
            <v>ALEJANDRO</v>
          </cell>
          <cell r="U803" t="str">
            <v>PAREJA</v>
          </cell>
          <cell r="V803" t="str">
            <v>ACHATA</v>
          </cell>
          <cell r="W803" t="str">
            <v>SIN DATOS</v>
          </cell>
          <cell r="X803" t="str">
            <v>11/01/1995</v>
          </cell>
          <cell r="Y803" t="str">
            <v>Masculino</v>
          </cell>
          <cell r="Z803" t="str">
            <v>Soltero</v>
          </cell>
          <cell r="AA803" t="str">
            <v>PANAMERICANA</v>
          </cell>
          <cell r="AE803" t="str">
            <v>Superior Técnico</v>
          </cell>
          <cell r="AF803" t="str">
            <v>Técnico superior completo</v>
          </cell>
          <cell r="AG803" t="str">
            <v>TECNICO EN ENFERMERIA</v>
          </cell>
          <cell r="AK803" t="str">
            <v>TITULO</v>
          </cell>
          <cell r="AM803" t="str">
            <v>NO</v>
          </cell>
          <cell r="AR803" t="str">
            <v>SI</v>
          </cell>
          <cell r="AS803" t="str">
            <v>NO</v>
          </cell>
          <cell r="AT803" t="str">
            <v>NO</v>
          </cell>
          <cell r="AU803" t="str">
            <v>14/05/2021</v>
          </cell>
          <cell r="AV803" t="str">
            <v>14/05/2021</v>
          </cell>
          <cell r="AW803" t="str">
            <v>TECNICO/A EN ENFERMERIA I</v>
          </cell>
          <cell r="AX803" t="str">
            <v>Regimen 1057 (CAS)</v>
          </cell>
          <cell r="AY803" t="str">
            <v>Contrato CAS</v>
          </cell>
          <cell r="AZ803" t="str">
            <v>Sin Nivel Remunerativo</v>
          </cell>
          <cell r="BA803" t="str">
            <v>0000-Sin Nivel Remunerativo</v>
          </cell>
          <cell r="BC803" t="str">
            <v>Recursos Ordinarios</v>
          </cell>
          <cell r="BD803" t="str">
            <v>1900</v>
          </cell>
          <cell r="BE803" t="str">
            <v>Presencial</v>
          </cell>
          <cell r="BF803" t="str">
            <v>NO</v>
          </cell>
          <cell r="BG803" t="str">
            <v>NO</v>
          </cell>
          <cell r="BI803" t="str">
            <v>NO</v>
          </cell>
          <cell r="BJ803" t="str">
            <v>NO</v>
          </cell>
          <cell r="BL803" t="str">
            <v>NO</v>
          </cell>
          <cell r="BM803" t="str">
            <v>Contrato Administrativo de Servicios</v>
          </cell>
          <cell r="BN803" t="str">
            <v>Tecnicos</v>
          </cell>
          <cell r="BO803" t="str">
            <v>TECNICO ASIS</v>
          </cell>
          <cell r="BP803" t="str">
            <v>000394</v>
          </cell>
          <cell r="BQ803" t="str">
            <v>Ocupada</v>
          </cell>
          <cell r="BR803" t="str">
            <v>Concurso</v>
          </cell>
          <cell r="BS803" t="str">
            <v>14/05/2021</v>
          </cell>
          <cell r="BT803" t="str">
            <v>CONTRATO ADMINIST.DE SERVICIOS</v>
          </cell>
          <cell r="BU803" t="str">
            <v>14/05/2021</v>
          </cell>
          <cell r="BV803" t="str">
            <v>286-2021</v>
          </cell>
          <cell r="BW803" t="str">
            <v>RED DE SALUD ABANCAY</v>
          </cell>
          <cell r="BX803" t="str">
            <v>DIRECCION EJECUTIVA</v>
          </cell>
          <cell r="BZ803" t="str">
            <v>Personal y Obligaciones Sociales</v>
          </cell>
          <cell r="CA803" t="str">
            <v>RECURSOS ORDINARIOS</v>
          </cell>
          <cell r="CB803" t="str">
            <v>12</v>
          </cell>
          <cell r="CC803" t="str">
            <v>BANCO DE LA NACION</v>
          </cell>
          <cell r="CD803" t="str">
            <v>CUENTA DE AHORRO</v>
          </cell>
          <cell r="CE803" t="str">
            <v>04186218251</v>
          </cell>
          <cell r="CF803" t="str">
            <v>00000000000000000000</v>
          </cell>
          <cell r="CG803" t="str">
            <v>DL.25897 - SPP</v>
          </cell>
          <cell r="CH803" t="str">
            <v>AFP HABITAT</v>
          </cell>
          <cell r="CI803" t="str">
            <v>04/05/2016</v>
          </cell>
          <cell r="CJ803" t="str">
            <v>647081APAEA6</v>
          </cell>
          <cell r="CL803" t="str">
            <v>UE Red De Salud Abancay</v>
          </cell>
          <cell r="CM803" t="str">
            <v>ACTIVO</v>
          </cell>
          <cell r="CQ803" t="str">
            <v>Perú</v>
          </cell>
        </row>
        <row r="804">
          <cell r="S804" t="str">
            <v>44614744</v>
          </cell>
          <cell r="T804" t="str">
            <v>ELIENNTH STEFANNY</v>
          </cell>
          <cell r="U804" t="str">
            <v>LIZARRAGA</v>
          </cell>
          <cell r="V804" t="str">
            <v>RAMOS</v>
          </cell>
          <cell r="W804" t="str">
            <v>SIN DATOS</v>
          </cell>
          <cell r="X804" t="str">
            <v>19/08/1987</v>
          </cell>
          <cell r="Y804" t="str">
            <v>Femenino</v>
          </cell>
          <cell r="Z804" t="str">
            <v>Soltero</v>
          </cell>
          <cell r="AA804" t="str">
            <v>URB SANTA CATALINA MZ I LT 10</v>
          </cell>
          <cell r="AC804" t="str">
            <v>tefany87@hotmail.com</v>
          </cell>
          <cell r="AD804" t="str">
            <v>979999552</v>
          </cell>
          <cell r="AE804" t="str">
            <v>Superior Universitario</v>
          </cell>
          <cell r="AF804" t="str">
            <v>Superior completo</v>
          </cell>
          <cell r="AG804" t="str">
            <v>QUIMICO FARMACEUTICO</v>
          </cell>
          <cell r="AK804" t="str">
            <v>TITULO</v>
          </cell>
          <cell r="AL804" t="str">
            <v>20453</v>
          </cell>
          <cell r="AM804" t="str">
            <v>NO</v>
          </cell>
          <cell r="AR804" t="str">
            <v>SI</v>
          </cell>
          <cell r="AS804" t="str">
            <v>NO</v>
          </cell>
          <cell r="AT804" t="str">
            <v>NO</v>
          </cell>
          <cell r="AU804" t="str">
            <v>12/10/2021</v>
          </cell>
          <cell r="AV804" t="str">
            <v>12/10/2021</v>
          </cell>
          <cell r="AW804" t="str">
            <v>QUIMICO FARMACEUTICO</v>
          </cell>
          <cell r="AX804" t="str">
            <v>Regimen 1057 (CAS)</v>
          </cell>
          <cell r="AY804" t="str">
            <v>Contrato CAS</v>
          </cell>
          <cell r="AZ804" t="str">
            <v>Sin Nivel Remunerativo</v>
          </cell>
          <cell r="BA804" t="str">
            <v>0000-Sin Nivel Remunerativo</v>
          </cell>
          <cell r="BC804" t="str">
            <v>Recursos Ordinarios</v>
          </cell>
          <cell r="BD804" t="str">
            <v>2500</v>
          </cell>
          <cell r="BE804" t="str">
            <v>Presencial</v>
          </cell>
          <cell r="BF804" t="str">
            <v>NO</v>
          </cell>
          <cell r="BG804" t="str">
            <v>NO</v>
          </cell>
          <cell r="BI804" t="str">
            <v>NO</v>
          </cell>
          <cell r="BJ804" t="str">
            <v>NO</v>
          </cell>
          <cell r="BL804" t="str">
            <v>NO</v>
          </cell>
          <cell r="BM804" t="str">
            <v>Contrato Administrativo de Servicios</v>
          </cell>
          <cell r="BN804" t="str">
            <v>Profesionales de la Salud</v>
          </cell>
          <cell r="BO804" t="str">
            <v>PROF. DE LA SALUD</v>
          </cell>
          <cell r="BP804" t="str">
            <v>000390</v>
          </cell>
          <cell r="BQ804" t="str">
            <v>Ocupada</v>
          </cell>
          <cell r="BR804" t="str">
            <v>Concurso</v>
          </cell>
          <cell r="BS804" t="str">
            <v>12/10/2021</v>
          </cell>
          <cell r="BT804" t="str">
            <v>MEMORANDUM</v>
          </cell>
          <cell r="BU804" t="str">
            <v>12/10/2021</v>
          </cell>
          <cell r="BV804" t="str">
            <v>-</v>
          </cell>
          <cell r="BW804" t="str">
            <v>RED DE SALUD ABANCAY</v>
          </cell>
          <cell r="BX804" t="str">
            <v>DIRECCION EJECUTIVA</v>
          </cell>
          <cell r="BZ804" t="str">
            <v>Personal y Obligaciones Sociales</v>
          </cell>
          <cell r="CA804" t="str">
            <v>RECURSOS ORDINARIOS</v>
          </cell>
          <cell r="CB804" t="str">
            <v>3</v>
          </cell>
          <cell r="CC804" t="str">
            <v>BANCO DE LA NACION</v>
          </cell>
          <cell r="CD804" t="str">
            <v>CUENTA CORRIENTE</v>
          </cell>
          <cell r="CE804" t="str">
            <v>00000000000000000000</v>
          </cell>
          <cell r="CF804" t="str">
            <v>00000000000000000000</v>
          </cell>
          <cell r="CG804" t="str">
            <v>DL.19990 - SNP</v>
          </cell>
          <cell r="CH804" t="str">
            <v>O.N.P.</v>
          </cell>
          <cell r="CI804" t="str">
            <v>12/10/2021</v>
          </cell>
          <cell r="CL804" t="str">
            <v>UE Red De Salud Abancay</v>
          </cell>
          <cell r="CM804" t="str">
            <v>ACTIVO</v>
          </cell>
          <cell r="CQ804" t="str">
            <v>Perú</v>
          </cell>
          <cell r="CR804" t="str">
            <v>DIRECCION RED DE SALUD ABANCAY</v>
          </cell>
        </row>
        <row r="805">
          <cell r="S805" t="str">
            <v>70379225</v>
          </cell>
          <cell r="T805" t="str">
            <v>ILMA SHELLEY</v>
          </cell>
          <cell r="U805" t="str">
            <v>COBA</v>
          </cell>
          <cell r="V805" t="str">
            <v>ARCE</v>
          </cell>
          <cell r="W805" t="str">
            <v>SIN DATOS</v>
          </cell>
          <cell r="X805" t="str">
            <v>12/03/1989</v>
          </cell>
          <cell r="Y805" t="str">
            <v>Femenino</v>
          </cell>
          <cell r="Z805" t="str">
            <v>Soltero</v>
          </cell>
          <cell r="AA805" t="str">
            <v>AYACUCHO</v>
          </cell>
          <cell r="AC805" t="str">
            <v>shely16cob9@hotmail.com</v>
          </cell>
          <cell r="AD805" t="str">
            <v>983625263</v>
          </cell>
          <cell r="AE805" t="str">
            <v>Superior Universitario</v>
          </cell>
          <cell r="AF805" t="str">
            <v>Superior completo</v>
          </cell>
          <cell r="AG805" t="str">
            <v>MEDICO CIRUJANO</v>
          </cell>
          <cell r="AK805" t="str">
            <v>TITULO</v>
          </cell>
          <cell r="AL805" t="str">
            <v>73115</v>
          </cell>
          <cell r="AM805" t="str">
            <v>NO</v>
          </cell>
          <cell r="AR805" t="str">
            <v>SI</v>
          </cell>
          <cell r="AS805" t="str">
            <v>NO</v>
          </cell>
          <cell r="AT805" t="str">
            <v>NO</v>
          </cell>
          <cell r="AU805" t="str">
            <v>12/10/2021</v>
          </cell>
          <cell r="AV805" t="str">
            <v>12/10/2021</v>
          </cell>
          <cell r="AW805" t="str">
            <v>MEDICO</v>
          </cell>
          <cell r="AX805" t="str">
            <v>Regimen 1057 (CAS)</v>
          </cell>
          <cell r="AY805" t="str">
            <v>Contrato CAS</v>
          </cell>
          <cell r="AZ805" t="str">
            <v>Sin Nivel Remunerativo</v>
          </cell>
          <cell r="BA805" t="str">
            <v>0000-Sin Nivel Remunerativo</v>
          </cell>
          <cell r="BC805" t="str">
            <v>Recursos Ordinarios</v>
          </cell>
          <cell r="BD805" t="str">
            <v>5000</v>
          </cell>
          <cell r="BE805" t="str">
            <v>Presencial</v>
          </cell>
          <cell r="BF805" t="str">
            <v>NO</v>
          </cell>
          <cell r="BG805" t="str">
            <v>NO</v>
          </cell>
          <cell r="BI805" t="str">
            <v>NO</v>
          </cell>
          <cell r="BJ805" t="str">
            <v>NO</v>
          </cell>
          <cell r="BL805" t="str">
            <v>NO</v>
          </cell>
          <cell r="BM805" t="str">
            <v>Contrato Administrativo de Servicios</v>
          </cell>
          <cell r="BN805" t="str">
            <v>Profesionales de la Salud</v>
          </cell>
          <cell r="BO805" t="str">
            <v>MEDICO</v>
          </cell>
          <cell r="BP805" t="str">
            <v>000379</v>
          </cell>
          <cell r="BQ805" t="str">
            <v>Ocupada</v>
          </cell>
          <cell r="BR805" t="str">
            <v>Concurso</v>
          </cell>
          <cell r="BS805" t="str">
            <v>12/10/2021</v>
          </cell>
          <cell r="BT805" t="str">
            <v>MEMORANDUM</v>
          </cell>
          <cell r="BU805" t="str">
            <v>12/10/2021</v>
          </cell>
          <cell r="BV805" t="str">
            <v>-</v>
          </cell>
          <cell r="BW805" t="str">
            <v>RED DE SALUD ABANCAY</v>
          </cell>
          <cell r="BX805" t="str">
            <v>DIRECCION EJECUTIVA</v>
          </cell>
          <cell r="BZ805" t="str">
            <v>Personal y Obligaciones Sociales</v>
          </cell>
          <cell r="CA805" t="str">
            <v>RECURSOS ORDINARIOS</v>
          </cell>
          <cell r="CB805" t="str">
            <v>3</v>
          </cell>
          <cell r="CC805" t="str">
            <v>BANCO DE LA NACION</v>
          </cell>
          <cell r="CD805" t="str">
            <v>CUENTA CORRIENTE</v>
          </cell>
          <cell r="CE805" t="str">
            <v>-</v>
          </cell>
          <cell r="CF805" t="str">
            <v>-</v>
          </cell>
          <cell r="CG805" t="str">
            <v>DL.19990 - SNP</v>
          </cell>
          <cell r="CH805" t="str">
            <v>O.N.P.</v>
          </cell>
          <cell r="CI805" t="str">
            <v>12/10/2021a</v>
          </cell>
          <cell r="CL805" t="str">
            <v>UE Red De Salud Abancay</v>
          </cell>
          <cell r="CM805" t="str">
            <v>ACTIVO</v>
          </cell>
          <cell r="CQ805" t="str">
            <v>Perú</v>
          </cell>
          <cell r="CR805" t="str">
            <v>DIRECCION RED DE SALUD ABANCAY</v>
          </cell>
        </row>
        <row r="806">
          <cell r="S806" t="str">
            <v>72941656</v>
          </cell>
          <cell r="T806" t="str">
            <v>CRISTINA</v>
          </cell>
          <cell r="U806" t="str">
            <v>OCHOA</v>
          </cell>
          <cell r="V806" t="str">
            <v>MONTEAGUDO</v>
          </cell>
          <cell r="W806" t="str">
            <v>SIN DATOS</v>
          </cell>
          <cell r="X806" t="str">
            <v>13/09/1995</v>
          </cell>
          <cell r="Y806" t="str">
            <v>Femenino</v>
          </cell>
          <cell r="Z806" t="str">
            <v>Soltero</v>
          </cell>
          <cell r="AA806" t="str">
            <v>SIN DATOS</v>
          </cell>
          <cell r="AE806" t="str">
            <v>Superior Universitario</v>
          </cell>
          <cell r="AF806" t="str">
            <v>Superior completo</v>
          </cell>
          <cell r="AG806" t="str">
            <v>PSICOLOGO</v>
          </cell>
          <cell r="AK806" t="str">
            <v>TITULO</v>
          </cell>
          <cell r="AM806" t="str">
            <v>NO</v>
          </cell>
          <cell r="AR806" t="str">
            <v>SI</v>
          </cell>
          <cell r="AS806" t="str">
            <v>NO</v>
          </cell>
          <cell r="AT806" t="str">
            <v>NO</v>
          </cell>
          <cell r="AU806" t="str">
            <v>12/10/2021</v>
          </cell>
          <cell r="AV806" t="str">
            <v>12/10/2021</v>
          </cell>
          <cell r="AW806" t="str">
            <v>PSICOLOGO/A</v>
          </cell>
          <cell r="AX806" t="str">
            <v>Regimen 1057 (CAS)</v>
          </cell>
          <cell r="AY806" t="str">
            <v>Contrato CAS</v>
          </cell>
          <cell r="AZ806" t="str">
            <v>Sin Nivel Remunerativo</v>
          </cell>
          <cell r="BA806" t="str">
            <v>0000-Sin Nivel Remunerativo</v>
          </cell>
          <cell r="BC806" t="str">
            <v>Recursos Ordinarios</v>
          </cell>
          <cell r="BD806" t="str">
            <v>2500</v>
          </cell>
          <cell r="BE806" t="str">
            <v>Presencial</v>
          </cell>
          <cell r="BF806" t="str">
            <v>NO</v>
          </cell>
          <cell r="BG806" t="str">
            <v>NO</v>
          </cell>
          <cell r="BI806" t="str">
            <v>NO</v>
          </cell>
          <cell r="BJ806" t="str">
            <v>NO</v>
          </cell>
          <cell r="BL806" t="str">
            <v>NO</v>
          </cell>
          <cell r="BM806" t="str">
            <v>Contrato Administrativo de Servicios</v>
          </cell>
          <cell r="BN806" t="str">
            <v>Profesionales de la Salud</v>
          </cell>
          <cell r="BO806" t="str">
            <v>PROF. DE LA SALUD</v>
          </cell>
          <cell r="BP806" t="str">
            <v>000380</v>
          </cell>
          <cell r="BQ806" t="str">
            <v>Ocupada</v>
          </cell>
          <cell r="BR806" t="str">
            <v>Concurso</v>
          </cell>
          <cell r="BS806" t="str">
            <v>12/10/2021</v>
          </cell>
          <cell r="BT806" t="str">
            <v>MEMORANDUM</v>
          </cell>
          <cell r="BU806" t="str">
            <v>12/10/2021</v>
          </cell>
          <cell r="BV806" t="str">
            <v>Concurso</v>
          </cell>
          <cell r="BW806" t="str">
            <v>RED DE SALUD ABANCAY</v>
          </cell>
          <cell r="BX806" t="str">
            <v>DIRECCION EJECUTIVA</v>
          </cell>
          <cell r="BZ806" t="str">
            <v>Personal y Obligaciones Sociales</v>
          </cell>
          <cell r="CA806" t="str">
            <v>RECURSOS ORDINARIOS</v>
          </cell>
          <cell r="CB806" t="str">
            <v>3</v>
          </cell>
          <cell r="CC806" t="str">
            <v>BANCO DE LA NACION</v>
          </cell>
          <cell r="CD806" t="str">
            <v>CUENTA CORRIENTE</v>
          </cell>
          <cell r="CE806" t="str">
            <v>00000000000000000000</v>
          </cell>
          <cell r="CF806" t="str">
            <v>00000000000000000000</v>
          </cell>
          <cell r="CG806" t="str">
            <v>DL.19990 - SNP</v>
          </cell>
          <cell r="CH806" t="str">
            <v>O.N.P.</v>
          </cell>
          <cell r="CI806" t="str">
            <v>12/10/2021</v>
          </cell>
          <cell r="CL806" t="str">
            <v>UE Red De Salud Abancay</v>
          </cell>
          <cell r="CM806" t="str">
            <v>ACTIVO</v>
          </cell>
          <cell r="CQ806" t="str">
            <v>Perú</v>
          </cell>
          <cell r="CR806" t="str">
            <v>DIRECCION RED DE SALUD ABANCAY</v>
          </cell>
        </row>
        <row r="807">
          <cell r="S807" t="str">
            <v>46669313</v>
          </cell>
          <cell r="T807" t="str">
            <v>GRIMANESA</v>
          </cell>
          <cell r="U807" t="str">
            <v>OJEDA</v>
          </cell>
          <cell r="V807" t="str">
            <v>SERRANO</v>
          </cell>
          <cell r="W807" t="str">
            <v>SIN DATOS</v>
          </cell>
          <cell r="X807" t="str">
            <v>12/10/1989</v>
          </cell>
          <cell r="Y807" t="str">
            <v>Femenino</v>
          </cell>
          <cell r="Z807" t="str">
            <v>Soltero</v>
          </cell>
          <cell r="AA807" t="str">
            <v>JR HUANCAVELICA 619 A</v>
          </cell>
          <cell r="AE807" t="str">
            <v>Superior Universitario</v>
          </cell>
          <cell r="AF807" t="str">
            <v>Superior completo</v>
          </cell>
          <cell r="AG807" t="str">
            <v>TECNOLOGO MEDICO TERAPIA FISICA Y REHABILITACION</v>
          </cell>
          <cell r="AK807" t="str">
            <v>TITULO</v>
          </cell>
          <cell r="AL807" t="str">
            <v>14729</v>
          </cell>
          <cell r="AM807" t="str">
            <v>NO</v>
          </cell>
          <cell r="AR807" t="str">
            <v>SI</v>
          </cell>
          <cell r="AS807" t="str">
            <v>NO</v>
          </cell>
          <cell r="AT807" t="str">
            <v>NO</v>
          </cell>
          <cell r="AU807" t="str">
            <v>21/05/2022</v>
          </cell>
          <cell r="AV807" t="str">
            <v>21/05/2022</v>
          </cell>
          <cell r="AW807" t="str">
            <v>TECNOLOGO MEDICO TERAPIA OCUPACIONAL</v>
          </cell>
          <cell r="AX807" t="str">
            <v>Regimen 1057 (CAS)</v>
          </cell>
          <cell r="AY807" t="str">
            <v>Contrato CAS</v>
          </cell>
          <cell r="AZ807" t="str">
            <v>Sin Nivel Remunerativo</v>
          </cell>
          <cell r="BA807" t="str">
            <v>0000-Sin Nivel Remunerativo</v>
          </cell>
          <cell r="BC807" t="str">
            <v>Recursos Ordinarios</v>
          </cell>
          <cell r="BD807" t="str">
            <v>2500</v>
          </cell>
          <cell r="BE807" t="str">
            <v>Presencial</v>
          </cell>
          <cell r="BF807" t="str">
            <v>NO</v>
          </cell>
          <cell r="BG807" t="str">
            <v>NO</v>
          </cell>
          <cell r="BI807" t="str">
            <v>NO</v>
          </cell>
          <cell r="BJ807" t="str">
            <v>NO</v>
          </cell>
          <cell r="BL807" t="str">
            <v>NO</v>
          </cell>
          <cell r="BM807" t="str">
            <v>Contrato Administrativo de Servicios</v>
          </cell>
          <cell r="BN807" t="str">
            <v>Profesionales de la Salud</v>
          </cell>
          <cell r="BO807" t="str">
            <v>PROF. DE LA SALUD</v>
          </cell>
          <cell r="BP807" t="str">
            <v>000389</v>
          </cell>
          <cell r="BQ807" t="str">
            <v>Ocupada</v>
          </cell>
          <cell r="BR807" t="str">
            <v>Concurso</v>
          </cell>
          <cell r="BS807" t="str">
            <v>21/05/2022</v>
          </cell>
          <cell r="BT807" t="str">
            <v>MEMORANDUM</v>
          </cell>
          <cell r="BU807" t="str">
            <v>20/05/2022</v>
          </cell>
          <cell r="BV807" t="str">
            <v>MEMO Nº 731-2022-J-RR/HH-RSAB</v>
          </cell>
          <cell r="BW807" t="str">
            <v>C.S. I-2 MENTAL COMUNITARIO ALLIN KAWSAY</v>
          </cell>
          <cell r="BX807" t="str">
            <v>RED DE SALUD ABANCAY</v>
          </cell>
          <cell r="BZ807" t="str">
            <v>Personal y Obligaciones Sociales</v>
          </cell>
          <cell r="CA807" t="str">
            <v>RECURSOS ORDINARIOS</v>
          </cell>
          <cell r="CB807" t="str">
            <v>12</v>
          </cell>
          <cell r="CC807" t="str">
            <v>BANCO DE LA NACION</v>
          </cell>
          <cell r="CD807" t="str">
            <v>CUENTA CORRIENTE</v>
          </cell>
          <cell r="CE807" t="str">
            <v>04181897010</v>
          </cell>
          <cell r="CF807" t="str">
            <v>00000000000000000000</v>
          </cell>
          <cell r="CG807" t="str">
            <v>DL.19990 - SNP</v>
          </cell>
          <cell r="CH807" t="str">
            <v>O.N.P.</v>
          </cell>
          <cell r="CI807" t="str">
            <v>21/05/2022</v>
          </cell>
          <cell r="CL807" t="str">
            <v>UE Red De Salud Abancay</v>
          </cell>
          <cell r="CM807" t="str">
            <v>ACTIVO</v>
          </cell>
          <cell r="CQ807" t="str">
            <v>Perú</v>
          </cell>
          <cell r="CR807" t="str">
            <v>DIRECCION RED DE SALUD ABANCAY</v>
          </cell>
        </row>
        <row r="808">
          <cell r="S808" t="str">
            <v>46086889</v>
          </cell>
          <cell r="T808" t="str">
            <v>JUVENAL</v>
          </cell>
          <cell r="U808" t="str">
            <v>CONCHA</v>
          </cell>
          <cell r="V808" t="str">
            <v>HILARES</v>
          </cell>
          <cell r="W808" t="str">
            <v>SIN DATOS</v>
          </cell>
          <cell r="X808" t="str">
            <v>08/06/1989</v>
          </cell>
          <cell r="Y808" t="str">
            <v>Masculino</v>
          </cell>
          <cell r="Z808" t="str">
            <v>Soltero</v>
          </cell>
          <cell r="AA808" t="str">
            <v>JR APURIMAC S/N</v>
          </cell>
          <cell r="AB808" t="str">
            <v>10460868896</v>
          </cell>
          <cell r="AC808" t="str">
            <v>conjuvenal45@gmail.com</v>
          </cell>
          <cell r="AD808" t="str">
            <v>932631417</v>
          </cell>
          <cell r="AE808" t="str">
            <v>Superior Universitario</v>
          </cell>
          <cell r="AF808" t="str">
            <v>Superior completo</v>
          </cell>
          <cell r="AG808" t="str">
            <v>PSICOLOGO</v>
          </cell>
          <cell r="AK808" t="str">
            <v>TITULO</v>
          </cell>
          <cell r="AL808" t="str">
            <v>31720</v>
          </cell>
          <cell r="AM808" t="str">
            <v>NO</v>
          </cell>
          <cell r="AR808" t="str">
            <v>SI</v>
          </cell>
          <cell r="AS808" t="str">
            <v>NO</v>
          </cell>
          <cell r="AT808" t="str">
            <v>NO</v>
          </cell>
          <cell r="AU808" t="str">
            <v>21/05/2022</v>
          </cell>
          <cell r="AV808" t="str">
            <v>21/05/2022</v>
          </cell>
          <cell r="AW808" t="str">
            <v>PSICOLOGO/A</v>
          </cell>
          <cell r="AX808" t="str">
            <v>Regimen 1057 (CAS)</v>
          </cell>
          <cell r="AY808" t="str">
            <v>Contrato CAS</v>
          </cell>
          <cell r="AZ808" t="str">
            <v>Sin Nivel Remunerativo</v>
          </cell>
          <cell r="BA808" t="str">
            <v>0000-Sin Nivel Remunerativo</v>
          </cell>
          <cell r="BC808" t="str">
            <v>Recursos Ordinarios</v>
          </cell>
          <cell r="BD808" t="str">
            <v>3500</v>
          </cell>
          <cell r="BE808" t="str">
            <v>Presencial</v>
          </cell>
          <cell r="BF808" t="str">
            <v>NO</v>
          </cell>
          <cell r="BG808" t="str">
            <v>NO</v>
          </cell>
          <cell r="BI808" t="str">
            <v>NO</v>
          </cell>
          <cell r="BJ808" t="str">
            <v>NO</v>
          </cell>
          <cell r="BL808" t="str">
            <v>NO</v>
          </cell>
          <cell r="BM808" t="str">
            <v>Contrato Administrativo de Servicios</v>
          </cell>
          <cell r="BN808" t="str">
            <v>Profesionales de la Salud</v>
          </cell>
          <cell r="BO808" t="str">
            <v>PROF. DE LA SALUD</v>
          </cell>
          <cell r="BP808" t="str">
            <v>000783</v>
          </cell>
          <cell r="BQ808" t="str">
            <v>Ocupada</v>
          </cell>
          <cell r="BR808" t="str">
            <v>Concurso</v>
          </cell>
          <cell r="BS808" t="str">
            <v>21/05/2022</v>
          </cell>
          <cell r="BT808" t="str">
            <v>MEMORANDUM</v>
          </cell>
          <cell r="BU808" t="str">
            <v>21/05/2022</v>
          </cell>
          <cell r="BV808" t="str">
            <v>MEMO Nº 733-2022-J-RR/HH-RSAB-DIRESA/AP</v>
          </cell>
          <cell r="BW808" t="str">
            <v>C.S. I-2 MENTAL COMUNITARIO ALLIN KAWSAY</v>
          </cell>
          <cell r="BX808" t="str">
            <v>RED DE SALUD ABANCAY</v>
          </cell>
          <cell r="BZ808" t="str">
            <v>Personal y Obligaciones Sociales</v>
          </cell>
          <cell r="CA808" t="str">
            <v>RECURSOS ORDINARIOS</v>
          </cell>
          <cell r="CB808" t="str">
            <v>12</v>
          </cell>
          <cell r="CC808" t="str">
            <v>BANCO DE LA NACION</v>
          </cell>
          <cell r="CD808" t="str">
            <v>CUENTA CORRIENTE</v>
          </cell>
          <cell r="CE808" t="str">
            <v>04161756054</v>
          </cell>
          <cell r="CF808" t="str">
            <v>00000000000000000000</v>
          </cell>
          <cell r="CG808" t="str">
            <v>DL.25897 - SPP</v>
          </cell>
          <cell r="CH808" t="str">
            <v>AFP PROFUTURO</v>
          </cell>
          <cell r="CI808" t="str">
            <v>21/05/2008</v>
          </cell>
          <cell r="CJ808" t="str">
            <v>626651JCHCA0</v>
          </cell>
          <cell r="CL808" t="str">
            <v>UE Red De Salud Abancay</v>
          </cell>
          <cell r="CM808" t="str">
            <v>ACTIVO</v>
          </cell>
          <cell r="CQ808" t="str">
            <v>Perú</v>
          </cell>
          <cell r="CR808" t="str">
            <v>DIRECCION RED DE SALUD ABANCAY</v>
          </cell>
        </row>
        <row r="809">
          <cell r="S809" t="str">
            <v>46892545</v>
          </cell>
          <cell r="T809" t="str">
            <v>LISS MARLEE</v>
          </cell>
          <cell r="U809" t="str">
            <v>ZAMBRANO</v>
          </cell>
          <cell r="V809" t="str">
            <v>PERALTA</v>
          </cell>
          <cell r="W809" t="str">
            <v>SIN DATOS</v>
          </cell>
          <cell r="X809" t="str">
            <v>05/11/1990</v>
          </cell>
          <cell r="Y809" t="str">
            <v>Femenino</v>
          </cell>
          <cell r="Z809" t="str">
            <v>Soltero</v>
          </cell>
          <cell r="AA809" t="str">
            <v>BARRIO VALLECITO LOS OLIVOS S/N URB LAS AMERICAS</v>
          </cell>
          <cell r="AB809" t="str">
            <v>10468925457</v>
          </cell>
          <cell r="AC809" t="str">
            <v>leslie_1749@hotmail.com</v>
          </cell>
          <cell r="AD809" t="str">
            <v>970914336</v>
          </cell>
          <cell r="AE809" t="str">
            <v>Superior Universitario</v>
          </cell>
          <cell r="AF809" t="str">
            <v>Superior completo</v>
          </cell>
          <cell r="AG809" t="str">
            <v>ENFERMERA(O)</v>
          </cell>
          <cell r="AK809" t="str">
            <v>TITULO</v>
          </cell>
          <cell r="AL809" t="str">
            <v>73370</v>
          </cell>
          <cell r="AM809" t="str">
            <v>NO</v>
          </cell>
          <cell r="AR809" t="str">
            <v>SI</v>
          </cell>
          <cell r="AS809" t="str">
            <v>NO</v>
          </cell>
          <cell r="AT809" t="str">
            <v>NO</v>
          </cell>
          <cell r="AU809" t="str">
            <v>21/05/2022</v>
          </cell>
          <cell r="AV809" t="str">
            <v>21/05/2022</v>
          </cell>
          <cell r="AW809" t="str">
            <v>ENFERMERA/O</v>
          </cell>
          <cell r="AX809" t="str">
            <v>Regimen 1057 (CAS)</v>
          </cell>
          <cell r="AY809" t="str">
            <v>Contrato CAS</v>
          </cell>
          <cell r="AZ809" t="str">
            <v>Sin Nivel Remunerativo</v>
          </cell>
          <cell r="BA809" t="str">
            <v>0000-Sin Nivel Remunerativo</v>
          </cell>
          <cell r="BC809" t="str">
            <v>Recursos Ordinarios</v>
          </cell>
          <cell r="BD809" t="str">
            <v>2500</v>
          </cell>
          <cell r="BE809" t="str">
            <v>Presencial</v>
          </cell>
          <cell r="BF809" t="str">
            <v>NO</v>
          </cell>
          <cell r="BG809" t="str">
            <v>NO</v>
          </cell>
          <cell r="BI809" t="str">
            <v>NO</v>
          </cell>
          <cell r="BJ809" t="str">
            <v>NO</v>
          </cell>
          <cell r="BL809" t="str">
            <v>NO</v>
          </cell>
          <cell r="BM809" t="str">
            <v>Contrato Administrativo de Servicios</v>
          </cell>
          <cell r="BN809" t="str">
            <v>Profesionales de la Salud</v>
          </cell>
          <cell r="BO809" t="str">
            <v>PROF. DE LA SALUD</v>
          </cell>
          <cell r="BP809" t="str">
            <v>000383</v>
          </cell>
          <cell r="BQ809" t="str">
            <v>Ocupada</v>
          </cell>
          <cell r="BR809" t="str">
            <v>Concurso</v>
          </cell>
          <cell r="BS809" t="str">
            <v>21/05/2022</v>
          </cell>
          <cell r="BT809" t="str">
            <v>MEMORANDUM</v>
          </cell>
          <cell r="BU809" t="str">
            <v>20/05/2022</v>
          </cell>
          <cell r="BV809" t="str">
            <v>MEMO Nº 729-2022-J-RR/HH-RSAB</v>
          </cell>
          <cell r="BW809" t="str">
            <v>C.S. I-2 MENTAL COMUNITARIO ALLIN KAWSAY</v>
          </cell>
          <cell r="BX809" t="str">
            <v>RED DE SALUD ABANCAY</v>
          </cell>
          <cell r="BZ809" t="str">
            <v>Personal y Obligaciones Sociales</v>
          </cell>
          <cell r="CA809" t="str">
            <v>RECURSOS ORDINARIOS</v>
          </cell>
          <cell r="CB809" t="str">
            <v>12</v>
          </cell>
          <cell r="CC809" t="str">
            <v>BANCO DE LA NACION</v>
          </cell>
          <cell r="CD809" t="str">
            <v>CUENTA CORRIENTE</v>
          </cell>
          <cell r="CE809" t="str">
            <v>04183107084</v>
          </cell>
          <cell r="CF809" t="str">
            <v>00000000000000000000</v>
          </cell>
          <cell r="CG809" t="str">
            <v>DL.19990 - SNP</v>
          </cell>
          <cell r="CH809" t="str">
            <v>O.N.P.</v>
          </cell>
          <cell r="CI809" t="str">
            <v>20/05/2022</v>
          </cell>
          <cell r="CL809" t="str">
            <v>UE Red De Salud Abancay</v>
          </cell>
          <cell r="CM809" t="str">
            <v>ACTIVO</v>
          </cell>
          <cell r="CN809" t="str">
            <v>01/10/2021</v>
          </cell>
          <cell r="CP809" t="str">
            <v>195923_8427_2021-11-1113-11-36.pdf</v>
          </cell>
          <cell r="CQ809" t="str">
            <v>Perú</v>
          </cell>
          <cell r="CR809" t="str">
            <v>DIRECCION RED DE SALUD ABANCAY</v>
          </cell>
        </row>
        <row r="810">
          <cell r="S810" t="str">
            <v>40146701</v>
          </cell>
          <cell r="T810" t="str">
            <v>JESSICA MILAGROS</v>
          </cell>
          <cell r="U810" t="str">
            <v>FELIX</v>
          </cell>
          <cell r="V810" t="str">
            <v>RIVAS</v>
          </cell>
          <cell r="W810" t="str">
            <v>SIN DATOS</v>
          </cell>
          <cell r="X810" t="str">
            <v>04/05/1979</v>
          </cell>
          <cell r="Y810" t="str">
            <v>Femenino</v>
          </cell>
          <cell r="Z810" t="str">
            <v>Casado</v>
          </cell>
          <cell r="AA810" t="str">
            <v>URB.SAN DIEGO MZ.M LT.22</v>
          </cell>
          <cell r="AE810" t="str">
            <v>Superior Universitario</v>
          </cell>
          <cell r="AF810" t="str">
            <v>Superior completo</v>
          </cell>
          <cell r="AG810" t="str">
            <v>PSICOLOGO</v>
          </cell>
          <cell r="AK810" t="str">
            <v>TITULO</v>
          </cell>
          <cell r="AL810" t="str">
            <v>28226</v>
          </cell>
          <cell r="AM810" t="str">
            <v>NO</v>
          </cell>
          <cell r="AR810" t="str">
            <v>SI</v>
          </cell>
          <cell r="AS810" t="str">
            <v>NO</v>
          </cell>
          <cell r="AT810" t="str">
            <v>NO</v>
          </cell>
          <cell r="AU810" t="str">
            <v>21/05/2022</v>
          </cell>
          <cell r="AV810" t="str">
            <v>21/05/2022</v>
          </cell>
          <cell r="AW810" t="str">
            <v>PSICOLOGO/A</v>
          </cell>
          <cell r="AX810" t="str">
            <v>Regimen 1057 (CAS)</v>
          </cell>
          <cell r="AY810" t="str">
            <v>Contrato CAS</v>
          </cell>
          <cell r="AZ810" t="str">
            <v>Sin Nivel Remunerativo</v>
          </cell>
          <cell r="BA810" t="str">
            <v>0000-Sin Nivel Remunerativo</v>
          </cell>
          <cell r="BC810" t="str">
            <v>Recursos Ordinarios</v>
          </cell>
          <cell r="BD810" t="str">
            <v>3500</v>
          </cell>
          <cell r="BE810" t="str">
            <v>Presencial</v>
          </cell>
          <cell r="BF810" t="str">
            <v>NO</v>
          </cell>
          <cell r="BG810" t="str">
            <v>NO</v>
          </cell>
          <cell r="BI810" t="str">
            <v>NO</v>
          </cell>
          <cell r="BJ810" t="str">
            <v>NO</v>
          </cell>
          <cell r="BL810" t="str">
            <v>NO</v>
          </cell>
          <cell r="BM810" t="str">
            <v>Contrato Administrativo de Servicios</v>
          </cell>
          <cell r="BN810" t="str">
            <v>Profesionales de la Salud</v>
          </cell>
          <cell r="BO810" t="str">
            <v>PROF. DE LA SALUD</v>
          </cell>
          <cell r="BP810" t="str">
            <v>000784</v>
          </cell>
          <cell r="BQ810" t="str">
            <v>Ocupada</v>
          </cell>
          <cell r="BR810" t="str">
            <v>Concurso</v>
          </cell>
          <cell r="BS810" t="str">
            <v>21/05/2022</v>
          </cell>
          <cell r="BT810" t="str">
            <v>MEMORANDUM</v>
          </cell>
          <cell r="BU810" t="str">
            <v>20/05/2022</v>
          </cell>
          <cell r="BV810" t="str">
            <v>MEMO Nº 732-2022-J-RR/HH-RSAB-DIRESA/AP</v>
          </cell>
          <cell r="BW810" t="str">
            <v>C.S. I-2 MENTAL COMUNITARIO ALLIN KAWSAY</v>
          </cell>
          <cell r="BX810" t="str">
            <v>RED DE SALUD ABANCAY</v>
          </cell>
          <cell r="BZ810" t="str">
            <v>Personal y Obligaciones Sociales</v>
          </cell>
          <cell r="CA810" t="str">
            <v>RECURSOS ORDINARIOS</v>
          </cell>
          <cell r="CB810" t="str">
            <v>12</v>
          </cell>
          <cell r="CC810" t="str">
            <v>BANCO DE LA NACION</v>
          </cell>
          <cell r="CD810" t="str">
            <v>CUENTA DE AHORRO</v>
          </cell>
          <cell r="CE810" t="str">
            <v>04611074595</v>
          </cell>
          <cell r="CF810" t="str">
            <v>000000000000000000</v>
          </cell>
          <cell r="CG810" t="str">
            <v>DL.25897 - SPP</v>
          </cell>
          <cell r="CH810" t="str">
            <v>AFP HABITAT</v>
          </cell>
          <cell r="CI810" t="str">
            <v>03/09/2013</v>
          </cell>
          <cell r="CJ810" t="str">
            <v>289770JFRIA0</v>
          </cell>
          <cell r="CL810" t="str">
            <v>UE Red De Salud Abancay</v>
          </cell>
          <cell r="CM810" t="str">
            <v>ACTIVO</v>
          </cell>
          <cell r="CR810" t="str">
            <v>DIRECCION RED DE SALUD ABANCAY</v>
          </cell>
        </row>
        <row r="811">
          <cell r="S811" t="str">
            <v>47307394</v>
          </cell>
          <cell r="T811" t="str">
            <v>ELBA</v>
          </cell>
          <cell r="U811" t="str">
            <v>OVALLE</v>
          </cell>
          <cell r="V811" t="str">
            <v>GUIZADO</v>
          </cell>
          <cell r="W811" t="str">
            <v>SIN DATOS</v>
          </cell>
          <cell r="X811" t="str">
            <v>10/04/1992</v>
          </cell>
          <cell r="Y811" t="str">
            <v>Femenino</v>
          </cell>
          <cell r="Z811" t="str">
            <v>Soltero</v>
          </cell>
          <cell r="AA811" t="str">
            <v>SIN DATOS</v>
          </cell>
          <cell r="AE811" t="str">
            <v>Superior Universitario</v>
          </cell>
          <cell r="AF811" t="str">
            <v>Superior completo</v>
          </cell>
          <cell r="AG811" t="str">
            <v>ENFERMERA(O)</v>
          </cell>
          <cell r="AK811" t="str">
            <v>TITULO</v>
          </cell>
          <cell r="AL811" t="str">
            <v>81671</v>
          </cell>
          <cell r="AM811" t="str">
            <v>NO</v>
          </cell>
          <cell r="AR811" t="str">
            <v>SI</v>
          </cell>
          <cell r="AS811" t="str">
            <v>NO</v>
          </cell>
          <cell r="AT811" t="str">
            <v>NO</v>
          </cell>
          <cell r="AU811" t="str">
            <v>21/05/2022</v>
          </cell>
          <cell r="AV811" t="str">
            <v>21/05/2022</v>
          </cell>
          <cell r="AW811" t="str">
            <v>ENFERMERA/O</v>
          </cell>
          <cell r="AX811" t="str">
            <v>Regimen 1057 (CAS)</v>
          </cell>
          <cell r="AY811" t="str">
            <v>Contrato CAS</v>
          </cell>
          <cell r="AZ811" t="str">
            <v>Sin Nivel Remunerativo</v>
          </cell>
          <cell r="BA811" t="str">
            <v>0000-Sin Nivel Remunerativo</v>
          </cell>
          <cell r="BC811" t="str">
            <v>Recursos Ordinarios</v>
          </cell>
          <cell r="BD811" t="str">
            <v>2500</v>
          </cell>
          <cell r="BE811" t="str">
            <v>Presencial</v>
          </cell>
          <cell r="BF811" t="str">
            <v>NO</v>
          </cell>
          <cell r="BG811" t="str">
            <v>NO</v>
          </cell>
          <cell r="BI811" t="str">
            <v>NO</v>
          </cell>
          <cell r="BJ811" t="str">
            <v>NO</v>
          </cell>
          <cell r="BL811" t="str">
            <v>NO</v>
          </cell>
          <cell r="BM811" t="str">
            <v>Contrato Administrativo de Servicios</v>
          </cell>
          <cell r="BN811" t="str">
            <v>Profesionales de la Salud</v>
          </cell>
          <cell r="BO811" t="str">
            <v>PROF. DE LA SALUD</v>
          </cell>
          <cell r="BP811" t="str">
            <v>000385</v>
          </cell>
          <cell r="BQ811" t="str">
            <v>Ocupada</v>
          </cell>
          <cell r="BR811" t="str">
            <v>Concurso</v>
          </cell>
          <cell r="BS811" t="str">
            <v>20/05/2022</v>
          </cell>
          <cell r="BT811" t="str">
            <v>MEMORANDUM</v>
          </cell>
          <cell r="BU811" t="str">
            <v>20/05/2022</v>
          </cell>
          <cell r="BV811" t="str">
            <v>MEMO Nº 730-2022-J-RR/HH-RSAB</v>
          </cell>
          <cell r="BW811" t="str">
            <v>C.S. I-2 MENTAL COMUNITARIO ALLIN KAWSAY</v>
          </cell>
          <cell r="BX811" t="str">
            <v>RED DE SALUD ABANCAY</v>
          </cell>
          <cell r="BZ811" t="str">
            <v>Personal y Obligaciones Sociales</v>
          </cell>
          <cell r="CA811" t="str">
            <v>RECURSOS ORDINARIOS</v>
          </cell>
          <cell r="CB811" t="str">
            <v>12</v>
          </cell>
          <cell r="CC811" t="str">
            <v>BANCO DE LA NACION</v>
          </cell>
          <cell r="CD811" t="str">
            <v>CUENTA CORRIENTE</v>
          </cell>
          <cell r="CE811" t="str">
            <v>04063511698</v>
          </cell>
          <cell r="CF811" t="str">
            <v>00000000000000000000</v>
          </cell>
          <cell r="CG811" t="str">
            <v>DL.19990 - SNP</v>
          </cell>
          <cell r="CH811" t="str">
            <v>O.N.P.</v>
          </cell>
          <cell r="CI811" t="str">
            <v>20/05/2022</v>
          </cell>
          <cell r="CL811" t="str">
            <v>UE Red De Salud Abancay</v>
          </cell>
          <cell r="CM811" t="str">
            <v>ACTIVO</v>
          </cell>
          <cell r="CQ811" t="str">
            <v>Perú</v>
          </cell>
          <cell r="CR811" t="str">
            <v>DIRECCION RED DE SALUD ABANCAY</v>
          </cell>
        </row>
        <row r="812">
          <cell r="S812" t="str">
            <v>47925813</v>
          </cell>
          <cell r="T812" t="str">
            <v>ROSMERY</v>
          </cell>
          <cell r="U812" t="str">
            <v>LOPEZ</v>
          </cell>
          <cell r="V812" t="str">
            <v>BORDA</v>
          </cell>
          <cell r="W812" t="str">
            <v>SIN DATOS</v>
          </cell>
          <cell r="X812" t="str">
            <v>16/04/1993</v>
          </cell>
          <cell r="Y812" t="str">
            <v>Femenino</v>
          </cell>
          <cell r="Z812" t="str">
            <v>Soltero</v>
          </cell>
          <cell r="AA812" t="str">
            <v>AYACUCHO</v>
          </cell>
          <cell r="AE812" t="str">
            <v>Superior Universitario</v>
          </cell>
          <cell r="AF812" t="str">
            <v>Superior completo</v>
          </cell>
          <cell r="AG812" t="str">
            <v>ENFERMERA(O)</v>
          </cell>
          <cell r="AK812" t="str">
            <v>TITULO</v>
          </cell>
          <cell r="AL812" t="str">
            <v>85371</v>
          </cell>
          <cell r="AM812" t="str">
            <v>NO</v>
          </cell>
          <cell r="AR812" t="str">
            <v>SI</v>
          </cell>
          <cell r="AS812" t="str">
            <v>NO</v>
          </cell>
          <cell r="AT812" t="str">
            <v>NO</v>
          </cell>
          <cell r="AU812" t="str">
            <v>21/05/2022</v>
          </cell>
          <cell r="AV812" t="str">
            <v>21/05/2022</v>
          </cell>
          <cell r="AW812" t="str">
            <v>ENFERMERA/O</v>
          </cell>
          <cell r="AX812" t="str">
            <v>Regimen 1057 (CAS)</v>
          </cell>
          <cell r="AY812" t="str">
            <v>Contrato CAS</v>
          </cell>
          <cell r="AZ812" t="str">
            <v>Sin Nivel Remunerativo</v>
          </cell>
          <cell r="BA812" t="str">
            <v>0000-Sin Nivel Remunerativo</v>
          </cell>
          <cell r="BC812" t="str">
            <v>Recursos Ordinarios</v>
          </cell>
          <cell r="BD812" t="str">
            <v>3500</v>
          </cell>
          <cell r="BE812" t="str">
            <v>Presencial</v>
          </cell>
          <cell r="BF812" t="str">
            <v>NO</v>
          </cell>
          <cell r="BG812" t="str">
            <v>NO</v>
          </cell>
          <cell r="BI812" t="str">
            <v>NO</v>
          </cell>
          <cell r="BJ812" t="str">
            <v>NO</v>
          </cell>
          <cell r="BL812" t="str">
            <v>NO</v>
          </cell>
          <cell r="BM812" t="str">
            <v>Contrato Administrativo de Servicios</v>
          </cell>
          <cell r="BN812" t="str">
            <v>Profesionales de la Salud</v>
          </cell>
          <cell r="BO812" t="str">
            <v>PROF. DE LA SALUD</v>
          </cell>
          <cell r="BP812" t="str">
            <v>000780</v>
          </cell>
          <cell r="BQ812" t="str">
            <v>Ocupada</v>
          </cell>
          <cell r="BR812" t="str">
            <v>Concurso</v>
          </cell>
          <cell r="BS812" t="str">
            <v>21/05/2022</v>
          </cell>
          <cell r="BT812" t="str">
            <v>MEMORANDUM</v>
          </cell>
          <cell r="BU812" t="str">
            <v>20/05/2022</v>
          </cell>
          <cell r="BV812" t="str">
            <v>MEMO Nº 737-2022-J-RR/HH-RSAB-DIRESA/AP</v>
          </cell>
          <cell r="BW812" t="str">
            <v>C.S. I-2 MENTAL COMUNITARIO ALLIN KAWSAY</v>
          </cell>
          <cell r="BX812" t="str">
            <v>RED DE SALUD ABANCAY</v>
          </cell>
          <cell r="BZ812" t="str">
            <v>Personal y Obligaciones Sociales</v>
          </cell>
          <cell r="CA812" t="str">
            <v>RECURSOS ORDINARIOS</v>
          </cell>
          <cell r="CB812" t="str">
            <v>12</v>
          </cell>
          <cell r="CC812" t="str">
            <v>BANCO DE LA NACION</v>
          </cell>
          <cell r="CD812" t="str">
            <v>CUENTA CORRIENTE</v>
          </cell>
          <cell r="CE812" t="str">
            <v>04181295681</v>
          </cell>
          <cell r="CF812" t="str">
            <v>00000000000000000000</v>
          </cell>
          <cell r="CG812" t="str">
            <v>DL.19990 - SNP</v>
          </cell>
          <cell r="CH812" t="str">
            <v>O.N.P.</v>
          </cell>
          <cell r="CI812" t="str">
            <v>21/05/2022</v>
          </cell>
          <cell r="CL812" t="str">
            <v>UE Red De Salud Abancay</v>
          </cell>
          <cell r="CM812" t="str">
            <v>ACTIVO</v>
          </cell>
          <cell r="CQ812" t="str">
            <v>Perú</v>
          </cell>
          <cell r="CR812" t="str">
            <v>DIRECCION RED DE SALUD ABANCAY</v>
          </cell>
        </row>
        <row r="813">
          <cell r="S813" t="str">
            <v>46048116</v>
          </cell>
          <cell r="T813" t="str">
            <v>LUZGARDA</v>
          </cell>
          <cell r="U813" t="str">
            <v>ALATA</v>
          </cell>
          <cell r="V813" t="str">
            <v>MAMANI</v>
          </cell>
          <cell r="W813" t="str">
            <v>SIN DATOS</v>
          </cell>
          <cell r="X813" t="str">
            <v>19/10/1989</v>
          </cell>
          <cell r="Y813" t="str">
            <v>Femenino</v>
          </cell>
          <cell r="Z813" t="str">
            <v>Soltero</v>
          </cell>
          <cell r="AA813" t="str">
            <v>1RO DE MAYO</v>
          </cell>
          <cell r="AE813" t="str">
            <v>Superior Universitario</v>
          </cell>
          <cell r="AF813" t="str">
            <v>Superior completo</v>
          </cell>
          <cell r="AG813" t="str">
            <v>PSICOLOGO</v>
          </cell>
          <cell r="AK813" t="str">
            <v>TITULO</v>
          </cell>
          <cell r="AL813" t="str">
            <v>28505</v>
          </cell>
          <cell r="AM813" t="str">
            <v>NO</v>
          </cell>
          <cell r="AR813" t="str">
            <v>SI</v>
          </cell>
          <cell r="AS813" t="str">
            <v>NO</v>
          </cell>
          <cell r="AT813" t="str">
            <v>NO</v>
          </cell>
          <cell r="AU813" t="str">
            <v>01/06/2020</v>
          </cell>
          <cell r="AV813" t="str">
            <v>01/06/2020</v>
          </cell>
          <cell r="AW813" t="str">
            <v>PSICOLOGO/A</v>
          </cell>
          <cell r="AX813" t="str">
            <v>Regimen 1057 (CAS)</v>
          </cell>
          <cell r="AY813" t="str">
            <v>Contrato CAS</v>
          </cell>
          <cell r="AZ813" t="str">
            <v>Sin Nivel Remunerativo</v>
          </cell>
          <cell r="BA813" t="str">
            <v>0000-Sin Nivel Remunerativo</v>
          </cell>
          <cell r="BC813" t="str">
            <v>Recursos Ordinarios</v>
          </cell>
          <cell r="BD813" t="str">
            <v>3500</v>
          </cell>
          <cell r="BE813" t="str">
            <v>Presencial</v>
          </cell>
          <cell r="BF813" t="str">
            <v>NO</v>
          </cell>
          <cell r="BG813" t="str">
            <v>NO</v>
          </cell>
          <cell r="BI813" t="str">
            <v>SI</v>
          </cell>
          <cell r="BJ813" t="str">
            <v>NO</v>
          </cell>
          <cell r="BL813" t="str">
            <v>NO</v>
          </cell>
          <cell r="BM813" t="str">
            <v>Contrato Administrativo de Servicios</v>
          </cell>
          <cell r="BN813" t="str">
            <v>Profesionales de la Salud</v>
          </cell>
          <cell r="BO813" t="str">
            <v>PROF. DE LA SALUD</v>
          </cell>
          <cell r="BP813" t="str">
            <v>000785</v>
          </cell>
          <cell r="BQ813" t="str">
            <v>Ocupada</v>
          </cell>
          <cell r="BR813" t="str">
            <v>Concurso</v>
          </cell>
          <cell r="BS813" t="str">
            <v>25/05/2022</v>
          </cell>
          <cell r="BT813" t="str">
            <v>MEMORANDUM</v>
          </cell>
          <cell r="BU813" t="str">
            <v>25/05/2022</v>
          </cell>
          <cell r="BV813" t="str">
            <v>MEMO Nº 747-2022-J-RR/HH-RSAB/AP</v>
          </cell>
          <cell r="BW813" t="str">
            <v>C.S. I-2 MENTAL COMUNITARIO ALLIN KAWSAY</v>
          </cell>
          <cell r="BX813" t="str">
            <v>RED DE SALUD ABANCAY</v>
          </cell>
          <cell r="BZ813" t="str">
            <v>Personal y Obligaciones Sociales</v>
          </cell>
          <cell r="CA813" t="str">
            <v>RECURSOS ORDINARIOS</v>
          </cell>
          <cell r="CB813" t="str">
            <v>12</v>
          </cell>
          <cell r="CC813" t="str">
            <v>BANCO DE LA NACION</v>
          </cell>
          <cell r="CD813" t="str">
            <v>CUENTA CORRIENTE</v>
          </cell>
          <cell r="CE813" t="str">
            <v>04076843312</v>
          </cell>
          <cell r="CF813" t="str">
            <v>0000000000000000000</v>
          </cell>
          <cell r="CG813" t="str">
            <v>DL.19990 - SNP</v>
          </cell>
          <cell r="CH813" t="str">
            <v>O.N.P.</v>
          </cell>
          <cell r="CI813" t="str">
            <v>25/05/2022</v>
          </cell>
          <cell r="CL813" t="str">
            <v>UE Red De Salud Abancay</v>
          </cell>
          <cell r="CM813" t="str">
            <v>ACTIVO</v>
          </cell>
          <cell r="CQ813" t="str">
            <v>Perú</v>
          </cell>
          <cell r="CR813" t="str">
            <v>DIRECCION RED DE SALUD ABANCAY</v>
          </cell>
        </row>
        <row r="814">
          <cell r="S814" t="str">
            <v>41221359</v>
          </cell>
          <cell r="T814" t="str">
            <v>MARITZA</v>
          </cell>
          <cell r="U814" t="str">
            <v>SIERRA</v>
          </cell>
          <cell r="V814" t="str">
            <v>MONZON</v>
          </cell>
          <cell r="W814" t="str">
            <v>SIN DATOS</v>
          </cell>
          <cell r="X814" t="str">
            <v>24/04/1982</v>
          </cell>
          <cell r="Y814" t="str">
            <v>Femenino</v>
          </cell>
          <cell r="Z814" t="str">
            <v>Casado</v>
          </cell>
          <cell r="AA814" t="str">
            <v>P J CENTENARIO A 16</v>
          </cell>
          <cell r="AE814" t="str">
            <v>Superior Universitario</v>
          </cell>
          <cell r="AF814" t="str">
            <v>Superior completo</v>
          </cell>
          <cell r="AG814" t="str">
            <v>PSICOLOGO</v>
          </cell>
          <cell r="AK814" t="str">
            <v>TITULO</v>
          </cell>
          <cell r="AL814" t="str">
            <v>35967</v>
          </cell>
          <cell r="AM814" t="str">
            <v>NO</v>
          </cell>
          <cell r="AR814" t="str">
            <v>SI</v>
          </cell>
          <cell r="AS814" t="str">
            <v>NO</v>
          </cell>
          <cell r="AT814" t="str">
            <v>NO</v>
          </cell>
          <cell r="AU814" t="str">
            <v>01/07/2020</v>
          </cell>
          <cell r="AV814" t="str">
            <v>25/05/2022</v>
          </cell>
          <cell r="AW814" t="str">
            <v>PSICOLOGO/A</v>
          </cell>
          <cell r="AX814" t="str">
            <v>Regimen 1057 (CAS)</v>
          </cell>
          <cell r="AY814" t="str">
            <v>Contrato CAS</v>
          </cell>
          <cell r="AZ814" t="str">
            <v>Sin Nivel Remunerativo</v>
          </cell>
          <cell r="BA814" t="str">
            <v>0000-Sin Nivel Remunerativo</v>
          </cell>
          <cell r="BC814" t="str">
            <v>Recursos Ordinarios</v>
          </cell>
          <cell r="BD814" t="str">
            <v>3500</v>
          </cell>
          <cell r="BE814" t="str">
            <v>Presencial</v>
          </cell>
          <cell r="BF814" t="str">
            <v>NO</v>
          </cell>
          <cell r="BG814" t="str">
            <v>NO</v>
          </cell>
          <cell r="BI814" t="str">
            <v>NO</v>
          </cell>
          <cell r="BJ814" t="str">
            <v>NO</v>
          </cell>
          <cell r="BL814" t="str">
            <v>NO</v>
          </cell>
          <cell r="BM814" t="str">
            <v>Contrato Administrativo de Servicios</v>
          </cell>
          <cell r="BN814" t="str">
            <v>Profesionales de la Salud</v>
          </cell>
          <cell r="BO814" t="str">
            <v>PROF. DE LA SALUD</v>
          </cell>
          <cell r="BP814" t="str">
            <v>000781</v>
          </cell>
          <cell r="BQ814" t="str">
            <v>Ocupada</v>
          </cell>
          <cell r="BR814" t="str">
            <v>Concurso</v>
          </cell>
          <cell r="BS814" t="str">
            <v>25/05/2022</v>
          </cell>
          <cell r="BT814" t="str">
            <v>MEMORANDUM</v>
          </cell>
          <cell r="BU814" t="str">
            <v>25/05/2022</v>
          </cell>
          <cell r="BV814" t="str">
            <v>MEMO Nº 746-2022-J-RR/HH-RSAB-DIRESA/AP</v>
          </cell>
          <cell r="BW814" t="str">
            <v>C.S. I-2 MENTAL COMUNITARIO ALLIN KAWSAY</v>
          </cell>
          <cell r="BX814" t="str">
            <v>RED DE SALUD ABANCAY</v>
          </cell>
          <cell r="BZ814" t="str">
            <v>Personal y Obligaciones Sociales</v>
          </cell>
          <cell r="CA814" t="str">
            <v>RECURSOS ORDINARIOS</v>
          </cell>
          <cell r="CB814" t="str">
            <v>12</v>
          </cell>
          <cell r="CC814" t="str">
            <v>BANCO DE LA NACION</v>
          </cell>
          <cell r="CD814" t="str">
            <v>CUENTA CORRIENTE</v>
          </cell>
          <cell r="CE814" t="str">
            <v>04093703362</v>
          </cell>
          <cell r="CF814" t="str">
            <v>00000000000000000000</v>
          </cell>
          <cell r="CG814" t="str">
            <v>DL.25897 - SPP</v>
          </cell>
          <cell r="CH814" t="str">
            <v>AFP INTEGRA</v>
          </cell>
          <cell r="CI814" t="str">
            <v>30/08/2000</v>
          </cell>
          <cell r="CJ814" t="str">
            <v>600630MSMRZ0</v>
          </cell>
          <cell r="CL814" t="str">
            <v>UE Red De Salud Abancay</v>
          </cell>
          <cell r="CM814" t="str">
            <v>ACTIVO</v>
          </cell>
          <cell r="CQ814" t="str">
            <v>Perú</v>
          </cell>
          <cell r="CR814" t="str">
            <v>DIRECCION RED DE SALUD ABANCAY</v>
          </cell>
        </row>
        <row r="815">
          <cell r="S815" t="str">
            <v>31013682</v>
          </cell>
          <cell r="T815" t="str">
            <v>ROGER</v>
          </cell>
          <cell r="U815" t="str">
            <v>BRAVO</v>
          </cell>
          <cell r="V815" t="str">
            <v>JUYO</v>
          </cell>
          <cell r="W815" t="str">
            <v>SIN DATOS</v>
          </cell>
          <cell r="X815" t="str">
            <v>30/07/1967</v>
          </cell>
          <cell r="Y815" t="str">
            <v>Masculino</v>
          </cell>
          <cell r="Z815" t="str">
            <v>Soltero</v>
          </cell>
          <cell r="AA815" t="str">
            <v>JR.LIMA 828</v>
          </cell>
          <cell r="AC815" t="str">
            <v>r_bravo@reddesaludabancay.gob.pe</v>
          </cell>
          <cell r="AD815" t="str">
            <v>954699626</v>
          </cell>
          <cell r="AE815" t="str">
            <v>Superior Técnico</v>
          </cell>
          <cell r="AF815" t="str">
            <v>Técnico superior incompleto</v>
          </cell>
          <cell r="AG815" t="str">
            <v>TECNICO AUTOMOTRIZ</v>
          </cell>
          <cell r="AK815" t="str">
            <v>EGRESADO</v>
          </cell>
          <cell r="AM815" t="str">
            <v>NO</v>
          </cell>
          <cell r="AR815" t="str">
            <v>SI</v>
          </cell>
          <cell r="AS815" t="str">
            <v>NO</v>
          </cell>
          <cell r="AT815" t="str">
            <v>NO</v>
          </cell>
          <cell r="AV815" t="str">
            <v>01/09/2013</v>
          </cell>
          <cell r="AW815" t="str">
            <v>CHOFER</v>
          </cell>
          <cell r="AX815" t="str">
            <v>Regimen 276</v>
          </cell>
          <cell r="AY815" t="str">
            <v>Nombrado</v>
          </cell>
          <cell r="AZ815" t="str">
            <v>STE</v>
          </cell>
          <cell r="BA815" t="str">
            <v>0098-STE-Servidor Tecnico E</v>
          </cell>
          <cell r="BB815" t="str">
            <v>TE</v>
          </cell>
          <cell r="BE815" t="str">
            <v>Presencial</v>
          </cell>
          <cell r="BF815" t="str">
            <v>NO</v>
          </cell>
          <cell r="BG815" t="str">
            <v>NO</v>
          </cell>
          <cell r="BI815" t="str">
            <v>NO</v>
          </cell>
          <cell r="BJ815" t="str">
            <v>NO</v>
          </cell>
          <cell r="BK815" t="str">
            <v>01/09/2013</v>
          </cell>
          <cell r="BL815" t="str">
            <v>SI</v>
          </cell>
          <cell r="BM815" t="str">
            <v>Activos</v>
          </cell>
          <cell r="BN815" t="str">
            <v>Tecnicos</v>
          </cell>
          <cell r="BO815" t="str">
            <v>TECNICO ADM</v>
          </cell>
          <cell r="BP815" t="str">
            <v>000284</v>
          </cell>
          <cell r="BQ815" t="str">
            <v>Ocupada</v>
          </cell>
          <cell r="BR815" t="str">
            <v>Concurso</v>
          </cell>
          <cell r="BS815" t="str">
            <v>01/09/2013</v>
          </cell>
          <cell r="BT815" t="str">
            <v>RESOLUCION DIRECTORAL</v>
          </cell>
          <cell r="BU815" t="str">
            <v>01/09/2013</v>
          </cell>
          <cell r="BV815" t="str">
            <v>RD 070-2013-D-RSAB-APURIMAC</v>
          </cell>
          <cell r="BW815" t="str">
            <v>RED DE SALUD ABANCAY</v>
          </cell>
          <cell r="BX815" t="str">
            <v>DIRECCION EJECUTIVA</v>
          </cell>
          <cell r="BY815" t="str">
            <v>GESTION ADMINISTRATIVA</v>
          </cell>
          <cell r="BZ815" t="str">
            <v>Personal y Obligaciones Sociales</v>
          </cell>
          <cell r="CA815" t="str">
            <v>RECURSOS ORDINARIOS</v>
          </cell>
          <cell r="CB815" t="str">
            <v>12</v>
          </cell>
          <cell r="CC815" t="str">
            <v>BANCO DE LA NACION</v>
          </cell>
          <cell r="CD815" t="str">
            <v>MULTIRED</v>
          </cell>
          <cell r="CE815" t="str">
            <v>04181055168</v>
          </cell>
          <cell r="CF815" t="str">
            <v>00000000000000000000</v>
          </cell>
          <cell r="CG815" t="str">
            <v>DL.19990 - SNP</v>
          </cell>
          <cell r="CH815" t="str">
            <v>O.N.P.</v>
          </cell>
          <cell r="CI815" t="str">
            <v>01/07/2013</v>
          </cell>
          <cell r="CJ815" t="str">
            <v>000000000000</v>
          </cell>
          <cell r="CK815" t="str">
            <v>000000000000000</v>
          </cell>
          <cell r="CL815" t="str">
            <v>UE Red De Salud Abancay</v>
          </cell>
          <cell r="CM815" t="str">
            <v>ACTIVO</v>
          </cell>
          <cell r="CQ815" t="str">
            <v>Perú</v>
          </cell>
          <cell r="CR815" t="str">
            <v>UNIDAD DE ADMINISTRACION</v>
          </cell>
        </row>
        <row r="816">
          <cell r="S816" t="str">
            <v>80597384</v>
          </cell>
          <cell r="T816" t="str">
            <v>GLORIA</v>
          </cell>
          <cell r="U816" t="str">
            <v>CUELLAR</v>
          </cell>
          <cell r="V816" t="str">
            <v>QUISPE</v>
          </cell>
          <cell r="W816" t="str">
            <v>SIN DATOS</v>
          </cell>
          <cell r="X816" t="str">
            <v>14/10/1969</v>
          </cell>
          <cell r="Y816" t="str">
            <v>Femenino</v>
          </cell>
          <cell r="Z816" t="str">
            <v>Soltero</v>
          </cell>
          <cell r="AA816" t="str">
            <v>URB.MAGISTERIAL CALLE AUGUSTO SALAZAR BONDI MZ.J LT.8</v>
          </cell>
          <cell r="AB816" t="str">
            <v>10805973841</v>
          </cell>
          <cell r="AC816" t="str">
            <v>gcuellar14@hotmail.com</v>
          </cell>
          <cell r="AD816" t="str">
            <v>983620750</v>
          </cell>
          <cell r="AE816" t="str">
            <v>Superior Universitario</v>
          </cell>
          <cell r="AF816" t="str">
            <v>Superior completo</v>
          </cell>
          <cell r="AG816" t="str">
            <v>CONTADOR PUBLICO</v>
          </cell>
          <cell r="AK816" t="str">
            <v>TITULO</v>
          </cell>
          <cell r="AL816" t="str">
            <v>23-646</v>
          </cell>
          <cell r="AM816" t="str">
            <v>NO</v>
          </cell>
          <cell r="AR816" t="str">
            <v>SI</v>
          </cell>
          <cell r="AS816" t="str">
            <v>NO</v>
          </cell>
          <cell r="AT816" t="str">
            <v>NO</v>
          </cell>
          <cell r="AU816" t="str">
            <v>14/05/2021</v>
          </cell>
          <cell r="AV816" t="str">
            <v>14/05/2021</v>
          </cell>
          <cell r="AW816" t="str">
            <v>ASISTENTE/A ADMINISTRATIVO I</v>
          </cell>
          <cell r="AX816" t="str">
            <v>Regimen 1057 (CAS)</v>
          </cell>
          <cell r="AY816" t="str">
            <v>Contrato CAS</v>
          </cell>
          <cell r="AZ816" t="str">
            <v>Sin Nivel Remunerativo</v>
          </cell>
          <cell r="BA816" t="str">
            <v>0000-Sin Nivel Remunerativo</v>
          </cell>
          <cell r="BC816" t="str">
            <v>Recursos Ordinarios</v>
          </cell>
          <cell r="BD816" t="str">
            <v>2200</v>
          </cell>
          <cell r="BE816" t="str">
            <v>Presencial</v>
          </cell>
          <cell r="BF816" t="str">
            <v>NO</v>
          </cell>
          <cell r="BG816" t="str">
            <v>NO</v>
          </cell>
          <cell r="BI816" t="str">
            <v>NO</v>
          </cell>
          <cell r="BJ816" t="str">
            <v>NO</v>
          </cell>
          <cell r="BL816" t="str">
            <v>NO</v>
          </cell>
          <cell r="BM816" t="str">
            <v>Contrato Administrativo de Servicios</v>
          </cell>
          <cell r="BN816" t="str">
            <v>Profesionales</v>
          </cell>
          <cell r="BO816" t="str">
            <v>PROF. ADM</v>
          </cell>
          <cell r="BP816" t="str">
            <v>000539</v>
          </cell>
          <cell r="BQ816" t="str">
            <v>Ocupada</v>
          </cell>
          <cell r="BR816" t="str">
            <v>Concurso</v>
          </cell>
          <cell r="BS816" t="str">
            <v>14/05/2021</v>
          </cell>
          <cell r="BT816" t="str">
            <v>CONTRATO ADMINIST.DE SERVICIOS</v>
          </cell>
          <cell r="BU816" t="str">
            <v>14/05/2021</v>
          </cell>
          <cell r="BV816" t="str">
            <v>287-2021</v>
          </cell>
          <cell r="BW816" t="str">
            <v>UE 1498 RED DE SALUD ABANCAY</v>
          </cell>
          <cell r="BX816" t="str">
            <v>RED DE SALUD ABANCAY</v>
          </cell>
          <cell r="BZ816" t="str">
            <v>Personal y Obligaciones Sociales</v>
          </cell>
          <cell r="CA816" t="str">
            <v>RECURSOS ORDINARIOS</v>
          </cell>
          <cell r="CB816" t="str">
            <v>12</v>
          </cell>
          <cell r="CC816" t="str">
            <v>BANCO DE LA NACION</v>
          </cell>
          <cell r="CD816" t="str">
            <v>MULTIRED</v>
          </cell>
          <cell r="CE816" t="str">
            <v>04181055907</v>
          </cell>
          <cell r="CF816" t="str">
            <v>01818100418105590784</v>
          </cell>
          <cell r="CG816" t="str">
            <v>DL.19990 - SNP</v>
          </cell>
          <cell r="CH816" t="str">
            <v>O.N.P.</v>
          </cell>
          <cell r="CI816" t="str">
            <v>14/05/2021</v>
          </cell>
          <cell r="CL816" t="str">
            <v>UE Red De Salud Abancay</v>
          </cell>
          <cell r="CM816" t="str">
            <v>ACTIVO</v>
          </cell>
          <cell r="CQ816" t="str">
            <v>Perú</v>
          </cell>
        </row>
        <row r="817">
          <cell r="S817" t="str">
            <v>06135848</v>
          </cell>
          <cell r="T817" t="str">
            <v>TULA VICTORIA</v>
          </cell>
          <cell r="U817" t="str">
            <v>ENCISO</v>
          </cell>
          <cell r="V817" t="str">
            <v>RIVERA</v>
          </cell>
          <cell r="W817" t="str">
            <v>SIN DATOS</v>
          </cell>
          <cell r="X817" t="str">
            <v>24/12/1962</v>
          </cell>
          <cell r="Y817" t="str">
            <v>Femenino</v>
          </cell>
          <cell r="Z817" t="str">
            <v>Soltero</v>
          </cell>
          <cell r="AA817" t="str">
            <v>AV.HUASCAR S/N</v>
          </cell>
          <cell r="AC817" t="str">
            <v>tulavictoria24@gmail.com</v>
          </cell>
          <cell r="AD817" t="str">
            <v>989277435</v>
          </cell>
          <cell r="AE817" t="str">
            <v>Superior Técnico</v>
          </cell>
          <cell r="AF817" t="str">
            <v>Técnico superior completo</v>
          </cell>
          <cell r="AG817" t="str">
            <v>TECNICO ADMINISTRADOR</v>
          </cell>
          <cell r="AK817" t="str">
            <v>EGRESADO</v>
          </cell>
          <cell r="AM817" t="str">
            <v>NO</v>
          </cell>
          <cell r="AR817" t="str">
            <v>SI</v>
          </cell>
          <cell r="AS817" t="str">
            <v>NO</v>
          </cell>
          <cell r="AT817" t="str">
            <v>NO</v>
          </cell>
          <cell r="AV817" t="str">
            <v>2010-07-01</v>
          </cell>
          <cell r="AW817" t="str">
            <v>TECNICO/A ADMINISTRATIVO I</v>
          </cell>
          <cell r="AX817" t="str">
            <v>Regimen 276</v>
          </cell>
          <cell r="AY817" t="str">
            <v>Nombrado</v>
          </cell>
          <cell r="AZ817" t="str">
            <v>STD</v>
          </cell>
          <cell r="BA817" t="str">
            <v>0097-STD-Servidor Tecnico D</v>
          </cell>
          <cell r="BB817" t="str">
            <v>TD</v>
          </cell>
          <cell r="BC817" t="str">
            <v>Recursos Ordinarios</v>
          </cell>
          <cell r="BE817" t="str">
            <v>Presencial</v>
          </cell>
          <cell r="BF817" t="str">
            <v>NO</v>
          </cell>
          <cell r="BG817" t="str">
            <v>NO</v>
          </cell>
          <cell r="BI817" t="str">
            <v>NO</v>
          </cell>
          <cell r="BJ817" t="str">
            <v>NO</v>
          </cell>
          <cell r="BK817" t="str">
            <v>05/08/2010</v>
          </cell>
          <cell r="BL817" t="str">
            <v>SI</v>
          </cell>
          <cell r="BM817" t="str">
            <v>Activos</v>
          </cell>
          <cell r="BN817" t="str">
            <v>Tecnicos</v>
          </cell>
          <cell r="BO817" t="str">
            <v>TECNICO ADM</v>
          </cell>
          <cell r="BP817" t="str">
            <v>000154</v>
          </cell>
          <cell r="BQ817" t="str">
            <v>Ocupada</v>
          </cell>
          <cell r="BR817" t="str">
            <v>Ley 28498</v>
          </cell>
          <cell r="BS817" t="str">
            <v>01/04/2010</v>
          </cell>
          <cell r="BT817" t="str">
            <v>RESOLUCION DIRECTORAL</v>
          </cell>
          <cell r="BU817" t="str">
            <v>01/04/2010</v>
          </cell>
          <cell r="BV817" t="str">
            <v>01-10</v>
          </cell>
          <cell r="BW817" t="str">
            <v>RED DE SALUD ABANCAY</v>
          </cell>
          <cell r="BX817" t="str">
            <v>DIRECCION EJECUTIVA</v>
          </cell>
          <cell r="BY817" t="str">
            <v>GESTION ADMINISTRATIVA</v>
          </cell>
          <cell r="BZ817" t="str">
            <v>Personal y Obligaciones Sociales</v>
          </cell>
          <cell r="CA817" t="str">
            <v>RECURSOS ORDINARIOS</v>
          </cell>
          <cell r="CB817" t="str">
            <v>12</v>
          </cell>
          <cell r="CC817" t="str">
            <v>BANCO DE LA NACION</v>
          </cell>
          <cell r="CD817" t="str">
            <v>MULTIRED</v>
          </cell>
          <cell r="CE817" t="str">
            <v>04181071007</v>
          </cell>
          <cell r="CF817" t="str">
            <v>1</v>
          </cell>
          <cell r="CG817" t="str">
            <v>DL.25897 - SPP</v>
          </cell>
          <cell r="CH817" t="str">
            <v>PRIMA AFP</v>
          </cell>
          <cell r="CI817" t="str">
            <v>01/10/2008</v>
          </cell>
          <cell r="CJ817" t="str">
            <v>530020TERIE9</v>
          </cell>
          <cell r="CK817" t="str">
            <v>0</v>
          </cell>
          <cell r="CL817" t="str">
            <v>UE Red De Salud Abancay</v>
          </cell>
          <cell r="CM817" t="str">
            <v>ACTIVO</v>
          </cell>
          <cell r="CQ817" t="str">
            <v>Perú</v>
          </cell>
          <cell r="CR817" t="str">
            <v>UNIDAD DE ADMINISTRACION</v>
          </cell>
        </row>
        <row r="818">
          <cell r="S818" t="str">
            <v>31341374</v>
          </cell>
          <cell r="T818" t="str">
            <v>ELSIDA FELICITAS</v>
          </cell>
          <cell r="U818" t="str">
            <v>ESTACIO</v>
          </cell>
          <cell r="V818" t="str">
            <v>TAMAYO</v>
          </cell>
          <cell r="W818" t="str">
            <v>SIN DATOS</v>
          </cell>
          <cell r="X818" t="str">
            <v>23/11/1964</v>
          </cell>
          <cell r="Y818" t="str">
            <v>Femenino</v>
          </cell>
          <cell r="Z818" t="str">
            <v>Soltero</v>
          </cell>
          <cell r="AA818" t="str">
            <v>MAUCACALLE S/N</v>
          </cell>
          <cell r="AC818" t="str">
            <v>elesta@hotmail.com</v>
          </cell>
          <cell r="AD818" t="str">
            <v>983653116</v>
          </cell>
          <cell r="AE818" t="str">
            <v>Superior Universitario</v>
          </cell>
          <cell r="AF818" t="str">
            <v>Superior completo</v>
          </cell>
          <cell r="AG818" t="str">
            <v>BIOLOGO</v>
          </cell>
          <cell r="AK818" t="str">
            <v>TITULO</v>
          </cell>
          <cell r="AL818" t="str">
            <v>2265</v>
          </cell>
          <cell r="AM818" t="str">
            <v>SI</v>
          </cell>
          <cell r="AN818" t="str">
            <v>GESTION DE LA CALIDAD</v>
          </cell>
          <cell r="AO818" t="str">
            <v>TITULO</v>
          </cell>
          <cell r="AQ818" t="str">
            <v>UNIVERSIDAD NACIONAL DEL CALLAO</v>
          </cell>
          <cell r="AR818" t="str">
            <v>SI</v>
          </cell>
          <cell r="AS818" t="str">
            <v>NO</v>
          </cell>
          <cell r="AT818" t="str">
            <v>NO</v>
          </cell>
          <cell r="AV818" t="str">
            <v>2009-09-01</v>
          </cell>
          <cell r="AW818" t="str">
            <v>BIOLOGO/A</v>
          </cell>
          <cell r="AX818" t="str">
            <v>Regimen 276</v>
          </cell>
          <cell r="AY818" t="str">
            <v>Destacado</v>
          </cell>
          <cell r="AZ818" t="str">
            <v>OPS-V</v>
          </cell>
          <cell r="BA818" t="str">
            <v>0318-OPS-V-Otro Profesional de Salud (nivel V)</v>
          </cell>
          <cell r="BB818" t="str">
            <v>25</v>
          </cell>
          <cell r="BE818" t="str">
            <v>Presencial</v>
          </cell>
          <cell r="BF818" t="str">
            <v>NO</v>
          </cell>
          <cell r="BG818" t="str">
            <v>NO</v>
          </cell>
          <cell r="BI818" t="str">
            <v>NO</v>
          </cell>
          <cell r="BJ818" t="str">
            <v>NO</v>
          </cell>
          <cell r="BK818" t="str">
            <v>18/01/2008</v>
          </cell>
          <cell r="BL818" t="str">
            <v>SI</v>
          </cell>
          <cell r="BM818" t="str">
            <v>Activos</v>
          </cell>
          <cell r="BN818" t="str">
            <v>Profesionales de la Salud</v>
          </cell>
          <cell r="BO818" t="str">
            <v>PROF. DE LA SALUD</v>
          </cell>
          <cell r="BP818" t="str">
            <v>000414</v>
          </cell>
          <cell r="BQ818" t="str">
            <v>Ocupada</v>
          </cell>
          <cell r="BR818" t="str">
            <v>Ley 28498</v>
          </cell>
          <cell r="BS818" t="str">
            <v>01/01/2015</v>
          </cell>
          <cell r="BT818" t="str">
            <v>RESOLUCION DIRECTORAL</v>
          </cell>
          <cell r="BU818" t="str">
            <v>01/01/2015</v>
          </cell>
          <cell r="BV818" t="str">
            <v>01-15</v>
          </cell>
          <cell r="BW818" t="str">
            <v>RED DE SALUD ABANCAY</v>
          </cell>
          <cell r="BX818" t="str">
            <v>RED DE SALUD ABANCAY</v>
          </cell>
          <cell r="BY818" t="str">
            <v>GESTION ADMINISTRATIVA</v>
          </cell>
          <cell r="BZ818" t="str">
            <v>Personal y Obligaciones Sociales</v>
          </cell>
          <cell r="CA818" t="str">
            <v>RECURSOS ORDINARIOS</v>
          </cell>
          <cell r="CB818" t="str">
            <v>0</v>
          </cell>
          <cell r="CC818" t="str">
            <v>BANCO DE LA NACION</v>
          </cell>
          <cell r="CD818" t="str">
            <v>MULTIRED</v>
          </cell>
          <cell r="CE818" t="str">
            <v>4181025927</v>
          </cell>
          <cell r="CF818" t="str">
            <v>00000000000000000000</v>
          </cell>
          <cell r="CG818" t="str">
            <v>DL.25897 - SPP</v>
          </cell>
          <cell r="CH818" t="str">
            <v>AFP INTEGRA</v>
          </cell>
          <cell r="CI818" t="str">
            <v>08/05/2002</v>
          </cell>
          <cell r="CJ818" t="str">
            <v>537020EETAA6</v>
          </cell>
          <cell r="CK818" t="str">
            <v>000000000000000</v>
          </cell>
          <cell r="CL818" t="str">
            <v>UE Red De Salud Abancay</v>
          </cell>
          <cell r="CM818" t="str">
            <v>ACTIVO</v>
          </cell>
          <cell r="CQ818" t="str">
            <v>Perú</v>
          </cell>
          <cell r="CR818" t="str">
            <v>UNIDAD DE SALUD INDIVIDUAL</v>
          </cell>
        </row>
        <row r="819">
          <cell r="S819" t="str">
            <v>31042931</v>
          </cell>
          <cell r="T819" t="str">
            <v>RICHARD</v>
          </cell>
          <cell r="U819" t="str">
            <v>HERENCIA</v>
          </cell>
          <cell r="V819" t="str">
            <v>ALLAUCA</v>
          </cell>
          <cell r="W819" t="str">
            <v>SIN DATOS</v>
          </cell>
          <cell r="X819" t="str">
            <v>26/01/1977</v>
          </cell>
          <cell r="Y819" t="str">
            <v>Masculino</v>
          </cell>
          <cell r="Z819" t="str">
            <v>Soltero</v>
          </cell>
          <cell r="AA819" t="str">
            <v>CONJ.HAB.105 CHANCAS</v>
          </cell>
          <cell r="AC819" t="str">
            <v>rherencia20@hotmail.com</v>
          </cell>
          <cell r="AD819" t="str">
            <v>983622008</v>
          </cell>
          <cell r="AE819" t="str">
            <v>Superior Universitario</v>
          </cell>
          <cell r="AF819" t="str">
            <v>Superior completo</v>
          </cell>
          <cell r="AG819" t="str">
            <v>CONTADOR PUBLICO</v>
          </cell>
          <cell r="AK819" t="str">
            <v>TITULO</v>
          </cell>
          <cell r="AL819" t="str">
            <v>CPC NÂ° 023-176</v>
          </cell>
          <cell r="AM819" t="str">
            <v>NO</v>
          </cell>
          <cell r="AR819" t="str">
            <v>SI</v>
          </cell>
          <cell r="AS819" t="str">
            <v>NO</v>
          </cell>
          <cell r="AT819" t="str">
            <v>NO</v>
          </cell>
          <cell r="AV819" t="str">
            <v>2013-04-01</v>
          </cell>
          <cell r="AW819" t="str">
            <v>ASISTENTE/A ADMINISTRATIVO II</v>
          </cell>
          <cell r="AX819" t="str">
            <v>Regimen 276</v>
          </cell>
          <cell r="AY819" t="str">
            <v>Nombrado</v>
          </cell>
          <cell r="AZ819" t="str">
            <v>SPA</v>
          </cell>
          <cell r="BA819" t="str">
            <v>0088-SPA-Servidor Profesional A</v>
          </cell>
          <cell r="BB819" t="str">
            <v>PA</v>
          </cell>
          <cell r="BE819" t="str">
            <v>Presencial</v>
          </cell>
          <cell r="BF819" t="str">
            <v>NO</v>
          </cell>
          <cell r="BG819" t="str">
            <v>NO</v>
          </cell>
          <cell r="BI819" t="str">
            <v>NO</v>
          </cell>
          <cell r="BJ819" t="str">
            <v>NO</v>
          </cell>
          <cell r="BL819" t="str">
            <v>NO</v>
          </cell>
          <cell r="BM819" t="str">
            <v>Activos</v>
          </cell>
          <cell r="BN819" t="str">
            <v>Profesionales</v>
          </cell>
          <cell r="BO819" t="str">
            <v>PROF. ADM</v>
          </cell>
          <cell r="BP819" t="str">
            <v>000069</v>
          </cell>
          <cell r="BQ819" t="str">
            <v>Ocupada</v>
          </cell>
          <cell r="BR819" t="str">
            <v>Concurso</v>
          </cell>
          <cell r="BS819" t="str">
            <v>05/03/2013</v>
          </cell>
          <cell r="BT819" t="str">
            <v>RESOLUCION DIRECTORAL</v>
          </cell>
          <cell r="BU819" t="str">
            <v>05/03/2013</v>
          </cell>
          <cell r="BV819" t="str">
            <v>1-13</v>
          </cell>
          <cell r="BW819" t="str">
            <v>RED DE SALUD ABANCAY</v>
          </cell>
          <cell r="BX819" t="str">
            <v>DIRECCION EJECUTIVA</v>
          </cell>
          <cell r="BY819" t="str">
            <v>GESTION ADMINISTRATIVA</v>
          </cell>
          <cell r="BZ819" t="str">
            <v>Personal y Obligaciones Sociales</v>
          </cell>
          <cell r="CA819" t="str">
            <v>RECURSOS ORDINARIOS</v>
          </cell>
          <cell r="CB819" t="str">
            <v>12</v>
          </cell>
          <cell r="CC819" t="str">
            <v>BANCO DE LA NACION</v>
          </cell>
          <cell r="CD819" t="str">
            <v>CUENTA CORRIENTE</v>
          </cell>
          <cell r="CE819" t="str">
            <v>-</v>
          </cell>
          <cell r="CF819" t="str">
            <v>-</v>
          </cell>
          <cell r="CG819" t="str">
            <v>DL.25897 - SPP</v>
          </cell>
          <cell r="CH819" t="str">
            <v>AFP PROFUTURO</v>
          </cell>
          <cell r="CI819" t="str">
            <v>26/04/2003</v>
          </cell>
          <cell r="CJ819" t="str">
            <v>581491RHAEA0</v>
          </cell>
          <cell r="CL819" t="str">
            <v>UE Red De Salud Abancay</v>
          </cell>
          <cell r="CM819" t="str">
            <v>ACTIVO</v>
          </cell>
          <cell r="CQ819" t="str">
            <v>Perú</v>
          </cell>
          <cell r="CR819" t="str">
            <v>UNIDAD DE ADMINISTRACION</v>
          </cell>
        </row>
        <row r="820">
          <cell r="S820" t="str">
            <v>31302058</v>
          </cell>
          <cell r="T820" t="str">
            <v>ELEUTERIO</v>
          </cell>
          <cell r="U820" t="str">
            <v>MORALES</v>
          </cell>
          <cell r="V820" t="str">
            <v>RIOS</v>
          </cell>
          <cell r="W820" t="str">
            <v>SIN DATOS</v>
          </cell>
          <cell r="X820" t="str">
            <v>26/05/1969</v>
          </cell>
          <cell r="Y820" t="str">
            <v>Masculino</v>
          </cell>
          <cell r="Z820" t="str">
            <v>Casado</v>
          </cell>
          <cell r="AA820" t="str">
            <v>URB. YHON KENNEDY S/N</v>
          </cell>
          <cell r="AB820" t="str">
            <v>10313020580</v>
          </cell>
          <cell r="AC820" t="str">
            <v>eloymorale@hotmail.com</v>
          </cell>
          <cell r="AD820" t="str">
            <v>984697102</v>
          </cell>
          <cell r="AE820" t="str">
            <v>Superior Universitario</v>
          </cell>
          <cell r="AF820" t="str">
            <v>Superior completo</v>
          </cell>
          <cell r="AG820" t="str">
            <v>ADMINISTRADOR</v>
          </cell>
          <cell r="AK820" t="str">
            <v>TITULO</v>
          </cell>
          <cell r="AL820" t="str">
            <v>CLAD NÂ° 1718</v>
          </cell>
          <cell r="AM820" t="str">
            <v>NO</v>
          </cell>
          <cell r="AR820" t="str">
            <v>SI</v>
          </cell>
          <cell r="AS820" t="str">
            <v>NO</v>
          </cell>
          <cell r="AT820" t="str">
            <v>SI</v>
          </cell>
          <cell r="AU820" t="str">
            <v>01-03-1991</v>
          </cell>
          <cell r="AV820" t="str">
            <v>2013-02-01</v>
          </cell>
          <cell r="AW820" t="str">
            <v>DIRECTOR/A ADJUNTO</v>
          </cell>
          <cell r="AX820" t="str">
            <v>Regimen 1057 (CAS)</v>
          </cell>
          <cell r="AY820" t="str">
            <v>Contrato CAS</v>
          </cell>
          <cell r="AZ820" t="str">
            <v>Sin Nivel Remunerativo</v>
          </cell>
          <cell r="BA820" t="str">
            <v>0000-Sin Nivel Remunerativo</v>
          </cell>
          <cell r="BC820" t="str">
            <v>Recursos Ordinarios</v>
          </cell>
          <cell r="BD820" t="str">
            <v>4800</v>
          </cell>
          <cell r="BE820" t="str">
            <v>Presencial</v>
          </cell>
          <cell r="BF820" t="str">
            <v>NO</v>
          </cell>
          <cell r="BG820" t="str">
            <v>NO</v>
          </cell>
          <cell r="BI820" t="str">
            <v>NO</v>
          </cell>
          <cell r="BJ820" t="str">
            <v>NO</v>
          </cell>
          <cell r="BL820" t="str">
            <v>NO</v>
          </cell>
          <cell r="BM820" t="str">
            <v>Contrato Administrativo de Servicios</v>
          </cell>
          <cell r="BN820" t="str">
            <v>Funcionarios y Directivos</v>
          </cell>
          <cell r="BO820" t="str">
            <v>PROF. ADM</v>
          </cell>
          <cell r="BP820" t="str">
            <v>000519</v>
          </cell>
          <cell r="BQ820" t="str">
            <v>Ocupada</v>
          </cell>
          <cell r="BR820" t="str">
            <v>Contrato</v>
          </cell>
          <cell r="BS820" t="str">
            <v>01/09/2020</v>
          </cell>
          <cell r="BT820" t="str">
            <v>RESOLUCION DIRECTORAL</v>
          </cell>
          <cell r="BU820" t="str">
            <v>01/09/2020</v>
          </cell>
          <cell r="BV820" t="str">
            <v>450</v>
          </cell>
          <cell r="BW820" t="str">
            <v>UE 1498 RED DE SALUD ABANCAY</v>
          </cell>
          <cell r="BX820" t="str">
            <v>RED DE SALUD ABANCAY</v>
          </cell>
          <cell r="BZ820" t="str">
            <v>Personal y Obligaciones Sociales</v>
          </cell>
          <cell r="CA820" t="str">
            <v>RECURSOS ORDINARIOS</v>
          </cell>
          <cell r="CB820" t="str">
            <v>12</v>
          </cell>
          <cell r="CC820" t="str">
            <v>BANCO DE LA NACION</v>
          </cell>
          <cell r="CD820" t="str">
            <v>CUENTA DE AHORRO</v>
          </cell>
          <cell r="CE820" t="str">
            <v>04181343414</v>
          </cell>
          <cell r="CF820" t="str">
            <v>000000000000000000</v>
          </cell>
          <cell r="CG820" t="str">
            <v>DL.25897 - SPP</v>
          </cell>
          <cell r="CH820" t="str">
            <v>AFP INTEGRA</v>
          </cell>
          <cell r="CI820" t="str">
            <v>01/09/2020</v>
          </cell>
          <cell r="CJ820" t="str">
            <v>553471EMRAS1</v>
          </cell>
          <cell r="CK820" t="str">
            <v>000000000000000</v>
          </cell>
          <cell r="CL820" t="str">
            <v>UE Red De Salud Abancay</v>
          </cell>
          <cell r="CM820" t="str">
            <v>ACTIVO</v>
          </cell>
          <cell r="CQ820" t="str">
            <v>Perú</v>
          </cell>
          <cell r="CR820" t="str">
            <v>UNIDAD DE PLANIFICACION</v>
          </cell>
        </row>
        <row r="821">
          <cell r="S821" t="str">
            <v>25779097</v>
          </cell>
          <cell r="T821" t="str">
            <v>KENNY MANUEL</v>
          </cell>
          <cell r="U821" t="str">
            <v>OCAMPO</v>
          </cell>
          <cell r="V821" t="str">
            <v>RAMOS</v>
          </cell>
          <cell r="W821" t="str">
            <v>SIN DATOS</v>
          </cell>
          <cell r="X821" t="str">
            <v>04/10/1968</v>
          </cell>
          <cell r="Y821" t="str">
            <v>Masculino</v>
          </cell>
          <cell r="Z821" t="str">
            <v>Casado</v>
          </cell>
          <cell r="AA821" t="str">
            <v>AV.NUÑEZ 130</v>
          </cell>
          <cell r="AC821" t="str">
            <v>Kmocampo@hotmail.com</v>
          </cell>
          <cell r="AD821" t="str">
            <v>983602088</v>
          </cell>
          <cell r="AE821" t="str">
            <v>Superior Universitario</v>
          </cell>
          <cell r="AF821" t="str">
            <v>Superior completo</v>
          </cell>
          <cell r="AG821" t="str">
            <v>INGENIERO DE SISTEMAS E INFORMATICA</v>
          </cell>
          <cell r="AK821" t="str">
            <v>TITULO</v>
          </cell>
          <cell r="AM821" t="str">
            <v>NO</v>
          </cell>
          <cell r="AR821" t="str">
            <v>SI</v>
          </cell>
          <cell r="AS821" t="str">
            <v>NO</v>
          </cell>
          <cell r="AT821" t="str">
            <v>NO</v>
          </cell>
          <cell r="AV821" t="str">
            <v>2012-03-01</v>
          </cell>
          <cell r="AW821" t="str">
            <v>ESPECIALISTA ADMINISTRATIVO I</v>
          </cell>
          <cell r="AX821" t="str">
            <v>Regimen 1057 (CAS)</v>
          </cell>
          <cell r="AY821" t="str">
            <v>Contrato CAS</v>
          </cell>
          <cell r="AZ821" t="str">
            <v>Sin Nivel Remunerativo</v>
          </cell>
          <cell r="BA821" t="str">
            <v>0000-Sin Nivel Remunerativo</v>
          </cell>
          <cell r="BC821" t="str">
            <v>Recursos Ordinarios</v>
          </cell>
          <cell r="BD821" t="str">
            <v>2500</v>
          </cell>
          <cell r="BE821" t="str">
            <v>Presencial</v>
          </cell>
          <cell r="BF821" t="str">
            <v>NO</v>
          </cell>
          <cell r="BG821" t="str">
            <v>NO</v>
          </cell>
          <cell r="BI821" t="str">
            <v>NO</v>
          </cell>
          <cell r="BJ821" t="str">
            <v>NO</v>
          </cell>
          <cell r="BL821" t="str">
            <v>NO</v>
          </cell>
          <cell r="BM821" t="str">
            <v>Contrato Administrativo de Servicios</v>
          </cell>
          <cell r="BN821" t="str">
            <v>Profesionales</v>
          </cell>
          <cell r="BO821" t="str">
            <v>PROF. ADM</v>
          </cell>
          <cell r="BP821" t="str">
            <v>000057</v>
          </cell>
          <cell r="BQ821" t="str">
            <v>Ocupada</v>
          </cell>
          <cell r="BR821" t="str">
            <v>Concurso</v>
          </cell>
          <cell r="BS821" t="str">
            <v>06/03/2012</v>
          </cell>
          <cell r="BT821" t="str">
            <v>OTRO</v>
          </cell>
          <cell r="BU821" t="str">
            <v>06/03/2012</v>
          </cell>
          <cell r="BV821" t="str">
            <v>-</v>
          </cell>
          <cell r="BW821" t="str">
            <v>RED DE SALUD ABANCAY</v>
          </cell>
          <cell r="BX821" t="str">
            <v>DIRECCION EJECUTIVA</v>
          </cell>
          <cell r="BY821" t="str">
            <v>GESTION ADMINISTRATIVA</v>
          </cell>
          <cell r="BZ821" t="str">
            <v>Bienes y Servicios</v>
          </cell>
          <cell r="CA821" t="str">
            <v>RECURSOS ORDINARIOS</v>
          </cell>
          <cell r="CB821" t="str">
            <v>12</v>
          </cell>
          <cell r="CC821" t="str">
            <v>BANCO DE LA NACION</v>
          </cell>
          <cell r="CD821" t="str">
            <v>CUENTA DE AHORRO</v>
          </cell>
          <cell r="CE821" t="str">
            <v>04181082955</v>
          </cell>
          <cell r="CG821" t="str">
            <v>DL.19990 - SNP</v>
          </cell>
          <cell r="CH821" t="str">
            <v>O.N.P.</v>
          </cell>
          <cell r="CI821" t="str">
            <v>06/03/2012</v>
          </cell>
          <cell r="CL821" t="str">
            <v>UE Red De Salud Abancay</v>
          </cell>
          <cell r="CM821" t="str">
            <v>ACTIVO</v>
          </cell>
          <cell r="CQ821" t="str">
            <v>Perú</v>
          </cell>
          <cell r="CR821" t="str">
            <v>UNIDAD DE INTELIGENCIA SANITARIA</v>
          </cell>
        </row>
        <row r="822">
          <cell r="S822" t="str">
            <v>42675678</v>
          </cell>
          <cell r="T822" t="str">
            <v>EDISON</v>
          </cell>
          <cell r="U822" t="str">
            <v>OLAZABAL</v>
          </cell>
          <cell r="V822" t="str">
            <v>ABARCA</v>
          </cell>
          <cell r="W822" t="str">
            <v>SIN DATOS</v>
          </cell>
          <cell r="X822" t="str">
            <v>13/10/1984</v>
          </cell>
          <cell r="Y822" t="str">
            <v>Masculino</v>
          </cell>
          <cell r="Z822" t="str">
            <v>Soltero</v>
          </cell>
          <cell r="AA822" t="str">
            <v>URB.VIRGEN DEL ROSARIO B 11</v>
          </cell>
          <cell r="AC822" t="str">
            <v>edisonolazabalabarca@gmail.com</v>
          </cell>
          <cell r="AD822" t="str">
            <v>974452185</v>
          </cell>
          <cell r="AE822" t="str">
            <v>Superior Universitario</v>
          </cell>
          <cell r="AF822" t="str">
            <v>Superior completo</v>
          </cell>
          <cell r="AG822" t="str">
            <v>TECNICO EN MANTENIMIENTO</v>
          </cell>
          <cell r="AH822" t="str">
            <v>ABOGADO</v>
          </cell>
          <cell r="AK822" t="str">
            <v>EGRESADO</v>
          </cell>
          <cell r="AM822" t="str">
            <v>NO</v>
          </cell>
          <cell r="AR822" t="str">
            <v>SI</v>
          </cell>
          <cell r="AS822" t="str">
            <v>NO</v>
          </cell>
          <cell r="AT822" t="str">
            <v>NO</v>
          </cell>
          <cell r="AV822" t="str">
            <v>2010-02-01</v>
          </cell>
          <cell r="AW822" t="str">
            <v>TECNICO/A EN SEGURIDAD</v>
          </cell>
          <cell r="AX822" t="str">
            <v>Regimen 1057 (CAS)</v>
          </cell>
          <cell r="AY822" t="str">
            <v>Contrato CAS</v>
          </cell>
          <cell r="AZ822" t="str">
            <v>Sin Nivel Remunerativo</v>
          </cell>
          <cell r="BA822" t="str">
            <v>0000-Sin Nivel Remunerativo</v>
          </cell>
          <cell r="BC822" t="str">
            <v>Recursos Ordinarios</v>
          </cell>
          <cell r="BD822" t="str">
            <v>1000</v>
          </cell>
          <cell r="BE822" t="str">
            <v>Presencial</v>
          </cell>
          <cell r="BF822" t="str">
            <v>NO</v>
          </cell>
          <cell r="BG822" t="str">
            <v>NO</v>
          </cell>
          <cell r="BI822" t="str">
            <v>NO</v>
          </cell>
          <cell r="BJ822" t="str">
            <v>NO</v>
          </cell>
          <cell r="BL822" t="str">
            <v>NO</v>
          </cell>
          <cell r="BM822" t="str">
            <v>Contrato Administrativo de Servicios</v>
          </cell>
          <cell r="BN822" t="str">
            <v>Tecnicos</v>
          </cell>
          <cell r="BO822" t="str">
            <v>TECNICO ADM</v>
          </cell>
          <cell r="BP822" t="str">
            <v>000217</v>
          </cell>
          <cell r="BQ822" t="str">
            <v>Ocupada</v>
          </cell>
          <cell r="BR822" t="str">
            <v>Concurso</v>
          </cell>
          <cell r="BS822" t="str">
            <v>01/02/2010</v>
          </cell>
          <cell r="BT822" t="str">
            <v>CONTRATO</v>
          </cell>
          <cell r="BU822" t="str">
            <v>01/02/2010</v>
          </cell>
          <cell r="BV822" t="str">
            <v>126-2010</v>
          </cell>
          <cell r="BW822" t="str">
            <v>RED DE SALUD ABANCAY</v>
          </cell>
          <cell r="BX822" t="str">
            <v>DIRECCION EJECUTIVA</v>
          </cell>
          <cell r="BY822" t="str">
            <v>GESTION ADMINISTRATIVA</v>
          </cell>
          <cell r="BZ822" t="str">
            <v>Personal y Obligaciones Sociales</v>
          </cell>
          <cell r="CA822" t="str">
            <v>RECURSOS ORDINARIOS</v>
          </cell>
          <cell r="CB822" t="str">
            <v>12</v>
          </cell>
          <cell r="CC822" t="str">
            <v>BANCO DE LA NACION</v>
          </cell>
          <cell r="CD822" t="str">
            <v>CUENTA DE AHORRO</v>
          </cell>
          <cell r="CE822" t="str">
            <v>04181071104</v>
          </cell>
          <cell r="CF822" t="str">
            <v>00000000000000000000</v>
          </cell>
          <cell r="CG822" t="str">
            <v>DL.25897 - SPP</v>
          </cell>
          <cell r="CH822" t="str">
            <v>AFP PROFUTURO</v>
          </cell>
          <cell r="CI822" t="str">
            <v>16/01/2003</v>
          </cell>
          <cell r="CJ822" t="str">
            <v>609661EOAZR0</v>
          </cell>
          <cell r="CK822" t="str">
            <v>000000000000000</v>
          </cell>
          <cell r="CL822" t="str">
            <v>UE Red De Salud Abancay</v>
          </cell>
          <cell r="CM822" t="str">
            <v>ACTIVO</v>
          </cell>
          <cell r="CQ822" t="str">
            <v>Perú</v>
          </cell>
          <cell r="CR822" t="str">
            <v>UNIDAD DE ADMINISTRACION</v>
          </cell>
        </row>
        <row r="823">
          <cell r="S823" t="str">
            <v>02413974</v>
          </cell>
          <cell r="T823" t="str">
            <v>OLGA CLAUDIA</v>
          </cell>
          <cell r="U823" t="str">
            <v>PERALTA</v>
          </cell>
          <cell r="V823" t="str">
            <v>AGUILAR</v>
          </cell>
          <cell r="W823" t="str">
            <v>SIN DATOS</v>
          </cell>
          <cell r="X823" t="str">
            <v>18/05/1969</v>
          </cell>
          <cell r="Y823" t="str">
            <v>Femenino</v>
          </cell>
          <cell r="Z823" t="str">
            <v>Soltero</v>
          </cell>
          <cell r="AA823" t="str">
            <v>BRR BELLAVISTA BAJA S/N</v>
          </cell>
          <cell r="AC823" t="str">
            <v>madi1524@hotmail.com</v>
          </cell>
          <cell r="AD823" t="str">
            <v>951796213</v>
          </cell>
          <cell r="AE823" t="str">
            <v>Superior Universitario</v>
          </cell>
          <cell r="AF823" t="str">
            <v>Superior completo</v>
          </cell>
          <cell r="AG823" t="str">
            <v>OBSTETRA</v>
          </cell>
          <cell r="AK823" t="str">
            <v>TITULO</v>
          </cell>
          <cell r="AL823" t="str">
            <v>7038</v>
          </cell>
          <cell r="AM823" t="str">
            <v>SI</v>
          </cell>
          <cell r="AN823" t="str">
            <v>SALUD PUBLICA</v>
          </cell>
          <cell r="AO823" t="str">
            <v>RNE</v>
          </cell>
          <cell r="AP823" t="str">
            <v>3138-E.06</v>
          </cell>
          <cell r="AQ823" t="str">
            <v>UNIVERSIDAD NACIONAL DEL CALLAO</v>
          </cell>
          <cell r="AR823" t="str">
            <v>SI</v>
          </cell>
          <cell r="AS823" t="str">
            <v>NO</v>
          </cell>
          <cell r="AT823" t="str">
            <v>NO</v>
          </cell>
          <cell r="AU823" t="str">
            <v>01-07-1996</v>
          </cell>
          <cell r="AV823" t="str">
            <v>2008-05-01</v>
          </cell>
          <cell r="AW823" t="str">
            <v>OBSTETRA</v>
          </cell>
          <cell r="AX823" t="str">
            <v>Regimen 276</v>
          </cell>
          <cell r="AY823" t="str">
            <v>Nombrado</v>
          </cell>
          <cell r="AZ823" t="str">
            <v>OBS-II</v>
          </cell>
          <cell r="BA823" t="str">
            <v>0111-OBS-II-Obstetriz (nivel 11)</v>
          </cell>
          <cell r="BB823" t="str">
            <v>2</v>
          </cell>
          <cell r="BC823" t="str">
            <v>Recursos Ordinarios</v>
          </cell>
          <cell r="BE823" t="str">
            <v>Presencial</v>
          </cell>
          <cell r="BF823" t="str">
            <v>NO</v>
          </cell>
          <cell r="BG823" t="str">
            <v>NO</v>
          </cell>
          <cell r="BI823" t="str">
            <v>NO</v>
          </cell>
          <cell r="BJ823" t="str">
            <v>NO</v>
          </cell>
          <cell r="BK823" t="str">
            <v>04-02-2008</v>
          </cell>
          <cell r="BL823" t="str">
            <v>NO</v>
          </cell>
          <cell r="BM823" t="str">
            <v>Activos</v>
          </cell>
          <cell r="BN823" t="str">
            <v>Profesionales de la Salud</v>
          </cell>
          <cell r="BO823" t="str">
            <v>PROF. DE LA SALUD</v>
          </cell>
          <cell r="BP823" t="str">
            <v>000142</v>
          </cell>
          <cell r="BQ823" t="str">
            <v>Ocupada</v>
          </cell>
          <cell r="BR823" t="str">
            <v>Concurso</v>
          </cell>
          <cell r="BS823" t="str">
            <v>03/01/2008</v>
          </cell>
          <cell r="BT823" t="str">
            <v>RESOLUCION DIRECTORAL</v>
          </cell>
          <cell r="BU823" t="str">
            <v>03/01/2008</v>
          </cell>
          <cell r="BV823" t="str">
            <v>1-2008</v>
          </cell>
          <cell r="BW823" t="str">
            <v>RED DE SALUD ABANCAY</v>
          </cell>
          <cell r="BX823" t="str">
            <v>DIRECCION EJECUTIVA</v>
          </cell>
          <cell r="BY823" t="str">
            <v>GESTION ADMINISTRATIVA</v>
          </cell>
          <cell r="BZ823" t="str">
            <v>Personal y Obligaciones Sociales</v>
          </cell>
          <cell r="CA823" t="str">
            <v>RECURSOS ORDINARIOS</v>
          </cell>
          <cell r="CB823" t="str">
            <v>12</v>
          </cell>
          <cell r="CC823" t="str">
            <v>BANCO DE LA NACION</v>
          </cell>
          <cell r="CD823" t="str">
            <v>MULTIRED</v>
          </cell>
          <cell r="CE823" t="str">
            <v>04181069940</v>
          </cell>
          <cell r="CF823" t="str">
            <v>1</v>
          </cell>
          <cell r="CG823" t="str">
            <v>DL.25897 - SPP</v>
          </cell>
          <cell r="CH823" t="str">
            <v>PRIMA AFP</v>
          </cell>
          <cell r="CI823" t="str">
            <v>03/01/2008</v>
          </cell>
          <cell r="CJ823" t="str">
            <v>253390OPAAI8</v>
          </cell>
          <cell r="CK823" t="str">
            <v>1</v>
          </cell>
          <cell r="CL823" t="str">
            <v>UE Red De Salud Abancay</v>
          </cell>
          <cell r="CM823" t="str">
            <v>ACTIVO</v>
          </cell>
          <cell r="CQ823" t="str">
            <v>Perú</v>
          </cell>
          <cell r="CR823" t="str">
            <v>UNIDAD DE SALUD INDIVIDUAL</v>
          </cell>
        </row>
        <row r="824">
          <cell r="S824" t="str">
            <v>31040403</v>
          </cell>
          <cell r="T824" t="str">
            <v>FREDDY RONALD</v>
          </cell>
          <cell r="U824" t="str">
            <v>POZO</v>
          </cell>
          <cell r="V824" t="str">
            <v>MERINO</v>
          </cell>
          <cell r="W824" t="str">
            <v>SIN DATOS</v>
          </cell>
          <cell r="X824" t="str">
            <v>18/01/1968</v>
          </cell>
          <cell r="Y824" t="str">
            <v>Masculino</v>
          </cell>
          <cell r="Z824" t="str">
            <v>Soltero</v>
          </cell>
          <cell r="AA824" t="str">
            <v>JR ATAHUALPA S/N</v>
          </cell>
          <cell r="AC824" t="str">
            <v>frepome@hotmail.com</v>
          </cell>
          <cell r="AD824" t="str">
            <v>998524850</v>
          </cell>
          <cell r="AE824" t="str">
            <v>Superior Universitario</v>
          </cell>
          <cell r="AF824" t="str">
            <v>Superior completo</v>
          </cell>
          <cell r="AG824" t="str">
            <v>ADMINISTRADOR</v>
          </cell>
          <cell r="AK824" t="str">
            <v>TITULO</v>
          </cell>
          <cell r="AL824" t="str">
            <v>CLAD N° 6703</v>
          </cell>
          <cell r="AM824" t="str">
            <v>NO</v>
          </cell>
          <cell r="AR824" t="str">
            <v>SI</v>
          </cell>
          <cell r="AS824" t="str">
            <v>NO</v>
          </cell>
          <cell r="AT824" t="str">
            <v>NO</v>
          </cell>
          <cell r="AU824" t="str">
            <v>1994-07-01</v>
          </cell>
          <cell r="AV824" t="str">
            <v>2013-02-01</v>
          </cell>
          <cell r="AW824" t="str">
            <v>ESPECIALISTA ADMINISTRATIVO I</v>
          </cell>
          <cell r="AX824" t="str">
            <v>Regimen 1057 (CAS)</v>
          </cell>
          <cell r="AY824" t="str">
            <v>Contrato CAS</v>
          </cell>
          <cell r="AZ824" t="str">
            <v>Sin Nivel Remunerativo</v>
          </cell>
          <cell r="BA824" t="str">
            <v>0000-Sin Nivel Remunerativo</v>
          </cell>
          <cell r="BC824" t="str">
            <v>Recursos Ordinarios</v>
          </cell>
          <cell r="BD824" t="str">
            <v>3800</v>
          </cell>
          <cell r="BE824" t="str">
            <v>Presencial</v>
          </cell>
          <cell r="BF824" t="str">
            <v>NO</v>
          </cell>
          <cell r="BG824" t="str">
            <v>NO</v>
          </cell>
          <cell r="BI824" t="str">
            <v>NO</v>
          </cell>
          <cell r="BJ824" t="str">
            <v>NO</v>
          </cell>
          <cell r="BL824" t="str">
            <v>NO</v>
          </cell>
          <cell r="BM824" t="str">
            <v>Contrato Administrativo de Servicios</v>
          </cell>
          <cell r="BN824" t="str">
            <v>Profesionales</v>
          </cell>
          <cell r="BO824" t="str">
            <v>PROF. ADM</v>
          </cell>
          <cell r="BP824" t="str">
            <v>000469</v>
          </cell>
          <cell r="BQ824" t="str">
            <v>Ocupada</v>
          </cell>
          <cell r="BR824" t="str">
            <v>Contrato</v>
          </cell>
          <cell r="BS824" t="str">
            <v>01/01/2019</v>
          </cell>
          <cell r="BT824" t="str">
            <v>RESOLUCION DIRECTORAL</v>
          </cell>
          <cell r="BU824" t="str">
            <v>01/01/2019</v>
          </cell>
          <cell r="BV824" t="str">
            <v>001</v>
          </cell>
          <cell r="BW824" t="str">
            <v>UE 1498 RED DE SALUD ABANCAY</v>
          </cell>
          <cell r="BX824" t="str">
            <v>RED DE SALUD ABANCAY</v>
          </cell>
          <cell r="BZ824" t="str">
            <v>Personal y Obligaciones Sociales</v>
          </cell>
          <cell r="CA824" t="str">
            <v>RECURSOS ORDINARIOS</v>
          </cell>
          <cell r="CB824" t="str">
            <v>12</v>
          </cell>
          <cell r="CC824" t="str">
            <v>BANCO DE LA NACION</v>
          </cell>
          <cell r="CD824" t="str">
            <v>CUENTA DE AHORRO</v>
          </cell>
          <cell r="CE824" t="str">
            <v>04181350674</v>
          </cell>
          <cell r="CF824" t="str">
            <v>00000000000000000000</v>
          </cell>
          <cell r="CG824" t="str">
            <v>DL.25897 - SPP</v>
          </cell>
          <cell r="CH824" t="str">
            <v>AFP INTEGRA</v>
          </cell>
          <cell r="CI824" t="str">
            <v>01/02/2020</v>
          </cell>
          <cell r="CJ824" t="str">
            <v>252191fpmoi4</v>
          </cell>
          <cell r="CK824" t="str">
            <v>000000000000000</v>
          </cell>
          <cell r="CL824" t="str">
            <v>UE Red De Salud Abancay</v>
          </cell>
          <cell r="CM824" t="str">
            <v>ACTIVO</v>
          </cell>
          <cell r="CQ824" t="str">
            <v>Perú</v>
          </cell>
          <cell r="CR824" t="str">
            <v>UNIDAD DE ADMINISTRACION</v>
          </cell>
        </row>
        <row r="825">
          <cell r="S825" t="str">
            <v>09739742</v>
          </cell>
          <cell r="T825" t="str">
            <v>MARIN ENRIQUE</v>
          </cell>
          <cell r="U825" t="str">
            <v>REYES</v>
          </cell>
          <cell r="V825" t="str">
            <v>JHON</v>
          </cell>
          <cell r="W825" t="str">
            <v>SIN DATOS</v>
          </cell>
          <cell r="X825" t="str">
            <v>29/01/1966</v>
          </cell>
          <cell r="Y825" t="str">
            <v>Masculino</v>
          </cell>
          <cell r="Z825" t="str">
            <v>Soltero</v>
          </cell>
          <cell r="AA825" t="str">
            <v>AV.PRADO Y NUÑEZ S/N</v>
          </cell>
          <cell r="AC825" t="str">
            <v>kikereyes0129@gmail.com</v>
          </cell>
          <cell r="AD825" t="str">
            <v>973243075</v>
          </cell>
          <cell r="AE825" t="str">
            <v>Superior Técnico</v>
          </cell>
          <cell r="AF825" t="str">
            <v>Técnico superior completo</v>
          </cell>
          <cell r="AG825" t="str">
            <v>TECNICO DE FARMACIA</v>
          </cell>
          <cell r="AK825" t="str">
            <v>TITULO</v>
          </cell>
          <cell r="AM825" t="str">
            <v>NO</v>
          </cell>
          <cell r="AR825" t="str">
            <v>SI</v>
          </cell>
          <cell r="AS825" t="str">
            <v>NO</v>
          </cell>
          <cell r="AT825" t="str">
            <v>NO</v>
          </cell>
          <cell r="AV825" t="str">
            <v>2014-06-01</v>
          </cell>
          <cell r="AW825" t="str">
            <v>TECNICO/A EN FARMACIA II</v>
          </cell>
          <cell r="AX825" t="str">
            <v>Regimen 276</v>
          </cell>
          <cell r="AY825" t="str">
            <v>Nombrado</v>
          </cell>
          <cell r="AZ825" t="str">
            <v>STC</v>
          </cell>
          <cell r="BA825" t="str">
            <v>0096-STC-Servidor Tecnico C</v>
          </cell>
          <cell r="BB825" t="str">
            <v>TC</v>
          </cell>
          <cell r="BC825" t="str">
            <v>Recursos Ordinarios</v>
          </cell>
          <cell r="BE825" t="str">
            <v>Presencial</v>
          </cell>
          <cell r="BF825" t="str">
            <v>NO</v>
          </cell>
          <cell r="BG825" t="str">
            <v>NO</v>
          </cell>
          <cell r="BI825" t="str">
            <v>NO</v>
          </cell>
          <cell r="BJ825" t="str">
            <v>NO</v>
          </cell>
          <cell r="BK825" t="str">
            <v>1992-01-01</v>
          </cell>
          <cell r="BL825" t="str">
            <v>NO</v>
          </cell>
          <cell r="BM825" t="str">
            <v>Activos</v>
          </cell>
          <cell r="BN825" t="str">
            <v>Tecnicos</v>
          </cell>
          <cell r="BO825" t="str">
            <v>TECNICO ASIS</v>
          </cell>
          <cell r="BP825" t="str">
            <v>000099</v>
          </cell>
          <cell r="BQ825" t="str">
            <v>Ocupada</v>
          </cell>
          <cell r="BR825" t="str">
            <v>Concurso</v>
          </cell>
          <cell r="BS825" t="str">
            <v>31/12/1989</v>
          </cell>
          <cell r="BT825" t="str">
            <v>RESOLUCION DIRECTORAL</v>
          </cell>
          <cell r="BU825" t="str">
            <v>31/12/1989</v>
          </cell>
          <cell r="BV825" t="str">
            <v>-</v>
          </cell>
          <cell r="BW825" t="str">
            <v>RED DE SALUD ABANCAY</v>
          </cell>
          <cell r="BX825" t="str">
            <v>DIRECCION EJECUTIVA</v>
          </cell>
          <cell r="BY825" t="str">
            <v>GESTION ADMINISTRATIVA</v>
          </cell>
          <cell r="BZ825" t="str">
            <v>Personal y Obligaciones Sociales</v>
          </cell>
          <cell r="CA825" t="str">
            <v>RECURSOS ORDINARIOS</v>
          </cell>
          <cell r="CB825" t="str">
            <v>12</v>
          </cell>
          <cell r="CC825" t="str">
            <v>BANCO DE LA NACION</v>
          </cell>
          <cell r="CD825" t="str">
            <v>MULTIRED</v>
          </cell>
          <cell r="CE825" t="str">
            <v>04181344097</v>
          </cell>
          <cell r="CG825" t="str">
            <v>DL.25897 - SPP</v>
          </cell>
          <cell r="CH825" t="str">
            <v>AFP INTEGRA</v>
          </cell>
          <cell r="CI825" t="str">
            <v>01/05/1994</v>
          </cell>
          <cell r="CJ825" t="str">
            <v>241341MRJEN6</v>
          </cell>
          <cell r="CK825" t="str">
            <v>1</v>
          </cell>
          <cell r="CL825" t="str">
            <v>UE Red De Salud Abancay</v>
          </cell>
          <cell r="CM825" t="str">
            <v>ACTIVO</v>
          </cell>
          <cell r="CQ825" t="str">
            <v>Perú</v>
          </cell>
          <cell r="CR825" t="str">
            <v>UNIDAD DE SALUD INDIVIDUAL</v>
          </cell>
        </row>
        <row r="826">
          <cell r="S826" t="str">
            <v>09447989</v>
          </cell>
          <cell r="T826" t="str">
            <v>MARIA ANGELICA</v>
          </cell>
          <cell r="U826" t="str">
            <v>OBLITAS</v>
          </cell>
          <cell r="V826" t="str">
            <v>MORON</v>
          </cell>
          <cell r="W826" t="str">
            <v>SIN DATOS</v>
          </cell>
          <cell r="X826" t="str">
            <v>18/12/1969</v>
          </cell>
          <cell r="Y826" t="str">
            <v>Femenino</v>
          </cell>
          <cell r="Z826" t="str">
            <v>Soltero</v>
          </cell>
          <cell r="AA826" t="str">
            <v>LOS DURAZNOS</v>
          </cell>
          <cell r="AC826" t="str">
            <v>mariange_om@hotmail.com</v>
          </cell>
          <cell r="AD826" t="str">
            <v>984013888</v>
          </cell>
          <cell r="AE826" t="str">
            <v>Superior Universitario</v>
          </cell>
          <cell r="AF826" t="str">
            <v>Superior completo</v>
          </cell>
          <cell r="AG826" t="str">
            <v>QUIMICO FARMACEUTICO</v>
          </cell>
          <cell r="AK826" t="str">
            <v>TITULO</v>
          </cell>
          <cell r="AL826" t="str">
            <v>5362</v>
          </cell>
          <cell r="AM826" t="str">
            <v>NO</v>
          </cell>
          <cell r="AR826" t="str">
            <v>SI</v>
          </cell>
          <cell r="AS826" t="str">
            <v>NO</v>
          </cell>
          <cell r="AT826" t="str">
            <v>NO</v>
          </cell>
          <cell r="AV826" t="str">
            <v>2014-04-01</v>
          </cell>
          <cell r="AW826" t="str">
            <v>QUIMICO FARMACEUTICO</v>
          </cell>
          <cell r="AX826" t="str">
            <v>Regimen 1057 (CAS)</v>
          </cell>
          <cell r="AY826" t="str">
            <v>Contrato CAS</v>
          </cell>
          <cell r="AZ826" t="str">
            <v>Sin Nivel Remunerativo</v>
          </cell>
          <cell r="BA826" t="str">
            <v>0000-Sin Nivel Remunerativo</v>
          </cell>
          <cell r="BC826" t="str">
            <v>Recursos Ordinarios</v>
          </cell>
          <cell r="BD826" t="str">
            <v>2500</v>
          </cell>
          <cell r="BE826" t="str">
            <v>Presencial</v>
          </cell>
          <cell r="BF826" t="str">
            <v>NO</v>
          </cell>
          <cell r="BG826" t="str">
            <v>NO</v>
          </cell>
          <cell r="BI826" t="str">
            <v>NO</v>
          </cell>
          <cell r="BJ826" t="str">
            <v>NO</v>
          </cell>
          <cell r="BL826" t="str">
            <v>NO</v>
          </cell>
          <cell r="BM826" t="str">
            <v>Contrato Administrativo de Servicios</v>
          </cell>
          <cell r="BN826" t="str">
            <v>Profesionales de la Salud</v>
          </cell>
          <cell r="BO826" t="str">
            <v>PROF. DE LA SALUD</v>
          </cell>
          <cell r="BP826" t="str">
            <v>000309</v>
          </cell>
          <cell r="BQ826" t="str">
            <v>Ocupada</v>
          </cell>
          <cell r="BR826" t="str">
            <v>Contrato</v>
          </cell>
          <cell r="BS826" t="str">
            <v>01/05/2016</v>
          </cell>
          <cell r="BT826" t="str">
            <v>CONTRATO</v>
          </cell>
          <cell r="BU826" t="str">
            <v>01/05/2016</v>
          </cell>
          <cell r="BV826" t="str">
            <v>290-2016</v>
          </cell>
          <cell r="BW826" t="str">
            <v>RED DE SALUD ABANCAY</v>
          </cell>
          <cell r="BX826" t="str">
            <v>DIRECCION EJECUTIVA</v>
          </cell>
          <cell r="BY826" t="str">
            <v>GESTION ADMINISTRATIVA</v>
          </cell>
          <cell r="BZ826" t="str">
            <v>Personal y Obligaciones Sociales</v>
          </cell>
          <cell r="CA826" t="str">
            <v>RECURSOS ORDINARIOS</v>
          </cell>
          <cell r="CB826" t="str">
            <v>3</v>
          </cell>
          <cell r="CC826" t="str">
            <v>BANCO DE LA NACION</v>
          </cell>
          <cell r="CD826" t="str">
            <v>CUENTA DE AHORRO</v>
          </cell>
          <cell r="CE826" t="str">
            <v>04181187250</v>
          </cell>
          <cell r="CF826" t="str">
            <v>00000000000000000000</v>
          </cell>
          <cell r="CG826" t="str">
            <v>DL.25897 - SPP</v>
          </cell>
          <cell r="CH826" t="str">
            <v>AFP INTEGRA</v>
          </cell>
          <cell r="CI826" t="str">
            <v>28/05/2003</v>
          </cell>
          <cell r="CJ826" t="str">
            <v>555530MOMIO0</v>
          </cell>
          <cell r="CK826" t="str">
            <v>0</v>
          </cell>
          <cell r="CL826" t="str">
            <v>UE Red De Salud Abancay</v>
          </cell>
          <cell r="CM826" t="str">
            <v>ACTIVO</v>
          </cell>
          <cell r="CQ826" t="str">
            <v>Perú</v>
          </cell>
          <cell r="CR826" t="str">
            <v>UNIDAD DE SALUD INDIVIDUAL</v>
          </cell>
        </row>
        <row r="827">
          <cell r="S827" t="str">
            <v>42159030</v>
          </cell>
          <cell r="T827" t="str">
            <v>KENTELIU</v>
          </cell>
          <cell r="U827" t="str">
            <v>CASTILLO</v>
          </cell>
          <cell r="V827" t="str">
            <v>MELENDEZ</v>
          </cell>
          <cell r="W827" t="str">
            <v>SIN DATOS</v>
          </cell>
          <cell r="X827" t="str">
            <v>19/07/1982</v>
          </cell>
          <cell r="Y827" t="str">
            <v>Masculino</v>
          </cell>
          <cell r="Z827" t="str">
            <v>Soltero</v>
          </cell>
          <cell r="AA827" t="str">
            <v>JR.GRAU 315</v>
          </cell>
          <cell r="AC827" t="str">
            <v>kin_22_50@hotmail.com</v>
          </cell>
          <cell r="AD827" t="str">
            <v>956414171</v>
          </cell>
          <cell r="AE827" t="str">
            <v>Superior Universitario</v>
          </cell>
          <cell r="AF827" t="str">
            <v>Superior completo</v>
          </cell>
          <cell r="AG827" t="str">
            <v>INGENIERO DE SISTEMAS E INFORMATICA</v>
          </cell>
          <cell r="AK827" t="str">
            <v>TITULO</v>
          </cell>
          <cell r="AL827" t="str">
            <v>CIP NÂ° 166842</v>
          </cell>
          <cell r="AM827" t="str">
            <v>NO</v>
          </cell>
          <cell r="AR827" t="str">
            <v>SI</v>
          </cell>
          <cell r="AS827" t="str">
            <v>NO</v>
          </cell>
          <cell r="AT827" t="str">
            <v>NO</v>
          </cell>
          <cell r="AV827" t="str">
            <v>2016-02-01</v>
          </cell>
          <cell r="AW827" t="str">
            <v>TECNICO/A ADMINISTRATIVO I</v>
          </cell>
          <cell r="AX827" t="str">
            <v>Regimen 1057 (CAS)</v>
          </cell>
          <cell r="AY827" t="str">
            <v>Contrato CAS</v>
          </cell>
          <cell r="AZ827" t="str">
            <v>Sin Nivel Remunerativo</v>
          </cell>
          <cell r="BA827" t="str">
            <v>0000-Sin Nivel Remunerativo</v>
          </cell>
          <cell r="BC827" t="str">
            <v>Recursos Ordinarios</v>
          </cell>
          <cell r="BD827" t="str">
            <v>2500</v>
          </cell>
          <cell r="BE827" t="str">
            <v>Presencial</v>
          </cell>
          <cell r="BF827" t="str">
            <v>NO</v>
          </cell>
          <cell r="BG827" t="str">
            <v>NO</v>
          </cell>
          <cell r="BH827" t="str">
            <v>Licencia por causas diferentes a los grupos de riesgo COVID-19</v>
          </cell>
          <cell r="BI827" t="str">
            <v>NO</v>
          </cell>
          <cell r="BJ827" t="str">
            <v>NO</v>
          </cell>
          <cell r="BL827" t="str">
            <v>NO</v>
          </cell>
          <cell r="BM827" t="str">
            <v>Contrato Administrativo de Servicios</v>
          </cell>
          <cell r="BN827" t="str">
            <v>Tecnicos</v>
          </cell>
          <cell r="BO827" t="str">
            <v>TECNICO ADM</v>
          </cell>
          <cell r="BP827" t="str">
            <v>000310</v>
          </cell>
          <cell r="BQ827" t="str">
            <v>Ocupada</v>
          </cell>
          <cell r="BR827" t="str">
            <v>Contrato</v>
          </cell>
          <cell r="BS827" t="str">
            <v>01/05/2016</v>
          </cell>
          <cell r="BT827" t="str">
            <v>CONTRATO</v>
          </cell>
          <cell r="BU827" t="str">
            <v>01/05/2016</v>
          </cell>
          <cell r="BV827" t="str">
            <v>291-2016</v>
          </cell>
          <cell r="BW827" t="str">
            <v>RED DE SALUD ABANCAY</v>
          </cell>
          <cell r="BX827" t="str">
            <v>DIRECCION EJECUTIVA</v>
          </cell>
          <cell r="BY827" t="str">
            <v>GESTION ADMINISTRATIVA</v>
          </cell>
          <cell r="BZ827" t="str">
            <v>Personal y Obligaciones Sociales</v>
          </cell>
          <cell r="CA827" t="str">
            <v>RECURSOS ORDINARIOS</v>
          </cell>
          <cell r="CB827" t="str">
            <v>3</v>
          </cell>
          <cell r="CC827" t="str">
            <v>BANCO DE LA NACION</v>
          </cell>
          <cell r="CD827" t="str">
            <v>CUENTA DE AHORRO</v>
          </cell>
          <cell r="CE827" t="str">
            <v>04181116531</v>
          </cell>
          <cell r="CF827" t="str">
            <v>00000000000000000000</v>
          </cell>
          <cell r="CG827" t="str">
            <v>DL.25897 - SPP</v>
          </cell>
          <cell r="CH827" t="str">
            <v>AFP PROFUTURO</v>
          </cell>
          <cell r="CI827" t="str">
            <v>20/09/2002</v>
          </cell>
          <cell r="CJ827" t="str">
            <v>601491KCMTE5</v>
          </cell>
          <cell r="CK827" t="str">
            <v>0</v>
          </cell>
          <cell r="CL827" t="str">
            <v>UE Red De Salud Abancay</v>
          </cell>
          <cell r="CM827" t="str">
            <v>ACTIVO</v>
          </cell>
          <cell r="CQ827" t="str">
            <v>Perú</v>
          </cell>
          <cell r="CR827" t="str">
            <v>UNIDAD DE INTELIGENCIA SANITARIA</v>
          </cell>
        </row>
        <row r="828">
          <cell r="S828" t="str">
            <v>43466077</v>
          </cell>
          <cell r="T828" t="str">
            <v>EDSON YOSEFF</v>
          </cell>
          <cell r="U828" t="str">
            <v>SERRANO</v>
          </cell>
          <cell r="V828" t="str">
            <v>MONTAÑO</v>
          </cell>
          <cell r="W828" t="str">
            <v>SIN DATOS</v>
          </cell>
          <cell r="X828" t="str">
            <v>23/12/1984</v>
          </cell>
          <cell r="Y828" t="str">
            <v>Masculino</v>
          </cell>
          <cell r="Z828" t="str">
            <v>Soltero</v>
          </cell>
          <cell r="AA828" t="str">
            <v>NUEVA BAJA - CIRCA</v>
          </cell>
          <cell r="AC828" t="str">
            <v>yoseffhormiga@hotmail.com</v>
          </cell>
          <cell r="AD828" t="str">
            <v>941466016</v>
          </cell>
          <cell r="AE828" t="str">
            <v>Superior Universitario</v>
          </cell>
          <cell r="AF828" t="str">
            <v>Superior completo</v>
          </cell>
          <cell r="AG828" t="str">
            <v>CONTADOR PUBLICO</v>
          </cell>
          <cell r="AK828" t="str">
            <v>TITULO</v>
          </cell>
          <cell r="AL828" t="str">
            <v>230987</v>
          </cell>
          <cell r="AM828" t="str">
            <v>NO</v>
          </cell>
          <cell r="AR828" t="str">
            <v>SI</v>
          </cell>
          <cell r="AS828" t="str">
            <v>NO</v>
          </cell>
          <cell r="AT828" t="str">
            <v>NO</v>
          </cell>
          <cell r="AU828" t="str">
            <v>2015-10-01</v>
          </cell>
          <cell r="AV828" t="str">
            <v>2016-05-09</v>
          </cell>
          <cell r="AW828" t="str">
            <v>ESPECIALISTA EN PRESUPUESTO I</v>
          </cell>
          <cell r="AX828" t="str">
            <v>Regimen 1057 (CAS)</v>
          </cell>
          <cell r="AY828" t="str">
            <v>Contrato CAS</v>
          </cell>
          <cell r="AZ828" t="str">
            <v>Sin Nivel Remunerativo</v>
          </cell>
          <cell r="BA828" t="str">
            <v>0000-Sin Nivel Remunerativo</v>
          </cell>
          <cell r="BC828" t="str">
            <v>Recursos Ordinarios</v>
          </cell>
          <cell r="BD828" t="str">
            <v>3000</v>
          </cell>
          <cell r="BE828" t="str">
            <v>Presencial</v>
          </cell>
          <cell r="BF828" t="str">
            <v>NO</v>
          </cell>
          <cell r="BG828" t="str">
            <v>NO</v>
          </cell>
          <cell r="BI828" t="str">
            <v>NO</v>
          </cell>
          <cell r="BJ828" t="str">
            <v>NO</v>
          </cell>
          <cell r="BL828" t="str">
            <v>NO</v>
          </cell>
          <cell r="BM828" t="str">
            <v>Contrato Administrativo de Servicios</v>
          </cell>
          <cell r="BN828" t="str">
            <v>Profesionales</v>
          </cell>
          <cell r="BO828" t="str">
            <v>PROF. ADM</v>
          </cell>
          <cell r="BP828" t="str">
            <v>000733</v>
          </cell>
          <cell r="BQ828" t="str">
            <v>Ocupada</v>
          </cell>
          <cell r="BR828" t="str">
            <v>Concurso</v>
          </cell>
          <cell r="BS828" t="str">
            <v>12/10/2021</v>
          </cell>
          <cell r="BT828" t="str">
            <v>MEMORANDUM</v>
          </cell>
          <cell r="BU828" t="str">
            <v>12/10/2021</v>
          </cell>
          <cell r="BV828" t="str">
            <v>1235-2021</v>
          </cell>
          <cell r="BW828" t="str">
            <v>UE 1498 RED DE SALUD ABANCAY</v>
          </cell>
          <cell r="BX828" t="str">
            <v>RED DE SALUD ABANCAY</v>
          </cell>
          <cell r="BZ828" t="str">
            <v>Personal y Obligaciones Sociales</v>
          </cell>
          <cell r="CA828" t="str">
            <v>RECURSOS ORDINARIOS</v>
          </cell>
          <cell r="CB828" t="str">
            <v>4</v>
          </cell>
          <cell r="CC828" t="str">
            <v>BANCO DE LA NACION</v>
          </cell>
          <cell r="CD828" t="str">
            <v>CUENTA CORRIENTE</v>
          </cell>
          <cell r="CE828" t="str">
            <v>00000000000000000000</v>
          </cell>
          <cell r="CF828" t="str">
            <v>00000000000000000000</v>
          </cell>
          <cell r="CG828" t="str">
            <v>DL.19990 - SNP</v>
          </cell>
          <cell r="CH828" t="str">
            <v>O.N.P.</v>
          </cell>
          <cell r="CI828" t="str">
            <v>12/05/2016</v>
          </cell>
          <cell r="CL828" t="str">
            <v>UE Red De Salud Abancay</v>
          </cell>
          <cell r="CM828" t="str">
            <v>ACTIVO</v>
          </cell>
          <cell r="CQ828" t="str">
            <v>Perú</v>
          </cell>
          <cell r="CR828" t="str">
            <v>UNIDAD DE PLANIFICACION</v>
          </cell>
        </row>
        <row r="829">
          <cell r="S829" t="str">
            <v>42388987</v>
          </cell>
          <cell r="T829" t="str">
            <v>YENNY</v>
          </cell>
          <cell r="U829" t="str">
            <v>AYVAR</v>
          </cell>
          <cell r="V829" t="str">
            <v>CCOICCA</v>
          </cell>
          <cell r="W829" t="str">
            <v>SIN DATOS</v>
          </cell>
          <cell r="X829" t="str">
            <v>17/05/1984</v>
          </cell>
          <cell r="Y829" t="str">
            <v>Femenino</v>
          </cell>
          <cell r="Z829" t="str">
            <v>Soltero</v>
          </cell>
          <cell r="AA829" t="str">
            <v>URB.SR.DE LOS MILAGROS C-05</v>
          </cell>
          <cell r="AC829" t="str">
            <v>ayvar17@hotmail.com</v>
          </cell>
          <cell r="AD829" t="str">
            <v>983692240</v>
          </cell>
          <cell r="AE829" t="str">
            <v>Superior Universitario</v>
          </cell>
          <cell r="AF829" t="str">
            <v>Superior completo</v>
          </cell>
          <cell r="AG829" t="str">
            <v>CONTADOR PUBLICO</v>
          </cell>
          <cell r="AK829" t="str">
            <v>TITULO</v>
          </cell>
          <cell r="AM829" t="str">
            <v>NO</v>
          </cell>
          <cell r="AR829" t="str">
            <v>SI</v>
          </cell>
          <cell r="AS829" t="str">
            <v>NO</v>
          </cell>
          <cell r="AT829" t="str">
            <v>NO</v>
          </cell>
          <cell r="AU829" t="str">
            <v>2015-03-01</v>
          </cell>
          <cell r="AV829" t="str">
            <v>2016-06-01</v>
          </cell>
          <cell r="AW829" t="str">
            <v>TECNICO/A ADMINISTRATIVO I</v>
          </cell>
          <cell r="AX829" t="str">
            <v>Regimen 1057 (CAS)</v>
          </cell>
          <cell r="AY829" t="str">
            <v>Contrato CAS</v>
          </cell>
          <cell r="AZ829" t="str">
            <v>Sin Nivel Remunerativo</v>
          </cell>
          <cell r="BA829" t="str">
            <v>0000-Sin Nivel Remunerativo</v>
          </cell>
          <cell r="BC829" t="str">
            <v>Recursos Ordinarios</v>
          </cell>
          <cell r="BD829" t="str">
            <v>2000</v>
          </cell>
          <cell r="BE829" t="str">
            <v>Presencial</v>
          </cell>
          <cell r="BF829" t="str">
            <v>NO</v>
          </cell>
          <cell r="BG829" t="str">
            <v>NO</v>
          </cell>
          <cell r="BI829" t="str">
            <v>NO</v>
          </cell>
          <cell r="BJ829" t="str">
            <v>NO</v>
          </cell>
          <cell r="BL829" t="str">
            <v>NO</v>
          </cell>
          <cell r="BM829" t="str">
            <v>Contrato Administrativo de Servicios</v>
          </cell>
          <cell r="BN829" t="str">
            <v>Tecnicos</v>
          </cell>
          <cell r="BO829" t="str">
            <v>TECNICO ADM</v>
          </cell>
          <cell r="BP829" t="str">
            <v>000453</v>
          </cell>
          <cell r="BQ829" t="str">
            <v>Ocupada</v>
          </cell>
          <cell r="BR829" t="str">
            <v>Concurso</v>
          </cell>
          <cell r="BS829" t="str">
            <v>01/09/2019</v>
          </cell>
          <cell r="BT829" t="str">
            <v>MEMORANDUM</v>
          </cell>
          <cell r="BU829" t="str">
            <v>01/09/2019</v>
          </cell>
          <cell r="BV829" t="str">
            <v>0046</v>
          </cell>
          <cell r="BW829" t="str">
            <v>UE 1498 RED DE SALUD ABANCAY</v>
          </cell>
          <cell r="BX829" t="str">
            <v>RED DE SALUD ABANCAY</v>
          </cell>
          <cell r="BZ829" t="str">
            <v>Personal y Obligaciones Sociales</v>
          </cell>
          <cell r="CA829" t="str">
            <v>RECURSOS ORDINARIOS</v>
          </cell>
          <cell r="CB829" t="str">
            <v>6</v>
          </cell>
          <cell r="CC829" t="str">
            <v>BANCO DE LA NACION</v>
          </cell>
          <cell r="CD829" t="str">
            <v>CUENTA DE AHORRO</v>
          </cell>
          <cell r="CE829" t="str">
            <v>04181189466</v>
          </cell>
          <cell r="CF829" t="str">
            <v>00000000000000000000</v>
          </cell>
          <cell r="CG829" t="str">
            <v>DL.19990 - SNP</v>
          </cell>
          <cell r="CH829" t="str">
            <v>O.N.P.</v>
          </cell>
          <cell r="CI829" t="str">
            <v>01/06/2019</v>
          </cell>
          <cell r="CJ829" t="str">
            <v>000000000000</v>
          </cell>
          <cell r="CK829" t="str">
            <v>000000000000000</v>
          </cell>
          <cell r="CL829" t="str">
            <v>UE Red De Salud Abancay</v>
          </cell>
          <cell r="CM829" t="str">
            <v>ACTIVO</v>
          </cell>
          <cell r="CQ829" t="str">
            <v>Perú</v>
          </cell>
          <cell r="CR829" t="str">
            <v>UNIDAD DE PLANIFICACION</v>
          </cell>
        </row>
        <row r="830">
          <cell r="S830" t="str">
            <v>72687469</v>
          </cell>
          <cell r="T830" t="str">
            <v>PAOLA</v>
          </cell>
          <cell r="U830" t="str">
            <v>AULLA</v>
          </cell>
          <cell r="V830" t="str">
            <v>SANCHEZ</v>
          </cell>
          <cell r="W830" t="str">
            <v>SIN DATOS</v>
          </cell>
          <cell r="X830" t="str">
            <v>14/06/1992</v>
          </cell>
          <cell r="Y830" t="str">
            <v>Femenino</v>
          </cell>
          <cell r="Z830" t="str">
            <v>Soltero</v>
          </cell>
          <cell r="AA830" t="str">
            <v>URB. GRANJA MAUCACALLE A-9</v>
          </cell>
          <cell r="AE830" t="str">
            <v>Superior Universitario</v>
          </cell>
          <cell r="AF830" t="str">
            <v>Superior completo</v>
          </cell>
          <cell r="AG830" t="str">
            <v>CONTADOR PUBLICO</v>
          </cell>
          <cell r="AK830" t="str">
            <v>TITULO</v>
          </cell>
          <cell r="AL830" t="str">
            <v>0231022</v>
          </cell>
          <cell r="AM830" t="str">
            <v>NO</v>
          </cell>
          <cell r="AR830" t="str">
            <v>SI</v>
          </cell>
          <cell r="AS830" t="str">
            <v>NO</v>
          </cell>
          <cell r="AT830" t="str">
            <v>NO</v>
          </cell>
          <cell r="AU830" t="str">
            <v>01/03/2018</v>
          </cell>
          <cell r="AV830" t="str">
            <v>01/10/2018</v>
          </cell>
          <cell r="AW830" t="str">
            <v>ASISTENTE/A ADMINISTRATIVO I</v>
          </cell>
          <cell r="AX830" t="str">
            <v>Regimen 1057 (CAS)</v>
          </cell>
          <cell r="AY830" t="str">
            <v>Contrato CAS</v>
          </cell>
          <cell r="AZ830" t="str">
            <v>Sin Nivel Remunerativo</v>
          </cell>
          <cell r="BA830" t="str">
            <v>0000-Sin Nivel Remunerativo</v>
          </cell>
          <cell r="BC830" t="str">
            <v>Recursos Ordinarios</v>
          </cell>
          <cell r="BD830" t="str">
            <v>2200</v>
          </cell>
          <cell r="BE830" t="str">
            <v>Presencial</v>
          </cell>
          <cell r="BF830" t="str">
            <v>NO</v>
          </cell>
          <cell r="BG830" t="str">
            <v>NO</v>
          </cell>
          <cell r="BI830" t="str">
            <v>NO</v>
          </cell>
          <cell r="BJ830" t="str">
            <v>NO</v>
          </cell>
          <cell r="BL830" t="str">
            <v>NO</v>
          </cell>
          <cell r="BM830" t="str">
            <v>Contrato Administrativo de Servicios</v>
          </cell>
          <cell r="BN830" t="str">
            <v>Profesionales</v>
          </cell>
          <cell r="BO830" t="str">
            <v>PROF. ADM</v>
          </cell>
          <cell r="BP830" t="str">
            <v>000407</v>
          </cell>
          <cell r="BQ830" t="str">
            <v>Ocupada</v>
          </cell>
          <cell r="BR830" t="str">
            <v>Concurso</v>
          </cell>
          <cell r="BS830" t="str">
            <v>01/10/2018</v>
          </cell>
          <cell r="BT830" t="str">
            <v>MEMORANDUM</v>
          </cell>
          <cell r="BU830" t="str">
            <v>01/10/2018</v>
          </cell>
          <cell r="BV830" t="str">
            <v>276-2018</v>
          </cell>
          <cell r="BW830" t="str">
            <v>RED DE SALUD ABANCAY</v>
          </cell>
          <cell r="BX830" t="str">
            <v>DIRECCION EJECUTIVA</v>
          </cell>
          <cell r="BZ830" t="str">
            <v>Personal y Obligaciones Sociales</v>
          </cell>
          <cell r="CA830" t="str">
            <v>RECURSOS ORDINARIOS</v>
          </cell>
          <cell r="CB830" t="str">
            <v>3</v>
          </cell>
          <cell r="CC830" t="str">
            <v>BANCO DE LA NACION</v>
          </cell>
          <cell r="CD830" t="str">
            <v>CUENTA DE AHORRO</v>
          </cell>
          <cell r="CE830" t="str">
            <v>04181186947</v>
          </cell>
          <cell r="CF830" t="str">
            <v>00000000000000000000</v>
          </cell>
          <cell r="CG830" t="str">
            <v>DL.19990 - SNP</v>
          </cell>
          <cell r="CH830" t="str">
            <v>O.N.P.</v>
          </cell>
          <cell r="CI830" t="str">
            <v>01/10/2018</v>
          </cell>
          <cell r="CJ830" t="str">
            <v>000000000000</v>
          </cell>
          <cell r="CK830" t="str">
            <v>000000000000000</v>
          </cell>
          <cell r="CL830" t="str">
            <v>UE Red De Salud Abancay</v>
          </cell>
          <cell r="CM830" t="str">
            <v>ACTIVO</v>
          </cell>
          <cell r="CQ830" t="str">
            <v>Perú</v>
          </cell>
          <cell r="CR830" t="str">
            <v>UNIDAD DE ADMINISTRACION</v>
          </cell>
        </row>
        <row r="831">
          <cell r="S831" t="str">
            <v>43422619</v>
          </cell>
          <cell r="T831" t="str">
            <v>ANA LUZ</v>
          </cell>
          <cell r="U831" t="str">
            <v>CHACON</v>
          </cell>
          <cell r="V831" t="str">
            <v>PONCE</v>
          </cell>
          <cell r="W831" t="str">
            <v>SIN DATOS</v>
          </cell>
          <cell r="X831" t="str">
            <v>09/01/1986</v>
          </cell>
          <cell r="Y831" t="str">
            <v>Femenino</v>
          </cell>
          <cell r="Z831" t="str">
            <v>Soltero</v>
          </cell>
          <cell r="AA831" t="str">
            <v>APURIMAC</v>
          </cell>
          <cell r="AE831" t="str">
            <v>Superior Universitario</v>
          </cell>
          <cell r="AF831" t="str">
            <v>Superior completo</v>
          </cell>
          <cell r="AG831" t="str">
            <v>CONTADOR PUBLICO</v>
          </cell>
          <cell r="AK831" t="str">
            <v>TITULO</v>
          </cell>
          <cell r="AL831" t="str">
            <v>149</v>
          </cell>
          <cell r="AM831" t="str">
            <v>NO</v>
          </cell>
          <cell r="AR831" t="str">
            <v>SI</v>
          </cell>
          <cell r="AS831" t="str">
            <v>NO</v>
          </cell>
          <cell r="AT831" t="str">
            <v>NO</v>
          </cell>
          <cell r="AV831" t="str">
            <v>14/03/2020</v>
          </cell>
          <cell r="AW831" t="str">
            <v>ASISTENTE/A TECNICO/A SECRETARIAL</v>
          </cell>
          <cell r="AX831" t="str">
            <v>Regimen 1057 (CAS)</v>
          </cell>
          <cell r="AY831" t="str">
            <v>Contrato CAS</v>
          </cell>
          <cell r="AZ831" t="str">
            <v>Sin Nivel Remunerativo</v>
          </cell>
          <cell r="BA831" t="str">
            <v>0000-Sin Nivel Remunerativo</v>
          </cell>
          <cell r="BC831" t="str">
            <v>Recursos Ordinarios</v>
          </cell>
          <cell r="BD831" t="str">
            <v>2500</v>
          </cell>
          <cell r="BE831" t="str">
            <v>Presencial</v>
          </cell>
          <cell r="BF831" t="str">
            <v>NO</v>
          </cell>
          <cell r="BG831" t="str">
            <v>NO</v>
          </cell>
          <cell r="BI831" t="str">
            <v>NO</v>
          </cell>
          <cell r="BJ831" t="str">
            <v>NO</v>
          </cell>
          <cell r="BL831" t="str">
            <v>NO</v>
          </cell>
          <cell r="BM831" t="str">
            <v>Contrato Administrativo de Servicios</v>
          </cell>
          <cell r="BN831" t="str">
            <v>Tecnicos</v>
          </cell>
          <cell r="BO831" t="str">
            <v>TECNICO ADM</v>
          </cell>
          <cell r="BP831" t="str">
            <v>000556</v>
          </cell>
          <cell r="BQ831" t="str">
            <v>Ocupada</v>
          </cell>
          <cell r="BR831" t="str">
            <v>Contrato</v>
          </cell>
          <cell r="BS831" t="str">
            <v>01/09/2020</v>
          </cell>
          <cell r="BT831" t="str">
            <v>MEMORANDUM</v>
          </cell>
          <cell r="BU831" t="str">
            <v>01/09/2020</v>
          </cell>
          <cell r="BV831" t="str">
            <v>00103</v>
          </cell>
          <cell r="BW831" t="str">
            <v>UE 1498 RED DE SALUD ABANCAY</v>
          </cell>
          <cell r="BX831" t="str">
            <v>RED DE SALUD ABANCAY</v>
          </cell>
          <cell r="BZ831" t="str">
            <v>Personal y Obligaciones Sociales</v>
          </cell>
          <cell r="CA831" t="str">
            <v>RECURSOS ORDINARIOS</v>
          </cell>
          <cell r="CB831" t="str">
            <v>12</v>
          </cell>
          <cell r="CC831" t="str">
            <v>BANCO DE LA NACION</v>
          </cell>
          <cell r="CD831" t="str">
            <v>CUENTA DE AHORRO</v>
          </cell>
          <cell r="CE831" t="str">
            <v>04181197434</v>
          </cell>
          <cell r="CF831" t="str">
            <v>000000000000000000</v>
          </cell>
          <cell r="CG831" t="str">
            <v>DL.25897 - SPP</v>
          </cell>
          <cell r="CH831" t="str">
            <v>AFP PROFUTURO</v>
          </cell>
          <cell r="CI831" t="str">
            <v>01/09/2020</v>
          </cell>
          <cell r="CJ831" t="str">
            <v>614190ACPCC0</v>
          </cell>
          <cell r="CK831" t="str">
            <v>000000000000000</v>
          </cell>
          <cell r="CL831" t="str">
            <v>UE Red De Salud Abancay</v>
          </cell>
          <cell r="CM831" t="str">
            <v>ACTIVO</v>
          </cell>
          <cell r="CQ831" t="str">
            <v>Perú</v>
          </cell>
          <cell r="CR831" t="str">
            <v>UNIDAD DE ADMINISTRACION</v>
          </cell>
        </row>
        <row r="832">
          <cell r="S832" t="str">
            <v>31024405</v>
          </cell>
          <cell r="T832" t="str">
            <v>ISABEL</v>
          </cell>
          <cell r="U832" t="str">
            <v>FLORES</v>
          </cell>
          <cell r="V832" t="str">
            <v>UTANI</v>
          </cell>
          <cell r="W832" t="str">
            <v>SIN DATOS</v>
          </cell>
          <cell r="X832" t="str">
            <v>18/11/1975</v>
          </cell>
          <cell r="Y832" t="str">
            <v>Femenino</v>
          </cell>
          <cell r="Z832" t="str">
            <v>Soltero</v>
          </cell>
          <cell r="AA832" t="str">
            <v>HUIRAHUACHO</v>
          </cell>
          <cell r="AC832" t="str">
            <v>floresutani_86@hotmail.com</v>
          </cell>
          <cell r="AD832" t="str">
            <v>983640375</v>
          </cell>
          <cell r="AE832" t="str">
            <v>Superior Universitario</v>
          </cell>
          <cell r="AF832" t="str">
            <v>Superior completo</v>
          </cell>
          <cell r="AG832" t="str">
            <v>ENFERMERA(O)</v>
          </cell>
          <cell r="AK832" t="str">
            <v>TITULO</v>
          </cell>
          <cell r="AL832" t="str">
            <v>37391</v>
          </cell>
          <cell r="AM832" t="str">
            <v>SI</v>
          </cell>
          <cell r="AN832" t="str">
            <v>SALUD PUBLICA Y COMUNITARIA</v>
          </cell>
          <cell r="AO832" t="str">
            <v>RNE</v>
          </cell>
          <cell r="AP832" t="str">
            <v>019439</v>
          </cell>
          <cell r="AQ832" t="str">
            <v>UNIVERSIDAD NACIONAL DEL CALLAO</v>
          </cell>
          <cell r="AR832" t="str">
            <v>SI</v>
          </cell>
          <cell r="AS832" t="str">
            <v>NO</v>
          </cell>
          <cell r="AT832" t="str">
            <v>NO</v>
          </cell>
          <cell r="AV832" t="str">
            <v>2012-07-01</v>
          </cell>
          <cell r="AW832" t="str">
            <v>ENFERMERA/O</v>
          </cell>
          <cell r="AX832" t="str">
            <v>Regimen 276</v>
          </cell>
          <cell r="AY832" t="str">
            <v>Nombrado</v>
          </cell>
          <cell r="AZ832" t="str">
            <v>ENF-10</v>
          </cell>
          <cell r="BA832" t="str">
            <v>0076-ENF-10-Enfermera (nivel I)</v>
          </cell>
          <cell r="BB832" t="str">
            <v>10</v>
          </cell>
          <cell r="BC832" t="str">
            <v>Recursos Ordinarios</v>
          </cell>
          <cell r="BE832" t="str">
            <v>Presencial</v>
          </cell>
          <cell r="BF832" t="str">
            <v>NO</v>
          </cell>
          <cell r="BG832" t="str">
            <v>NO</v>
          </cell>
          <cell r="BI832" t="str">
            <v>NO</v>
          </cell>
          <cell r="BJ832" t="str">
            <v>NO</v>
          </cell>
          <cell r="BK832" t="str">
            <v>05/07/2012</v>
          </cell>
          <cell r="BL832" t="str">
            <v>SI</v>
          </cell>
          <cell r="BM832" t="str">
            <v>Activos</v>
          </cell>
          <cell r="BN832" t="str">
            <v>Profesionales de la Salud</v>
          </cell>
          <cell r="BO832" t="str">
            <v>PROF. DE LA SALUD</v>
          </cell>
          <cell r="BP832" t="str">
            <v>000241</v>
          </cell>
          <cell r="BQ832" t="str">
            <v>Ocupada</v>
          </cell>
          <cell r="BR832" t="str">
            <v>Ley 28560</v>
          </cell>
          <cell r="BS832" t="str">
            <v>01/04/2012</v>
          </cell>
          <cell r="BT832" t="str">
            <v>RESOLUCION DIRECTORAL</v>
          </cell>
          <cell r="BU832" t="str">
            <v>01/04/2012</v>
          </cell>
          <cell r="BV832" t="str">
            <v>01-12</v>
          </cell>
          <cell r="BW832" t="str">
            <v>RED DE SALUD ABANCAY</v>
          </cell>
          <cell r="BX832" t="str">
            <v>DIRECCION EJECUTIVA</v>
          </cell>
          <cell r="BY832" t="str">
            <v>GESTION ADMINISTRATIVA</v>
          </cell>
          <cell r="BZ832" t="str">
            <v>Personal y Obligaciones Sociales</v>
          </cell>
          <cell r="CA832" t="str">
            <v>RECURSOS ORDINARIOS</v>
          </cell>
          <cell r="CB832" t="str">
            <v>12</v>
          </cell>
          <cell r="CC832" t="str">
            <v>BANCO DE LA NACION</v>
          </cell>
          <cell r="CD832" t="str">
            <v>MULTIRED</v>
          </cell>
          <cell r="CE832" t="str">
            <v>04181006736</v>
          </cell>
          <cell r="CF832" t="str">
            <v>1</v>
          </cell>
          <cell r="CG832" t="str">
            <v>DL.25897 - SPP</v>
          </cell>
          <cell r="CH832" t="str">
            <v>AFP PROFUTURO</v>
          </cell>
          <cell r="CI832" t="str">
            <v>07/09/2002</v>
          </cell>
          <cell r="CJ832" t="str">
            <v>577140IFURN3</v>
          </cell>
          <cell r="CK832" t="str">
            <v>0</v>
          </cell>
          <cell r="CL832" t="str">
            <v>UE Red De Salud Abancay</v>
          </cell>
          <cell r="CM832" t="str">
            <v>ACTIVO</v>
          </cell>
          <cell r="CQ832" t="str">
            <v>Perú</v>
          </cell>
          <cell r="CR832" t="str">
            <v>UNIDAD DE INTELIGENCIA SANITARIA</v>
          </cell>
        </row>
        <row r="833">
          <cell r="S833" t="str">
            <v>31037493</v>
          </cell>
          <cell r="T833" t="str">
            <v>EDIT</v>
          </cell>
          <cell r="U833" t="str">
            <v>PALOMINO</v>
          </cell>
          <cell r="V833" t="str">
            <v>PONCE</v>
          </cell>
          <cell r="W833" t="str">
            <v>SIN DATOS</v>
          </cell>
          <cell r="X833" t="str">
            <v>06/01/1974</v>
          </cell>
          <cell r="Y833" t="str">
            <v>Femenino</v>
          </cell>
          <cell r="Z833" t="str">
            <v>Soltero</v>
          </cell>
          <cell r="AA833" t="str">
            <v>COMUNID.TACMARA S/N</v>
          </cell>
          <cell r="AC833" t="str">
            <v>editadelita2013@hotmail.com</v>
          </cell>
          <cell r="AD833" t="str">
            <v>983689045</v>
          </cell>
          <cell r="AE833" t="str">
            <v>Superior Universitario</v>
          </cell>
          <cell r="AF833" t="str">
            <v>Superior completo</v>
          </cell>
          <cell r="AG833" t="str">
            <v>ENFERMERA(O)</v>
          </cell>
          <cell r="AK833" t="str">
            <v>TITULO</v>
          </cell>
          <cell r="AL833" t="str">
            <v>38018</v>
          </cell>
          <cell r="AM833" t="str">
            <v>NO</v>
          </cell>
          <cell r="AR833" t="str">
            <v>SI</v>
          </cell>
          <cell r="AS833" t="str">
            <v>NO</v>
          </cell>
          <cell r="AT833" t="str">
            <v>NO</v>
          </cell>
          <cell r="AV833" t="str">
            <v>2012-07-01</v>
          </cell>
          <cell r="AW833" t="str">
            <v>ENFERMERA/O</v>
          </cell>
          <cell r="AX833" t="str">
            <v>Regimen 276</v>
          </cell>
          <cell r="AY833" t="str">
            <v>Nombrado</v>
          </cell>
          <cell r="AZ833" t="str">
            <v>ENF-10</v>
          </cell>
          <cell r="BA833" t="str">
            <v>0076-ENF-10-Enfermera (nivel I)</v>
          </cell>
          <cell r="BB833" t="str">
            <v>10</v>
          </cell>
          <cell r="BC833" t="str">
            <v>Recursos Ordinarios</v>
          </cell>
          <cell r="BE833" t="str">
            <v>Presencial</v>
          </cell>
          <cell r="BF833" t="str">
            <v>NO</v>
          </cell>
          <cell r="BG833" t="str">
            <v>NO</v>
          </cell>
          <cell r="BI833" t="str">
            <v>NO</v>
          </cell>
          <cell r="BJ833" t="str">
            <v>NO</v>
          </cell>
          <cell r="BK833" t="str">
            <v>05/07/2012</v>
          </cell>
          <cell r="BL833" t="str">
            <v>SI</v>
          </cell>
          <cell r="BM833" t="str">
            <v>Activos</v>
          </cell>
          <cell r="BN833" t="str">
            <v>Profesionales de la Salud</v>
          </cell>
          <cell r="BO833" t="str">
            <v>PROF. DE LA SALUD</v>
          </cell>
          <cell r="BP833" t="str">
            <v>000246</v>
          </cell>
          <cell r="BQ833" t="str">
            <v>Ocupada</v>
          </cell>
          <cell r="BR833" t="str">
            <v>Ley 30114</v>
          </cell>
          <cell r="BS833" t="str">
            <v>01/04/2012</v>
          </cell>
          <cell r="BT833" t="str">
            <v>RESOLUCION DIRECTORAL</v>
          </cell>
          <cell r="BU833" t="str">
            <v>01/04/2012</v>
          </cell>
          <cell r="BV833" t="str">
            <v>01-2012</v>
          </cell>
          <cell r="BW833" t="str">
            <v>RED DE SALUD ABANCAY</v>
          </cell>
          <cell r="BX833" t="str">
            <v>DIRECCION EJECUTIVA</v>
          </cell>
          <cell r="BY833" t="str">
            <v>GESTION ADMINISTRATIVA</v>
          </cell>
          <cell r="BZ833" t="str">
            <v>Personal y Obligaciones Sociales</v>
          </cell>
          <cell r="CA833" t="str">
            <v>RECURSOS ORDINARIOS</v>
          </cell>
          <cell r="CB833" t="str">
            <v>12</v>
          </cell>
          <cell r="CC833" t="str">
            <v>BANCO DE LA NACION</v>
          </cell>
          <cell r="CD833" t="str">
            <v>MULTIRED</v>
          </cell>
          <cell r="CE833" t="str">
            <v>04181052851</v>
          </cell>
          <cell r="CF833" t="str">
            <v>1</v>
          </cell>
          <cell r="CG833" t="str">
            <v>DL.19990 - SNP</v>
          </cell>
          <cell r="CH833" t="str">
            <v>O.N.P.</v>
          </cell>
          <cell r="CJ833" t="str">
            <v>0</v>
          </cell>
          <cell r="CK833" t="str">
            <v>0</v>
          </cell>
          <cell r="CL833" t="str">
            <v>UE Red De Salud Abancay</v>
          </cell>
          <cell r="CM833" t="str">
            <v>ACTIVO</v>
          </cell>
          <cell r="CQ833" t="str">
            <v>Perú</v>
          </cell>
          <cell r="CR833" t="str">
            <v>UNIDAD DE SALUD COLECTIVA</v>
          </cell>
        </row>
        <row r="834">
          <cell r="S834" t="str">
            <v>46116910</v>
          </cell>
          <cell r="T834" t="str">
            <v>MARY</v>
          </cell>
          <cell r="U834" t="str">
            <v>CARDENAS</v>
          </cell>
          <cell r="V834" t="str">
            <v>MIRANDA</v>
          </cell>
          <cell r="W834" t="str">
            <v>SIN DATOS</v>
          </cell>
          <cell r="X834" t="str">
            <v>12/04/1989</v>
          </cell>
          <cell r="Y834" t="str">
            <v>Femenino</v>
          </cell>
          <cell r="Z834" t="str">
            <v>Soltero</v>
          </cell>
          <cell r="AA834" t="str">
            <v>PLAZA DE ARMAS S/N</v>
          </cell>
          <cell r="AE834" t="str">
            <v>Superior Universitario</v>
          </cell>
          <cell r="AF834" t="str">
            <v>Superior completo</v>
          </cell>
          <cell r="AG834" t="str">
            <v>CONTADOR PUBLICO</v>
          </cell>
          <cell r="AK834" t="str">
            <v>TITULO</v>
          </cell>
          <cell r="AL834" t="str">
            <v>1060</v>
          </cell>
          <cell r="AM834" t="str">
            <v>NO</v>
          </cell>
          <cell r="AR834" t="str">
            <v>SI</v>
          </cell>
          <cell r="AS834" t="str">
            <v>NO</v>
          </cell>
          <cell r="AT834" t="str">
            <v>NO</v>
          </cell>
          <cell r="AU834" t="str">
            <v>01/03/2019</v>
          </cell>
          <cell r="AV834" t="str">
            <v>05/05/2022</v>
          </cell>
          <cell r="AW834" t="str">
            <v>CONTADOR/A GENERAL</v>
          </cell>
          <cell r="AX834" t="str">
            <v>Regimen 1057 (CAS)</v>
          </cell>
          <cell r="AY834" t="str">
            <v>Contrato CAS</v>
          </cell>
          <cell r="AZ834" t="str">
            <v>Sin Nivel Remunerativo</v>
          </cell>
          <cell r="BA834" t="str">
            <v>0000-Sin Nivel Remunerativo</v>
          </cell>
          <cell r="BC834" t="str">
            <v>Recursos Ordinarios</v>
          </cell>
          <cell r="BD834" t="str">
            <v>4200</v>
          </cell>
          <cell r="BE834" t="str">
            <v>Presencial</v>
          </cell>
          <cell r="BF834" t="str">
            <v>NO</v>
          </cell>
          <cell r="BG834" t="str">
            <v>NO</v>
          </cell>
          <cell r="BI834" t="str">
            <v>NO</v>
          </cell>
          <cell r="BJ834" t="str">
            <v>NO</v>
          </cell>
          <cell r="BL834" t="str">
            <v>NO</v>
          </cell>
          <cell r="BM834" t="str">
            <v>Contrato Administrativo de Servicios</v>
          </cell>
          <cell r="BN834" t="str">
            <v>Profesionales</v>
          </cell>
          <cell r="BO834" t="str">
            <v>PROF. ADM</v>
          </cell>
          <cell r="BP834" t="str">
            <v>000521</v>
          </cell>
          <cell r="BQ834" t="str">
            <v>Ocupada</v>
          </cell>
          <cell r="BR834" t="str">
            <v>Contrato</v>
          </cell>
          <cell r="BS834" t="str">
            <v>05/05/2022</v>
          </cell>
          <cell r="BT834" t="str">
            <v>RESOLUCION DIRECTORAL</v>
          </cell>
          <cell r="BU834" t="str">
            <v>05/05/2022</v>
          </cell>
          <cell r="BV834" t="str">
            <v>R.D.Nº 194-2022-RSAB</v>
          </cell>
          <cell r="BW834" t="str">
            <v>UE 1498 RED DE SALUD ABANCAY</v>
          </cell>
          <cell r="BX834" t="str">
            <v>RED DE SALUD ABANCAY</v>
          </cell>
          <cell r="BZ834" t="str">
            <v>Personal y Obligaciones Sociales</v>
          </cell>
          <cell r="CA834" t="str">
            <v>RECURSOS ORDINARIOS</v>
          </cell>
          <cell r="CB834" t="str">
            <v>12</v>
          </cell>
          <cell r="CC834" t="str">
            <v>BANCO DE LA NACION</v>
          </cell>
          <cell r="CD834" t="str">
            <v>CUENTA CORRIENTE</v>
          </cell>
          <cell r="CE834" t="str">
            <v>00000000000000000000</v>
          </cell>
          <cell r="CF834" t="str">
            <v>00000000000000000000</v>
          </cell>
          <cell r="CG834" t="str">
            <v>DL.19990 - SNP</v>
          </cell>
          <cell r="CH834" t="str">
            <v>O.N.P.</v>
          </cell>
          <cell r="CI834" t="str">
            <v>05/05/2022</v>
          </cell>
          <cell r="CL834" t="str">
            <v>UE Red De Salud Abancay</v>
          </cell>
          <cell r="CM834" t="str">
            <v>ACTIVO</v>
          </cell>
          <cell r="CQ834" t="str">
            <v>Perú</v>
          </cell>
          <cell r="CR834" t="str">
            <v>UNIDAD DE ADMINISTRACION</v>
          </cell>
        </row>
        <row r="835">
          <cell r="S835" t="str">
            <v>80595279</v>
          </cell>
          <cell r="T835" t="str">
            <v>LERIDA</v>
          </cell>
          <cell r="U835" t="str">
            <v>CASAVERDE</v>
          </cell>
          <cell r="V835" t="str">
            <v>CUELLAR</v>
          </cell>
          <cell r="W835" t="str">
            <v>SIN DATOS</v>
          </cell>
          <cell r="X835" t="str">
            <v>11/08/1977</v>
          </cell>
          <cell r="Y835" t="str">
            <v>Femenino</v>
          </cell>
          <cell r="Z835" t="str">
            <v>Casado</v>
          </cell>
          <cell r="AA835" t="str">
            <v>JR CUSCO 524</v>
          </cell>
          <cell r="AE835" t="str">
            <v>Superior Universitario</v>
          </cell>
          <cell r="AF835" t="str">
            <v>Superior completo</v>
          </cell>
          <cell r="AG835" t="str">
            <v>ABOGADO</v>
          </cell>
          <cell r="AK835" t="str">
            <v>TITULO</v>
          </cell>
          <cell r="AL835" t="str">
            <v>0000</v>
          </cell>
          <cell r="AM835" t="str">
            <v>NO</v>
          </cell>
          <cell r="AR835" t="str">
            <v>SI</v>
          </cell>
          <cell r="AS835" t="str">
            <v>NO</v>
          </cell>
          <cell r="AT835" t="str">
            <v>NO</v>
          </cell>
          <cell r="AV835" t="str">
            <v>01/02/2019</v>
          </cell>
          <cell r="AW835" t="str">
            <v>ABOGADO/A</v>
          </cell>
          <cell r="AX835" t="str">
            <v>Regimen 1057 (CAS)</v>
          </cell>
          <cell r="AY835" t="str">
            <v>Contrato CAS</v>
          </cell>
          <cell r="AZ835" t="str">
            <v>Sin Nivel Remunerativo</v>
          </cell>
          <cell r="BA835" t="str">
            <v>0000-Sin Nivel Remunerativo</v>
          </cell>
          <cell r="BC835" t="str">
            <v>Recursos Ordinarios</v>
          </cell>
          <cell r="BD835" t="str">
            <v>3000</v>
          </cell>
          <cell r="BE835" t="str">
            <v>Presencial</v>
          </cell>
          <cell r="BF835" t="str">
            <v>NO</v>
          </cell>
          <cell r="BG835" t="str">
            <v>NO</v>
          </cell>
          <cell r="BI835" t="str">
            <v>NO</v>
          </cell>
          <cell r="BJ835" t="str">
            <v>NO</v>
          </cell>
          <cell r="BL835" t="str">
            <v>NO</v>
          </cell>
          <cell r="BM835" t="str">
            <v>Contrato Administrativo de Servicios</v>
          </cell>
          <cell r="BN835" t="str">
            <v>Profesionales</v>
          </cell>
          <cell r="BO835" t="str">
            <v>PROF. ADM</v>
          </cell>
          <cell r="BP835" t="str">
            <v>000536</v>
          </cell>
          <cell r="BQ835" t="str">
            <v>Ocupada</v>
          </cell>
          <cell r="BR835" t="str">
            <v>Contrato</v>
          </cell>
          <cell r="BS835" t="str">
            <v>01/09/2020</v>
          </cell>
          <cell r="BT835" t="str">
            <v>MEMORANDUM</v>
          </cell>
          <cell r="BU835" t="str">
            <v>01/09/2020</v>
          </cell>
          <cell r="BV835" t="str">
            <v>397</v>
          </cell>
          <cell r="BW835" t="str">
            <v>UE 1498 RED DE SALUD ABANCAY</v>
          </cell>
          <cell r="BX835" t="str">
            <v>RED DE SALUD ABANCAY</v>
          </cell>
          <cell r="BZ835" t="str">
            <v>Personal y Obligaciones Sociales</v>
          </cell>
          <cell r="CA835" t="str">
            <v>RECURSOS ORDINARIOS</v>
          </cell>
          <cell r="CB835" t="str">
            <v>12</v>
          </cell>
          <cell r="CC835" t="str">
            <v>BANCO DE LA NACION</v>
          </cell>
          <cell r="CD835" t="str">
            <v>CUENTA DE AHORRO</v>
          </cell>
          <cell r="CE835" t="str">
            <v>04181405576</v>
          </cell>
          <cell r="CF835" t="str">
            <v>00000000000000000000</v>
          </cell>
          <cell r="CG835" t="str">
            <v>DL.19990 - SNP</v>
          </cell>
          <cell r="CH835" t="str">
            <v>O.N.P.</v>
          </cell>
          <cell r="CI835" t="str">
            <v>28/07/2020</v>
          </cell>
          <cell r="CJ835" t="str">
            <v>000000000000</v>
          </cell>
          <cell r="CK835" t="str">
            <v>000000000000000</v>
          </cell>
          <cell r="CL835" t="str">
            <v>UE Red De Salud Abancay</v>
          </cell>
          <cell r="CM835" t="str">
            <v>ACTIVO</v>
          </cell>
          <cell r="CQ835" t="str">
            <v>Perú</v>
          </cell>
          <cell r="CR835" t="str">
            <v>UNIDAD DE ADMINISTRACION</v>
          </cell>
        </row>
        <row r="836">
          <cell r="S836" t="str">
            <v>43697081</v>
          </cell>
          <cell r="T836" t="str">
            <v>MARLENY</v>
          </cell>
          <cell r="U836" t="str">
            <v>BENITES</v>
          </cell>
          <cell r="V836" t="str">
            <v>GUISADO</v>
          </cell>
          <cell r="W836" t="str">
            <v>SIN DATOS</v>
          </cell>
          <cell r="X836" t="str">
            <v>10/11/1983</v>
          </cell>
          <cell r="Y836" t="str">
            <v>Femenino</v>
          </cell>
          <cell r="Z836" t="str">
            <v>Soltero</v>
          </cell>
          <cell r="AA836" t="str">
            <v>ANEXO BANCAPATA</v>
          </cell>
          <cell r="AE836" t="str">
            <v>Secundaria</v>
          </cell>
          <cell r="AF836" t="str">
            <v>Secundaria completa</v>
          </cell>
          <cell r="AM836" t="str">
            <v>NO</v>
          </cell>
          <cell r="AR836" t="str">
            <v>NO</v>
          </cell>
          <cell r="AS836" t="str">
            <v>NO</v>
          </cell>
          <cell r="AT836" t="str">
            <v>NO</v>
          </cell>
          <cell r="AU836" t="str">
            <v>01/01/2019</v>
          </cell>
          <cell r="AV836" t="str">
            <v>05/08/2022</v>
          </cell>
          <cell r="AW836" t="str">
            <v>TRABAJADOR/A DE SERVICIOS GENERALES</v>
          </cell>
          <cell r="AX836" t="str">
            <v>Regimen 1057 (CAS)</v>
          </cell>
          <cell r="AY836" t="str">
            <v>CAS LEY N° 31538</v>
          </cell>
          <cell r="AZ836" t="str">
            <v>Sin Nivel Remunerativo</v>
          </cell>
          <cell r="BA836" t="str">
            <v>0000-Sin Nivel Remunerativo</v>
          </cell>
          <cell r="BC836" t="str">
            <v>Recursos Ordinarios</v>
          </cell>
          <cell r="BD836" t="str">
            <v>1650</v>
          </cell>
          <cell r="BE836" t="str">
            <v>Presencial</v>
          </cell>
          <cell r="BF836" t="str">
            <v>NO</v>
          </cell>
          <cell r="BG836" t="str">
            <v>NO</v>
          </cell>
          <cell r="BI836" t="str">
            <v>NO</v>
          </cell>
          <cell r="BJ836" t="str">
            <v>NO</v>
          </cell>
          <cell r="BL836" t="str">
            <v>NO</v>
          </cell>
          <cell r="BM836" t="str">
            <v>Contrato Administrativo de Servicios</v>
          </cell>
          <cell r="BN836" t="str">
            <v>Auxiliares</v>
          </cell>
          <cell r="BO836" t="str">
            <v>AUXILIAR ADM</v>
          </cell>
          <cell r="BP836" t="str">
            <v>000841</v>
          </cell>
          <cell r="BQ836" t="str">
            <v>Ocupada</v>
          </cell>
          <cell r="BR836" t="str">
            <v>Contrato</v>
          </cell>
          <cell r="BS836" t="str">
            <v>05/08/2022</v>
          </cell>
          <cell r="BT836" t="str">
            <v>MEMORANDUM</v>
          </cell>
          <cell r="BU836" t="str">
            <v>05/08/2022</v>
          </cell>
          <cell r="BV836" t="str">
            <v>1103-2022</v>
          </cell>
          <cell r="BW836" t="str">
            <v>RED DE SALUD ABANCAY</v>
          </cell>
          <cell r="BX836" t="str">
            <v>RED DE SALUD ABANCAY</v>
          </cell>
          <cell r="BZ836" t="str">
            <v>Personal y Obligaciones Sociales</v>
          </cell>
          <cell r="CA836" t="str">
            <v>RECURSOS ORDINARIOS</v>
          </cell>
          <cell r="CB836" t="str">
            <v>2</v>
          </cell>
          <cell r="CC836" t="str">
            <v>BANCO DE LA NACION</v>
          </cell>
          <cell r="CD836" t="str">
            <v>MULTIRED</v>
          </cell>
          <cell r="CG836" t="str">
            <v>DL.19990 - SNP</v>
          </cell>
          <cell r="CH836" t="str">
            <v>O.N.P.</v>
          </cell>
          <cell r="CI836" t="str">
            <v>05/08/2022</v>
          </cell>
          <cell r="CL836" t="str">
            <v>UE Red De Salud Abancay</v>
          </cell>
          <cell r="CM836" t="str">
            <v>ACTIVO</v>
          </cell>
          <cell r="CQ836" t="str">
            <v>Perú</v>
          </cell>
          <cell r="CR836" t="str">
            <v>UNIDAD DE SALUD INDIVIDUAL</v>
          </cell>
        </row>
        <row r="837">
          <cell r="S837" t="str">
            <v>41485397</v>
          </cell>
          <cell r="T837" t="str">
            <v>CESAR FRANCISCO</v>
          </cell>
          <cell r="U837" t="str">
            <v>FERRO</v>
          </cell>
          <cell r="V837" t="str">
            <v>PANIAGUA</v>
          </cell>
          <cell r="W837" t="str">
            <v>SIN DATOS</v>
          </cell>
          <cell r="X837" t="str">
            <v>31/08/1981</v>
          </cell>
          <cell r="Y837" t="str">
            <v>Masculino</v>
          </cell>
          <cell r="Z837" t="str">
            <v>Soltero</v>
          </cell>
          <cell r="AA837" t="str">
            <v>PROL. PLAZA ARMAS L-03</v>
          </cell>
          <cell r="AE837" t="str">
            <v>Superior Universitario</v>
          </cell>
          <cell r="AF837" t="str">
            <v>Superior completo</v>
          </cell>
          <cell r="AG837" t="str">
            <v>CONTADOR PUBLICO</v>
          </cell>
          <cell r="AK837" t="str">
            <v>BACHILLER</v>
          </cell>
          <cell r="AM837" t="str">
            <v>NO</v>
          </cell>
          <cell r="AR837" t="str">
            <v>SI</v>
          </cell>
          <cell r="AS837" t="str">
            <v>NO</v>
          </cell>
          <cell r="AT837" t="str">
            <v>NO</v>
          </cell>
          <cell r="AV837" t="str">
            <v>01/01/2019</v>
          </cell>
          <cell r="AW837" t="str">
            <v>TECNICO/A ADMINISTRATIVO I</v>
          </cell>
          <cell r="AX837" t="str">
            <v>Regimen 1057 (CAS)</v>
          </cell>
          <cell r="AY837" t="str">
            <v>Contrato CAS</v>
          </cell>
          <cell r="AZ837" t="str">
            <v>Sin Nivel Remunerativo</v>
          </cell>
          <cell r="BA837" t="str">
            <v>0000-Sin Nivel Remunerativo</v>
          </cell>
          <cell r="BC837" t="str">
            <v>Recursos Ordinarios</v>
          </cell>
          <cell r="BD837" t="str">
            <v>2000</v>
          </cell>
          <cell r="BE837" t="str">
            <v>Presencial</v>
          </cell>
          <cell r="BF837" t="str">
            <v>NO</v>
          </cell>
          <cell r="BG837" t="str">
            <v>NO</v>
          </cell>
          <cell r="BI837" t="str">
            <v>NO</v>
          </cell>
          <cell r="BJ837" t="str">
            <v>NO</v>
          </cell>
          <cell r="BL837" t="str">
            <v>NO</v>
          </cell>
          <cell r="BM837" t="str">
            <v>Contrato Administrativo de Servicios</v>
          </cell>
          <cell r="BN837" t="str">
            <v>Tecnicos</v>
          </cell>
          <cell r="BO837" t="str">
            <v>TECNICO ADM</v>
          </cell>
          <cell r="BP837" t="str">
            <v>000459</v>
          </cell>
          <cell r="BQ837" t="str">
            <v>Ocupada</v>
          </cell>
          <cell r="BR837" t="str">
            <v>Concurso</v>
          </cell>
          <cell r="BS837" t="str">
            <v>01/09/2019</v>
          </cell>
          <cell r="BT837" t="str">
            <v>MEMORANDUM</v>
          </cell>
          <cell r="BU837" t="str">
            <v>01/09/2019</v>
          </cell>
          <cell r="BV837" t="str">
            <v>0049</v>
          </cell>
          <cell r="BW837" t="str">
            <v>UE 1498 RED DE SALUD ABANCAY</v>
          </cell>
          <cell r="BX837" t="str">
            <v>RED DE SALUD ABANCAY</v>
          </cell>
          <cell r="BZ837" t="str">
            <v>Personal y Obligaciones Sociales</v>
          </cell>
          <cell r="CA837" t="str">
            <v>RECURSOS ORDINARIOS</v>
          </cell>
          <cell r="CB837" t="str">
            <v>6</v>
          </cell>
          <cell r="CC837" t="str">
            <v>BANCO DE LA NACION</v>
          </cell>
          <cell r="CD837" t="str">
            <v>CUENTA DE AHORRO</v>
          </cell>
          <cell r="CE837" t="str">
            <v>04181240305</v>
          </cell>
          <cell r="CF837" t="str">
            <v>00000000000000000000</v>
          </cell>
          <cell r="CG837" t="str">
            <v>DL.25897 - SPP</v>
          </cell>
          <cell r="CH837" t="str">
            <v>AFP INTEGRA</v>
          </cell>
          <cell r="CI837" t="str">
            <v>01/09/2019</v>
          </cell>
          <cell r="CJ837" t="str">
            <v>000000000000</v>
          </cell>
          <cell r="CK837" t="str">
            <v>000000000000000</v>
          </cell>
          <cell r="CL837" t="str">
            <v>UE Red De Salud Abancay</v>
          </cell>
          <cell r="CM837" t="str">
            <v>ACTIVO</v>
          </cell>
          <cell r="CQ837" t="str">
            <v>Perú</v>
          </cell>
          <cell r="CR837" t="str">
            <v>UNIDAD DE SALUD INDIVIDUAL</v>
          </cell>
        </row>
        <row r="838">
          <cell r="S838" t="str">
            <v>31015549</v>
          </cell>
          <cell r="T838" t="str">
            <v>YUL</v>
          </cell>
          <cell r="U838" t="str">
            <v>GOMEZ</v>
          </cell>
          <cell r="V838" t="str">
            <v>CCOSCCO</v>
          </cell>
          <cell r="W838" t="str">
            <v>SIN DATOS</v>
          </cell>
          <cell r="X838" t="str">
            <v>15/10/1972</v>
          </cell>
          <cell r="Y838" t="str">
            <v>Masculino</v>
          </cell>
          <cell r="Z838" t="str">
            <v>Soltero</v>
          </cell>
          <cell r="AA838" t="str">
            <v>SIN DATOS</v>
          </cell>
          <cell r="AC838" t="str">
            <v>yugopaz@hotmail.com</v>
          </cell>
          <cell r="AD838" t="str">
            <v>975261216</v>
          </cell>
          <cell r="AE838" t="str">
            <v>Superior Universitario</v>
          </cell>
          <cell r="AF838" t="str">
            <v>Superior completo</v>
          </cell>
          <cell r="AG838" t="str">
            <v>ENFERMERA(O)</v>
          </cell>
          <cell r="AK838" t="str">
            <v>TITULO</v>
          </cell>
          <cell r="AL838" t="str">
            <v>33476</v>
          </cell>
          <cell r="AM838" t="str">
            <v>NO</v>
          </cell>
          <cell r="AR838" t="str">
            <v>SI</v>
          </cell>
          <cell r="AS838" t="str">
            <v>NO</v>
          </cell>
          <cell r="AT838" t="str">
            <v>NO</v>
          </cell>
          <cell r="AU838" t="str">
            <v>01/03/2016</v>
          </cell>
          <cell r="AV838" t="str">
            <v>2016-03-01</v>
          </cell>
          <cell r="AW838" t="str">
            <v>COORDINADOR/A</v>
          </cell>
          <cell r="AX838" t="str">
            <v>Regimen 1057 (CAS)</v>
          </cell>
          <cell r="AY838" t="str">
            <v>Contrato CAS</v>
          </cell>
          <cell r="AZ838" t="str">
            <v>Sin Nivel Remunerativo</v>
          </cell>
          <cell r="BA838" t="str">
            <v>0000-Sin Nivel Remunerativo</v>
          </cell>
          <cell r="BC838" t="str">
            <v>Recursos Ordinarios</v>
          </cell>
          <cell r="BD838" t="str">
            <v>4800</v>
          </cell>
          <cell r="BE838" t="str">
            <v>Presencial</v>
          </cell>
          <cell r="BF838" t="str">
            <v>NO</v>
          </cell>
          <cell r="BG838" t="str">
            <v>NO</v>
          </cell>
          <cell r="BI838" t="str">
            <v>NO</v>
          </cell>
          <cell r="BJ838" t="str">
            <v>NO</v>
          </cell>
          <cell r="BL838" t="str">
            <v>NO</v>
          </cell>
          <cell r="BM838" t="str">
            <v>Contrato Administrativo de Servicios</v>
          </cell>
          <cell r="BN838" t="str">
            <v>Profesionales</v>
          </cell>
          <cell r="BO838" t="str">
            <v>PROF. ADM</v>
          </cell>
          <cell r="BP838" t="str">
            <v>000540</v>
          </cell>
          <cell r="BQ838" t="str">
            <v>Ocupada</v>
          </cell>
          <cell r="BR838" t="str">
            <v>Contrato</v>
          </cell>
          <cell r="BS838" t="str">
            <v>01/09/2020</v>
          </cell>
          <cell r="BT838" t="str">
            <v>RESOLUCION DIRECTORAL</v>
          </cell>
          <cell r="BU838" t="str">
            <v>01/09/2020</v>
          </cell>
          <cell r="BV838" t="str">
            <v>417</v>
          </cell>
          <cell r="BW838" t="str">
            <v>UE 1498 RED DE SALUD ABANCAY</v>
          </cell>
          <cell r="BX838" t="str">
            <v>RED DE SALUD ABANCAY</v>
          </cell>
          <cell r="BZ838" t="str">
            <v>Personal y Obligaciones Sociales</v>
          </cell>
          <cell r="CA838" t="str">
            <v>RECURSOS ORDINARIOS</v>
          </cell>
          <cell r="CB838" t="str">
            <v>12</v>
          </cell>
          <cell r="CC838" t="str">
            <v>BANCO DE LA NACION</v>
          </cell>
          <cell r="CD838" t="str">
            <v>CUENTA DE AHORRO</v>
          </cell>
          <cell r="CE838" t="str">
            <v>04182184557</v>
          </cell>
          <cell r="CF838" t="str">
            <v>0000000000000000000</v>
          </cell>
          <cell r="CG838" t="str">
            <v>DL.25897 - SPP</v>
          </cell>
          <cell r="CH838" t="str">
            <v>AFP INTEGRA</v>
          </cell>
          <cell r="CI838" t="str">
            <v>01/09/2020</v>
          </cell>
          <cell r="CJ838" t="str">
            <v>565851YGCES3</v>
          </cell>
          <cell r="CK838" t="str">
            <v>000000000000000</v>
          </cell>
          <cell r="CL838" t="str">
            <v>UE Red De Salud Abancay</v>
          </cell>
          <cell r="CM838" t="str">
            <v>ACTIVO</v>
          </cell>
          <cell r="CQ838" t="str">
            <v>Perú</v>
          </cell>
          <cell r="CR838" t="str">
            <v>UNIDAD DE SALUD COLECTIVA</v>
          </cell>
        </row>
        <row r="839">
          <cell r="S839" t="str">
            <v>41588238</v>
          </cell>
          <cell r="T839" t="str">
            <v>YANETH INDIRA</v>
          </cell>
          <cell r="U839" t="str">
            <v>PICHIHUA</v>
          </cell>
          <cell r="V839" t="str">
            <v>BERNALES</v>
          </cell>
          <cell r="W839" t="str">
            <v>SIN DATOS</v>
          </cell>
          <cell r="X839" t="str">
            <v>31/05/1981</v>
          </cell>
          <cell r="Y839" t="str">
            <v>Femenino</v>
          </cell>
          <cell r="Z839" t="str">
            <v>Soltero</v>
          </cell>
          <cell r="AA839" t="str">
            <v>CHALHUANCA</v>
          </cell>
          <cell r="AE839" t="str">
            <v>Superior Universitario</v>
          </cell>
          <cell r="AF839" t="str">
            <v>Superior completo</v>
          </cell>
          <cell r="AG839" t="str">
            <v>CIRUJANO DENTISTA</v>
          </cell>
          <cell r="AK839" t="str">
            <v>TITULO</v>
          </cell>
          <cell r="AL839" t="str">
            <v>0011</v>
          </cell>
          <cell r="AM839" t="str">
            <v>NO</v>
          </cell>
          <cell r="AR839" t="str">
            <v>SI</v>
          </cell>
          <cell r="AS839" t="str">
            <v>NO</v>
          </cell>
          <cell r="AT839" t="str">
            <v>NO</v>
          </cell>
          <cell r="AV839" t="str">
            <v>01/01/2019</v>
          </cell>
          <cell r="AW839" t="str">
            <v>DIRECTOR/A GENERAL</v>
          </cell>
          <cell r="AX839" t="str">
            <v>Regimen 1057 (CAS)</v>
          </cell>
          <cell r="AY839" t="str">
            <v>Contrato CAS</v>
          </cell>
          <cell r="AZ839" t="str">
            <v>Sin Nivel Remunerativo</v>
          </cell>
          <cell r="BA839" t="str">
            <v>0000-Sin Nivel Remunerativo</v>
          </cell>
          <cell r="BC839" t="str">
            <v>Recursos Ordinarios</v>
          </cell>
          <cell r="BD839" t="str">
            <v>6800</v>
          </cell>
          <cell r="BE839" t="str">
            <v>Presencial</v>
          </cell>
          <cell r="BF839" t="str">
            <v>NO</v>
          </cell>
          <cell r="BG839" t="str">
            <v>NO</v>
          </cell>
          <cell r="BH839" t="str">
            <v>Hijo en edad de lactancia</v>
          </cell>
          <cell r="BI839" t="str">
            <v>NO</v>
          </cell>
          <cell r="BJ839" t="str">
            <v>NO</v>
          </cell>
          <cell r="BL839" t="str">
            <v>NO</v>
          </cell>
          <cell r="BM839" t="str">
            <v>Contrato Administrativo de Servicios</v>
          </cell>
          <cell r="BN839" t="str">
            <v>Funcionarios y Directivos</v>
          </cell>
          <cell r="BO839" t="str">
            <v>PROF. ADM</v>
          </cell>
          <cell r="BP839" t="str">
            <v>000518</v>
          </cell>
          <cell r="BQ839" t="str">
            <v>Ocupada</v>
          </cell>
          <cell r="BR839" t="str">
            <v>Contrato</v>
          </cell>
          <cell r="BS839" t="str">
            <v>07/01/2021</v>
          </cell>
          <cell r="BT839" t="str">
            <v>RESOLUCION DIRECTORAL</v>
          </cell>
          <cell r="BU839" t="str">
            <v>07/01/2021</v>
          </cell>
          <cell r="BV839" t="str">
            <v>064-2021</v>
          </cell>
          <cell r="BW839" t="str">
            <v>UE 1498 RED DE SALUD ABANCAY</v>
          </cell>
          <cell r="BX839" t="str">
            <v>RED DE SALUD ABANCAY</v>
          </cell>
          <cell r="BZ839" t="str">
            <v>Personal y Obligaciones Sociales</v>
          </cell>
          <cell r="CA839" t="str">
            <v>RECURSOS ORDINARIOS</v>
          </cell>
          <cell r="CB839" t="str">
            <v>12</v>
          </cell>
          <cell r="CC839" t="str">
            <v>BANCO DE LA NACION</v>
          </cell>
          <cell r="CD839" t="str">
            <v>CUENTA DE AHORRO</v>
          </cell>
          <cell r="CE839" t="str">
            <v>04181411045</v>
          </cell>
          <cell r="CF839" t="str">
            <v>00000000000000000000</v>
          </cell>
          <cell r="CG839" t="str">
            <v>DL.19990 - SNP</v>
          </cell>
          <cell r="CH839" t="str">
            <v>O.N.P.</v>
          </cell>
          <cell r="CI839" t="str">
            <v>07/01/2021</v>
          </cell>
          <cell r="CL839" t="str">
            <v>UE Red De Salud Abancay</v>
          </cell>
          <cell r="CM839" t="str">
            <v>ACTIVO</v>
          </cell>
          <cell r="CQ839" t="str">
            <v>Perú</v>
          </cell>
          <cell r="CR839" t="str">
            <v>DIRECCIÓN DE RED DE SALUD</v>
          </cell>
        </row>
        <row r="840">
          <cell r="S840" t="str">
            <v>31020756</v>
          </cell>
          <cell r="T840" t="str">
            <v>YESSENIA</v>
          </cell>
          <cell r="U840" t="str">
            <v>ARANDO</v>
          </cell>
          <cell r="V840" t="str">
            <v>LLERENA</v>
          </cell>
          <cell r="W840" t="str">
            <v>SIN DATOS</v>
          </cell>
          <cell r="X840" t="str">
            <v>17/09/1975</v>
          </cell>
          <cell r="Y840" t="str">
            <v>Femenino</v>
          </cell>
          <cell r="Z840" t="str">
            <v>Casado</v>
          </cell>
          <cell r="AA840" t="str">
            <v>AV.GARCILASO F 17</v>
          </cell>
          <cell r="AC840" t="str">
            <v>yedageca_1975@hotmail.com</v>
          </cell>
          <cell r="AD840" t="str">
            <v>983732438</v>
          </cell>
          <cell r="AE840" t="str">
            <v>Superior Técnico</v>
          </cell>
          <cell r="AF840" t="str">
            <v>Técnico superior completo</v>
          </cell>
          <cell r="AG840" t="str">
            <v>SECRETARIA</v>
          </cell>
          <cell r="AK840" t="str">
            <v>TITULO</v>
          </cell>
          <cell r="AM840" t="str">
            <v>NO</v>
          </cell>
          <cell r="AR840" t="str">
            <v>SI</v>
          </cell>
          <cell r="AS840" t="str">
            <v>NO</v>
          </cell>
          <cell r="AT840" t="str">
            <v>NO</v>
          </cell>
          <cell r="AV840" t="str">
            <v>01/01/2017</v>
          </cell>
          <cell r="AW840" t="str">
            <v>ASISTENTE/A TECNICO/A SECRETARIAL</v>
          </cell>
          <cell r="AX840" t="str">
            <v>Regimen 1057 (CAS)</v>
          </cell>
          <cell r="AY840" t="str">
            <v>Contrato CAS</v>
          </cell>
          <cell r="AZ840" t="str">
            <v>Sin Nivel Remunerativo</v>
          </cell>
          <cell r="BA840" t="str">
            <v>0000-Sin Nivel Remunerativo</v>
          </cell>
          <cell r="BC840" t="str">
            <v>Recursos Ordinarios</v>
          </cell>
          <cell r="BD840" t="str">
            <v>1800</v>
          </cell>
          <cell r="BE840" t="str">
            <v>Presencial</v>
          </cell>
          <cell r="BF840" t="str">
            <v>NO</v>
          </cell>
          <cell r="BG840" t="str">
            <v>NO</v>
          </cell>
          <cell r="BI840" t="str">
            <v>NO</v>
          </cell>
          <cell r="BJ840" t="str">
            <v>NO</v>
          </cell>
          <cell r="BL840" t="str">
            <v>NO</v>
          </cell>
          <cell r="BM840" t="str">
            <v>Contrato Administrativo de Servicios</v>
          </cell>
          <cell r="BN840" t="str">
            <v>Tecnicos</v>
          </cell>
          <cell r="BO840" t="str">
            <v>TECNICO ADM</v>
          </cell>
          <cell r="BP840" t="str">
            <v>000444</v>
          </cell>
          <cell r="BQ840" t="str">
            <v>Ocupada</v>
          </cell>
          <cell r="BR840" t="str">
            <v>Contrato</v>
          </cell>
          <cell r="BS840" t="str">
            <v>01/01/2017</v>
          </cell>
          <cell r="BT840" t="str">
            <v>MEMORANDUM</v>
          </cell>
          <cell r="BU840" t="str">
            <v>01/01/2019</v>
          </cell>
          <cell r="BV840" t="str">
            <v>00001</v>
          </cell>
          <cell r="BW840" t="str">
            <v>RED DE SALUD ABANCAY</v>
          </cell>
          <cell r="BX840" t="str">
            <v>DIRECCION EJECUTIVA</v>
          </cell>
          <cell r="BZ840" t="str">
            <v>Personal y Obligaciones Sociales</v>
          </cell>
          <cell r="CA840" t="str">
            <v>RECURSOS ORDINARIOS</v>
          </cell>
          <cell r="CB840" t="str">
            <v>12</v>
          </cell>
          <cell r="CC840" t="str">
            <v>BANCO DE LA NACION</v>
          </cell>
          <cell r="CD840" t="str">
            <v>CUENTA DE AHORRO</v>
          </cell>
          <cell r="CE840" t="str">
            <v>04181053157</v>
          </cell>
          <cell r="CF840" t="str">
            <v>00000000000000000000</v>
          </cell>
          <cell r="CG840" t="str">
            <v>DL.19990 - SNP</v>
          </cell>
          <cell r="CH840" t="str">
            <v>O.N.P.</v>
          </cell>
          <cell r="CI840" t="str">
            <v>01/07/2019</v>
          </cell>
          <cell r="CJ840" t="str">
            <v>000000000000</v>
          </cell>
          <cell r="CK840" t="str">
            <v>000000000000000</v>
          </cell>
          <cell r="CL840" t="str">
            <v>UE Red De Salud Abancay</v>
          </cell>
          <cell r="CM840" t="str">
            <v>ACTIVO</v>
          </cell>
          <cell r="CQ840" t="str">
            <v>Perú</v>
          </cell>
          <cell r="CR840" t="str">
            <v>DIRECCIÓN DE RED DE SALUD</v>
          </cell>
        </row>
        <row r="841">
          <cell r="S841" t="str">
            <v>31031168</v>
          </cell>
          <cell r="T841" t="str">
            <v>ROSSANA</v>
          </cell>
          <cell r="U841" t="str">
            <v>SANTA CRUZ</v>
          </cell>
          <cell r="V841" t="str">
            <v>LOAYZA</v>
          </cell>
          <cell r="W841" t="str">
            <v>SIN DATOS</v>
          </cell>
          <cell r="X841" t="str">
            <v>09/03/1970</v>
          </cell>
          <cell r="Y841" t="str">
            <v>Femenino</v>
          </cell>
          <cell r="Z841" t="str">
            <v>Soltero</v>
          </cell>
          <cell r="AA841" t="str">
            <v>AV.TAMBURCO 127</v>
          </cell>
          <cell r="AC841" t="str">
            <v>shana_st_02@hotmail.com</v>
          </cell>
          <cell r="AD841" t="str">
            <v>974121129</v>
          </cell>
          <cell r="AE841" t="str">
            <v>Superior Universitario</v>
          </cell>
          <cell r="AF841" t="str">
            <v>Superior completo</v>
          </cell>
          <cell r="AG841" t="str">
            <v>ENFERMERA(O)</v>
          </cell>
          <cell r="AK841" t="str">
            <v>TITULO</v>
          </cell>
          <cell r="AL841" t="str">
            <v>25761</v>
          </cell>
          <cell r="AM841" t="str">
            <v>SI</v>
          </cell>
          <cell r="AN841" t="str">
            <v>ENFERMERIA EN SALUD PUBLICA</v>
          </cell>
          <cell r="AO841" t="str">
            <v>RNE</v>
          </cell>
          <cell r="AP841" t="str">
            <v>9179</v>
          </cell>
          <cell r="AR841" t="str">
            <v>SI</v>
          </cell>
          <cell r="AS841" t="str">
            <v>NO</v>
          </cell>
          <cell r="AT841" t="str">
            <v>NO</v>
          </cell>
          <cell r="AV841" t="str">
            <v>2010-07-01</v>
          </cell>
          <cell r="AW841" t="str">
            <v>ENFERMERA/O</v>
          </cell>
          <cell r="AX841" t="str">
            <v>Regimen 276</v>
          </cell>
          <cell r="AY841" t="str">
            <v>Nombrado</v>
          </cell>
          <cell r="AZ841" t="str">
            <v>ENF-10</v>
          </cell>
          <cell r="BA841" t="str">
            <v>0076-ENF-10-Enfermera (nivel I)</v>
          </cell>
          <cell r="BB841" t="str">
            <v>10</v>
          </cell>
          <cell r="BC841" t="str">
            <v>Recursos Ordinarios</v>
          </cell>
          <cell r="BE841" t="str">
            <v>Presencial</v>
          </cell>
          <cell r="BF841" t="str">
            <v>NO</v>
          </cell>
          <cell r="BG841" t="str">
            <v>NO</v>
          </cell>
          <cell r="BI841" t="str">
            <v>NO</v>
          </cell>
          <cell r="BJ841" t="str">
            <v>NO</v>
          </cell>
          <cell r="BK841" t="str">
            <v>18/01/2008</v>
          </cell>
          <cell r="BL841" t="str">
            <v>SI</v>
          </cell>
          <cell r="BM841" t="str">
            <v>Activos</v>
          </cell>
          <cell r="BN841" t="str">
            <v>Profesionales de la Salud</v>
          </cell>
          <cell r="BO841" t="str">
            <v>PROF. DE LA SALUD</v>
          </cell>
          <cell r="BP841" t="str">
            <v>000190</v>
          </cell>
          <cell r="BQ841" t="str">
            <v>Ocupada</v>
          </cell>
          <cell r="BR841" t="str">
            <v>Ley 28498</v>
          </cell>
          <cell r="BS841" t="str">
            <v>01/04/2010</v>
          </cell>
          <cell r="BT841" t="str">
            <v>RESOLUCION DIRECTORAL</v>
          </cell>
          <cell r="BU841" t="str">
            <v>01/04/2010</v>
          </cell>
          <cell r="BV841" t="str">
            <v>-</v>
          </cell>
          <cell r="BW841" t="str">
            <v>RED DE SALUD ABANCAY</v>
          </cell>
          <cell r="BX841" t="str">
            <v>DIRECCION EJECUTIVA</v>
          </cell>
          <cell r="BY841" t="str">
            <v>GESTION ADMINISTRATIVA</v>
          </cell>
          <cell r="BZ841" t="str">
            <v>Personal y Obligaciones Sociales</v>
          </cell>
          <cell r="CA841" t="str">
            <v>RECURSOS ORDINARIOS</v>
          </cell>
          <cell r="CB841" t="str">
            <v>12</v>
          </cell>
          <cell r="CC841" t="str">
            <v>BANCO DE LA NACION</v>
          </cell>
          <cell r="CD841" t="str">
            <v>MULTIRED</v>
          </cell>
          <cell r="CE841" t="str">
            <v>04181071171</v>
          </cell>
          <cell r="CF841" t="str">
            <v>00000000000000000000</v>
          </cell>
          <cell r="CG841" t="str">
            <v>DL.25897 - SPP</v>
          </cell>
          <cell r="CH841" t="str">
            <v>PRIMA AFP</v>
          </cell>
          <cell r="CI841" t="str">
            <v>22/02/2000</v>
          </cell>
          <cell r="CJ841" t="str">
            <v>556340RSLTY7</v>
          </cell>
          <cell r="CK841" t="str">
            <v>000000000000000</v>
          </cell>
          <cell r="CL841" t="str">
            <v>UE Red De Salud Abancay</v>
          </cell>
          <cell r="CM841" t="str">
            <v>ACTIVO</v>
          </cell>
          <cell r="CQ841" t="str">
            <v>Perú</v>
          </cell>
          <cell r="CR841" t="str">
            <v>UNIDAD DE SALUD INDIVIDUAL</v>
          </cell>
        </row>
        <row r="842">
          <cell r="S842" t="str">
            <v>45141518</v>
          </cell>
          <cell r="T842" t="str">
            <v>NICOLAS</v>
          </cell>
          <cell r="U842" t="str">
            <v>JUAREZ</v>
          </cell>
          <cell r="V842" t="str">
            <v>CAHUANA</v>
          </cell>
          <cell r="W842" t="str">
            <v>SIN DATOS</v>
          </cell>
          <cell r="X842" t="str">
            <v>26/02/1986</v>
          </cell>
          <cell r="Y842" t="str">
            <v>Masculino</v>
          </cell>
          <cell r="Z842" t="str">
            <v>Soltero</v>
          </cell>
          <cell r="AA842" t="str">
            <v>SIN DATOS</v>
          </cell>
          <cell r="AC842" t="str">
            <v>nicojc86@hotmail.com</v>
          </cell>
          <cell r="AD842" t="str">
            <v>997910401</v>
          </cell>
          <cell r="AE842" t="str">
            <v>Superior Universitario</v>
          </cell>
          <cell r="AF842" t="str">
            <v>Superior completo</v>
          </cell>
          <cell r="AG842" t="str">
            <v>QUIMICO FARMACEUTICO</v>
          </cell>
          <cell r="AM842" t="str">
            <v>NO</v>
          </cell>
          <cell r="AR842" t="str">
            <v>SI</v>
          </cell>
          <cell r="AS842" t="str">
            <v>NO</v>
          </cell>
          <cell r="AT842" t="str">
            <v>NO</v>
          </cell>
          <cell r="AV842" t="str">
            <v>2014-05-06</v>
          </cell>
          <cell r="AW842" t="str">
            <v>QUIMICO FARMACEUTICO</v>
          </cell>
          <cell r="AX842" t="str">
            <v>Regimen 1057 (CAS)</v>
          </cell>
          <cell r="AY842" t="str">
            <v>Contrato CAS</v>
          </cell>
          <cell r="AZ842" t="str">
            <v>Sin Nivel Remunerativo</v>
          </cell>
          <cell r="BA842" t="str">
            <v>0000-Sin Nivel Remunerativo</v>
          </cell>
          <cell r="BC842" t="str">
            <v>Recursos Ordinarios</v>
          </cell>
          <cell r="BD842" t="str">
            <v>2500</v>
          </cell>
          <cell r="BE842" t="str">
            <v>Presencial</v>
          </cell>
          <cell r="BF842" t="str">
            <v>NO</v>
          </cell>
          <cell r="BG842" t="str">
            <v>NO</v>
          </cell>
          <cell r="BI842" t="str">
            <v>NO</v>
          </cell>
          <cell r="BJ842" t="str">
            <v>NO</v>
          </cell>
          <cell r="BL842" t="str">
            <v>NO</v>
          </cell>
          <cell r="BM842" t="str">
            <v>Contrato Administrativo de Servicios</v>
          </cell>
          <cell r="BN842" t="str">
            <v>Profesionales de la Salud</v>
          </cell>
          <cell r="BO842" t="str">
            <v>PROF. DE LA SALUD</v>
          </cell>
          <cell r="BP842" t="str">
            <v>000464</v>
          </cell>
          <cell r="BQ842" t="str">
            <v>Ocupada</v>
          </cell>
          <cell r="BR842" t="str">
            <v>Concurso</v>
          </cell>
          <cell r="BS842" t="str">
            <v>01/09/2019</v>
          </cell>
          <cell r="BT842" t="str">
            <v>MEMORANDUM</v>
          </cell>
          <cell r="BU842" t="str">
            <v>01/09/2019</v>
          </cell>
          <cell r="BV842" t="str">
            <v>0030</v>
          </cell>
          <cell r="BW842" t="str">
            <v>UE 1498 RED DE SALUD ABANCAY</v>
          </cell>
          <cell r="BX842" t="str">
            <v>RED DE SALUD ABANCAY</v>
          </cell>
          <cell r="BZ842" t="str">
            <v>Personal y Obligaciones Sociales</v>
          </cell>
          <cell r="CA842" t="str">
            <v>RECURSOS ORDINARIOS</v>
          </cell>
          <cell r="CB842" t="str">
            <v>6</v>
          </cell>
          <cell r="CC842" t="str">
            <v>BANCO DE LA NACION</v>
          </cell>
          <cell r="CD842" t="str">
            <v>CUENTA DE AHORRO</v>
          </cell>
          <cell r="CE842" t="str">
            <v>04181458955</v>
          </cell>
          <cell r="CF842" t="str">
            <v>00000000000000000000</v>
          </cell>
          <cell r="CG842" t="str">
            <v>DL.25897 - SPP</v>
          </cell>
          <cell r="CH842" t="str">
            <v>AFP INTEGRA</v>
          </cell>
          <cell r="CI842" t="str">
            <v>01/09/2019</v>
          </cell>
          <cell r="CJ842" t="str">
            <v>000000000000</v>
          </cell>
          <cell r="CK842" t="str">
            <v>000000000000000</v>
          </cell>
          <cell r="CL842" t="str">
            <v>UE Red De Salud Abancay</v>
          </cell>
          <cell r="CM842" t="str">
            <v>ACTIVO</v>
          </cell>
          <cell r="CQ842" t="str">
            <v>Perú</v>
          </cell>
          <cell r="CR842" t="str">
            <v>UNIDAD DE SALUD INDIVIDUAL</v>
          </cell>
        </row>
        <row r="843">
          <cell r="S843" t="str">
            <v>40865008</v>
          </cell>
          <cell r="T843" t="str">
            <v>MARIA</v>
          </cell>
          <cell r="U843" t="str">
            <v>CECINARIO</v>
          </cell>
          <cell r="V843" t="str">
            <v>TORBISCO</v>
          </cell>
          <cell r="W843" t="str">
            <v>SIN DATOS</v>
          </cell>
          <cell r="X843" t="str">
            <v>25/04/1981</v>
          </cell>
          <cell r="Y843" t="str">
            <v>Femenino</v>
          </cell>
          <cell r="Z843" t="str">
            <v>Casado</v>
          </cell>
          <cell r="AA843" t="str">
            <v>URB MICAELA BASTIDAS I 6</v>
          </cell>
          <cell r="AE843" t="str">
            <v>Superior Universitario</v>
          </cell>
          <cell r="AF843" t="str">
            <v>Superior completo</v>
          </cell>
          <cell r="AG843" t="str">
            <v>CONTADOR PUBLICO</v>
          </cell>
          <cell r="AK843" t="str">
            <v>TITULO</v>
          </cell>
          <cell r="AL843" t="str">
            <v>0000000000</v>
          </cell>
          <cell r="AM843" t="str">
            <v>NO</v>
          </cell>
          <cell r="AR843" t="str">
            <v>SI</v>
          </cell>
          <cell r="AS843" t="str">
            <v>NO</v>
          </cell>
          <cell r="AT843" t="str">
            <v>NO</v>
          </cell>
          <cell r="AV843" t="str">
            <v>01/06/2019</v>
          </cell>
          <cell r="AW843" t="str">
            <v>TECNICO/A ADMINISTRATIVO I</v>
          </cell>
          <cell r="AX843" t="str">
            <v>Regimen 1057 (CAS)</v>
          </cell>
          <cell r="AY843" t="str">
            <v>Contrato CAS</v>
          </cell>
          <cell r="AZ843" t="str">
            <v>Sin Nivel Remunerativo</v>
          </cell>
          <cell r="BA843" t="str">
            <v>0000-Sin Nivel Remunerativo</v>
          </cell>
          <cell r="BC843" t="str">
            <v>Recursos Ordinarios</v>
          </cell>
          <cell r="BD843" t="str">
            <v>2000</v>
          </cell>
          <cell r="BE843" t="str">
            <v>Presencial</v>
          </cell>
          <cell r="BF843" t="str">
            <v>NO</v>
          </cell>
          <cell r="BG843" t="str">
            <v>NO</v>
          </cell>
          <cell r="BI843" t="str">
            <v>NO</v>
          </cell>
          <cell r="BJ843" t="str">
            <v>NO</v>
          </cell>
          <cell r="BL843" t="str">
            <v>NO</v>
          </cell>
          <cell r="BM843" t="str">
            <v>Contrato Administrativo de Servicios</v>
          </cell>
          <cell r="BN843" t="str">
            <v>Tecnicos</v>
          </cell>
          <cell r="BO843" t="str">
            <v>TECNICO ADM</v>
          </cell>
          <cell r="BP843" t="str">
            <v>000450</v>
          </cell>
          <cell r="BQ843" t="str">
            <v>Ocupada</v>
          </cell>
          <cell r="BR843" t="str">
            <v>Concurso</v>
          </cell>
          <cell r="BS843" t="str">
            <v>01/09/2019</v>
          </cell>
          <cell r="BT843" t="str">
            <v>MEMORANDUM</v>
          </cell>
          <cell r="BU843" t="str">
            <v>01/09/2019</v>
          </cell>
          <cell r="BV843" t="str">
            <v>00040</v>
          </cell>
          <cell r="BW843" t="str">
            <v>UE 1498 RED DE SALUD ABANCAY</v>
          </cell>
          <cell r="BX843" t="str">
            <v>RED DE SALUD ABANCAY</v>
          </cell>
          <cell r="BZ843" t="str">
            <v>Personal y Obligaciones Sociales</v>
          </cell>
          <cell r="CA843" t="str">
            <v>RECURSOS ORDINARIOS</v>
          </cell>
          <cell r="CB843" t="str">
            <v>6</v>
          </cell>
          <cell r="CC843" t="str">
            <v>BANCO DE LA NACION</v>
          </cell>
          <cell r="CD843" t="str">
            <v>CUENTA DE AHORRO</v>
          </cell>
          <cell r="CE843" t="str">
            <v>04074350106</v>
          </cell>
          <cell r="CF843" t="str">
            <v>00000000000000000000</v>
          </cell>
          <cell r="CG843" t="str">
            <v>DL.25897 - SPP</v>
          </cell>
          <cell r="CH843" t="str">
            <v>PRIMA AFP</v>
          </cell>
          <cell r="CI843" t="str">
            <v>03/06/2019</v>
          </cell>
          <cell r="CJ843" t="str">
            <v>59690mctib6</v>
          </cell>
          <cell r="CK843" t="str">
            <v>000000000000000</v>
          </cell>
          <cell r="CL843" t="str">
            <v>UE Red De Salud Abancay</v>
          </cell>
          <cell r="CM843" t="str">
            <v>ACTIVO</v>
          </cell>
          <cell r="CQ843" t="str">
            <v>Perú</v>
          </cell>
          <cell r="CR843" t="str">
            <v>UNIDAD DE ADMINISTRACION</v>
          </cell>
        </row>
        <row r="844">
          <cell r="S844" t="str">
            <v>73859325</v>
          </cell>
          <cell r="T844" t="str">
            <v>CRISTINA</v>
          </cell>
          <cell r="U844" t="str">
            <v>SARAVIA</v>
          </cell>
          <cell r="V844" t="str">
            <v>CONTRERAS</v>
          </cell>
          <cell r="W844" t="str">
            <v>SIN DATOS</v>
          </cell>
          <cell r="X844" t="str">
            <v>08/12/1993</v>
          </cell>
          <cell r="Y844" t="str">
            <v>Femenino</v>
          </cell>
          <cell r="Z844" t="str">
            <v>Soltero</v>
          </cell>
          <cell r="AA844" t="str">
            <v>CORONEL GONZALES</v>
          </cell>
          <cell r="AE844" t="str">
            <v>Superior Universitario</v>
          </cell>
          <cell r="AF844" t="str">
            <v>Superior completo</v>
          </cell>
          <cell r="AG844" t="str">
            <v>CONTADOR PUBLICO</v>
          </cell>
          <cell r="AK844" t="str">
            <v>TITULO</v>
          </cell>
          <cell r="AL844" t="str">
            <v>0</v>
          </cell>
          <cell r="AM844" t="str">
            <v>NO</v>
          </cell>
          <cell r="AR844" t="str">
            <v>SI</v>
          </cell>
          <cell r="AS844" t="str">
            <v>NO</v>
          </cell>
          <cell r="AT844" t="str">
            <v>NO</v>
          </cell>
          <cell r="AV844" t="str">
            <v>01/09/2019</v>
          </cell>
          <cell r="AW844" t="str">
            <v>ASISTENTE/A ADMINISTRATIVO I</v>
          </cell>
          <cell r="AX844" t="str">
            <v>Regimen 1057 (CAS)</v>
          </cell>
          <cell r="AY844" t="str">
            <v>Contrato CAS</v>
          </cell>
          <cell r="AZ844" t="str">
            <v>Sin Nivel Remunerativo</v>
          </cell>
          <cell r="BA844" t="str">
            <v>0000-Sin Nivel Remunerativo</v>
          </cell>
          <cell r="BC844" t="str">
            <v>Recursos Ordinarios</v>
          </cell>
          <cell r="BD844" t="str">
            <v>2000</v>
          </cell>
          <cell r="BE844" t="str">
            <v>Presencial</v>
          </cell>
          <cell r="BF844" t="str">
            <v>NO</v>
          </cell>
          <cell r="BG844" t="str">
            <v>NO</v>
          </cell>
          <cell r="BI844" t="str">
            <v>NO</v>
          </cell>
          <cell r="BJ844" t="str">
            <v>NO</v>
          </cell>
          <cell r="BL844" t="str">
            <v>NO</v>
          </cell>
          <cell r="BM844" t="str">
            <v>Contrato Administrativo de Servicios</v>
          </cell>
          <cell r="BN844" t="str">
            <v>Profesionales</v>
          </cell>
          <cell r="BO844" t="str">
            <v>PROF. ADM</v>
          </cell>
          <cell r="BP844" t="str">
            <v>000467</v>
          </cell>
          <cell r="BQ844" t="str">
            <v>Ocupada</v>
          </cell>
          <cell r="BR844" t="str">
            <v>Concurso</v>
          </cell>
          <cell r="BS844" t="str">
            <v>01/09/2019</v>
          </cell>
          <cell r="BT844" t="str">
            <v>MEMORANDUM</v>
          </cell>
          <cell r="BU844" t="str">
            <v>01/09/2019</v>
          </cell>
          <cell r="BV844" t="str">
            <v>051</v>
          </cell>
          <cell r="BW844" t="str">
            <v>UE 1498 RED DE SALUD ABANCAY</v>
          </cell>
          <cell r="BX844" t="str">
            <v>RED DE SALUD ABANCAY</v>
          </cell>
          <cell r="BZ844" t="str">
            <v>Personal y Obligaciones Sociales</v>
          </cell>
          <cell r="CA844" t="str">
            <v>RECURSOS ORDINARIOS</v>
          </cell>
          <cell r="CB844" t="str">
            <v>6</v>
          </cell>
          <cell r="CC844" t="str">
            <v>BANCO DE LA NACION</v>
          </cell>
          <cell r="CD844" t="str">
            <v>CUENTA DE AHORRO</v>
          </cell>
          <cell r="CE844" t="str">
            <v>4181220312</v>
          </cell>
          <cell r="CF844" t="str">
            <v>00000000000000000000</v>
          </cell>
          <cell r="CG844" t="str">
            <v>DL.19990 - SNP</v>
          </cell>
          <cell r="CH844" t="str">
            <v>O.N.P.</v>
          </cell>
          <cell r="CI844" t="str">
            <v>01/09/2019</v>
          </cell>
          <cell r="CJ844" t="str">
            <v>000000000000</v>
          </cell>
          <cell r="CK844" t="str">
            <v>000000000000000</v>
          </cell>
          <cell r="CL844" t="str">
            <v>UE Red De Salud Abancay</v>
          </cell>
          <cell r="CM844" t="str">
            <v>ACTIVO</v>
          </cell>
          <cell r="CQ844" t="str">
            <v>Perú</v>
          </cell>
          <cell r="CR844" t="str">
            <v>UNIDAD DE ADMINISTRACION</v>
          </cell>
        </row>
        <row r="845">
          <cell r="S845" t="str">
            <v>47037080</v>
          </cell>
          <cell r="T845" t="str">
            <v>HILMAN</v>
          </cell>
          <cell r="U845" t="str">
            <v>DIAZ</v>
          </cell>
          <cell r="V845" t="str">
            <v>LETONA</v>
          </cell>
          <cell r="W845" t="str">
            <v>SIN DATOS</v>
          </cell>
          <cell r="X845" t="str">
            <v>17/05/1991</v>
          </cell>
          <cell r="Y845" t="str">
            <v>Masculino</v>
          </cell>
          <cell r="Z845" t="str">
            <v>Soltero</v>
          </cell>
          <cell r="AA845" t="str">
            <v>JR.26 DE MARZO I-6</v>
          </cell>
          <cell r="AE845" t="str">
            <v>Superior Universitario</v>
          </cell>
          <cell r="AF845" t="str">
            <v>Superior completo</v>
          </cell>
          <cell r="AG845" t="str">
            <v>INGENIERO DE SISTEMAS E INFORMATICA</v>
          </cell>
          <cell r="AK845" t="str">
            <v>BACHILLER</v>
          </cell>
          <cell r="AM845" t="str">
            <v>NO</v>
          </cell>
          <cell r="AR845" t="str">
            <v>SI</v>
          </cell>
          <cell r="AS845" t="str">
            <v>NO</v>
          </cell>
          <cell r="AT845" t="str">
            <v>NO</v>
          </cell>
          <cell r="AV845" t="str">
            <v>01/09/2019</v>
          </cell>
          <cell r="AW845" t="str">
            <v>TECNICO/A ADMINISTRATIVO I</v>
          </cell>
          <cell r="AX845" t="str">
            <v>Regimen 1057 (CAS)</v>
          </cell>
          <cell r="AY845" t="str">
            <v>Contrato CAS</v>
          </cell>
          <cell r="AZ845" t="str">
            <v>Sin Nivel Remunerativo</v>
          </cell>
          <cell r="BA845" t="str">
            <v>0000-Sin Nivel Remunerativo</v>
          </cell>
          <cell r="BC845" t="str">
            <v>Recursos Ordinarios</v>
          </cell>
          <cell r="BD845" t="str">
            <v>1800</v>
          </cell>
          <cell r="BE845" t="str">
            <v>Presencial</v>
          </cell>
          <cell r="BF845" t="str">
            <v>NO</v>
          </cell>
          <cell r="BG845" t="str">
            <v>NO</v>
          </cell>
          <cell r="BI845" t="str">
            <v>NO</v>
          </cell>
          <cell r="BJ845" t="str">
            <v>NO</v>
          </cell>
          <cell r="BL845" t="str">
            <v>NO</v>
          </cell>
          <cell r="BM845" t="str">
            <v>Contrato Administrativo de Servicios</v>
          </cell>
          <cell r="BN845" t="str">
            <v>Tecnicos</v>
          </cell>
          <cell r="BO845" t="str">
            <v>TECNICO ADM</v>
          </cell>
          <cell r="BP845" t="str">
            <v>000454</v>
          </cell>
          <cell r="BQ845" t="str">
            <v>Ocupada</v>
          </cell>
          <cell r="BR845" t="str">
            <v>Concurso</v>
          </cell>
          <cell r="BS845" t="str">
            <v>01/09/2019</v>
          </cell>
          <cell r="BT845" t="str">
            <v>MEMORANDUM</v>
          </cell>
          <cell r="BU845" t="str">
            <v>05/09/2009</v>
          </cell>
          <cell r="BV845" t="str">
            <v>0068</v>
          </cell>
          <cell r="BW845" t="str">
            <v>UE 1498 RED DE SALUD ABANCAY</v>
          </cell>
          <cell r="BX845" t="str">
            <v>RED DE SALUD ABANCAY</v>
          </cell>
          <cell r="BZ845" t="str">
            <v>Personal y Obligaciones Sociales</v>
          </cell>
          <cell r="CA845" t="str">
            <v>RECURSOS ORDINARIOS</v>
          </cell>
          <cell r="CB845" t="str">
            <v>6</v>
          </cell>
          <cell r="CC845" t="str">
            <v>BANCO DE LA NACION</v>
          </cell>
          <cell r="CD845" t="str">
            <v>CUENTA DE AHORRO</v>
          </cell>
          <cell r="CE845" t="str">
            <v>04181526454</v>
          </cell>
          <cell r="CF845" t="str">
            <v>00000000000000000000</v>
          </cell>
          <cell r="CG845" t="str">
            <v>DL.19990 - SNP</v>
          </cell>
          <cell r="CH845" t="str">
            <v>O.N.P.</v>
          </cell>
          <cell r="CI845" t="str">
            <v>01/09/2019</v>
          </cell>
          <cell r="CJ845" t="str">
            <v>000000000000</v>
          </cell>
          <cell r="CK845" t="str">
            <v>000000000000000</v>
          </cell>
          <cell r="CL845" t="str">
            <v>UE Red De Salud Abancay</v>
          </cell>
          <cell r="CM845" t="str">
            <v>ACTIVO</v>
          </cell>
          <cell r="CQ845" t="str">
            <v>Perú</v>
          </cell>
          <cell r="CR845" t="str">
            <v>UNIDAD DE INTELIGENCIA SANITARIA</v>
          </cell>
        </row>
        <row r="846">
          <cell r="S846" t="str">
            <v>23867159</v>
          </cell>
          <cell r="T846" t="str">
            <v>JOHNN</v>
          </cell>
          <cell r="U846" t="str">
            <v>CASTRO</v>
          </cell>
          <cell r="V846" t="str">
            <v>RODRIGUEZ</v>
          </cell>
          <cell r="W846" t="str">
            <v>SIN DATOS</v>
          </cell>
          <cell r="X846" t="str">
            <v>24/08/1972</v>
          </cell>
          <cell r="Y846" t="str">
            <v>Masculino</v>
          </cell>
          <cell r="Z846" t="str">
            <v>Casado</v>
          </cell>
          <cell r="AA846" t="str">
            <v>JR MARTINELLY S/N</v>
          </cell>
          <cell r="AE846" t="str">
            <v>Superior Técnico</v>
          </cell>
          <cell r="AF846" t="str">
            <v>Técnico superior completo</v>
          </cell>
          <cell r="AG846" t="str">
            <v>TECNICO EN MANTENIMIENTO</v>
          </cell>
          <cell r="AK846" t="str">
            <v>TITULO</v>
          </cell>
          <cell r="AM846" t="str">
            <v>NO</v>
          </cell>
          <cell r="AR846" t="str">
            <v>SI</v>
          </cell>
          <cell r="AS846" t="str">
            <v>NO</v>
          </cell>
          <cell r="AT846" t="str">
            <v>NO</v>
          </cell>
          <cell r="AV846" t="str">
            <v>01/09/2019</v>
          </cell>
          <cell r="AW846" t="str">
            <v>TECNICO/A EN MANTENIMIENTO</v>
          </cell>
          <cell r="AX846" t="str">
            <v>Regimen 1057 (CAS)</v>
          </cell>
          <cell r="AY846" t="str">
            <v>Contrato CAS</v>
          </cell>
          <cell r="AZ846" t="str">
            <v>Sin Nivel Remunerativo</v>
          </cell>
          <cell r="BA846" t="str">
            <v>0000-Sin Nivel Remunerativo</v>
          </cell>
          <cell r="BC846" t="str">
            <v>Recursos Ordinarios</v>
          </cell>
          <cell r="BD846" t="str">
            <v>1400</v>
          </cell>
          <cell r="BE846" t="str">
            <v>Presencial</v>
          </cell>
          <cell r="BF846" t="str">
            <v>NO</v>
          </cell>
          <cell r="BG846" t="str">
            <v>NO</v>
          </cell>
          <cell r="BI846" t="str">
            <v>NO</v>
          </cell>
          <cell r="BJ846" t="str">
            <v>NO</v>
          </cell>
          <cell r="BL846" t="str">
            <v>NO</v>
          </cell>
          <cell r="BM846" t="str">
            <v>Contrato Administrativo de Servicios</v>
          </cell>
          <cell r="BN846" t="str">
            <v>Tecnicos</v>
          </cell>
          <cell r="BO846" t="str">
            <v>TECNICO ADM</v>
          </cell>
          <cell r="BP846" t="str">
            <v>000543</v>
          </cell>
          <cell r="BQ846" t="str">
            <v>Ocupada</v>
          </cell>
          <cell r="BR846" t="str">
            <v>Concurso</v>
          </cell>
          <cell r="BS846" t="str">
            <v>01/09/2020</v>
          </cell>
          <cell r="BT846" t="str">
            <v>OFICIO</v>
          </cell>
          <cell r="BU846" t="str">
            <v>01/09/2020</v>
          </cell>
          <cell r="BV846" t="str">
            <v>340</v>
          </cell>
          <cell r="BW846" t="str">
            <v>UE 1498 RED DE SALUD ABANCAY</v>
          </cell>
          <cell r="BX846" t="str">
            <v>RED DE SALUD ABANCAY</v>
          </cell>
          <cell r="BZ846" t="str">
            <v>Personal y Obligaciones Sociales</v>
          </cell>
          <cell r="CA846" t="str">
            <v>RECURSOS ORDINARIOS</v>
          </cell>
          <cell r="CB846" t="str">
            <v>12</v>
          </cell>
          <cell r="CC846" t="str">
            <v>BANCO DE LA NACION</v>
          </cell>
          <cell r="CD846" t="str">
            <v>CUENTA DE AHORRO</v>
          </cell>
          <cell r="CE846" t="str">
            <v>04181519571</v>
          </cell>
          <cell r="CF846" t="str">
            <v>00000000000000</v>
          </cell>
          <cell r="CG846" t="str">
            <v>DL.19990 - SNP</v>
          </cell>
          <cell r="CH846" t="str">
            <v>O.N.P.</v>
          </cell>
          <cell r="CI846" t="str">
            <v>01/09/2020</v>
          </cell>
          <cell r="CJ846" t="str">
            <v>000000000000</v>
          </cell>
          <cell r="CK846" t="str">
            <v>000000000000000</v>
          </cell>
          <cell r="CL846" t="str">
            <v>UE Red De Salud Abancay</v>
          </cell>
          <cell r="CM846" t="str">
            <v>ACTIVO</v>
          </cell>
          <cell r="CQ846" t="str">
            <v>Perú</v>
          </cell>
          <cell r="CR846" t="str">
            <v>UNIDAD DE ADMINISTRACION</v>
          </cell>
        </row>
        <row r="847">
          <cell r="S847" t="str">
            <v>31182749</v>
          </cell>
          <cell r="T847" t="str">
            <v>EDUARDO</v>
          </cell>
          <cell r="U847" t="str">
            <v>PALMA</v>
          </cell>
          <cell r="V847" t="str">
            <v>OROSCO</v>
          </cell>
          <cell r="W847" t="str">
            <v>SIN DATOS</v>
          </cell>
          <cell r="X847" t="str">
            <v>31/07/1974</v>
          </cell>
          <cell r="Y847" t="str">
            <v>Masculino</v>
          </cell>
          <cell r="Z847" t="str">
            <v>Soltero</v>
          </cell>
          <cell r="AA847" t="str">
            <v>AYACUCHO 702</v>
          </cell>
          <cell r="AE847" t="str">
            <v>Superior Técnico</v>
          </cell>
          <cell r="AF847" t="str">
            <v>Técnico superior incompleto</v>
          </cell>
          <cell r="AG847" t="str">
            <v>TECNICO EN MANTENIMIENTO</v>
          </cell>
          <cell r="AK847" t="str">
            <v>ESTUDIANTE</v>
          </cell>
          <cell r="AM847" t="str">
            <v>NO</v>
          </cell>
          <cell r="AR847" t="str">
            <v>SI</v>
          </cell>
          <cell r="AS847" t="str">
            <v>NO</v>
          </cell>
          <cell r="AT847" t="str">
            <v>NO</v>
          </cell>
          <cell r="AV847" t="str">
            <v>01/09/2019</v>
          </cell>
          <cell r="AW847" t="str">
            <v>TECNICO/A EN SEGURIDAD</v>
          </cell>
          <cell r="AX847" t="str">
            <v>Regimen 1057 (CAS)</v>
          </cell>
          <cell r="AY847" t="str">
            <v>Contrato CAS</v>
          </cell>
          <cell r="AZ847" t="str">
            <v>Sin Nivel Remunerativo</v>
          </cell>
          <cell r="BA847" t="str">
            <v>0000-Sin Nivel Remunerativo</v>
          </cell>
          <cell r="BC847" t="str">
            <v>Recursos Ordinarios</v>
          </cell>
          <cell r="BD847" t="str">
            <v>1400</v>
          </cell>
          <cell r="BE847" t="str">
            <v>Presencial</v>
          </cell>
          <cell r="BF847" t="str">
            <v>NO</v>
          </cell>
          <cell r="BG847" t="str">
            <v>NO</v>
          </cell>
          <cell r="BI847" t="str">
            <v>NO</v>
          </cell>
          <cell r="BJ847" t="str">
            <v>NO</v>
          </cell>
          <cell r="BL847" t="str">
            <v>NO</v>
          </cell>
          <cell r="BM847" t="str">
            <v>Contrato Administrativo de Servicios</v>
          </cell>
          <cell r="BN847" t="str">
            <v>Tecnicos</v>
          </cell>
          <cell r="BO847" t="str">
            <v>TECNICO ADM</v>
          </cell>
          <cell r="BP847" t="str">
            <v>000541</v>
          </cell>
          <cell r="BQ847" t="str">
            <v>Ocupada</v>
          </cell>
          <cell r="BR847" t="str">
            <v>Concurso</v>
          </cell>
          <cell r="BS847" t="str">
            <v>01/09/2020</v>
          </cell>
          <cell r="BT847" t="str">
            <v>MEMORANDUM</v>
          </cell>
          <cell r="BU847" t="str">
            <v>01/09/2020</v>
          </cell>
          <cell r="BV847" t="str">
            <v>542</v>
          </cell>
          <cell r="BW847" t="str">
            <v>UE 1498 RED DE SALUD ABANCAY</v>
          </cell>
          <cell r="BX847" t="str">
            <v>RED DE SALUD ABANCAY</v>
          </cell>
          <cell r="BZ847" t="str">
            <v>Personal y Obligaciones Sociales</v>
          </cell>
          <cell r="CA847" t="str">
            <v>RECURSOS ORDINARIOS</v>
          </cell>
          <cell r="CB847" t="str">
            <v>12</v>
          </cell>
          <cell r="CC847" t="str">
            <v>BANCO DE LA NACION</v>
          </cell>
          <cell r="CD847" t="str">
            <v>CUENTA DE AHORRO</v>
          </cell>
          <cell r="CE847" t="str">
            <v>04181236936</v>
          </cell>
          <cell r="CG847" t="str">
            <v>DL.25897 - SPP</v>
          </cell>
          <cell r="CH847" t="str">
            <v>AFP INTEGRA</v>
          </cell>
          <cell r="CI847" t="str">
            <v>01/09/2020</v>
          </cell>
          <cell r="CJ847" t="str">
            <v>572391EPOMS3</v>
          </cell>
          <cell r="CK847" t="str">
            <v>000000000000000</v>
          </cell>
          <cell r="CL847" t="str">
            <v>UE Red De Salud Abancay</v>
          </cell>
          <cell r="CM847" t="str">
            <v>ACTIVO</v>
          </cell>
          <cell r="CQ847" t="str">
            <v>Perú</v>
          </cell>
          <cell r="CR847" t="str">
            <v>UNIDAD DE ADMINISTRACION</v>
          </cell>
        </row>
        <row r="848">
          <cell r="S848" t="str">
            <v>31031266</v>
          </cell>
          <cell r="T848" t="str">
            <v>JUSTINO</v>
          </cell>
          <cell r="U848" t="str">
            <v>MEDINA</v>
          </cell>
          <cell r="V848" t="str">
            <v>VALDERRAMA</v>
          </cell>
          <cell r="W848" t="str">
            <v>SIN DATOS</v>
          </cell>
          <cell r="X848" t="str">
            <v>26/09/1967</v>
          </cell>
          <cell r="Y848" t="str">
            <v>Masculino</v>
          </cell>
          <cell r="Z848" t="str">
            <v>Casado</v>
          </cell>
          <cell r="AA848" t="str">
            <v>C P M SANTA ISABEL DE CAYPE</v>
          </cell>
          <cell r="AE848" t="str">
            <v>Secundaria</v>
          </cell>
          <cell r="AF848" t="str">
            <v>Secundaria completa</v>
          </cell>
          <cell r="AM848" t="str">
            <v>NO</v>
          </cell>
          <cell r="AR848" t="str">
            <v>NO</v>
          </cell>
          <cell r="AS848" t="str">
            <v>NO</v>
          </cell>
          <cell r="AT848" t="str">
            <v>NO</v>
          </cell>
          <cell r="AV848" t="str">
            <v>01/06/2019</v>
          </cell>
          <cell r="AW848" t="str">
            <v>TRABAJADOR/A DE SERVICIOS GENERALES</v>
          </cell>
          <cell r="AX848" t="str">
            <v>Regimen 1057 (CAS)</v>
          </cell>
          <cell r="AY848" t="str">
            <v>Contrato CAS</v>
          </cell>
          <cell r="AZ848" t="str">
            <v>Sin Nivel Remunerativo</v>
          </cell>
          <cell r="BA848" t="str">
            <v>0000-Sin Nivel Remunerativo</v>
          </cell>
          <cell r="BC848" t="str">
            <v>Recursos Ordinarios</v>
          </cell>
          <cell r="BD848" t="str">
            <v>1400</v>
          </cell>
          <cell r="BE848" t="str">
            <v>Presencial</v>
          </cell>
          <cell r="BF848" t="str">
            <v>NO</v>
          </cell>
          <cell r="BG848" t="str">
            <v>NO</v>
          </cell>
          <cell r="BI848" t="str">
            <v>NO</v>
          </cell>
          <cell r="BJ848" t="str">
            <v>NO</v>
          </cell>
          <cell r="BL848" t="str">
            <v>NO</v>
          </cell>
          <cell r="BM848" t="str">
            <v>Contrato Administrativo de Servicios</v>
          </cell>
          <cell r="BN848" t="str">
            <v>Auxiliares</v>
          </cell>
          <cell r="BO848" t="str">
            <v>AUXILIAR ADM</v>
          </cell>
          <cell r="BP848" t="str">
            <v>000746</v>
          </cell>
          <cell r="BQ848" t="str">
            <v>Ocupada</v>
          </cell>
          <cell r="BR848" t="str">
            <v>Concurso</v>
          </cell>
          <cell r="BS848" t="str">
            <v>12/10/2021</v>
          </cell>
          <cell r="BT848" t="str">
            <v>MEMORANDUM</v>
          </cell>
          <cell r="BU848" t="str">
            <v>12/10/2021</v>
          </cell>
          <cell r="BV848" t="str">
            <v>1232-2021</v>
          </cell>
          <cell r="BW848" t="str">
            <v>UE 1498 RED DE SALUD ABANCAY</v>
          </cell>
          <cell r="BX848" t="str">
            <v>RED DE SALUD ABANCAY</v>
          </cell>
          <cell r="BZ848" t="str">
            <v>Personal y Obligaciones Sociales</v>
          </cell>
          <cell r="CA848" t="str">
            <v>RECURSOS ORDINARIOS</v>
          </cell>
          <cell r="CB848" t="str">
            <v>4</v>
          </cell>
          <cell r="CC848" t="str">
            <v>BANCO DE LA NACION</v>
          </cell>
          <cell r="CD848" t="str">
            <v>CUENTA CORRIENTE</v>
          </cell>
          <cell r="CE848" t="str">
            <v>00000000000000000000</v>
          </cell>
          <cell r="CF848" t="str">
            <v>00000000000000000000</v>
          </cell>
          <cell r="CG848" t="str">
            <v>DL.19990 - SNP</v>
          </cell>
          <cell r="CH848" t="str">
            <v>O.N.P.</v>
          </cell>
          <cell r="CI848" t="str">
            <v>12/05/2016</v>
          </cell>
          <cell r="CL848" t="str">
            <v>UE Red De Salud Abancay</v>
          </cell>
          <cell r="CM848" t="str">
            <v>ACTIVO</v>
          </cell>
          <cell r="CQ848" t="str">
            <v>Perú</v>
          </cell>
          <cell r="CR848" t="str">
            <v>UNIDAD DE ADMINISTRACION</v>
          </cell>
        </row>
        <row r="849">
          <cell r="S849" t="str">
            <v>41915983</v>
          </cell>
          <cell r="T849" t="str">
            <v>ROXANA</v>
          </cell>
          <cell r="U849" t="str">
            <v>ALMANZA</v>
          </cell>
          <cell r="V849" t="str">
            <v>CAMACHO</v>
          </cell>
          <cell r="W849" t="str">
            <v>SIN DATOS</v>
          </cell>
          <cell r="X849" t="str">
            <v>17/06/1983</v>
          </cell>
          <cell r="Y849" t="str">
            <v>Femenino</v>
          </cell>
          <cell r="Z849" t="str">
            <v>Soltero</v>
          </cell>
          <cell r="AA849" t="str">
            <v>PRADO</v>
          </cell>
          <cell r="AC849" t="str">
            <v>chanitaroxa@gmail.com,chanitaroxa@hotmail.com</v>
          </cell>
          <cell r="AD849" t="str">
            <v>983616029</v>
          </cell>
          <cell r="AE849" t="str">
            <v>Superior Universitario</v>
          </cell>
          <cell r="AF849" t="str">
            <v>Superior completo</v>
          </cell>
          <cell r="AG849" t="str">
            <v>ENFERMERA(O)</v>
          </cell>
          <cell r="AK849" t="str">
            <v>TITULO</v>
          </cell>
          <cell r="AL849" t="str">
            <v>63050</v>
          </cell>
          <cell r="AM849" t="str">
            <v>NO</v>
          </cell>
          <cell r="AR849" t="str">
            <v>SI</v>
          </cell>
          <cell r="AS849" t="str">
            <v>NO</v>
          </cell>
          <cell r="AT849" t="str">
            <v>NO</v>
          </cell>
          <cell r="AU849" t="str">
            <v>2016-08-01</v>
          </cell>
          <cell r="AV849" t="str">
            <v>01/02/2020</v>
          </cell>
          <cell r="AW849" t="str">
            <v>COORDINADOR/A</v>
          </cell>
          <cell r="AX849" t="str">
            <v>Regimen 1057 (CAS)</v>
          </cell>
          <cell r="AY849" t="str">
            <v>Contrato CAS</v>
          </cell>
          <cell r="AZ849" t="str">
            <v>Sin Nivel Remunerativo</v>
          </cell>
          <cell r="BA849" t="str">
            <v>0000-Sin Nivel Remunerativo</v>
          </cell>
          <cell r="BC849" t="str">
            <v>Recursos Ordinarios</v>
          </cell>
          <cell r="BD849" t="str">
            <v>2500</v>
          </cell>
          <cell r="BE849" t="str">
            <v>Presencial</v>
          </cell>
          <cell r="BF849" t="str">
            <v>NO</v>
          </cell>
          <cell r="BG849" t="str">
            <v>NO</v>
          </cell>
          <cell r="BI849" t="str">
            <v>NO</v>
          </cell>
          <cell r="BJ849" t="str">
            <v>NO</v>
          </cell>
          <cell r="BL849" t="str">
            <v>NO</v>
          </cell>
          <cell r="BM849" t="str">
            <v>Contrato Administrativo de Servicios</v>
          </cell>
          <cell r="BN849" t="str">
            <v>Profesionales</v>
          </cell>
          <cell r="BO849" t="str">
            <v>PROF. ADM</v>
          </cell>
          <cell r="BP849" t="str">
            <v>000522</v>
          </cell>
          <cell r="BQ849" t="str">
            <v>Ocupada</v>
          </cell>
          <cell r="BR849" t="str">
            <v>Contrato</v>
          </cell>
          <cell r="BS849" t="str">
            <v>01/09/2020</v>
          </cell>
          <cell r="BT849" t="str">
            <v>RESOLUCION DIRECTORAL</v>
          </cell>
          <cell r="BU849" t="str">
            <v>01/09/2020</v>
          </cell>
          <cell r="BV849" t="str">
            <v>700</v>
          </cell>
          <cell r="BW849" t="str">
            <v>UE 1498 RED DE SALUD ABANCAY</v>
          </cell>
          <cell r="BX849" t="str">
            <v>RED DE SALUD ABANCAY</v>
          </cell>
          <cell r="BZ849" t="str">
            <v>Personal y Obligaciones Sociales</v>
          </cell>
          <cell r="CA849" t="str">
            <v>RECURSOS ORDINARIOS</v>
          </cell>
          <cell r="CB849" t="str">
            <v>12</v>
          </cell>
          <cell r="CC849" t="str">
            <v>BANCO DE LA NACION</v>
          </cell>
          <cell r="CD849" t="str">
            <v>CUENTA DE AHORRO</v>
          </cell>
          <cell r="CE849" t="str">
            <v>04181504655</v>
          </cell>
          <cell r="CF849" t="str">
            <v>00000000000000000000</v>
          </cell>
          <cell r="CG849" t="str">
            <v>DL.25897 - SPP</v>
          </cell>
          <cell r="CH849" t="str">
            <v>AFP INTEGRA</v>
          </cell>
          <cell r="CI849" t="str">
            <v>01/09/2020</v>
          </cell>
          <cell r="CJ849" t="str">
            <v>304820RACAA5</v>
          </cell>
          <cell r="CK849" t="str">
            <v>000000000000000</v>
          </cell>
          <cell r="CL849" t="str">
            <v>UE Red De Salud Abancay</v>
          </cell>
          <cell r="CM849" t="str">
            <v>ACTIVO</v>
          </cell>
          <cell r="CQ849" t="str">
            <v>Perú</v>
          </cell>
          <cell r="CR849" t="str">
            <v>UNIDAD DE ADMINISTRACION</v>
          </cell>
        </row>
        <row r="850">
          <cell r="S850" t="str">
            <v>45668238</v>
          </cell>
          <cell r="T850" t="str">
            <v>YESENIA SOLEDAD</v>
          </cell>
          <cell r="U850" t="str">
            <v>MESCUA</v>
          </cell>
          <cell r="V850" t="str">
            <v>MENDOZA</v>
          </cell>
          <cell r="W850" t="str">
            <v>SIN DATOS</v>
          </cell>
          <cell r="X850" t="str">
            <v>18/12/1988</v>
          </cell>
          <cell r="Y850" t="str">
            <v>Femenino</v>
          </cell>
          <cell r="Z850" t="str">
            <v>Soltero</v>
          </cell>
          <cell r="AA850" t="str">
            <v>JR RETAMAS L 47</v>
          </cell>
          <cell r="AC850" t="str">
            <v>yesime_21@hotmail.com</v>
          </cell>
          <cell r="AD850" t="str">
            <v>920031703</v>
          </cell>
          <cell r="AE850" t="str">
            <v>Superior Universitario</v>
          </cell>
          <cell r="AF850" t="str">
            <v>Superior completo</v>
          </cell>
          <cell r="AG850" t="str">
            <v>ENFERMERA(O)</v>
          </cell>
          <cell r="AK850" t="str">
            <v>TITULO</v>
          </cell>
          <cell r="AL850" t="str">
            <v>60962</v>
          </cell>
          <cell r="AM850" t="str">
            <v>SI</v>
          </cell>
          <cell r="AN850" t="str">
            <v>ENFERMERIA EN SALUD PUBLICA</v>
          </cell>
          <cell r="AO850" t="str">
            <v>RNE</v>
          </cell>
          <cell r="AP850" t="str">
            <v>19795</v>
          </cell>
          <cell r="AQ850" t="str">
            <v>UNIVERSIDAD NACIONAL DEL CALLAO</v>
          </cell>
          <cell r="AR850" t="str">
            <v>SI</v>
          </cell>
          <cell r="AS850" t="str">
            <v>NO</v>
          </cell>
          <cell r="AT850" t="str">
            <v>NO</v>
          </cell>
          <cell r="AV850" t="str">
            <v>2013-03-01</v>
          </cell>
          <cell r="AW850" t="str">
            <v>ENFERMERA/O</v>
          </cell>
          <cell r="AX850" t="str">
            <v>Regimen 276</v>
          </cell>
          <cell r="AY850" t="str">
            <v>Nombrado</v>
          </cell>
          <cell r="AZ850" t="str">
            <v>ENF-10</v>
          </cell>
          <cell r="BA850" t="str">
            <v>0076-ENF-10-Enfermera (nivel I)</v>
          </cell>
          <cell r="BB850" t="str">
            <v>10</v>
          </cell>
          <cell r="BE850" t="str">
            <v>Presencial</v>
          </cell>
          <cell r="BF850" t="str">
            <v>NO</v>
          </cell>
          <cell r="BG850" t="str">
            <v>NO</v>
          </cell>
          <cell r="BI850" t="str">
            <v>NO</v>
          </cell>
          <cell r="BJ850" t="str">
            <v>NO</v>
          </cell>
          <cell r="BK850" t="str">
            <v>2016-01-01</v>
          </cell>
          <cell r="BL850" t="str">
            <v>NO</v>
          </cell>
          <cell r="BM850" t="str">
            <v>Activos</v>
          </cell>
          <cell r="BN850" t="str">
            <v>Profesionales de la Salud</v>
          </cell>
          <cell r="BO850" t="str">
            <v>PROF. DE LA SALUD</v>
          </cell>
          <cell r="BP850" t="str">
            <v>000467</v>
          </cell>
          <cell r="BQ850" t="str">
            <v>Ocupada</v>
          </cell>
          <cell r="BR850" t="str">
            <v>Ley 30281</v>
          </cell>
          <cell r="BS850" t="str">
            <v>31/12/2015</v>
          </cell>
          <cell r="BT850" t="str">
            <v>RESOLUCION DIRECTORAL</v>
          </cell>
          <cell r="BU850" t="str">
            <v>31/12/2015</v>
          </cell>
          <cell r="BV850" t="str">
            <v>Nombramiento 2015</v>
          </cell>
          <cell r="BW850" t="str">
            <v>RED DE SALUD ABANCAY</v>
          </cell>
          <cell r="BX850" t="str">
            <v>RED DE SALUD ABANCAY</v>
          </cell>
          <cell r="BY850" t="str">
            <v>GESTION ADMINISTRATIVA</v>
          </cell>
          <cell r="BZ850" t="str">
            <v>Personal y Obligaciones Sociales</v>
          </cell>
          <cell r="CA850" t="str">
            <v>RECURSOS ORDINARIOS</v>
          </cell>
          <cell r="CB850" t="str">
            <v>12</v>
          </cell>
          <cell r="CC850" t="str">
            <v>BANCO DE LA NACION</v>
          </cell>
          <cell r="CD850" t="str">
            <v>MULTIRED</v>
          </cell>
          <cell r="CE850" t="str">
            <v>00000</v>
          </cell>
          <cell r="CF850" t="str">
            <v>00000000000000000000</v>
          </cell>
          <cell r="CG850" t="str">
            <v>DL.19990 - SNP</v>
          </cell>
          <cell r="CH850" t="str">
            <v>O.N.P.</v>
          </cell>
          <cell r="CI850" t="str">
            <v>01/07/2018</v>
          </cell>
          <cell r="CJ850" t="str">
            <v>000000000000</v>
          </cell>
          <cell r="CK850" t="str">
            <v>000000000000000</v>
          </cell>
          <cell r="CL850" t="str">
            <v>UE Red De Salud Abancay</v>
          </cell>
          <cell r="CM850" t="str">
            <v>ACTIVO</v>
          </cell>
          <cell r="CQ850" t="str">
            <v>Perú</v>
          </cell>
          <cell r="CR850" t="str">
            <v>UNIDAD DE SALUD INDIVIDUAL</v>
          </cell>
        </row>
        <row r="851">
          <cell r="S851" t="str">
            <v>41927919</v>
          </cell>
          <cell r="T851" t="str">
            <v>LIDIA</v>
          </cell>
          <cell r="U851" t="str">
            <v>VEGA</v>
          </cell>
          <cell r="V851" t="str">
            <v>BERROCAL</v>
          </cell>
          <cell r="W851" t="str">
            <v>SIN DATOS</v>
          </cell>
          <cell r="X851" t="str">
            <v>01/07/1983</v>
          </cell>
          <cell r="Y851" t="str">
            <v>Femenino</v>
          </cell>
          <cell r="Z851" t="str">
            <v>Soltero</v>
          </cell>
          <cell r="AA851" t="str">
            <v>AV ARGENTINA 149,AV ARGENTINA 149</v>
          </cell>
          <cell r="AE851" t="str">
            <v>Superior Técnico</v>
          </cell>
          <cell r="AF851" t="str">
            <v>Técnico superior completo</v>
          </cell>
          <cell r="AG851" t="str">
            <v>SECRETARIA</v>
          </cell>
          <cell r="AH851" t="str">
            <v>SECRETARIA</v>
          </cell>
          <cell r="AK851" t="str">
            <v>TITULO</v>
          </cell>
          <cell r="AM851" t="str">
            <v>NO</v>
          </cell>
          <cell r="AR851" t="str">
            <v>SI</v>
          </cell>
          <cell r="AS851" t="str">
            <v>NO</v>
          </cell>
          <cell r="AT851" t="str">
            <v>NO</v>
          </cell>
          <cell r="AV851" t="str">
            <v>01/12/2020</v>
          </cell>
          <cell r="AW851" t="str">
            <v>TECNICO/A ADMINISTRATIVO I</v>
          </cell>
          <cell r="AX851" t="str">
            <v>Regimen 1057 (CAS)</v>
          </cell>
          <cell r="AY851" t="str">
            <v>Contrato CAS</v>
          </cell>
          <cell r="AZ851" t="str">
            <v>Sin Nivel Remunerativo</v>
          </cell>
          <cell r="BA851" t="str">
            <v>0000-Sin Nivel Remunerativo</v>
          </cell>
          <cell r="BC851" t="str">
            <v>Recursos Ordinarios</v>
          </cell>
          <cell r="BD851" t="str">
            <v>1400</v>
          </cell>
          <cell r="BE851" t="str">
            <v>Presencial</v>
          </cell>
          <cell r="BF851" t="str">
            <v>NO</v>
          </cell>
          <cell r="BG851" t="str">
            <v>NO</v>
          </cell>
          <cell r="BI851" t="str">
            <v>NO</v>
          </cell>
          <cell r="BJ851" t="str">
            <v>NO</v>
          </cell>
          <cell r="BL851" t="str">
            <v>NO</v>
          </cell>
          <cell r="BM851" t="str">
            <v>Contrato Administrativo de Servicios</v>
          </cell>
          <cell r="BN851" t="str">
            <v>Tecnicos</v>
          </cell>
          <cell r="BO851" t="str">
            <v>TECNICO ADM</v>
          </cell>
          <cell r="BP851" t="str">
            <v>000472</v>
          </cell>
          <cell r="BQ851" t="str">
            <v>Ocupada</v>
          </cell>
          <cell r="BR851" t="str">
            <v>Concurso</v>
          </cell>
          <cell r="BS851" t="str">
            <v>01/12/2020</v>
          </cell>
          <cell r="BT851" t="str">
            <v>MEMORANDUM</v>
          </cell>
          <cell r="BU851" t="str">
            <v>01/12/2020</v>
          </cell>
          <cell r="BV851" t="str">
            <v>1236</v>
          </cell>
          <cell r="BW851" t="str">
            <v>UE 1498 RED DE SALUD ABANCAY</v>
          </cell>
          <cell r="BX851" t="str">
            <v>RED DE SALUD ABANCAY</v>
          </cell>
          <cell r="BZ851" t="str">
            <v>Personal y Obligaciones Sociales</v>
          </cell>
          <cell r="CA851" t="str">
            <v>RECURSOS ORDINARIOS</v>
          </cell>
          <cell r="CB851" t="str">
            <v>12</v>
          </cell>
          <cell r="CC851" t="str">
            <v>BANCO DE LA NACION</v>
          </cell>
          <cell r="CD851" t="str">
            <v>CUENTA DE AHORRO</v>
          </cell>
          <cell r="CE851" t="str">
            <v>0</v>
          </cell>
          <cell r="CF851" t="str">
            <v>00000000000000000000</v>
          </cell>
          <cell r="CG851" t="str">
            <v>DL.19990 - SNP</v>
          </cell>
          <cell r="CH851" t="str">
            <v>O.N.P.</v>
          </cell>
          <cell r="CI851" t="str">
            <v>01/01/2021</v>
          </cell>
          <cell r="CJ851" t="str">
            <v>000000000000</v>
          </cell>
          <cell r="CK851" t="str">
            <v>000000000000000</v>
          </cell>
          <cell r="CL851" t="str">
            <v>UE Red De Salud Abancay</v>
          </cell>
          <cell r="CM851" t="str">
            <v>ACTIVO</v>
          </cell>
          <cell r="CQ851" t="str">
            <v>Perú</v>
          </cell>
          <cell r="CR851" t="str">
            <v>UNIDAD DE RELACIONES PUBLICAS</v>
          </cell>
        </row>
        <row r="852">
          <cell r="S852" t="str">
            <v>76656947</v>
          </cell>
          <cell r="T852" t="str">
            <v>SONIA LILIANA</v>
          </cell>
          <cell r="U852" t="str">
            <v>VASQUEZ</v>
          </cell>
          <cell r="V852" t="str">
            <v>ESPINOZA</v>
          </cell>
          <cell r="W852" t="str">
            <v>SIN DATOS</v>
          </cell>
          <cell r="X852" t="str">
            <v>11/07/1995</v>
          </cell>
          <cell r="Y852" t="str">
            <v>Femenino</v>
          </cell>
          <cell r="Z852" t="str">
            <v>Soltero</v>
          </cell>
          <cell r="AA852" t="str">
            <v>JUNIN</v>
          </cell>
          <cell r="AC852" t="str">
            <v>lilianavasquezespinoza@gmail.com</v>
          </cell>
          <cell r="AD852" t="str">
            <v>983601222</v>
          </cell>
          <cell r="AE852" t="str">
            <v>Superior Universitario</v>
          </cell>
          <cell r="AF852" t="str">
            <v>Superior completo</v>
          </cell>
          <cell r="AG852" t="str">
            <v>CONTADOR PUBLICO</v>
          </cell>
          <cell r="AK852" t="str">
            <v>TITULO</v>
          </cell>
          <cell r="AL852" t="str">
            <v>0</v>
          </cell>
          <cell r="AM852" t="str">
            <v>NO</v>
          </cell>
          <cell r="AR852" t="str">
            <v>SI</v>
          </cell>
          <cell r="AS852" t="str">
            <v>NO</v>
          </cell>
          <cell r="AT852" t="str">
            <v>NO</v>
          </cell>
          <cell r="AV852" t="str">
            <v>18/04/2017</v>
          </cell>
          <cell r="AW852" t="str">
            <v>CONTADOR/A I</v>
          </cell>
          <cell r="AX852" t="str">
            <v>Regimen 1057 (CAS)</v>
          </cell>
          <cell r="AY852" t="str">
            <v>Contrato CAS</v>
          </cell>
          <cell r="AZ852" t="str">
            <v>Sin Nivel Remunerativo</v>
          </cell>
          <cell r="BA852" t="str">
            <v>0000-Sin Nivel Remunerativo</v>
          </cell>
          <cell r="BC852" t="str">
            <v>Recursos Ordinarios</v>
          </cell>
          <cell r="BD852" t="str">
            <v>2500</v>
          </cell>
          <cell r="BE852" t="str">
            <v>Presencial</v>
          </cell>
          <cell r="BF852" t="str">
            <v>NO</v>
          </cell>
          <cell r="BG852" t="str">
            <v>NO</v>
          </cell>
          <cell r="BI852" t="str">
            <v>NO</v>
          </cell>
          <cell r="BJ852" t="str">
            <v>NO</v>
          </cell>
          <cell r="BL852" t="str">
            <v>NO</v>
          </cell>
          <cell r="BM852" t="str">
            <v>Contrato Administrativo de Servicios</v>
          </cell>
          <cell r="BN852" t="str">
            <v>Profesionales</v>
          </cell>
          <cell r="BO852" t="str">
            <v>PROF. ADM</v>
          </cell>
          <cell r="BP852" t="str">
            <v>000448</v>
          </cell>
          <cell r="BQ852" t="str">
            <v>Ocupada</v>
          </cell>
          <cell r="BR852" t="str">
            <v>Concurso</v>
          </cell>
          <cell r="BS852" t="str">
            <v>04/12/2020</v>
          </cell>
          <cell r="BT852" t="str">
            <v>MEMORANDUM</v>
          </cell>
          <cell r="BU852" t="str">
            <v>04/12/2020</v>
          </cell>
          <cell r="BV852" t="str">
            <v>1237</v>
          </cell>
          <cell r="BW852" t="str">
            <v>UE 1498 RED DE SALUD ABANCAY</v>
          </cell>
          <cell r="BX852" t="str">
            <v>RED DE SALUD ABANCAY</v>
          </cell>
          <cell r="BZ852" t="str">
            <v>Personal y Obligaciones Sociales</v>
          </cell>
          <cell r="CA852" t="str">
            <v>RECURSOS ORDINARIOS</v>
          </cell>
          <cell r="CB852" t="str">
            <v>12</v>
          </cell>
          <cell r="CC852" t="str">
            <v>BANCO DE LA NACION</v>
          </cell>
          <cell r="CD852" t="str">
            <v>CUENTA DE AHORRO</v>
          </cell>
          <cell r="CE852" t="str">
            <v>0</v>
          </cell>
          <cell r="CF852" t="str">
            <v>00000000000000000000</v>
          </cell>
          <cell r="CG852" t="str">
            <v>DL.19990 - SNP</v>
          </cell>
          <cell r="CH852" t="str">
            <v>O.N.P.</v>
          </cell>
          <cell r="CI852" t="str">
            <v>01/12/2020</v>
          </cell>
          <cell r="CJ852" t="str">
            <v>000000000000</v>
          </cell>
          <cell r="CK852" t="str">
            <v>000000000000000</v>
          </cell>
          <cell r="CL852" t="str">
            <v>UE Red De Salud Abancay</v>
          </cell>
          <cell r="CM852" t="str">
            <v>ACTIVO</v>
          </cell>
          <cell r="CQ852" t="str">
            <v>Perú</v>
          </cell>
          <cell r="CR852" t="str">
            <v>UNIDAD DE ADMINISTRACION</v>
          </cell>
        </row>
        <row r="853">
          <cell r="S853" t="str">
            <v>44811496</v>
          </cell>
          <cell r="T853" t="str">
            <v>ROSMERY</v>
          </cell>
          <cell r="U853" t="str">
            <v>GUTIERREZ</v>
          </cell>
          <cell r="V853" t="str">
            <v>VILLAFUERTE</v>
          </cell>
          <cell r="W853" t="str">
            <v>SIN DATOS</v>
          </cell>
          <cell r="X853" t="str">
            <v>10/12/1987</v>
          </cell>
          <cell r="Y853" t="str">
            <v>Femenino</v>
          </cell>
          <cell r="Z853" t="str">
            <v>Soltero</v>
          </cell>
          <cell r="AA853" t="str">
            <v>MCELA BASTIDAS S/N</v>
          </cell>
          <cell r="AE853" t="str">
            <v>Superior Técnico</v>
          </cell>
          <cell r="AF853" t="str">
            <v>Técnico superior completo</v>
          </cell>
          <cell r="AG853" t="str">
            <v>TECNICO DE FARMACIA</v>
          </cell>
          <cell r="AK853" t="str">
            <v>TITULO</v>
          </cell>
          <cell r="AM853" t="str">
            <v>NO</v>
          </cell>
          <cell r="AR853" t="str">
            <v>SI</v>
          </cell>
          <cell r="AS853" t="str">
            <v>NO</v>
          </cell>
          <cell r="AT853" t="str">
            <v>NO</v>
          </cell>
          <cell r="AU853" t="str">
            <v>01/01/2019</v>
          </cell>
          <cell r="AV853" t="str">
            <v>05/08/2022</v>
          </cell>
          <cell r="AW853" t="str">
            <v>TECNICO/A EN FARMACIA I</v>
          </cell>
          <cell r="AX853" t="str">
            <v>Regimen 1057 (CAS)</v>
          </cell>
          <cell r="AY853" t="str">
            <v>CAS LEY N° 31538</v>
          </cell>
          <cell r="AZ853" t="str">
            <v>Sin Nivel Remunerativo</v>
          </cell>
          <cell r="BA853" t="str">
            <v>0000-Sin Nivel Remunerativo</v>
          </cell>
          <cell r="BC853" t="str">
            <v>Recursos Ordinarios</v>
          </cell>
          <cell r="BD853" t="str">
            <v>1800</v>
          </cell>
          <cell r="BE853" t="str">
            <v>Presencial</v>
          </cell>
          <cell r="BF853" t="str">
            <v>NO</v>
          </cell>
          <cell r="BG853" t="str">
            <v>NO</v>
          </cell>
          <cell r="BI853" t="str">
            <v>NO</v>
          </cell>
          <cell r="BJ853" t="str">
            <v>NO</v>
          </cell>
          <cell r="BL853" t="str">
            <v>NO</v>
          </cell>
          <cell r="BM853" t="str">
            <v>Contrato Administrativo de Servicios</v>
          </cell>
          <cell r="BN853" t="str">
            <v>Tecnicos</v>
          </cell>
          <cell r="BO853" t="str">
            <v>TECNICO ASIS</v>
          </cell>
          <cell r="BP853" t="str">
            <v>000803</v>
          </cell>
          <cell r="BQ853" t="str">
            <v>Ocupada</v>
          </cell>
          <cell r="BR853" t="str">
            <v>Contrato</v>
          </cell>
          <cell r="BS853" t="str">
            <v>05/08/2022</v>
          </cell>
          <cell r="BT853" t="str">
            <v>MEMORANDUM</v>
          </cell>
          <cell r="BU853" t="str">
            <v>05/08/2022</v>
          </cell>
          <cell r="BV853" t="str">
            <v>1086-2022</v>
          </cell>
          <cell r="BW853" t="str">
            <v>UE 1498 RED DE SALUD ABANCAY</v>
          </cell>
          <cell r="BX853" t="str">
            <v>RED DE SALUD ABANCAY</v>
          </cell>
          <cell r="BZ853" t="str">
            <v>Personal y Obligaciones Sociales</v>
          </cell>
          <cell r="CA853" t="str">
            <v>RECURSOS ORDINARIOS</v>
          </cell>
          <cell r="CB853" t="str">
            <v>2</v>
          </cell>
          <cell r="CC853" t="str">
            <v>BANCO DE LA NACION</v>
          </cell>
          <cell r="CD853" t="str">
            <v>MULTIRED</v>
          </cell>
          <cell r="CG853" t="str">
            <v>DL.19990 - SNP</v>
          </cell>
          <cell r="CH853" t="str">
            <v>O.N.P.</v>
          </cell>
          <cell r="CI853" t="str">
            <v>05/08/2022</v>
          </cell>
          <cell r="CL853" t="str">
            <v>UE Red De Salud Abancay</v>
          </cell>
          <cell r="CM853" t="str">
            <v>ACTIVO</v>
          </cell>
          <cell r="CQ853" t="str">
            <v>Perú</v>
          </cell>
          <cell r="CR853" t="str">
            <v>UNIDAD DE SALUD INDIVIDUAL</v>
          </cell>
        </row>
        <row r="854">
          <cell r="S854" t="str">
            <v>73448291</v>
          </cell>
          <cell r="T854" t="str">
            <v>CESAR GONZALO</v>
          </cell>
          <cell r="U854" t="str">
            <v>PINTO</v>
          </cell>
          <cell r="V854" t="str">
            <v>MOSCOSO</v>
          </cell>
          <cell r="W854" t="str">
            <v>SIN DATOS</v>
          </cell>
          <cell r="X854" t="str">
            <v>24/07/1997</v>
          </cell>
          <cell r="Y854" t="str">
            <v>Masculino</v>
          </cell>
          <cell r="Z854" t="str">
            <v>Soltero</v>
          </cell>
          <cell r="AA854" t="str">
            <v>PUMACAHUA</v>
          </cell>
          <cell r="AE854" t="str">
            <v>Superior Universitario</v>
          </cell>
          <cell r="AF854" t="str">
            <v>Superior completo</v>
          </cell>
          <cell r="AG854" t="str">
            <v>ECONOMISTA</v>
          </cell>
          <cell r="AK854" t="str">
            <v>TITULO</v>
          </cell>
          <cell r="AL854" t="str">
            <v>0000000000</v>
          </cell>
          <cell r="AM854" t="str">
            <v>NO</v>
          </cell>
          <cell r="AR854" t="str">
            <v>SI</v>
          </cell>
          <cell r="AS854" t="str">
            <v>NO</v>
          </cell>
          <cell r="AT854" t="str">
            <v>NO</v>
          </cell>
          <cell r="AV854" t="str">
            <v>01/12/2020</v>
          </cell>
          <cell r="AW854" t="str">
            <v>TECNICO/A ADMINISTRATIVO I</v>
          </cell>
          <cell r="AX854" t="str">
            <v>Regimen 1057 (CAS)</v>
          </cell>
          <cell r="AY854" t="str">
            <v>Contrato CAS</v>
          </cell>
          <cell r="AZ854" t="str">
            <v>Sin Nivel Remunerativo</v>
          </cell>
          <cell r="BA854" t="str">
            <v>0000-Sin Nivel Remunerativo</v>
          </cell>
          <cell r="BC854" t="str">
            <v>Recursos Ordinarios</v>
          </cell>
          <cell r="BD854" t="str">
            <v>2000</v>
          </cell>
          <cell r="BE854" t="str">
            <v>Presencial</v>
          </cell>
          <cell r="BF854" t="str">
            <v>NO</v>
          </cell>
          <cell r="BG854" t="str">
            <v>NO</v>
          </cell>
          <cell r="BI854" t="str">
            <v>NO</v>
          </cell>
          <cell r="BJ854" t="str">
            <v>NO</v>
          </cell>
          <cell r="BL854" t="str">
            <v>NO</v>
          </cell>
          <cell r="BM854" t="str">
            <v>Contrato Administrativo de Servicios</v>
          </cell>
          <cell r="BN854" t="str">
            <v>Tecnicos</v>
          </cell>
          <cell r="BO854" t="str">
            <v>TECNICO ADM</v>
          </cell>
          <cell r="BP854" t="str">
            <v>000554</v>
          </cell>
          <cell r="BQ854" t="str">
            <v>Ocupada</v>
          </cell>
          <cell r="BR854" t="str">
            <v>Concurso</v>
          </cell>
          <cell r="BS854" t="str">
            <v>01/12/2020</v>
          </cell>
          <cell r="BT854" t="str">
            <v>MEMORANDUM</v>
          </cell>
          <cell r="BU854" t="str">
            <v>31/12/2020</v>
          </cell>
          <cell r="BV854" t="str">
            <v>002-2021</v>
          </cell>
          <cell r="BW854" t="str">
            <v>UE 1498 RED DE SALUD ABANCAY</v>
          </cell>
          <cell r="BX854" t="str">
            <v>RED DE SALUD ABANCAY</v>
          </cell>
          <cell r="BZ854" t="str">
            <v>Personal y Obligaciones Sociales</v>
          </cell>
          <cell r="CA854" t="str">
            <v>RECURSOS ORDINARIOS</v>
          </cell>
          <cell r="CB854" t="str">
            <v>12</v>
          </cell>
          <cell r="CC854" t="str">
            <v>BANCO DE LA NACION</v>
          </cell>
          <cell r="CD854" t="str">
            <v>CUENTA DE AHORRO</v>
          </cell>
          <cell r="CE854" t="str">
            <v>04181804969</v>
          </cell>
          <cell r="CF854" t="str">
            <v>00000000000000000</v>
          </cell>
          <cell r="CG854" t="str">
            <v>DL.19990 - SNP</v>
          </cell>
          <cell r="CH854" t="str">
            <v>O.N.P.</v>
          </cell>
          <cell r="CI854" t="str">
            <v>01/02/2021</v>
          </cell>
          <cell r="CJ854" t="str">
            <v>000000000000</v>
          </cell>
          <cell r="CK854" t="str">
            <v>000000000000000</v>
          </cell>
          <cell r="CL854" t="str">
            <v>UE Red De Salud Abancay</v>
          </cell>
          <cell r="CM854" t="str">
            <v>ACTIVO</v>
          </cell>
          <cell r="CQ854" t="str">
            <v>Perú</v>
          </cell>
          <cell r="CR854" t="str">
            <v>UNIDAD DE ADMINISTRACION</v>
          </cell>
        </row>
        <row r="855">
          <cell r="S855" t="str">
            <v>46386510</v>
          </cell>
          <cell r="T855" t="str">
            <v>KATHERINE ESTEFANI</v>
          </cell>
          <cell r="U855" t="str">
            <v>ZUTA</v>
          </cell>
          <cell r="V855" t="str">
            <v>RIPA</v>
          </cell>
          <cell r="W855" t="str">
            <v>SIN DATOS</v>
          </cell>
          <cell r="X855" t="str">
            <v>04/06/1990</v>
          </cell>
          <cell r="Y855" t="str">
            <v>Femenino</v>
          </cell>
          <cell r="Z855" t="str">
            <v>Soltero</v>
          </cell>
          <cell r="AA855" t="str">
            <v>SIN DATOS</v>
          </cell>
          <cell r="AE855" t="str">
            <v>Superior Universitario</v>
          </cell>
          <cell r="AF855" t="str">
            <v>Superior completo</v>
          </cell>
          <cell r="AG855" t="str">
            <v>CONTADOR PUBLICO</v>
          </cell>
          <cell r="AK855" t="str">
            <v>TITULO</v>
          </cell>
          <cell r="AL855" t="str">
            <v>1168</v>
          </cell>
          <cell r="AM855" t="str">
            <v>NO</v>
          </cell>
          <cell r="AR855" t="str">
            <v>SI</v>
          </cell>
          <cell r="AS855" t="str">
            <v>NO</v>
          </cell>
          <cell r="AT855" t="str">
            <v>NO</v>
          </cell>
          <cell r="AV855" t="str">
            <v>03/05/2020</v>
          </cell>
          <cell r="AW855" t="str">
            <v>JEFE/A DE UNIDAD</v>
          </cell>
          <cell r="AX855" t="str">
            <v>Regimen 1057 (CAS)</v>
          </cell>
          <cell r="AY855" t="str">
            <v>Contrato CAS</v>
          </cell>
          <cell r="AZ855" t="str">
            <v>Sin Nivel Remunerativo</v>
          </cell>
          <cell r="BA855" t="str">
            <v>0000-Sin Nivel Remunerativo</v>
          </cell>
          <cell r="BC855" t="str">
            <v>Recursos Ordinarios</v>
          </cell>
          <cell r="BD855" t="str">
            <v>4800</v>
          </cell>
          <cell r="BE855" t="str">
            <v>Presencial</v>
          </cell>
          <cell r="BF855" t="str">
            <v>NO</v>
          </cell>
          <cell r="BG855" t="str">
            <v>NO</v>
          </cell>
          <cell r="BI855" t="str">
            <v>NO</v>
          </cell>
          <cell r="BJ855" t="str">
            <v>NO</v>
          </cell>
          <cell r="BL855" t="str">
            <v>NO</v>
          </cell>
          <cell r="BM855" t="str">
            <v>Contrato Administrativo de Servicios</v>
          </cell>
          <cell r="BN855" t="str">
            <v>Funcionarios y Directivos</v>
          </cell>
          <cell r="BO855" t="str">
            <v>PROF. ADM</v>
          </cell>
          <cell r="BP855" t="str">
            <v>000520</v>
          </cell>
          <cell r="BQ855" t="str">
            <v>Ocupada</v>
          </cell>
          <cell r="BR855" t="str">
            <v>Contrato</v>
          </cell>
          <cell r="BS855" t="str">
            <v>01/02/2021</v>
          </cell>
          <cell r="BT855" t="str">
            <v>RESOLUCION DIRECTORAL</v>
          </cell>
          <cell r="BU855" t="str">
            <v>01/02/2021</v>
          </cell>
          <cell r="BV855" t="str">
            <v>0123</v>
          </cell>
          <cell r="BW855" t="str">
            <v>UE 1498 RED DE SALUD ABANCAY</v>
          </cell>
          <cell r="BX855" t="str">
            <v>RED DE SALUD ABANCAY</v>
          </cell>
          <cell r="BZ855" t="str">
            <v>Personal y Obligaciones Sociales</v>
          </cell>
          <cell r="CA855" t="str">
            <v>RECURSOS ORDINARIOS</v>
          </cell>
          <cell r="CB855" t="str">
            <v>12</v>
          </cell>
          <cell r="CC855" t="str">
            <v>BANCO DE LA NACION</v>
          </cell>
          <cell r="CD855" t="str">
            <v>CUENTA DE AHORRO</v>
          </cell>
          <cell r="CE855" t="str">
            <v>00000000000000</v>
          </cell>
          <cell r="CF855" t="str">
            <v>00000000000000000000</v>
          </cell>
          <cell r="CG855" t="str">
            <v>DL.25897 - SPP</v>
          </cell>
          <cell r="CH855" t="str">
            <v>AFP HABITAT</v>
          </cell>
          <cell r="CI855" t="str">
            <v>01/02/2021</v>
          </cell>
          <cell r="CJ855" t="str">
            <v>000000000000</v>
          </cell>
          <cell r="CK855" t="str">
            <v>000000000000000</v>
          </cell>
          <cell r="CL855" t="str">
            <v>UE Red De Salud Abancay</v>
          </cell>
          <cell r="CM855" t="str">
            <v>ACTIVO</v>
          </cell>
          <cell r="CQ855" t="str">
            <v>Perú</v>
          </cell>
          <cell r="CR855" t="str">
            <v>UNIDAD DE ADMINISTRACION</v>
          </cell>
        </row>
        <row r="856">
          <cell r="S856" t="str">
            <v>70220787</v>
          </cell>
          <cell r="T856" t="str">
            <v>ERIKA PATRICIA</v>
          </cell>
          <cell r="U856" t="str">
            <v>GOMEZ</v>
          </cell>
          <cell r="V856" t="str">
            <v>TORRES</v>
          </cell>
          <cell r="W856" t="str">
            <v>SIN DATOS</v>
          </cell>
          <cell r="X856" t="str">
            <v>09/03/1988</v>
          </cell>
          <cell r="Y856" t="str">
            <v>Femenino</v>
          </cell>
          <cell r="Z856" t="str">
            <v>Soltero</v>
          </cell>
          <cell r="AA856" t="str">
            <v>PROLG. HUANCAVELICA 990</v>
          </cell>
          <cell r="AC856" t="str">
            <v>jimeri39@hotmail.com</v>
          </cell>
          <cell r="AD856" t="str">
            <v>958848449</v>
          </cell>
          <cell r="AE856" t="str">
            <v>Superior Universitario</v>
          </cell>
          <cell r="AF856" t="str">
            <v>Superior completo</v>
          </cell>
          <cell r="AG856" t="str">
            <v>ENFERMERA(O)</v>
          </cell>
          <cell r="AK856" t="str">
            <v>TITULO</v>
          </cell>
          <cell r="AL856" t="str">
            <v>066986</v>
          </cell>
          <cell r="AM856" t="str">
            <v>NO</v>
          </cell>
          <cell r="AR856" t="str">
            <v>SI</v>
          </cell>
          <cell r="AS856" t="str">
            <v>NO</v>
          </cell>
          <cell r="AT856" t="str">
            <v>NO</v>
          </cell>
          <cell r="AV856" t="str">
            <v>2014-07-01</v>
          </cell>
          <cell r="AW856" t="str">
            <v>ENFERMERA/O</v>
          </cell>
          <cell r="AX856" t="str">
            <v>Regimen 1057 (CAS)</v>
          </cell>
          <cell r="AY856" t="str">
            <v>Contrato CAS</v>
          </cell>
          <cell r="AZ856" t="str">
            <v>Sin Nivel Remunerativo</v>
          </cell>
          <cell r="BA856" t="str">
            <v>0000-Sin Nivel Remunerativo</v>
          </cell>
          <cell r="BC856" t="str">
            <v>Recursos Ordinarios</v>
          </cell>
          <cell r="BD856" t="str">
            <v>2200</v>
          </cell>
          <cell r="BE856" t="str">
            <v>Solo Remoto</v>
          </cell>
          <cell r="BF856" t="str">
            <v>NO</v>
          </cell>
          <cell r="BG856" t="str">
            <v>NO</v>
          </cell>
          <cell r="BH856" t="str">
            <v>Hijo en edad de lactancia</v>
          </cell>
          <cell r="BI856" t="str">
            <v>NO</v>
          </cell>
          <cell r="BJ856" t="str">
            <v>NO</v>
          </cell>
          <cell r="BL856" t="str">
            <v>NO</v>
          </cell>
          <cell r="BM856" t="str">
            <v>Contrato Administrativo de Servicios</v>
          </cell>
          <cell r="BN856" t="str">
            <v>Profesionales de la Salud</v>
          </cell>
          <cell r="BO856" t="str">
            <v>PROF. DE LA SALUD</v>
          </cell>
          <cell r="BP856" t="str">
            <v>000516</v>
          </cell>
          <cell r="BQ856" t="str">
            <v>Ocupada</v>
          </cell>
          <cell r="BR856" t="str">
            <v>Concurso</v>
          </cell>
          <cell r="BS856" t="str">
            <v>01/09/2020</v>
          </cell>
          <cell r="BT856" t="str">
            <v>MEMORANDUM</v>
          </cell>
          <cell r="BU856" t="str">
            <v>01/09/2020</v>
          </cell>
          <cell r="BV856" t="str">
            <v>000364</v>
          </cell>
          <cell r="BW856" t="str">
            <v>UE 1498 RED DE SALUD ABANCAY</v>
          </cell>
          <cell r="BX856" t="str">
            <v>RED DE SALUD ABANCAY</v>
          </cell>
          <cell r="BZ856" t="str">
            <v>Personal y Obligaciones Sociales</v>
          </cell>
          <cell r="CA856" t="str">
            <v>RECURSOS ORDINARIOS</v>
          </cell>
          <cell r="CB856" t="str">
            <v>12</v>
          </cell>
          <cell r="CC856" t="str">
            <v>BANCO DE LA NACION</v>
          </cell>
          <cell r="CD856" t="str">
            <v>CUENTA DE AHORRO</v>
          </cell>
          <cell r="CE856" t="str">
            <v>04045270527</v>
          </cell>
          <cell r="CF856" t="str">
            <v>00000000000000000000</v>
          </cell>
          <cell r="CG856" t="str">
            <v>DL.19990 - SNP</v>
          </cell>
          <cell r="CH856" t="str">
            <v>O.N.P.</v>
          </cell>
          <cell r="CI856" t="str">
            <v>01/09/2020</v>
          </cell>
          <cell r="CJ856" t="str">
            <v>000000000000</v>
          </cell>
          <cell r="CK856" t="str">
            <v>000000000000000</v>
          </cell>
          <cell r="CL856" t="str">
            <v>UE Red De Salud Abancay</v>
          </cell>
          <cell r="CM856" t="str">
            <v>ACTIVO</v>
          </cell>
          <cell r="CQ856" t="str">
            <v>Perú</v>
          </cell>
          <cell r="CR856" t="str">
            <v>UNIDAD DE SALUD INDIVIDUAL</v>
          </cell>
        </row>
        <row r="857">
          <cell r="S857" t="str">
            <v>21572685</v>
          </cell>
          <cell r="T857" t="str">
            <v>YOLANDA</v>
          </cell>
          <cell r="U857" t="str">
            <v>PEREZ</v>
          </cell>
          <cell r="V857" t="str">
            <v>MARTINEZ</v>
          </cell>
          <cell r="W857" t="str">
            <v>SIN DATOS</v>
          </cell>
          <cell r="X857" t="str">
            <v>08/08/1977</v>
          </cell>
          <cell r="Y857" t="str">
            <v>Femenino</v>
          </cell>
          <cell r="Z857" t="str">
            <v>Soltero</v>
          </cell>
          <cell r="AA857" t="str">
            <v>PANAMERICANA A 10 B</v>
          </cell>
          <cell r="AC857" t="str">
            <v>yolandamartinezperez2019@gmail.com</v>
          </cell>
          <cell r="AD857" t="str">
            <v>953780346</v>
          </cell>
          <cell r="AE857" t="str">
            <v>Superior Técnico</v>
          </cell>
          <cell r="AF857" t="str">
            <v>Técnico superior incompleto</v>
          </cell>
          <cell r="AG857" t="str">
            <v>TECNICO EN MANTENIMIENTO</v>
          </cell>
          <cell r="AK857" t="str">
            <v>ESTUDIANTE</v>
          </cell>
          <cell r="AM857" t="str">
            <v>NO</v>
          </cell>
          <cell r="AR857" t="str">
            <v>SI</v>
          </cell>
          <cell r="AS857" t="str">
            <v>NO</v>
          </cell>
          <cell r="AT857" t="str">
            <v>NO</v>
          </cell>
          <cell r="AV857" t="str">
            <v>01/10/2010</v>
          </cell>
          <cell r="AW857" t="str">
            <v>TRABAJADOR/A DE SERVICIOS GENERALES</v>
          </cell>
          <cell r="AX857" t="str">
            <v>Regimen 1057 (CAS)</v>
          </cell>
          <cell r="AY857" t="str">
            <v>Contrato CAS</v>
          </cell>
          <cell r="AZ857" t="str">
            <v>Sin Nivel Remunerativo</v>
          </cell>
          <cell r="BA857" t="str">
            <v>0000-Sin Nivel Remunerativo</v>
          </cell>
          <cell r="BC857" t="str">
            <v>Recursos Ordinarios</v>
          </cell>
          <cell r="BD857" t="str">
            <v>1200</v>
          </cell>
          <cell r="BE857" t="str">
            <v>Presencial</v>
          </cell>
          <cell r="BF857" t="str">
            <v>NO</v>
          </cell>
          <cell r="BG857" t="str">
            <v>NO</v>
          </cell>
          <cell r="BI857" t="str">
            <v>NO</v>
          </cell>
          <cell r="BJ857" t="str">
            <v>NO</v>
          </cell>
          <cell r="BL857" t="str">
            <v>NO</v>
          </cell>
          <cell r="BM857" t="str">
            <v>Contrato Administrativo de Servicios</v>
          </cell>
          <cell r="BN857" t="str">
            <v>Auxiliares</v>
          </cell>
          <cell r="BO857" t="str">
            <v>AUXILIAR ADM</v>
          </cell>
          <cell r="BP857" t="str">
            <v>000218</v>
          </cell>
          <cell r="BQ857" t="str">
            <v>Ocupada</v>
          </cell>
          <cell r="BR857" t="str">
            <v>Contrato</v>
          </cell>
          <cell r="BS857" t="str">
            <v>13/03/2009</v>
          </cell>
          <cell r="BT857" t="str">
            <v>CONTRATO</v>
          </cell>
          <cell r="BU857" t="str">
            <v>13/03/2009</v>
          </cell>
          <cell r="BV857" t="str">
            <v>136-2009</v>
          </cell>
          <cell r="BW857" t="str">
            <v>RED DE SALUD ABANCAY</v>
          </cell>
          <cell r="BX857" t="str">
            <v>DIRECCION EJECUTIVA</v>
          </cell>
          <cell r="BY857" t="str">
            <v>GESTION ADMINISTRATIVA</v>
          </cell>
          <cell r="BZ857" t="str">
            <v>Personal y Obligaciones Sociales</v>
          </cell>
          <cell r="CA857" t="str">
            <v>RECURSOS ORDINARIOS</v>
          </cell>
          <cell r="CB857" t="str">
            <v>12</v>
          </cell>
          <cell r="CC857" t="str">
            <v>BANCO DE LA NACION</v>
          </cell>
          <cell r="CD857" t="str">
            <v>CUENTA DE AHORRO</v>
          </cell>
          <cell r="CE857" t="str">
            <v>04181060471</v>
          </cell>
          <cell r="CF857" t="str">
            <v>00000000000000000000</v>
          </cell>
          <cell r="CG857" t="str">
            <v>DL.25897 - SPP</v>
          </cell>
          <cell r="CH857" t="str">
            <v>AFP INTEGRA</v>
          </cell>
          <cell r="CI857" t="str">
            <v>11/12/2001</v>
          </cell>
          <cell r="CJ857" t="str">
            <v>583430YPMET4</v>
          </cell>
          <cell r="CL857" t="str">
            <v>UE Red De Salud Abancay</v>
          </cell>
          <cell r="CM857" t="str">
            <v>ACTIVO</v>
          </cell>
          <cell r="CQ857" t="str">
            <v>Perú</v>
          </cell>
          <cell r="CR857" t="str">
            <v>UNIDAD DE ADMINISTRACION</v>
          </cell>
        </row>
        <row r="858">
          <cell r="S858" t="str">
            <v>73471099</v>
          </cell>
          <cell r="T858" t="str">
            <v>EDWIN</v>
          </cell>
          <cell r="U858" t="str">
            <v>LLASACCE</v>
          </cell>
          <cell r="V858" t="str">
            <v>BAUTISTA</v>
          </cell>
          <cell r="W858" t="str">
            <v>SIN DATOS</v>
          </cell>
          <cell r="X858" t="str">
            <v>04/10/1993</v>
          </cell>
          <cell r="Y858" t="str">
            <v>Masculino</v>
          </cell>
          <cell r="Z858" t="str">
            <v>Soltero</v>
          </cell>
          <cell r="AA858" t="str">
            <v>SIN DATOS</v>
          </cell>
          <cell r="AC858" t="str">
            <v>jjedwin0410@gmail.com,jjedwin0410jj@gmail.com,jedwin.unajma@gmail.com</v>
          </cell>
          <cell r="AD858" t="str">
            <v>953756762,997759265</v>
          </cell>
          <cell r="AE858" t="str">
            <v>Superior Universitario</v>
          </cell>
          <cell r="AF858" t="str">
            <v>Superior completo</v>
          </cell>
          <cell r="AG858" t="str">
            <v>INGENIERO DE SISTEMAS E INFORMATICA</v>
          </cell>
          <cell r="AK858" t="str">
            <v>BACHILLER</v>
          </cell>
          <cell r="AM858" t="str">
            <v>NO</v>
          </cell>
          <cell r="AR858" t="str">
            <v>SI</v>
          </cell>
          <cell r="AS858" t="str">
            <v>NO</v>
          </cell>
          <cell r="AT858" t="str">
            <v>NO</v>
          </cell>
          <cell r="AW858" t="str">
            <v>ASISTENTE/A ADMINISTRATIVO I</v>
          </cell>
          <cell r="AX858" t="str">
            <v>Regimen 1057 (CAS)</v>
          </cell>
          <cell r="AY858" t="str">
            <v>Contrato CAS</v>
          </cell>
          <cell r="AZ858" t="str">
            <v>Sin Nivel Remunerativo</v>
          </cell>
          <cell r="BA858" t="str">
            <v>0000-Sin Nivel Remunerativo</v>
          </cell>
          <cell r="BC858" t="str">
            <v>Recursos Ordinarios</v>
          </cell>
          <cell r="BD858" t="str">
            <v>2200</v>
          </cell>
          <cell r="BE858" t="str">
            <v>Presencial</v>
          </cell>
          <cell r="BF858" t="str">
            <v>NO</v>
          </cell>
          <cell r="BG858" t="str">
            <v>NO</v>
          </cell>
          <cell r="BI858" t="str">
            <v>NO</v>
          </cell>
          <cell r="BJ858" t="str">
            <v>NO</v>
          </cell>
          <cell r="BL858" t="str">
            <v>NO</v>
          </cell>
          <cell r="BM858" t="str">
            <v>Contrato Administrativo de Servicios</v>
          </cell>
          <cell r="BN858" t="str">
            <v>Profesionales</v>
          </cell>
          <cell r="BO858" t="str">
            <v>PROF. ADM</v>
          </cell>
          <cell r="BP858" t="str">
            <v>000535</v>
          </cell>
          <cell r="BQ858" t="str">
            <v>Ocupada</v>
          </cell>
          <cell r="BR858" t="str">
            <v>Contrato</v>
          </cell>
          <cell r="BS858" t="str">
            <v>08/03/2021</v>
          </cell>
          <cell r="BT858" t="str">
            <v>CONTRATO ADMINIST.DE SERVICIOS</v>
          </cell>
          <cell r="BU858" t="str">
            <v>08/03/2021</v>
          </cell>
          <cell r="BV858" t="str">
            <v>266-2021</v>
          </cell>
          <cell r="BW858" t="str">
            <v>UE 1498 RED DE SALUD ABANCAY</v>
          </cell>
          <cell r="BX858" t="str">
            <v>RED DE SALUD ABANCAY</v>
          </cell>
          <cell r="BZ858" t="str">
            <v>Personal y Obligaciones Sociales</v>
          </cell>
          <cell r="CA858" t="str">
            <v>RECURSOS ORDINARIOS</v>
          </cell>
          <cell r="CB858" t="str">
            <v>12</v>
          </cell>
          <cell r="CC858" t="str">
            <v>BANCO DE LA NACION</v>
          </cell>
          <cell r="CD858" t="str">
            <v>CHEQUE</v>
          </cell>
          <cell r="CE858" t="str">
            <v>-</v>
          </cell>
          <cell r="CF858" t="str">
            <v>-</v>
          </cell>
          <cell r="CG858" t="str">
            <v>DL.25897 - SPP</v>
          </cell>
          <cell r="CH858" t="str">
            <v>AFP INTEGRA</v>
          </cell>
          <cell r="CI858" t="str">
            <v>03/03/2020</v>
          </cell>
          <cell r="CJ858" t="str">
            <v>642441ELBST7</v>
          </cell>
          <cell r="CL858" t="str">
            <v>UE Red De Salud Abancay</v>
          </cell>
          <cell r="CM858" t="str">
            <v>ACTIVO</v>
          </cell>
          <cell r="CQ858" t="str">
            <v>Perú</v>
          </cell>
          <cell r="CR858" t="str">
            <v>UNIDAD DE ADMINISTRACION</v>
          </cell>
        </row>
        <row r="859">
          <cell r="S859" t="str">
            <v>41955600</v>
          </cell>
          <cell r="T859" t="str">
            <v>SUSABELL VERENISSE</v>
          </cell>
          <cell r="U859" t="str">
            <v>VIVANCO</v>
          </cell>
          <cell r="V859" t="str">
            <v>MONTAÑO</v>
          </cell>
          <cell r="W859" t="str">
            <v>SIN DATOS</v>
          </cell>
          <cell r="X859" t="str">
            <v>11/03/1983</v>
          </cell>
          <cell r="Y859" t="str">
            <v>Femenino</v>
          </cell>
          <cell r="Z859" t="str">
            <v>Soltero</v>
          </cell>
          <cell r="AA859" t="str">
            <v>JR.JUNIN 415</v>
          </cell>
          <cell r="AE859" t="str">
            <v>Superior Universitario</v>
          </cell>
          <cell r="AF859" t="str">
            <v>Superior completo</v>
          </cell>
          <cell r="AG859" t="str">
            <v>CONTADOR PUBLICO</v>
          </cell>
          <cell r="AK859" t="str">
            <v>TITULO</v>
          </cell>
          <cell r="AL859" t="str">
            <v>0</v>
          </cell>
          <cell r="AM859" t="str">
            <v>NO</v>
          </cell>
          <cell r="AR859" t="str">
            <v>SI</v>
          </cell>
          <cell r="AS859" t="str">
            <v>NO</v>
          </cell>
          <cell r="AT859" t="str">
            <v>NO</v>
          </cell>
          <cell r="AV859" t="str">
            <v>01/03/2021</v>
          </cell>
          <cell r="AW859" t="str">
            <v>JEFE/A DE OFICINA</v>
          </cell>
          <cell r="AX859" t="str">
            <v>Regimen 1057 (CAS)</v>
          </cell>
          <cell r="AY859" t="str">
            <v>Contrato CAS</v>
          </cell>
          <cell r="AZ859" t="str">
            <v>Sin Nivel Remunerativo</v>
          </cell>
          <cell r="BA859" t="str">
            <v>0000-Sin Nivel Remunerativo</v>
          </cell>
          <cell r="BC859" t="str">
            <v>Recursos Ordinarios</v>
          </cell>
          <cell r="BD859" t="str">
            <v>3800</v>
          </cell>
          <cell r="BE859" t="str">
            <v>Presencial</v>
          </cell>
          <cell r="BF859" t="str">
            <v>NO</v>
          </cell>
          <cell r="BG859" t="str">
            <v>NO</v>
          </cell>
          <cell r="BI859" t="str">
            <v>NO</v>
          </cell>
          <cell r="BJ859" t="str">
            <v>NO</v>
          </cell>
          <cell r="BL859" t="str">
            <v>NO</v>
          </cell>
          <cell r="BM859" t="str">
            <v>Contrato Administrativo de Servicios</v>
          </cell>
          <cell r="BN859" t="str">
            <v>Funcionarios y Directivos</v>
          </cell>
          <cell r="BO859" t="str">
            <v>PROF. ADM</v>
          </cell>
          <cell r="BP859" t="str">
            <v>000517</v>
          </cell>
          <cell r="BQ859" t="str">
            <v>Ocupada</v>
          </cell>
          <cell r="BR859" t="str">
            <v>Contrato</v>
          </cell>
          <cell r="BS859" t="str">
            <v>01/03/2021</v>
          </cell>
          <cell r="BT859" t="str">
            <v>MEMORANDUM</v>
          </cell>
          <cell r="BU859" t="str">
            <v>01/03/2021</v>
          </cell>
          <cell r="BV859" t="str">
            <v>0123</v>
          </cell>
          <cell r="BW859" t="str">
            <v>UE 1498 RED DE SALUD ABANCAY</v>
          </cell>
          <cell r="BX859" t="str">
            <v>RED DE SALUD ABANCAY</v>
          </cell>
          <cell r="BZ859" t="str">
            <v>Personal y Obligaciones Sociales</v>
          </cell>
          <cell r="CA859" t="str">
            <v>RECURSOS ORDINARIOS</v>
          </cell>
          <cell r="CB859" t="str">
            <v>12</v>
          </cell>
          <cell r="CC859" t="str">
            <v>BANCO DE LA NACION</v>
          </cell>
          <cell r="CD859" t="str">
            <v>CUENTA CORRIENTE</v>
          </cell>
          <cell r="CE859" t="str">
            <v>00000000000000000000</v>
          </cell>
          <cell r="CF859" t="str">
            <v>00000000000000000000</v>
          </cell>
          <cell r="CG859" t="str">
            <v>DL.19990 - SNP</v>
          </cell>
          <cell r="CH859" t="str">
            <v>O.N.P.</v>
          </cell>
          <cell r="CI859" t="str">
            <v>01/03/2021</v>
          </cell>
          <cell r="CL859" t="str">
            <v>UE Red De Salud Abancay</v>
          </cell>
          <cell r="CM859" t="str">
            <v>ACTIVO</v>
          </cell>
          <cell r="CQ859" t="str">
            <v>Perú</v>
          </cell>
          <cell r="CR859" t="str">
            <v>UNIDAD DE ADMINISTRACION</v>
          </cell>
        </row>
        <row r="860">
          <cell r="S860" t="str">
            <v>43231520</v>
          </cell>
          <cell r="T860" t="str">
            <v>MARCO ANTONIO</v>
          </cell>
          <cell r="U860" t="str">
            <v>SUAREZ</v>
          </cell>
          <cell r="V860" t="str">
            <v>HUARCAYA</v>
          </cell>
          <cell r="W860" t="str">
            <v>SIN DATOS</v>
          </cell>
          <cell r="X860" t="str">
            <v>29/05/1985</v>
          </cell>
          <cell r="Y860" t="str">
            <v>Masculino</v>
          </cell>
          <cell r="Z860" t="str">
            <v>Soltero</v>
          </cell>
          <cell r="AA860" t="str">
            <v>BARRIO HORACIO ZAVALLOS S/N</v>
          </cell>
          <cell r="AC860" t="str">
            <v>mariestefano29_29@hotmail.com</v>
          </cell>
          <cell r="AD860" t="str">
            <v>958235548</v>
          </cell>
          <cell r="AE860" t="str">
            <v>Superior Universitario</v>
          </cell>
          <cell r="AF860" t="str">
            <v>Superior completo</v>
          </cell>
          <cell r="AG860" t="str">
            <v>INGENIERO AGROINDUSTRIAL</v>
          </cell>
          <cell r="AK860" t="str">
            <v>BACHILLER</v>
          </cell>
          <cell r="AM860" t="str">
            <v>NO</v>
          </cell>
          <cell r="AR860" t="str">
            <v>SI</v>
          </cell>
          <cell r="AS860" t="str">
            <v>NO</v>
          </cell>
          <cell r="AT860" t="str">
            <v>NO</v>
          </cell>
          <cell r="AV860" t="str">
            <v>21/05/2019</v>
          </cell>
          <cell r="AW860" t="str">
            <v>TECNICO/A ADMINISTRATIVO I</v>
          </cell>
          <cell r="AX860" t="str">
            <v>Regimen 1057 (CAS)</v>
          </cell>
          <cell r="AY860" t="str">
            <v>Contrato CAS</v>
          </cell>
          <cell r="AZ860" t="str">
            <v>Sin Nivel Remunerativo</v>
          </cell>
          <cell r="BA860" t="str">
            <v>0000-Sin Nivel Remunerativo</v>
          </cell>
          <cell r="BC860" t="str">
            <v>Recursos Ordinarios</v>
          </cell>
          <cell r="BD860" t="str">
            <v>1500</v>
          </cell>
          <cell r="BE860" t="str">
            <v>Presencial</v>
          </cell>
          <cell r="BF860" t="str">
            <v>NO</v>
          </cell>
          <cell r="BG860" t="str">
            <v>NO</v>
          </cell>
          <cell r="BI860" t="str">
            <v>NO</v>
          </cell>
          <cell r="BJ860" t="str">
            <v>NO</v>
          </cell>
          <cell r="BL860" t="str">
            <v>NO</v>
          </cell>
          <cell r="BM860" t="str">
            <v>Contrato Administrativo de Servicios</v>
          </cell>
          <cell r="BN860" t="str">
            <v>Tecnicos</v>
          </cell>
          <cell r="BO860" t="str">
            <v>TECNICO ADM</v>
          </cell>
          <cell r="BP860" t="str">
            <v>000523</v>
          </cell>
          <cell r="BQ860" t="str">
            <v>Ocupada</v>
          </cell>
          <cell r="BR860" t="str">
            <v>Concurso</v>
          </cell>
          <cell r="BS860" t="str">
            <v>14/05/2021</v>
          </cell>
          <cell r="BT860" t="str">
            <v>CONTRATO ADMINIST.DE SERVICIOS</v>
          </cell>
          <cell r="BU860" t="str">
            <v>14/05/2021</v>
          </cell>
          <cell r="BV860" t="str">
            <v>289-2021</v>
          </cell>
          <cell r="BW860" t="str">
            <v>UE 1498 RED DE SALUD ABANCAY</v>
          </cell>
          <cell r="BX860" t="str">
            <v>RED DE SALUD ABANCAY</v>
          </cell>
          <cell r="BZ860" t="str">
            <v>Personal y Obligaciones Sociales</v>
          </cell>
          <cell r="CA860" t="str">
            <v>RECURSOS ORDINARIOS</v>
          </cell>
          <cell r="CB860" t="str">
            <v>12</v>
          </cell>
          <cell r="CC860" t="str">
            <v>BANCO DE LA NACION</v>
          </cell>
          <cell r="CD860" t="str">
            <v>CUENTA CORRIENTE</v>
          </cell>
          <cell r="CE860" t="str">
            <v>-</v>
          </cell>
          <cell r="CF860" t="str">
            <v>-</v>
          </cell>
          <cell r="CG860" t="str">
            <v>DL.19990 - SNP</v>
          </cell>
          <cell r="CH860" t="str">
            <v>O.N.P.</v>
          </cell>
          <cell r="CI860" t="str">
            <v>14/05/2021</v>
          </cell>
          <cell r="CL860" t="str">
            <v>UE Red De Salud Abancay</v>
          </cell>
          <cell r="CM860" t="str">
            <v>ACTIVO</v>
          </cell>
          <cell r="CQ860" t="str">
            <v>Perú</v>
          </cell>
        </row>
        <row r="861">
          <cell r="S861" t="str">
            <v>45134167</v>
          </cell>
          <cell r="T861" t="str">
            <v>NITYA ANALI</v>
          </cell>
          <cell r="U861" t="str">
            <v>QUISPE</v>
          </cell>
          <cell r="V861" t="str">
            <v>PEREZ</v>
          </cell>
          <cell r="W861" t="str">
            <v>SIN DATOS</v>
          </cell>
          <cell r="X861" t="str">
            <v>10/05/1988</v>
          </cell>
          <cell r="Y861" t="str">
            <v>Femenino</v>
          </cell>
          <cell r="Z861" t="str">
            <v>Soltero</v>
          </cell>
          <cell r="AA861" t="str">
            <v>APV JOSE OLAYA PJE MACHUPICCHU B-2</v>
          </cell>
          <cell r="AE861" t="str">
            <v>Superior Universitario</v>
          </cell>
          <cell r="AF861" t="str">
            <v>Superior completo</v>
          </cell>
          <cell r="AG861" t="str">
            <v>ENFERMERA(O)</v>
          </cell>
          <cell r="AK861" t="str">
            <v>TITULO</v>
          </cell>
          <cell r="AM861" t="str">
            <v>NO</v>
          </cell>
          <cell r="AR861" t="str">
            <v>SI</v>
          </cell>
          <cell r="AS861" t="str">
            <v>NO</v>
          </cell>
          <cell r="AT861" t="str">
            <v>NO</v>
          </cell>
          <cell r="AU861" t="str">
            <v>01/05/2020</v>
          </cell>
          <cell r="AV861" t="str">
            <v>14/05/2020</v>
          </cell>
          <cell r="AW861" t="str">
            <v>ENFERMERA/O</v>
          </cell>
          <cell r="AX861" t="str">
            <v>Regimen 1057 (CAS)</v>
          </cell>
          <cell r="AY861" t="str">
            <v>Contrato CAS</v>
          </cell>
          <cell r="AZ861" t="str">
            <v>Sin Nivel Remunerativo</v>
          </cell>
          <cell r="BA861" t="str">
            <v>0000-Sin Nivel Remunerativo</v>
          </cell>
          <cell r="BC861" t="str">
            <v>Recursos Ordinarios</v>
          </cell>
          <cell r="BD861" t="str">
            <v>2500</v>
          </cell>
          <cell r="BE861" t="str">
            <v>Presencial</v>
          </cell>
          <cell r="BF861" t="str">
            <v>NO</v>
          </cell>
          <cell r="BG861" t="str">
            <v>NO</v>
          </cell>
          <cell r="BI861" t="str">
            <v>NO</v>
          </cell>
          <cell r="BJ861" t="str">
            <v>NO</v>
          </cell>
          <cell r="BL861" t="str">
            <v>NO</v>
          </cell>
          <cell r="BM861" t="str">
            <v>Contrato Administrativo de Servicios</v>
          </cell>
          <cell r="BN861" t="str">
            <v>Profesionales de la Salud</v>
          </cell>
          <cell r="BO861" t="str">
            <v>PROF. DE LA SALUD</v>
          </cell>
          <cell r="BP861" t="str">
            <v>000742</v>
          </cell>
          <cell r="BQ861" t="str">
            <v>Ocupada</v>
          </cell>
          <cell r="BR861" t="str">
            <v>Concurso</v>
          </cell>
          <cell r="BS861" t="str">
            <v>14/05/2021</v>
          </cell>
          <cell r="BT861" t="str">
            <v>CONTRATO ADMINIST.DE SERVICIOS</v>
          </cell>
          <cell r="BU861" t="str">
            <v>14/05/2021</v>
          </cell>
          <cell r="BV861" t="str">
            <v>288-2021</v>
          </cell>
          <cell r="BW861" t="str">
            <v>UE 1498 RED DE SALUD ABANCAY</v>
          </cell>
          <cell r="BX861" t="str">
            <v>RED DE SALUD ABANCAY</v>
          </cell>
          <cell r="BZ861" t="str">
            <v>Personal y Obligaciones Sociales</v>
          </cell>
          <cell r="CA861" t="str">
            <v>RECURSOS ORDINARIOS</v>
          </cell>
          <cell r="CB861" t="str">
            <v>12</v>
          </cell>
          <cell r="CC861" t="str">
            <v>BANCO DE LA NACION</v>
          </cell>
          <cell r="CD861" t="str">
            <v>MULTIRED</v>
          </cell>
          <cell r="CE861" t="str">
            <v>00000000000000000000</v>
          </cell>
          <cell r="CG861" t="str">
            <v>DL.25897 - SPP</v>
          </cell>
          <cell r="CH861" t="str">
            <v>AFP PROFUTURO</v>
          </cell>
          <cell r="CI861" t="str">
            <v>11/09/2015</v>
          </cell>
          <cell r="CJ861" t="str">
            <v>622710NQPSE5</v>
          </cell>
          <cell r="CL861" t="str">
            <v>UE Red De Salud Abancay</v>
          </cell>
          <cell r="CM861" t="str">
            <v>ACTIVO</v>
          </cell>
          <cell r="CQ861" t="str">
            <v>Perú</v>
          </cell>
          <cell r="CR861" t="str">
            <v>UNIDAD DE SALUD COLECTIVA</v>
          </cell>
        </row>
        <row r="862">
          <cell r="S862" t="str">
            <v>47499464</v>
          </cell>
          <cell r="T862" t="str">
            <v>KEYLA GERALDINE</v>
          </cell>
          <cell r="U862" t="str">
            <v>REJAS</v>
          </cell>
          <cell r="V862" t="str">
            <v>VELARDE</v>
          </cell>
          <cell r="W862" t="str">
            <v>SIN DATOS</v>
          </cell>
          <cell r="X862" t="str">
            <v>14/12/1991</v>
          </cell>
          <cell r="Y862" t="str">
            <v>Femenino</v>
          </cell>
          <cell r="Z862" t="str">
            <v>Casado</v>
          </cell>
          <cell r="AA862" t="str">
            <v>PJ. SAN MARTIN DE PORRAS</v>
          </cell>
          <cell r="AC862" t="str">
            <v>Keyla.1229k@gmail.com</v>
          </cell>
          <cell r="AD862" t="str">
            <v>930371249</v>
          </cell>
          <cell r="AE862" t="str">
            <v>Superior Universitario</v>
          </cell>
          <cell r="AF862" t="str">
            <v>Superior completo</v>
          </cell>
          <cell r="AG862" t="str">
            <v>CIRUJANO DENTISTA</v>
          </cell>
          <cell r="AK862" t="str">
            <v>TITULO</v>
          </cell>
          <cell r="AL862" t="str">
            <v>36597</v>
          </cell>
          <cell r="AM862" t="str">
            <v>NO</v>
          </cell>
          <cell r="AR862" t="str">
            <v>SI</v>
          </cell>
          <cell r="AS862" t="str">
            <v>NO</v>
          </cell>
          <cell r="AT862" t="str">
            <v>NO</v>
          </cell>
          <cell r="AV862" t="str">
            <v>14/05/2021</v>
          </cell>
          <cell r="AW862" t="str">
            <v>ODONTOLOGO</v>
          </cell>
          <cell r="AX862" t="str">
            <v>Regimen 1057 (CAS)</v>
          </cell>
          <cell r="AY862" t="str">
            <v>Contrato CAS</v>
          </cell>
          <cell r="AZ862" t="str">
            <v>Sin Nivel Remunerativo</v>
          </cell>
          <cell r="BA862" t="str">
            <v>0000-Sin Nivel Remunerativo</v>
          </cell>
          <cell r="BC862" t="str">
            <v>Recursos Ordinarios</v>
          </cell>
          <cell r="BD862" t="str">
            <v>2200</v>
          </cell>
          <cell r="BE862" t="str">
            <v>Presencial</v>
          </cell>
          <cell r="BF862" t="str">
            <v>NO</v>
          </cell>
          <cell r="BG862" t="str">
            <v>NO</v>
          </cell>
          <cell r="BI862" t="str">
            <v>NO</v>
          </cell>
          <cell r="BJ862" t="str">
            <v>NO</v>
          </cell>
          <cell r="BL862" t="str">
            <v>NO</v>
          </cell>
          <cell r="BM862" t="str">
            <v>Contrato Administrativo de Servicios</v>
          </cell>
          <cell r="BN862" t="str">
            <v>Profesionales de la Salud</v>
          </cell>
          <cell r="BO862" t="str">
            <v>PROF. DE LA SALUD</v>
          </cell>
          <cell r="BP862" t="str">
            <v>000455</v>
          </cell>
          <cell r="BQ862" t="str">
            <v>Ocupada</v>
          </cell>
          <cell r="BR862" t="str">
            <v>Concurso</v>
          </cell>
          <cell r="BS862" t="str">
            <v>14/05/2021</v>
          </cell>
          <cell r="BT862" t="str">
            <v>CONTRATO ADMINIST.DE SERVICIOS</v>
          </cell>
          <cell r="BU862" t="str">
            <v>14/05/2021</v>
          </cell>
          <cell r="BV862" t="str">
            <v>291-2021</v>
          </cell>
          <cell r="BW862" t="str">
            <v>UE 1498 RED DE SALUD ABANCAY</v>
          </cell>
          <cell r="BX862" t="str">
            <v>DIRECCION EJECUTIVA</v>
          </cell>
          <cell r="BZ862" t="str">
            <v>Personal y Obligaciones Sociales</v>
          </cell>
          <cell r="CA862" t="str">
            <v>RECURSOS ORDINARIOS</v>
          </cell>
          <cell r="CB862" t="str">
            <v>12</v>
          </cell>
          <cell r="CC862" t="str">
            <v>BANCO DE LA NACION</v>
          </cell>
          <cell r="CD862" t="str">
            <v>MULTIRED</v>
          </cell>
          <cell r="CE862" t="str">
            <v>0000000000</v>
          </cell>
          <cell r="CF862" t="str">
            <v>00000000000000000000</v>
          </cell>
          <cell r="CG862" t="str">
            <v>DL.25897 - SPP</v>
          </cell>
          <cell r="CH862" t="str">
            <v>AFP INTEGRA</v>
          </cell>
          <cell r="CI862" t="str">
            <v>02/03/2012</v>
          </cell>
          <cell r="CJ862" t="str">
            <v>635840KRVAA0</v>
          </cell>
          <cell r="CL862" t="str">
            <v>UE Red De Salud Abancay</v>
          </cell>
          <cell r="CM862" t="str">
            <v>ACTIVO</v>
          </cell>
          <cell r="CQ862" t="str">
            <v>Perú</v>
          </cell>
        </row>
        <row r="863">
          <cell r="S863" t="str">
            <v>42026357</v>
          </cell>
          <cell r="T863" t="str">
            <v>HERNAN</v>
          </cell>
          <cell r="U863" t="str">
            <v>CARPIO</v>
          </cell>
          <cell r="V863" t="str">
            <v>SALINAS</v>
          </cell>
          <cell r="W863" t="str">
            <v>SIN DATOS</v>
          </cell>
          <cell r="X863" t="str">
            <v>23/05/1978</v>
          </cell>
          <cell r="Y863" t="str">
            <v>Masculino</v>
          </cell>
          <cell r="Z863" t="str">
            <v>Soltero</v>
          </cell>
          <cell r="AA863" t="str">
            <v>BARRIO BELLAVISTA ALTA S/N</v>
          </cell>
          <cell r="AB863" t="str">
            <v>10420263578</v>
          </cell>
          <cell r="AC863" t="str">
            <v>hercar5554@hotmail.com</v>
          </cell>
          <cell r="AD863" t="str">
            <v>958721730</v>
          </cell>
          <cell r="AE863" t="str">
            <v>Superior Universitario</v>
          </cell>
          <cell r="AF863" t="str">
            <v>Superior completo</v>
          </cell>
          <cell r="AG863" t="str">
            <v>ENFERMERA(O)</v>
          </cell>
          <cell r="AK863" t="str">
            <v>TITULO</v>
          </cell>
          <cell r="AL863" t="str">
            <v>46491</v>
          </cell>
          <cell r="AM863" t="str">
            <v>NO</v>
          </cell>
          <cell r="AR863" t="str">
            <v>SI</v>
          </cell>
          <cell r="AS863" t="str">
            <v>NO</v>
          </cell>
          <cell r="AT863" t="str">
            <v>NO</v>
          </cell>
          <cell r="AV863" t="str">
            <v>2009-01-01</v>
          </cell>
          <cell r="AW863" t="str">
            <v>ENFERMERA/O</v>
          </cell>
          <cell r="AX863" t="str">
            <v>Regimen 276</v>
          </cell>
          <cell r="AY863" t="str">
            <v>Nombrado</v>
          </cell>
          <cell r="AZ863" t="str">
            <v>ENF-10</v>
          </cell>
          <cell r="BA863" t="str">
            <v>0076-ENF-10-Enfermera (nivel I)</v>
          </cell>
          <cell r="BB863" t="str">
            <v>10</v>
          </cell>
          <cell r="BE863" t="str">
            <v>Presencial</v>
          </cell>
          <cell r="BF863" t="str">
            <v>NO</v>
          </cell>
          <cell r="BG863" t="str">
            <v>NO</v>
          </cell>
          <cell r="BI863" t="str">
            <v>NO</v>
          </cell>
          <cell r="BJ863" t="str">
            <v>NO</v>
          </cell>
          <cell r="BK863" t="str">
            <v>20/10/2016</v>
          </cell>
          <cell r="BL863" t="str">
            <v>SI</v>
          </cell>
          <cell r="BM863" t="str">
            <v>Activos</v>
          </cell>
          <cell r="BN863" t="str">
            <v>Profesionales de la Salud</v>
          </cell>
          <cell r="BO863" t="str">
            <v>PROF. DE LA SALUD</v>
          </cell>
          <cell r="BP863" t="str">
            <v>000504</v>
          </cell>
          <cell r="BQ863" t="str">
            <v>Ocupada</v>
          </cell>
          <cell r="BR863" t="str">
            <v>Ley 30281</v>
          </cell>
          <cell r="BS863" t="str">
            <v>17/10/2016</v>
          </cell>
          <cell r="BT863" t="str">
            <v>DECRETO SUPREMO</v>
          </cell>
          <cell r="BU863" t="str">
            <v>15/10/2016</v>
          </cell>
          <cell r="BV863" t="str">
            <v>DS 286-2016-EF Nombramiento 2016</v>
          </cell>
          <cell r="BX863" t="str">
            <v>DIRECCION EJECUTIVA</v>
          </cell>
          <cell r="BY863" t="str">
            <v>GESTION ADMINISTRATIVA</v>
          </cell>
          <cell r="BZ863" t="str">
            <v>Personal y Obligaciones Sociales</v>
          </cell>
          <cell r="CA863" t="str">
            <v>RECURSOS ORDINARIOS</v>
          </cell>
          <cell r="CB863" t="str">
            <v>12</v>
          </cell>
          <cell r="CC863" t="str">
            <v>BANCO DE LA NACION</v>
          </cell>
          <cell r="CD863" t="str">
            <v>CUENTA DE AHORRO</v>
          </cell>
          <cell r="CE863" t="str">
            <v>04181038700</v>
          </cell>
          <cell r="CF863" t="str">
            <v>00000000000000000000</v>
          </cell>
          <cell r="CG863" t="str">
            <v>DL.19990 - SNP</v>
          </cell>
          <cell r="CH863" t="str">
            <v>O.N.P.</v>
          </cell>
          <cell r="CJ863" t="str">
            <v>0</v>
          </cell>
          <cell r="CK863" t="str">
            <v>0000000000000</v>
          </cell>
          <cell r="CL863" t="str">
            <v>UE Red De Salud Abancay</v>
          </cell>
          <cell r="CM863" t="str">
            <v>ACTIVO</v>
          </cell>
          <cell r="CQ863" t="str">
            <v>Perú</v>
          </cell>
        </row>
        <row r="864">
          <cell r="S864" t="str">
            <v>21547730</v>
          </cell>
          <cell r="T864" t="str">
            <v>ELIZABETH</v>
          </cell>
          <cell r="U864" t="str">
            <v>CHAVEZ</v>
          </cell>
          <cell r="V864" t="str">
            <v>SANCHEZ</v>
          </cell>
          <cell r="W864" t="str">
            <v>SIN DATOS</v>
          </cell>
          <cell r="X864" t="str">
            <v>28/01/1974</v>
          </cell>
          <cell r="Y864" t="str">
            <v>Femenino</v>
          </cell>
          <cell r="Z864" t="str">
            <v>Soltero</v>
          </cell>
          <cell r="AA864" t="str">
            <v>JR.AREQUIPA 100</v>
          </cell>
          <cell r="AE864" t="str">
            <v>Superior Universitario</v>
          </cell>
          <cell r="AF864" t="str">
            <v>Superior completo</v>
          </cell>
          <cell r="AG864" t="str">
            <v>CIRUJANO DENTISTA</v>
          </cell>
          <cell r="AK864" t="str">
            <v>TITULO</v>
          </cell>
          <cell r="AL864" t="str">
            <v>11407</v>
          </cell>
          <cell r="AM864" t="str">
            <v>NO</v>
          </cell>
          <cell r="AR864" t="str">
            <v>SI</v>
          </cell>
          <cell r="AS864" t="str">
            <v>NO</v>
          </cell>
          <cell r="AT864" t="str">
            <v>NO</v>
          </cell>
          <cell r="AV864" t="str">
            <v>01/09/2019</v>
          </cell>
          <cell r="AW864" t="str">
            <v>ODONTOLOGO</v>
          </cell>
          <cell r="AX864" t="str">
            <v>Regimen 1057 (CAS)</v>
          </cell>
          <cell r="AY864" t="str">
            <v>Contrato CAS</v>
          </cell>
          <cell r="AZ864" t="str">
            <v>Sin Nivel Remunerativo</v>
          </cell>
          <cell r="BA864" t="str">
            <v>0000-Sin Nivel Remunerativo</v>
          </cell>
          <cell r="BC864" t="str">
            <v>Recursos Ordinarios</v>
          </cell>
          <cell r="BD864" t="str">
            <v>2500</v>
          </cell>
          <cell r="BE864" t="str">
            <v>Presencial</v>
          </cell>
          <cell r="BF864" t="str">
            <v>NO</v>
          </cell>
          <cell r="BG864" t="str">
            <v>NO</v>
          </cell>
          <cell r="BI864" t="str">
            <v>NO</v>
          </cell>
          <cell r="BJ864" t="str">
            <v>NO</v>
          </cell>
          <cell r="BL864" t="str">
            <v>NO</v>
          </cell>
          <cell r="BM864" t="str">
            <v>Contrato Administrativo de Servicios</v>
          </cell>
          <cell r="BN864" t="str">
            <v>Profesionales de la Salud</v>
          </cell>
          <cell r="BO864" t="str">
            <v>PROF. DE LA SALUD</v>
          </cell>
          <cell r="BP864" t="str">
            <v>000468</v>
          </cell>
          <cell r="BQ864" t="str">
            <v>Ocupada</v>
          </cell>
          <cell r="BR864" t="str">
            <v>Concurso</v>
          </cell>
          <cell r="BS864" t="str">
            <v>01/09/2019</v>
          </cell>
          <cell r="BT864" t="str">
            <v>MEMORANDUM</v>
          </cell>
          <cell r="BU864" t="str">
            <v>01/09/2019</v>
          </cell>
          <cell r="BV864" t="str">
            <v>0024</v>
          </cell>
          <cell r="BW864" t="str">
            <v>UE 1498 RED DE SALUD ABANCAY</v>
          </cell>
          <cell r="BX864" t="str">
            <v>RED DE SALUD ABANCAY</v>
          </cell>
          <cell r="BZ864" t="str">
            <v>Personal y Obligaciones Sociales</v>
          </cell>
          <cell r="CA864" t="str">
            <v>RECURSOS ORDINARIOS</v>
          </cell>
          <cell r="CB864" t="str">
            <v>6</v>
          </cell>
          <cell r="CC864" t="str">
            <v>BANCO DE LA NACION</v>
          </cell>
          <cell r="CD864" t="str">
            <v>CUENTA DE AHORRO</v>
          </cell>
          <cell r="CE864" t="str">
            <v>04181029140</v>
          </cell>
          <cell r="CF864" t="str">
            <v>00000000000000000000</v>
          </cell>
          <cell r="CG864" t="str">
            <v>DL.25897 - SPP</v>
          </cell>
          <cell r="CH864" t="str">
            <v>AFP INTEGRA</v>
          </cell>
          <cell r="CI864" t="str">
            <v>01/09/2019</v>
          </cell>
          <cell r="CJ864" t="str">
            <v>000000000000</v>
          </cell>
          <cell r="CK864" t="str">
            <v>000000000000000</v>
          </cell>
          <cell r="CL864" t="str">
            <v>UE Red De Salud Abancay</v>
          </cell>
          <cell r="CM864" t="str">
            <v>ACTIVO</v>
          </cell>
          <cell r="CQ864" t="str">
            <v>Perú</v>
          </cell>
          <cell r="CR864" t="str">
            <v>MICRORED DE SALUD CURAHUASI</v>
          </cell>
        </row>
        <row r="865">
          <cell r="S865" t="str">
            <v>70764882</v>
          </cell>
          <cell r="T865" t="str">
            <v>CARMEN ROSA</v>
          </cell>
          <cell r="U865" t="str">
            <v>INGA</v>
          </cell>
          <cell r="V865" t="str">
            <v>HUAMANI</v>
          </cell>
          <cell r="W865" t="str">
            <v>SIN DATOS</v>
          </cell>
          <cell r="X865" t="str">
            <v>05/09/1991</v>
          </cell>
          <cell r="Y865" t="str">
            <v>Femenino</v>
          </cell>
          <cell r="Z865" t="str">
            <v>Soltero</v>
          </cell>
          <cell r="AA865" t="str">
            <v>JR. JOSE C. MARIATEGUI MZ.K LT.113</v>
          </cell>
          <cell r="AC865" t="str">
            <v>carmen_enfermeria_cr@hotmail.com</v>
          </cell>
          <cell r="AD865" t="str">
            <v>966750524,935448859</v>
          </cell>
          <cell r="AE865" t="str">
            <v>Superior Universitario</v>
          </cell>
          <cell r="AF865" t="str">
            <v>Superior completo</v>
          </cell>
          <cell r="AG865" t="str">
            <v>ENFERMERA(O)</v>
          </cell>
          <cell r="AK865" t="str">
            <v>TITULO</v>
          </cell>
          <cell r="AL865" t="str">
            <v>0000000000</v>
          </cell>
          <cell r="AM865" t="str">
            <v>NO</v>
          </cell>
          <cell r="AR865" t="str">
            <v>SI</v>
          </cell>
          <cell r="AS865" t="str">
            <v>NO</v>
          </cell>
          <cell r="AT865" t="str">
            <v>NO</v>
          </cell>
          <cell r="AU865" t="str">
            <v>16-06-2017</v>
          </cell>
          <cell r="AV865" t="str">
            <v>16-06-2017</v>
          </cell>
          <cell r="AW865" t="str">
            <v>ENFERMERA/O</v>
          </cell>
          <cell r="AX865" t="str">
            <v>Regimen 1057 (CAS)</v>
          </cell>
          <cell r="AY865" t="str">
            <v>Contrato CAS</v>
          </cell>
          <cell r="AZ865" t="str">
            <v>Sin Nivel Remunerativo</v>
          </cell>
          <cell r="BA865" t="str">
            <v>0000-Sin Nivel Remunerativo</v>
          </cell>
          <cell r="BC865" t="str">
            <v>Recursos Ordinarios</v>
          </cell>
          <cell r="BD865" t="str">
            <v>2500</v>
          </cell>
          <cell r="BE865" t="str">
            <v>Presencial</v>
          </cell>
          <cell r="BF865" t="str">
            <v>NO</v>
          </cell>
          <cell r="BG865" t="str">
            <v>NO</v>
          </cell>
          <cell r="BI865" t="str">
            <v>NO</v>
          </cell>
          <cell r="BJ865" t="str">
            <v>NO</v>
          </cell>
          <cell r="BL865" t="str">
            <v>NO</v>
          </cell>
          <cell r="BM865" t="str">
            <v>Contrato Administrativo de Servicios</v>
          </cell>
          <cell r="BN865" t="str">
            <v>Profesionales de la Salud</v>
          </cell>
          <cell r="BO865" t="str">
            <v>PROF. DE LA SALUD</v>
          </cell>
          <cell r="BP865" t="str">
            <v>000743</v>
          </cell>
          <cell r="BQ865" t="str">
            <v>Ocupada</v>
          </cell>
          <cell r="BR865" t="str">
            <v>Concurso</v>
          </cell>
          <cell r="BS865" t="str">
            <v>12/10/2021</v>
          </cell>
          <cell r="BT865" t="str">
            <v>MEMORANDUM</v>
          </cell>
          <cell r="BU865" t="str">
            <v>12/10/2021</v>
          </cell>
          <cell r="BV865" t="str">
            <v>1250-2021</v>
          </cell>
          <cell r="BW865" t="str">
            <v>UE 1498 RED DE SALUD ABANCAY</v>
          </cell>
          <cell r="BX865" t="str">
            <v>RED DE SALUD ABANCAY</v>
          </cell>
          <cell r="BZ865" t="str">
            <v>Personal y Obligaciones Sociales</v>
          </cell>
          <cell r="CA865" t="str">
            <v>RECURSOS ORDINARIOS</v>
          </cell>
          <cell r="CB865" t="str">
            <v>4</v>
          </cell>
          <cell r="CC865" t="str">
            <v>BANCO DE LA NACION</v>
          </cell>
          <cell r="CD865" t="str">
            <v>CUENTA CORRIENTE</v>
          </cell>
          <cell r="CE865" t="str">
            <v>04170483680</v>
          </cell>
          <cell r="CF865" t="str">
            <v>00000000000000000000</v>
          </cell>
          <cell r="CG865" t="str">
            <v>DL.19990 - SNP</v>
          </cell>
          <cell r="CH865" t="str">
            <v>O.N.P.</v>
          </cell>
          <cell r="CI865" t="str">
            <v>12/11/2020</v>
          </cell>
          <cell r="CL865" t="str">
            <v>UE Red De Salud Abancay</v>
          </cell>
          <cell r="CM865" t="str">
            <v>ACTIVO</v>
          </cell>
          <cell r="CQ865" t="str">
            <v>Perú</v>
          </cell>
          <cell r="CR865" t="str">
            <v>UNIDAD DE SALUD COLECTIVA</v>
          </cell>
        </row>
        <row r="866">
          <cell r="S866" t="str">
            <v>47710779</v>
          </cell>
          <cell r="T866" t="str">
            <v>FRIDA</v>
          </cell>
          <cell r="U866" t="str">
            <v>TORRES</v>
          </cell>
          <cell r="V866" t="str">
            <v>YUTO</v>
          </cell>
          <cell r="W866" t="str">
            <v>SIN DATOS</v>
          </cell>
          <cell r="X866" t="str">
            <v>19/01/1993</v>
          </cell>
          <cell r="Y866" t="str">
            <v>Femenino</v>
          </cell>
          <cell r="Z866" t="str">
            <v>Soltero</v>
          </cell>
          <cell r="AA866" t="str">
            <v>SIN DATOS</v>
          </cell>
          <cell r="AD866" t="str">
            <v>916620995</v>
          </cell>
          <cell r="AE866" t="str">
            <v>Superior Universitario</v>
          </cell>
          <cell r="AF866" t="str">
            <v>Superior completo</v>
          </cell>
          <cell r="AG866" t="str">
            <v>OBSTETRA</v>
          </cell>
          <cell r="AK866" t="str">
            <v>TITULO</v>
          </cell>
          <cell r="AL866" t="str">
            <v>33201</v>
          </cell>
          <cell r="AM866" t="str">
            <v>NO</v>
          </cell>
          <cell r="AR866" t="str">
            <v>SI</v>
          </cell>
          <cell r="AS866" t="str">
            <v>NO</v>
          </cell>
          <cell r="AT866" t="str">
            <v>NO</v>
          </cell>
          <cell r="AU866" t="str">
            <v>12/10/2021</v>
          </cell>
          <cell r="AV866" t="str">
            <v>12/10/2021</v>
          </cell>
          <cell r="AW866" t="str">
            <v>OBSTETRA</v>
          </cell>
          <cell r="AX866" t="str">
            <v>Regimen 1057 (CAS)</v>
          </cell>
          <cell r="AY866" t="str">
            <v>Contrato CAS</v>
          </cell>
          <cell r="AZ866" t="str">
            <v>Sin Nivel Remunerativo</v>
          </cell>
          <cell r="BA866" t="str">
            <v>0000-Sin Nivel Remunerativo</v>
          </cell>
          <cell r="BC866" t="str">
            <v>Recursos Ordinarios</v>
          </cell>
          <cell r="BD866" t="str">
            <v>2500</v>
          </cell>
          <cell r="BE866" t="str">
            <v>Presencial</v>
          </cell>
          <cell r="BF866" t="str">
            <v>NO</v>
          </cell>
          <cell r="BG866" t="str">
            <v>NO</v>
          </cell>
          <cell r="BI866" t="str">
            <v>NO</v>
          </cell>
          <cell r="BJ866" t="str">
            <v>NO</v>
          </cell>
          <cell r="BL866" t="str">
            <v>NO</v>
          </cell>
          <cell r="BM866" t="str">
            <v>Contrato Administrativo de Servicios</v>
          </cell>
          <cell r="BN866" t="str">
            <v>Profesionales de la Salud</v>
          </cell>
          <cell r="BO866" t="str">
            <v>PROF. DE LA SALUD</v>
          </cell>
          <cell r="BP866" t="str">
            <v>000751</v>
          </cell>
          <cell r="BQ866" t="str">
            <v>Ocupada</v>
          </cell>
          <cell r="BR866" t="str">
            <v>Concurso</v>
          </cell>
          <cell r="BS866" t="str">
            <v>12/10/2021</v>
          </cell>
          <cell r="BT866" t="str">
            <v>MEMORANDUM</v>
          </cell>
          <cell r="BU866" t="str">
            <v>12/10/2021</v>
          </cell>
          <cell r="BV866" t="str">
            <v>1241-2021</v>
          </cell>
          <cell r="BW866" t="str">
            <v>UE 1498 RED DE SALUD ABANCAY</v>
          </cell>
          <cell r="BX866" t="str">
            <v>RED DE SALUD ABANCAY</v>
          </cell>
          <cell r="BZ866" t="str">
            <v>Personal y Obligaciones Sociales</v>
          </cell>
          <cell r="CA866" t="str">
            <v>RECURSOS ORDINARIOS</v>
          </cell>
          <cell r="CB866" t="str">
            <v>4</v>
          </cell>
          <cell r="CC866" t="str">
            <v>BANCO DE LA NACION</v>
          </cell>
          <cell r="CD866" t="str">
            <v>CUENTA CORRIENTE</v>
          </cell>
          <cell r="CE866" t="str">
            <v>04183106762</v>
          </cell>
          <cell r="CF866" t="str">
            <v>00000000000000000000</v>
          </cell>
          <cell r="CG866" t="str">
            <v>DL.25897 - SPP</v>
          </cell>
          <cell r="CH866" t="str">
            <v>AFP INTEGRA</v>
          </cell>
          <cell r="CI866" t="str">
            <v>29/08/2019</v>
          </cell>
          <cell r="CJ866" t="str">
            <v>639860FTYRO1</v>
          </cell>
          <cell r="CL866" t="str">
            <v>UE Red De Salud Abancay</v>
          </cell>
          <cell r="CM866" t="str">
            <v>ACTIVO</v>
          </cell>
          <cell r="CQ866" t="str">
            <v>Perú</v>
          </cell>
          <cell r="CR866" t="str">
            <v>UNIDAD DE SALUD COLECTIVA</v>
          </cell>
        </row>
        <row r="867">
          <cell r="S867" t="str">
            <v>70506116</v>
          </cell>
          <cell r="T867" t="str">
            <v>IVONNE LUCERO</v>
          </cell>
          <cell r="U867" t="str">
            <v>HURTADO</v>
          </cell>
          <cell r="V867" t="str">
            <v>SERRANO</v>
          </cell>
          <cell r="W867" t="str">
            <v>SIN DATOS</v>
          </cell>
          <cell r="X867" t="str">
            <v>08/05/1993</v>
          </cell>
          <cell r="Y867" t="str">
            <v>Femenino</v>
          </cell>
          <cell r="Z867" t="str">
            <v>Soltero</v>
          </cell>
          <cell r="AA867" t="str">
            <v>APV. FERROVIARIOS</v>
          </cell>
          <cell r="AC867" t="str">
            <v>bombom1993_08@hotmail.com</v>
          </cell>
          <cell r="AD867" t="str">
            <v>930163510,967495851</v>
          </cell>
          <cell r="AE867" t="str">
            <v>Superior Universitario</v>
          </cell>
          <cell r="AF867" t="str">
            <v>Superior completo</v>
          </cell>
          <cell r="AG867" t="str">
            <v>CIRUJANO DENTISTA</v>
          </cell>
          <cell r="AK867" t="str">
            <v>TITULO</v>
          </cell>
          <cell r="AL867" t="str">
            <v>41980</v>
          </cell>
          <cell r="AM867" t="str">
            <v>NO</v>
          </cell>
          <cell r="AR867" t="str">
            <v>SI</v>
          </cell>
          <cell r="AS867" t="str">
            <v>NO</v>
          </cell>
          <cell r="AT867" t="str">
            <v>NO</v>
          </cell>
          <cell r="AU867" t="str">
            <v>12/10/2021</v>
          </cell>
          <cell r="AV867" t="str">
            <v>12/10/2021</v>
          </cell>
          <cell r="AW867" t="str">
            <v>ODONTOLOGO</v>
          </cell>
          <cell r="AX867" t="str">
            <v>Regimen 1057 (CAS)</v>
          </cell>
          <cell r="AY867" t="str">
            <v>Contrato CAS</v>
          </cell>
          <cell r="AZ867" t="str">
            <v>Sin Nivel Remunerativo</v>
          </cell>
          <cell r="BA867" t="str">
            <v>0000-Sin Nivel Remunerativo</v>
          </cell>
          <cell r="BC867" t="str">
            <v>Recursos Ordinarios</v>
          </cell>
          <cell r="BD867" t="str">
            <v>2500</v>
          </cell>
          <cell r="BE867" t="str">
            <v>Presencial</v>
          </cell>
          <cell r="BF867" t="str">
            <v>NO</v>
          </cell>
          <cell r="BG867" t="str">
            <v>NO</v>
          </cell>
          <cell r="BI867" t="str">
            <v>NO</v>
          </cell>
          <cell r="BJ867" t="str">
            <v>NO</v>
          </cell>
          <cell r="BL867" t="str">
            <v>NO</v>
          </cell>
          <cell r="BM867" t="str">
            <v>Contrato Administrativo de Servicios</v>
          </cell>
          <cell r="BN867" t="str">
            <v>Profesionales de la Salud</v>
          </cell>
          <cell r="BO867" t="str">
            <v>PROF. DE LA SALUD</v>
          </cell>
          <cell r="BP867" t="str">
            <v>000739</v>
          </cell>
          <cell r="BQ867" t="str">
            <v>Ocupada</v>
          </cell>
          <cell r="BR867" t="str">
            <v>Concurso</v>
          </cell>
          <cell r="BS867" t="str">
            <v>12/10/2021</v>
          </cell>
          <cell r="BT867" t="str">
            <v>MEMORANDUM</v>
          </cell>
          <cell r="BU867" t="str">
            <v>12/10/2021</v>
          </cell>
          <cell r="BV867" t="str">
            <v>1237-2021</v>
          </cell>
          <cell r="BW867" t="str">
            <v>UE 1498 RED DE SALUD ABANCAY</v>
          </cell>
          <cell r="BX867" t="str">
            <v>RED DE SALUD ABANCAY</v>
          </cell>
          <cell r="BZ867" t="str">
            <v>Personal y Obligaciones Sociales</v>
          </cell>
          <cell r="CA867" t="str">
            <v>RECURSOS ORDINARIOS</v>
          </cell>
          <cell r="CB867" t="str">
            <v>4</v>
          </cell>
          <cell r="CC867" t="str">
            <v>BANCO DE LA NACION</v>
          </cell>
          <cell r="CD867" t="str">
            <v>CHEQUE</v>
          </cell>
          <cell r="CE867" t="str">
            <v>000</v>
          </cell>
          <cell r="CF867" t="str">
            <v>00000000000</v>
          </cell>
          <cell r="CG867" t="str">
            <v>DL.25897 - SPP</v>
          </cell>
          <cell r="CH867" t="str">
            <v>AFP HABITAT</v>
          </cell>
          <cell r="CI867" t="str">
            <v>19/05/2016</v>
          </cell>
          <cell r="CJ867" t="str">
            <v>640950IHSTR0</v>
          </cell>
          <cell r="CL867" t="str">
            <v>UE Red De Salud Abancay</v>
          </cell>
          <cell r="CM867" t="str">
            <v>ACTIVO</v>
          </cell>
          <cell r="CQ867" t="str">
            <v>Perú</v>
          </cell>
          <cell r="CR867" t="str">
            <v>UNIDAD DE RELACIONES PUBLICAS</v>
          </cell>
        </row>
        <row r="868">
          <cell r="S868" t="str">
            <v>41422497</v>
          </cell>
          <cell r="T868" t="str">
            <v>EDY</v>
          </cell>
          <cell r="U868" t="str">
            <v>JIMENEZ</v>
          </cell>
          <cell r="V868" t="str">
            <v>MENDOZA</v>
          </cell>
          <cell r="W868" t="str">
            <v>SIN DATOS</v>
          </cell>
          <cell r="X868" t="str">
            <v>16/08/1979</v>
          </cell>
          <cell r="Y868" t="str">
            <v>Masculino</v>
          </cell>
          <cell r="Z868" t="str">
            <v>Soltero</v>
          </cell>
          <cell r="AA868" t="str">
            <v>AV.DANIEL ALCIDES CARRION 427</v>
          </cell>
          <cell r="AE868" t="str">
            <v>Superior Universitario</v>
          </cell>
          <cell r="AF868" t="str">
            <v>Superior completo</v>
          </cell>
          <cell r="AG868" t="str">
            <v>ABOGADO</v>
          </cell>
          <cell r="AK868" t="str">
            <v>TITULO</v>
          </cell>
          <cell r="AL868" t="str">
            <v>521</v>
          </cell>
          <cell r="AM868" t="str">
            <v>NO</v>
          </cell>
          <cell r="AR868" t="str">
            <v>SI</v>
          </cell>
          <cell r="AS868" t="str">
            <v>NO</v>
          </cell>
          <cell r="AT868" t="str">
            <v>NO</v>
          </cell>
          <cell r="AU868" t="str">
            <v>01/09/2021</v>
          </cell>
          <cell r="AV868" t="str">
            <v>01/09/2021</v>
          </cell>
          <cell r="AW868" t="str">
            <v>ASESOR/A</v>
          </cell>
          <cell r="AX868" t="str">
            <v>Regimen 1057 (CAS)</v>
          </cell>
          <cell r="AY868" t="str">
            <v>Contrato CAS</v>
          </cell>
          <cell r="AZ868" t="str">
            <v>Sin Nivel Remunerativo</v>
          </cell>
          <cell r="BA868" t="str">
            <v>0000-Sin Nivel Remunerativo</v>
          </cell>
          <cell r="BC868" t="str">
            <v>Recursos Ordinarios</v>
          </cell>
          <cell r="BD868" t="str">
            <v>4200</v>
          </cell>
          <cell r="BE868" t="str">
            <v>Presencial</v>
          </cell>
          <cell r="BF868" t="str">
            <v>NO</v>
          </cell>
          <cell r="BG868" t="str">
            <v>NO</v>
          </cell>
          <cell r="BI868" t="str">
            <v>NO</v>
          </cell>
          <cell r="BJ868" t="str">
            <v>NO</v>
          </cell>
          <cell r="BL868" t="str">
            <v>NO</v>
          </cell>
          <cell r="BM868" t="str">
            <v>Contrato Administrativo de Servicios</v>
          </cell>
          <cell r="BN868" t="str">
            <v>Funcionarios y Directivos</v>
          </cell>
          <cell r="BO868" t="str">
            <v>PROF. ADM</v>
          </cell>
          <cell r="BP868" t="str">
            <v>000515</v>
          </cell>
          <cell r="BQ868" t="str">
            <v>Ocupada</v>
          </cell>
          <cell r="BR868" t="str">
            <v>Contrato</v>
          </cell>
          <cell r="BS868" t="str">
            <v>15/09/2021</v>
          </cell>
          <cell r="BT868" t="str">
            <v>RESOLUCION DIRECTORAL</v>
          </cell>
          <cell r="BU868" t="str">
            <v>15/09/2021</v>
          </cell>
          <cell r="BV868" t="str">
            <v>331-2021</v>
          </cell>
          <cell r="BW868" t="str">
            <v>UE 1498 RED DE SALUD ABANCAY</v>
          </cell>
          <cell r="BX868" t="str">
            <v>RED DE SALUD ABANCAY</v>
          </cell>
          <cell r="BZ868" t="str">
            <v>Personal y Obligaciones Sociales</v>
          </cell>
          <cell r="CA868" t="str">
            <v>RECURSOS ORDINARIOS</v>
          </cell>
          <cell r="CB868" t="str">
            <v>12</v>
          </cell>
          <cell r="CC868" t="str">
            <v>BANCO DE LA NACION</v>
          </cell>
          <cell r="CD868" t="str">
            <v>MULTIRED</v>
          </cell>
          <cell r="CE868" t="str">
            <v>4017764557</v>
          </cell>
          <cell r="CF868" t="str">
            <v>00000000000000000000</v>
          </cell>
          <cell r="CG868" t="str">
            <v>DL.25897 - SPP</v>
          </cell>
          <cell r="CH868" t="str">
            <v>PRIMA AFP</v>
          </cell>
          <cell r="CI868" t="str">
            <v>18/03/2009</v>
          </cell>
          <cell r="CJ868" t="str">
            <v>590811EJMED0</v>
          </cell>
          <cell r="CL868" t="str">
            <v>UE Red De Salud Abancay</v>
          </cell>
          <cell r="CM868" t="str">
            <v>ACTIVO</v>
          </cell>
          <cell r="CQ868" t="str">
            <v>Perú</v>
          </cell>
          <cell r="CR868" t="str">
            <v>UNIDAD DE ASESORIA LEGAL</v>
          </cell>
        </row>
        <row r="869">
          <cell r="S869" t="str">
            <v>31029391</v>
          </cell>
          <cell r="T869" t="str">
            <v>JUAN</v>
          </cell>
          <cell r="U869" t="str">
            <v>HUACHACA</v>
          </cell>
          <cell r="V869" t="str">
            <v>ANAMPA</v>
          </cell>
          <cell r="W869" t="str">
            <v>SIN DATOS</v>
          </cell>
          <cell r="X869" t="str">
            <v>24/06/1966</v>
          </cell>
          <cell r="Y869" t="str">
            <v>Masculino</v>
          </cell>
          <cell r="Z869" t="str">
            <v>Casado</v>
          </cell>
          <cell r="AA869" t="str">
            <v>AV.MICAELA BASTIDAS S/N</v>
          </cell>
          <cell r="AE869" t="str">
            <v>Superior Universitario</v>
          </cell>
          <cell r="AF869" t="str">
            <v>Superior completo</v>
          </cell>
          <cell r="AG869" t="str">
            <v>ABOGADO</v>
          </cell>
          <cell r="AK869" t="str">
            <v>TITULO</v>
          </cell>
          <cell r="AL869" t="str">
            <v>0000000000</v>
          </cell>
          <cell r="AM869" t="str">
            <v>NO</v>
          </cell>
          <cell r="AR869" t="str">
            <v>SI</v>
          </cell>
          <cell r="AS869" t="str">
            <v>NO</v>
          </cell>
          <cell r="AT869" t="str">
            <v>NO</v>
          </cell>
          <cell r="AU869" t="str">
            <v>11/02/2022</v>
          </cell>
          <cell r="AV869" t="str">
            <v>11/02/2022</v>
          </cell>
          <cell r="AW869" t="str">
            <v>ABOGADO/A</v>
          </cell>
          <cell r="AX869" t="str">
            <v>Regimen 1057 (CAS)</v>
          </cell>
          <cell r="AY869" t="str">
            <v>Contrato CAS</v>
          </cell>
          <cell r="AZ869" t="str">
            <v>Sin Nivel Remunerativo</v>
          </cell>
          <cell r="BA869" t="str">
            <v>0000-Sin Nivel Remunerativo</v>
          </cell>
          <cell r="BC869" t="str">
            <v>Recursos Ordinarios</v>
          </cell>
          <cell r="BD869" t="str">
            <v>3000</v>
          </cell>
          <cell r="BE869" t="str">
            <v>Presencial</v>
          </cell>
          <cell r="BF869" t="str">
            <v>NO</v>
          </cell>
          <cell r="BG869" t="str">
            <v>NO</v>
          </cell>
          <cell r="BI869" t="str">
            <v>NO</v>
          </cell>
          <cell r="BJ869" t="str">
            <v>NO</v>
          </cell>
          <cell r="BL869" t="str">
            <v>NO</v>
          </cell>
          <cell r="BM869" t="str">
            <v>Contrato Administrativo de Servicios</v>
          </cell>
          <cell r="BN869" t="str">
            <v>Profesionales</v>
          </cell>
          <cell r="BO869" t="str">
            <v>PROF. ADM</v>
          </cell>
          <cell r="BP869" t="str">
            <v>000752</v>
          </cell>
          <cell r="BQ869" t="str">
            <v>Ocupada</v>
          </cell>
          <cell r="BR869" t="str">
            <v>Contrato</v>
          </cell>
          <cell r="BS869" t="str">
            <v>11/02/2022</v>
          </cell>
          <cell r="BT869" t="str">
            <v>CONTRATO</v>
          </cell>
          <cell r="BU869" t="str">
            <v>11/02/2022</v>
          </cell>
          <cell r="BV869" t="str">
            <v>219-2022</v>
          </cell>
          <cell r="BW869" t="str">
            <v>UE 1498 RED DE SALUD ABANCAY</v>
          </cell>
          <cell r="BX869" t="str">
            <v>RED DE SALUD ABANCAY</v>
          </cell>
          <cell r="BZ869" t="str">
            <v>Personal y Obligaciones Sociales</v>
          </cell>
          <cell r="CA869" t="str">
            <v>RECURSOS ORDINARIOS</v>
          </cell>
          <cell r="CB869" t="str">
            <v>0</v>
          </cell>
          <cell r="CC869" t="str">
            <v>BANCO DE LA NACION</v>
          </cell>
          <cell r="CD869" t="str">
            <v>CUENTA CORRIENTE</v>
          </cell>
          <cell r="CG869" t="str">
            <v>DL.19990 - SNP</v>
          </cell>
          <cell r="CH869" t="str">
            <v>O.N.P.</v>
          </cell>
          <cell r="CI869" t="str">
            <v>11/02/2022</v>
          </cell>
          <cell r="CL869" t="str">
            <v>UE Red De Salud Abancay</v>
          </cell>
          <cell r="CM869" t="str">
            <v>ACTIVO</v>
          </cell>
          <cell r="CQ869" t="str">
            <v>Perú</v>
          </cell>
          <cell r="CR869" t="str">
            <v>UNIDAD DE ADMINISTRACION</v>
          </cell>
        </row>
        <row r="870">
          <cell r="S870" t="str">
            <v>70072539</v>
          </cell>
          <cell r="T870" t="str">
            <v>CARLA CLAUDIA</v>
          </cell>
          <cell r="U870" t="str">
            <v>CORAZAO</v>
          </cell>
          <cell r="V870" t="str">
            <v>SEQUEIROS</v>
          </cell>
          <cell r="W870" t="str">
            <v>SIN DATOS</v>
          </cell>
          <cell r="X870" t="str">
            <v>21/06/1993</v>
          </cell>
          <cell r="Y870" t="str">
            <v>Femenino</v>
          </cell>
          <cell r="Z870" t="str">
            <v>Soltero</v>
          </cell>
          <cell r="AA870" t="str">
            <v>SIN DATOS</v>
          </cell>
          <cell r="AC870" t="str">
            <v>claudiacs-21@hotmail.com</v>
          </cell>
          <cell r="AD870" t="str">
            <v>957723831</v>
          </cell>
          <cell r="AE870" t="str">
            <v>Superior Universitario</v>
          </cell>
          <cell r="AF870" t="str">
            <v>Superior completo</v>
          </cell>
          <cell r="AG870" t="str">
            <v>CIRUJANO DENTISTA</v>
          </cell>
          <cell r="AK870" t="str">
            <v>TITULO</v>
          </cell>
          <cell r="AL870" t="str">
            <v>36687</v>
          </cell>
          <cell r="AM870" t="str">
            <v>NO</v>
          </cell>
          <cell r="AR870" t="str">
            <v>SI</v>
          </cell>
          <cell r="AS870" t="str">
            <v>NO</v>
          </cell>
          <cell r="AT870" t="str">
            <v>NO</v>
          </cell>
          <cell r="AU870" t="str">
            <v>05/11/2021</v>
          </cell>
          <cell r="AV870" t="str">
            <v>05/11/2021</v>
          </cell>
          <cell r="AW870" t="str">
            <v>ODONTOLOGO</v>
          </cell>
          <cell r="AX870" t="str">
            <v>Regimen 276</v>
          </cell>
          <cell r="AY870" t="str">
            <v>Contratado 276 - Plazo fijo</v>
          </cell>
          <cell r="AZ870" t="str">
            <v>CD-I</v>
          </cell>
          <cell r="BA870" t="str">
            <v>0115-CD-I-Cirujano Dentista (nivel I)</v>
          </cell>
          <cell r="BB870" t="str">
            <v>C1</v>
          </cell>
          <cell r="BE870" t="str">
            <v>Presencial</v>
          </cell>
          <cell r="BF870" t="str">
            <v>NO</v>
          </cell>
          <cell r="BG870" t="str">
            <v>SI</v>
          </cell>
          <cell r="BI870" t="str">
            <v>NO</v>
          </cell>
          <cell r="BJ870" t="str">
            <v>NO</v>
          </cell>
          <cell r="BL870" t="str">
            <v>NO</v>
          </cell>
          <cell r="BM870" t="str">
            <v>Activos</v>
          </cell>
          <cell r="BN870" t="str">
            <v>Profesionales de la Salud</v>
          </cell>
          <cell r="BO870" t="str">
            <v>PROF. DE LA SALUD</v>
          </cell>
          <cell r="BP870" t="str">
            <v>000364</v>
          </cell>
          <cell r="BQ870" t="str">
            <v>Ocupada</v>
          </cell>
          <cell r="BR870" t="str">
            <v>Contrato</v>
          </cell>
          <cell r="BS870" t="str">
            <v>01/02/2022</v>
          </cell>
          <cell r="BT870" t="str">
            <v>MEMORANDUM</v>
          </cell>
          <cell r="BU870" t="str">
            <v>01/02/2022</v>
          </cell>
          <cell r="BV870" t="str">
            <v>-</v>
          </cell>
          <cell r="BW870" t="str">
            <v>P.S. I-2 CCOCHUA</v>
          </cell>
          <cell r="BX870" t="str">
            <v>DIRECCION EJECUTIVA</v>
          </cell>
          <cell r="BY870" t="str">
            <v>GESTION ADMINISTRATIVA</v>
          </cell>
          <cell r="BZ870" t="str">
            <v>Personal y Obligaciones Sociales</v>
          </cell>
          <cell r="CA870" t="str">
            <v>RECURSOS ORDINARIOS</v>
          </cell>
          <cell r="CB870" t="str">
            <v>3</v>
          </cell>
          <cell r="CC870" t="str">
            <v>BANCO DE LA NACION</v>
          </cell>
          <cell r="CD870" t="str">
            <v>CUENTA CORRIENTE</v>
          </cell>
          <cell r="CE870" t="str">
            <v>00000000000000000000</v>
          </cell>
          <cell r="CF870" t="str">
            <v>00000000000000000000</v>
          </cell>
          <cell r="CG870" t="str">
            <v>DL.19990 - SNP</v>
          </cell>
          <cell r="CH870" t="str">
            <v>O.N.P.</v>
          </cell>
          <cell r="CI870" t="str">
            <v>01/02/2022</v>
          </cell>
          <cell r="CL870" t="str">
            <v>UE Red De Salud Abancay</v>
          </cell>
          <cell r="CM870" t="str">
            <v>ACTIVO</v>
          </cell>
          <cell r="CN870" t="str">
            <v>05/11/2021</v>
          </cell>
          <cell r="CP870" t="str">
            <v>219613_8427_2021-11-1515-11-39.pdf</v>
          </cell>
          <cell r="CQ870" t="str">
            <v>Perú</v>
          </cell>
          <cell r="CR870" t="str">
            <v>UNIDAD DE SALUD COLECTIVA</v>
          </cell>
        </row>
        <row r="871">
          <cell r="S871" t="str">
            <v>40107160</v>
          </cell>
          <cell r="T871" t="str">
            <v>SANTOS JUVENAL</v>
          </cell>
          <cell r="U871" t="str">
            <v>BORDA</v>
          </cell>
          <cell r="V871" t="str">
            <v>ORIHUELA</v>
          </cell>
          <cell r="W871" t="str">
            <v>SIN DATOS</v>
          </cell>
          <cell r="X871" t="str">
            <v>01/06/1978</v>
          </cell>
          <cell r="Y871" t="str">
            <v>Masculino</v>
          </cell>
          <cell r="Z871" t="str">
            <v>Soltero</v>
          </cell>
          <cell r="AA871" t="str">
            <v>AV. JULIO C. TELLO S/N</v>
          </cell>
          <cell r="AE871" t="str">
            <v>Superior Universitario</v>
          </cell>
          <cell r="AF871" t="str">
            <v>Superior completo</v>
          </cell>
          <cell r="AG871" t="str">
            <v>ABOGADO</v>
          </cell>
          <cell r="AK871" t="str">
            <v>TITULO</v>
          </cell>
          <cell r="AL871" t="str">
            <v>00000</v>
          </cell>
          <cell r="AM871" t="str">
            <v>NO</v>
          </cell>
          <cell r="AR871" t="str">
            <v>SI</v>
          </cell>
          <cell r="AS871" t="str">
            <v>NO</v>
          </cell>
          <cell r="AT871" t="str">
            <v>NO</v>
          </cell>
          <cell r="AV871" t="str">
            <v>30/06/2022</v>
          </cell>
          <cell r="AW871" t="str">
            <v>JEFE/A DE OFICINA</v>
          </cell>
          <cell r="AX871" t="str">
            <v>Regimen 1057 (CAS)</v>
          </cell>
          <cell r="AY871" t="str">
            <v>Contrato CAS</v>
          </cell>
          <cell r="AZ871" t="str">
            <v>Sin Nivel Remunerativo</v>
          </cell>
          <cell r="BA871" t="str">
            <v>0000-Sin Nivel Remunerativo</v>
          </cell>
          <cell r="BC871" t="str">
            <v>Recursos Ordinarios</v>
          </cell>
          <cell r="BD871" t="str">
            <v>4200</v>
          </cell>
          <cell r="BE871" t="str">
            <v>Presencial</v>
          </cell>
          <cell r="BF871" t="str">
            <v>NO</v>
          </cell>
          <cell r="BG871" t="str">
            <v>NO</v>
          </cell>
          <cell r="BI871" t="str">
            <v>NO</v>
          </cell>
          <cell r="BJ871" t="str">
            <v>NO</v>
          </cell>
          <cell r="BL871" t="str">
            <v>NO</v>
          </cell>
          <cell r="BM871" t="str">
            <v>Contrato Administrativo de Servicios</v>
          </cell>
          <cell r="BN871" t="str">
            <v>Funcionarios y Directivos</v>
          </cell>
          <cell r="BO871" t="str">
            <v>PROF. ADM</v>
          </cell>
          <cell r="BP871" t="str">
            <v>000513</v>
          </cell>
          <cell r="BQ871" t="str">
            <v>Ocupada</v>
          </cell>
          <cell r="BR871" t="str">
            <v>Contrato</v>
          </cell>
          <cell r="BS871" t="str">
            <v>30/06/2022</v>
          </cell>
          <cell r="BT871" t="str">
            <v>RESOLUCION DIRECTORAL</v>
          </cell>
          <cell r="BU871" t="str">
            <v>30/06/2022</v>
          </cell>
          <cell r="BV871" t="str">
            <v>R.D. Nº 247-2022-D-RSAB-APURIMAC</v>
          </cell>
          <cell r="BW871" t="str">
            <v>UE 1498 RED DE SALUD ABANCAY</v>
          </cell>
          <cell r="BX871" t="str">
            <v>RED DE SALUD ABANCAY</v>
          </cell>
          <cell r="BZ871" t="str">
            <v>Personal y Obligaciones Sociales</v>
          </cell>
          <cell r="CA871" t="str">
            <v>RECURSOS ORDINARIOS</v>
          </cell>
          <cell r="CB871" t="str">
            <v>12</v>
          </cell>
          <cell r="CC871" t="str">
            <v>BANCO DE LA NACION</v>
          </cell>
          <cell r="CD871" t="str">
            <v>CUENTA CORRIENTE</v>
          </cell>
          <cell r="CE871" t="str">
            <v>00000000000000</v>
          </cell>
          <cell r="CF871" t="str">
            <v>00000000000000000000</v>
          </cell>
          <cell r="CG871" t="str">
            <v>DL.25897 - SPP</v>
          </cell>
          <cell r="CH871" t="str">
            <v>AFP PROFUTURO</v>
          </cell>
          <cell r="CI871" t="str">
            <v>10/03/2005</v>
          </cell>
          <cell r="CJ871" t="str">
            <v>586401SBODH6</v>
          </cell>
          <cell r="CL871" t="str">
            <v>UE Red De Salud Abancay</v>
          </cell>
          <cell r="CM871" t="str">
            <v>ACTIVO</v>
          </cell>
          <cell r="CQ871" t="str">
            <v>Perú</v>
          </cell>
          <cell r="CR871" t="str">
            <v>UNIDAD DE ADMINISTRACION</v>
          </cell>
        </row>
        <row r="872">
          <cell r="S872" t="str">
            <v>21566570</v>
          </cell>
          <cell r="T872" t="str">
            <v>CARLOS ENRIQUE</v>
          </cell>
          <cell r="U872" t="str">
            <v>GUTIERREZ</v>
          </cell>
          <cell r="V872" t="str">
            <v>PEÑA</v>
          </cell>
          <cell r="W872" t="str">
            <v>SIN DATOS</v>
          </cell>
          <cell r="X872" t="str">
            <v>23/02/1977</v>
          </cell>
          <cell r="Y872" t="str">
            <v>Masculino</v>
          </cell>
          <cell r="Z872" t="str">
            <v>Soltero</v>
          </cell>
          <cell r="AA872" t="str">
            <v>CALLE BOLOGNESI 101</v>
          </cell>
          <cell r="AC872" t="str">
            <v>carlogp@yahoo.com</v>
          </cell>
          <cell r="AD872" t="str">
            <v>974635431</v>
          </cell>
          <cell r="AE872" t="str">
            <v>Superior Universitario</v>
          </cell>
          <cell r="AF872" t="str">
            <v>Superior completo</v>
          </cell>
          <cell r="AG872" t="str">
            <v>CIRUJANO DENTISTA</v>
          </cell>
          <cell r="AK872" t="str">
            <v>TITULO</v>
          </cell>
          <cell r="AL872" t="str">
            <v>13179</v>
          </cell>
          <cell r="AM872" t="str">
            <v>SI</v>
          </cell>
          <cell r="AN872" t="str">
            <v>SALUD FAMILIAR Y COMUNITARIA</v>
          </cell>
          <cell r="AO872" t="str">
            <v>CONSTANCIA</v>
          </cell>
          <cell r="AP872" t="str">
            <v>00000</v>
          </cell>
          <cell r="AQ872" t="str">
            <v>UNIVERSIDAD NACIONAL DEL CALLAO</v>
          </cell>
          <cell r="AR872" t="str">
            <v>SI</v>
          </cell>
          <cell r="AS872" t="str">
            <v>SI</v>
          </cell>
          <cell r="AT872" t="str">
            <v>NO</v>
          </cell>
          <cell r="AV872" t="str">
            <v>2012-07-01</v>
          </cell>
          <cell r="AW872" t="str">
            <v>ODONTOLOGO</v>
          </cell>
          <cell r="AX872" t="str">
            <v>Regimen 276</v>
          </cell>
          <cell r="AY872" t="str">
            <v>Nombrado</v>
          </cell>
          <cell r="AZ872" t="str">
            <v>CD-I</v>
          </cell>
          <cell r="BA872" t="str">
            <v>0115-CD-I-Cirujano Dentista (nivel I)</v>
          </cell>
          <cell r="BB872" t="str">
            <v>61</v>
          </cell>
          <cell r="BC872" t="str">
            <v>Recursos Ordinarios</v>
          </cell>
          <cell r="BE872" t="str">
            <v>Presencial</v>
          </cell>
          <cell r="BF872" t="str">
            <v>NO</v>
          </cell>
          <cell r="BG872" t="str">
            <v>NO</v>
          </cell>
          <cell r="BI872" t="str">
            <v>NO</v>
          </cell>
          <cell r="BJ872" t="str">
            <v>NO</v>
          </cell>
          <cell r="BK872" t="str">
            <v>05/07/2012</v>
          </cell>
          <cell r="BL872" t="str">
            <v>SI</v>
          </cell>
          <cell r="BM872" t="str">
            <v>Activos</v>
          </cell>
          <cell r="BN872" t="str">
            <v>Profesionales de la Salud</v>
          </cell>
          <cell r="BO872" t="str">
            <v>PROF. DE LA SALUD</v>
          </cell>
          <cell r="BP872" t="str">
            <v>000240</v>
          </cell>
          <cell r="BQ872" t="str">
            <v>Ocupada</v>
          </cell>
          <cell r="BR872" t="str">
            <v>Ley 28560</v>
          </cell>
          <cell r="BS872" t="str">
            <v>01/04/2012</v>
          </cell>
          <cell r="BT872" t="str">
            <v>RESOLUCION DIRECTORAL</v>
          </cell>
          <cell r="BU872" t="str">
            <v>01/04/2012</v>
          </cell>
          <cell r="BV872" t="str">
            <v>-</v>
          </cell>
          <cell r="BX872" t="str">
            <v>DIRECCION EJECUTIVA</v>
          </cell>
          <cell r="BY872" t="str">
            <v>GESTION ADMINISTRATIVA</v>
          </cell>
          <cell r="BZ872" t="str">
            <v>Personal y Obligaciones Sociales</v>
          </cell>
          <cell r="CA872" t="str">
            <v>RECURSOS ORDINARIOS</v>
          </cell>
          <cell r="CB872" t="str">
            <v>12</v>
          </cell>
          <cell r="CC872" t="str">
            <v>BANCO DE LA NACION</v>
          </cell>
          <cell r="CD872" t="str">
            <v>MULTIRED</v>
          </cell>
          <cell r="CE872" t="str">
            <v>04181051251</v>
          </cell>
          <cell r="CF872" t="str">
            <v>1</v>
          </cell>
          <cell r="CG872" t="str">
            <v>DL.19990 - SNP</v>
          </cell>
          <cell r="CH872" t="str">
            <v>O.N.P.</v>
          </cell>
          <cell r="CI872" t="str">
            <v>01/04/2012</v>
          </cell>
          <cell r="CJ872" t="str">
            <v>0</v>
          </cell>
          <cell r="CK872" t="str">
            <v>0</v>
          </cell>
          <cell r="CL872" t="str">
            <v>UE Red De Salud Abancay</v>
          </cell>
          <cell r="CM872" t="str">
            <v>ACTIVO</v>
          </cell>
          <cell r="CQ872" t="str">
            <v>Perú</v>
          </cell>
          <cell r="CR872" t="str">
            <v>UNIDAD DE SALUD INDIVIDUAL</v>
          </cell>
        </row>
        <row r="873">
          <cell r="S873" t="str">
            <v>45175256</v>
          </cell>
          <cell r="T873" t="str">
            <v>JESUS HIPOLITO</v>
          </cell>
          <cell r="U873" t="str">
            <v>SANTE</v>
          </cell>
          <cell r="V873" t="str">
            <v>HURTADO</v>
          </cell>
          <cell r="W873" t="str">
            <v>SIN DATOS</v>
          </cell>
          <cell r="X873" t="str">
            <v>19/07/1988</v>
          </cell>
          <cell r="Y873" t="str">
            <v>Masculino</v>
          </cell>
          <cell r="Z873" t="str">
            <v>Soltero</v>
          </cell>
          <cell r="AA873" t="str">
            <v>CARRETERA MOLINOPATA</v>
          </cell>
          <cell r="AE873" t="str">
            <v>Secundaria</v>
          </cell>
          <cell r="AF873" t="str">
            <v>Secundaria completa</v>
          </cell>
          <cell r="AM873" t="str">
            <v>NO</v>
          </cell>
          <cell r="AR873" t="str">
            <v>NO</v>
          </cell>
          <cell r="AS873" t="str">
            <v>NO</v>
          </cell>
          <cell r="AT873" t="str">
            <v>NO</v>
          </cell>
          <cell r="AW873" t="str">
            <v>CHOFER</v>
          </cell>
          <cell r="AX873" t="str">
            <v>Regimen 1057 (CAS)</v>
          </cell>
          <cell r="AY873" t="str">
            <v>Contrato CAS</v>
          </cell>
          <cell r="AZ873" t="str">
            <v>Sin Nivel Remunerativo</v>
          </cell>
          <cell r="BA873" t="str">
            <v>0000-Sin Nivel Remunerativo</v>
          </cell>
          <cell r="BC873" t="str">
            <v>Recursos Ordinarios</v>
          </cell>
          <cell r="BF873" t="str">
            <v>NO</v>
          </cell>
          <cell r="BG873" t="str">
            <v>NO</v>
          </cell>
          <cell r="BI873" t="str">
            <v>NO</v>
          </cell>
          <cell r="BJ873" t="str">
            <v>NO</v>
          </cell>
          <cell r="BL873" t="str">
            <v>NO</v>
          </cell>
          <cell r="BM873" t="str">
            <v>Contrato Administrativo de Servicios</v>
          </cell>
          <cell r="BN873" t="str">
            <v>Tecnicos</v>
          </cell>
          <cell r="BO873" t="str">
            <v>TECNICO ADM</v>
          </cell>
          <cell r="BP873" t="str">
            <v>000258</v>
          </cell>
          <cell r="BQ873" t="str">
            <v>Ocupada</v>
          </cell>
          <cell r="BR873" t="str">
            <v>Concurso</v>
          </cell>
          <cell r="BS873" t="str">
            <v>01/09/2022</v>
          </cell>
          <cell r="BT873" t="str">
            <v>OFICIO</v>
          </cell>
          <cell r="BU873" t="str">
            <v>01/09/2022</v>
          </cell>
          <cell r="BV873" t="str">
            <v>000000</v>
          </cell>
          <cell r="BW873" t="str">
            <v>RED DE SALUD ABANCAY</v>
          </cell>
          <cell r="BX873" t="str">
            <v>DIRECCION EJECUTIVA</v>
          </cell>
          <cell r="BY873" t="str">
            <v>GESTION ADMINISTRATIVA</v>
          </cell>
          <cell r="BZ873" t="str">
            <v>Personal y Obligaciones Sociales</v>
          </cell>
          <cell r="CA873" t="str">
            <v>RECURSOS ORDINARIOS</v>
          </cell>
          <cell r="CB873" t="str">
            <v>12</v>
          </cell>
          <cell r="CC873" t="str">
            <v>BANCO DE LA NACION</v>
          </cell>
          <cell r="CD873" t="str">
            <v>MULTIRED</v>
          </cell>
          <cell r="CE873" t="str">
            <v>00000</v>
          </cell>
          <cell r="CF873" t="str">
            <v>00000</v>
          </cell>
          <cell r="CG873" t="str">
            <v>DL.19990 - SNP</v>
          </cell>
          <cell r="CH873" t="str">
            <v>O.N.P.</v>
          </cell>
          <cell r="CL873" t="str">
            <v>UE Red De Salud Abancay</v>
          </cell>
          <cell r="CM873" t="str">
            <v>ACTIVO</v>
          </cell>
          <cell r="CQ873" t="str">
            <v>Perú</v>
          </cell>
        </row>
        <row r="874">
          <cell r="S874" t="str">
            <v>43676023</v>
          </cell>
          <cell r="T874" t="str">
            <v>ISABEL MARIBEL</v>
          </cell>
          <cell r="U874" t="str">
            <v>JARAMILLO</v>
          </cell>
          <cell r="V874" t="str">
            <v>CUEVA</v>
          </cell>
          <cell r="W874" t="str">
            <v>SIN DATOS</v>
          </cell>
          <cell r="X874" t="str">
            <v>04/08/1986</v>
          </cell>
          <cell r="Y874" t="str">
            <v>Femenino</v>
          </cell>
          <cell r="Z874" t="str">
            <v>Soltero</v>
          </cell>
          <cell r="AA874" t="str">
            <v>AV. JOAQUIN MADRID 135 URB. LAS CAMELIAS</v>
          </cell>
          <cell r="AB874" t="str">
            <v>10436760238</v>
          </cell>
          <cell r="AC874" t="str">
            <v>usmpsico@hotmail.com</v>
          </cell>
          <cell r="AD874" t="str">
            <v>949154628</v>
          </cell>
          <cell r="AE874" t="str">
            <v>Superior Universitario</v>
          </cell>
          <cell r="AF874" t="str">
            <v>Superior completo</v>
          </cell>
          <cell r="AG874" t="str">
            <v>PSICOLOGO</v>
          </cell>
          <cell r="AK874" t="str">
            <v>TITULO</v>
          </cell>
          <cell r="AL874" t="str">
            <v>16046</v>
          </cell>
          <cell r="AM874" t="str">
            <v>NO</v>
          </cell>
          <cell r="AR874" t="str">
            <v>SI</v>
          </cell>
          <cell r="AS874" t="str">
            <v>NO</v>
          </cell>
          <cell r="AT874" t="str">
            <v>NO</v>
          </cell>
          <cell r="AV874" t="str">
            <v>2012-05-21</v>
          </cell>
          <cell r="AW874" t="str">
            <v>PSICOLOGO/A</v>
          </cell>
          <cell r="AX874" t="str">
            <v>Regimen 276</v>
          </cell>
          <cell r="AY874" t="str">
            <v>Nombrado</v>
          </cell>
          <cell r="AZ874" t="str">
            <v>PS-IV</v>
          </cell>
          <cell r="BA874" t="str">
            <v>0314-PS-IV-Pscologo IV</v>
          </cell>
          <cell r="BB874" t="str">
            <v>24</v>
          </cell>
          <cell r="BE874" t="str">
            <v>Presencial</v>
          </cell>
          <cell r="BF874" t="str">
            <v>NO</v>
          </cell>
          <cell r="BG874" t="str">
            <v>NO</v>
          </cell>
          <cell r="BI874" t="str">
            <v>NO</v>
          </cell>
          <cell r="BJ874" t="str">
            <v>NO</v>
          </cell>
          <cell r="BL874" t="str">
            <v>SI</v>
          </cell>
          <cell r="BM874" t="str">
            <v>Activos</v>
          </cell>
          <cell r="BN874" t="str">
            <v>Profesionales de la Salud</v>
          </cell>
          <cell r="BO874" t="str">
            <v>PROF. DE LA SALUD</v>
          </cell>
          <cell r="BP874" t="str">
            <v>000524</v>
          </cell>
          <cell r="BQ874" t="str">
            <v>Ocupada</v>
          </cell>
          <cell r="BR874" t="str">
            <v>Ley 28498</v>
          </cell>
          <cell r="BS874" t="str">
            <v>17/10/2016</v>
          </cell>
          <cell r="BT874" t="str">
            <v>DECRETO SUPREMO</v>
          </cell>
          <cell r="BU874" t="str">
            <v>15/10/2016</v>
          </cell>
          <cell r="BV874" t="str">
            <v>DS 286-2016-EF Nombramiento 2016</v>
          </cell>
          <cell r="BW874" t="str">
            <v>RED DE SALUD ABANCAY</v>
          </cell>
          <cell r="BX874" t="str">
            <v>DIRECCION EJECUTIVA</v>
          </cell>
          <cell r="BY874" t="str">
            <v>GESTION ADMINISTRATIVA</v>
          </cell>
          <cell r="BZ874" t="str">
            <v>Personal y Obligaciones Sociales</v>
          </cell>
          <cell r="CA874" t="str">
            <v>RECURSOS ORDINARIOS</v>
          </cell>
          <cell r="CB874" t="str">
            <v>12</v>
          </cell>
          <cell r="CC874" t="str">
            <v>BANCO DE LA NACION</v>
          </cell>
          <cell r="CD874" t="str">
            <v>CUENTA DE AHORRO</v>
          </cell>
          <cell r="CE874" t="str">
            <v>04036960340</v>
          </cell>
          <cell r="CF874" t="str">
            <v>00000000000000000000</v>
          </cell>
          <cell r="CG874" t="str">
            <v>DL.19990 - SNP</v>
          </cell>
          <cell r="CH874" t="str">
            <v>O.N.P.</v>
          </cell>
          <cell r="CI874" t="str">
            <v>01/05/2018</v>
          </cell>
          <cell r="CJ874" t="str">
            <v>1</v>
          </cell>
          <cell r="CK874" t="str">
            <v>0000000000000</v>
          </cell>
          <cell r="CL874" t="str">
            <v>UE Red De Salud Abancay</v>
          </cell>
          <cell r="CM874" t="str">
            <v>ACTIVO</v>
          </cell>
          <cell r="CQ874" t="str">
            <v>Perú</v>
          </cell>
          <cell r="CR874" t="str">
            <v>UNIDAD DE SALUD INDIVIDUAL</v>
          </cell>
        </row>
        <row r="875">
          <cell r="S875" t="str">
            <v>74156266</v>
          </cell>
          <cell r="T875" t="str">
            <v>KATHERIN FIORELA</v>
          </cell>
          <cell r="U875" t="str">
            <v>TICA</v>
          </cell>
          <cell r="V875" t="str">
            <v>ALARCON</v>
          </cell>
          <cell r="W875" t="str">
            <v>SIN DATOS</v>
          </cell>
          <cell r="X875" t="str">
            <v>12/05/1995</v>
          </cell>
          <cell r="Y875" t="str">
            <v>Femenino</v>
          </cell>
          <cell r="Z875" t="str">
            <v>Soltero</v>
          </cell>
          <cell r="AA875" t="str">
            <v>BARRIO LOS LIRIOS</v>
          </cell>
          <cell r="AC875" t="str">
            <v>katherinfiorela120595@gmail.com</v>
          </cell>
          <cell r="AD875" t="str">
            <v>922983762</v>
          </cell>
          <cell r="AE875" t="str">
            <v>Superior Universitario</v>
          </cell>
          <cell r="AF875" t="str">
            <v>Superior completo</v>
          </cell>
          <cell r="AG875" t="str">
            <v>OBSTETRA</v>
          </cell>
          <cell r="AK875" t="str">
            <v>TITULO</v>
          </cell>
          <cell r="AL875" t="str">
            <v>38611</v>
          </cell>
          <cell r="AM875" t="str">
            <v>NO</v>
          </cell>
          <cell r="AR875" t="str">
            <v>SI</v>
          </cell>
          <cell r="AS875" t="str">
            <v>NO</v>
          </cell>
          <cell r="AT875" t="str">
            <v>NO</v>
          </cell>
          <cell r="AU875" t="str">
            <v>01/07/2020</v>
          </cell>
          <cell r="AV875" t="str">
            <v>12/05/2022</v>
          </cell>
          <cell r="AW875" t="str">
            <v>OBSTETRA</v>
          </cell>
          <cell r="AX875" t="str">
            <v>Regimen 276</v>
          </cell>
          <cell r="AY875" t="str">
            <v>Contratado 276 - Plazo fijo</v>
          </cell>
          <cell r="AZ875" t="str">
            <v>OBS-I</v>
          </cell>
          <cell r="BA875" t="str">
            <v>0110-OBS-I-Obstetriz (nivel 10)</v>
          </cell>
          <cell r="BB875" t="str">
            <v>1</v>
          </cell>
          <cell r="BE875" t="str">
            <v>Presencial</v>
          </cell>
          <cell r="BF875" t="str">
            <v>NO</v>
          </cell>
          <cell r="BG875" t="str">
            <v>NO</v>
          </cell>
          <cell r="BI875" t="str">
            <v>NO</v>
          </cell>
          <cell r="BJ875" t="str">
            <v>NO</v>
          </cell>
          <cell r="BL875" t="str">
            <v>NO</v>
          </cell>
          <cell r="BM875" t="str">
            <v>Activos</v>
          </cell>
          <cell r="BN875" t="str">
            <v>Profesionales de la Salud</v>
          </cell>
          <cell r="BO875" t="str">
            <v>PROF. DE LA SALUD</v>
          </cell>
          <cell r="BP875" t="str">
            <v>000385</v>
          </cell>
          <cell r="BQ875" t="str">
            <v>Reemplazo</v>
          </cell>
          <cell r="BR875" t="str">
            <v>Contrato</v>
          </cell>
          <cell r="BS875" t="str">
            <v>12/05/2022</v>
          </cell>
          <cell r="BT875" t="str">
            <v>MEMORANDUM</v>
          </cell>
          <cell r="BU875" t="str">
            <v>11/05/2022</v>
          </cell>
          <cell r="BV875" t="str">
            <v>MEMO Nº 721-2022-J-RR/HH-RSAB</v>
          </cell>
          <cell r="BW875" t="str">
            <v>C.S. I-3 PACOBAMBA</v>
          </cell>
          <cell r="BX875" t="str">
            <v>DIRECCION EJECUTIVA</v>
          </cell>
          <cell r="BY875" t="str">
            <v>GESTION ADMINISTRATIVA</v>
          </cell>
          <cell r="BZ875" t="str">
            <v>Personal y Obligaciones Sociales</v>
          </cell>
          <cell r="CA875" t="str">
            <v>RECURSOS ORDINARIOS</v>
          </cell>
          <cell r="CB875" t="str">
            <v>12</v>
          </cell>
          <cell r="CC875" t="str">
            <v>BANCO DE LA NACION</v>
          </cell>
          <cell r="CD875" t="str">
            <v>CUENTA CORRIENTE</v>
          </cell>
          <cell r="CE875" t="str">
            <v>04182284748</v>
          </cell>
          <cell r="CF875" t="str">
            <v>000000000000000000</v>
          </cell>
          <cell r="CG875" t="str">
            <v>DL.25897 - SPP</v>
          </cell>
          <cell r="CH875" t="str">
            <v>AFP INTEGRA</v>
          </cell>
          <cell r="CI875" t="str">
            <v>13/11/2020</v>
          </cell>
          <cell r="CJ875" t="str">
            <v>648290KTAAR4</v>
          </cell>
          <cell r="CL875" t="str">
            <v>UE Red De Salud Abancay</v>
          </cell>
          <cell r="CM875" t="str">
            <v>ACTIVO</v>
          </cell>
          <cell r="CQ875" t="str">
            <v>Perú</v>
          </cell>
          <cell r="CR875" t="str">
            <v>MICRORED DE SALUD HUANCARAMA</v>
          </cell>
        </row>
        <row r="876">
          <cell r="S876" t="str">
            <v>72196784</v>
          </cell>
          <cell r="T876" t="str">
            <v>GERALDINE</v>
          </cell>
          <cell r="U876" t="str">
            <v>VÁSQUEZ</v>
          </cell>
          <cell r="V876" t="str">
            <v>CHAMAYA</v>
          </cell>
          <cell r="W876" t="str">
            <v>SIN DATOS</v>
          </cell>
          <cell r="X876" t="str">
            <v>13/09/1994</v>
          </cell>
          <cell r="Y876" t="str">
            <v>Femenino</v>
          </cell>
          <cell r="Z876" t="str">
            <v>Soltero</v>
          </cell>
          <cell r="AA876" t="str">
            <v>SIN DATOS</v>
          </cell>
          <cell r="AC876" t="str">
            <v>chamaya1309@gmail.com</v>
          </cell>
          <cell r="AD876" t="str">
            <v>930246296</v>
          </cell>
          <cell r="AE876" t="str">
            <v>Superior Universitario</v>
          </cell>
          <cell r="AF876" t="str">
            <v>Superior completo</v>
          </cell>
          <cell r="AG876" t="str">
            <v>MEDICO CIRUJANO</v>
          </cell>
          <cell r="AK876" t="str">
            <v>TITULO</v>
          </cell>
          <cell r="AM876" t="str">
            <v>NO</v>
          </cell>
          <cell r="AR876" t="str">
            <v>SI</v>
          </cell>
          <cell r="AS876" t="str">
            <v>NO</v>
          </cell>
          <cell r="AT876" t="str">
            <v>NO</v>
          </cell>
          <cell r="AU876" t="str">
            <v>16/11/2018</v>
          </cell>
          <cell r="AV876" t="str">
            <v>01/06/2022</v>
          </cell>
          <cell r="AW876" t="str">
            <v>MEDICO</v>
          </cell>
          <cell r="AX876" t="str">
            <v>Regimen 276</v>
          </cell>
          <cell r="AY876" t="str">
            <v>Nombrado</v>
          </cell>
          <cell r="AZ876" t="str">
            <v>MC-1</v>
          </cell>
          <cell r="BA876" t="str">
            <v>0071-MC-1-Medico Cirujano N-1</v>
          </cell>
          <cell r="BB876" t="str">
            <v>15</v>
          </cell>
          <cell r="BE876" t="str">
            <v>Presencial</v>
          </cell>
          <cell r="BF876" t="str">
            <v>NO</v>
          </cell>
          <cell r="BG876" t="str">
            <v>NO</v>
          </cell>
          <cell r="BI876" t="str">
            <v>NO</v>
          </cell>
          <cell r="BJ876" t="str">
            <v>NO</v>
          </cell>
          <cell r="BL876" t="str">
            <v>NO</v>
          </cell>
          <cell r="BM876" t="str">
            <v>Activos</v>
          </cell>
          <cell r="BN876" t="str">
            <v>Profesionales de la Salud</v>
          </cell>
          <cell r="BO876" t="str">
            <v>MEDICO</v>
          </cell>
          <cell r="BP876" t="str">
            <v>000277</v>
          </cell>
          <cell r="BQ876" t="str">
            <v>Reemplazo</v>
          </cell>
          <cell r="BR876" t="str">
            <v>Contrato</v>
          </cell>
          <cell r="BS876" t="str">
            <v>01/06/2022</v>
          </cell>
          <cell r="BT876" t="str">
            <v>MEMORANDUM</v>
          </cell>
          <cell r="BU876" t="str">
            <v>01/06/2022</v>
          </cell>
          <cell r="BV876" t="str">
            <v>MEMO Nº 777-2022-J-RR/HH-RSAB</v>
          </cell>
          <cell r="BW876" t="str">
            <v>RED DE SALUD ABANCAY</v>
          </cell>
          <cell r="BX876" t="str">
            <v>DIRECCION EJECUTIVA</v>
          </cell>
          <cell r="BY876" t="str">
            <v>GESTION ADMINISTRATIVA</v>
          </cell>
          <cell r="BZ876" t="str">
            <v>Personal y Obligaciones Sociales</v>
          </cell>
          <cell r="CA876" t="str">
            <v>RECURSOS ORDINARIOS</v>
          </cell>
          <cell r="CB876" t="str">
            <v>12</v>
          </cell>
          <cell r="CC876" t="str">
            <v>BANCO DE LA NACION</v>
          </cell>
          <cell r="CD876" t="str">
            <v>CUENTA CORRIENTE</v>
          </cell>
          <cell r="CE876" t="str">
            <v>00000000000000000000</v>
          </cell>
          <cell r="CF876" t="str">
            <v>00000000000000000000</v>
          </cell>
          <cell r="CG876" t="str">
            <v>DL.25897 - SPP</v>
          </cell>
          <cell r="CH876" t="str">
            <v>PRIMA AFP</v>
          </cell>
          <cell r="CI876" t="str">
            <v>20/11/2018</v>
          </cell>
          <cell r="CJ876" t="str">
            <v>645880GVCQM1</v>
          </cell>
          <cell r="CL876" t="str">
            <v>UE Red De Salud Abancay</v>
          </cell>
          <cell r="CM876" t="str">
            <v>ACTIVO</v>
          </cell>
          <cell r="CQ876" t="str">
            <v>Perú</v>
          </cell>
        </row>
        <row r="877">
          <cell r="S877" t="str">
            <v>40408442</v>
          </cell>
          <cell r="T877" t="str">
            <v>CAMILO</v>
          </cell>
          <cell r="U877" t="str">
            <v>SANCHEZ</v>
          </cell>
          <cell r="V877" t="str">
            <v>AGUILAR</v>
          </cell>
          <cell r="W877" t="str">
            <v>SIN DATOS</v>
          </cell>
          <cell r="X877" t="str">
            <v>30/10/1979</v>
          </cell>
          <cell r="Y877" t="str">
            <v>Masculino</v>
          </cell>
          <cell r="Z877" t="str">
            <v>Casado</v>
          </cell>
          <cell r="AA877" t="str">
            <v>PLAZA DE ARMAS</v>
          </cell>
          <cell r="AC877" t="str">
            <v>camilius_sa@hotmail.com</v>
          </cell>
          <cell r="AD877" t="str">
            <v>996999686</v>
          </cell>
          <cell r="AE877" t="str">
            <v>Superior Universitario</v>
          </cell>
          <cell r="AF877" t="str">
            <v>Superior completo</v>
          </cell>
          <cell r="AG877" t="str">
            <v>MEDICO CIRUJANO</v>
          </cell>
          <cell r="AK877" t="str">
            <v>TITULO</v>
          </cell>
          <cell r="AL877" t="str">
            <v>60073</v>
          </cell>
          <cell r="AM877" t="str">
            <v>NO</v>
          </cell>
          <cell r="AR877" t="str">
            <v>SI</v>
          </cell>
          <cell r="AS877" t="str">
            <v>NO</v>
          </cell>
          <cell r="AT877" t="str">
            <v>NO</v>
          </cell>
          <cell r="AV877" t="str">
            <v>19/01/2022</v>
          </cell>
          <cell r="AW877" t="str">
            <v>MEDICO</v>
          </cell>
          <cell r="AX877" t="str">
            <v>Regimen 276</v>
          </cell>
          <cell r="AY877" t="str">
            <v>Nombrado</v>
          </cell>
          <cell r="AZ877" t="str">
            <v>MC-1</v>
          </cell>
          <cell r="BA877" t="str">
            <v>0071-MC-1-Medico Cirujano N-1</v>
          </cell>
          <cell r="BB877" t="str">
            <v>10</v>
          </cell>
          <cell r="BE877" t="str">
            <v>Presencial</v>
          </cell>
          <cell r="BF877" t="str">
            <v>NO</v>
          </cell>
          <cell r="BG877" t="str">
            <v>NO</v>
          </cell>
          <cell r="BI877" t="str">
            <v>NO</v>
          </cell>
          <cell r="BJ877" t="str">
            <v>NO</v>
          </cell>
          <cell r="BL877" t="str">
            <v>NO</v>
          </cell>
          <cell r="BM877" t="str">
            <v>Activos</v>
          </cell>
          <cell r="BN877" t="str">
            <v>Profesionales de la Salud</v>
          </cell>
          <cell r="BO877" t="str">
            <v>MEDICO</v>
          </cell>
          <cell r="BP877" t="str">
            <v>000516</v>
          </cell>
          <cell r="BQ877" t="str">
            <v>Reemplazo</v>
          </cell>
          <cell r="BR877" t="str">
            <v>Contrato</v>
          </cell>
          <cell r="BS877" t="str">
            <v>19/01/2022</v>
          </cell>
          <cell r="BT877" t="str">
            <v>MEMORANDUM</v>
          </cell>
          <cell r="BU877" t="str">
            <v>19/01/2022</v>
          </cell>
          <cell r="BV877" t="str">
            <v>-</v>
          </cell>
          <cell r="BW877" t="str">
            <v>C.S. I-4 TAMBURCO</v>
          </cell>
          <cell r="BX877" t="str">
            <v>DIRECCION EJECUTIVA</v>
          </cell>
          <cell r="BY877" t="str">
            <v>GESTION ADMINISTRATIVA</v>
          </cell>
          <cell r="BZ877" t="str">
            <v>Personal y Obligaciones Sociales</v>
          </cell>
          <cell r="CA877" t="str">
            <v>RECURSOS ORDINARIOS</v>
          </cell>
          <cell r="CB877" t="str">
            <v>12</v>
          </cell>
          <cell r="CC877" t="str">
            <v>BANCO DE LA NACION</v>
          </cell>
          <cell r="CD877" t="str">
            <v>CUENTA CORRIENTE</v>
          </cell>
          <cell r="CE877" t="str">
            <v>-</v>
          </cell>
          <cell r="CF877" t="str">
            <v>-</v>
          </cell>
          <cell r="CG877" t="str">
            <v>DL.19990 - SNP</v>
          </cell>
          <cell r="CH877" t="str">
            <v>O.N.P.</v>
          </cell>
          <cell r="CI877" t="str">
            <v>19/01/2022</v>
          </cell>
          <cell r="CL877" t="str">
            <v>UE Red De Salud Abancay</v>
          </cell>
          <cell r="CM877" t="str">
            <v>ACTIVO</v>
          </cell>
          <cell r="CR877" t="str">
            <v>MICRORED DE SALUD MICAELA BASTIDAS</v>
          </cell>
        </row>
        <row r="878">
          <cell r="S878" t="str">
            <v>40388038</v>
          </cell>
          <cell r="T878" t="str">
            <v>DALILA</v>
          </cell>
          <cell r="U878" t="str">
            <v>PONCE</v>
          </cell>
          <cell r="V878" t="str">
            <v>ICARAYME</v>
          </cell>
          <cell r="W878" t="str">
            <v>SIN DATOS</v>
          </cell>
          <cell r="X878" t="str">
            <v>25/11/1979</v>
          </cell>
          <cell r="Y878" t="str">
            <v>Femenino</v>
          </cell>
          <cell r="Z878" t="str">
            <v>Casado</v>
          </cell>
          <cell r="AA878" t="str">
            <v>AV.BOLIVIA 212 URB.LAS AMERICAS</v>
          </cell>
          <cell r="AE878" t="str">
            <v>Superior Universitario</v>
          </cell>
          <cell r="AF878" t="str">
            <v>Superior completo</v>
          </cell>
          <cell r="AG878" t="str">
            <v>MEDICO CIRUJANO</v>
          </cell>
          <cell r="AK878" t="str">
            <v>TITULO</v>
          </cell>
          <cell r="AL878" t="str">
            <v>41652</v>
          </cell>
          <cell r="AM878" t="str">
            <v>NO</v>
          </cell>
          <cell r="AR878" t="str">
            <v>SI</v>
          </cell>
          <cell r="AS878" t="str">
            <v>NO</v>
          </cell>
          <cell r="AT878" t="str">
            <v>NO</v>
          </cell>
          <cell r="AV878" t="str">
            <v>2013-09-01</v>
          </cell>
          <cell r="AW878" t="str">
            <v>MEDICO</v>
          </cell>
          <cell r="AX878" t="str">
            <v>Regimen 276</v>
          </cell>
          <cell r="AY878" t="str">
            <v>Nombrado</v>
          </cell>
          <cell r="AZ878" t="str">
            <v>MC-1</v>
          </cell>
          <cell r="BA878" t="str">
            <v>0071-MC-1-Medico Cirujano N-1</v>
          </cell>
          <cell r="BB878" t="str">
            <v>15</v>
          </cell>
          <cell r="BE878" t="str">
            <v>Presencial</v>
          </cell>
          <cell r="BF878" t="str">
            <v>NO</v>
          </cell>
          <cell r="BG878" t="str">
            <v>NO</v>
          </cell>
          <cell r="BI878" t="str">
            <v>NO</v>
          </cell>
          <cell r="BJ878" t="str">
            <v>NO</v>
          </cell>
          <cell r="BL878" t="str">
            <v>NO</v>
          </cell>
          <cell r="BM878" t="str">
            <v>Activos</v>
          </cell>
          <cell r="BN878" t="str">
            <v>Profesionales de la Salud</v>
          </cell>
          <cell r="BO878" t="str">
            <v>MEDICO</v>
          </cell>
          <cell r="BP878" t="str">
            <v>000275</v>
          </cell>
          <cell r="BQ878" t="str">
            <v>Reemplazo</v>
          </cell>
          <cell r="BR878" t="str">
            <v>Reasignacion</v>
          </cell>
          <cell r="BS878" t="str">
            <v>01/04/2022</v>
          </cell>
          <cell r="BT878" t="str">
            <v>RESOLUCION DIRECTORAL</v>
          </cell>
          <cell r="BU878" t="str">
            <v>01/04/2022</v>
          </cell>
          <cell r="BV878" t="str">
            <v>r.d. 123-2022</v>
          </cell>
          <cell r="BW878" t="str">
            <v>C.S. I-4 TAMBURCO</v>
          </cell>
          <cell r="BX878" t="str">
            <v>DIRECCION EJECUTIVA</v>
          </cell>
          <cell r="BY878" t="str">
            <v>GESTION ADMINISTRATIVA</v>
          </cell>
          <cell r="BZ878" t="str">
            <v>Personal y Obligaciones Sociales</v>
          </cell>
          <cell r="CA878" t="str">
            <v>RECURSOS ORDINARIOS</v>
          </cell>
          <cell r="CB878" t="str">
            <v>12</v>
          </cell>
          <cell r="CC878" t="str">
            <v>BANCO DE LA NACION</v>
          </cell>
          <cell r="CD878" t="str">
            <v>CUENTA CORRIENTE</v>
          </cell>
          <cell r="CE878" t="str">
            <v>00000000000000</v>
          </cell>
          <cell r="CF878" t="str">
            <v>00000000000000000</v>
          </cell>
          <cell r="CG878" t="str">
            <v>DL.19990 - SNP</v>
          </cell>
          <cell r="CH878" t="str">
            <v>O.N.P.</v>
          </cell>
          <cell r="CI878" t="str">
            <v>04/04/2022</v>
          </cell>
          <cell r="CL878" t="str">
            <v>UE Red De Salud Abancay</v>
          </cell>
          <cell r="CM878" t="str">
            <v>ACTIVO</v>
          </cell>
          <cell r="CR878" t="str">
            <v>MICRORED DE SALUD MICAELA BASTIDAS</v>
          </cell>
        </row>
        <row r="879">
          <cell r="S879" t="str">
            <v>70220796</v>
          </cell>
          <cell r="T879" t="str">
            <v>KAREN</v>
          </cell>
          <cell r="U879" t="str">
            <v>ROJAS</v>
          </cell>
          <cell r="V879" t="str">
            <v>TAMATA</v>
          </cell>
          <cell r="W879" t="str">
            <v>SIN DATOS</v>
          </cell>
          <cell r="X879" t="str">
            <v>12/02/1989</v>
          </cell>
          <cell r="Y879" t="str">
            <v>Femenino</v>
          </cell>
          <cell r="Z879" t="str">
            <v>Soltero</v>
          </cell>
          <cell r="AA879" t="str">
            <v>URB.DOLORES MZ.K LT.15</v>
          </cell>
          <cell r="AC879" t="str">
            <v>ffy_karen@hotmail.com</v>
          </cell>
          <cell r="AD879" t="str">
            <v>983683911</v>
          </cell>
          <cell r="AE879" t="str">
            <v>Superior Universitario</v>
          </cell>
          <cell r="AF879" t="str">
            <v>Superior completo</v>
          </cell>
          <cell r="AG879" t="str">
            <v>QUIMICO FARMACEUTICO</v>
          </cell>
          <cell r="AK879" t="str">
            <v>TITULO</v>
          </cell>
          <cell r="AL879" t="str">
            <v>17792</v>
          </cell>
          <cell r="AM879" t="str">
            <v>NO</v>
          </cell>
          <cell r="AR879" t="str">
            <v>SI</v>
          </cell>
          <cell r="AS879" t="str">
            <v>NO</v>
          </cell>
          <cell r="AT879" t="str">
            <v>NO</v>
          </cell>
          <cell r="AV879" t="str">
            <v>01/07/2019</v>
          </cell>
          <cell r="AW879" t="str">
            <v>QUIMICO FARMACEUTICO</v>
          </cell>
          <cell r="AX879" t="str">
            <v>Regimen 276</v>
          </cell>
          <cell r="AY879" t="str">
            <v>Nombrado</v>
          </cell>
          <cell r="AZ879" t="str">
            <v>OPS-IV</v>
          </cell>
          <cell r="BA879" t="str">
            <v>0319-OPS-IV-Otro Profesional de Salud (nivel IV)</v>
          </cell>
          <cell r="BB879" t="str">
            <v>24</v>
          </cell>
          <cell r="BE879" t="str">
            <v>Presencial</v>
          </cell>
          <cell r="BF879" t="str">
            <v>NO</v>
          </cell>
          <cell r="BG879" t="str">
            <v>NO</v>
          </cell>
          <cell r="BI879" t="str">
            <v>NO</v>
          </cell>
          <cell r="BJ879" t="str">
            <v>NO</v>
          </cell>
          <cell r="BL879" t="str">
            <v>NO</v>
          </cell>
          <cell r="BM879" t="str">
            <v>Activos</v>
          </cell>
          <cell r="BN879" t="str">
            <v>Profesionales de la Salud</v>
          </cell>
          <cell r="BO879" t="str">
            <v>PROF. DE LA SALUD</v>
          </cell>
          <cell r="BP879" t="str">
            <v>000256</v>
          </cell>
          <cell r="BQ879" t="str">
            <v>Reemplazo</v>
          </cell>
          <cell r="BR879" t="str">
            <v>Contrato</v>
          </cell>
          <cell r="BS879" t="str">
            <v>01/07/2019</v>
          </cell>
          <cell r="BT879" t="str">
            <v>RESOLUCION DIRECTORAL</v>
          </cell>
          <cell r="BU879" t="str">
            <v>01/07/2019</v>
          </cell>
          <cell r="BV879" t="str">
            <v>00091</v>
          </cell>
          <cell r="BW879" t="str">
            <v>RED DE SALUD ABANCAY</v>
          </cell>
          <cell r="BX879" t="str">
            <v>DIRECCION EJECUTIVA</v>
          </cell>
          <cell r="BY879" t="str">
            <v>GESTION ADMINISTRATIVA</v>
          </cell>
          <cell r="BZ879" t="str">
            <v>Personal y Obligaciones Sociales</v>
          </cell>
          <cell r="CA879" t="str">
            <v>RECURSOS ORDINARIOS</v>
          </cell>
          <cell r="CB879" t="str">
            <v>12</v>
          </cell>
          <cell r="CC879" t="str">
            <v>BANCO DE LA NACION</v>
          </cell>
          <cell r="CD879" t="str">
            <v>CUENTA DE AHORRO</v>
          </cell>
          <cell r="CE879" t="str">
            <v>04181458947</v>
          </cell>
          <cell r="CF879" t="str">
            <v>00000000000000000000</v>
          </cell>
          <cell r="CG879" t="str">
            <v>DL.25897 - SPP</v>
          </cell>
          <cell r="CH879" t="str">
            <v>AFP HABITAT</v>
          </cell>
          <cell r="CI879" t="str">
            <v>01/07/2019</v>
          </cell>
          <cell r="CJ879" t="str">
            <v>625490krtaa0</v>
          </cell>
          <cell r="CK879" t="str">
            <v>000000000000000</v>
          </cell>
          <cell r="CL879" t="str">
            <v>UE Red De Salud Abancay</v>
          </cell>
          <cell r="CM879" t="str">
            <v>ACTIVO</v>
          </cell>
          <cell r="CQ879" t="str">
            <v>Perú</v>
          </cell>
          <cell r="CR879" t="str">
            <v>UNIDAD DE SALUD INDIVIDUAL</v>
          </cell>
        </row>
        <row r="880">
          <cell r="S880" t="str">
            <v>46804138</v>
          </cell>
          <cell r="T880" t="str">
            <v>LIZ KATERIN</v>
          </cell>
          <cell r="U880" t="str">
            <v>CAYLLAHUA</v>
          </cell>
          <cell r="V880" t="str">
            <v>UTANI</v>
          </cell>
          <cell r="W880" t="str">
            <v>SIN DATOS</v>
          </cell>
          <cell r="X880" t="str">
            <v>15/01/1992</v>
          </cell>
          <cell r="Y880" t="str">
            <v>Femenino</v>
          </cell>
          <cell r="Z880" t="str">
            <v>Soltero</v>
          </cell>
          <cell r="AA880" t="str">
            <v>CPM CASINCHIHUA S/N</v>
          </cell>
          <cell r="AE880" t="str">
            <v>Superior Universitario</v>
          </cell>
          <cell r="AF880" t="str">
            <v>Superior completo</v>
          </cell>
          <cell r="AG880" t="str">
            <v>CONTADOR PUBLICO</v>
          </cell>
          <cell r="AK880" t="str">
            <v>TITULO</v>
          </cell>
          <cell r="AL880" t="str">
            <v>00000</v>
          </cell>
          <cell r="AM880" t="str">
            <v>NO</v>
          </cell>
          <cell r="AR880" t="str">
            <v>SI</v>
          </cell>
          <cell r="AS880" t="str">
            <v>NO</v>
          </cell>
          <cell r="AT880" t="str">
            <v>NO</v>
          </cell>
          <cell r="AV880" t="str">
            <v>06/05/2022</v>
          </cell>
          <cell r="AW880" t="str">
            <v>ASISTENTE/A ADMINISTRATIVO I</v>
          </cell>
          <cell r="AX880" t="str">
            <v>Regimen 276</v>
          </cell>
          <cell r="AY880" t="str">
            <v>Nombrado</v>
          </cell>
          <cell r="AZ880" t="str">
            <v>SPA</v>
          </cell>
          <cell r="BA880" t="str">
            <v>0088-SPA-Servidor Profesional A</v>
          </cell>
          <cell r="BB880" t="str">
            <v>PA</v>
          </cell>
          <cell r="BE880" t="str">
            <v>Presencial</v>
          </cell>
          <cell r="BF880" t="str">
            <v>NO</v>
          </cell>
          <cell r="BG880" t="str">
            <v>NO</v>
          </cell>
          <cell r="BI880" t="str">
            <v>NO</v>
          </cell>
          <cell r="BJ880" t="str">
            <v>NO</v>
          </cell>
          <cell r="BL880" t="str">
            <v>NO</v>
          </cell>
          <cell r="BM880" t="str">
            <v>Activos</v>
          </cell>
          <cell r="BN880" t="str">
            <v>Profesionales</v>
          </cell>
          <cell r="BO880" t="str">
            <v>PROF. ADM</v>
          </cell>
          <cell r="BP880" t="str">
            <v>000066</v>
          </cell>
          <cell r="BQ880" t="str">
            <v>Reemplazo</v>
          </cell>
          <cell r="BR880" t="str">
            <v>Contrato</v>
          </cell>
          <cell r="BS880" t="str">
            <v>06/06/2022</v>
          </cell>
          <cell r="BT880" t="str">
            <v>RESOLUCION JEFATURAL</v>
          </cell>
          <cell r="BU880" t="str">
            <v>11/06/2022</v>
          </cell>
          <cell r="BV880" t="str">
            <v>088-2022</v>
          </cell>
          <cell r="BW880" t="str">
            <v>RED DE SALUD ABANCAY</v>
          </cell>
          <cell r="BX880" t="str">
            <v>DIRECCION EJECUTIVA</v>
          </cell>
          <cell r="BY880" t="str">
            <v>GESTION ADMINISTRATIVA</v>
          </cell>
          <cell r="BZ880" t="str">
            <v>Personal y Obligaciones Sociales</v>
          </cell>
          <cell r="CA880" t="str">
            <v>RECURSOS ORDINARIOS</v>
          </cell>
          <cell r="CB880" t="str">
            <v>12</v>
          </cell>
          <cell r="CC880" t="str">
            <v>BANCO DE LA NACION</v>
          </cell>
          <cell r="CD880" t="str">
            <v>MULTIRED</v>
          </cell>
          <cell r="CG880" t="str">
            <v>DL.19990 - SNP</v>
          </cell>
          <cell r="CH880" t="str">
            <v>O.N.P.</v>
          </cell>
          <cell r="CI880" t="str">
            <v>11/06/2022</v>
          </cell>
          <cell r="CL880" t="str">
            <v>UE Red De Salud Abancay</v>
          </cell>
          <cell r="CM880" t="str">
            <v>ACTIVO</v>
          </cell>
          <cell r="CQ880" t="str">
            <v>Perú</v>
          </cell>
          <cell r="CR880" t="str">
            <v>UNIDAD DE PLANIFICACION</v>
          </cell>
        </row>
        <row r="881">
          <cell r="S881" t="str">
            <v>42713187</v>
          </cell>
          <cell r="T881" t="str">
            <v>ABRAHAM</v>
          </cell>
          <cell r="U881" t="str">
            <v>BOLIVAR</v>
          </cell>
          <cell r="V881" t="str">
            <v>KACHA</v>
          </cell>
          <cell r="W881" t="str">
            <v>SIN DATOS</v>
          </cell>
          <cell r="X881" t="str">
            <v>24/11/1982</v>
          </cell>
          <cell r="Y881" t="str">
            <v>Masculino</v>
          </cell>
          <cell r="Z881" t="str">
            <v>Soltero</v>
          </cell>
          <cell r="AA881" t="str">
            <v>URB MICAELA BASTIDAS S/N</v>
          </cell>
          <cell r="AB881" t="str">
            <v>10427131879</v>
          </cell>
          <cell r="AC881" t="str">
            <v>abrahambolivarkacha@gimail.com</v>
          </cell>
          <cell r="AD881" t="str">
            <v>974588644</v>
          </cell>
          <cell r="AE881" t="str">
            <v>Superior Técnico</v>
          </cell>
          <cell r="AF881" t="str">
            <v>Técnico superior completo</v>
          </cell>
          <cell r="AG881" t="str">
            <v>TECNICO EN ENFERMERIA</v>
          </cell>
          <cell r="AK881" t="str">
            <v>TITULO</v>
          </cell>
          <cell r="AM881" t="str">
            <v>NO</v>
          </cell>
          <cell r="AR881" t="str">
            <v>SI</v>
          </cell>
          <cell r="AS881" t="str">
            <v>NO</v>
          </cell>
          <cell r="AT881" t="str">
            <v>NO</v>
          </cell>
          <cell r="AV881" t="str">
            <v>01/03/2022</v>
          </cell>
          <cell r="AW881" t="str">
            <v>TECNICO/A EN ENFERMERIA I</v>
          </cell>
          <cell r="AX881" t="str">
            <v>Regimen 728</v>
          </cell>
          <cell r="AY881" t="str">
            <v>Contrato CLAS</v>
          </cell>
          <cell r="BE881" t="str">
            <v>Presencial</v>
          </cell>
          <cell r="BF881" t="str">
            <v>NO</v>
          </cell>
          <cell r="BG881" t="str">
            <v>NO</v>
          </cell>
          <cell r="BI881" t="str">
            <v>NO</v>
          </cell>
          <cell r="BJ881" t="str">
            <v>NO</v>
          </cell>
          <cell r="BL881" t="str">
            <v>SI</v>
          </cell>
          <cell r="CL881" t="str">
            <v>UE Red De Salud Abancay</v>
          </cell>
          <cell r="CM881" t="str">
            <v>INACTIVO</v>
          </cell>
          <cell r="CQ881" t="str">
            <v>Perú</v>
          </cell>
          <cell r="CR881" t="str">
            <v>MICRORED DE SALUD CURAHUASI</v>
          </cell>
        </row>
        <row r="882">
          <cell r="S882" t="str">
            <v>31037284</v>
          </cell>
          <cell r="T882" t="str">
            <v>NORMA</v>
          </cell>
          <cell r="U882" t="str">
            <v>CHIPA</v>
          </cell>
          <cell r="V882" t="str">
            <v>CACHA</v>
          </cell>
          <cell r="W882" t="str">
            <v>SIN DATOS</v>
          </cell>
          <cell r="X882" t="str">
            <v>28/02/1974</v>
          </cell>
          <cell r="Y882" t="str">
            <v>Femenino</v>
          </cell>
          <cell r="Z882" t="str">
            <v>Soltero</v>
          </cell>
          <cell r="AA882" t="str">
            <v>ABANCAY S/N</v>
          </cell>
          <cell r="AC882" t="str">
            <v>norciel7@gmail.com</v>
          </cell>
          <cell r="AE882" t="str">
            <v>Superior Universitario</v>
          </cell>
          <cell r="AF882" t="str">
            <v>Superior completo</v>
          </cell>
          <cell r="AG882" t="str">
            <v>ENFERMERA(O)</v>
          </cell>
          <cell r="AK882" t="str">
            <v>TITULO</v>
          </cell>
          <cell r="AL882" t="str">
            <v>CEP NÂ° 79153</v>
          </cell>
          <cell r="AM882" t="str">
            <v>NO</v>
          </cell>
          <cell r="AR882" t="str">
            <v>SI</v>
          </cell>
          <cell r="AS882" t="str">
            <v>NO</v>
          </cell>
          <cell r="AT882" t="str">
            <v>NO</v>
          </cell>
          <cell r="AU882" t="str">
            <v>31/12/1996</v>
          </cell>
          <cell r="AV882" t="str">
            <v>2010-01-01</v>
          </cell>
          <cell r="AW882" t="str">
            <v>ENFERMERA/O</v>
          </cell>
          <cell r="AX882" t="str">
            <v>Regimen 276</v>
          </cell>
          <cell r="AY882" t="str">
            <v>Destacado</v>
          </cell>
          <cell r="AZ882" t="str">
            <v>ENF-10</v>
          </cell>
          <cell r="BA882" t="str">
            <v>0076-ENF-10-Enfermera (nivel I)</v>
          </cell>
          <cell r="BB882" t="str">
            <v>10</v>
          </cell>
          <cell r="BC882" t="str">
            <v>Recursos Ordinarios</v>
          </cell>
          <cell r="BE882" t="str">
            <v>Presencial</v>
          </cell>
          <cell r="BF882" t="str">
            <v>NO</v>
          </cell>
          <cell r="BG882" t="str">
            <v>NO</v>
          </cell>
          <cell r="BI882" t="str">
            <v>NO</v>
          </cell>
          <cell r="BJ882" t="str">
            <v>NO</v>
          </cell>
          <cell r="BK882" t="str">
            <v>1996-12-31</v>
          </cell>
          <cell r="BL882" t="str">
            <v>NO</v>
          </cell>
          <cell r="BM882" t="str">
            <v>Activos</v>
          </cell>
          <cell r="BN882" t="str">
            <v>Profesionales de la Salud</v>
          </cell>
          <cell r="BO882" t="str">
            <v>PROF. DE LA SALUD</v>
          </cell>
          <cell r="CL882" t="str">
            <v>UE Red De Salud Abancay</v>
          </cell>
          <cell r="CM882" t="str">
            <v>276 SIN PLAZA</v>
          </cell>
          <cell r="CR882" t="str">
            <v>MICRORED DE SALUD CURAHUASI</v>
          </cell>
        </row>
        <row r="883">
          <cell r="S883" t="str">
            <v>41423749</v>
          </cell>
          <cell r="T883" t="str">
            <v>JUANA CRISTINA</v>
          </cell>
          <cell r="U883" t="str">
            <v>CONDORI</v>
          </cell>
          <cell r="V883" t="str">
            <v>YUCRA</v>
          </cell>
          <cell r="W883" t="str">
            <v>SIN DATOS</v>
          </cell>
          <cell r="X883" t="str">
            <v>20/03/1982</v>
          </cell>
          <cell r="Y883" t="str">
            <v>Femenino</v>
          </cell>
          <cell r="Z883" t="str">
            <v>Soltero</v>
          </cell>
          <cell r="AA883" t="str">
            <v>AV.SESQUICENTENARIO 102</v>
          </cell>
          <cell r="AE883" t="str">
            <v>Superior Técnico</v>
          </cell>
          <cell r="AF883" t="str">
            <v>Técnico superior completo</v>
          </cell>
          <cell r="AG883" t="str">
            <v>TECNICO EN ENFERMERIA</v>
          </cell>
          <cell r="AK883" t="str">
            <v>TITULO</v>
          </cell>
          <cell r="AM883" t="str">
            <v>NO</v>
          </cell>
          <cell r="AR883" t="str">
            <v>SI</v>
          </cell>
          <cell r="AS883" t="str">
            <v>NO</v>
          </cell>
          <cell r="AT883" t="str">
            <v>NO</v>
          </cell>
          <cell r="AV883" t="str">
            <v>01/03/2022</v>
          </cell>
          <cell r="AW883" t="str">
            <v>TECNICO/A ASISTENCIAL POR ADECUACION R.M.421</v>
          </cell>
          <cell r="AX883" t="str">
            <v>Regimen 276</v>
          </cell>
          <cell r="AY883" t="str">
            <v>Contratado 276 - Plazo fijo</v>
          </cell>
          <cell r="AZ883" t="str">
            <v>STA</v>
          </cell>
          <cell r="BA883" t="str">
            <v>0094-STA-Servidor Tecnico A</v>
          </cell>
          <cell r="BB883" t="str">
            <v>TA</v>
          </cell>
          <cell r="BE883" t="str">
            <v>Presencial</v>
          </cell>
          <cell r="BF883" t="str">
            <v>NO</v>
          </cell>
          <cell r="BG883" t="str">
            <v>NO</v>
          </cell>
          <cell r="BI883" t="str">
            <v>NO</v>
          </cell>
          <cell r="BJ883" t="str">
            <v>NO</v>
          </cell>
          <cell r="BL883" t="str">
            <v>NO</v>
          </cell>
          <cell r="BM883" t="str">
            <v>Activos</v>
          </cell>
          <cell r="BN883" t="str">
            <v>Tecnicos</v>
          </cell>
          <cell r="BO883" t="str">
            <v>TECNICO ASIS</v>
          </cell>
          <cell r="CL883" t="str">
            <v>UE Red De Salud Abancay</v>
          </cell>
          <cell r="CM883" t="str">
            <v>276 SIN PLAZA</v>
          </cell>
          <cell r="CQ883" t="str">
            <v>Perú</v>
          </cell>
          <cell r="CR883" t="str">
            <v>MICRORED DE SALUD CURAHUASI</v>
          </cell>
        </row>
        <row r="884">
          <cell r="S884" t="str">
            <v>31008379</v>
          </cell>
          <cell r="T884" t="str">
            <v>RUBEN</v>
          </cell>
          <cell r="U884" t="str">
            <v>CORDOVA</v>
          </cell>
          <cell r="V884" t="str">
            <v>MONZON</v>
          </cell>
          <cell r="W884" t="str">
            <v>SIN DATOS</v>
          </cell>
          <cell r="X884" t="str">
            <v>14/01/1949</v>
          </cell>
          <cell r="Y884" t="str">
            <v>Masculino</v>
          </cell>
          <cell r="Z884" t="str">
            <v>Divorciado</v>
          </cell>
          <cell r="AA884" t="str">
            <v>URB.JHON KENNEDY S/N</v>
          </cell>
          <cell r="AE884" t="str">
            <v>Superior Técnico</v>
          </cell>
          <cell r="AF884" t="str">
            <v>Técnico superior completo</v>
          </cell>
          <cell r="AG884" t="str">
            <v>TECNICO EN ENFERMERIA</v>
          </cell>
          <cell r="AK884" t="str">
            <v>TITULO</v>
          </cell>
          <cell r="AM884" t="str">
            <v>NO</v>
          </cell>
          <cell r="AR884" t="str">
            <v>SI</v>
          </cell>
          <cell r="AS884" t="str">
            <v>NO</v>
          </cell>
          <cell r="AT884" t="str">
            <v>NO</v>
          </cell>
          <cell r="AV884" t="str">
            <v>1983-10-01</v>
          </cell>
          <cell r="AW884" t="str">
            <v>TECNICO/A SANITARIO AMBIENTAL I</v>
          </cell>
          <cell r="AX884" t="str">
            <v>Regimen 276</v>
          </cell>
          <cell r="AY884" t="str">
            <v>Nombrado</v>
          </cell>
          <cell r="AZ884" t="str">
            <v>STA</v>
          </cell>
          <cell r="BA884" t="str">
            <v>0094-STA-Servidor Tecnico A</v>
          </cell>
          <cell r="BB884" t="str">
            <v>TA</v>
          </cell>
          <cell r="BC884" t="str">
            <v>Recursos Ordinarios</v>
          </cell>
          <cell r="BF884" t="str">
            <v>NO</v>
          </cell>
          <cell r="BG884" t="str">
            <v>NO</v>
          </cell>
          <cell r="BI884" t="str">
            <v>NO</v>
          </cell>
          <cell r="BJ884" t="str">
            <v>NO</v>
          </cell>
          <cell r="BL884" t="str">
            <v>NO</v>
          </cell>
          <cell r="BM884" t="str">
            <v>Activos</v>
          </cell>
          <cell r="BN884" t="str">
            <v>Tecnicos</v>
          </cell>
          <cell r="BO884" t="str">
            <v>TECNICO ASIS</v>
          </cell>
          <cell r="CL884" t="str">
            <v>UE Red De Salud Abancay</v>
          </cell>
          <cell r="CM884" t="str">
            <v>INACTIVO</v>
          </cell>
          <cell r="CQ884" t="str">
            <v>Perú</v>
          </cell>
        </row>
        <row r="885">
          <cell r="S885" t="str">
            <v>31017913</v>
          </cell>
          <cell r="T885" t="str">
            <v>AUGUSTO</v>
          </cell>
          <cell r="U885" t="str">
            <v>CUELLAR</v>
          </cell>
          <cell r="V885" t="str">
            <v>OVALLE</v>
          </cell>
          <cell r="W885" t="str">
            <v>SIN DATOS</v>
          </cell>
          <cell r="X885" t="str">
            <v>14/08/1949</v>
          </cell>
          <cell r="Y885" t="str">
            <v>Masculino</v>
          </cell>
          <cell r="Z885" t="str">
            <v>Casado</v>
          </cell>
          <cell r="AA885" t="str">
            <v>CALLE SIMON BOLIVAR S/N</v>
          </cell>
          <cell r="AC885" t="str">
            <v>chivitocurahuasino@gmail.com</v>
          </cell>
          <cell r="AD885" t="str">
            <v>959236502,958189239</v>
          </cell>
          <cell r="AE885" t="str">
            <v>Superior Técnico</v>
          </cell>
          <cell r="AF885" t="str">
            <v>Técnico superior completo</v>
          </cell>
          <cell r="AG885" t="str">
            <v>TECNICO EN ENFERMERIA</v>
          </cell>
          <cell r="AK885" t="str">
            <v>TITULO</v>
          </cell>
          <cell r="AM885" t="str">
            <v>NO</v>
          </cell>
          <cell r="AR885" t="str">
            <v>SI</v>
          </cell>
          <cell r="AS885" t="str">
            <v>NO</v>
          </cell>
          <cell r="AT885" t="str">
            <v>NO</v>
          </cell>
          <cell r="AV885" t="str">
            <v>1978-08-01</v>
          </cell>
          <cell r="AW885" t="str">
            <v>TECNICO/A SANITARIO AMBIENTAL I</v>
          </cell>
          <cell r="AX885" t="str">
            <v>Regimen 276</v>
          </cell>
          <cell r="AY885" t="str">
            <v>Nombrado</v>
          </cell>
          <cell r="AZ885" t="str">
            <v>STA</v>
          </cell>
          <cell r="BA885" t="str">
            <v>0094-STA-Servidor Tecnico A</v>
          </cell>
          <cell r="BB885" t="str">
            <v>TA</v>
          </cell>
          <cell r="BC885" t="str">
            <v>Recursos Ordinarios</v>
          </cell>
          <cell r="BF885" t="str">
            <v>NO</v>
          </cell>
          <cell r="BG885" t="str">
            <v>NO</v>
          </cell>
          <cell r="BI885" t="str">
            <v>NO</v>
          </cell>
          <cell r="BJ885" t="str">
            <v>NO</v>
          </cell>
          <cell r="BK885" t="str">
            <v>01/08/1978</v>
          </cell>
          <cell r="BL885" t="str">
            <v>SI</v>
          </cell>
          <cell r="BM885" t="str">
            <v>Activos</v>
          </cell>
          <cell r="BN885" t="str">
            <v>Tecnicos</v>
          </cell>
          <cell r="BO885" t="str">
            <v>TECNICO ASIS</v>
          </cell>
          <cell r="CL885" t="str">
            <v>UE Red De Salud Abancay</v>
          </cell>
          <cell r="CM885" t="str">
            <v>INACTIVO</v>
          </cell>
          <cell r="CQ885" t="str">
            <v>Perú</v>
          </cell>
        </row>
        <row r="886">
          <cell r="S886" t="str">
            <v>23864301</v>
          </cell>
          <cell r="T886" t="str">
            <v>MARY</v>
          </cell>
          <cell r="U886" t="str">
            <v>FLOREZ</v>
          </cell>
          <cell r="V886" t="str">
            <v>TORRES</v>
          </cell>
          <cell r="W886" t="str">
            <v>SIN DATOS</v>
          </cell>
          <cell r="X886" t="str">
            <v>29/08/1970</v>
          </cell>
          <cell r="Y886" t="str">
            <v>Femenino</v>
          </cell>
          <cell r="Z886" t="str">
            <v>Soltero</v>
          </cell>
          <cell r="AA886" t="str">
            <v>URB. MARCAVALLE O-12</v>
          </cell>
          <cell r="AC886" t="str">
            <v>mary.1304@hotmail.com</v>
          </cell>
          <cell r="AD886" t="str">
            <v>949756315</v>
          </cell>
          <cell r="AE886" t="str">
            <v>Superior Universitario</v>
          </cell>
          <cell r="AF886" t="str">
            <v>Superior completo</v>
          </cell>
          <cell r="AG886" t="str">
            <v>CONTADOR PUBLICO</v>
          </cell>
          <cell r="AK886" t="str">
            <v>TITULO</v>
          </cell>
          <cell r="AM886" t="str">
            <v>NO</v>
          </cell>
          <cell r="AR886" t="str">
            <v>SI</v>
          </cell>
          <cell r="AS886" t="str">
            <v>NO</v>
          </cell>
          <cell r="AT886" t="str">
            <v>NO</v>
          </cell>
          <cell r="AV886" t="str">
            <v>2009-01-01</v>
          </cell>
          <cell r="AW886" t="str">
            <v>CONTADOR/A I</v>
          </cell>
          <cell r="AX886" t="str">
            <v>Regimen 1057 (CAS)</v>
          </cell>
          <cell r="AY886" t="str">
            <v>Contrato CAS</v>
          </cell>
          <cell r="AZ886" t="str">
            <v>Sin Nivel Remunerativo</v>
          </cell>
          <cell r="BA886" t="str">
            <v>0000-Sin Nivel Remunerativo</v>
          </cell>
          <cell r="BC886" t="str">
            <v>Donaciones y Transferencias</v>
          </cell>
          <cell r="BF886" t="str">
            <v>NO</v>
          </cell>
          <cell r="BG886" t="str">
            <v>NO</v>
          </cell>
          <cell r="BI886" t="str">
            <v>NO</v>
          </cell>
          <cell r="BJ886" t="str">
            <v>NO</v>
          </cell>
          <cell r="BL886" t="str">
            <v>NO</v>
          </cell>
          <cell r="BM886" t="str">
            <v>Contrato Administrativo de Servicios</v>
          </cell>
          <cell r="BN886" t="str">
            <v>Profesionales</v>
          </cell>
          <cell r="BO886" t="str">
            <v>PROF. ADM</v>
          </cell>
          <cell r="CL886" t="str">
            <v>UE Red De Salud Abancay</v>
          </cell>
          <cell r="CM886" t="str">
            <v>INACTIVO</v>
          </cell>
          <cell r="CQ886" t="str">
            <v>Perú</v>
          </cell>
        </row>
        <row r="887">
          <cell r="S887" t="str">
            <v>31035847</v>
          </cell>
          <cell r="T887" t="str">
            <v>MARIA</v>
          </cell>
          <cell r="U887" t="str">
            <v>HUACHACA</v>
          </cell>
          <cell r="V887" t="str">
            <v>CRUZ</v>
          </cell>
          <cell r="W887" t="str">
            <v>SIN DATOS</v>
          </cell>
          <cell r="X887" t="str">
            <v>12/09/1949</v>
          </cell>
          <cell r="Y887" t="str">
            <v>Femenino</v>
          </cell>
          <cell r="Z887" t="str">
            <v>Soltero</v>
          </cell>
          <cell r="AA887" t="str">
            <v>URB.MICAELA BASTIDAS S/N</v>
          </cell>
          <cell r="AE887" t="str">
            <v>Superior Técnico</v>
          </cell>
          <cell r="AF887" t="str">
            <v>Técnico superior incompleto</v>
          </cell>
          <cell r="AG887" t="str">
            <v>TECNICO EN MANTENIMIENTO</v>
          </cell>
          <cell r="AK887" t="str">
            <v>EGRESADO</v>
          </cell>
          <cell r="AM887" t="str">
            <v>NO</v>
          </cell>
          <cell r="AR887" t="str">
            <v>SI</v>
          </cell>
          <cell r="AS887" t="str">
            <v>NO</v>
          </cell>
          <cell r="AT887" t="str">
            <v>NO</v>
          </cell>
          <cell r="AV887" t="str">
            <v>2013-09-01</v>
          </cell>
          <cell r="AW887" t="str">
            <v>TECNICO/A EN ENFERMERIA I</v>
          </cell>
          <cell r="AX887" t="str">
            <v>Regimen 276</v>
          </cell>
          <cell r="AY887" t="str">
            <v>Nombrado</v>
          </cell>
          <cell r="AZ887" t="str">
            <v>SAD</v>
          </cell>
          <cell r="BA887" t="str">
            <v>0103-SAD-Servidor Auxiliar D</v>
          </cell>
          <cell r="BB887" t="str">
            <v>AD</v>
          </cell>
          <cell r="BE887" t="str">
            <v>Presencial</v>
          </cell>
          <cell r="BF887" t="str">
            <v>NO</v>
          </cell>
          <cell r="BG887" t="str">
            <v>NO</v>
          </cell>
          <cell r="BI887" t="str">
            <v>NO</v>
          </cell>
          <cell r="BJ887" t="str">
            <v>NO</v>
          </cell>
          <cell r="BL887" t="str">
            <v>NO</v>
          </cell>
          <cell r="BM887" t="str">
            <v>Activos</v>
          </cell>
          <cell r="BN887" t="str">
            <v>Auxiliares</v>
          </cell>
          <cell r="BO887" t="str">
            <v>AUXILIAR ASIS</v>
          </cell>
          <cell r="CL887" t="str">
            <v>UE Red De Salud Abancay</v>
          </cell>
          <cell r="CM887" t="str">
            <v>INACTIVO</v>
          </cell>
          <cell r="CQ887" t="str">
            <v>Perú</v>
          </cell>
        </row>
        <row r="888">
          <cell r="S888" t="str">
            <v>31019319</v>
          </cell>
          <cell r="T888" t="str">
            <v>SATURNINO</v>
          </cell>
          <cell r="U888" t="str">
            <v>LANCHO</v>
          </cell>
          <cell r="V888" t="str">
            <v>RAMOS</v>
          </cell>
          <cell r="W888" t="str">
            <v>SIN DATOS</v>
          </cell>
          <cell r="X888" t="str">
            <v>22/03/1966</v>
          </cell>
          <cell r="Y888" t="str">
            <v>Masculino</v>
          </cell>
          <cell r="Z888" t="str">
            <v>Soltero</v>
          </cell>
          <cell r="AA888" t="str">
            <v>COMUNIDAD VACAS</v>
          </cell>
          <cell r="AE888" t="str">
            <v>Superior Técnico</v>
          </cell>
          <cell r="AF888" t="str">
            <v>Técnico superior incompleto</v>
          </cell>
          <cell r="AG888" t="str">
            <v>TECNICO EN MANTENIMIENTO</v>
          </cell>
          <cell r="AK888" t="str">
            <v>EGRESADO</v>
          </cell>
          <cell r="AM888" t="str">
            <v>NO</v>
          </cell>
          <cell r="AR888" t="str">
            <v>SI</v>
          </cell>
          <cell r="AS888" t="str">
            <v>NO</v>
          </cell>
          <cell r="AT888" t="str">
            <v>NO</v>
          </cell>
          <cell r="AW888" t="str">
            <v>TRABAJADOR/A DE SERVICIOS GENERALES</v>
          </cell>
          <cell r="AX888" t="str">
            <v>Regimen 728</v>
          </cell>
          <cell r="AY888" t="str">
            <v>Contrato CLAS</v>
          </cell>
          <cell r="BC888" t="str">
            <v>Recursos Directamente Recaudados</v>
          </cell>
          <cell r="BE888" t="str">
            <v>Presencial</v>
          </cell>
          <cell r="BF888" t="str">
            <v>NO</v>
          </cell>
          <cell r="BG888" t="str">
            <v>NO</v>
          </cell>
          <cell r="BI888" t="str">
            <v>NO</v>
          </cell>
          <cell r="BJ888" t="str">
            <v>NO</v>
          </cell>
          <cell r="BL888" t="str">
            <v>NO</v>
          </cell>
          <cell r="CL888" t="str">
            <v>UE Red De Salud Abancay</v>
          </cell>
          <cell r="CM888" t="str">
            <v>ACTIVO</v>
          </cell>
          <cell r="CQ888" t="str">
            <v>Perú</v>
          </cell>
          <cell r="CR888" t="str">
            <v>MICRORED DE SALUD CURAHUASI</v>
          </cell>
        </row>
        <row r="889">
          <cell r="S889" t="str">
            <v>31041202</v>
          </cell>
          <cell r="T889" t="str">
            <v>CARLOS</v>
          </cell>
          <cell r="U889" t="str">
            <v>MOLINA</v>
          </cell>
          <cell r="V889" t="str">
            <v>LANCHO</v>
          </cell>
          <cell r="W889" t="str">
            <v>SIN DATOS</v>
          </cell>
          <cell r="X889" t="str">
            <v>02/05/1960</v>
          </cell>
          <cell r="Y889" t="str">
            <v>Masculino</v>
          </cell>
          <cell r="Z889" t="str">
            <v>Casado</v>
          </cell>
          <cell r="AA889" t="str">
            <v>CALLE ABANCAY S/N</v>
          </cell>
          <cell r="AC889" t="str">
            <v>carlosruel020560@hotmail.com</v>
          </cell>
          <cell r="AD889" t="str">
            <v>993874222</v>
          </cell>
          <cell r="AE889" t="str">
            <v>Superior Técnico</v>
          </cell>
          <cell r="AF889" t="str">
            <v>Técnico superior incompleto</v>
          </cell>
          <cell r="AG889" t="str">
            <v>TECNICO AUTOMOTRIZ</v>
          </cell>
          <cell r="AK889" t="str">
            <v>EGRESADO</v>
          </cell>
          <cell r="AM889" t="str">
            <v>NO</v>
          </cell>
          <cell r="AR889" t="str">
            <v>SI</v>
          </cell>
          <cell r="AS889" t="str">
            <v>NO</v>
          </cell>
          <cell r="AT889" t="str">
            <v>NO</v>
          </cell>
          <cell r="AV889" t="str">
            <v>1986-12-01</v>
          </cell>
          <cell r="AW889" t="str">
            <v>TECNICO/A EN ENFERMERIA I</v>
          </cell>
          <cell r="AX889" t="str">
            <v>Regimen 276</v>
          </cell>
          <cell r="AY889" t="str">
            <v>Nombrado</v>
          </cell>
          <cell r="AZ889" t="str">
            <v>STA</v>
          </cell>
          <cell r="BA889" t="str">
            <v>0094-STA-Servidor Tecnico A</v>
          </cell>
          <cell r="BB889" t="str">
            <v>TA</v>
          </cell>
          <cell r="BE889" t="str">
            <v>Presencial</v>
          </cell>
          <cell r="BF889" t="str">
            <v>NO</v>
          </cell>
          <cell r="BG889" t="str">
            <v>NO</v>
          </cell>
          <cell r="BI889" t="str">
            <v>NO</v>
          </cell>
          <cell r="BJ889" t="str">
            <v>NO</v>
          </cell>
          <cell r="BL889" t="str">
            <v>NO</v>
          </cell>
          <cell r="BM889" t="str">
            <v>Activos</v>
          </cell>
          <cell r="BN889" t="str">
            <v>Tecnicos</v>
          </cell>
          <cell r="BO889" t="str">
            <v>TECNICO ASIS</v>
          </cell>
          <cell r="CL889" t="str">
            <v>UE Red De Salud Abancay</v>
          </cell>
          <cell r="CM889" t="str">
            <v>INACTIVO</v>
          </cell>
          <cell r="CQ889" t="str">
            <v>Perú</v>
          </cell>
          <cell r="CR889" t="str">
            <v>MICRORED DE SALUD CURAHUASI</v>
          </cell>
        </row>
        <row r="890">
          <cell r="S890" t="str">
            <v>42213343</v>
          </cell>
          <cell r="T890" t="str">
            <v>MIGUEL ANGEL</v>
          </cell>
          <cell r="U890" t="str">
            <v>QUEQUEZANA</v>
          </cell>
          <cell r="V890" t="str">
            <v>GONZALES</v>
          </cell>
          <cell r="X890" t="str">
            <v>1983-12-25</v>
          </cell>
          <cell r="Y890" t="str">
            <v>Masculino</v>
          </cell>
          <cell r="AG890" t="str">
            <v>PSICOLOGO</v>
          </cell>
          <cell r="AK890" t="str">
            <v>TITULO</v>
          </cell>
          <cell r="AM890" t="str">
            <v>NO</v>
          </cell>
          <cell r="AR890" t="str">
            <v>SI</v>
          </cell>
          <cell r="AS890" t="str">
            <v>NO</v>
          </cell>
          <cell r="AT890" t="str">
            <v>NO</v>
          </cell>
          <cell r="AV890" t="str">
            <v>2012-11-01</v>
          </cell>
          <cell r="AW890" t="str">
            <v>PSICOLOGO/A</v>
          </cell>
          <cell r="AX890" t="str">
            <v>Regimen 1057 (CAS)</v>
          </cell>
          <cell r="AY890" t="str">
            <v>Contrato CAS</v>
          </cell>
          <cell r="AZ890" t="str">
            <v>Sin Nivel Remunerativo</v>
          </cell>
          <cell r="BA890" t="str">
            <v>0000-Sin Nivel Remunerativo</v>
          </cell>
          <cell r="BC890" t="str">
            <v>Donaciones y Transferencias</v>
          </cell>
          <cell r="BF890" t="str">
            <v>NO</v>
          </cell>
          <cell r="BG890" t="str">
            <v>NO</v>
          </cell>
          <cell r="BI890" t="str">
            <v>NO</v>
          </cell>
          <cell r="BJ890" t="str">
            <v>NO</v>
          </cell>
          <cell r="BL890" t="str">
            <v>NO</v>
          </cell>
          <cell r="BM890" t="str">
            <v>Contrato Administrativo de Servicios</v>
          </cell>
          <cell r="BN890" t="str">
            <v>Profesionales de la Salud</v>
          </cell>
          <cell r="BO890" t="str">
            <v>PROF. DE LA SALUD</v>
          </cell>
          <cell r="CM890" t="str">
            <v>INACTIVO</v>
          </cell>
          <cell r="CQ890" t="str">
            <v>Perú</v>
          </cell>
        </row>
        <row r="891">
          <cell r="S891" t="str">
            <v>31043465</v>
          </cell>
          <cell r="T891" t="str">
            <v>LOURDES</v>
          </cell>
          <cell r="U891" t="str">
            <v>VALVERDE</v>
          </cell>
          <cell r="V891" t="str">
            <v>CABALLERO</v>
          </cell>
          <cell r="W891" t="str">
            <v>SIN DATOS</v>
          </cell>
          <cell r="X891" t="str">
            <v>25/08/1977</v>
          </cell>
          <cell r="Y891" t="str">
            <v>Femenino</v>
          </cell>
          <cell r="Z891" t="str">
            <v>Soltero</v>
          </cell>
          <cell r="AA891" t="str">
            <v>JR MARISCAL CASTILLA 211</v>
          </cell>
          <cell r="AE891" t="str">
            <v>Superior Técnico</v>
          </cell>
          <cell r="AF891" t="str">
            <v>Técnico superior incompleto</v>
          </cell>
          <cell r="AG891" t="str">
            <v>TECNICO EN COMPUTACION E INFORMATICA/EN COMPUTADORAS</v>
          </cell>
          <cell r="AK891" t="str">
            <v>EGRESADO</v>
          </cell>
          <cell r="AM891" t="str">
            <v>NO</v>
          </cell>
          <cell r="AR891" t="str">
            <v>SI</v>
          </cell>
          <cell r="AS891" t="str">
            <v>NO</v>
          </cell>
          <cell r="AT891" t="str">
            <v>NO</v>
          </cell>
          <cell r="AV891" t="str">
            <v>2012-01-01</v>
          </cell>
          <cell r="AW891" t="str">
            <v>DIGITADOR/A</v>
          </cell>
          <cell r="AX891" t="str">
            <v>Regimen 728</v>
          </cell>
          <cell r="AY891" t="str">
            <v>Contrato CLAS</v>
          </cell>
          <cell r="BC891" t="str">
            <v>Recursos Directamente Recaudados</v>
          </cell>
          <cell r="BE891" t="str">
            <v>Presencial</v>
          </cell>
          <cell r="BF891" t="str">
            <v>NO</v>
          </cell>
          <cell r="BG891" t="str">
            <v>NO</v>
          </cell>
          <cell r="BI891" t="str">
            <v>NO</v>
          </cell>
          <cell r="BJ891" t="str">
            <v>NO</v>
          </cell>
          <cell r="BL891" t="str">
            <v>NO</v>
          </cell>
          <cell r="CL891" t="str">
            <v>UE Red De Salud Abancay</v>
          </cell>
          <cell r="CM891" t="str">
            <v>ACTIVO</v>
          </cell>
          <cell r="CQ891" t="str">
            <v>Perú</v>
          </cell>
          <cell r="CR891" t="str">
            <v>MICRORED DE SALUD CURAHUASI</v>
          </cell>
        </row>
        <row r="892">
          <cell r="S892" t="str">
            <v>31015912</v>
          </cell>
          <cell r="T892" t="str">
            <v>MARCELINO</v>
          </cell>
          <cell r="U892" t="str">
            <v>VELASQUE</v>
          </cell>
          <cell r="V892" t="str">
            <v>CORDOVA</v>
          </cell>
          <cell r="W892" t="str">
            <v>SIN DATOS</v>
          </cell>
          <cell r="X892" t="str">
            <v>09/06/1945</v>
          </cell>
          <cell r="Y892" t="str">
            <v>Masculino</v>
          </cell>
          <cell r="Z892" t="str">
            <v>Casado</v>
          </cell>
          <cell r="AA892" t="str">
            <v>URB.JHON KENNEDY S/N</v>
          </cell>
          <cell r="AE892" t="str">
            <v>Superior Técnico</v>
          </cell>
          <cell r="AF892" t="str">
            <v>Técnico superior incompleto</v>
          </cell>
          <cell r="AG892" t="str">
            <v>TECNICO ADMINISTRADOR</v>
          </cell>
          <cell r="AK892" t="str">
            <v>EGRESADO</v>
          </cell>
          <cell r="AM892" t="str">
            <v>NO</v>
          </cell>
          <cell r="AR892" t="str">
            <v>SI</v>
          </cell>
          <cell r="AS892" t="str">
            <v>NO</v>
          </cell>
          <cell r="AT892" t="str">
            <v>NO</v>
          </cell>
          <cell r="AV892" t="str">
            <v>1979-06-06</v>
          </cell>
          <cell r="AW892" t="str">
            <v>TECNICO/A ADMINISTRATIVO I</v>
          </cell>
          <cell r="AX892" t="str">
            <v>Regimen 276</v>
          </cell>
          <cell r="AY892" t="str">
            <v>Nombrado</v>
          </cell>
          <cell r="AZ892" t="str">
            <v>STA</v>
          </cell>
          <cell r="BA892" t="str">
            <v>0094-STA-Servidor Tecnico A</v>
          </cell>
          <cell r="BB892" t="str">
            <v>TA</v>
          </cell>
          <cell r="BC892" t="str">
            <v>Recursos Ordinarios</v>
          </cell>
          <cell r="BF892" t="str">
            <v>NO</v>
          </cell>
          <cell r="BG892" t="str">
            <v>NO</v>
          </cell>
          <cell r="BI892" t="str">
            <v>NO</v>
          </cell>
          <cell r="BJ892" t="str">
            <v>NO</v>
          </cell>
          <cell r="BL892" t="str">
            <v>NO</v>
          </cell>
          <cell r="BM892" t="str">
            <v>Activos</v>
          </cell>
          <cell r="BN892" t="str">
            <v>Tecnicos</v>
          </cell>
          <cell r="BO892" t="str">
            <v>TECNICO ADM</v>
          </cell>
          <cell r="CL892" t="str">
            <v>UE Red De Salud Abancay</v>
          </cell>
          <cell r="CM892" t="str">
            <v>INACTIVO</v>
          </cell>
          <cell r="CQ892" t="str">
            <v>Perú</v>
          </cell>
        </row>
        <row r="893">
          <cell r="S893" t="str">
            <v>46089194</v>
          </cell>
          <cell r="T893" t="str">
            <v>LIZ SETH LINGMEY</v>
          </cell>
          <cell r="U893" t="str">
            <v>CANDIA</v>
          </cell>
          <cell r="V893" t="str">
            <v>ALBORNOZ</v>
          </cell>
          <cell r="X893" t="str">
            <v>1989-10-11</v>
          </cell>
          <cell r="Y893" t="str">
            <v>Femenino</v>
          </cell>
          <cell r="AG893" t="str">
            <v>VETERINARIO</v>
          </cell>
          <cell r="AL893" t="str">
            <v>8056</v>
          </cell>
          <cell r="AM893" t="str">
            <v>NO</v>
          </cell>
          <cell r="AR893" t="str">
            <v>SI</v>
          </cell>
          <cell r="AS893" t="str">
            <v>NO</v>
          </cell>
          <cell r="AT893" t="str">
            <v>NO</v>
          </cell>
          <cell r="AV893" t="str">
            <v>2014-05-06</v>
          </cell>
          <cell r="AX893" t="str">
            <v>Regimen 276</v>
          </cell>
          <cell r="AZ893" t="str">
            <v>OPS-IV</v>
          </cell>
          <cell r="BA893" t="str">
            <v>0319-OPS-IV-Otro Profesional de Salud (nivel IV)</v>
          </cell>
          <cell r="BF893" t="str">
            <v>NO</v>
          </cell>
          <cell r="BG893" t="str">
            <v>NO</v>
          </cell>
          <cell r="BI893" t="str">
            <v>NO</v>
          </cell>
          <cell r="BJ893" t="str">
            <v>NO</v>
          </cell>
          <cell r="BL893" t="str">
            <v>NO</v>
          </cell>
          <cell r="BN893" t="str">
            <v>Profesionales de la Salud</v>
          </cell>
          <cell r="BO893" t="str">
            <v>PROF. DE LA SALUD</v>
          </cell>
          <cell r="CM893" t="str">
            <v>INACTIVO</v>
          </cell>
          <cell r="CQ893" t="str">
            <v>Perú</v>
          </cell>
        </row>
        <row r="894">
          <cell r="S894" t="str">
            <v>45499146</v>
          </cell>
          <cell r="T894" t="str">
            <v>RONI GILDER</v>
          </cell>
          <cell r="U894" t="str">
            <v>SIERRA</v>
          </cell>
          <cell r="V894" t="str">
            <v>RAMOS</v>
          </cell>
          <cell r="X894" t="str">
            <v>1988-05-23</v>
          </cell>
          <cell r="Y894" t="str">
            <v>Masculino</v>
          </cell>
          <cell r="AC894" t="str">
            <v>ronigilder@hotmail.com</v>
          </cell>
          <cell r="AD894" t="str">
            <v>985067996</v>
          </cell>
          <cell r="AG894" t="str">
            <v>VETERINARIO</v>
          </cell>
          <cell r="AL894" t="str">
            <v>9047</v>
          </cell>
          <cell r="AM894" t="str">
            <v>NO</v>
          </cell>
          <cell r="AR894" t="str">
            <v>SI</v>
          </cell>
          <cell r="AS894" t="str">
            <v>NO</v>
          </cell>
          <cell r="AT894" t="str">
            <v>NO</v>
          </cell>
          <cell r="AV894" t="str">
            <v>2015-05-06</v>
          </cell>
          <cell r="AX894" t="str">
            <v>Regimen 276</v>
          </cell>
          <cell r="AZ894" t="str">
            <v>OPS-IV</v>
          </cell>
          <cell r="BA894" t="str">
            <v>0319-OPS-IV-Otro Profesional de Salud (nivel IV)</v>
          </cell>
          <cell r="BF894" t="str">
            <v>NO</v>
          </cell>
          <cell r="BG894" t="str">
            <v>NO</v>
          </cell>
          <cell r="BI894" t="str">
            <v>NO</v>
          </cell>
          <cell r="BJ894" t="str">
            <v>NO</v>
          </cell>
          <cell r="BL894" t="str">
            <v>NO</v>
          </cell>
          <cell r="BN894" t="str">
            <v>Profesionales de la Salud</v>
          </cell>
          <cell r="BO894" t="str">
            <v>PROF. DE LA SALUD</v>
          </cell>
          <cell r="CM894" t="str">
            <v>INACTIVO</v>
          </cell>
          <cell r="CQ894" t="str">
            <v>Perú</v>
          </cell>
        </row>
        <row r="895">
          <cell r="S895" t="str">
            <v>29708343</v>
          </cell>
          <cell r="T895" t="str">
            <v>LYNNE DAPHNE</v>
          </cell>
          <cell r="U895" t="str">
            <v>CARPIO</v>
          </cell>
          <cell r="V895" t="str">
            <v>ARIAS</v>
          </cell>
          <cell r="W895" t="str">
            <v>SIN DATOS</v>
          </cell>
          <cell r="X895" t="str">
            <v>02/10/1977</v>
          </cell>
          <cell r="Y895" t="str">
            <v>Femenino</v>
          </cell>
          <cell r="Z895" t="str">
            <v>Soltero</v>
          </cell>
          <cell r="AA895" t="str">
            <v>ASENT. H. EL BOSQUE MZ. G LT. 10</v>
          </cell>
          <cell r="AC895" t="str">
            <v>leynnedaphne@hotmail.com</v>
          </cell>
          <cell r="AD895" t="str">
            <v>965722775</v>
          </cell>
          <cell r="AE895" t="str">
            <v>Superior Universitario</v>
          </cell>
          <cell r="AF895" t="str">
            <v>Superior completo</v>
          </cell>
          <cell r="AG895" t="str">
            <v>VETERINARIO</v>
          </cell>
          <cell r="AK895" t="str">
            <v>TITULO</v>
          </cell>
          <cell r="AL895" t="str">
            <v>8607</v>
          </cell>
          <cell r="AM895" t="str">
            <v>NO</v>
          </cell>
          <cell r="AR895" t="str">
            <v>SI</v>
          </cell>
          <cell r="AS895" t="str">
            <v>NO</v>
          </cell>
          <cell r="AT895" t="str">
            <v>NO</v>
          </cell>
          <cell r="AV895" t="str">
            <v>2016-05-06</v>
          </cell>
          <cell r="AW895" t="str">
            <v>MEDICO VETERINARIO</v>
          </cell>
          <cell r="AX895" t="str">
            <v>Regimen 276</v>
          </cell>
          <cell r="AY895" t="str">
            <v>Contratado 276 - Plazo fijo</v>
          </cell>
          <cell r="AZ895" t="str">
            <v>MC-1</v>
          </cell>
          <cell r="BA895" t="str">
            <v>0071-MC-1-Medico Cirujano N-1</v>
          </cell>
          <cell r="BB895" t="str">
            <v>15</v>
          </cell>
          <cell r="BF895" t="str">
            <v>NO</v>
          </cell>
          <cell r="BG895" t="str">
            <v>NO</v>
          </cell>
          <cell r="BI895" t="str">
            <v>NO</v>
          </cell>
          <cell r="BJ895" t="str">
            <v>NO</v>
          </cell>
          <cell r="BL895" t="str">
            <v>NO</v>
          </cell>
          <cell r="BM895" t="str">
            <v>Activos</v>
          </cell>
          <cell r="BN895" t="str">
            <v>Profesionales de la Salud</v>
          </cell>
          <cell r="BO895" t="str">
            <v>MEDICO</v>
          </cell>
          <cell r="CL895" t="str">
            <v>UE Red De Salud Abancay</v>
          </cell>
          <cell r="CM895" t="str">
            <v>INACTIVO</v>
          </cell>
          <cell r="CQ895" t="str">
            <v>Perú</v>
          </cell>
        </row>
        <row r="896">
          <cell r="S896" t="str">
            <v>46557794</v>
          </cell>
          <cell r="T896" t="str">
            <v>BETSY</v>
          </cell>
          <cell r="U896" t="str">
            <v>SURI</v>
          </cell>
          <cell r="V896" t="str">
            <v>UMPIRE</v>
          </cell>
          <cell r="W896" t="str">
            <v>SIN DATOS</v>
          </cell>
          <cell r="X896" t="str">
            <v>28/11/1989</v>
          </cell>
          <cell r="Y896" t="str">
            <v>Femenino</v>
          </cell>
          <cell r="Z896" t="str">
            <v>Soltero</v>
          </cell>
          <cell r="AA896" t="str">
            <v>SIN DATOS</v>
          </cell>
          <cell r="AC896" t="str">
            <v>betsypire@hotmail.com</v>
          </cell>
          <cell r="AD896" t="str">
            <v>983696069</v>
          </cell>
          <cell r="AE896" t="str">
            <v>Superior Universitario</v>
          </cell>
          <cell r="AF896" t="str">
            <v>Superior completo</v>
          </cell>
          <cell r="AG896" t="str">
            <v>PSICOLOGO</v>
          </cell>
          <cell r="AK896" t="str">
            <v>TITULO</v>
          </cell>
          <cell r="AL896" t="str">
            <v>22963</v>
          </cell>
          <cell r="AM896" t="str">
            <v>NO</v>
          </cell>
          <cell r="AR896" t="str">
            <v>SI</v>
          </cell>
          <cell r="AS896" t="str">
            <v>NO</v>
          </cell>
          <cell r="AT896" t="str">
            <v>NO</v>
          </cell>
          <cell r="AU896" t="str">
            <v>2016-11-02</v>
          </cell>
          <cell r="AV896" t="str">
            <v>01/04/2018</v>
          </cell>
          <cell r="AW896" t="str">
            <v>PSICOLOGO/A</v>
          </cell>
          <cell r="AX896" t="str">
            <v>Regimen 1057 (CAS)</v>
          </cell>
          <cell r="AY896" t="str">
            <v>Contrato CAS</v>
          </cell>
          <cell r="AZ896" t="str">
            <v>Sin Nivel Remunerativo</v>
          </cell>
          <cell r="BA896" t="str">
            <v>0000-Sin Nivel Remunerativo</v>
          </cell>
          <cell r="BC896" t="str">
            <v>Recursos Ordinarios</v>
          </cell>
          <cell r="BF896" t="str">
            <v>NO</v>
          </cell>
          <cell r="BG896" t="str">
            <v>NO</v>
          </cell>
          <cell r="BI896" t="str">
            <v>NO</v>
          </cell>
          <cell r="BJ896" t="str">
            <v>NO</v>
          </cell>
          <cell r="BL896" t="str">
            <v>NO</v>
          </cell>
          <cell r="BM896" t="str">
            <v>Contrato Administrativo de Servicios</v>
          </cell>
          <cell r="BN896" t="str">
            <v>Profesionales de la Salud</v>
          </cell>
          <cell r="BO896" t="str">
            <v>PROF. DE LA SALUD</v>
          </cell>
          <cell r="CL896" t="str">
            <v>UE Red De Salud Abancay</v>
          </cell>
          <cell r="CM896" t="str">
            <v>INACTIVO</v>
          </cell>
          <cell r="CQ896" t="str">
            <v>Perú</v>
          </cell>
        </row>
        <row r="897">
          <cell r="S897" t="str">
            <v>09851374</v>
          </cell>
          <cell r="T897" t="str">
            <v>ANDRES JOAIRJOSE</v>
          </cell>
          <cell r="U897" t="str">
            <v>VELASQUEZ</v>
          </cell>
          <cell r="V897" t="str">
            <v>GUERRERO</v>
          </cell>
          <cell r="W897" t="str">
            <v>SIN DATOS</v>
          </cell>
          <cell r="X897" t="str">
            <v>08/02/1973</v>
          </cell>
          <cell r="Y897" t="str">
            <v>Masculino</v>
          </cell>
          <cell r="Z897" t="str">
            <v>Casado</v>
          </cell>
          <cell r="AA897" t="str">
            <v>FRANCISCO PIZARRO</v>
          </cell>
          <cell r="AC897" t="str">
            <v>andresvelasquez303@gmail.com</v>
          </cell>
          <cell r="AD897" t="str">
            <v>983266161</v>
          </cell>
          <cell r="AE897" t="str">
            <v>Superior Universitario</v>
          </cell>
          <cell r="AF897" t="str">
            <v>Superior completo</v>
          </cell>
          <cell r="AG897" t="str">
            <v>PSICOLOGO</v>
          </cell>
          <cell r="AK897" t="str">
            <v>TITULO</v>
          </cell>
          <cell r="AL897" t="str">
            <v>24260</v>
          </cell>
          <cell r="AM897" t="str">
            <v>NO</v>
          </cell>
          <cell r="AR897" t="str">
            <v>SI</v>
          </cell>
          <cell r="AS897" t="str">
            <v>NO</v>
          </cell>
          <cell r="AT897" t="str">
            <v>NO</v>
          </cell>
          <cell r="AV897" t="str">
            <v>01/10/2018</v>
          </cell>
          <cell r="AW897" t="str">
            <v>PSICOLOGO/A</v>
          </cell>
          <cell r="AX897" t="str">
            <v>Regimen 1057 (CAS)</v>
          </cell>
          <cell r="AY897" t="str">
            <v>Contrato CAS</v>
          </cell>
          <cell r="AZ897" t="str">
            <v>Sin Nivel Remunerativo</v>
          </cell>
          <cell r="BA897" t="str">
            <v>0000-Sin Nivel Remunerativo</v>
          </cell>
          <cell r="BC897" t="str">
            <v>Recursos Ordinarios</v>
          </cell>
          <cell r="BF897" t="str">
            <v>NO</v>
          </cell>
          <cell r="BG897" t="str">
            <v>NO</v>
          </cell>
          <cell r="BI897" t="str">
            <v>NO</v>
          </cell>
          <cell r="BJ897" t="str">
            <v>NO</v>
          </cell>
          <cell r="BL897" t="str">
            <v>NO</v>
          </cell>
          <cell r="BM897" t="str">
            <v>Contrato Administrativo de Servicios</v>
          </cell>
          <cell r="BN897" t="str">
            <v>Profesionales de la Salud</v>
          </cell>
          <cell r="BO897" t="str">
            <v>PROF. DE LA SALUD</v>
          </cell>
          <cell r="CL897" t="str">
            <v>UE Red De Salud Abancay</v>
          </cell>
          <cell r="CM897" t="str">
            <v>INACTIVO</v>
          </cell>
          <cell r="CQ897" t="str">
            <v>Perú</v>
          </cell>
        </row>
        <row r="898">
          <cell r="S898" t="str">
            <v>41433348</v>
          </cell>
          <cell r="T898" t="str">
            <v>EDITH MIRIAN</v>
          </cell>
          <cell r="U898" t="str">
            <v>MONTES</v>
          </cell>
          <cell r="V898" t="str">
            <v>PEDRAZA</v>
          </cell>
          <cell r="W898" t="str">
            <v>SIN DATOS</v>
          </cell>
          <cell r="X898" t="str">
            <v>07/06/1982</v>
          </cell>
          <cell r="Y898" t="str">
            <v>Femenino</v>
          </cell>
          <cell r="Z898" t="str">
            <v>Soltero</v>
          </cell>
          <cell r="AA898" t="str">
            <v>JAVIER HERAUD</v>
          </cell>
          <cell r="AE898" t="str">
            <v>Superior Técnico</v>
          </cell>
          <cell r="AF898" t="str">
            <v>Técnico superior completo</v>
          </cell>
          <cell r="AG898" t="str">
            <v>TECNICO EN COMPUTACION E INFORMATICA/EN COMPUTADORAS</v>
          </cell>
          <cell r="AK898" t="str">
            <v>TITULO</v>
          </cell>
          <cell r="AM898" t="str">
            <v>NO</v>
          </cell>
          <cell r="AR898" t="str">
            <v>SI</v>
          </cell>
          <cell r="AS898" t="str">
            <v>NO</v>
          </cell>
          <cell r="AT898" t="str">
            <v>NO</v>
          </cell>
          <cell r="AV898" t="str">
            <v>01/10/2018</v>
          </cell>
          <cell r="AW898" t="str">
            <v>DIGITADOR/A</v>
          </cell>
          <cell r="AX898" t="str">
            <v>Regimen 1057 (CAS)</v>
          </cell>
          <cell r="AY898" t="str">
            <v>Contrato CAS</v>
          </cell>
          <cell r="AZ898" t="str">
            <v>Sin Nivel Remunerativo</v>
          </cell>
          <cell r="BA898" t="str">
            <v>0000-Sin Nivel Remunerativo</v>
          </cell>
          <cell r="BC898" t="str">
            <v>Recursos Ordinarios</v>
          </cell>
          <cell r="BD898" t="str">
            <v>1400</v>
          </cell>
          <cell r="BE898" t="str">
            <v>Presencial</v>
          </cell>
          <cell r="BF898" t="str">
            <v>NO</v>
          </cell>
          <cell r="BG898" t="str">
            <v>NO</v>
          </cell>
          <cell r="BI898" t="str">
            <v>NO</v>
          </cell>
          <cell r="BJ898" t="str">
            <v>NO</v>
          </cell>
          <cell r="BL898" t="str">
            <v>NO</v>
          </cell>
          <cell r="BM898" t="str">
            <v>Contrato Administrativo de Servicios</v>
          </cell>
          <cell r="BN898" t="str">
            <v>Tecnicos</v>
          </cell>
          <cell r="BO898" t="str">
            <v>TECNICO ADM</v>
          </cell>
          <cell r="CL898" t="str">
            <v>UE Red De Salud Abancay</v>
          </cell>
          <cell r="CM898" t="str">
            <v>INACTIVO</v>
          </cell>
          <cell r="CQ898" t="str">
            <v>Perú</v>
          </cell>
          <cell r="CR898" t="str">
            <v>MICRORED DE SALUD CURAHUASI</v>
          </cell>
        </row>
        <row r="899">
          <cell r="S899" t="str">
            <v>73704155</v>
          </cell>
          <cell r="T899" t="str">
            <v>MILADY</v>
          </cell>
          <cell r="U899" t="str">
            <v>LANCHO</v>
          </cell>
          <cell r="V899" t="str">
            <v>MEDINA</v>
          </cell>
          <cell r="W899" t="str">
            <v>SIN DATOS</v>
          </cell>
          <cell r="X899" t="str">
            <v>16/11/1992</v>
          </cell>
          <cell r="Y899" t="str">
            <v>Femenino</v>
          </cell>
          <cell r="Z899" t="str">
            <v>Soltero</v>
          </cell>
          <cell r="AA899" t="str">
            <v>28 DE JULIO</v>
          </cell>
          <cell r="AE899" t="str">
            <v>Superior Universitario</v>
          </cell>
          <cell r="AF899" t="str">
            <v>Superior completo</v>
          </cell>
          <cell r="AG899" t="str">
            <v>ENFERMERA(O)</v>
          </cell>
          <cell r="AK899" t="str">
            <v>TITULO</v>
          </cell>
          <cell r="AL899" t="str">
            <v>00000</v>
          </cell>
          <cell r="AM899" t="str">
            <v>NO</v>
          </cell>
          <cell r="AR899" t="str">
            <v>SI</v>
          </cell>
          <cell r="AS899" t="str">
            <v>NO</v>
          </cell>
          <cell r="AT899" t="str">
            <v>NO</v>
          </cell>
          <cell r="AV899" t="str">
            <v>01/06/2022</v>
          </cell>
          <cell r="AW899" t="str">
            <v>MEDICO</v>
          </cell>
          <cell r="AX899" t="str">
            <v>Regimen 1057 (CAS)</v>
          </cell>
          <cell r="AY899" t="str">
            <v>Contrato CAS</v>
          </cell>
          <cell r="AZ899" t="str">
            <v>Sin Nivel Remunerativo</v>
          </cell>
          <cell r="BA899" t="str">
            <v>0000-Sin Nivel Remunerativo</v>
          </cell>
          <cell r="BC899" t="str">
            <v>Recursos por Operaciones Oficiales de Credito</v>
          </cell>
          <cell r="BD899" t="str">
            <v>5500</v>
          </cell>
          <cell r="BE899" t="str">
            <v>Presencial</v>
          </cell>
          <cell r="BF899" t="str">
            <v>NO</v>
          </cell>
          <cell r="BG899" t="str">
            <v>SI</v>
          </cell>
          <cell r="BI899" t="str">
            <v>NO</v>
          </cell>
          <cell r="BJ899" t="str">
            <v>NO</v>
          </cell>
          <cell r="BL899" t="str">
            <v>NO</v>
          </cell>
          <cell r="BM899" t="str">
            <v>Contrato Administrativo de Servicios</v>
          </cell>
          <cell r="BN899" t="str">
            <v>Profesionales de la Salud</v>
          </cell>
          <cell r="BO899" t="str">
            <v>MEDICO</v>
          </cell>
          <cell r="CL899" t="str">
            <v>UE Red De Salud Abancay</v>
          </cell>
          <cell r="CM899" t="str">
            <v>INACTIVO</v>
          </cell>
          <cell r="CQ899" t="str">
            <v>Perú</v>
          </cell>
        </row>
        <row r="900">
          <cell r="S900" t="str">
            <v>24007632</v>
          </cell>
          <cell r="T900" t="str">
            <v>LINO</v>
          </cell>
          <cell r="U900" t="str">
            <v>DURAN</v>
          </cell>
          <cell r="V900" t="str">
            <v>CRUZ</v>
          </cell>
          <cell r="W900" t="str">
            <v>SIN DATOS</v>
          </cell>
          <cell r="X900" t="str">
            <v>31/03/1978</v>
          </cell>
          <cell r="Y900" t="str">
            <v>Masculino</v>
          </cell>
          <cell r="Z900" t="str">
            <v>Soltero</v>
          </cell>
          <cell r="AA900" t="str">
            <v>URB.SAN CRISTOBAL S/N</v>
          </cell>
          <cell r="AB900" t="str">
            <v>10240076328</v>
          </cell>
          <cell r="AE900" t="str">
            <v>Superior Técnico</v>
          </cell>
          <cell r="AF900" t="str">
            <v>Técnico superior completo</v>
          </cell>
          <cell r="AG900" t="str">
            <v>TECNICO EN ENFERMERIA</v>
          </cell>
          <cell r="AK900" t="str">
            <v>TITULO</v>
          </cell>
          <cell r="AM900" t="str">
            <v>NO</v>
          </cell>
          <cell r="AR900" t="str">
            <v>SI</v>
          </cell>
          <cell r="AS900" t="str">
            <v>NO</v>
          </cell>
          <cell r="AT900" t="str">
            <v>NO</v>
          </cell>
          <cell r="AU900" t="str">
            <v>01/09/2019</v>
          </cell>
          <cell r="AV900" t="str">
            <v>01/09/2019</v>
          </cell>
          <cell r="AW900" t="str">
            <v>TECNICO/A EN ENFERMERIA I</v>
          </cell>
          <cell r="AX900" t="str">
            <v>Regimen 728</v>
          </cell>
          <cell r="AY900" t="str">
            <v>Contrato CLAS</v>
          </cell>
          <cell r="BC900" t="str">
            <v>Recursos Ordinarios</v>
          </cell>
          <cell r="BD900" t="str">
            <v>1200</v>
          </cell>
          <cell r="BE900" t="str">
            <v>Presencial</v>
          </cell>
          <cell r="BF900" t="str">
            <v>NO</v>
          </cell>
          <cell r="BG900" t="str">
            <v>NO</v>
          </cell>
          <cell r="BI900" t="str">
            <v>NO</v>
          </cell>
          <cell r="BJ900" t="str">
            <v>NO</v>
          </cell>
          <cell r="BL900" t="str">
            <v>NO</v>
          </cell>
          <cell r="CL900" t="str">
            <v>UE Red De Salud Abancay</v>
          </cell>
          <cell r="CM900" t="str">
            <v>ACTIVO</v>
          </cell>
          <cell r="CR900" t="str">
            <v>MICRORED DE SALUD CURAHUASI</v>
          </cell>
        </row>
        <row r="901">
          <cell r="S901" t="str">
            <v>42226294</v>
          </cell>
          <cell r="T901" t="str">
            <v>ANGELICA</v>
          </cell>
          <cell r="U901" t="str">
            <v>OLIVERA</v>
          </cell>
          <cell r="V901" t="str">
            <v>HUAMAN</v>
          </cell>
          <cell r="W901" t="str">
            <v>SIN DATOS</v>
          </cell>
          <cell r="X901" t="str">
            <v>15/11/1981</v>
          </cell>
          <cell r="Y901" t="str">
            <v>Femenino</v>
          </cell>
          <cell r="Z901" t="str">
            <v>Soltero</v>
          </cell>
          <cell r="AA901" t="str">
            <v>AV.MARTINELLY S/N</v>
          </cell>
          <cell r="AE901" t="str">
            <v>Superior Técnico</v>
          </cell>
          <cell r="AF901" t="str">
            <v>Técnico superior completo</v>
          </cell>
          <cell r="AG901" t="str">
            <v>TECNICO EN ENFERMERIA</v>
          </cell>
          <cell r="AK901" t="str">
            <v>TITULO</v>
          </cell>
          <cell r="AM901" t="str">
            <v>NO</v>
          </cell>
          <cell r="AR901" t="str">
            <v>SI</v>
          </cell>
          <cell r="AS901" t="str">
            <v>NO</v>
          </cell>
          <cell r="AT901" t="str">
            <v>NO</v>
          </cell>
          <cell r="AU901" t="str">
            <v>01/09/2019</v>
          </cell>
          <cell r="AV901" t="str">
            <v>05/08/2022</v>
          </cell>
          <cell r="AW901" t="str">
            <v>TRABAJADOR/A DE SERVICIOS GENERALES</v>
          </cell>
          <cell r="AX901" t="str">
            <v>Regimen 1057 (CAS)</v>
          </cell>
          <cell r="AY901" t="str">
            <v>CAS LEY N° 31538</v>
          </cell>
          <cell r="AZ901" t="str">
            <v>Sin Nivel Remunerativo</v>
          </cell>
          <cell r="BA901" t="str">
            <v>0000-Sin Nivel Remunerativo</v>
          </cell>
          <cell r="BC901" t="str">
            <v>Recursos Ordinarios</v>
          </cell>
          <cell r="BD901" t="str">
            <v>1625</v>
          </cell>
          <cell r="BE901" t="str">
            <v>Presencial</v>
          </cell>
          <cell r="BF901" t="str">
            <v>NO</v>
          </cell>
          <cell r="BG901" t="str">
            <v>NO</v>
          </cell>
          <cell r="BI901" t="str">
            <v>NO</v>
          </cell>
          <cell r="BJ901" t="str">
            <v>NO</v>
          </cell>
          <cell r="BL901" t="str">
            <v>NO</v>
          </cell>
          <cell r="BM901" t="str">
            <v>Contrato Administrativo de Servicios</v>
          </cell>
          <cell r="BN901" t="str">
            <v>Auxiliares</v>
          </cell>
          <cell r="BO901" t="str">
            <v>AUXILIAR ADM</v>
          </cell>
          <cell r="CL901" t="str">
            <v>UE Red De Salud Abancay</v>
          </cell>
          <cell r="CM901" t="str">
            <v>CAS SIN PLAZA</v>
          </cell>
          <cell r="CQ901" t="str">
            <v>Perú</v>
          </cell>
          <cell r="CR901" t="str">
            <v>MICRORED DE SALUD CURAHUASI</v>
          </cell>
        </row>
        <row r="902">
          <cell r="S902" t="str">
            <v>45848851</v>
          </cell>
          <cell r="T902" t="str">
            <v>YULY GAZY</v>
          </cell>
          <cell r="U902" t="str">
            <v>TTITO</v>
          </cell>
          <cell r="V902" t="str">
            <v>VALER</v>
          </cell>
          <cell r="W902" t="str">
            <v>SIN DATOS</v>
          </cell>
          <cell r="X902" t="str">
            <v>30/06/1989</v>
          </cell>
          <cell r="Y902" t="str">
            <v>Femenino</v>
          </cell>
          <cell r="Z902" t="str">
            <v>Soltero</v>
          </cell>
          <cell r="AA902" t="str">
            <v>AV. ASOCIACION H-21-22-B URB. HUANCARO</v>
          </cell>
          <cell r="AC902" t="str">
            <v>yuly_stard30@hotmail.com</v>
          </cell>
          <cell r="AD902" t="str">
            <v>962326828</v>
          </cell>
          <cell r="AE902" t="str">
            <v>Superior Universitario</v>
          </cell>
          <cell r="AF902" t="str">
            <v>Superior completo</v>
          </cell>
          <cell r="AG902" t="str">
            <v>MEDICO CIRUJANO</v>
          </cell>
          <cell r="AK902" t="str">
            <v>TITULO</v>
          </cell>
          <cell r="AL902" t="str">
            <v>72357</v>
          </cell>
          <cell r="AM902" t="str">
            <v>NO</v>
          </cell>
          <cell r="AR902" t="str">
            <v>SI</v>
          </cell>
          <cell r="AS902" t="str">
            <v>NO</v>
          </cell>
          <cell r="AT902" t="str">
            <v>NO</v>
          </cell>
          <cell r="AV902" t="str">
            <v>15/03/2020</v>
          </cell>
          <cell r="AW902" t="str">
            <v>MEDICO</v>
          </cell>
          <cell r="AX902" t="str">
            <v>Regimen 728</v>
          </cell>
          <cell r="AY902" t="str">
            <v>Contrato CLAS</v>
          </cell>
          <cell r="BE902" t="str">
            <v>Presencial</v>
          </cell>
          <cell r="BF902" t="str">
            <v>NO</v>
          </cell>
          <cell r="BG902" t="str">
            <v>NO</v>
          </cell>
          <cell r="BI902" t="str">
            <v>NO</v>
          </cell>
          <cell r="BJ902" t="str">
            <v>NO</v>
          </cell>
          <cell r="BL902" t="str">
            <v>NO</v>
          </cell>
          <cell r="CL902" t="str">
            <v>UE Red De Salud Abancay</v>
          </cell>
          <cell r="CM902" t="str">
            <v>INACTIVO</v>
          </cell>
          <cell r="CQ902" t="str">
            <v>Perú</v>
          </cell>
        </row>
        <row r="903">
          <cell r="S903" t="str">
            <v>73659519</v>
          </cell>
          <cell r="T903" t="str">
            <v>ADRIEL RIOMAR</v>
          </cell>
          <cell r="U903" t="str">
            <v>SUBELETE</v>
          </cell>
          <cell r="V903" t="str">
            <v>GONZALES</v>
          </cell>
          <cell r="W903" t="str">
            <v>SIN DATOS</v>
          </cell>
          <cell r="X903" t="str">
            <v>23/07/1999</v>
          </cell>
          <cell r="Y903" t="str">
            <v>Masculino</v>
          </cell>
          <cell r="Z903" t="str">
            <v>Soltero</v>
          </cell>
          <cell r="AA903" t="str">
            <v>COMUNIDAD CURASCO</v>
          </cell>
          <cell r="AE903" t="str">
            <v>Superior Técnico</v>
          </cell>
          <cell r="AF903" t="str">
            <v>Técnico superior completo</v>
          </cell>
          <cell r="AG903" t="str">
            <v>TECNICO LABORATORISTA</v>
          </cell>
          <cell r="AK903" t="str">
            <v>TITULO</v>
          </cell>
          <cell r="AM903" t="str">
            <v>NO</v>
          </cell>
          <cell r="AR903" t="str">
            <v>SI</v>
          </cell>
          <cell r="AS903" t="str">
            <v>NO</v>
          </cell>
          <cell r="AT903" t="str">
            <v>NO</v>
          </cell>
          <cell r="AV903" t="str">
            <v>13/03/2020</v>
          </cell>
          <cell r="AW903" t="str">
            <v>TECNICO/A EN LABORATORIO I</v>
          </cell>
          <cell r="AX903" t="str">
            <v>Regimen 1057 (CAS)</v>
          </cell>
          <cell r="AY903" t="str">
            <v>Contrato CAS</v>
          </cell>
          <cell r="AZ903" t="str">
            <v>Sin Nivel Remunerativo</v>
          </cell>
          <cell r="BA903" t="str">
            <v>0000-Sin Nivel Remunerativo</v>
          </cell>
          <cell r="BC903" t="str">
            <v>Recursos por Operaciones Oficiales de Credito</v>
          </cell>
          <cell r="BD903" t="str">
            <v>2000</v>
          </cell>
          <cell r="BE903" t="str">
            <v>Presencial</v>
          </cell>
          <cell r="BF903" t="str">
            <v>NO</v>
          </cell>
          <cell r="BG903" t="str">
            <v>SI</v>
          </cell>
          <cell r="BI903" t="str">
            <v>NO</v>
          </cell>
          <cell r="BJ903" t="str">
            <v>NO</v>
          </cell>
          <cell r="BL903" t="str">
            <v>NO</v>
          </cell>
          <cell r="BM903" t="str">
            <v>Contrato Administrativo de Servicios</v>
          </cell>
          <cell r="BN903" t="str">
            <v>Tecnicos</v>
          </cell>
          <cell r="BO903" t="str">
            <v>TECNICO ASIS</v>
          </cell>
          <cell r="CL903" t="str">
            <v>UE Red De Salud Abancay</v>
          </cell>
          <cell r="CM903" t="str">
            <v>INACTIVO</v>
          </cell>
          <cell r="CQ903" t="str">
            <v>Perú</v>
          </cell>
          <cell r="CR903" t="str">
            <v>MICRORED DE SALUD CURAHUASI</v>
          </cell>
        </row>
        <row r="904">
          <cell r="S904" t="str">
            <v>75898701</v>
          </cell>
          <cell r="T904" t="str">
            <v>FREDY</v>
          </cell>
          <cell r="U904" t="str">
            <v>SALCEDO</v>
          </cell>
          <cell r="V904" t="str">
            <v>RAMIREZ</v>
          </cell>
          <cell r="W904" t="str">
            <v>SIN DATOS</v>
          </cell>
          <cell r="X904" t="str">
            <v>26/01/1997</v>
          </cell>
          <cell r="Y904" t="str">
            <v>Masculino</v>
          </cell>
          <cell r="Z904" t="str">
            <v>Soltero</v>
          </cell>
          <cell r="AA904" t="str">
            <v>COMUNIDAD CCOLLPA</v>
          </cell>
          <cell r="AE904" t="str">
            <v>Superior Técnico</v>
          </cell>
          <cell r="AF904" t="str">
            <v>Técnico superior completo</v>
          </cell>
          <cell r="AG904" t="str">
            <v>TECNICO EN ENFERMERIA</v>
          </cell>
          <cell r="AK904" t="str">
            <v>TITULO</v>
          </cell>
          <cell r="AM904" t="str">
            <v>NO</v>
          </cell>
          <cell r="AR904" t="str">
            <v>SI</v>
          </cell>
          <cell r="AS904" t="str">
            <v>NO</v>
          </cell>
          <cell r="AT904" t="str">
            <v>NO</v>
          </cell>
          <cell r="AV904" t="str">
            <v>01/06/2019</v>
          </cell>
          <cell r="AW904" t="str">
            <v>TECNICO/A EN ENFERMERIA I</v>
          </cell>
          <cell r="AX904" t="str">
            <v>Regimen 276</v>
          </cell>
          <cell r="AY904" t="str">
            <v>Contratado 276 - Plazo fijo</v>
          </cell>
          <cell r="AZ904" t="str">
            <v>STC</v>
          </cell>
          <cell r="BA904" t="str">
            <v>0096-STC-Servidor Tecnico C</v>
          </cell>
          <cell r="BB904" t="str">
            <v>TC</v>
          </cell>
          <cell r="BE904" t="str">
            <v>Presencial</v>
          </cell>
          <cell r="BF904" t="str">
            <v>NO</v>
          </cell>
          <cell r="BG904" t="str">
            <v>NO</v>
          </cell>
          <cell r="BI904" t="str">
            <v>NO</v>
          </cell>
          <cell r="BJ904" t="str">
            <v>NO</v>
          </cell>
          <cell r="BL904" t="str">
            <v>NO</v>
          </cell>
          <cell r="BM904" t="str">
            <v>Activos</v>
          </cell>
          <cell r="BN904" t="str">
            <v>Tecnicos</v>
          </cell>
          <cell r="BO904" t="str">
            <v>TECNICO ASIS</v>
          </cell>
          <cell r="CL904" t="str">
            <v>UE Red De Salud Abancay</v>
          </cell>
          <cell r="CM904" t="str">
            <v>INACTIVO</v>
          </cell>
          <cell r="CQ904" t="str">
            <v>Perú</v>
          </cell>
          <cell r="CR904" t="str">
            <v>MICRORED DE SALUD CURAHUASI</v>
          </cell>
        </row>
        <row r="905">
          <cell r="S905" t="str">
            <v>40482047</v>
          </cell>
          <cell r="T905" t="str">
            <v>LIV EVELYN</v>
          </cell>
          <cell r="U905" t="str">
            <v>DIAZ</v>
          </cell>
          <cell r="V905" t="str">
            <v>VILCHEZ</v>
          </cell>
          <cell r="W905" t="str">
            <v>SIN DATOS</v>
          </cell>
          <cell r="X905" t="str">
            <v>19/02/1980</v>
          </cell>
          <cell r="Y905" t="str">
            <v>Femenino</v>
          </cell>
          <cell r="Z905" t="str">
            <v>Casado</v>
          </cell>
          <cell r="AA905" t="str">
            <v>SUB ESTACION 5TA</v>
          </cell>
          <cell r="AE905" t="str">
            <v>Superior Técnico</v>
          </cell>
          <cell r="AF905" t="str">
            <v>Técnico superior completo</v>
          </cell>
          <cell r="AG905" t="str">
            <v>TECNICO EN ENFERMERIA</v>
          </cell>
          <cell r="AK905" t="str">
            <v>TITULO</v>
          </cell>
          <cell r="AM905" t="str">
            <v>NO</v>
          </cell>
          <cell r="AR905" t="str">
            <v>SI</v>
          </cell>
          <cell r="AS905" t="str">
            <v>NO</v>
          </cell>
          <cell r="AT905" t="str">
            <v>NO</v>
          </cell>
          <cell r="AV905" t="str">
            <v>09/08/2022</v>
          </cell>
          <cell r="AW905" t="str">
            <v>TECNICO/A EN ENFERMERIA I</v>
          </cell>
          <cell r="AX905" t="str">
            <v>Regimen 1057 (CAS)</v>
          </cell>
          <cell r="AY905" t="str">
            <v>CAS LEY N° 31538</v>
          </cell>
          <cell r="AZ905" t="str">
            <v>Sin Nivel Remunerativo</v>
          </cell>
          <cell r="BA905" t="str">
            <v>0000-Sin Nivel Remunerativo</v>
          </cell>
          <cell r="BC905" t="str">
            <v>Recursos Ordinarios</v>
          </cell>
          <cell r="BD905" t="str">
            <v>1800</v>
          </cell>
          <cell r="BE905" t="str">
            <v>Presencial</v>
          </cell>
          <cell r="BF905" t="str">
            <v>NO</v>
          </cell>
          <cell r="BG905" t="str">
            <v>NO</v>
          </cell>
          <cell r="BI905" t="str">
            <v>NO</v>
          </cell>
          <cell r="BJ905" t="str">
            <v>NO</v>
          </cell>
          <cell r="BL905" t="str">
            <v>NO</v>
          </cell>
          <cell r="BM905" t="str">
            <v>Contrato Administrativo de Servicios</v>
          </cell>
          <cell r="BN905" t="str">
            <v>Tecnicos</v>
          </cell>
          <cell r="BO905" t="str">
            <v>TECNICO ASIS</v>
          </cell>
          <cell r="CL905" t="str">
            <v>UE Red De Salud Abancay</v>
          </cell>
          <cell r="CM905" t="str">
            <v>CAS SIN PLAZA</v>
          </cell>
          <cell r="CN905" t="str">
            <v>05/01/2022</v>
          </cell>
          <cell r="CO905" t="str">
            <v>31/01/2022</v>
          </cell>
          <cell r="CP905" t="str">
            <v>339749_8427_2022-02-0419-02-02.pdf</v>
          </cell>
          <cell r="CR905" t="str">
            <v>MICRORED DE SALUD CURAHUASI</v>
          </cell>
        </row>
        <row r="906">
          <cell r="S906" t="str">
            <v>47274017</v>
          </cell>
          <cell r="T906" t="str">
            <v>EDER</v>
          </cell>
          <cell r="U906" t="str">
            <v>PORTILLO</v>
          </cell>
          <cell r="V906" t="str">
            <v>HUAMAN</v>
          </cell>
          <cell r="W906" t="str">
            <v>SIN DATOS</v>
          </cell>
          <cell r="X906" t="str">
            <v>03/05/1991</v>
          </cell>
          <cell r="Y906" t="str">
            <v>Masculino</v>
          </cell>
          <cell r="Z906" t="str">
            <v>Soltero</v>
          </cell>
          <cell r="AA906" t="str">
            <v>SIN DATOS</v>
          </cell>
          <cell r="AE906" t="str">
            <v>Superior Técnico</v>
          </cell>
          <cell r="AF906" t="str">
            <v>Técnico superior completo</v>
          </cell>
          <cell r="AG906" t="str">
            <v>TECNICO LABORATORISTA</v>
          </cell>
          <cell r="AK906" t="str">
            <v>TITULO</v>
          </cell>
          <cell r="AM906" t="str">
            <v>NO</v>
          </cell>
          <cell r="AR906" t="str">
            <v>SI</v>
          </cell>
          <cell r="AS906" t="str">
            <v>NO</v>
          </cell>
          <cell r="AT906" t="str">
            <v>NO</v>
          </cell>
          <cell r="AV906" t="str">
            <v>01/01/2020</v>
          </cell>
          <cell r="AW906" t="str">
            <v>TECNICO/A EN LABORATORIO I</v>
          </cell>
          <cell r="AX906" t="str">
            <v>Regimen 728</v>
          </cell>
          <cell r="AY906" t="str">
            <v>Contrato CLAS</v>
          </cell>
          <cell r="BE906" t="str">
            <v>Presencial</v>
          </cell>
          <cell r="BF906" t="str">
            <v>NO</v>
          </cell>
          <cell r="BG906" t="str">
            <v>NO</v>
          </cell>
          <cell r="BI906" t="str">
            <v>NO</v>
          </cell>
          <cell r="BJ906" t="str">
            <v>NO</v>
          </cell>
          <cell r="BL906" t="str">
            <v>NO</v>
          </cell>
          <cell r="CL906" t="str">
            <v>UE Red De Salud Abancay</v>
          </cell>
          <cell r="CM906" t="str">
            <v>ACTIVO</v>
          </cell>
          <cell r="CQ906" t="str">
            <v>Perú</v>
          </cell>
          <cell r="CR906" t="str">
            <v>MICRORED DE SALUD CURAHUASI</v>
          </cell>
        </row>
        <row r="907">
          <cell r="S907" t="str">
            <v>48510769</v>
          </cell>
          <cell r="T907" t="str">
            <v>TERESHKOVA NIGHTINGALE JOSSELING</v>
          </cell>
          <cell r="U907" t="str">
            <v>CRUZ</v>
          </cell>
          <cell r="V907" t="str">
            <v>QUISPE</v>
          </cell>
          <cell r="W907" t="str">
            <v>SIN DATOS</v>
          </cell>
          <cell r="X907" t="str">
            <v>25/12/1993</v>
          </cell>
          <cell r="Y907" t="str">
            <v>Femenino</v>
          </cell>
          <cell r="Z907" t="str">
            <v>Soltero</v>
          </cell>
          <cell r="AA907" t="str">
            <v>JR BOLOGNESI 0 SEC. YAULI</v>
          </cell>
          <cell r="AE907" t="str">
            <v>Superior Universitario</v>
          </cell>
          <cell r="AF907" t="str">
            <v>Superior completo</v>
          </cell>
          <cell r="AG907" t="str">
            <v>OBSTETRA</v>
          </cell>
          <cell r="AK907" t="str">
            <v>TITULO</v>
          </cell>
          <cell r="AL907" t="str">
            <v>37016</v>
          </cell>
          <cell r="AM907" t="str">
            <v>NO</v>
          </cell>
          <cell r="AR907" t="str">
            <v>SI</v>
          </cell>
          <cell r="AS907" t="str">
            <v>NO</v>
          </cell>
          <cell r="AT907" t="str">
            <v>NO</v>
          </cell>
          <cell r="AU907" t="str">
            <v>16/10/2019</v>
          </cell>
          <cell r="AV907" t="str">
            <v>16/10/2019</v>
          </cell>
          <cell r="AW907" t="str">
            <v>OBSTETRA</v>
          </cell>
          <cell r="AX907" t="str">
            <v>Regimen 276</v>
          </cell>
          <cell r="AY907" t="str">
            <v>Contratado 276 - Plazo fijo</v>
          </cell>
          <cell r="AZ907" t="str">
            <v>OBS-I</v>
          </cell>
          <cell r="BA907" t="str">
            <v>0110-OBS-I-Obstetriz (nivel 10)</v>
          </cell>
          <cell r="BB907" t="str">
            <v>10</v>
          </cell>
          <cell r="BE907" t="str">
            <v>Presencial</v>
          </cell>
          <cell r="BF907" t="str">
            <v>NO</v>
          </cell>
          <cell r="BG907" t="str">
            <v>NO</v>
          </cell>
          <cell r="BI907" t="str">
            <v>NO</v>
          </cell>
          <cell r="BJ907" t="str">
            <v>NO</v>
          </cell>
          <cell r="BL907" t="str">
            <v>NO</v>
          </cell>
          <cell r="BM907" t="str">
            <v>Activos</v>
          </cell>
          <cell r="BN907" t="str">
            <v>Profesionales de la Salud</v>
          </cell>
          <cell r="BO907" t="str">
            <v>PROF. DE LA SALUD</v>
          </cell>
          <cell r="CL907" t="str">
            <v>UE Red De Salud Abancay</v>
          </cell>
          <cell r="CM907" t="str">
            <v>276 SIN PLAZA</v>
          </cell>
          <cell r="CQ907" t="str">
            <v>Perú</v>
          </cell>
          <cell r="CR907" t="str">
            <v>MICRORED DE SALUD CURAHUASI</v>
          </cell>
        </row>
        <row r="908">
          <cell r="S908" t="str">
            <v>80365759</v>
          </cell>
          <cell r="T908" t="str">
            <v>JUAN CARLOS</v>
          </cell>
          <cell r="U908" t="str">
            <v>QUISPE</v>
          </cell>
          <cell r="V908" t="str">
            <v>AVALOS</v>
          </cell>
          <cell r="W908" t="str">
            <v>SIN DATOS</v>
          </cell>
          <cell r="X908" t="str">
            <v>28/02/1979</v>
          </cell>
          <cell r="Y908" t="str">
            <v>Masculino</v>
          </cell>
          <cell r="Z908" t="str">
            <v>Casado</v>
          </cell>
          <cell r="AA908" t="str">
            <v>SECTOR AYAORCCO</v>
          </cell>
          <cell r="AE908" t="str">
            <v>Superior Técnico</v>
          </cell>
          <cell r="AF908" t="str">
            <v>Técnico superior incompleto</v>
          </cell>
          <cell r="AG908" t="str">
            <v>TECNICO EN MANTENIMIENTO</v>
          </cell>
          <cell r="AK908" t="str">
            <v>ESTUDIANTE</v>
          </cell>
          <cell r="AM908" t="str">
            <v>NO</v>
          </cell>
          <cell r="AR908" t="str">
            <v>SI</v>
          </cell>
          <cell r="AS908" t="str">
            <v>NO</v>
          </cell>
          <cell r="AT908" t="str">
            <v>NO</v>
          </cell>
          <cell r="AU908" t="str">
            <v>01/01/2021</v>
          </cell>
          <cell r="AV908" t="str">
            <v>09/08/2022</v>
          </cell>
          <cell r="AW908" t="str">
            <v>TRABAJADOR/A DE SERVICIOS GENERALES</v>
          </cell>
          <cell r="AX908" t="str">
            <v>Regimen 1057 (CAS)</v>
          </cell>
          <cell r="AY908" t="str">
            <v>CAS LEY N° 31538</v>
          </cell>
          <cell r="AZ908" t="str">
            <v>Sin Nivel Remunerativo</v>
          </cell>
          <cell r="BA908" t="str">
            <v>0000-Sin Nivel Remunerativo</v>
          </cell>
          <cell r="BC908" t="str">
            <v>Recursos Ordinarios</v>
          </cell>
          <cell r="BD908" t="str">
            <v>1625</v>
          </cell>
          <cell r="BE908" t="str">
            <v>Presencial</v>
          </cell>
          <cell r="BF908" t="str">
            <v>NO</v>
          </cell>
          <cell r="BG908" t="str">
            <v>NO</v>
          </cell>
          <cell r="BI908" t="str">
            <v>NO</v>
          </cell>
          <cell r="BJ908" t="str">
            <v>NO</v>
          </cell>
          <cell r="BL908" t="str">
            <v>NO</v>
          </cell>
          <cell r="BM908" t="str">
            <v>Contrato Administrativo de Servicios</v>
          </cell>
          <cell r="BN908" t="str">
            <v>Auxiliares</v>
          </cell>
          <cell r="BO908" t="str">
            <v>AUXILIAR ADM</v>
          </cell>
          <cell r="CL908" t="str">
            <v>UE Red De Salud Abancay</v>
          </cell>
          <cell r="CM908" t="str">
            <v>CAS SIN PLAZA</v>
          </cell>
          <cell r="CQ908" t="str">
            <v>Perú</v>
          </cell>
          <cell r="CR908" t="str">
            <v>MICRORED DE SALUD CURAHUASI</v>
          </cell>
        </row>
        <row r="909">
          <cell r="S909" t="str">
            <v>75267015</v>
          </cell>
          <cell r="T909" t="str">
            <v>FERNANDO JUNIOR</v>
          </cell>
          <cell r="U909" t="str">
            <v>CONTRERAS</v>
          </cell>
          <cell r="V909" t="str">
            <v>VARGAS</v>
          </cell>
          <cell r="W909" t="str">
            <v>SIN DATOS</v>
          </cell>
          <cell r="X909" t="str">
            <v>20/09/1996</v>
          </cell>
          <cell r="Y909" t="str">
            <v>Masculino</v>
          </cell>
          <cell r="Z909" t="str">
            <v>Soltero</v>
          </cell>
          <cell r="AA909" t="str">
            <v>SIN DATOS</v>
          </cell>
          <cell r="AE909" t="str">
            <v>Superior Universitario</v>
          </cell>
          <cell r="AF909" t="str">
            <v>Superior completo</v>
          </cell>
          <cell r="AG909" t="str">
            <v>MEDICO CIRUJANO</v>
          </cell>
          <cell r="AK909" t="str">
            <v>TITULO</v>
          </cell>
          <cell r="AM909" t="str">
            <v>NO</v>
          </cell>
          <cell r="AR909" t="str">
            <v>SI</v>
          </cell>
          <cell r="AS909" t="str">
            <v>NO</v>
          </cell>
          <cell r="AT909" t="str">
            <v>NO</v>
          </cell>
          <cell r="AU909" t="str">
            <v>01/07/2020</v>
          </cell>
          <cell r="AV909" t="str">
            <v>01/07/2020</v>
          </cell>
          <cell r="AW909" t="str">
            <v>MEDICO</v>
          </cell>
          <cell r="AX909" t="str">
            <v>Regimen 276</v>
          </cell>
          <cell r="AY909" t="str">
            <v>Contratado 276 - Plazo fijo</v>
          </cell>
          <cell r="AZ909" t="str">
            <v>MC-1</v>
          </cell>
          <cell r="BA909" t="str">
            <v>0071-MC-1-Medico Cirujano N-1</v>
          </cell>
          <cell r="BB909" t="str">
            <v>15</v>
          </cell>
          <cell r="BE909" t="str">
            <v>Presencial</v>
          </cell>
          <cell r="BF909" t="str">
            <v>NO</v>
          </cell>
          <cell r="BG909" t="str">
            <v>NO</v>
          </cell>
          <cell r="BI909" t="str">
            <v>NO</v>
          </cell>
          <cell r="BJ909" t="str">
            <v>NO</v>
          </cell>
          <cell r="BL909" t="str">
            <v>NO</v>
          </cell>
          <cell r="BM909" t="str">
            <v>Activos</v>
          </cell>
          <cell r="BN909" t="str">
            <v>Profesionales de la Salud</v>
          </cell>
          <cell r="BO909" t="str">
            <v>MEDICO</v>
          </cell>
          <cell r="CL909" t="str">
            <v>UE Red De Salud Abancay</v>
          </cell>
          <cell r="CM909" t="str">
            <v>INACTIVO</v>
          </cell>
          <cell r="CQ909" t="str">
            <v>Perú</v>
          </cell>
          <cell r="CR909" t="str">
            <v>MICRORED DE SALUD CURAHUASI</v>
          </cell>
        </row>
        <row r="910">
          <cell r="S910" t="str">
            <v>73881374</v>
          </cell>
          <cell r="T910" t="str">
            <v>ROSMERY TAIS</v>
          </cell>
          <cell r="U910" t="str">
            <v>OJEDA</v>
          </cell>
          <cell r="V910" t="str">
            <v>PEDRAZA</v>
          </cell>
          <cell r="W910" t="str">
            <v>SIN DATOS</v>
          </cell>
          <cell r="X910" t="str">
            <v>09/05/1995</v>
          </cell>
          <cell r="Y910" t="str">
            <v>Femenino</v>
          </cell>
          <cell r="Z910" t="str">
            <v>Soltero</v>
          </cell>
          <cell r="AA910" t="str">
            <v>COMUNIDAD CURAHUASI</v>
          </cell>
          <cell r="AE910" t="str">
            <v>Superior Técnico</v>
          </cell>
          <cell r="AF910" t="str">
            <v>Técnico superior completo</v>
          </cell>
          <cell r="AG910" t="str">
            <v>TECNICO EN COMPUTACION E INFORMATICA/EN COMPUTADORAS</v>
          </cell>
          <cell r="AK910" t="str">
            <v>TITULO</v>
          </cell>
          <cell r="AM910" t="str">
            <v>NO</v>
          </cell>
          <cell r="AR910" t="str">
            <v>SI</v>
          </cell>
          <cell r="AS910" t="str">
            <v>NO</v>
          </cell>
          <cell r="AT910" t="str">
            <v>NO</v>
          </cell>
          <cell r="AU910" t="str">
            <v>10/09/2021</v>
          </cell>
          <cell r="AV910" t="str">
            <v>11/09/2021</v>
          </cell>
          <cell r="AW910" t="str">
            <v>TECNICO/A EN ENFERMERIA I</v>
          </cell>
          <cell r="AX910" t="str">
            <v>Regimen 276</v>
          </cell>
          <cell r="AY910" t="str">
            <v>Contratado 276 - Plazo fijo</v>
          </cell>
          <cell r="AZ910" t="str">
            <v>STA</v>
          </cell>
          <cell r="BA910" t="str">
            <v>0094-STA-Servidor Tecnico A</v>
          </cell>
          <cell r="BB910" t="str">
            <v>TA</v>
          </cell>
          <cell r="BE910" t="str">
            <v>Presencial</v>
          </cell>
          <cell r="BF910" t="str">
            <v>NO</v>
          </cell>
          <cell r="BG910" t="str">
            <v>NO</v>
          </cell>
          <cell r="BI910" t="str">
            <v>NO</v>
          </cell>
          <cell r="BJ910" t="str">
            <v>NO</v>
          </cell>
          <cell r="BL910" t="str">
            <v>NO</v>
          </cell>
          <cell r="BM910" t="str">
            <v>Activos</v>
          </cell>
          <cell r="BN910" t="str">
            <v>Tecnicos</v>
          </cell>
          <cell r="BO910" t="str">
            <v>TECNICO ASIS</v>
          </cell>
          <cell r="CL910" t="str">
            <v>UE Red De Salud Abancay</v>
          </cell>
          <cell r="CM910" t="str">
            <v>INACTIVO</v>
          </cell>
          <cell r="CQ910" t="str">
            <v>Perú</v>
          </cell>
          <cell r="CR910" t="str">
            <v>MICRORED DE SALUD CURAHUASI</v>
          </cell>
        </row>
        <row r="911">
          <cell r="S911" t="str">
            <v>45633606</v>
          </cell>
          <cell r="T911" t="str">
            <v>FAVIO NICACIO</v>
          </cell>
          <cell r="U911" t="str">
            <v>PRUDENCIO</v>
          </cell>
          <cell r="V911" t="str">
            <v>OCHOA</v>
          </cell>
          <cell r="W911" t="str">
            <v>SIN DATOS</v>
          </cell>
          <cell r="X911" t="str">
            <v>27/01/1989</v>
          </cell>
          <cell r="Y911" t="str">
            <v>Masculino</v>
          </cell>
          <cell r="Z911" t="str">
            <v>Soltero</v>
          </cell>
          <cell r="AA911" t="str">
            <v>COMUNIDAD AYAURCCO</v>
          </cell>
          <cell r="AE911" t="str">
            <v>Superior Técnico</v>
          </cell>
          <cell r="AF911" t="str">
            <v>Técnico superior completo</v>
          </cell>
          <cell r="AG911" t="str">
            <v>TECNICO MECANICO</v>
          </cell>
          <cell r="AK911" t="str">
            <v>EGRESADO</v>
          </cell>
          <cell r="AM911" t="str">
            <v>NO</v>
          </cell>
          <cell r="AR911" t="str">
            <v>SI</v>
          </cell>
          <cell r="AS911" t="str">
            <v>NO</v>
          </cell>
          <cell r="AT911" t="str">
            <v>NO</v>
          </cell>
          <cell r="AV911" t="str">
            <v>01/04/2022</v>
          </cell>
          <cell r="AW911" t="str">
            <v>CHOFER</v>
          </cell>
          <cell r="AX911" t="str">
            <v>Regimen 276</v>
          </cell>
          <cell r="AY911" t="str">
            <v>Contratado 276 - Plazo fijo</v>
          </cell>
          <cell r="AZ911" t="str">
            <v>STA</v>
          </cell>
          <cell r="BA911" t="str">
            <v>0094-STA-Servidor Tecnico A</v>
          </cell>
          <cell r="BB911" t="str">
            <v>TA</v>
          </cell>
          <cell r="BE911" t="str">
            <v>Presencial</v>
          </cell>
          <cell r="BF911" t="str">
            <v>NO</v>
          </cell>
          <cell r="BG911" t="str">
            <v>NO</v>
          </cell>
          <cell r="BI911" t="str">
            <v>NO</v>
          </cell>
          <cell r="BJ911" t="str">
            <v>NO</v>
          </cell>
          <cell r="BL911" t="str">
            <v>NO</v>
          </cell>
          <cell r="BM911" t="str">
            <v>Activos</v>
          </cell>
          <cell r="BN911" t="str">
            <v>Tecnicos</v>
          </cell>
          <cell r="BO911" t="str">
            <v>TECNICO ADM</v>
          </cell>
          <cell r="CL911" t="str">
            <v>UE Red De Salud Abancay</v>
          </cell>
          <cell r="CM911" t="str">
            <v>INACTIVO</v>
          </cell>
          <cell r="CQ911" t="str">
            <v>Perú</v>
          </cell>
        </row>
        <row r="912">
          <cell r="S912" t="str">
            <v>31000273</v>
          </cell>
          <cell r="T912" t="str">
            <v>JONNEL OCMAR</v>
          </cell>
          <cell r="U912" t="str">
            <v>VALVERDE</v>
          </cell>
          <cell r="V912" t="str">
            <v>ROJAS</v>
          </cell>
          <cell r="W912" t="str">
            <v>SIN DATOS</v>
          </cell>
          <cell r="X912" t="str">
            <v>15/03/1965</v>
          </cell>
          <cell r="Y912" t="str">
            <v>Masculino</v>
          </cell>
          <cell r="Z912" t="str">
            <v>Casado</v>
          </cell>
          <cell r="AA912" t="str">
            <v>AV.AYACUCHO S/N</v>
          </cell>
          <cell r="AE912" t="str">
            <v>Superior Técnico</v>
          </cell>
          <cell r="AF912" t="str">
            <v>Técnico superior completo</v>
          </cell>
          <cell r="AG912" t="str">
            <v>TECNICO EN MANTENIMIENTO</v>
          </cell>
          <cell r="AK912" t="str">
            <v>EGRESADO</v>
          </cell>
          <cell r="AM912" t="str">
            <v>NO</v>
          </cell>
          <cell r="AR912" t="str">
            <v>SI</v>
          </cell>
          <cell r="AS912" t="str">
            <v>NO</v>
          </cell>
          <cell r="AT912" t="str">
            <v>NO</v>
          </cell>
          <cell r="AV912" t="str">
            <v>01/05/2022</v>
          </cell>
          <cell r="AW912" t="str">
            <v>CHOFER</v>
          </cell>
          <cell r="AX912" t="str">
            <v>Regimen 276</v>
          </cell>
          <cell r="AY912" t="str">
            <v>Contratado 276 - Plazo fijo</v>
          </cell>
          <cell r="AZ912" t="str">
            <v>STA</v>
          </cell>
          <cell r="BA912" t="str">
            <v>0094-STA-Servidor Tecnico A</v>
          </cell>
          <cell r="BB912" t="str">
            <v>TA</v>
          </cell>
          <cell r="BE912" t="str">
            <v>Presencial</v>
          </cell>
          <cell r="BF912" t="str">
            <v>NO</v>
          </cell>
          <cell r="BG912" t="str">
            <v>NO</v>
          </cell>
          <cell r="BI912" t="str">
            <v>NO</v>
          </cell>
          <cell r="BJ912" t="str">
            <v>NO</v>
          </cell>
          <cell r="BL912" t="str">
            <v>NO</v>
          </cell>
          <cell r="BM912" t="str">
            <v>Activos</v>
          </cell>
          <cell r="BN912" t="str">
            <v>Tecnicos</v>
          </cell>
          <cell r="BO912" t="str">
            <v>TECNICO ADM</v>
          </cell>
          <cell r="CL912" t="str">
            <v>UE Red De Salud Abancay</v>
          </cell>
          <cell r="CM912" t="str">
            <v>276 SIN PLAZA</v>
          </cell>
          <cell r="CQ912" t="str">
            <v>Perú</v>
          </cell>
          <cell r="CR912" t="str">
            <v>MICRORED DE SALUD CURAHUASI</v>
          </cell>
        </row>
        <row r="913">
          <cell r="S913" t="str">
            <v>71795211</v>
          </cell>
          <cell r="T913" t="str">
            <v>MAGALY GABRIELA</v>
          </cell>
          <cell r="U913" t="str">
            <v>BALLON</v>
          </cell>
          <cell r="V913" t="str">
            <v>SEGOVIA</v>
          </cell>
          <cell r="W913" t="str">
            <v>SIN DATOS</v>
          </cell>
          <cell r="X913" t="str">
            <v>04/03/1992</v>
          </cell>
          <cell r="Y913" t="str">
            <v>Femenino</v>
          </cell>
          <cell r="Z913" t="str">
            <v>Soltero</v>
          </cell>
          <cell r="AA913" t="str">
            <v>CAHUIDE</v>
          </cell>
          <cell r="AE913" t="str">
            <v>Superior Universitario</v>
          </cell>
          <cell r="AF913" t="str">
            <v>Superior completo</v>
          </cell>
          <cell r="AG913" t="str">
            <v>MEDICO CIRUJANO</v>
          </cell>
          <cell r="AK913" t="str">
            <v>TITULO</v>
          </cell>
          <cell r="AM913" t="str">
            <v>NO</v>
          </cell>
          <cell r="AR913" t="str">
            <v>SI</v>
          </cell>
          <cell r="AS913" t="str">
            <v>NO</v>
          </cell>
          <cell r="AT913" t="str">
            <v>NO</v>
          </cell>
          <cell r="AU913" t="str">
            <v>06/07/2022</v>
          </cell>
          <cell r="AV913" t="str">
            <v>06/07/2022</v>
          </cell>
          <cell r="AW913" t="str">
            <v>MEDICO</v>
          </cell>
          <cell r="AX913" t="str">
            <v>Regimen 1057 (CAS)</v>
          </cell>
          <cell r="AY913" t="str">
            <v>Contrato CAS</v>
          </cell>
          <cell r="AZ913" t="str">
            <v>Sin Nivel Remunerativo</v>
          </cell>
          <cell r="BA913" t="str">
            <v>0000-Sin Nivel Remunerativo</v>
          </cell>
          <cell r="BC913" t="str">
            <v>Recursos por Operaciones Oficiales de Credito</v>
          </cell>
          <cell r="BD913" t="str">
            <v>5500</v>
          </cell>
          <cell r="BE913" t="str">
            <v>Presencial</v>
          </cell>
          <cell r="BF913" t="str">
            <v>NO</v>
          </cell>
          <cell r="BG913" t="str">
            <v>SI</v>
          </cell>
          <cell r="BI913" t="str">
            <v>NO</v>
          </cell>
          <cell r="BJ913" t="str">
            <v>NO</v>
          </cell>
          <cell r="BL913" t="str">
            <v>NO</v>
          </cell>
          <cell r="BM913" t="str">
            <v>Contrato Administrativo de Servicios</v>
          </cell>
          <cell r="BN913" t="str">
            <v>Profesionales de la Salud</v>
          </cell>
          <cell r="BO913" t="str">
            <v>MEDICO</v>
          </cell>
          <cell r="CL913" t="str">
            <v>Alexander La Rosa</v>
          </cell>
          <cell r="CM913" t="str">
            <v>INACTIVO</v>
          </cell>
          <cell r="CQ913" t="str">
            <v>Perú</v>
          </cell>
          <cell r="CR913" t="str">
            <v>MICRORED DE SALUD CURAHUASI</v>
          </cell>
        </row>
        <row r="914">
          <cell r="S914" t="str">
            <v>42219529</v>
          </cell>
          <cell r="T914" t="str">
            <v>JOHN</v>
          </cell>
          <cell r="U914" t="str">
            <v>HOLGADO</v>
          </cell>
          <cell r="V914" t="str">
            <v>PEREZ</v>
          </cell>
          <cell r="W914" t="str">
            <v>SIN DATOS</v>
          </cell>
          <cell r="X914" t="str">
            <v>14/11/1983</v>
          </cell>
          <cell r="Y914" t="str">
            <v>Masculino</v>
          </cell>
          <cell r="Z914" t="str">
            <v>Soltero</v>
          </cell>
          <cell r="AA914" t="str">
            <v>AV.PANAMERICANA S/N</v>
          </cell>
          <cell r="AE914" t="str">
            <v>Superior Universitario</v>
          </cell>
          <cell r="AF914" t="str">
            <v>Superior completo</v>
          </cell>
          <cell r="AG914" t="str">
            <v>CONTADOR PUBLICO</v>
          </cell>
          <cell r="AK914" t="str">
            <v>TITULO</v>
          </cell>
          <cell r="AL914" t="str">
            <v>0000</v>
          </cell>
          <cell r="AM914" t="str">
            <v>NO</v>
          </cell>
          <cell r="AR914" t="str">
            <v>SI</v>
          </cell>
          <cell r="AS914" t="str">
            <v>NO</v>
          </cell>
          <cell r="AT914" t="str">
            <v>NO</v>
          </cell>
          <cell r="AU914" t="str">
            <v>17/08/2022</v>
          </cell>
          <cell r="AV914" t="str">
            <v>17/08/2022</v>
          </cell>
          <cell r="AW914" t="str">
            <v>DIGITADOR/A</v>
          </cell>
          <cell r="AX914" t="str">
            <v>Regimen 1057 (CAS)</v>
          </cell>
          <cell r="AY914" t="str">
            <v>Contrato CAS</v>
          </cell>
          <cell r="AZ914" t="str">
            <v>Sin Nivel Remunerativo</v>
          </cell>
          <cell r="BA914" t="str">
            <v>0000-Sin Nivel Remunerativo</v>
          </cell>
          <cell r="BC914" t="str">
            <v>Recursos Ordinarios</v>
          </cell>
          <cell r="BE914" t="str">
            <v>Presencial</v>
          </cell>
          <cell r="BF914" t="str">
            <v>NO</v>
          </cell>
          <cell r="BG914" t="str">
            <v>NO</v>
          </cell>
          <cell r="BI914" t="str">
            <v>NO</v>
          </cell>
          <cell r="BJ914" t="str">
            <v>NO</v>
          </cell>
          <cell r="BL914" t="str">
            <v>NO</v>
          </cell>
          <cell r="BM914" t="str">
            <v>Contrato Administrativo de Servicios</v>
          </cell>
          <cell r="BN914" t="str">
            <v>Tecnicos</v>
          </cell>
          <cell r="BO914" t="str">
            <v>TECNICO ADM</v>
          </cell>
          <cell r="CL914" t="str">
            <v>UE Red De Salud Abancay</v>
          </cell>
          <cell r="CM914" t="str">
            <v>CAS SIN PLAZA</v>
          </cell>
          <cell r="CQ914" t="str">
            <v>Perú</v>
          </cell>
          <cell r="CR914" t="str">
            <v>MICRORED DE SALUD CURAHUASI</v>
          </cell>
        </row>
        <row r="915">
          <cell r="S915" t="str">
            <v>43644334</v>
          </cell>
          <cell r="T915" t="str">
            <v>SANDRA</v>
          </cell>
          <cell r="U915" t="str">
            <v>MAMANI</v>
          </cell>
          <cell r="V915" t="str">
            <v>MENDOZA</v>
          </cell>
          <cell r="W915" t="str">
            <v>SIN DATOS</v>
          </cell>
          <cell r="X915" t="str">
            <v>06/05/1986</v>
          </cell>
          <cell r="Y915" t="str">
            <v>Femenino</v>
          </cell>
          <cell r="Z915" t="str">
            <v>Soltero</v>
          </cell>
          <cell r="AA915" t="str">
            <v>MZ.O-1 LT 15 ASENT.H.LA RINCONADA PAMPLONA ALTA</v>
          </cell>
          <cell r="AC915" t="str">
            <v>sandra_6565@hotmail.com</v>
          </cell>
          <cell r="AD915" t="str">
            <v>996226513</v>
          </cell>
          <cell r="AE915" t="str">
            <v>Superior Universitario</v>
          </cell>
          <cell r="AF915" t="str">
            <v>Superior completo</v>
          </cell>
          <cell r="AG915" t="str">
            <v>OBSTETRA</v>
          </cell>
          <cell r="AK915" t="str">
            <v>TITULO</v>
          </cell>
          <cell r="AM915" t="str">
            <v>NO</v>
          </cell>
          <cell r="AR915" t="str">
            <v>SI</v>
          </cell>
          <cell r="AS915" t="str">
            <v>NO</v>
          </cell>
          <cell r="AT915" t="str">
            <v>NO</v>
          </cell>
          <cell r="AU915" t="str">
            <v>2014-05-12</v>
          </cell>
          <cell r="AV915" t="str">
            <v>2014-05-12</v>
          </cell>
          <cell r="AW915" t="str">
            <v>COORDINADOR/A</v>
          </cell>
          <cell r="AX915" t="str">
            <v>Regimen 1057 (CAS)</v>
          </cell>
          <cell r="AY915" t="str">
            <v>Contrato CAS</v>
          </cell>
          <cell r="AZ915" t="str">
            <v>Sin Nivel Remunerativo</v>
          </cell>
          <cell r="BA915" t="str">
            <v>0000-Sin Nivel Remunerativo</v>
          </cell>
          <cell r="BC915" t="str">
            <v>Recursos Ordinarios</v>
          </cell>
          <cell r="BF915" t="str">
            <v>NO</v>
          </cell>
          <cell r="BG915" t="str">
            <v>NO</v>
          </cell>
          <cell r="BI915" t="str">
            <v>NO</v>
          </cell>
          <cell r="BJ915" t="str">
            <v>NO</v>
          </cell>
          <cell r="BL915" t="str">
            <v>NO</v>
          </cell>
          <cell r="BM915" t="str">
            <v>Contrato Administrativo de Servicios</v>
          </cell>
          <cell r="BN915" t="str">
            <v>Profesionales</v>
          </cell>
          <cell r="BO915" t="str">
            <v>PROF. ADM</v>
          </cell>
          <cell r="CL915" t="str">
            <v>UE Red De Salud Abancay</v>
          </cell>
          <cell r="CM915" t="str">
            <v>INACTIVO</v>
          </cell>
          <cell r="CQ915" t="str">
            <v>Perú</v>
          </cell>
        </row>
        <row r="916">
          <cell r="S916" t="str">
            <v>10108813</v>
          </cell>
          <cell r="T916" t="str">
            <v>DAVID</v>
          </cell>
          <cell r="U916" t="str">
            <v>FERNÁNDEZ</v>
          </cell>
          <cell r="V916" t="str">
            <v>ATAUSUPA</v>
          </cell>
          <cell r="X916" t="str">
            <v>1973-10-25</v>
          </cell>
          <cell r="Y916" t="str">
            <v>Masculino</v>
          </cell>
          <cell r="AC916" t="str">
            <v>d_vikingo@hotmail.com</v>
          </cell>
          <cell r="AD916" t="str">
            <v>951782598</v>
          </cell>
          <cell r="AG916" t="str">
            <v>CIRUJANO DENTISTA</v>
          </cell>
          <cell r="AL916" t="str">
            <v>29517</v>
          </cell>
          <cell r="AM916" t="str">
            <v>NO</v>
          </cell>
          <cell r="AR916" t="str">
            <v>SI</v>
          </cell>
          <cell r="AS916" t="str">
            <v>NO</v>
          </cell>
          <cell r="AT916" t="str">
            <v>NO</v>
          </cell>
          <cell r="AV916" t="str">
            <v>2013-05-05</v>
          </cell>
          <cell r="AX916" t="str">
            <v>Regimen 276</v>
          </cell>
          <cell r="BC916" t="str">
            <v>Recursos Directamente Recaudados</v>
          </cell>
          <cell r="BF916" t="str">
            <v>NO</v>
          </cell>
          <cell r="BG916" t="str">
            <v>NO</v>
          </cell>
          <cell r="BI916" t="str">
            <v>NO</v>
          </cell>
          <cell r="BJ916" t="str">
            <v>NO</v>
          </cell>
          <cell r="BL916" t="str">
            <v>NO</v>
          </cell>
          <cell r="CM916" t="str">
            <v>INACTIVO</v>
          </cell>
          <cell r="CQ916" t="str">
            <v>Perú</v>
          </cell>
        </row>
        <row r="917">
          <cell r="S917" t="str">
            <v>31040758</v>
          </cell>
          <cell r="T917" t="str">
            <v>JUAN PABLO</v>
          </cell>
          <cell r="U917" t="str">
            <v>YEPEZ</v>
          </cell>
          <cell r="V917" t="str">
            <v>SANCHEZ</v>
          </cell>
          <cell r="X917" t="str">
            <v>1974-12-28</v>
          </cell>
          <cell r="Y917" t="str">
            <v>Masculino</v>
          </cell>
          <cell r="AC917" t="str">
            <v>yepez.s@hotmail.com</v>
          </cell>
          <cell r="AD917" t="str">
            <v>983737908</v>
          </cell>
          <cell r="AG917" t="str">
            <v>CIRUJANO DENTISTA</v>
          </cell>
          <cell r="AL917" t="str">
            <v>34953</v>
          </cell>
          <cell r="AM917" t="str">
            <v>NO</v>
          </cell>
          <cell r="AR917" t="str">
            <v>SI</v>
          </cell>
          <cell r="AS917" t="str">
            <v>NO</v>
          </cell>
          <cell r="AT917" t="str">
            <v>NO</v>
          </cell>
          <cell r="AV917" t="str">
            <v>2015-05-06</v>
          </cell>
          <cell r="AX917" t="str">
            <v>Regimen 276</v>
          </cell>
          <cell r="AZ917" t="str">
            <v>CD-I</v>
          </cell>
          <cell r="BA917" t="str">
            <v>0115-CD-I-Cirujano Dentista (nivel I)</v>
          </cell>
          <cell r="BF917" t="str">
            <v>NO</v>
          </cell>
          <cell r="BG917" t="str">
            <v>NO</v>
          </cell>
          <cell r="BI917" t="str">
            <v>NO</v>
          </cell>
          <cell r="BJ917" t="str">
            <v>NO</v>
          </cell>
          <cell r="BL917" t="str">
            <v>NO</v>
          </cell>
          <cell r="BN917" t="str">
            <v>Profesionales de la Salud</v>
          </cell>
          <cell r="BO917" t="str">
            <v>PROF. DE LA SALUD</v>
          </cell>
          <cell r="CM917" t="str">
            <v>INACTIVO</v>
          </cell>
          <cell r="CQ917" t="str">
            <v>Perú</v>
          </cell>
        </row>
        <row r="918">
          <cell r="S918" t="str">
            <v>46180936</v>
          </cell>
          <cell r="T918" t="str">
            <v>ANGELA PAOLA</v>
          </cell>
          <cell r="U918" t="str">
            <v>ARIZABAL</v>
          </cell>
          <cell r="V918" t="str">
            <v>FERNANDEZ BACA</v>
          </cell>
          <cell r="X918" t="str">
            <v>1989-12-08</v>
          </cell>
          <cell r="Y918" t="str">
            <v>Femenino</v>
          </cell>
          <cell r="AC918" t="str">
            <v>angela_arizabal@hotmail.com</v>
          </cell>
          <cell r="AD918" t="str">
            <v>949448397</v>
          </cell>
          <cell r="AG918" t="str">
            <v>MEDICO CIRUJANO</v>
          </cell>
          <cell r="AL918" t="str">
            <v>071810</v>
          </cell>
          <cell r="AM918" t="str">
            <v>NO</v>
          </cell>
          <cell r="AR918" t="str">
            <v>SI</v>
          </cell>
          <cell r="AS918" t="str">
            <v>NO</v>
          </cell>
          <cell r="AT918" t="str">
            <v>NO</v>
          </cell>
          <cell r="AV918" t="str">
            <v>2015-05-06</v>
          </cell>
          <cell r="AX918" t="str">
            <v>Regimen 276</v>
          </cell>
          <cell r="AZ918" t="str">
            <v>MC-1</v>
          </cell>
          <cell r="BA918" t="str">
            <v>0071-MC-1-Medico Cirujano N-1</v>
          </cell>
          <cell r="BF918" t="str">
            <v>NO</v>
          </cell>
          <cell r="BG918" t="str">
            <v>NO</v>
          </cell>
          <cell r="BI918" t="str">
            <v>NO</v>
          </cell>
          <cell r="BJ918" t="str">
            <v>NO</v>
          </cell>
          <cell r="BL918" t="str">
            <v>NO</v>
          </cell>
          <cell r="BN918" t="str">
            <v>Profesionales de la Salud</v>
          </cell>
          <cell r="BO918" t="str">
            <v>MEDICO</v>
          </cell>
          <cell r="CM918" t="str">
            <v>INACTIVO</v>
          </cell>
          <cell r="CQ918" t="str">
            <v>Perú</v>
          </cell>
        </row>
        <row r="919">
          <cell r="S919" t="str">
            <v>48054061</v>
          </cell>
          <cell r="T919" t="str">
            <v>MADELEYNE</v>
          </cell>
          <cell r="U919" t="str">
            <v>HUAMAN</v>
          </cell>
          <cell r="V919" t="str">
            <v>CHIPA</v>
          </cell>
          <cell r="W919" t="str">
            <v>SIN DATOS</v>
          </cell>
          <cell r="X919" t="str">
            <v>08/11/1991</v>
          </cell>
          <cell r="Y919" t="str">
            <v>Femenino</v>
          </cell>
          <cell r="Z919" t="str">
            <v>Soltero</v>
          </cell>
          <cell r="AA919" t="str">
            <v>KERAPATA B 21</v>
          </cell>
          <cell r="AE919" t="str">
            <v>Superior Universitario</v>
          </cell>
          <cell r="AF919" t="str">
            <v>Superior completo</v>
          </cell>
          <cell r="AG919" t="str">
            <v>ENFERMERA(O)</v>
          </cell>
          <cell r="AK919" t="str">
            <v>TITULO</v>
          </cell>
          <cell r="AM919" t="str">
            <v>NO</v>
          </cell>
          <cell r="AR919" t="str">
            <v>SI</v>
          </cell>
          <cell r="AS919" t="str">
            <v>NO</v>
          </cell>
          <cell r="AT919" t="str">
            <v>NO</v>
          </cell>
          <cell r="AU919" t="str">
            <v>08/07/2021</v>
          </cell>
          <cell r="AV919" t="str">
            <v>09/08/2022</v>
          </cell>
          <cell r="AW919" t="str">
            <v>ENFERMERA/O</v>
          </cell>
          <cell r="AX919" t="str">
            <v>Regimen 1057 (CAS)</v>
          </cell>
          <cell r="AY919" t="str">
            <v>CAS LEY N° 31538</v>
          </cell>
          <cell r="AZ919" t="str">
            <v>Sin Nivel Remunerativo</v>
          </cell>
          <cell r="BA919" t="str">
            <v>0000-Sin Nivel Remunerativo</v>
          </cell>
          <cell r="BC919" t="str">
            <v>Recursos Ordinarios</v>
          </cell>
          <cell r="BD919" t="str">
            <v>2900</v>
          </cell>
          <cell r="BE919" t="str">
            <v>Presencial</v>
          </cell>
          <cell r="BF919" t="str">
            <v>NO</v>
          </cell>
          <cell r="BG919" t="str">
            <v>NO</v>
          </cell>
          <cell r="BI919" t="str">
            <v>NO</v>
          </cell>
          <cell r="BJ919" t="str">
            <v>NO</v>
          </cell>
          <cell r="BL919" t="str">
            <v>NO</v>
          </cell>
          <cell r="BM919" t="str">
            <v>Contrato Administrativo de Servicios</v>
          </cell>
          <cell r="BN919" t="str">
            <v>Profesionales de la Salud</v>
          </cell>
          <cell r="BO919" t="str">
            <v>PROF. DE LA SALUD</v>
          </cell>
          <cell r="CL919" t="str">
            <v>UE Red De Salud Abancay</v>
          </cell>
          <cell r="CM919" t="str">
            <v>CAS SIN PLAZA</v>
          </cell>
          <cell r="CQ919" t="str">
            <v>Perú</v>
          </cell>
          <cell r="CR919" t="str">
            <v>MICRORED DE SALUD CURAHUASI</v>
          </cell>
        </row>
        <row r="920">
          <cell r="S920" t="str">
            <v>44426688</v>
          </cell>
          <cell r="T920" t="str">
            <v>JULIO CESAR</v>
          </cell>
          <cell r="U920" t="str">
            <v>MARIN</v>
          </cell>
          <cell r="V920" t="str">
            <v>CONCHA</v>
          </cell>
          <cell r="X920" t="str">
            <v>1987-07-28</v>
          </cell>
          <cell r="Y920" t="str">
            <v>Masculino</v>
          </cell>
          <cell r="AC920" t="str">
            <v>julio.marin.md@gmail.com</v>
          </cell>
          <cell r="AD920" t="str">
            <v>971599830</v>
          </cell>
          <cell r="AG920" t="str">
            <v>MEDICO CIRUJANO</v>
          </cell>
          <cell r="AL920" t="str">
            <v>062786</v>
          </cell>
          <cell r="AM920" t="str">
            <v>NO</v>
          </cell>
          <cell r="AR920" t="str">
            <v>SI</v>
          </cell>
          <cell r="AS920" t="str">
            <v>NO</v>
          </cell>
          <cell r="AT920" t="str">
            <v>NO</v>
          </cell>
          <cell r="AV920" t="str">
            <v>2014-10-16</v>
          </cell>
          <cell r="AX920" t="str">
            <v>Regimen 276</v>
          </cell>
          <cell r="AZ920" t="str">
            <v>MC-1</v>
          </cell>
          <cell r="BA920" t="str">
            <v>0071-MC-1-Medico Cirujano N-1</v>
          </cell>
          <cell r="BF920" t="str">
            <v>NO</v>
          </cell>
          <cell r="BG920" t="str">
            <v>NO</v>
          </cell>
          <cell r="BI920" t="str">
            <v>NO</v>
          </cell>
          <cell r="BJ920" t="str">
            <v>NO</v>
          </cell>
          <cell r="BL920" t="str">
            <v>NO</v>
          </cell>
          <cell r="BN920" t="str">
            <v>Profesionales de la Salud</v>
          </cell>
          <cell r="BO920" t="str">
            <v>MEDICO</v>
          </cell>
          <cell r="CM920" t="str">
            <v>INACTIVO</v>
          </cell>
          <cell r="CQ920" t="str">
            <v>Perú</v>
          </cell>
        </row>
        <row r="921">
          <cell r="S921" t="str">
            <v>45834775</v>
          </cell>
          <cell r="T921" t="str">
            <v>ELEM ANDREINA</v>
          </cell>
          <cell r="U921" t="str">
            <v>SIMON</v>
          </cell>
          <cell r="V921" t="str">
            <v>CONDORI</v>
          </cell>
          <cell r="X921" t="str">
            <v>1989-03-31</v>
          </cell>
          <cell r="Y921" t="str">
            <v>Femenino</v>
          </cell>
          <cell r="AC921" t="str">
            <v>elem.simon20@gmail.com</v>
          </cell>
          <cell r="AD921" t="str">
            <v>056523203</v>
          </cell>
          <cell r="AG921" t="str">
            <v>OBSTETRA</v>
          </cell>
          <cell r="AK921" t="str">
            <v>TITULO</v>
          </cell>
          <cell r="AL921" t="str">
            <v>32411</v>
          </cell>
          <cell r="AM921" t="str">
            <v>NO</v>
          </cell>
          <cell r="AR921" t="str">
            <v>SI</v>
          </cell>
          <cell r="AS921" t="str">
            <v>NO</v>
          </cell>
          <cell r="AT921" t="str">
            <v>NO</v>
          </cell>
          <cell r="AV921" t="str">
            <v>2015-10-16</v>
          </cell>
          <cell r="AW921" t="str">
            <v>OBSTETRA</v>
          </cell>
          <cell r="AX921" t="str">
            <v>Regimen 276</v>
          </cell>
          <cell r="AZ921" t="str">
            <v>OBS-I</v>
          </cell>
          <cell r="BA921" t="str">
            <v>0110-OBS-I-Obstetriz (nivel 10)</v>
          </cell>
          <cell r="BB921" t="str">
            <v>1</v>
          </cell>
          <cell r="BF921" t="str">
            <v>NO</v>
          </cell>
          <cell r="BG921" t="str">
            <v>NO</v>
          </cell>
          <cell r="BI921" t="str">
            <v>NO</v>
          </cell>
          <cell r="BJ921" t="str">
            <v>NO</v>
          </cell>
          <cell r="BL921" t="str">
            <v>NO</v>
          </cell>
          <cell r="BN921" t="str">
            <v>Profesionales de la Salud</v>
          </cell>
          <cell r="BO921" t="str">
            <v>PROF. DE LA SALUD</v>
          </cell>
          <cell r="CM921" t="str">
            <v>INACTIVO</v>
          </cell>
          <cell r="CQ921" t="str">
            <v>Perú</v>
          </cell>
        </row>
        <row r="922">
          <cell r="S922" t="str">
            <v>42202232</v>
          </cell>
          <cell r="T922" t="str">
            <v>MARCO ANTONIO</v>
          </cell>
          <cell r="U922" t="str">
            <v>VALVERDE</v>
          </cell>
          <cell r="V922" t="str">
            <v>CUELLAR</v>
          </cell>
          <cell r="W922" t="str">
            <v>SIN DATOS</v>
          </cell>
          <cell r="X922" t="str">
            <v>23/08/1982</v>
          </cell>
          <cell r="Y922" t="str">
            <v>Masculino</v>
          </cell>
          <cell r="Z922" t="str">
            <v>Casado</v>
          </cell>
          <cell r="AA922" t="str">
            <v>PANAMERICANA S/N</v>
          </cell>
          <cell r="AE922" t="str">
            <v>Superior Técnico</v>
          </cell>
          <cell r="AF922" t="str">
            <v>Técnico superior incompleto</v>
          </cell>
          <cell r="AG922" t="str">
            <v>TECNICO ADMINISTRADOR</v>
          </cell>
          <cell r="AK922" t="str">
            <v>ESTUDIANTE</v>
          </cell>
          <cell r="AM922" t="str">
            <v>NO</v>
          </cell>
          <cell r="AR922" t="str">
            <v>SI</v>
          </cell>
          <cell r="AS922" t="str">
            <v>NO</v>
          </cell>
          <cell r="AT922" t="str">
            <v>NO</v>
          </cell>
          <cell r="AU922" t="str">
            <v>27/11/2018</v>
          </cell>
          <cell r="AV922" t="str">
            <v>27/11/2018</v>
          </cell>
          <cell r="AW922" t="str">
            <v>TECNICO/A EN ENFERMERIA I</v>
          </cell>
          <cell r="AX922" t="str">
            <v>Regimen 728</v>
          </cell>
          <cell r="AY922" t="str">
            <v>Contrato CLAS</v>
          </cell>
          <cell r="BE922" t="str">
            <v>Presencial</v>
          </cell>
          <cell r="BF922" t="str">
            <v>NO</v>
          </cell>
          <cell r="BG922" t="str">
            <v>NO</v>
          </cell>
          <cell r="BI922" t="str">
            <v>NO</v>
          </cell>
          <cell r="BJ922" t="str">
            <v>NO</v>
          </cell>
          <cell r="BL922" t="str">
            <v>NO</v>
          </cell>
          <cell r="CL922" t="str">
            <v>UE Red De Salud Abancay</v>
          </cell>
          <cell r="CM922" t="str">
            <v>ACTIVO</v>
          </cell>
          <cell r="CQ922" t="str">
            <v>Perú</v>
          </cell>
          <cell r="CR922" t="str">
            <v>MICRORED DE SALUD CURAHUASI</v>
          </cell>
        </row>
        <row r="923">
          <cell r="S923" t="str">
            <v>45563276</v>
          </cell>
          <cell r="T923" t="str">
            <v>MAYRA CININA</v>
          </cell>
          <cell r="U923" t="str">
            <v>CANTORAL</v>
          </cell>
          <cell r="V923" t="str">
            <v>MENDIVIL</v>
          </cell>
          <cell r="X923" t="str">
            <v>1988-08-28</v>
          </cell>
          <cell r="Y923" t="str">
            <v>Femenino</v>
          </cell>
          <cell r="AC923" t="str">
            <v>mayra_virgo_28@hotmail.com</v>
          </cell>
          <cell r="AD923" t="str">
            <v>949120117</v>
          </cell>
          <cell r="AG923" t="str">
            <v>OBSTETRA</v>
          </cell>
          <cell r="AL923" t="str">
            <v>30443</v>
          </cell>
          <cell r="AM923" t="str">
            <v>NO</v>
          </cell>
          <cell r="AR923" t="str">
            <v>SI</v>
          </cell>
          <cell r="AS923" t="str">
            <v>NO</v>
          </cell>
          <cell r="AT923" t="str">
            <v>NO</v>
          </cell>
          <cell r="AV923" t="str">
            <v>2014-05-06</v>
          </cell>
          <cell r="AX923" t="str">
            <v>Regimen 276</v>
          </cell>
          <cell r="AZ923" t="str">
            <v>OBS-I</v>
          </cell>
          <cell r="BA923" t="str">
            <v>0110-OBS-I-Obstetriz (nivel 10)</v>
          </cell>
          <cell r="BF923" t="str">
            <v>NO</v>
          </cell>
          <cell r="BG923" t="str">
            <v>NO</v>
          </cell>
          <cell r="BI923" t="str">
            <v>NO</v>
          </cell>
          <cell r="BJ923" t="str">
            <v>NO</v>
          </cell>
          <cell r="BL923" t="str">
            <v>NO</v>
          </cell>
          <cell r="BN923" t="str">
            <v>Profesionales de la Salud</v>
          </cell>
          <cell r="BO923" t="str">
            <v>PROF. DE LA SALUD</v>
          </cell>
          <cell r="CM923" t="str">
            <v>INACTIVO</v>
          </cell>
          <cell r="CQ923" t="str">
            <v>Perú</v>
          </cell>
        </row>
        <row r="924">
          <cell r="S924" t="str">
            <v>41066550</v>
          </cell>
          <cell r="T924" t="str">
            <v>ANTONIA SOLEDAD</v>
          </cell>
          <cell r="U924" t="str">
            <v>QUISPE</v>
          </cell>
          <cell r="V924" t="str">
            <v>TICONA</v>
          </cell>
          <cell r="W924" t="str">
            <v>SIN DATOS</v>
          </cell>
          <cell r="X924" t="str">
            <v>07/07/1980</v>
          </cell>
          <cell r="Y924" t="str">
            <v>Femenino</v>
          </cell>
          <cell r="Z924" t="str">
            <v>Soltero</v>
          </cell>
          <cell r="AA924" t="str">
            <v>SECTOR AYAURCCO DISOPA SUYANA</v>
          </cell>
          <cell r="AE924" t="str">
            <v>Superior Técnico</v>
          </cell>
          <cell r="AF924" t="str">
            <v>Técnico superior completo</v>
          </cell>
          <cell r="AG924" t="str">
            <v>TECNICO EN ENFERMERIA</v>
          </cell>
          <cell r="AK924" t="str">
            <v>TITULO</v>
          </cell>
          <cell r="AM924" t="str">
            <v>NO</v>
          </cell>
          <cell r="AR924" t="str">
            <v>SI</v>
          </cell>
          <cell r="AS924" t="str">
            <v>NO</v>
          </cell>
          <cell r="AT924" t="str">
            <v>NO</v>
          </cell>
          <cell r="AU924" t="str">
            <v>08/02/2022</v>
          </cell>
          <cell r="AV924" t="str">
            <v>08/02/2022</v>
          </cell>
          <cell r="AW924" t="str">
            <v>TECNICO/A EN ENFERMERIA I</v>
          </cell>
          <cell r="AX924" t="str">
            <v>Regimen 276</v>
          </cell>
          <cell r="AY924" t="str">
            <v>Contratado 276 - Plazo fijo</v>
          </cell>
          <cell r="AZ924" t="str">
            <v>STF</v>
          </cell>
          <cell r="BA924" t="str">
            <v>0099-STF-Servidor Tecnico F</v>
          </cell>
          <cell r="BB924" t="str">
            <v>TF</v>
          </cell>
          <cell r="BE924" t="str">
            <v>Presencial</v>
          </cell>
          <cell r="BF924" t="str">
            <v>NO</v>
          </cell>
          <cell r="BG924" t="str">
            <v>NO</v>
          </cell>
          <cell r="BI924" t="str">
            <v>NO</v>
          </cell>
          <cell r="BJ924" t="str">
            <v>NO</v>
          </cell>
          <cell r="BL924" t="str">
            <v>NO</v>
          </cell>
          <cell r="BM924" t="str">
            <v>Activos</v>
          </cell>
          <cell r="BN924" t="str">
            <v>Tecnicos</v>
          </cell>
          <cell r="BO924" t="str">
            <v>TECNICO ASIS</v>
          </cell>
          <cell r="CL924" t="str">
            <v>UE Red De Salud Abancay</v>
          </cell>
          <cell r="CM924" t="str">
            <v>276 SIN PLAZA</v>
          </cell>
          <cell r="CQ924" t="str">
            <v>Perú</v>
          </cell>
          <cell r="CR924" t="str">
            <v>MICRORED DE SALUD CURAHUASI</v>
          </cell>
        </row>
        <row r="925">
          <cell r="S925" t="str">
            <v>45457351</v>
          </cell>
          <cell r="T925" t="str">
            <v>MELISSA PILAR</v>
          </cell>
          <cell r="U925" t="str">
            <v>NAUCAPOMA</v>
          </cell>
          <cell r="V925" t="str">
            <v>TERRAZAS</v>
          </cell>
          <cell r="X925" t="str">
            <v>1988-03-09</v>
          </cell>
          <cell r="Y925" t="str">
            <v>Femenino</v>
          </cell>
          <cell r="AC925" t="str">
            <v>melissa.naucapoma@upch.pe</v>
          </cell>
          <cell r="AD925" t="str">
            <v>484-0714</v>
          </cell>
          <cell r="AG925" t="str">
            <v>MEDICO CIRUJANO</v>
          </cell>
          <cell r="AL925" t="str">
            <v>065323</v>
          </cell>
          <cell r="AM925" t="str">
            <v>NO</v>
          </cell>
          <cell r="AR925" t="str">
            <v>SI</v>
          </cell>
          <cell r="AS925" t="str">
            <v>NO</v>
          </cell>
          <cell r="AT925" t="str">
            <v>NO</v>
          </cell>
          <cell r="AX925" t="str">
            <v>Regimen 276</v>
          </cell>
          <cell r="BF925" t="str">
            <v>NO</v>
          </cell>
          <cell r="BG925" t="str">
            <v>NO</v>
          </cell>
          <cell r="BI925" t="str">
            <v>NO</v>
          </cell>
          <cell r="BJ925" t="str">
            <v>NO</v>
          </cell>
          <cell r="BL925" t="str">
            <v>NO</v>
          </cell>
          <cell r="CM925" t="str">
            <v>INACTIVO</v>
          </cell>
          <cell r="CQ925" t="str">
            <v>Perú</v>
          </cell>
        </row>
        <row r="926">
          <cell r="S926" t="str">
            <v>46081926</v>
          </cell>
          <cell r="T926" t="str">
            <v>RUTH</v>
          </cell>
          <cell r="U926" t="str">
            <v>SOTELO</v>
          </cell>
          <cell r="V926" t="str">
            <v>PUMA</v>
          </cell>
          <cell r="W926" t="str">
            <v>SIN DATOS</v>
          </cell>
          <cell r="X926" t="str">
            <v>28/09/1989</v>
          </cell>
          <cell r="Y926" t="str">
            <v>Femenino</v>
          </cell>
          <cell r="Z926" t="str">
            <v>Soltero</v>
          </cell>
          <cell r="AA926" t="str">
            <v>SIN DATOS</v>
          </cell>
          <cell r="AC926" t="str">
            <v>ruthsp_28@hotmail.com</v>
          </cell>
          <cell r="AD926" t="str">
            <v>983886225</v>
          </cell>
          <cell r="AE926" t="str">
            <v>Superior Universitario</v>
          </cell>
          <cell r="AF926" t="str">
            <v>Superior completo</v>
          </cell>
          <cell r="AG926" t="str">
            <v>ENFERMERA(O)</v>
          </cell>
          <cell r="AK926" t="str">
            <v>TITULO</v>
          </cell>
          <cell r="AL926" t="str">
            <v>079159</v>
          </cell>
          <cell r="AM926" t="str">
            <v>NO</v>
          </cell>
          <cell r="AR926" t="str">
            <v>SI</v>
          </cell>
          <cell r="AS926" t="str">
            <v>NO</v>
          </cell>
          <cell r="AT926" t="str">
            <v>NO</v>
          </cell>
          <cell r="AU926" t="str">
            <v>06/05/2016</v>
          </cell>
          <cell r="AV926" t="str">
            <v>11/03/2020</v>
          </cell>
          <cell r="AW926" t="str">
            <v>ENFERMERA/O</v>
          </cell>
          <cell r="AX926" t="str">
            <v>Regimen 1057 (CAS)</v>
          </cell>
          <cell r="AY926" t="str">
            <v>Contrato CAS</v>
          </cell>
          <cell r="AZ926" t="str">
            <v>Sin Nivel Remunerativo</v>
          </cell>
          <cell r="BA926" t="str">
            <v>0000-Sin Nivel Remunerativo</v>
          </cell>
          <cell r="BC926" t="str">
            <v>Recursos Ordinarios</v>
          </cell>
          <cell r="BD926" t="str">
            <v>3000</v>
          </cell>
          <cell r="BE926" t="str">
            <v>Presencial</v>
          </cell>
          <cell r="BF926" t="str">
            <v>NO</v>
          </cell>
          <cell r="BG926" t="str">
            <v>SI</v>
          </cell>
          <cell r="BI926" t="str">
            <v>NO</v>
          </cell>
          <cell r="BJ926" t="str">
            <v>NO</v>
          </cell>
          <cell r="BL926" t="str">
            <v>NO</v>
          </cell>
          <cell r="BM926" t="str">
            <v>Contrato Administrativo de Servicios</v>
          </cell>
          <cell r="BN926" t="str">
            <v>Profesionales de la Salud</v>
          </cell>
          <cell r="BO926" t="str">
            <v>PROF. DE LA SALUD</v>
          </cell>
          <cell r="CL926" t="str">
            <v>UE Red De Salud Abancay</v>
          </cell>
          <cell r="CM926" t="str">
            <v>INACTIVO</v>
          </cell>
          <cell r="CQ926" t="str">
            <v>Perú</v>
          </cell>
          <cell r="CR926" t="str">
            <v>MICRORED DE SALUD CURAHUASI</v>
          </cell>
        </row>
        <row r="927">
          <cell r="S927" t="str">
            <v>42185368</v>
          </cell>
          <cell r="T927" t="str">
            <v>KELLY MARYLIN</v>
          </cell>
          <cell r="U927" t="str">
            <v>LEON</v>
          </cell>
          <cell r="V927" t="str">
            <v>VEGA</v>
          </cell>
          <cell r="X927" t="str">
            <v>1983-08-25</v>
          </cell>
          <cell r="Y927" t="str">
            <v>Femenino</v>
          </cell>
          <cell r="AG927" t="str">
            <v>OBSTETRA</v>
          </cell>
          <cell r="AM927" t="str">
            <v>NO</v>
          </cell>
          <cell r="AR927" t="str">
            <v>SI</v>
          </cell>
          <cell r="AS927" t="str">
            <v>NO</v>
          </cell>
          <cell r="AT927" t="str">
            <v>NO</v>
          </cell>
          <cell r="AV927" t="str">
            <v>0000-00-00</v>
          </cell>
          <cell r="AX927" t="str">
            <v>Regimen 276</v>
          </cell>
          <cell r="BC927" t="str">
            <v>Recursos Directamente Recaudados</v>
          </cell>
          <cell r="BD927" t="str">
            <v>0</v>
          </cell>
          <cell r="BF927" t="str">
            <v>NO</v>
          </cell>
          <cell r="BG927" t="str">
            <v>NO</v>
          </cell>
          <cell r="BI927" t="str">
            <v>NO</v>
          </cell>
          <cell r="BJ927" t="str">
            <v>NO</v>
          </cell>
          <cell r="BL927" t="str">
            <v>NO</v>
          </cell>
          <cell r="CM927" t="str">
            <v>INACTIVO</v>
          </cell>
          <cell r="CQ927" t="str">
            <v>Perú</v>
          </cell>
        </row>
        <row r="928">
          <cell r="S928" t="str">
            <v>46085743</v>
          </cell>
          <cell r="T928" t="str">
            <v>GIULIANA PAOLA</v>
          </cell>
          <cell r="U928" t="str">
            <v>BENITES</v>
          </cell>
          <cell r="V928" t="str">
            <v>LUDEÑA</v>
          </cell>
          <cell r="X928" t="str">
            <v>1989-10-26</v>
          </cell>
          <cell r="Y928" t="str">
            <v>Femenino</v>
          </cell>
          <cell r="AC928" t="str">
            <v>giuliana_jad@hotmail.com</v>
          </cell>
          <cell r="AD928" t="str">
            <v>942774848</v>
          </cell>
          <cell r="AG928" t="str">
            <v>OBSTETRA</v>
          </cell>
          <cell r="AL928" t="str">
            <v>31070</v>
          </cell>
          <cell r="AM928" t="str">
            <v>NO</v>
          </cell>
          <cell r="AR928" t="str">
            <v>SI</v>
          </cell>
          <cell r="AS928" t="str">
            <v>NO</v>
          </cell>
          <cell r="AT928" t="str">
            <v>NO</v>
          </cell>
          <cell r="AV928" t="str">
            <v>2014-10-16</v>
          </cell>
          <cell r="AX928" t="str">
            <v>Regimen 276</v>
          </cell>
          <cell r="AZ928" t="str">
            <v>OBS-I</v>
          </cell>
          <cell r="BA928" t="str">
            <v>0110-OBS-I-Obstetriz (nivel 10)</v>
          </cell>
          <cell r="BF928" t="str">
            <v>NO</v>
          </cell>
          <cell r="BG928" t="str">
            <v>NO</v>
          </cell>
          <cell r="BI928" t="str">
            <v>NO</v>
          </cell>
          <cell r="BJ928" t="str">
            <v>NO</v>
          </cell>
          <cell r="BL928" t="str">
            <v>NO</v>
          </cell>
          <cell r="BN928" t="str">
            <v>Profesionales de la Salud</v>
          </cell>
          <cell r="BO928" t="str">
            <v>PROF. DE LA SALUD</v>
          </cell>
          <cell r="CM928" t="str">
            <v>INACTIVO</v>
          </cell>
          <cell r="CQ928" t="str">
            <v>Perú</v>
          </cell>
        </row>
        <row r="929">
          <cell r="S929" t="str">
            <v>44829702</v>
          </cell>
          <cell r="T929" t="str">
            <v>FRISHMAN</v>
          </cell>
          <cell r="U929" t="str">
            <v>LOAYZA</v>
          </cell>
          <cell r="V929" t="str">
            <v>PEÑA</v>
          </cell>
          <cell r="X929" t="str">
            <v>1987-11-30</v>
          </cell>
          <cell r="Y929" t="str">
            <v>Masculino</v>
          </cell>
          <cell r="AC929" t="str">
            <v>papujo13@hotmail.com</v>
          </cell>
          <cell r="AD929" t="str">
            <v>984941676</v>
          </cell>
          <cell r="AG929" t="str">
            <v>CIRUJANO DENTISTA</v>
          </cell>
          <cell r="AL929" t="str">
            <v>35370</v>
          </cell>
          <cell r="AM929" t="str">
            <v>NO</v>
          </cell>
          <cell r="AR929" t="str">
            <v>SI</v>
          </cell>
          <cell r="AS929" t="str">
            <v>NO</v>
          </cell>
          <cell r="AT929" t="str">
            <v>NO</v>
          </cell>
          <cell r="AV929" t="str">
            <v>2015-05-06</v>
          </cell>
          <cell r="AX929" t="str">
            <v>Regimen 276</v>
          </cell>
          <cell r="AZ929" t="str">
            <v>CD-I</v>
          </cell>
          <cell r="BA929" t="str">
            <v>0115-CD-I-Cirujano Dentista (nivel I)</v>
          </cell>
          <cell r="BF929" t="str">
            <v>NO</v>
          </cell>
          <cell r="BG929" t="str">
            <v>NO</v>
          </cell>
          <cell r="BI929" t="str">
            <v>NO</v>
          </cell>
          <cell r="BJ929" t="str">
            <v>NO</v>
          </cell>
          <cell r="BL929" t="str">
            <v>NO</v>
          </cell>
          <cell r="BN929" t="str">
            <v>Profesionales de la Salud</v>
          </cell>
          <cell r="BO929" t="str">
            <v>PROF. DE LA SALUD</v>
          </cell>
          <cell r="CM929" t="str">
            <v>INACTIVO</v>
          </cell>
          <cell r="CQ929" t="str">
            <v>Perú</v>
          </cell>
        </row>
        <row r="930">
          <cell r="S930" t="str">
            <v>43207305</v>
          </cell>
          <cell r="T930" t="str">
            <v>JACKELINE MILAGROS</v>
          </cell>
          <cell r="U930" t="str">
            <v>TORRES</v>
          </cell>
          <cell r="V930" t="str">
            <v>CABRERA</v>
          </cell>
          <cell r="X930" t="str">
            <v>1985-10-16</v>
          </cell>
          <cell r="Y930" t="str">
            <v>Femenino</v>
          </cell>
          <cell r="AC930" t="str">
            <v>jacki_mtc@hotmail.com</v>
          </cell>
          <cell r="AD930" t="str">
            <v>992377846</v>
          </cell>
          <cell r="AG930" t="str">
            <v>MEDICO CIRUJANO</v>
          </cell>
          <cell r="AL930" t="str">
            <v>68508</v>
          </cell>
          <cell r="AM930" t="str">
            <v>NO</v>
          </cell>
          <cell r="AR930" t="str">
            <v>SI</v>
          </cell>
          <cell r="AS930" t="str">
            <v>NO</v>
          </cell>
          <cell r="AT930" t="str">
            <v>NO</v>
          </cell>
          <cell r="AV930" t="str">
            <v>2015-05-06</v>
          </cell>
          <cell r="AX930" t="str">
            <v>Regimen 276</v>
          </cell>
          <cell r="AZ930" t="str">
            <v>MC-1</v>
          </cell>
          <cell r="BA930" t="str">
            <v>0071-MC-1-Medico Cirujano N-1</v>
          </cell>
          <cell r="BF930" t="str">
            <v>NO</v>
          </cell>
          <cell r="BG930" t="str">
            <v>NO</v>
          </cell>
          <cell r="BI930" t="str">
            <v>NO</v>
          </cell>
          <cell r="BJ930" t="str">
            <v>NO</v>
          </cell>
          <cell r="BL930" t="str">
            <v>NO</v>
          </cell>
          <cell r="BN930" t="str">
            <v>Profesionales de la Salud</v>
          </cell>
          <cell r="BO930" t="str">
            <v>MEDICO</v>
          </cell>
          <cell r="CM930" t="str">
            <v>INACTIVO</v>
          </cell>
          <cell r="CQ930" t="str">
            <v>Perú</v>
          </cell>
        </row>
        <row r="931">
          <cell r="S931" t="str">
            <v>46821395</v>
          </cell>
          <cell r="T931" t="str">
            <v>WILLIAMS</v>
          </cell>
          <cell r="U931" t="str">
            <v>SENCIA</v>
          </cell>
          <cell r="V931" t="str">
            <v>PACCO</v>
          </cell>
          <cell r="W931" t="str">
            <v>SIN DATOS</v>
          </cell>
          <cell r="X931" t="str">
            <v>09/01/1992</v>
          </cell>
          <cell r="Y931" t="str">
            <v>Masculino</v>
          </cell>
          <cell r="Z931" t="str">
            <v>Soltero</v>
          </cell>
          <cell r="AA931" t="str">
            <v>JR VIGIL 259</v>
          </cell>
          <cell r="AC931" t="str">
            <v>sencia92@hotmail.com</v>
          </cell>
          <cell r="AD931" t="str">
            <v>949329051</v>
          </cell>
          <cell r="AE931" t="str">
            <v>Superior Universitario</v>
          </cell>
          <cell r="AF931" t="str">
            <v>Superior completo</v>
          </cell>
          <cell r="AG931" t="str">
            <v>CIRUJANO DENTISTA</v>
          </cell>
          <cell r="AK931" t="str">
            <v>TITULO</v>
          </cell>
          <cell r="AL931" t="str">
            <v>37739</v>
          </cell>
          <cell r="AM931" t="str">
            <v>NO</v>
          </cell>
          <cell r="AR931" t="str">
            <v>SI</v>
          </cell>
          <cell r="AS931" t="str">
            <v>NO</v>
          </cell>
          <cell r="AT931" t="str">
            <v>NO</v>
          </cell>
          <cell r="AV931" t="str">
            <v>2016-05-06</v>
          </cell>
          <cell r="AW931" t="str">
            <v>ODONTOLOGO</v>
          </cell>
          <cell r="AX931" t="str">
            <v>Regimen 276</v>
          </cell>
          <cell r="AZ931" t="str">
            <v>CD-I</v>
          </cell>
          <cell r="BA931" t="str">
            <v>0115-CD-I-Cirujano Dentista (nivel I)</v>
          </cell>
          <cell r="BB931" t="str">
            <v>61</v>
          </cell>
          <cell r="BF931" t="str">
            <v>NO</v>
          </cell>
          <cell r="BG931" t="str">
            <v>NO</v>
          </cell>
          <cell r="BI931" t="str">
            <v>NO</v>
          </cell>
          <cell r="BJ931" t="str">
            <v>NO</v>
          </cell>
          <cell r="BL931" t="str">
            <v>NO</v>
          </cell>
          <cell r="BM931" t="str">
            <v>Activos</v>
          </cell>
          <cell r="BN931" t="str">
            <v>Profesionales de la Salud</v>
          </cell>
          <cell r="BO931" t="str">
            <v>PROF. DE LA SALUD</v>
          </cell>
          <cell r="CL931" t="str">
            <v>UE Red De Salud Abancay</v>
          </cell>
          <cell r="CM931" t="str">
            <v>INACTIVO</v>
          </cell>
          <cell r="CQ931" t="str">
            <v>Perú</v>
          </cell>
        </row>
        <row r="932">
          <cell r="S932" t="str">
            <v>77793933</v>
          </cell>
          <cell r="T932" t="str">
            <v>VILMA</v>
          </cell>
          <cell r="U932" t="str">
            <v>MEDIANO</v>
          </cell>
          <cell r="V932" t="str">
            <v>ARTIAGA</v>
          </cell>
          <cell r="W932" t="str">
            <v>SIN DATOS</v>
          </cell>
          <cell r="X932" t="str">
            <v>14/05/1997</v>
          </cell>
          <cell r="Y932" t="str">
            <v>Femenino</v>
          </cell>
          <cell r="Z932" t="str">
            <v>Soltero</v>
          </cell>
          <cell r="AA932" t="str">
            <v>SIN DATOS</v>
          </cell>
          <cell r="AE932" t="str">
            <v>Superior Técnico</v>
          </cell>
          <cell r="AF932" t="str">
            <v>Técnico superior completo</v>
          </cell>
          <cell r="AG932" t="str">
            <v>TECNICO EN ENFERMERIA</v>
          </cell>
          <cell r="AK932" t="str">
            <v>TITULO</v>
          </cell>
          <cell r="AM932" t="str">
            <v>NO</v>
          </cell>
          <cell r="AR932" t="str">
            <v>SI</v>
          </cell>
          <cell r="AS932" t="str">
            <v>NO</v>
          </cell>
          <cell r="AT932" t="str">
            <v>NO</v>
          </cell>
          <cell r="AU932" t="str">
            <v>05/11/2021</v>
          </cell>
          <cell r="AV932" t="str">
            <v>05/11/2021</v>
          </cell>
          <cell r="AW932" t="str">
            <v>TECNICO/A EN ENFERMERIA I</v>
          </cell>
          <cell r="AX932" t="str">
            <v>Regimen 276</v>
          </cell>
          <cell r="AY932" t="str">
            <v>Contratado 276 - Plazo fijo</v>
          </cell>
          <cell r="AZ932" t="str">
            <v>STF</v>
          </cell>
          <cell r="BA932" t="str">
            <v>0099-STF-Servidor Tecnico F</v>
          </cell>
          <cell r="BB932" t="str">
            <v>TF</v>
          </cell>
          <cell r="BE932" t="str">
            <v>Presencial</v>
          </cell>
          <cell r="BF932" t="str">
            <v>NO</v>
          </cell>
          <cell r="BG932" t="str">
            <v>NO</v>
          </cell>
          <cell r="BI932" t="str">
            <v>NO</v>
          </cell>
          <cell r="BJ932" t="str">
            <v>NO</v>
          </cell>
          <cell r="BL932" t="str">
            <v>NO</v>
          </cell>
          <cell r="BM932" t="str">
            <v>Activos</v>
          </cell>
          <cell r="BN932" t="str">
            <v>Tecnicos</v>
          </cell>
          <cell r="BO932" t="str">
            <v>TECNICO ASIS</v>
          </cell>
          <cell r="CL932" t="str">
            <v>UE Red De Salud Abancay</v>
          </cell>
          <cell r="CM932" t="str">
            <v>276 SIN PLAZA</v>
          </cell>
          <cell r="CQ932" t="str">
            <v>Perú</v>
          </cell>
          <cell r="CR932" t="str">
            <v>MICRORED DE SALUD CURAHUASI</v>
          </cell>
        </row>
        <row r="933">
          <cell r="S933" t="str">
            <v>44748849</v>
          </cell>
          <cell r="T933" t="str">
            <v>MARIELA INDIRA</v>
          </cell>
          <cell r="U933" t="str">
            <v>FARFAN</v>
          </cell>
          <cell r="V933" t="str">
            <v>TORRES</v>
          </cell>
          <cell r="X933" t="str">
            <v>1987-08-16</v>
          </cell>
          <cell r="Y933" t="str">
            <v>Femenino</v>
          </cell>
          <cell r="AC933" t="str">
            <v>mariel15_113@hotmail.com</v>
          </cell>
          <cell r="AD933" t="str">
            <v>984008335</v>
          </cell>
          <cell r="AG933" t="str">
            <v>ENFERMERA(O)</v>
          </cell>
          <cell r="AL933" t="str">
            <v>60262</v>
          </cell>
          <cell r="AM933" t="str">
            <v>NO</v>
          </cell>
          <cell r="AR933" t="str">
            <v>SI</v>
          </cell>
          <cell r="AS933" t="str">
            <v>NO</v>
          </cell>
          <cell r="AT933" t="str">
            <v>NO</v>
          </cell>
          <cell r="AX933" t="str">
            <v>Regimen 276</v>
          </cell>
          <cell r="BF933" t="str">
            <v>NO</v>
          </cell>
          <cell r="BG933" t="str">
            <v>NO</v>
          </cell>
          <cell r="BI933" t="str">
            <v>NO</v>
          </cell>
          <cell r="BJ933" t="str">
            <v>NO</v>
          </cell>
          <cell r="BL933" t="str">
            <v>NO</v>
          </cell>
          <cell r="CM933" t="str">
            <v>INACTIVO</v>
          </cell>
          <cell r="CQ933" t="str">
            <v>Perú</v>
          </cell>
        </row>
        <row r="934">
          <cell r="S934" t="str">
            <v>44659411</v>
          </cell>
          <cell r="T934" t="str">
            <v>DINA RUTZ</v>
          </cell>
          <cell r="U934" t="str">
            <v>YANA</v>
          </cell>
          <cell r="V934" t="str">
            <v>CRUZ</v>
          </cell>
          <cell r="X934" t="str">
            <v>1987-11-14</v>
          </cell>
          <cell r="Y934" t="str">
            <v>Femenino</v>
          </cell>
          <cell r="AC934" t="str">
            <v>cyalexis759@gmail.com</v>
          </cell>
          <cell r="AD934" t="str">
            <v>980875102</v>
          </cell>
          <cell r="AG934" t="str">
            <v>ENFERMERA(O)</v>
          </cell>
          <cell r="AL934" t="str">
            <v>70839</v>
          </cell>
          <cell r="AM934" t="str">
            <v>NO</v>
          </cell>
          <cell r="AR934" t="str">
            <v>SI</v>
          </cell>
          <cell r="AS934" t="str">
            <v>NO</v>
          </cell>
          <cell r="AT934" t="str">
            <v>NO</v>
          </cell>
          <cell r="AV934" t="str">
            <v>2014-10-16</v>
          </cell>
          <cell r="AX934" t="str">
            <v>Regimen 276</v>
          </cell>
          <cell r="AZ934" t="str">
            <v>ENF-10</v>
          </cell>
          <cell r="BA934" t="str">
            <v>0076-ENF-10-Enfermera (nivel I)</v>
          </cell>
          <cell r="BF934" t="str">
            <v>NO</v>
          </cell>
          <cell r="BG934" t="str">
            <v>NO</v>
          </cell>
          <cell r="BI934" t="str">
            <v>NO</v>
          </cell>
          <cell r="BJ934" t="str">
            <v>NO</v>
          </cell>
          <cell r="BL934" t="str">
            <v>NO</v>
          </cell>
          <cell r="BN934" t="str">
            <v>Profesionales de la Salud</v>
          </cell>
          <cell r="BO934" t="str">
            <v>PROF. DE LA SALUD</v>
          </cell>
          <cell r="CM934" t="str">
            <v>INACTIVO</v>
          </cell>
          <cell r="CQ934" t="str">
            <v>Perú</v>
          </cell>
        </row>
        <row r="935">
          <cell r="S935" t="str">
            <v>70892473</v>
          </cell>
          <cell r="T935" t="str">
            <v>YANET</v>
          </cell>
          <cell r="U935" t="str">
            <v>SAMOCHUALLPA</v>
          </cell>
          <cell r="V935" t="str">
            <v>PRUDENCIO</v>
          </cell>
          <cell r="X935" t="str">
            <v>1992-04-15</v>
          </cell>
          <cell r="Y935" t="str">
            <v>Femenino</v>
          </cell>
          <cell r="AC935" t="str">
            <v>ciela_leyla@hotmail.com</v>
          </cell>
          <cell r="AD935" t="str">
            <v>944203014</v>
          </cell>
          <cell r="AG935" t="str">
            <v>ENFERMERA(O)</v>
          </cell>
          <cell r="AK935" t="str">
            <v>TITULO</v>
          </cell>
          <cell r="AL935" t="str">
            <v>77439</v>
          </cell>
          <cell r="AM935" t="str">
            <v>NO</v>
          </cell>
          <cell r="AR935" t="str">
            <v>SI</v>
          </cell>
          <cell r="AS935" t="str">
            <v>NO</v>
          </cell>
          <cell r="AT935" t="str">
            <v>NO</v>
          </cell>
          <cell r="AV935" t="str">
            <v>2015-10-16</v>
          </cell>
          <cell r="AW935" t="str">
            <v>ENFERMERA/O</v>
          </cell>
          <cell r="AX935" t="str">
            <v>Regimen 276</v>
          </cell>
          <cell r="AZ935" t="str">
            <v>ENF-10</v>
          </cell>
          <cell r="BA935" t="str">
            <v>0076-ENF-10-Enfermera (nivel I)</v>
          </cell>
          <cell r="BB935" t="str">
            <v>10</v>
          </cell>
          <cell r="BF935" t="str">
            <v>NO</v>
          </cell>
          <cell r="BG935" t="str">
            <v>NO</v>
          </cell>
          <cell r="BI935" t="str">
            <v>NO</v>
          </cell>
          <cell r="BJ935" t="str">
            <v>NO</v>
          </cell>
          <cell r="BL935" t="str">
            <v>NO</v>
          </cell>
          <cell r="BN935" t="str">
            <v>Profesionales de la Salud</v>
          </cell>
          <cell r="BO935" t="str">
            <v>PROF. DE LA SALUD</v>
          </cell>
          <cell r="CM935" t="str">
            <v>INACTIVO</v>
          </cell>
          <cell r="CQ935" t="str">
            <v>Perú</v>
          </cell>
        </row>
        <row r="936">
          <cell r="S936" t="str">
            <v>40499485</v>
          </cell>
          <cell r="T936" t="str">
            <v>DURIEL</v>
          </cell>
          <cell r="U936" t="str">
            <v>MONTES</v>
          </cell>
          <cell r="V936" t="str">
            <v>PEDRAZA</v>
          </cell>
          <cell r="W936" t="str">
            <v>SIN DATOS</v>
          </cell>
          <cell r="X936" t="str">
            <v>15/01/1980</v>
          </cell>
          <cell r="Y936" t="str">
            <v>Masculino</v>
          </cell>
          <cell r="Z936" t="str">
            <v>Soltero</v>
          </cell>
          <cell r="AA936" t="str">
            <v>AV.ENRIQUE MARTINELLI 112</v>
          </cell>
          <cell r="AE936" t="str">
            <v>Superior Universitario</v>
          </cell>
          <cell r="AF936" t="str">
            <v>Superior completo</v>
          </cell>
          <cell r="AG936" t="str">
            <v>ENFERMERA(O)</v>
          </cell>
          <cell r="AK936" t="str">
            <v>TITULO</v>
          </cell>
          <cell r="AM936" t="str">
            <v>NO</v>
          </cell>
          <cell r="AR936" t="str">
            <v>SI</v>
          </cell>
          <cell r="AS936" t="str">
            <v>NO</v>
          </cell>
          <cell r="AT936" t="str">
            <v>NO</v>
          </cell>
          <cell r="AV936" t="str">
            <v>2011-06-01</v>
          </cell>
          <cell r="AW936" t="str">
            <v>ENFERMERA/O</v>
          </cell>
          <cell r="AX936" t="str">
            <v>Regimen 728</v>
          </cell>
          <cell r="AY936" t="str">
            <v>Contrato CLAS</v>
          </cell>
          <cell r="BE936" t="str">
            <v>Presencial</v>
          </cell>
          <cell r="BF936" t="str">
            <v>NO</v>
          </cell>
          <cell r="BG936" t="str">
            <v>NO</v>
          </cell>
          <cell r="BI936" t="str">
            <v>NO</v>
          </cell>
          <cell r="BJ936" t="str">
            <v>NO</v>
          </cell>
          <cell r="BL936" t="str">
            <v>NO</v>
          </cell>
          <cell r="CL936" t="str">
            <v>UE Red De Salud Abancay</v>
          </cell>
          <cell r="CM936" t="str">
            <v>ACTIVO</v>
          </cell>
          <cell r="CQ936" t="str">
            <v>Perú</v>
          </cell>
          <cell r="CR936" t="str">
            <v>MICRORED DE SALUD CURAHUASI</v>
          </cell>
        </row>
        <row r="937">
          <cell r="S937" t="str">
            <v>41972490</v>
          </cell>
          <cell r="T937" t="str">
            <v>SILVIA</v>
          </cell>
          <cell r="U937" t="str">
            <v>ARONI</v>
          </cell>
          <cell r="V937" t="str">
            <v>SEQUEIROS</v>
          </cell>
          <cell r="W937" t="str">
            <v>SIN DATOS</v>
          </cell>
          <cell r="X937" t="str">
            <v>06/07/1983</v>
          </cell>
          <cell r="Y937" t="str">
            <v>Femenino</v>
          </cell>
          <cell r="Z937" t="str">
            <v>Soltero</v>
          </cell>
          <cell r="AA937" t="str">
            <v>PARURO D-9-A</v>
          </cell>
          <cell r="AE937" t="str">
            <v>Superior Técnico</v>
          </cell>
          <cell r="AF937" t="str">
            <v>Técnico superior completo</v>
          </cell>
          <cell r="AG937" t="str">
            <v>TECNICO EN ENFERMERIA</v>
          </cell>
          <cell r="AK937" t="str">
            <v>TITULO</v>
          </cell>
          <cell r="AM937" t="str">
            <v>NO</v>
          </cell>
          <cell r="AR937" t="str">
            <v>SI</v>
          </cell>
          <cell r="AS937" t="str">
            <v>NO</v>
          </cell>
          <cell r="AT937" t="str">
            <v>NO</v>
          </cell>
          <cell r="AU937" t="str">
            <v>19/10/2021</v>
          </cell>
          <cell r="AV937" t="str">
            <v>09/08/2022</v>
          </cell>
          <cell r="AW937" t="str">
            <v>TECNICO/A EN ENFERMERIA I</v>
          </cell>
          <cell r="AX937" t="str">
            <v>Regimen 1057 (CAS)</v>
          </cell>
          <cell r="AY937" t="str">
            <v>CAS LEY N° 31538</v>
          </cell>
          <cell r="AZ937" t="str">
            <v>Sin Nivel Remunerativo</v>
          </cell>
          <cell r="BA937" t="str">
            <v>0000-Sin Nivel Remunerativo</v>
          </cell>
          <cell r="BC937" t="str">
            <v>Recursos Ordinarios</v>
          </cell>
          <cell r="BD937" t="str">
            <v>1800</v>
          </cell>
          <cell r="BE937" t="str">
            <v>Presencial</v>
          </cell>
          <cell r="BF937" t="str">
            <v>NO</v>
          </cell>
          <cell r="BG937" t="str">
            <v>NO</v>
          </cell>
          <cell r="BI937" t="str">
            <v>NO</v>
          </cell>
          <cell r="BJ937" t="str">
            <v>NO</v>
          </cell>
          <cell r="BL937" t="str">
            <v>NO</v>
          </cell>
          <cell r="BM937" t="str">
            <v>Contrato Administrativo de Servicios</v>
          </cell>
          <cell r="BN937" t="str">
            <v>Tecnicos</v>
          </cell>
          <cell r="BO937" t="str">
            <v>TECNICO ASIS</v>
          </cell>
          <cell r="CL937" t="str">
            <v>UE Red De Salud Abancay</v>
          </cell>
          <cell r="CM937" t="str">
            <v>CAS SIN PLAZA</v>
          </cell>
          <cell r="CQ937" t="str">
            <v>Perú</v>
          </cell>
          <cell r="CR937" t="str">
            <v>MICRORED DE SALUD CURAHUASI</v>
          </cell>
        </row>
        <row r="938">
          <cell r="S938" t="str">
            <v>45218116</v>
          </cell>
          <cell r="T938" t="str">
            <v>MARIA DEL CARMEN</v>
          </cell>
          <cell r="U938" t="str">
            <v>KAPSOLI</v>
          </cell>
          <cell r="V938" t="str">
            <v>SANCHEZ</v>
          </cell>
          <cell r="X938" t="str">
            <v>1988-08-09</v>
          </cell>
          <cell r="Y938" t="str">
            <v>Femenino</v>
          </cell>
          <cell r="AC938" t="str">
            <v>mkapsoli@gmail.com</v>
          </cell>
          <cell r="AG938" t="str">
            <v>MEDICO CIRUJANO</v>
          </cell>
          <cell r="AL938" t="str">
            <v>064353</v>
          </cell>
          <cell r="AM938" t="str">
            <v>NO</v>
          </cell>
          <cell r="AR938" t="str">
            <v>SI</v>
          </cell>
          <cell r="AS938" t="str">
            <v>NO</v>
          </cell>
          <cell r="AT938" t="str">
            <v>NO</v>
          </cell>
          <cell r="AX938" t="str">
            <v>Regimen 276</v>
          </cell>
          <cell r="BF938" t="str">
            <v>NO</v>
          </cell>
          <cell r="BG938" t="str">
            <v>NO</v>
          </cell>
          <cell r="BI938" t="str">
            <v>NO</v>
          </cell>
          <cell r="BJ938" t="str">
            <v>NO</v>
          </cell>
          <cell r="BL938" t="str">
            <v>NO</v>
          </cell>
          <cell r="CM938" t="str">
            <v>INACTIVO</v>
          </cell>
          <cell r="CQ938" t="str">
            <v>Perú</v>
          </cell>
        </row>
        <row r="939">
          <cell r="S939" t="str">
            <v>44381673</v>
          </cell>
          <cell r="T939" t="str">
            <v>GARY</v>
          </cell>
          <cell r="U939" t="str">
            <v>CONTRERAS</v>
          </cell>
          <cell r="V939" t="str">
            <v>HERRERA</v>
          </cell>
          <cell r="X939" t="str">
            <v>1987-07-21</v>
          </cell>
          <cell r="Y939" t="str">
            <v>Masculino</v>
          </cell>
          <cell r="AG939" t="str">
            <v>MEDICO CIRUJANO</v>
          </cell>
          <cell r="AL939" t="str">
            <v>68552</v>
          </cell>
          <cell r="AM939" t="str">
            <v>NO</v>
          </cell>
          <cell r="AR939" t="str">
            <v>SI</v>
          </cell>
          <cell r="AS939" t="str">
            <v>NO</v>
          </cell>
          <cell r="AT939" t="str">
            <v>NO</v>
          </cell>
          <cell r="AV939" t="str">
            <v>2014-05-06</v>
          </cell>
          <cell r="AX939" t="str">
            <v>Regimen 276</v>
          </cell>
          <cell r="AZ939" t="str">
            <v>MC-1</v>
          </cell>
          <cell r="BA939" t="str">
            <v>0071-MC-1-Medico Cirujano N-1</v>
          </cell>
          <cell r="BF939" t="str">
            <v>NO</v>
          </cell>
          <cell r="BG939" t="str">
            <v>NO</v>
          </cell>
          <cell r="BI939" t="str">
            <v>NO</v>
          </cell>
          <cell r="BJ939" t="str">
            <v>NO</v>
          </cell>
          <cell r="BL939" t="str">
            <v>NO</v>
          </cell>
          <cell r="BN939" t="str">
            <v>Profesionales de la Salud</v>
          </cell>
          <cell r="BO939" t="str">
            <v>MEDICO</v>
          </cell>
          <cell r="CM939" t="str">
            <v>INACTIVO</v>
          </cell>
          <cell r="CQ939" t="str">
            <v>Perú</v>
          </cell>
        </row>
        <row r="940">
          <cell r="S940" t="str">
            <v>70432859</v>
          </cell>
          <cell r="T940" t="str">
            <v>ADANIDA FLOR</v>
          </cell>
          <cell r="U940" t="str">
            <v>LOPE</v>
          </cell>
          <cell r="V940" t="str">
            <v>TENORIO</v>
          </cell>
          <cell r="X940" t="str">
            <v>1989-06-23</v>
          </cell>
          <cell r="Y940" t="str">
            <v>Femenino</v>
          </cell>
          <cell r="AD940" t="str">
            <v>959166835</v>
          </cell>
          <cell r="AG940" t="str">
            <v>MEDICO CIRUJANO</v>
          </cell>
          <cell r="AL940" t="str">
            <v>071988</v>
          </cell>
          <cell r="AM940" t="str">
            <v>NO</v>
          </cell>
          <cell r="AR940" t="str">
            <v>SI</v>
          </cell>
          <cell r="AS940" t="str">
            <v>NO</v>
          </cell>
          <cell r="AT940" t="str">
            <v>NO</v>
          </cell>
          <cell r="AV940" t="str">
            <v>2015-05-06</v>
          </cell>
          <cell r="AX940" t="str">
            <v>Regimen 276</v>
          </cell>
          <cell r="AZ940" t="str">
            <v>MC-1</v>
          </cell>
          <cell r="BA940" t="str">
            <v>0071-MC-1-Medico Cirujano N-1</v>
          </cell>
          <cell r="BF940" t="str">
            <v>NO</v>
          </cell>
          <cell r="BG940" t="str">
            <v>NO</v>
          </cell>
          <cell r="BI940" t="str">
            <v>NO</v>
          </cell>
          <cell r="BJ940" t="str">
            <v>NO</v>
          </cell>
          <cell r="BL940" t="str">
            <v>NO</v>
          </cell>
          <cell r="BN940" t="str">
            <v>Profesionales de la Salud</v>
          </cell>
          <cell r="BO940" t="str">
            <v>MEDICO</v>
          </cell>
          <cell r="CM940" t="str">
            <v>INACTIVO</v>
          </cell>
          <cell r="CQ940" t="str">
            <v>Perú</v>
          </cell>
        </row>
        <row r="941">
          <cell r="S941" t="str">
            <v>47032830</v>
          </cell>
          <cell r="T941" t="str">
            <v>ROCIO DEL PILAR</v>
          </cell>
          <cell r="U941" t="str">
            <v>CUCCHI</v>
          </cell>
          <cell r="V941" t="str">
            <v>BUSTOS</v>
          </cell>
          <cell r="W941" t="str">
            <v>SIN DATOS</v>
          </cell>
          <cell r="X941" t="str">
            <v>10/01/1992</v>
          </cell>
          <cell r="Y941" t="str">
            <v>Femenino</v>
          </cell>
          <cell r="Z941" t="str">
            <v>Soltero</v>
          </cell>
          <cell r="AA941" t="str">
            <v>AV.HUASCAR S/N</v>
          </cell>
          <cell r="AC941" t="str">
            <v>Zhio_22_yup@hotmail.com</v>
          </cell>
          <cell r="AD941" t="str">
            <v>969193621</v>
          </cell>
          <cell r="AE941" t="str">
            <v>Superior Universitario</v>
          </cell>
          <cell r="AF941" t="str">
            <v>Superior completo</v>
          </cell>
          <cell r="AG941" t="str">
            <v>ENFERMERA(O)</v>
          </cell>
          <cell r="AK941" t="str">
            <v>TITULO</v>
          </cell>
          <cell r="AL941" t="str">
            <v>077585</v>
          </cell>
          <cell r="AM941" t="str">
            <v>NO</v>
          </cell>
          <cell r="AR941" t="str">
            <v>SI</v>
          </cell>
          <cell r="AS941" t="str">
            <v>NO</v>
          </cell>
          <cell r="AT941" t="str">
            <v>NO</v>
          </cell>
          <cell r="AV941" t="str">
            <v>2015-10-16</v>
          </cell>
          <cell r="AW941" t="str">
            <v>ENFERMERA/O</v>
          </cell>
          <cell r="AX941" t="str">
            <v>Regimen 1057 (CAS)</v>
          </cell>
          <cell r="AY941" t="str">
            <v>Contrato CAS</v>
          </cell>
          <cell r="AZ941" t="str">
            <v>Sin Nivel Remunerativo</v>
          </cell>
          <cell r="BA941" t="str">
            <v>0000-Sin Nivel Remunerativo</v>
          </cell>
          <cell r="BC941" t="str">
            <v>Recursos Ordinarios</v>
          </cell>
          <cell r="BD941" t="str">
            <v>2500</v>
          </cell>
          <cell r="BE941" t="str">
            <v>Solo Remoto</v>
          </cell>
          <cell r="BF941" t="str">
            <v>NO</v>
          </cell>
          <cell r="BG941" t="str">
            <v>NO</v>
          </cell>
          <cell r="BH941" t="str">
            <v>Hijo en edad de lactancia</v>
          </cell>
          <cell r="BI941" t="str">
            <v>NO</v>
          </cell>
          <cell r="BJ941" t="str">
            <v>NO</v>
          </cell>
          <cell r="BL941" t="str">
            <v>NO</v>
          </cell>
          <cell r="BM941" t="str">
            <v>Contrato Administrativo de Servicios</v>
          </cell>
          <cell r="BN941" t="str">
            <v>Profesionales de la Salud</v>
          </cell>
          <cell r="BO941" t="str">
            <v>PROF. DE LA SALUD</v>
          </cell>
          <cell r="CL941" t="str">
            <v>UE Red De Salud Abancay</v>
          </cell>
          <cell r="CM941" t="str">
            <v>INACTIVO</v>
          </cell>
          <cell r="CQ941" t="str">
            <v>Perú</v>
          </cell>
          <cell r="CR941" t="str">
            <v>MICRORED DE SALUD CURAHUASI</v>
          </cell>
        </row>
        <row r="942">
          <cell r="S942" t="str">
            <v>44182456</v>
          </cell>
          <cell r="T942" t="str">
            <v>EDDA BRIGITTE</v>
          </cell>
          <cell r="U942" t="str">
            <v>NOBLEGA</v>
          </cell>
          <cell r="V942" t="str">
            <v>VIDAL</v>
          </cell>
          <cell r="W942" t="str">
            <v>SIN DATOS</v>
          </cell>
          <cell r="X942" t="str">
            <v>27/03/1987</v>
          </cell>
          <cell r="Y942" t="str">
            <v>Femenino</v>
          </cell>
          <cell r="Z942" t="str">
            <v>Soltero</v>
          </cell>
          <cell r="AA942" t="str">
            <v>BELLA ABANQUINA 407</v>
          </cell>
          <cell r="AC942" t="str">
            <v>brigittenoblevi@gmail.com,brichittenoblevi@hotmail.com</v>
          </cell>
          <cell r="AD942" t="str">
            <v>962237747</v>
          </cell>
          <cell r="AE942" t="str">
            <v>Superior Universitario</v>
          </cell>
          <cell r="AF942" t="str">
            <v>Superior completo</v>
          </cell>
          <cell r="AG942" t="str">
            <v>CIRUJANO DENTISTA</v>
          </cell>
          <cell r="AK942" t="str">
            <v>TITULO</v>
          </cell>
          <cell r="AL942" t="str">
            <v>25145</v>
          </cell>
          <cell r="AM942" t="str">
            <v>NO</v>
          </cell>
          <cell r="AR942" t="str">
            <v>SI</v>
          </cell>
          <cell r="AS942" t="str">
            <v>NO</v>
          </cell>
          <cell r="AT942" t="str">
            <v>NO</v>
          </cell>
          <cell r="AU942" t="str">
            <v>19/10/2021</v>
          </cell>
          <cell r="AV942" t="str">
            <v>19/10/2021</v>
          </cell>
          <cell r="AW942" t="str">
            <v>ODONTOLOGO</v>
          </cell>
          <cell r="AX942" t="str">
            <v>Regimen 1057 (CAS)</v>
          </cell>
          <cell r="AY942" t="str">
            <v>Contrato CAS</v>
          </cell>
          <cell r="AZ942" t="str">
            <v>Sin Nivel Remunerativo</v>
          </cell>
          <cell r="BA942" t="str">
            <v>0000-Sin Nivel Remunerativo</v>
          </cell>
          <cell r="BC942" t="str">
            <v>Recursos por Operaciones Oficiales de Credito</v>
          </cell>
          <cell r="BD942" t="str">
            <v>2500</v>
          </cell>
          <cell r="BE942" t="str">
            <v>Presencial</v>
          </cell>
          <cell r="BF942" t="str">
            <v>NO</v>
          </cell>
          <cell r="BG942" t="str">
            <v>SI</v>
          </cell>
          <cell r="BI942" t="str">
            <v>NO</v>
          </cell>
          <cell r="BJ942" t="str">
            <v>NO</v>
          </cell>
          <cell r="BL942" t="str">
            <v>NO</v>
          </cell>
          <cell r="BM942" t="str">
            <v>Contrato Administrativo de Servicios</v>
          </cell>
          <cell r="BN942" t="str">
            <v>Profesionales de la Salud</v>
          </cell>
          <cell r="BO942" t="str">
            <v>PROF. DE LA SALUD</v>
          </cell>
          <cell r="CL942" t="str">
            <v>UE Red De Salud Abancay</v>
          </cell>
          <cell r="CM942" t="str">
            <v>INACTIVO</v>
          </cell>
          <cell r="CQ942" t="str">
            <v>Perú</v>
          </cell>
          <cell r="CR942" t="str">
            <v>MICRORED DE SALUD CURAHUASI</v>
          </cell>
        </row>
        <row r="943">
          <cell r="S943" t="str">
            <v>47827575</v>
          </cell>
          <cell r="T943" t="str">
            <v>GEORGET</v>
          </cell>
          <cell r="U943" t="str">
            <v>BARRETO</v>
          </cell>
          <cell r="V943" t="str">
            <v>CONDORI</v>
          </cell>
          <cell r="W943" t="str">
            <v>SIN DATOS</v>
          </cell>
          <cell r="X943" t="str">
            <v>06/01/1988</v>
          </cell>
          <cell r="Y943" t="str">
            <v>Femenino</v>
          </cell>
          <cell r="Z943" t="str">
            <v>Soltero</v>
          </cell>
          <cell r="AA943" t="str">
            <v>QUISCAPAMPA</v>
          </cell>
          <cell r="AE943" t="str">
            <v>Superior Universitario</v>
          </cell>
          <cell r="AF943" t="str">
            <v>Superior completo</v>
          </cell>
          <cell r="AG943" t="str">
            <v>ENFERMERA(O)</v>
          </cell>
          <cell r="AK943" t="str">
            <v>TITULO</v>
          </cell>
          <cell r="AL943" t="str">
            <v>0000</v>
          </cell>
          <cell r="AM943" t="str">
            <v>NO</v>
          </cell>
          <cell r="AR943" t="str">
            <v>SI</v>
          </cell>
          <cell r="AS943" t="str">
            <v>NO</v>
          </cell>
          <cell r="AT943" t="str">
            <v>NO</v>
          </cell>
          <cell r="AV943" t="str">
            <v>01/08/2022</v>
          </cell>
          <cell r="AW943" t="str">
            <v>ENFERMERA/O</v>
          </cell>
          <cell r="AX943" t="str">
            <v>Regimen 1057 (CAS)</v>
          </cell>
          <cell r="AY943" t="str">
            <v>Contrato CAS</v>
          </cell>
          <cell r="AZ943" t="str">
            <v>Sin Nivel Remunerativo</v>
          </cell>
          <cell r="BA943" t="str">
            <v>0000-Sin Nivel Remunerativo</v>
          </cell>
          <cell r="BC943" t="str">
            <v>Recursos Ordinarios</v>
          </cell>
          <cell r="BD943" t="str">
            <v>1625</v>
          </cell>
          <cell r="BE943" t="str">
            <v>Presencial</v>
          </cell>
          <cell r="BF943" t="str">
            <v>NO</v>
          </cell>
          <cell r="BG943" t="str">
            <v>NO</v>
          </cell>
          <cell r="BI943" t="str">
            <v>NO</v>
          </cell>
          <cell r="BJ943" t="str">
            <v>NO</v>
          </cell>
          <cell r="BL943" t="str">
            <v>NO</v>
          </cell>
          <cell r="BM943" t="str">
            <v>Contrato Administrativo de Servicios</v>
          </cell>
          <cell r="BN943" t="str">
            <v>Profesionales de la Salud</v>
          </cell>
          <cell r="BO943" t="str">
            <v>PROF. DE LA SALUD</v>
          </cell>
          <cell r="CL943" t="str">
            <v>UE Red De Salud Abancay</v>
          </cell>
          <cell r="CM943" t="str">
            <v>CAS SIN PLAZA</v>
          </cell>
          <cell r="CQ943" t="str">
            <v>Perú</v>
          </cell>
          <cell r="CR943" t="str">
            <v>MICRORED DE SALUD CURAHUASI</v>
          </cell>
        </row>
        <row r="944">
          <cell r="S944" t="str">
            <v>31187288</v>
          </cell>
          <cell r="T944" t="str">
            <v>JHON ROBERT</v>
          </cell>
          <cell r="U944" t="str">
            <v>ALVITES</v>
          </cell>
          <cell r="V944" t="str">
            <v>RIVAS</v>
          </cell>
          <cell r="W944" t="str">
            <v>SIN DATOS</v>
          </cell>
          <cell r="X944" t="str">
            <v>06/02/1976</v>
          </cell>
          <cell r="Y944" t="str">
            <v>Masculino</v>
          </cell>
          <cell r="Z944" t="str">
            <v>Casado</v>
          </cell>
          <cell r="AA944" t="str">
            <v>AV BOLIVAR 626</v>
          </cell>
          <cell r="AC944" t="str">
            <v>clashuancarama.alvites76@gmail.com</v>
          </cell>
          <cell r="AE944" t="str">
            <v>Superior Técnico</v>
          </cell>
          <cell r="AF944" t="str">
            <v>Técnico superior completo</v>
          </cell>
          <cell r="AG944" t="str">
            <v>TECNICO EN ENFERMERIA</v>
          </cell>
          <cell r="AK944" t="str">
            <v>TITULO</v>
          </cell>
          <cell r="AM944" t="str">
            <v>NO</v>
          </cell>
          <cell r="AR944" t="str">
            <v>SI</v>
          </cell>
          <cell r="AS944" t="str">
            <v>NO</v>
          </cell>
          <cell r="AT944" t="str">
            <v>NO</v>
          </cell>
          <cell r="AV944" t="str">
            <v>2013-09-01</v>
          </cell>
          <cell r="AW944" t="str">
            <v>TECNICO/A EN ENFERMERIA I</v>
          </cell>
          <cell r="AX944" t="str">
            <v>Regimen 276</v>
          </cell>
          <cell r="AY944" t="str">
            <v>Nombrado</v>
          </cell>
          <cell r="AZ944" t="str">
            <v>STC</v>
          </cell>
          <cell r="BA944" t="str">
            <v>0096-STC-Servidor Tecnico C</v>
          </cell>
          <cell r="BB944" t="str">
            <v>TC</v>
          </cell>
          <cell r="BC944" t="str">
            <v>Recursos Ordinarios</v>
          </cell>
          <cell r="BE944" t="str">
            <v>Presencial</v>
          </cell>
          <cell r="BF944" t="str">
            <v>NO</v>
          </cell>
          <cell r="BG944" t="str">
            <v>NO</v>
          </cell>
          <cell r="BI944" t="str">
            <v>NO</v>
          </cell>
          <cell r="BJ944" t="str">
            <v>NO</v>
          </cell>
          <cell r="BK944" t="str">
            <v>01/09/2013</v>
          </cell>
          <cell r="BL944" t="str">
            <v>SI</v>
          </cell>
          <cell r="BM944" t="str">
            <v>Activos</v>
          </cell>
          <cell r="BN944" t="str">
            <v>Tecnicos</v>
          </cell>
          <cell r="BO944" t="str">
            <v>TECNICO ASIS</v>
          </cell>
          <cell r="CL944" t="str">
            <v>UE Red De Salud Abancay</v>
          </cell>
          <cell r="CM944" t="str">
            <v>INACTIVO</v>
          </cell>
          <cell r="CQ944" t="str">
            <v>Perú</v>
          </cell>
          <cell r="CR944" t="str">
            <v>MICRORED DE SALUD HUANCARAMA</v>
          </cell>
        </row>
        <row r="945">
          <cell r="S945" t="str">
            <v>31131447</v>
          </cell>
          <cell r="T945" t="str">
            <v>APARICIO</v>
          </cell>
          <cell r="U945" t="str">
            <v>BALDARRAGO</v>
          </cell>
          <cell r="V945" t="str">
            <v>TRISTAN</v>
          </cell>
          <cell r="W945" t="str">
            <v>SIN DATOS</v>
          </cell>
          <cell r="X945" t="str">
            <v>24/05/1946</v>
          </cell>
          <cell r="Y945" t="str">
            <v>Masculino</v>
          </cell>
          <cell r="Z945" t="str">
            <v>Casado</v>
          </cell>
          <cell r="AA945" t="str">
            <v>BARRIO PAMPAMURA</v>
          </cell>
          <cell r="AD945" t="str">
            <v>983706055,983706055,983706055</v>
          </cell>
          <cell r="AE945" t="str">
            <v>Superior Técnico</v>
          </cell>
          <cell r="AF945" t="str">
            <v>Técnico superior incompleto</v>
          </cell>
          <cell r="AG945" t="str">
            <v>TECNICO ADMINISTRADOR</v>
          </cell>
          <cell r="AK945" t="str">
            <v>EGRESADO</v>
          </cell>
          <cell r="AM945" t="str">
            <v>NO</v>
          </cell>
          <cell r="AR945" t="str">
            <v>SI</v>
          </cell>
          <cell r="AS945" t="str">
            <v>NO</v>
          </cell>
          <cell r="AT945" t="str">
            <v>NO</v>
          </cell>
          <cell r="AV945" t="str">
            <v>1987-11-23</v>
          </cell>
          <cell r="AW945" t="str">
            <v>TECNICO/A EN ENFERMERIA I</v>
          </cell>
          <cell r="AX945" t="str">
            <v>Regimen 276</v>
          </cell>
          <cell r="AY945" t="str">
            <v>Nombrado</v>
          </cell>
          <cell r="AZ945" t="str">
            <v>STD</v>
          </cell>
          <cell r="BA945" t="str">
            <v>0097-STD-Servidor Tecnico D</v>
          </cell>
          <cell r="BB945" t="str">
            <v>TD</v>
          </cell>
          <cell r="BF945" t="str">
            <v>NO</v>
          </cell>
          <cell r="BG945" t="str">
            <v>NO</v>
          </cell>
          <cell r="BI945" t="str">
            <v>NO</v>
          </cell>
          <cell r="BJ945" t="str">
            <v>NO</v>
          </cell>
          <cell r="BL945" t="str">
            <v>NO</v>
          </cell>
          <cell r="BM945" t="str">
            <v>Activos</v>
          </cell>
          <cell r="BN945" t="str">
            <v>Tecnicos</v>
          </cell>
          <cell r="BO945" t="str">
            <v>TECNICO ASIS</v>
          </cell>
          <cell r="CL945" t="str">
            <v>UE Red De Salud Abancay</v>
          </cell>
          <cell r="CM945" t="str">
            <v>INACTIVO</v>
          </cell>
          <cell r="CQ945" t="str">
            <v>Perú</v>
          </cell>
        </row>
        <row r="946">
          <cell r="S946" t="str">
            <v>45956938</v>
          </cell>
          <cell r="T946" t="str">
            <v>KATHERINE PAMELA</v>
          </cell>
          <cell r="U946" t="str">
            <v>CAYANI</v>
          </cell>
          <cell r="V946" t="str">
            <v>SUMA</v>
          </cell>
          <cell r="X946" t="str">
            <v>1989-08-20</v>
          </cell>
          <cell r="Y946" t="str">
            <v>Femenino</v>
          </cell>
          <cell r="AC946" t="str">
            <v>kathy_cs_20@hotmail.com</v>
          </cell>
          <cell r="AD946" t="str">
            <v>958675805</v>
          </cell>
          <cell r="AG946" t="str">
            <v>QUIMICO FARMACEUTICO</v>
          </cell>
          <cell r="AL946" t="str">
            <v>16874</v>
          </cell>
          <cell r="AM946" t="str">
            <v>NO</v>
          </cell>
          <cell r="AR946" t="str">
            <v>SI</v>
          </cell>
          <cell r="AS946" t="str">
            <v>NO</v>
          </cell>
          <cell r="AT946" t="str">
            <v>NO</v>
          </cell>
          <cell r="AV946" t="str">
            <v>2013-10-01</v>
          </cell>
          <cell r="AX946" t="str">
            <v>Regimen 276</v>
          </cell>
          <cell r="AZ946" t="str">
            <v>OPS-IV</v>
          </cell>
          <cell r="BA946" t="str">
            <v>0319-OPS-IV-Otro Profesional de Salud (nivel IV)</v>
          </cell>
          <cell r="BF946" t="str">
            <v>NO</v>
          </cell>
          <cell r="BG946" t="str">
            <v>NO</v>
          </cell>
          <cell r="BI946" t="str">
            <v>NO</v>
          </cell>
          <cell r="BJ946" t="str">
            <v>NO</v>
          </cell>
          <cell r="BL946" t="str">
            <v>NO</v>
          </cell>
          <cell r="BN946" t="str">
            <v>Profesionales de la Salud</v>
          </cell>
          <cell r="BO946" t="str">
            <v>PROF. DE LA SALUD</v>
          </cell>
          <cell r="CM946" t="str">
            <v>INACTIVO</v>
          </cell>
          <cell r="CQ946" t="str">
            <v>Perú</v>
          </cell>
        </row>
        <row r="947">
          <cell r="S947" t="str">
            <v>40909807</v>
          </cell>
          <cell r="T947" t="str">
            <v>MICHAEL JESUS</v>
          </cell>
          <cell r="U947" t="str">
            <v>GOMEZ</v>
          </cell>
          <cell r="V947" t="str">
            <v>YZAGUIRRE</v>
          </cell>
          <cell r="X947" t="str">
            <v>1981-05-16</v>
          </cell>
          <cell r="Y947" t="str">
            <v>Masculino</v>
          </cell>
          <cell r="AC947" t="str">
            <v>jesgovet@hotmail.com</v>
          </cell>
          <cell r="AD947" t="str">
            <v>2491097</v>
          </cell>
          <cell r="AG947" t="str">
            <v>VETERINARIO</v>
          </cell>
          <cell r="AL947" t="str">
            <v>6894</v>
          </cell>
          <cell r="AM947" t="str">
            <v>NO</v>
          </cell>
          <cell r="AR947" t="str">
            <v>SI</v>
          </cell>
          <cell r="AS947" t="str">
            <v>NO</v>
          </cell>
          <cell r="AT947" t="str">
            <v>NO</v>
          </cell>
          <cell r="AX947" t="str">
            <v>Regimen 276</v>
          </cell>
          <cell r="BF947" t="str">
            <v>NO</v>
          </cell>
          <cell r="BG947" t="str">
            <v>NO</v>
          </cell>
          <cell r="BI947" t="str">
            <v>NO</v>
          </cell>
          <cell r="BJ947" t="str">
            <v>NO</v>
          </cell>
          <cell r="BL947" t="str">
            <v>NO</v>
          </cell>
          <cell r="CM947" t="str">
            <v>INACTIVO</v>
          </cell>
          <cell r="CQ947" t="str">
            <v>Perú</v>
          </cell>
        </row>
        <row r="948">
          <cell r="S948" t="str">
            <v>41488480</v>
          </cell>
          <cell r="T948" t="str">
            <v>EDISON ORLANDO</v>
          </cell>
          <cell r="U948" t="str">
            <v>CAMARENA</v>
          </cell>
          <cell r="V948" t="str">
            <v>MAITA</v>
          </cell>
          <cell r="X948" t="str">
            <v>1980-11-25</v>
          </cell>
          <cell r="Y948" t="str">
            <v>Masculino</v>
          </cell>
          <cell r="AC948" t="str">
            <v>eocm61@hotmail.com</v>
          </cell>
          <cell r="AD948" t="str">
            <v>942604560</v>
          </cell>
          <cell r="AG948" t="str">
            <v>VETERINARIO</v>
          </cell>
          <cell r="AL948" t="str">
            <v>5268</v>
          </cell>
          <cell r="AM948" t="str">
            <v>NO</v>
          </cell>
          <cell r="AR948" t="str">
            <v>SI</v>
          </cell>
          <cell r="AS948" t="str">
            <v>NO</v>
          </cell>
          <cell r="AT948" t="str">
            <v>NO</v>
          </cell>
          <cell r="AV948" t="str">
            <v>2014-05-06</v>
          </cell>
          <cell r="AX948" t="str">
            <v>Regimen 276</v>
          </cell>
          <cell r="AZ948" t="str">
            <v>OPS-IV</v>
          </cell>
          <cell r="BA948" t="str">
            <v>0319-OPS-IV-Otro Profesional de Salud (nivel IV)</v>
          </cell>
          <cell r="BF948" t="str">
            <v>NO</v>
          </cell>
          <cell r="BG948" t="str">
            <v>NO</v>
          </cell>
          <cell r="BI948" t="str">
            <v>NO</v>
          </cell>
          <cell r="BJ948" t="str">
            <v>NO</v>
          </cell>
          <cell r="BL948" t="str">
            <v>NO</v>
          </cell>
          <cell r="BN948" t="str">
            <v>Profesionales de la Salud</v>
          </cell>
          <cell r="BO948" t="str">
            <v>PROF. DE LA SALUD</v>
          </cell>
          <cell r="CM948" t="str">
            <v>INACTIVO</v>
          </cell>
          <cell r="CQ948" t="str">
            <v>Perú</v>
          </cell>
        </row>
        <row r="949">
          <cell r="S949" t="str">
            <v>42292798</v>
          </cell>
          <cell r="T949" t="str">
            <v>JULIO CESAR</v>
          </cell>
          <cell r="U949" t="str">
            <v>ATAU</v>
          </cell>
          <cell r="V949" t="str">
            <v>SANTA CRUZ</v>
          </cell>
          <cell r="X949" t="str">
            <v>1984-02-06</v>
          </cell>
          <cell r="Y949" t="str">
            <v>Masculino</v>
          </cell>
          <cell r="AC949" t="str">
            <v>jul_66@hotmail.com</v>
          </cell>
          <cell r="AD949" t="str">
            <v>984397453</v>
          </cell>
          <cell r="AG949" t="str">
            <v>QUIMICO FARMACEUTICO</v>
          </cell>
          <cell r="AL949" t="str">
            <v>14807</v>
          </cell>
          <cell r="AM949" t="str">
            <v>NO</v>
          </cell>
          <cell r="AR949" t="str">
            <v>SI</v>
          </cell>
          <cell r="AS949" t="str">
            <v>NO</v>
          </cell>
          <cell r="AT949" t="str">
            <v>NO</v>
          </cell>
          <cell r="AV949" t="str">
            <v>2014-10-16</v>
          </cell>
          <cell r="AX949" t="str">
            <v>Regimen 276</v>
          </cell>
          <cell r="AZ949" t="str">
            <v>OPS-IV</v>
          </cell>
          <cell r="BA949" t="str">
            <v>0319-OPS-IV-Otro Profesional de Salud (nivel IV)</v>
          </cell>
          <cell r="BF949" t="str">
            <v>NO</v>
          </cell>
          <cell r="BG949" t="str">
            <v>NO</v>
          </cell>
          <cell r="BI949" t="str">
            <v>NO</v>
          </cell>
          <cell r="BJ949" t="str">
            <v>NO</v>
          </cell>
          <cell r="BL949" t="str">
            <v>NO</v>
          </cell>
          <cell r="BN949" t="str">
            <v>Profesionales de la Salud</v>
          </cell>
          <cell r="BO949" t="str">
            <v>PROF. DE LA SALUD</v>
          </cell>
          <cell r="CM949" t="str">
            <v>INACTIVO</v>
          </cell>
          <cell r="CQ949" t="str">
            <v>Perú</v>
          </cell>
        </row>
        <row r="950">
          <cell r="S950" t="str">
            <v>46826054</v>
          </cell>
          <cell r="T950" t="str">
            <v>KATTY</v>
          </cell>
          <cell r="U950" t="str">
            <v>MERINO</v>
          </cell>
          <cell r="V950" t="str">
            <v>TRUJILLO</v>
          </cell>
          <cell r="X950" t="str">
            <v>1990-05-31</v>
          </cell>
          <cell r="Y950" t="str">
            <v>Femenino</v>
          </cell>
          <cell r="AC950" t="str">
            <v>kattymerinotrujillo@gmail.com</v>
          </cell>
          <cell r="AD950" t="str">
            <v>982008093</v>
          </cell>
          <cell r="AG950" t="str">
            <v>VETERINARIO</v>
          </cell>
          <cell r="AL950" t="str">
            <v>8757</v>
          </cell>
          <cell r="AM950" t="str">
            <v>NO</v>
          </cell>
          <cell r="AR950" t="str">
            <v>SI</v>
          </cell>
          <cell r="AS950" t="str">
            <v>NO</v>
          </cell>
          <cell r="AT950" t="str">
            <v>NO</v>
          </cell>
          <cell r="AV950" t="str">
            <v>2015-05-06</v>
          </cell>
          <cell r="AX950" t="str">
            <v>Regimen 276</v>
          </cell>
          <cell r="AZ950" t="str">
            <v>OPS-IV</v>
          </cell>
          <cell r="BA950" t="str">
            <v>0319-OPS-IV-Otro Profesional de Salud (nivel IV)</v>
          </cell>
          <cell r="BF950" t="str">
            <v>NO</v>
          </cell>
          <cell r="BG950" t="str">
            <v>NO</v>
          </cell>
          <cell r="BI950" t="str">
            <v>NO</v>
          </cell>
          <cell r="BJ950" t="str">
            <v>NO</v>
          </cell>
          <cell r="BL950" t="str">
            <v>NO</v>
          </cell>
          <cell r="BN950" t="str">
            <v>Profesionales de la Salud</v>
          </cell>
          <cell r="BO950" t="str">
            <v>PROF. DE LA SALUD</v>
          </cell>
          <cell r="CM950" t="str">
            <v>INACTIVO</v>
          </cell>
          <cell r="CQ950" t="str">
            <v>Perú</v>
          </cell>
        </row>
        <row r="951">
          <cell r="S951" t="str">
            <v>40355290</v>
          </cell>
          <cell r="T951" t="str">
            <v>LUCY</v>
          </cell>
          <cell r="U951" t="str">
            <v>ALANYA</v>
          </cell>
          <cell r="V951" t="str">
            <v>VILCHEZ</v>
          </cell>
          <cell r="W951" t="str">
            <v>SIN DATOS</v>
          </cell>
          <cell r="X951" t="str">
            <v>10/11/1977</v>
          </cell>
          <cell r="Y951" t="str">
            <v>Femenino</v>
          </cell>
          <cell r="Z951" t="str">
            <v>Soltero</v>
          </cell>
          <cell r="AA951" t="str">
            <v>JR.JORGE CHAVEZ 102</v>
          </cell>
          <cell r="AC951" t="str">
            <v>lucyta_alanya@hotmail.com</v>
          </cell>
          <cell r="AE951" t="str">
            <v>Superior Universitario</v>
          </cell>
          <cell r="AF951" t="str">
            <v>Superior completo</v>
          </cell>
          <cell r="AG951" t="str">
            <v>VETERINARIO</v>
          </cell>
          <cell r="AK951" t="str">
            <v>TITULO</v>
          </cell>
          <cell r="AL951" t="str">
            <v>8178</v>
          </cell>
          <cell r="AM951" t="str">
            <v>NO</v>
          </cell>
          <cell r="AR951" t="str">
            <v>SI</v>
          </cell>
          <cell r="AS951" t="str">
            <v>NO</v>
          </cell>
          <cell r="AT951" t="str">
            <v>NO</v>
          </cell>
          <cell r="AV951" t="str">
            <v>2016-05-06</v>
          </cell>
          <cell r="AW951" t="str">
            <v>MEDICO VETERINARIO</v>
          </cell>
          <cell r="AX951" t="str">
            <v>Regimen 276</v>
          </cell>
          <cell r="AY951" t="str">
            <v>Contratado 276 - Plazo fijo</v>
          </cell>
          <cell r="AZ951" t="str">
            <v>MC-2</v>
          </cell>
          <cell r="BA951" t="str">
            <v>0072-MC-2-Medico Cirujano N-2</v>
          </cell>
          <cell r="BB951" t="str">
            <v>16</v>
          </cell>
          <cell r="BE951" t="str">
            <v>Presencial</v>
          </cell>
          <cell r="BF951" t="str">
            <v>NO</v>
          </cell>
          <cell r="BG951" t="str">
            <v>NO</v>
          </cell>
          <cell r="BI951" t="str">
            <v>NO</v>
          </cell>
          <cell r="BJ951" t="str">
            <v>NO</v>
          </cell>
          <cell r="BL951" t="str">
            <v>NO</v>
          </cell>
          <cell r="BM951" t="str">
            <v>Activos</v>
          </cell>
          <cell r="BN951" t="str">
            <v>Profesionales de la Salud</v>
          </cell>
          <cell r="BO951" t="str">
            <v>MEDICO</v>
          </cell>
          <cell r="CL951" t="str">
            <v>UE Red De Salud Abancay</v>
          </cell>
          <cell r="CM951" t="str">
            <v>INACTIVO</v>
          </cell>
          <cell r="CQ951" t="str">
            <v>Perú</v>
          </cell>
        </row>
        <row r="952">
          <cell r="S952" t="str">
            <v>21537746</v>
          </cell>
          <cell r="T952" t="str">
            <v>FRANCISCO CALIXTO</v>
          </cell>
          <cell r="U952" t="str">
            <v>GUTIERREZ</v>
          </cell>
          <cell r="V952" t="str">
            <v>PEÑA</v>
          </cell>
          <cell r="W952" t="str">
            <v>SIN DATOS</v>
          </cell>
          <cell r="X952" t="str">
            <v>31/10/1974</v>
          </cell>
          <cell r="Y952" t="str">
            <v>Masculino</v>
          </cell>
          <cell r="Z952" t="str">
            <v>Casado</v>
          </cell>
          <cell r="AA952" t="str">
            <v>CALLE LOS ROBLES L - 05 URB. NUEVA VILLA</v>
          </cell>
          <cell r="AE952" t="str">
            <v>Superior Universitario</v>
          </cell>
          <cell r="AF952" t="str">
            <v>Superior completo</v>
          </cell>
          <cell r="AG952" t="str">
            <v>MEDICO CIRUJANO</v>
          </cell>
          <cell r="AM952" t="str">
            <v>NO</v>
          </cell>
          <cell r="AR952" t="str">
            <v>SI</v>
          </cell>
          <cell r="AS952" t="str">
            <v>NO</v>
          </cell>
          <cell r="AT952" t="str">
            <v>NO</v>
          </cell>
          <cell r="AU952" t="str">
            <v>01/08/2017</v>
          </cell>
          <cell r="AV952" t="str">
            <v>01/08/2017</v>
          </cell>
          <cell r="AW952" t="str">
            <v>MEDICO</v>
          </cell>
          <cell r="AX952" t="str">
            <v>Regimen 728</v>
          </cell>
          <cell r="AY952" t="str">
            <v>Contrato CLAS</v>
          </cell>
          <cell r="BE952" t="str">
            <v>Presencial</v>
          </cell>
          <cell r="BF952" t="str">
            <v>NO</v>
          </cell>
          <cell r="BG952" t="str">
            <v>NO</v>
          </cell>
          <cell r="BI952" t="str">
            <v>NO</v>
          </cell>
          <cell r="BJ952" t="str">
            <v>NO</v>
          </cell>
          <cell r="BL952" t="str">
            <v>NO</v>
          </cell>
          <cell r="CL952" t="str">
            <v>UE Red De Salud Abancay</v>
          </cell>
          <cell r="CM952" t="str">
            <v>INACTIVO</v>
          </cell>
          <cell r="CQ952" t="str">
            <v>Perú</v>
          </cell>
        </row>
        <row r="953">
          <cell r="S953" t="str">
            <v>44086518</v>
          </cell>
          <cell r="T953" t="str">
            <v>SHARMELY</v>
          </cell>
          <cell r="U953" t="str">
            <v>VALENZA</v>
          </cell>
          <cell r="V953" t="str">
            <v>JURO</v>
          </cell>
          <cell r="W953" t="str">
            <v>SIN DATOS</v>
          </cell>
          <cell r="X953" t="str">
            <v>02/02/1987</v>
          </cell>
          <cell r="Y953" t="str">
            <v>Femenino</v>
          </cell>
          <cell r="Z953" t="str">
            <v>Soltero</v>
          </cell>
          <cell r="AA953" t="str">
            <v>URB. POLICIAL MZ.A LT.4</v>
          </cell>
          <cell r="AE953" t="str">
            <v>Superior Universitario</v>
          </cell>
          <cell r="AF953" t="str">
            <v>Superior completo</v>
          </cell>
          <cell r="AG953" t="str">
            <v>MEDICO CIRUJANO</v>
          </cell>
          <cell r="AK953" t="str">
            <v>TITULO</v>
          </cell>
          <cell r="AM953" t="str">
            <v>NO</v>
          </cell>
          <cell r="AR953" t="str">
            <v>SI</v>
          </cell>
          <cell r="AS953" t="str">
            <v>NO</v>
          </cell>
          <cell r="AT953" t="str">
            <v>NO</v>
          </cell>
          <cell r="AU953" t="str">
            <v>16-06-2017</v>
          </cell>
          <cell r="AV953" t="str">
            <v>01/09/2019</v>
          </cell>
          <cell r="AW953" t="str">
            <v>MEDICO</v>
          </cell>
          <cell r="AX953" t="str">
            <v>Regimen 276</v>
          </cell>
          <cell r="AY953" t="str">
            <v>Nombrado</v>
          </cell>
          <cell r="AZ953" t="str">
            <v>MC-2</v>
          </cell>
          <cell r="BA953" t="str">
            <v>0072-MC-2-Medico Cirujano N-2</v>
          </cell>
          <cell r="BB953" t="str">
            <v>16</v>
          </cell>
          <cell r="BE953" t="str">
            <v>Presencial</v>
          </cell>
          <cell r="BF953" t="str">
            <v>NO</v>
          </cell>
          <cell r="BG953" t="str">
            <v>NO</v>
          </cell>
          <cell r="BI953" t="str">
            <v>NO</v>
          </cell>
          <cell r="BJ953" t="str">
            <v>NO</v>
          </cell>
          <cell r="BL953" t="str">
            <v>NO</v>
          </cell>
          <cell r="BM953" t="str">
            <v>Activos</v>
          </cell>
          <cell r="BN953" t="str">
            <v>Profesionales de la Salud</v>
          </cell>
          <cell r="BO953" t="str">
            <v>MEDICO</v>
          </cell>
          <cell r="CL953" t="str">
            <v>UE Red De Salud Abancay</v>
          </cell>
          <cell r="CM953" t="str">
            <v>INACTIVO</v>
          </cell>
          <cell r="CQ953" t="str">
            <v>Perú</v>
          </cell>
          <cell r="CR953" t="str">
            <v>MICRORED DE SALUD HUANCARAMA</v>
          </cell>
        </row>
        <row r="954">
          <cell r="S954" t="str">
            <v>47481818</v>
          </cell>
          <cell r="T954" t="str">
            <v>BERTHA FIORELLA</v>
          </cell>
          <cell r="U954" t="str">
            <v>CÉSPEDES</v>
          </cell>
          <cell r="V954" t="str">
            <v>ROJAS</v>
          </cell>
          <cell r="W954" t="str">
            <v>SIN DATOS</v>
          </cell>
          <cell r="X954" t="str">
            <v>26/07/1991</v>
          </cell>
          <cell r="Y954" t="str">
            <v>Femenino</v>
          </cell>
          <cell r="Z954" t="str">
            <v>Soltero</v>
          </cell>
          <cell r="AA954" t="str">
            <v>MZ. W LT. 19 3A ET.</v>
          </cell>
          <cell r="AE954" t="str">
            <v>Superior Universitario</v>
          </cell>
          <cell r="AF954" t="str">
            <v>Superior completo</v>
          </cell>
          <cell r="AG954" t="str">
            <v>OBSTETRA</v>
          </cell>
          <cell r="AK954" t="str">
            <v>TITULO</v>
          </cell>
          <cell r="AL954" t="str">
            <v>34855</v>
          </cell>
          <cell r="AM954" t="str">
            <v>NO</v>
          </cell>
          <cell r="AR954" t="str">
            <v>SI</v>
          </cell>
          <cell r="AS954" t="str">
            <v>NO</v>
          </cell>
          <cell r="AT954" t="str">
            <v>NO</v>
          </cell>
          <cell r="AU954" t="str">
            <v>05/05/2017</v>
          </cell>
          <cell r="AV954" t="str">
            <v>05/05/2017</v>
          </cell>
          <cell r="AW954" t="str">
            <v>OBSTETRA</v>
          </cell>
          <cell r="AX954" t="str">
            <v>Regimen 1057 (CAS)</v>
          </cell>
          <cell r="AY954" t="str">
            <v>Contrato CAS</v>
          </cell>
          <cell r="AZ954" t="str">
            <v>Sin Nivel Remunerativo</v>
          </cell>
          <cell r="BA954" t="str">
            <v>0000-Sin Nivel Remunerativo</v>
          </cell>
          <cell r="BC954" t="str">
            <v>Recursos Ordinarios</v>
          </cell>
          <cell r="BD954" t="str">
            <v>2500</v>
          </cell>
          <cell r="BE954" t="str">
            <v>Presencial</v>
          </cell>
          <cell r="BF954" t="str">
            <v>NO</v>
          </cell>
          <cell r="BG954" t="str">
            <v>NO</v>
          </cell>
          <cell r="BI954" t="str">
            <v>NO</v>
          </cell>
          <cell r="BJ954" t="str">
            <v>NO</v>
          </cell>
          <cell r="BL954" t="str">
            <v>NO</v>
          </cell>
          <cell r="BM954" t="str">
            <v>Contrato Administrativo de Servicios</v>
          </cell>
          <cell r="BN954" t="str">
            <v>Profesionales de la Salud</v>
          </cell>
          <cell r="BO954" t="str">
            <v>PROF. DE LA SALUD</v>
          </cell>
          <cell r="CL954" t="str">
            <v>UE Red De Salud Abancay</v>
          </cell>
          <cell r="CM954" t="str">
            <v>INACTIVO</v>
          </cell>
          <cell r="CQ954" t="str">
            <v>Perú</v>
          </cell>
          <cell r="CR954" t="str">
            <v>MICRORED DE SALUD HUANCARAMA</v>
          </cell>
        </row>
        <row r="955">
          <cell r="S955" t="str">
            <v>45695706</v>
          </cell>
          <cell r="T955" t="str">
            <v>YANET YESSICA</v>
          </cell>
          <cell r="U955" t="str">
            <v>RAMOS</v>
          </cell>
          <cell r="V955" t="str">
            <v>SOTO</v>
          </cell>
          <cell r="W955" t="str">
            <v>SIN DATOS</v>
          </cell>
          <cell r="X955" t="str">
            <v>10/03/1988</v>
          </cell>
          <cell r="Y955" t="str">
            <v>Femenino</v>
          </cell>
          <cell r="Z955" t="str">
            <v>Soltero</v>
          </cell>
          <cell r="AA955" t="str">
            <v>CALLE JOSE GALVEZ 105</v>
          </cell>
          <cell r="AC955" t="str">
            <v>rrssyessi@hotmail.com</v>
          </cell>
          <cell r="AD955" t="str">
            <v>974929272</v>
          </cell>
          <cell r="AE955" t="str">
            <v>Superior Universitario</v>
          </cell>
          <cell r="AF955" t="str">
            <v>Superior completo</v>
          </cell>
          <cell r="AG955" t="str">
            <v>ENFERMERA(O)</v>
          </cell>
          <cell r="AK955" t="str">
            <v>TITULO</v>
          </cell>
          <cell r="AL955" t="str">
            <v>65846</v>
          </cell>
          <cell r="AM955" t="str">
            <v>NO</v>
          </cell>
          <cell r="AR955" t="str">
            <v>SI</v>
          </cell>
          <cell r="AS955" t="str">
            <v>NO</v>
          </cell>
          <cell r="AT955" t="str">
            <v>NO</v>
          </cell>
          <cell r="AU955" t="str">
            <v>2013-05-05</v>
          </cell>
          <cell r="AV955" t="str">
            <v>12/03/2020</v>
          </cell>
          <cell r="AW955" t="str">
            <v>ENFERMERA/O</v>
          </cell>
          <cell r="AX955" t="str">
            <v>Regimen 1057 (CAS)</v>
          </cell>
          <cell r="AY955" t="str">
            <v>Contrato CAS</v>
          </cell>
          <cell r="AZ955" t="str">
            <v>Sin Nivel Remunerativo</v>
          </cell>
          <cell r="BA955" t="str">
            <v>0000-Sin Nivel Remunerativo</v>
          </cell>
          <cell r="BC955" t="str">
            <v>Recursos Ordinarios</v>
          </cell>
          <cell r="BD955" t="str">
            <v>3000</v>
          </cell>
          <cell r="BE955" t="str">
            <v>Presencial</v>
          </cell>
          <cell r="BF955" t="str">
            <v>NO</v>
          </cell>
          <cell r="BG955" t="str">
            <v>SI</v>
          </cell>
          <cell r="BI955" t="str">
            <v>NO</v>
          </cell>
          <cell r="BJ955" t="str">
            <v>NO</v>
          </cell>
          <cell r="BL955" t="str">
            <v>NO</v>
          </cell>
          <cell r="BM955" t="str">
            <v>Contrato Administrativo de Servicios</v>
          </cell>
          <cell r="BN955" t="str">
            <v>Profesionales de la Salud</v>
          </cell>
          <cell r="BO955" t="str">
            <v>PROF. DE LA SALUD</v>
          </cell>
          <cell r="CL955" t="str">
            <v>UE Red De Salud Abancay</v>
          </cell>
          <cell r="CM955" t="str">
            <v>INACTIVO</v>
          </cell>
          <cell r="CQ955" t="str">
            <v>Perú</v>
          </cell>
        </row>
        <row r="956">
          <cell r="S956" t="str">
            <v>43264470</v>
          </cell>
          <cell r="T956" t="str">
            <v>JHON SAMY</v>
          </cell>
          <cell r="U956" t="str">
            <v>TENCCO</v>
          </cell>
          <cell r="V956" t="str">
            <v>CCORAHUA</v>
          </cell>
          <cell r="W956" t="str">
            <v>SIN DATOS</v>
          </cell>
          <cell r="X956" t="str">
            <v>02/09/1985</v>
          </cell>
          <cell r="Y956" t="str">
            <v>Masculino</v>
          </cell>
          <cell r="Z956" t="str">
            <v>Soltero</v>
          </cell>
          <cell r="AA956" t="str">
            <v>DAVID SAMANEZ OCAMPO</v>
          </cell>
          <cell r="AE956" t="str">
            <v>Superior Técnico</v>
          </cell>
          <cell r="AF956" t="str">
            <v>Técnico superior completo</v>
          </cell>
          <cell r="AG956" t="str">
            <v>TECNICO EN ENFERMERIA</v>
          </cell>
          <cell r="AK956" t="str">
            <v>TITULO</v>
          </cell>
          <cell r="AM956" t="str">
            <v>NO</v>
          </cell>
          <cell r="AR956" t="str">
            <v>SI</v>
          </cell>
          <cell r="AS956" t="str">
            <v>NO</v>
          </cell>
          <cell r="AT956" t="str">
            <v>NO</v>
          </cell>
          <cell r="AU956" t="str">
            <v>15/07/2014</v>
          </cell>
          <cell r="AV956" t="str">
            <v>14/07/2014</v>
          </cell>
          <cell r="AW956" t="str">
            <v>TECNICO/A ASISTENCIAL POR ADECUACION R.M.421</v>
          </cell>
          <cell r="AX956" t="str">
            <v>Regimen 728</v>
          </cell>
          <cell r="AY956" t="str">
            <v>Contrato CLAS</v>
          </cell>
          <cell r="BC956" t="str">
            <v>Recursos Ordinarios</v>
          </cell>
          <cell r="BE956" t="str">
            <v>Presencial</v>
          </cell>
          <cell r="BF956" t="str">
            <v>NO</v>
          </cell>
          <cell r="BG956" t="str">
            <v>NO</v>
          </cell>
          <cell r="BI956" t="str">
            <v>NO</v>
          </cell>
          <cell r="BJ956" t="str">
            <v>NO</v>
          </cell>
          <cell r="BL956" t="str">
            <v>NO</v>
          </cell>
          <cell r="CL956" t="str">
            <v>UE Red De Salud Abancay</v>
          </cell>
          <cell r="CM956" t="str">
            <v>ACTIVO</v>
          </cell>
          <cell r="CQ956" t="str">
            <v>Perú</v>
          </cell>
          <cell r="CR956" t="str">
            <v>MICRORED DE SALUD HUANCARAMA</v>
          </cell>
        </row>
        <row r="957">
          <cell r="S957" t="str">
            <v>45290877</v>
          </cell>
          <cell r="T957" t="str">
            <v>YUSNILA ROCIO</v>
          </cell>
          <cell r="U957" t="str">
            <v>DURAN</v>
          </cell>
          <cell r="V957" t="str">
            <v>MEJIA</v>
          </cell>
          <cell r="W957" t="str">
            <v>SIN DATOS</v>
          </cell>
          <cell r="X957" t="str">
            <v>30/08/1988</v>
          </cell>
          <cell r="Y957" t="str">
            <v>Femenino</v>
          </cell>
          <cell r="Z957" t="str">
            <v>Soltero</v>
          </cell>
          <cell r="AA957" t="str">
            <v>JR APURIMAC 806</v>
          </cell>
          <cell r="AC957" t="str">
            <v>rociop_hun1@hotmail.com</v>
          </cell>
          <cell r="AD957" t="str">
            <v>965850442</v>
          </cell>
          <cell r="AE957" t="str">
            <v>Superior Universitario</v>
          </cell>
          <cell r="AF957" t="str">
            <v>Superior completo</v>
          </cell>
          <cell r="AG957" t="str">
            <v>ENFERMERA(O)</v>
          </cell>
          <cell r="AK957" t="str">
            <v>TITULO</v>
          </cell>
          <cell r="AL957" t="str">
            <v>77588</v>
          </cell>
          <cell r="AM957" t="str">
            <v>NO</v>
          </cell>
          <cell r="AR957" t="str">
            <v>SI</v>
          </cell>
          <cell r="AS957" t="str">
            <v>NO</v>
          </cell>
          <cell r="AT957" t="str">
            <v>NO</v>
          </cell>
          <cell r="AU957" t="str">
            <v>19/10/2021</v>
          </cell>
          <cell r="AV957" t="str">
            <v>19/10/2021</v>
          </cell>
          <cell r="AW957" t="str">
            <v>ENFERMERA/O</v>
          </cell>
          <cell r="AX957" t="str">
            <v>Regimen 1057 (CAS)</v>
          </cell>
          <cell r="AY957" t="str">
            <v>Contrato CAS</v>
          </cell>
          <cell r="AZ957" t="str">
            <v>Sin Nivel Remunerativo</v>
          </cell>
          <cell r="BA957" t="str">
            <v>0000-Sin Nivel Remunerativo</v>
          </cell>
          <cell r="BC957" t="str">
            <v>Recursos por Operaciones Oficiales de Credito</v>
          </cell>
          <cell r="BD957" t="str">
            <v>6000</v>
          </cell>
          <cell r="BE957" t="str">
            <v>Presencial</v>
          </cell>
          <cell r="BF957" t="str">
            <v>NO</v>
          </cell>
          <cell r="BG957" t="str">
            <v>SI</v>
          </cell>
          <cell r="BI957" t="str">
            <v>SI</v>
          </cell>
          <cell r="BJ957" t="str">
            <v>NO</v>
          </cell>
          <cell r="BL957" t="str">
            <v>NO</v>
          </cell>
          <cell r="BM957" t="str">
            <v>Contrato Administrativo de Servicios</v>
          </cell>
          <cell r="BN957" t="str">
            <v>Profesionales de la Salud</v>
          </cell>
          <cell r="BO957" t="str">
            <v>PROF. DE LA SALUD</v>
          </cell>
          <cell r="CL957" t="str">
            <v>UE Red De Salud Abancay</v>
          </cell>
          <cell r="CM957" t="str">
            <v>INACTIVO</v>
          </cell>
          <cell r="CQ957" t="str">
            <v>Perú</v>
          </cell>
          <cell r="CR957" t="str">
            <v>MICRORED DE SALUD HUANCARAMA</v>
          </cell>
        </row>
        <row r="958">
          <cell r="S958" t="str">
            <v>31037588</v>
          </cell>
          <cell r="T958" t="str">
            <v>FRANCY</v>
          </cell>
          <cell r="U958" t="str">
            <v>SARMIENTO</v>
          </cell>
          <cell r="V958" t="str">
            <v>GONZALES</v>
          </cell>
          <cell r="W958" t="str">
            <v>SIN DATOS</v>
          </cell>
          <cell r="X958" t="str">
            <v>06/04/1975</v>
          </cell>
          <cell r="Y958" t="str">
            <v>Femenino</v>
          </cell>
          <cell r="Z958" t="str">
            <v>Soltero</v>
          </cell>
          <cell r="AA958" t="str">
            <v>JR.INDEPENDENCIA N 143</v>
          </cell>
          <cell r="AE958" t="str">
            <v>Superior Técnico</v>
          </cell>
          <cell r="AF958" t="str">
            <v>Técnico superior completo</v>
          </cell>
          <cell r="AG958" t="str">
            <v>TECNICO EN ENFERMERIA</v>
          </cell>
          <cell r="AK958" t="str">
            <v>TITULO</v>
          </cell>
          <cell r="AM958" t="str">
            <v>NO</v>
          </cell>
          <cell r="AR958" t="str">
            <v>SI</v>
          </cell>
          <cell r="AS958" t="str">
            <v>NO</v>
          </cell>
          <cell r="AT958" t="str">
            <v>NO</v>
          </cell>
          <cell r="AU958" t="str">
            <v>19/10/2021</v>
          </cell>
          <cell r="AV958" t="str">
            <v>09/08/2022</v>
          </cell>
          <cell r="AW958" t="str">
            <v>TECNICO/A EN ENFERMERIA I</v>
          </cell>
          <cell r="AX958" t="str">
            <v>Regimen 1057 (CAS)</v>
          </cell>
          <cell r="AY958" t="str">
            <v>CAS LEY N° 31538</v>
          </cell>
          <cell r="AZ958" t="str">
            <v>Sin Nivel Remunerativo</v>
          </cell>
          <cell r="BA958" t="str">
            <v>0000-Sin Nivel Remunerativo</v>
          </cell>
          <cell r="BC958" t="str">
            <v>Recursos Ordinarios</v>
          </cell>
          <cell r="BD958" t="str">
            <v>1800</v>
          </cell>
          <cell r="BE958" t="str">
            <v>Presencial</v>
          </cell>
          <cell r="BF958" t="str">
            <v>NO</v>
          </cell>
          <cell r="BG958" t="str">
            <v>NO</v>
          </cell>
          <cell r="BI958" t="str">
            <v>NO</v>
          </cell>
          <cell r="BJ958" t="str">
            <v>NO</v>
          </cell>
          <cell r="BL958" t="str">
            <v>NO</v>
          </cell>
          <cell r="BM958" t="str">
            <v>Contrato Administrativo de Servicios</v>
          </cell>
          <cell r="BN958" t="str">
            <v>Tecnicos</v>
          </cell>
          <cell r="BO958" t="str">
            <v>TECNICO ASIS</v>
          </cell>
          <cell r="CL958" t="str">
            <v>UE Red De Salud Abancay</v>
          </cell>
          <cell r="CM958" t="str">
            <v>CAS SIN PLAZA</v>
          </cell>
          <cell r="CQ958" t="str">
            <v>Perú</v>
          </cell>
          <cell r="CR958" t="str">
            <v>MICRORED DE SALUD CENTENARIO</v>
          </cell>
        </row>
        <row r="959">
          <cell r="S959" t="str">
            <v>45085520</v>
          </cell>
          <cell r="T959" t="str">
            <v>MICAELA</v>
          </cell>
          <cell r="U959" t="str">
            <v>LOAYZA</v>
          </cell>
          <cell r="V959" t="str">
            <v>FERNANDEZ</v>
          </cell>
          <cell r="X959" t="str">
            <v>1987-09-29</v>
          </cell>
          <cell r="Y959" t="str">
            <v>Femenino</v>
          </cell>
          <cell r="AC959" t="str">
            <v>MICAELALOAYZAMLF@HOTMAIL.COM</v>
          </cell>
          <cell r="AD959" t="str">
            <v>951263763</v>
          </cell>
          <cell r="AG959" t="str">
            <v>ENFERMERA(O)</v>
          </cell>
          <cell r="AL959" t="str">
            <v>65130</v>
          </cell>
          <cell r="AM959" t="str">
            <v>NO</v>
          </cell>
          <cell r="AR959" t="str">
            <v>SI</v>
          </cell>
          <cell r="AS959" t="str">
            <v>NO</v>
          </cell>
          <cell r="AT959" t="str">
            <v>NO</v>
          </cell>
          <cell r="AX959" t="str">
            <v>Regimen 276</v>
          </cell>
          <cell r="BF959" t="str">
            <v>NO</v>
          </cell>
          <cell r="BG959" t="str">
            <v>NO</v>
          </cell>
          <cell r="BI959" t="str">
            <v>NO</v>
          </cell>
          <cell r="BJ959" t="str">
            <v>NO</v>
          </cell>
          <cell r="BL959" t="str">
            <v>NO</v>
          </cell>
          <cell r="CM959" t="str">
            <v>INACTIVO</v>
          </cell>
          <cell r="CQ959" t="str">
            <v>Perú</v>
          </cell>
        </row>
        <row r="960">
          <cell r="S960" t="str">
            <v>46583274</v>
          </cell>
          <cell r="T960" t="str">
            <v>ANGHELA AYLIN</v>
          </cell>
          <cell r="U960" t="str">
            <v>DELGADO</v>
          </cell>
          <cell r="V960" t="str">
            <v>PAREJA</v>
          </cell>
          <cell r="X960" t="str">
            <v>1990-04-12</v>
          </cell>
          <cell r="Y960" t="str">
            <v>Femenino</v>
          </cell>
          <cell r="AC960" t="str">
            <v>mikhaela_3@hotmail.com,delgado1812@hotmail.com</v>
          </cell>
          <cell r="AG960" t="str">
            <v>ENFERMERA(O)</v>
          </cell>
          <cell r="AL960" t="str">
            <v>070613</v>
          </cell>
          <cell r="AM960" t="str">
            <v>NO</v>
          </cell>
          <cell r="AR960" t="str">
            <v>SI</v>
          </cell>
          <cell r="AS960" t="str">
            <v>NO</v>
          </cell>
          <cell r="AT960" t="str">
            <v>NO</v>
          </cell>
          <cell r="AV960" t="str">
            <v>2014-05-06</v>
          </cell>
          <cell r="AX960" t="str">
            <v>Regimen 276</v>
          </cell>
          <cell r="AZ960" t="str">
            <v>ENF-10</v>
          </cell>
          <cell r="BA960" t="str">
            <v>0076-ENF-10-Enfermera (nivel I)</v>
          </cell>
          <cell r="BF960" t="str">
            <v>NO</v>
          </cell>
          <cell r="BG960" t="str">
            <v>NO</v>
          </cell>
          <cell r="BI960" t="str">
            <v>NO</v>
          </cell>
          <cell r="BJ960" t="str">
            <v>NO</v>
          </cell>
          <cell r="BL960" t="str">
            <v>NO</v>
          </cell>
          <cell r="BN960" t="str">
            <v>Profesionales de la Salud</v>
          </cell>
          <cell r="BO960" t="str">
            <v>PROF. DE LA SALUD</v>
          </cell>
          <cell r="CM960" t="str">
            <v>INACTIVO</v>
          </cell>
          <cell r="CQ960" t="str">
            <v>Perú</v>
          </cell>
        </row>
        <row r="961">
          <cell r="S961" t="str">
            <v>42859797</v>
          </cell>
          <cell r="T961" t="str">
            <v>MARIBEL</v>
          </cell>
          <cell r="U961" t="str">
            <v>CRUZ</v>
          </cell>
          <cell r="V961" t="str">
            <v>GONZALES</v>
          </cell>
          <cell r="X961" t="str">
            <v>1984-11-30</v>
          </cell>
          <cell r="Y961" t="str">
            <v>Femenino</v>
          </cell>
          <cell r="AM961" t="str">
            <v>NO</v>
          </cell>
          <cell r="AR961" t="str">
            <v>SI</v>
          </cell>
          <cell r="AS961" t="str">
            <v>NO</v>
          </cell>
          <cell r="AT961" t="str">
            <v>NO</v>
          </cell>
          <cell r="AV961" t="str">
            <v>0000-00-00</v>
          </cell>
          <cell r="AX961" t="str">
            <v>Regimen 728</v>
          </cell>
          <cell r="BF961" t="str">
            <v>NO</v>
          </cell>
          <cell r="BG961" t="str">
            <v>NO</v>
          </cell>
          <cell r="BI961" t="str">
            <v>NO</v>
          </cell>
          <cell r="BJ961" t="str">
            <v>NO</v>
          </cell>
          <cell r="BL961" t="str">
            <v>NO</v>
          </cell>
          <cell r="CM961" t="str">
            <v>INACTIVO</v>
          </cell>
          <cell r="CQ961" t="str">
            <v>Perú</v>
          </cell>
        </row>
        <row r="962">
          <cell r="S962" t="str">
            <v>00463852</v>
          </cell>
          <cell r="T962" t="str">
            <v>LEONILDA LUCILA</v>
          </cell>
          <cell r="U962" t="str">
            <v>RAMOS</v>
          </cell>
          <cell r="V962" t="str">
            <v>AYCA</v>
          </cell>
          <cell r="W962" t="str">
            <v>SIN DATOS</v>
          </cell>
          <cell r="X962" t="str">
            <v>26/04/1962</v>
          </cell>
          <cell r="Y962" t="str">
            <v>Femenino</v>
          </cell>
          <cell r="Z962" t="str">
            <v>Soltero</v>
          </cell>
          <cell r="AA962" t="str">
            <v>VILAVILANI S/N</v>
          </cell>
          <cell r="AC962" t="str">
            <v>mrmaa7@hotmail.com</v>
          </cell>
          <cell r="AD962" t="str">
            <v>940236320</v>
          </cell>
          <cell r="AE962" t="str">
            <v>Superior Universitario</v>
          </cell>
          <cell r="AF962" t="str">
            <v>Superior completo</v>
          </cell>
          <cell r="AG962" t="str">
            <v>MEDICO CIRUJANO</v>
          </cell>
          <cell r="AK962" t="str">
            <v>TITULO</v>
          </cell>
          <cell r="AL962" t="str">
            <v>50665</v>
          </cell>
          <cell r="AM962" t="str">
            <v>NO</v>
          </cell>
          <cell r="AR962" t="str">
            <v>SI</v>
          </cell>
          <cell r="AS962" t="str">
            <v>NO</v>
          </cell>
          <cell r="AT962" t="str">
            <v>NO</v>
          </cell>
          <cell r="AV962" t="str">
            <v>2013-09-01</v>
          </cell>
          <cell r="AW962" t="str">
            <v>MEDICO</v>
          </cell>
          <cell r="AX962" t="str">
            <v>Regimen 276</v>
          </cell>
          <cell r="AY962" t="str">
            <v>Nombrado</v>
          </cell>
          <cell r="AZ962" t="str">
            <v>MC-1</v>
          </cell>
          <cell r="BA962" t="str">
            <v>0071-MC-1-Medico Cirujano N-1</v>
          </cell>
          <cell r="BB962" t="str">
            <v>15</v>
          </cell>
          <cell r="BC962" t="str">
            <v>Recursos Ordinarios</v>
          </cell>
          <cell r="BD962" t="str">
            <v>0</v>
          </cell>
          <cell r="BF962" t="str">
            <v>NO</v>
          </cell>
          <cell r="BG962" t="str">
            <v>NO</v>
          </cell>
          <cell r="BI962" t="str">
            <v>NO</v>
          </cell>
          <cell r="BJ962" t="str">
            <v>NO</v>
          </cell>
          <cell r="BL962" t="str">
            <v>NO</v>
          </cell>
          <cell r="BM962" t="str">
            <v>Activos</v>
          </cell>
          <cell r="BN962" t="str">
            <v>Profesionales de la Salud</v>
          </cell>
          <cell r="BO962" t="str">
            <v>MEDICO</v>
          </cell>
          <cell r="CL962" t="str">
            <v>UE Red De Salud Abancay</v>
          </cell>
          <cell r="CM962" t="str">
            <v>INACTIVO</v>
          </cell>
          <cell r="CQ962" t="str">
            <v>Perú</v>
          </cell>
        </row>
        <row r="963">
          <cell r="S963" t="str">
            <v>44945573</v>
          </cell>
          <cell r="T963" t="str">
            <v>YASMIN OLGA</v>
          </cell>
          <cell r="U963" t="str">
            <v>AYALA</v>
          </cell>
          <cell r="V963" t="str">
            <v>CORDERO</v>
          </cell>
          <cell r="X963" t="str">
            <v>1988-02-02</v>
          </cell>
          <cell r="Y963" t="str">
            <v>Femenino</v>
          </cell>
          <cell r="AC963" t="str">
            <v>jhasdy222@gmail.com</v>
          </cell>
          <cell r="AD963" t="str">
            <v>993708746</v>
          </cell>
          <cell r="AG963" t="str">
            <v>QUIMICO FARMACEUTICO</v>
          </cell>
          <cell r="AL963" t="str">
            <v>17071</v>
          </cell>
          <cell r="AM963" t="str">
            <v>NO</v>
          </cell>
          <cell r="AR963" t="str">
            <v>SI</v>
          </cell>
          <cell r="AS963" t="str">
            <v>NO</v>
          </cell>
          <cell r="AT963" t="str">
            <v>NO</v>
          </cell>
          <cell r="AX963" t="str">
            <v>Regimen 276</v>
          </cell>
          <cell r="AZ963" t="str">
            <v>OPS-IV</v>
          </cell>
          <cell r="BA963" t="str">
            <v>0319-OPS-IV-Otro Profesional de Salud (nivel IV)</v>
          </cell>
          <cell r="BF963" t="str">
            <v>NO</v>
          </cell>
          <cell r="BG963" t="str">
            <v>NO</v>
          </cell>
          <cell r="BI963" t="str">
            <v>NO</v>
          </cell>
          <cell r="BJ963" t="str">
            <v>NO</v>
          </cell>
          <cell r="BL963" t="str">
            <v>NO</v>
          </cell>
          <cell r="BN963" t="str">
            <v>Profesionales de la Salud</v>
          </cell>
          <cell r="BO963" t="str">
            <v>PROF. DE LA SALUD</v>
          </cell>
          <cell r="CM963" t="str">
            <v>INACTIVO</v>
          </cell>
          <cell r="CQ963" t="str">
            <v>Perú</v>
          </cell>
        </row>
        <row r="964">
          <cell r="S964" t="str">
            <v>43668820</v>
          </cell>
          <cell r="T964" t="str">
            <v>EDISON</v>
          </cell>
          <cell r="U964" t="str">
            <v>CARDENAS</v>
          </cell>
          <cell r="V964" t="str">
            <v>DELGADO</v>
          </cell>
          <cell r="W964" t="str">
            <v>SIN DATOS</v>
          </cell>
          <cell r="X964" t="str">
            <v>23/10/1984</v>
          </cell>
          <cell r="Y964" t="str">
            <v>Masculino</v>
          </cell>
          <cell r="Z964" t="str">
            <v>Soltero</v>
          </cell>
          <cell r="AA964" t="str">
            <v>AV. MANCO CCAPAC 212</v>
          </cell>
          <cell r="AC964" t="str">
            <v>edycardel@gmail.com</v>
          </cell>
          <cell r="AE964" t="str">
            <v>Superior Universitario</v>
          </cell>
          <cell r="AF964" t="str">
            <v>Superior completo</v>
          </cell>
          <cell r="AG964" t="str">
            <v>MEDICO CIRUJANO</v>
          </cell>
          <cell r="AK964" t="str">
            <v>TITULO</v>
          </cell>
          <cell r="AM964" t="str">
            <v>NO</v>
          </cell>
          <cell r="AR964" t="str">
            <v>SI</v>
          </cell>
          <cell r="AS964" t="str">
            <v>NO</v>
          </cell>
          <cell r="AT964" t="str">
            <v>NO</v>
          </cell>
          <cell r="AU964" t="str">
            <v>01-07-2016</v>
          </cell>
          <cell r="AV964" t="str">
            <v>01/12/2018</v>
          </cell>
          <cell r="AW964" t="str">
            <v>MEDICO</v>
          </cell>
          <cell r="AX964" t="str">
            <v>Regimen 728</v>
          </cell>
          <cell r="AY964" t="str">
            <v>Contrato CLAS</v>
          </cell>
          <cell r="BE964" t="str">
            <v>Presencial</v>
          </cell>
          <cell r="BF964" t="str">
            <v>NO</v>
          </cell>
          <cell r="BG964" t="str">
            <v>NO</v>
          </cell>
          <cell r="BI964" t="str">
            <v>NO</v>
          </cell>
          <cell r="BJ964" t="str">
            <v>NO</v>
          </cell>
          <cell r="BL964" t="str">
            <v>NO</v>
          </cell>
          <cell r="CL964" t="str">
            <v>UE Red De Salud Abancay</v>
          </cell>
          <cell r="CM964" t="str">
            <v>INACTIVO</v>
          </cell>
          <cell r="CQ964" t="str">
            <v>Perú</v>
          </cell>
        </row>
        <row r="965">
          <cell r="S965" t="str">
            <v>48996440</v>
          </cell>
          <cell r="T965" t="str">
            <v>MIRIAM ROSARIO</v>
          </cell>
          <cell r="U965" t="str">
            <v>MOLINA</v>
          </cell>
          <cell r="V965" t="str">
            <v>ALANES</v>
          </cell>
          <cell r="W965" t="str">
            <v>SIN DATOS</v>
          </cell>
          <cell r="X965" t="str">
            <v>07/04/1976</v>
          </cell>
          <cell r="Y965" t="str">
            <v>Femenino</v>
          </cell>
          <cell r="Z965" t="str">
            <v>Casado</v>
          </cell>
          <cell r="AA965" t="str">
            <v>SIN DATOS</v>
          </cell>
          <cell r="AE965" t="str">
            <v>Superior Universitario</v>
          </cell>
          <cell r="AF965" t="str">
            <v>Superior completo</v>
          </cell>
          <cell r="AG965" t="str">
            <v>MEDICO CIRUJANO</v>
          </cell>
          <cell r="AK965" t="str">
            <v>TITULO</v>
          </cell>
          <cell r="AL965" t="str">
            <v>50665</v>
          </cell>
          <cell r="AM965" t="str">
            <v>SI</v>
          </cell>
          <cell r="AN965" t="str">
            <v>ANESTESIOLOGIA</v>
          </cell>
          <cell r="AO965" t="str">
            <v>RNE</v>
          </cell>
          <cell r="AP965" t="str">
            <v>043835</v>
          </cell>
          <cell r="AQ965" t="str">
            <v>UNIVERSIDAD RICARDO PALMA</v>
          </cell>
          <cell r="AR965" t="str">
            <v>SI</v>
          </cell>
          <cell r="AS965" t="str">
            <v>NO</v>
          </cell>
          <cell r="AT965" t="str">
            <v>NO</v>
          </cell>
          <cell r="AV965" t="str">
            <v>01/07/2018</v>
          </cell>
          <cell r="AW965" t="str">
            <v>MEDICO</v>
          </cell>
          <cell r="AX965" t="str">
            <v>Regimen 276</v>
          </cell>
          <cell r="AY965" t="str">
            <v>Nombrado</v>
          </cell>
          <cell r="AZ965" t="str">
            <v>MC-1</v>
          </cell>
          <cell r="BA965" t="str">
            <v>0071-MC-1-Medico Cirujano N-1</v>
          </cell>
          <cell r="BB965" t="str">
            <v>15</v>
          </cell>
          <cell r="BE965" t="str">
            <v>Presencial</v>
          </cell>
          <cell r="BF965" t="str">
            <v>NO</v>
          </cell>
          <cell r="BG965" t="str">
            <v>NO</v>
          </cell>
          <cell r="BI965" t="str">
            <v>NO</v>
          </cell>
          <cell r="BJ965" t="str">
            <v>NO</v>
          </cell>
          <cell r="BK965" t="str">
            <v>01/09/2013</v>
          </cell>
          <cell r="BL965" t="str">
            <v>SI</v>
          </cell>
          <cell r="BM965" t="str">
            <v>Activos</v>
          </cell>
          <cell r="BN965" t="str">
            <v>Profesionales de la Salud</v>
          </cell>
          <cell r="BO965" t="str">
            <v>MEDICO</v>
          </cell>
          <cell r="CL965" t="str">
            <v>UE Red De Salud Abancay</v>
          </cell>
          <cell r="CM965" t="str">
            <v>INACTIVO</v>
          </cell>
          <cell r="CQ965" t="str">
            <v>Perú</v>
          </cell>
          <cell r="CR965" t="str">
            <v>MICRORED DE SALUD HUANCARAMA</v>
          </cell>
        </row>
        <row r="966">
          <cell r="S966" t="str">
            <v>44786832</v>
          </cell>
          <cell r="T966" t="str">
            <v>YENETZA</v>
          </cell>
          <cell r="U966" t="str">
            <v>HURTADO</v>
          </cell>
          <cell r="V966" t="str">
            <v>CARDENAS</v>
          </cell>
          <cell r="W966" t="str">
            <v>SIN DATOS</v>
          </cell>
          <cell r="X966" t="str">
            <v>11/09/1987</v>
          </cell>
          <cell r="Y966" t="str">
            <v>Femenino</v>
          </cell>
          <cell r="Z966" t="str">
            <v>Soltero</v>
          </cell>
          <cell r="AA966" t="str">
            <v>MARISCAL GAMARRA</v>
          </cell>
          <cell r="AE966" t="str">
            <v>Superior Técnico</v>
          </cell>
          <cell r="AF966" t="str">
            <v>Técnico superior completo</v>
          </cell>
          <cell r="AG966" t="str">
            <v>TECNICO EN ENFERMERIA</v>
          </cell>
          <cell r="AK966" t="str">
            <v>TITULO</v>
          </cell>
          <cell r="AM966" t="str">
            <v>NO</v>
          </cell>
          <cell r="AR966" t="str">
            <v>SI</v>
          </cell>
          <cell r="AS966" t="str">
            <v>NO</v>
          </cell>
          <cell r="AT966" t="str">
            <v>NO</v>
          </cell>
          <cell r="AV966" t="str">
            <v>03/05/2022</v>
          </cell>
          <cell r="AW966" t="str">
            <v>TECNICO/A EN ENFERMERIA I</v>
          </cell>
          <cell r="AX966" t="str">
            <v>Regimen 1057 (CAS)</v>
          </cell>
          <cell r="AY966" t="str">
            <v>Contrato CAS</v>
          </cell>
          <cell r="AZ966" t="str">
            <v>Sin Nivel Remunerativo</v>
          </cell>
          <cell r="BA966" t="str">
            <v>0000-Sin Nivel Remunerativo</v>
          </cell>
          <cell r="BC966" t="str">
            <v>Recursos por Operaciones Oficiales de Credito</v>
          </cell>
          <cell r="BD966" t="str">
            <v>2000</v>
          </cell>
          <cell r="BE966" t="str">
            <v>Presencial</v>
          </cell>
          <cell r="BF966" t="str">
            <v>NO</v>
          </cell>
          <cell r="BG966" t="str">
            <v>SI</v>
          </cell>
          <cell r="BI966" t="str">
            <v>NO</v>
          </cell>
          <cell r="BJ966" t="str">
            <v>NO</v>
          </cell>
          <cell r="BL966" t="str">
            <v>NO</v>
          </cell>
          <cell r="BM966" t="str">
            <v>Contrato Administrativo de Servicios</v>
          </cell>
          <cell r="BN966" t="str">
            <v>Tecnicos</v>
          </cell>
          <cell r="BO966" t="str">
            <v>TECNICO ASIS</v>
          </cell>
          <cell r="CL966" t="str">
            <v>UE Red De Salud Abancay</v>
          </cell>
          <cell r="CM966" t="str">
            <v>INACTIVO</v>
          </cell>
          <cell r="CQ966" t="str">
            <v>Perú</v>
          </cell>
        </row>
        <row r="967">
          <cell r="S967" t="str">
            <v>74543130</v>
          </cell>
          <cell r="T967" t="str">
            <v>MIGUEL</v>
          </cell>
          <cell r="U967" t="str">
            <v>PAJA</v>
          </cell>
          <cell r="V967" t="str">
            <v>CAILLAHUA</v>
          </cell>
          <cell r="W967" t="str">
            <v>SIN DATOS</v>
          </cell>
          <cell r="X967" t="str">
            <v>26/11/1994</v>
          </cell>
          <cell r="Y967" t="str">
            <v>Masculino</v>
          </cell>
          <cell r="Z967" t="str">
            <v>Soltero</v>
          </cell>
          <cell r="AA967" t="str">
            <v>AÑEXO SAÑAICA</v>
          </cell>
          <cell r="AE967" t="str">
            <v>Superior Técnico</v>
          </cell>
          <cell r="AF967" t="str">
            <v>Técnico superior completo</v>
          </cell>
          <cell r="AG967" t="str">
            <v>TECNICO EN ENFERMERIA</v>
          </cell>
          <cell r="AK967" t="str">
            <v>TITULO</v>
          </cell>
          <cell r="AM967" t="str">
            <v>NO</v>
          </cell>
          <cell r="AR967" t="str">
            <v>SI</v>
          </cell>
          <cell r="AS967" t="str">
            <v>NO</v>
          </cell>
          <cell r="AT967" t="str">
            <v>NO</v>
          </cell>
          <cell r="AU967" t="str">
            <v>18/10/2021</v>
          </cell>
          <cell r="AV967" t="str">
            <v>09/08/2022</v>
          </cell>
          <cell r="AW967" t="str">
            <v>TECNICO/A EN ENFERMERIA I</v>
          </cell>
          <cell r="AX967" t="str">
            <v>Regimen 1057 (CAS)</v>
          </cell>
          <cell r="AY967" t="str">
            <v>CAS LEY N° 31538</v>
          </cell>
          <cell r="AZ967" t="str">
            <v>Sin Nivel Remunerativo</v>
          </cell>
          <cell r="BA967" t="str">
            <v>0000-Sin Nivel Remunerativo</v>
          </cell>
          <cell r="BC967" t="str">
            <v>Recursos Ordinarios</v>
          </cell>
          <cell r="BD967" t="str">
            <v>1800</v>
          </cell>
          <cell r="BE967" t="str">
            <v>Presencial</v>
          </cell>
          <cell r="BF967" t="str">
            <v>NO</v>
          </cell>
          <cell r="BG967" t="str">
            <v>NO</v>
          </cell>
          <cell r="BI967" t="str">
            <v>NO</v>
          </cell>
          <cell r="BJ967" t="str">
            <v>NO</v>
          </cell>
          <cell r="BL967" t="str">
            <v>NO</v>
          </cell>
          <cell r="BM967" t="str">
            <v>Contrato Administrativo de Servicios</v>
          </cell>
          <cell r="BN967" t="str">
            <v>Tecnicos</v>
          </cell>
          <cell r="BO967" t="str">
            <v>TECNICO ASIS</v>
          </cell>
          <cell r="CL967" t="str">
            <v>UE Red De Salud Abancay</v>
          </cell>
          <cell r="CM967" t="str">
            <v>CAS SIN PLAZA</v>
          </cell>
          <cell r="CQ967" t="str">
            <v>Perú</v>
          </cell>
          <cell r="CR967" t="str">
            <v>MICRORED DE SALUD HUANCARAMA</v>
          </cell>
        </row>
        <row r="968">
          <cell r="S968" t="str">
            <v>42529161</v>
          </cell>
          <cell r="T968" t="str">
            <v>JAVIER</v>
          </cell>
          <cell r="U968" t="str">
            <v>SOLIS</v>
          </cell>
          <cell r="V968" t="str">
            <v>CHIPA</v>
          </cell>
          <cell r="X968" t="str">
            <v>1984-07-12</v>
          </cell>
          <cell r="Y968" t="str">
            <v>Masculino</v>
          </cell>
          <cell r="AC968" t="str">
            <v>javiersolisenfermero@hotmail.com</v>
          </cell>
          <cell r="AD968" t="str">
            <v>207059</v>
          </cell>
          <cell r="AG968" t="str">
            <v>ENFERMERA(O)</v>
          </cell>
          <cell r="AL968" t="str">
            <v>66991</v>
          </cell>
          <cell r="AM968" t="str">
            <v>NO</v>
          </cell>
          <cell r="AR968" t="str">
            <v>SI</v>
          </cell>
          <cell r="AS968" t="str">
            <v>NO</v>
          </cell>
          <cell r="AT968" t="str">
            <v>NO</v>
          </cell>
          <cell r="AX968" t="str">
            <v>Regimen 276</v>
          </cell>
          <cell r="BF968" t="str">
            <v>NO</v>
          </cell>
          <cell r="BG968" t="str">
            <v>NO</v>
          </cell>
          <cell r="BI968" t="str">
            <v>NO</v>
          </cell>
          <cell r="BJ968" t="str">
            <v>NO</v>
          </cell>
          <cell r="BL968" t="str">
            <v>NO</v>
          </cell>
          <cell r="CM968" t="str">
            <v>INACTIVO</v>
          </cell>
          <cell r="CQ968" t="str">
            <v>Perú</v>
          </cell>
        </row>
        <row r="969">
          <cell r="S969" t="str">
            <v>45446340</v>
          </cell>
          <cell r="T969" t="str">
            <v>BETZY ANABEL</v>
          </cell>
          <cell r="U969" t="str">
            <v>UCHAZARA</v>
          </cell>
          <cell r="V969" t="str">
            <v>RIVERA</v>
          </cell>
          <cell r="X969" t="str">
            <v>1988-11-18</v>
          </cell>
          <cell r="Y969" t="str">
            <v>Femenino</v>
          </cell>
          <cell r="AC969" t="str">
            <v>ma_ja_20@hotmail.com,anabel18_44@hotmail.com</v>
          </cell>
          <cell r="AG969" t="str">
            <v>ENFERMERA(O)</v>
          </cell>
          <cell r="AL969" t="str">
            <v>070611</v>
          </cell>
          <cell r="AM969" t="str">
            <v>NO</v>
          </cell>
          <cell r="AR969" t="str">
            <v>SI</v>
          </cell>
          <cell r="AS969" t="str">
            <v>NO</v>
          </cell>
          <cell r="AT969" t="str">
            <v>NO</v>
          </cell>
          <cell r="AV969" t="str">
            <v>2014-05-06</v>
          </cell>
          <cell r="AX969" t="str">
            <v>Regimen 276</v>
          </cell>
          <cell r="AZ969" t="str">
            <v>ENF-10</v>
          </cell>
          <cell r="BA969" t="str">
            <v>0076-ENF-10-Enfermera (nivel I)</v>
          </cell>
          <cell r="BF969" t="str">
            <v>NO</v>
          </cell>
          <cell r="BG969" t="str">
            <v>NO</v>
          </cell>
          <cell r="BI969" t="str">
            <v>NO</v>
          </cell>
          <cell r="BJ969" t="str">
            <v>NO</v>
          </cell>
          <cell r="BL969" t="str">
            <v>NO</v>
          </cell>
          <cell r="BN969" t="str">
            <v>Profesionales de la Salud</v>
          </cell>
          <cell r="BO969" t="str">
            <v>PROF. DE LA SALUD</v>
          </cell>
          <cell r="CM969" t="str">
            <v>INACTIVO</v>
          </cell>
          <cell r="CQ969" t="str">
            <v>Perú</v>
          </cell>
        </row>
        <row r="970">
          <cell r="S970" t="str">
            <v>45789290</v>
          </cell>
          <cell r="T970" t="str">
            <v>SARAHY ESTHER</v>
          </cell>
          <cell r="U970" t="str">
            <v>CARRILLO</v>
          </cell>
          <cell r="V970" t="str">
            <v>QUISPE</v>
          </cell>
          <cell r="X970" t="str">
            <v>1989-02-23</v>
          </cell>
          <cell r="Y970" t="str">
            <v>Femenino</v>
          </cell>
          <cell r="AC970" t="str">
            <v>zaritahannia@gmail.com</v>
          </cell>
          <cell r="AD970" t="str">
            <v>958759339</v>
          </cell>
          <cell r="AG970" t="str">
            <v>ENFERMERA(O)</v>
          </cell>
          <cell r="AL970" t="str">
            <v>076154</v>
          </cell>
          <cell r="AM970" t="str">
            <v>NO</v>
          </cell>
          <cell r="AR970" t="str">
            <v>SI</v>
          </cell>
          <cell r="AS970" t="str">
            <v>NO</v>
          </cell>
          <cell r="AT970" t="str">
            <v>NO</v>
          </cell>
          <cell r="AV970" t="str">
            <v>2015-05-16</v>
          </cell>
          <cell r="AX970" t="str">
            <v>Regimen 276</v>
          </cell>
          <cell r="AZ970" t="str">
            <v>ENF-10</v>
          </cell>
          <cell r="BA970" t="str">
            <v>0076-ENF-10-Enfermera (nivel I)</v>
          </cell>
          <cell r="BF970" t="str">
            <v>NO</v>
          </cell>
          <cell r="BG970" t="str">
            <v>NO</v>
          </cell>
          <cell r="BI970" t="str">
            <v>NO</v>
          </cell>
          <cell r="BJ970" t="str">
            <v>NO</v>
          </cell>
          <cell r="BL970" t="str">
            <v>NO</v>
          </cell>
          <cell r="BN970" t="str">
            <v>Profesionales de la Salud</v>
          </cell>
          <cell r="BO970" t="str">
            <v>PROF. DE LA SALUD</v>
          </cell>
          <cell r="CM970" t="str">
            <v>INACTIVO</v>
          </cell>
          <cell r="CQ970" t="str">
            <v>Perú</v>
          </cell>
        </row>
        <row r="971">
          <cell r="S971" t="str">
            <v>46359297</v>
          </cell>
          <cell r="T971" t="str">
            <v>YESSICA</v>
          </cell>
          <cell r="U971" t="str">
            <v>HUAMAN</v>
          </cell>
          <cell r="V971" t="str">
            <v>SERRANO</v>
          </cell>
          <cell r="W971" t="str">
            <v>SIN DATOS</v>
          </cell>
          <cell r="X971" t="str">
            <v>26/04/1990</v>
          </cell>
          <cell r="Y971" t="str">
            <v>Femenino</v>
          </cell>
          <cell r="Z971" t="str">
            <v>Soltero</v>
          </cell>
          <cell r="AA971" t="str">
            <v>SACSAMARCA</v>
          </cell>
          <cell r="AC971" t="str">
            <v>jessi1_26@hotmail.com</v>
          </cell>
          <cell r="AD971" t="str">
            <v>968269723</v>
          </cell>
          <cell r="AE971" t="str">
            <v>Superior Universitario</v>
          </cell>
          <cell r="AF971" t="str">
            <v>Superior completo</v>
          </cell>
          <cell r="AG971" t="str">
            <v>ENFERMERA(O)</v>
          </cell>
          <cell r="AK971" t="str">
            <v>TITULO</v>
          </cell>
          <cell r="AL971" t="str">
            <v>81382</v>
          </cell>
          <cell r="AM971" t="str">
            <v>NO</v>
          </cell>
          <cell r="AR971" t="str">
            <v>SI</v>
          </cell>
          <cell r="AS971" t="str">
            <v>NO</v>
          </cell>
          <cell r="AT971" t="str">
            <v>NO</v>
          </cell>
          <cell r="AV971" t="str">
            <v>2016-05-06</v>
          </cell>
          <cell r="AW971" t="str">
            <v>ENFERMERA/O</v>
          </cell>
          <cell r="AX971" t="str">
            <v>Regimen 276</v>
          </cell>
          <cell r="AZ971" t="str">
            <v>ENF-10</v>
          </cell>
          <cell r="BA971" t="str">
            <v>0076-ENF-10-Enfermera (nivel I)</v>
          </cell>
          <cell r="BB971" t="str">
            <v>10</v>
          </cell>
          <cell r="BF971" t="str">
            <v>NO</v>
          </cell>
          <cell r="BG971" t="str">
            <v>NO</v>
          </cell>
          <cell r="BI971" t="str">
            <v>NO</v>
          </cell>
          <cell r="BJ971" t="str">
            <v>NO</v>
          </cell>
          <cell r="BL971" t="str">
            <v>NO</v>
          </cell>
          <cell r="BM971" t="str">
            <v>Activos</v>
          </cell>
          <cell r="BN971" t="str">
            <v>Profesionales de la Salud</v>
          </cell>
          <cell r="BO971" t="str">
            <v>PROF. DE LA SALUD</v>
          </cell>
          <cell r="CL971" t="str">
            <v>UE Red De Salud Abancay</v>
          </cell>
          <cell r="CM971" t="str">
            <v>INACTIVO</v>
          </cell>
          <cell r="CQ971" t="str">
            <v>Perú</v>
          </cell>
        </row>
        <row r="972">
          <cell r="S972" t="str">
            <v>40845804</v>
          </cell>
          <cell r="T972" t="str">
            <v>JACKELINE</v>
          </cell>
          <cell r="U972" t="str">
            <v>CRUZ</v>
          </cell>
          <cell r="V972" t="str">
            <v>MOYA</v>
          </cell>
          <cell r="X972" t="str">
            <v>1981-03-16</v>
          </cell>
          <cell r="Y972" t="str">
            <v>Femenino</v>
          </cell>
          <cell r="AM972" t="str">
            <v>NO</v>
          </cell>
          <cell r="AR972" t="str">
            <v>SI</v>
          </cell>
          <cell r="AS972" t="str">
            <v>NO</v>
          </cell>
          <cell r="AT972" t="str">
            <v>NO</v>
          </cell>
          <cell r="AV972" t="str">
            <v>0000-00-00</v>
          </cell>
          <cell r="AX972" t="str">
            <v>Regimen 1057 (CAS)</v>
          </cell>
          <cell r="AY972" t="str">
            <v>Contrato CAS</v>
          </cell>
          <cell r="AZ972" t="str">
            <v>Sin Nivel Remunerativo</v>
          </cell>
          <cell r="BA972" t="str">
            <v>0000-Sin Nivel Remunerativo</v>
          </cell>
          <cell r="BF972" t="str">
            <v>NO</v>
          </cell>
          <cell r="BG972" t="str">
            <v>NO</v>
          </cell>
          <cell r="BI972" t="str">
            <v>NO</v>
          </cell>
          <cell r="BJ972" t="str">
            <v>NO</v>
          </cell>
          <cell r="BL972" t="str">
            <v>NO</v>
          </cell>
          <cell r="BM972" t="str">
            <v>Contrato Administrativo de Servicios</v>
          </cell>
          <cell r="CM972" t="str">
            <v>INACTIVO</v>
          </cell>
          <cell r="CQ972" t="str">
            <v>Perú</v>
          </cell>
        </row>
        <row r="973">
          <cell r="S973" t="str">
            <v>43466308</v>
          </cell>
          <cell r="T973" t="str">
            <v>PAOLA FIORELLA ESTEFANIA</v>
          </cell>
          <cell r="U973" t="str">
            <v>PONCE</v>
          </cell>
          <cell r="V973" t="str">
            <v>LOPEZ</v>
          </cell>
          <cell r="X973" t="str">
            <v>1985-06-29</v>
          </cell>
          <cell r="Y973" t="str">
            <v>Femenino</v>
          </cell>
          <cell r="AM973" t="str">
            <v>NO</v>
          </cell>
          <cell r="AR973" t="str">
            <v>SI</v>
          </cell>
          <cell r="AS973" t="str">
            <v>NO</v>
          </cell>
          <cell r="AT973" t="str">
            <v>NO</v>
          </cell>
          <cell r="AV973" t="str">
            <v>0000-00-00</v>
          </cell>
          <cell r="AX973" t="str">
            <v>Regimen 276</v>
          </cell>
          <cell r="BF973" t="str">
            <v>NO</v>
          </cell>
          <cell r="BG973" t="str">
            <v>NO</v>
          </cell>
          <cell r="BI973" t="str">
            <v>NO</v>
          </cell>
          <cell r="BJ973" t="str">
            <v>NO</v>
          </cell>
          <cell r="BL973" t="str">
            <v>NO</v>
          </cell>
          <cell r="CM973" t="str">
            <v>INACTIVO</v>
          </cell>
          <cell r="CQ973" t="str">
            <v>Perú</v>
          </cell>
        </row>
        <row r="974">
          <cell r="S974" t="str">
            <v>45851209</v>
          </cell>
          <cell r="T974" t="str">
            <v>YULY</v>
          </cell>
          <cell r="U974" t="str">
            <v>VILLARRUEL</v>
          </cell>
          <cell r="V974" t="str">
            <v>ENCALADA</v>
          </cell>
          <cell r="X974" t="str">
            <v>1989-04-30</v>
          </cell>
          <cell r="Y974" t="str">
            <v>Femenino</v>
          </cell>
          <cell r="AM974" t="str">
            <v>NO</v>
          </cell>
          <cell r="AR974" t="str">
            <v>SI</v>
          </cell>
          <cell r="AS974" t="str">
            <v>NO</v>
          </cell>
          <cell r="AT974" t="str">
            <v>NO</v>
          </cell>
          <cell r="AV974" t="str">
            <v>0000-00-00</v>
          </cell>
          <cell r="AX974" t="str">
            <v>Regimen 1057 (CAS)</v>
          </cell>
          <cell r="AY974" t="str">
            <v>Contrato CAS</v>
          </cell>
          <cell r="AZ974" t="str">
            <v>Sin Nivel Remunerativo</v>
          </cell>
          <cell r="BA974" t="str">
            <v>0000-Sin Nivel Remunerativo</v>
          </cell>
          <cell r="BF974" t="str">
            <v>NO</v>
          </cell>
          <cell r="BG974" t="str">
            <v>NO</v>
          </cell>
          <cell r="BI974" t="str">
            <v>NO</v>
          </cell>
          <cell r="BJ974" t="str">
            <v>NO</v>
          </cell>
          <cell r="BL974" t="str">
            <v>NO</v>
          </cell>
          <cell r="BM974" t="str">
            <v>Contrato Administrativo de Servicios</v>
          </cell>
          <cell r="CM974" t="str">
            <v>INACTIVO</v>
          </cell>
          <cell r="CQ974" t="str">
            <v>Perú</v>
          </cell>
        </row>
        <row r="975">
          <cell r="S975" t="str">
            <v>41499915</v>
          </cell>
          <cell r="T975" t="str">
            <v>JUAN ALBERTO</v>
          </cell>
          <cell r="U975" t="str">
            <v>RENDON</v>
          </cell>
          <cell r="V975" t="str">
            <v>CAHUANA</v>
          </cell>
          <cell r="X975" t="str">
            <v>1979-11-19</v>
          </cell>
          <cell r="Y975" t="str">
            <v>Masculino</v>
          </cell>
          <cell r="AC975" t="str">
            <v>JUANUFR@HOTMAIL.COM</v>
          </cell>
          <cell r="AD975" t="str">
            <v>974290822</v>
          </cell>
          <cell r="AG975" t="str">
            <v>PSICOLOGO</v>
          </cell>
          <cell r="AL975" t="str">
            <v>20264</v>
          </cell>
          <cell r="AM975" t="str">
            <v>NO</v>
          </cell>
          <cell r="AR975" t="str">
            <v>SI</v>
          </cell>
          <cell r="AS975" t="str">
            <v>NO</v>
          </cell>
          <cell r="AT975" t="str">
            <v>NO</v>
          </cell>
          <cell r="AX975" t="str">
            <v>Regimen 276</v>
          </cell>
          <cell r="BF975" t="str">
            <v>NO</v>
          </cell>
          <cell r="BG975" t="str">
            <v>NO</v>
          </cell>
          <cell r="BI975" t="str">
            <v>NO</v>
          </cell>
          <cell r="BJ975" t="str">
            <v>NO</v>
          </cell>
          <cell r="BL975" t="str">
            <v>NO</v>
          </cell>
          <cell r="CM975" t="str">
            <v>INACTIVO</v>
          </cell>
          <cell r="CQ975" t="str">
            <v>Perú</v>
          </cell>
        </row>
        <row r="976">
          <cell r="S976" t="str">
            <v>41741620</v>
          </cell>
          <cell r="T976" t="str">
            <v>KARINA ROCIO</v>
          </cell>
          <cell r="U976" t="str">
            <v>MARQUEZ</v>
          </cell>
          <cell r="V976" t="str">
            <v>DEL VILLAR</v>
          </cell>
          <cell r="X976" t="str">
            <v>1983-04-09</v>
          </cell>
          <cell r="Y976" t="str">
            <v>Femenino</v>
          </cell>
          <cell r="AC976" t="str">
            <v>karinitaok@hotmail.com</v>
          </cell>
          <cell r="AG976" t="str">
            <v>VETERINARIO</v>
          </cell>
          <cell r="AL976" t="str">
            <v>7028</v>
          </cell>
          <cell r="AM976" t="str">
            <v>NO</v>
          </cell>
          <cell r="AR976" t="str">
            <v>SI</v>
          </cell>
          <cell r="AS976" t="str">
            <v>NO</v>
          </cell>
          <cell r="AT976" t="str">
            <v>NO</v>
          </cell>
          <cell r="AX976" t="str">
            <v>Regimen 276</v>
          </cell>
          <cell r="BF976" t="str">
            <v>NO</v>
          </cell>
          <cell r="BG976" t="str">
            <v>NO</v>
          </cell>
          <cell r="BI976" t="str">
            <v>NO</v>
          </cell>
          <cell r="BJ976" t="str">
            <v>NO</v>
          </cell>
          <cell r="BL976" t="str">
            <v>NO</v>
          </cell>
          <cell r="CM976" t="str">
            <v>INACTIVO</v>
          </cell>
          <cell r="CQ976" t="str">
            <v>Perú</v>
          </cell>
        </row>
        <row r="977">
          <cell r="S977" t="str">
            <v>45451281</v>
          </cell>
          <cell r="T977" t="str">
            <v>JOSE JAMMY</v>
          </cell>
          <cell r="U977" t="str">
            <v>ALLANTA</v>
          </cell>
          <cell r="V977" t="str">
            <v>TADEO</v>
          </cell>
          <cell r="W977" t="str">
            <v>SIN DATOS</v>
          </cell>
          <cell r="X977" t="str">
            <v>26/11/1988</v>
          </cell>
          <cell r="Y977" t="str">
            <v>Masculino</v>
          </cell>
          <cell r="Z977" t="str">
            <v>Soltero</v>
          </cell>
          <cell r="AA977" t="str">
            <v>AV. EJERCITO 915 PARA CHICO</v>
          </cell>
          <cell r="AC977" t="str">
            <v>JOSE_IGROGA06@HOTMAIL.COM</v>
          </cell>
          <cell r="AD977" t="str">
            <v>952500575</v>
          </cell>
          <cell r="AE977" t="str">
            <v>Superior Universitario</v>
          </cell>
          <cell r="AF977" t="str">
            <v>Superior completo</v>
          </cell>
          <cell r="AG977" t="str">
            <v>PSICOLOGO</v>
          </cell>
          <cell r="AK977" t="str">
            <v>TITULO</v>
          </cell>
          <cell r="AL977" t="str">
            <v>23349</v>
          </cell>
          <cell r="AM977" t="str">
            <v>NO</v>
          </cell>
          <cell r="AR977" t="str">
            <v>SI</v>
          </cell>
          <cell r="AS977" t="str">
            <v>NO</v>
          </cell>
          <cell r="AT977" t="str">
            <v>NO</v>
          </cell>
          <cell r="AV977" t="str">
            <v>12/03/2020</v>
          </cell>
          <cell r="AW977" t="str">
            <v>PSICOLOGO/A</v>
          </cell>
          <cell r="AX977" t="str">
            <v>Regimen 1057 (CAS)</v>
          </cell>
          <cell r="AY977" t="str">
            <v>Contrato CAS</v>
          </cell>
          <cell r="AZ977" t="str">
            <v>Sin Nivel Remunerativo</v>
          </cell>
          <cell r="BA977" t="str">
            <v>0000-Sin Nivel Remunerativo</v>
          </cell>
          <cell r="BC977" t="str">
            <v>Recursos Ordinarios</v>
          </cell>
          <cell r="BD977" t="str">
            <v>2500</v>
          </cell>
          <cell r="BE977" t="str">
            <v>Presencial</v>
          </cell>
          <cell r="BF977" t="str">
            <v>NO</v>
          </cell>
          <cell r="BG977" t="str">
            <v>SI</v>
          </cell>
          <cell r="BI977" t="str">
            <v>NO</v>
          </cell>
          <cell r="BJ977" t="str">
            <v>NO</v>
          </cell>
          <cell r="BL977" t="str">
            <v>NO</v>
          </cell>
          <cell r="BM977" t="str">
            <v>Contrato Administrativo de Servicios</v>
          </cell>
          <cell r="BN977" t="str">
            <v>Profesionales de la Salud</v>
          </cell>
          <cell r="BO977" t="str">
            <v>PROF. DE LA SALUD</v>
          </cell>
          <cell r="CL977" t="str">
            <v>UE Red De Salud Abancay</v>
          </cell>
          <cell r="CM977" t="str">
            <v>INACTIVO</v>
          </cell>
          <cell r="CQ977" t="str">
            <v>Perú</v>
          </cell>
        </row>
        <row r="978">
          <cell r="S978" t="str">
            <v>45893245</v>
          </cell>
          <cell r="T978" t="str">
            <v>DANIRA</v>
          </cell>
          <cell r="U978" t="str">
            <v>LAGOS</v>
          </cell>
          <cell r="V978" t="str">
            <v>VALDIGLESIAS</v>
          </cell>
          <cell r="X978" t="str">
            <v>1988-04-02</v>
          </cell>
          <cell r="Y978" t="str">
            <v>Femenino</v>
          </cell>
          <cell r="AC978" t="str">
            <v>dlvaldiglesias@gmail.com</v>
          </cell>
          <cell r="AD978" t="str">
            <v>986396185</v>
          </cell>
          <cell r="AG978" t="str">
            <v>VETERINARIO</v>
          </cell>
          <cell r="AL978" t="str">
            <v>8401</v>
          </cell>
          <cell r="AM978" t="str">
            <v>NO</v>
          </cell>
          <cell r="AR978" t="str">
            <v>SI</v>
          </cell>
          <cell r="AS978" t="str">
            <v>NO</v>
          </cell>
          <cell r="AT978" t="str">
            <v>NO</v>
          </cell>
          <cell r="AV978" t="str">
            <v>2015-05-06</v>
          </cell>
          <cell r="AX978" t="str">
            <v>Regimen 276</v>
          </cell>
          <cell r="AZ978" t="str">
            <v>OPS-IV</v>
          </cell>
          <cell r="BA978" t="str">
            <v>0319-OPS-IV-Otro Profesional de Salud (nivel IV)</v>
          </cell>
          <cell r="BF978" t="str">
            <v>NO</v>
          </cell>
          <cell r="BG978" t="str">
            <v>NO</v>
          </cell>
          <cell r="BI978" t="str">
            <v>NO</v>
          </cell>
          <cell r="BJ978" t="str">
            <v>NO</v>
          </cell>
          <cell r="BL978" t="str">
            <v>NO</v>
          </cell>
          <cell r="BN978" t="str">
            <v>Profesionales de la Salud</v>
          </cell>
          <cell r="BO978" t="str">
            <v>PROF. DE LA SALUD</v>
          </cell>
          <cell r="CM978" t="str">
            <v>INACTIVO</v>
          </cell>
          <cell r="CQ978" t="str">
            <v>Perú</v>
          </cell>
        </row>
        <row r="979">
          <cell r="S979" t="str">
            <v>24711215</v>
          </cell>
          <cell r="T979" t="str">
            <v>ROCIO MARLENE</v>
          </cell>
          <cell r="U979" t="str">
            <v>DEL CASTILLO</v>
          </cell>
          <cell r="V979" t="str">
            <v>ANDIA</v>
          </cell>
          <cell r="X979" t="str">
            <v>1965-09-30</v>
          </cell>
          <cell r="Y979" t="str">
            <v>Femenino</v>
          </cell>
          <cell r="AE979" t="str">
            <v>Superior Universitario</v>
          </cell>
          <cell r="AF979" t="str">
            <v>Superior completo</v>
          </cell>
          <cell r="AG979" t="str">
            <v>OBSTETRA</v>
          </cell>
          <cell r="AK979" t="str">
            <v>TITULO</v>
          </cell>
          <cell r="AM979" t="str">
            <v>NO</v>
          </cell>
          <cell r="AR979" t="str">
            <v>SI</v>
          </cell>
          <cell r="AS979" t="str">
            <v>NO</v>
          </cell>
          <cell r="AT979" t="str">
            <v>NO</v>
          </cell>
          <cell r="AV979" t="str">
            <v>2016-05-04</v>
          </cell>
          <cell r="AW979" t="str">
            <v>OBSTETRA</v>
          </cell>
          <cell r="AX979" t="str">
            <v>Regimen 1057 (CAS)</v>
          </cell>
          <cell r="AY979" t="str">
            <v>Contrato CAS</v>
          </cell>
          <cell r="AZ979" t="str">
            <v>Sin Nivel Remunerativo</v>
          </cell>
          <cell r="BA979" t="str">
            <v>0000-Sin Nivel Remunerativo</v>
          </cell>
          <cell r="BC979" t="str">
            <v>Recursos Ordinarios</v>
          </cell>
          <cell r="BD979" t="str">
            <v>2000</v>
          </cell>
          <cell r="BF979" t="str">
            <v>NO</v>
          </cell>
          <cell r="BG979" t="str">
            <v>NO</v>
          </cell>
          <cell r="BI979" t="str">
            <v>NO</v>
          </cell>
          <cell r="BJ979" t="str">
            <v>NO</v>
          </cell>
          <cell r="BL979" t="str">
            <v>NO</v>
          </cell>
          <cell r="BM979" t="str">
            <v>Contrato Administrativo de Servicios</v>
          </cell>
          <cell r="BN979" t="str">
            <v>Profesionales de la Salud</v>
          </cell>
          <cell r="BO979" t="str">
            <v>PROF. DE LA SALUD</v>
          </cell>
          <cell r="CL979" t="str">
            <v>UE Red De Salud Abancay</v>
          </cell>
          <cell r="CM979" t="str">
            <v>INACTIVO</v>
          </cell>
          <cell r="CQ979" t="str">
            <v>Perú</v>
          </cell>
        </row>
        <row r="980">
          <cell r="S980" t="str">
            <v>46575590</v>
          </cell>
          <cell r="T980" t="str">
            <v>JAVIER</v>
          </cell>
          <cell r="U980" t="str">
            <v>PUMAPILLO</v>
          </cell>
          <cell r="V980" t="str">
            <v>LAGUNA</v>
          </cell>
          <cell r="W980" t="str">
            <v>SIN DATOS</v>
          </cell>
          <cell r="X980" t="str">
            <v>08/10/1990</v>
          </cell>
          <cell r="Y980" t="str">
            <v>Masculino</v>
          </cell>
          <cell r="Z980" t="str">
            <v>Soltero</v>
          </cell>
          <cell r="AA980" t="str">
            <v>URB SANTA MONICA B 01</v>
          </cell>
          <cell r="AE980" t="str">
            <v>Superior Universitario</v>
          </cell>
          <cell r="AF980" t="str">
            <v>Superior completo</v>
          </cell>
          <cell r="AG980" t="str">
            <v>CIRUJANO DENTISTA</v>
          </cell>
          <cell r="AK980" t="str">
            <v>TITULO</v>
          </cell>
          <cell r="AM980" t="str">
            <v>NO</v>
          </cell>
          <cell r="AR980" t="str">
            <v>SI</v>
          </cell>
          <cell r="AS980" t="str">
            <v>NO</v>
          </cell>
          <cell r="AT980" t="str">
            <v>NO</v>
          </cell>
          <cell r="AV980" t="str">
            <v>2016-01-01</v>
          </cell>
          <cell r="AW980" t="str">
            <v>ODONTOLOGO</v>
          </cell>
          <cell r="AX980" t="str">
            <v>Regimen 1057 (CAS)</v>
          </cell>
          <cell r="AY980" t="str">
            <v>Contrato CAS</v>
          </cell>
          <cell r="AZ980" t="str">
            <v>Sin Nivel Remunerativo</v>
          </cell>
          <cell r="BA980" t="str">
            <v>0000-Sin Nivel Remunerativo</v>
          </cell>
          <cell r="BC980" t="str">
            <v>Recursos Ordinarios</v>
          </cell>
          <cell r="BD980" t="str">
            <v>2500</v>
          </cell>
          <cell r="BE980" t="str">
            <v>Presencial</v>
          </cell>
          <cell r="BF980" t="str">
            <v>NO</v>
          </cell>
          <cell r="BG980" t="str">
            <v>NO</v>
          </cell>
          <cell r="BI980" t="str">
            <v>NO</v>
          </cell>
          <cell r="BJ980" t="str">
            <v>NO</v>
          </cell>
          <cell r="BL980" t="str">
            <v>NO</v>
          </cell>
          <cell r="BM980" t="str">
            <v>Contrato Administrativo de Servicios</v>
          </cell>
          <cell r="BN980" t="str">
            <v>Profesionales de la Salud</v>
          </cell>
          <cell r="BO980" t="str">
            <v>PROF. DE LA SALUD</v>
          </cell>
          <cell r="CL980" t="str">
            <v>UE Red De Salud Abancay</v>
          </cell>
          <cell r="CM980" t="str">
            <v>INACTIVO</v>
          </cell>
          <cell r="CQ980" t="str">
            <v>Perú</v>
          </cell>
        </row>
        <row r="981">
          <cell r="S981" t="str">
            <v>40846416</v>
          </cell>
          <cell r="T981" t="str">
            <v>JORGE</v>
          </cell>
          <cell r="U981" t="str">
            <v>LOVON</v>
          </cell>
          <cell r="V981" t="str">
            <v>LOPEZ</v>
          </cell>
          <cell r="W981" t="str">
            <v>SIN DATOS</v>
          </cell>
          <cell r="X981" t="str">
            <v>15/10/1979</v>
          </cell>
          <cell r="Y981" t="str">
            <v>Masculino</v>
          </cell>
          <cell r="Z981" t="str">
            <v>Casado</v>
          </cell>
          <cell r="AA981" t="str">
            <v>ENRIQUE MEIGGS 274 DPTO. 403 URB. TORRES DE LIMATAMBO</v>
          </cell>
          <cell r="AD981" t="str">
            <v>012251734</v>
          </cell>
          <cell r="AE981" t="str">
            <v>Superior Universitario</v>
          </cell>
          <cell r="AF981" t="str">
            <v>Superior completo</v>
          </cell>
          <cell r="AG981" t="str">
            <v>MEDICO CIRUJANO</v>
          </cell>
          <cell r="AK981" t="str">
            <v>TITULO</v>
          </cell>
          <cell r="AL981" t="str">
            <v>54707</v>
          </cell>
          <cell r="AM981" t="str">
            <v>SI</v>
          </cell>
          <cell r="AN981" t="str">
            <v>PEDIATRIA</v>
          </cell>
          <cell r="AO981" t="str">
            <v>RNE</v>
          </cell>
          <cell r="AP981" t="str">
            <v>37209</v>
          </cell>
          <cell r="AR981" t="str">
            <v>SI</v>
          </cell>
          <cell r="AS981" t="str">
            <v>NO</v>
          </cell>
          <cell r="AT981" t="str">
            <v>NO</v>
          </cell>
          <cell r="AU981" t="str">
            <v>2015-07-01</v>
          </cell>
          <cell r="AV981" t="str">
            <v>2015-07-01</v>
          </cell>
          <cell r="AW981" t="str">
            <v>MEDICO</v>
          </cell>
          <cell r="AX981" t="str">
            <v>Regimen 276</v>
          </cell>
          <cell r="AY981" t="str">
            <v>Nombrado</v>
          </cell>
          <cell r="AZ981" t="str">
            <v>MC-1</v>
          </cell>
          <cell r="BA981" t="str">
            <v>0071-MC-1-Medico Cirujano N-1</v>
          </cell>
          <cell r="BB981" t="str">
            <v>15</v>
          </cell>
          <cell r="BF981" t="str">
            <v>NO</v>
          </cell>
          <cell r="BG981" t="str">
            <v>NO</v>
          </cell>
          <cell r="BI981" t="str">
            <v>NO</v>
          </cell>
          <cell r="BJ981" t="str">
            <v>NO</v>
          </cell>
          <cell r="BL981" t="str">
            <v>NO</v>
          </cell>
          <cell r="BM981" t="str">
            <v>Activos</v>
          </cell>
          <cell r="BN981" t="str">
            <v>Profesionales de la Salud</v>
          </cell>
          <cell r="BO981" t="str">
            <v>MEDICO</v>
          </cell>
          <cell r="CL981" t="str">
            <v>UE Red De Salud Abancay</v>
          </cell>
          <cell r="CM981" t="str">
            <v>INACTIVO</v>
          </cell>
          <cell r="CQ981" t="str">
            <v>Perú</v>
          </cell>
        </row>
        <row r="982">
          <cell r="S982" t="str">
            <v>43264684</v>
          </cell>
          <cell r="T982" t="str">
            <v>BERTHA MARIA</v>
          </cell>
          <cell r="U982" t="str">
            <v>CCAHUANA</v>
          </cell>
          <cell r="V982" t="str">
            <v>FLORES</v>
          </cell>
          <cell r="W982" t="str">
            <v>SIN DATOS</v>
          </cell>
          <cell r="X982" t="str">
            <v>13/09/1985</v>
          </cell>
          <cell r="Y982" t="str">
            <v>Femenino</v>
          </cell>
          <cell r="Z982" t="str">
            <v>Soltero</v>
          </cell>
          <cell r="AA982" t="str">
            <v>PJ.NUEVO PERU T 3</v>
          </cell>
          <cell r="AC982" t="str">
            <v>jazmin_5540@hotmail.com</v>
          </cell>
          <cell r="AD982" t="str">
            <v>980326188</v>
          </cell>
          <cell r="AE982" t="str">
            <v>Superior Universitario</v>
          </cell>
          <cell r="AF982" t="str">
            <v>Superior completo</v>
          </cell>
          <cell r="AG982" t="str">
            <v>QUIMICO FARMACEUTICO</v>
          </cell>
          <cell r="AL982" t="str">
            <v>17875</v>
          </cell>
          <cell r="AM982" t="str">
            <v>NO</v>
          </cell>
          <cell r="AR982" t="str">
            <v>SI</v>
          </cell>
          <cell r="AS982" t="str">
            <v>NO</v>
          </cell>
          <cell r="AT982" t="str">
            <v>NO</v>
          </cell>
          <cell r="AU982" t="str">
            <v>01/06/2019</v>
          </cell>
          <cell r="AV982" t="str">
            <v>01/06/2019</v>
          </cell>
          <cell r="AW982" t="str">
            <v>QUIMICO FARMACEUTICO</v>
          </cell>
          <cell r="AX982" t="str">
            <v>Regimen 1057 (CAS)</v>
          </cell>
          <cell r="AY982" t="str">
            <v>Contrato CAS</v>
          </cell>
          <cell r="AZ982" t="str">
            <v>Sin Nivel Remunerativo</v>
          </cell>
          <cell r="BA982" t="str">
            <v>0000-Sin Nivel Remunerativo</v>
          </cell>
          <cell r="BC982" t="str">
            <v>Recursos Ordinarios</v>
          </cell>
          <cell r="BD982" t="str">
            <v>2200</v>
          </cell>
          <cell r="BF982" t="str">
            <v>NO</v>
          </cell>
          <cell r="BG982" t="str">
            <v>NO</v>
          </cell>
          <cell r="BI982" t="str">
            <v>NO</v>
          </cell>
          <cell r="BJ982" t="str">
            <v>NO</v>
          </cell>
          <cell r="BL982" t="str">
            <v>NO</v>
          </cell>
          <cell r="BM982" t="str">
            <v>Contrato Administrativo de Servicios</v>
          </cell>
          <cell r="BN982" t="str">
            <v>Profesionales de la Salud</v>
          </cell>
          <cell r="BO982" t="str">
            <v>PROF. DE LA SALUD</v>
          </cell>
          <cell r="CL982" t="str">
            <v>UE Red De Salud Abancay</v>
          </cell>
          <cell r="CM982" t="str">
            <v>INACTIVO</v>
          </cell>
          <cell r="CQ982" t="str">
            <v>Perú</v>
          </cell>
        </row>
        <row r="983">
          <cell r="S983" t="str">
            <v>47684126</v>
          </cell>
          <cell r="T983" t="str">
            <v>EDITH</v>
          </cell>
          <cell r="U983" t="str">
            <v>TEVES</v>
          </cell>
          <cell r="V983" t="str">
            <v>HUAMANI</v>
          </cell>
          <cell r="W983" t="str">
            <v>SIN DATOS</v>
          </cell>
          <cell r="X983" t="str">
            <v>16/05/1991</v>
          </cell>
          <cell r="Y983" t="str">
            <v>Femenino</v>
          </cell>
          <cell r="Z983" t="str">
            <v>Soltero</v>
          </cell>
          <cell r="AA983" t="str">
            <v>MARISCAL GAMARRA S/N</v>
          </cell>
          <cell r="AE983" t="str">
            <v>Superior Técnico</v>
          </cell>
          <cell r="AF983" t="str">
            <v>Técnico superior incompleto</v>
          </cell>
          <cell r="AG983" t="str">
            <v>TECNICO EN MANTENIMIENTO</v>
          </cell>
          <cell r="AK983" t="str">
            <v>ESTUDIANTE</v>
          </cell>
          <cell r="AM983" t="str">
            <v>NO</v>
          </cell>
          <cell r="AR983" t="str">
            <v>SI</v>
          </cell>
          <cell r="AS983" t="str">
            <v>NO</v>
          </cell>
          <cell r="AT983" t="str">
            <v>NO</v>
          </cell>
          <cell r="AU983" t="str">
            <v>01/01/2021</v>
          </cell>
          <cell r="AV983" t="str">
            <v>08/08/2022</v>
          </cell>
          <cell r="AW983" t="str">
            <v>TRABAJADOR/A DE SERVICIOS GENERALES</v>
          </cell>
          <cell r="AX983" t="str">
            <v>Regimen 1057 (CAS)</v>
          </cell>
          <cell r="AY983" t="str">
            <v>CAS LEY N° 31538</v>
          </cell>
          <cell r="AZ983" t="str">
            <v>Sin Nivel Remunerativo</v>
          </cell>
          <cell r="BA983" t="str">
            <v>0000-Sin Nivel Remunerativo</v>
          </cell>
          <cell r="BC983" t="str">
            <v>Recursos Ordinarios</v>
          </cell>
          <cell r="BD983" t="str">
            <v>1625</v>
          </cell>
          <cell r="BE983" t="str">
            <v>Presencial</v>
          </cell>
          <cell r="BF983" t="str">
            <v>NO</v>
          </cell>
          <cell r="BG983" t="str">
            <v>NO</v>
          </cell>
          <cell r="BI983" t="str">
            <v>NO</v>
          </cell>
          <cell r="BJ983" t="str">
            <v>NO</v>
          </cell>
          <cell r="BL983" t="str">
            <v>NO</v>
          </cell>
          <cell r="BM983" t="str">
            <v>Contrato Administrativo de Servicios</v>
          </cell>
          <cell r="BN983" t="str">
            <v>Auxiliares</v>
          </cell>
          <cell r="BO983" t="str">
            <v>AUXILIAR ADM</v>
          </cell>
          <cell r="CL983" t="str">
            <v>UE Red De Salud Abancay</v>
          </cell>
          <cell r="CM983" t="str">
            <v>CAS SIN PLAZA</v>
          </cell>
          <cell r="CQ983" t="str">
            <v>Perú</v>
          </cell>
          <cell r="CR983" t="str">
            <v>MICRORED DE SALUD LAMBRAMA</v>
          </cell>
        </row>
        <row r="984">
          <cell r="S984" t="str">
            <v>70818206</v>
          </cell>
          <cell r="T984" t="str">
            <v>CARMEN FRESIA</v>
          </cell>
          <cell r="U984" t="str">
            <v>FERNANDEZ</v>
          </cell>
          <cell r="V984" t="str">
            <v>VERGARA</v>
          </cell>
          <cell r="W984" t="str">
            <v>SIN DATOS</v>
          </cell>
          <cell r="X984" t="str">
            <v>13/02/1993</v>
          </cell>
          <cell r="Y984" t="str">
            <v>Femenino</v>
          </cell>
          <cell r="Z984" t="str">
            <v>Soltero</v>
          </cell>
          <cell r="AA984" t="str">
            <v>CALLE ELENA FRAY DE PASTOR MZ.A LT.10 VILLA MILITAR</v>
          </cell>
          <cell r="AE984" t="str">
            <v>Superior Universitario</v>
          </cell>
          <cell r="AF984" t="str">
            <v>Superior completo</v>
          </cell>
          <cell r="AG984" t="str">
            <v>MEDICO CIRUJANO</v>
          </cell>
          <cell r="AK984" t="str">
            <v>TITULO</v>
          </cell>
          <cell r="AL984" t="str">
            <v>89606</v>
          </cell>
          <cell r="AM984" t="str">
            <v>NO</v>
          </cell>
          <cell r="AR984" t="str">
            <v>SI</v>
          </cell>
          <cell r="AS984" t="str">
            <v>NO</v>
          </cell>
          <cell r="AT984" t="str">
            <v>NO</v>
          </cell>
          <cell r="AU984" t="str">
            <v>01/07/2020</v>
          </cell>
          <cell r="AV984" t="str">
            <v>01/07/2020</v>
          </cell>
          <cell r="AW984" t="str">
            <v>MEDICO</v>
          </cell>
          <cell r="AX984" t="str">
            <v>Regimen 1057 (CAS)</v>
          </cell>
          <cell r="AY984" t="str">
            <v>Contrato CAS</v>
          </cell>
          <cell r="AZ984" t="str">
            <v>Sin Nivel Remunerativo</v>
          </cell>
          <cell r="BA984" t="str">
            <v>0000-Sin Nivel Remunerativo</v>
          </cell>
          <cell r="BC984" t="str">
            <v>Recursos Ordinarios</v>
          </cell>
          <cell r="BD984" t="str">
            <v>4900</v>
          </cell>
          <cell r="BE984" t="str">
            <v>Presencial</v>
          </cell>
          <cell r="BF984" t="str">
            <v>NO</v>
          </cell>
          <cell r="BG984" t="str">
            <v>SI</v>
          </cell>
          <cell r="BI984" t="str">
            <v>NO</v>
          </cell>
          <cell r="BJ984" t="str">
            <v>NO</v>
          </cell>
          <cell r="BL984" t="str">
            <v>NO</v>
          </cell>
          <cell r="BM984" t="str">
            <v>Contrato Administrativo de Servicios</v>
          </cell>
          <cell r="BN984" t="str">
            <v>Profesionales de la Salud</v>
          </cell>
          <cell r="BO984" t="str">
            <v>MEDICO</v>
          </cell>
          <cell r="CL984" t="str">
            <v>UE Red De Salud Abancay</v>
          </cell>
          <cell r="CM984" t="str">
            <v>INACTIVO</v>
          </cell>
          <cell r="CQ984" t="str">
            <v>Perú</v>
          </cell>
        </row>
        <row r="985">
          <cell r="S985" t="str">
            <v>46663906</v>
          </cell>
          <cell r="T985" t="str">
            <v>ZENAIDA</v>
          </cell>
          <cell r="U985" t="str">
            <v>ACHAICA</v>
          </cell>
          <cell r="V985" t="str">
            <v>VALLENAS</v>
          </cell>
          <cell r="W985" t="str">
            <v>SIN DATOS</v>
          </cell>
          <cell r="X985" t="str">
            <v>13/11/1990</v>
          </cell>
          <cell r="Y985" t="str">
            <v>Femenino</v>
          </cell>
          <cell r="Z985" t="str">
            <v>Soltero</v>
          </cell>
          <cell r="AA985" t="str">
            <v>COMUNIDAD CIRCA</v>
          </cell>
          <cell r="AE985" t="str">
            <v>Superior Universitario</v>
          </cell>
          <cell r="AF985" t="str">
            <v>Superior completo</v>
          </cell>
          <cell r="AG985" t="str">
            <v>ENFERMERA(O)</v>
          </cell>
          <cell r="AK985" t="str">
            <v>TITULO</v>
          </cell>
          <cell r="AM985" t="str">
            <v>NO</v>
          </cell>
          <cell r="AR985" t="str">
            <v>SI</v>
          </cell>
          <cell r="AS985" t="str">
            <v>NO</v>
          </cell>
          <cell r="AT985" t="str">
            <v>NO</v>
          </cell>
          <cell r="AU985" t="str">
            <v>17/05/2021</v>
          </cell>
          <cell r="AV985" t="str">
            <v>17/05/2021</v>
          </cell>
          <cell r="AW985" t="str">
            <v>ENFERMERA/O</v>
          </cell>
          <cell r="AX985" t="str">
            <v>Regimen 276</v>
          </cell>
          <cell r="AY985" t="str">
            <v>Contratado 276 - Plazo fijo</v>
          </cell>
          <cell r="AZ985" t="str">
            <v>ENF-10</v>
          </cell>
          <cell r="BA985" t="str">
            <v>0076-ENF-10-Enfermera (nivel I)</v>
          </cell>
          <cell r="BB985" t="str">
            <v>10</v>
          </cell>
          <cell r="BC985" t="str">
            <v>Recursos Ordinarios</v>
          </cell>
          <cell r="BE985" t="str">
            <v>Presencial</v>
          </cell>
          <cell r="BF985" t="str">
            <v>NO</v>
          </cell>
          <cell r="BG985" t="str">
            <v>NO</v>
          </cell>
          <cell r="BI985" t="str">
            <v>NO</v>
          </cell>
          <cell r="BJ985" t="str">
            <v>NO</v>
          </cell>
          <cell r="BL985" t="str">
            <v>NO</v>
          </cell>
          <cell r="BM985" t="str">
            <v>Activos</v>
          </cell>
          <cell r="BN985" t="str">
            <v>Profesionales de la Salud</v>
          </cell>
          <cell r="BO985" t="str">
            <v>PROF. DE LA SALUD</v>
          </cell>
          <cell r="CL985" t="str">
            <v>UE Red De Salud Abancay</v>
          </cell>
          <cell r="CM985" t="str">
            <v>INACTIVO</v>
          </cell>
          <cell r="CQ985" t="str">
            <v>Perú</v>
          </cell>
          <cell r="CR985" t="str">
            <v>MICRORED DE SALUD LAMBRAMA</v>
          </cell>
        </row>
        <row r="986">
          <cell r="S986" t="str">
            <v>74501564</v>
          </cell>
          <cell r="T986" t="str">
            <v>ENRIQUE JESUS</v>
          </cell>
          <cell r="U986" t="str">
            <v>AREVALO</v>
          </cell>
          <cell r="V986" t="str">
            <v>CABALLERO</v>
          </cell>
          <cell r="W986" t="str">
            <v>SIN DATOS</v>
          </cell>
          <cell r="X986" t="str">
            <v>29/05/1996</v>
          </cell>
          <cell r="Y986" t="str">
            <v>Masculino</v>
          </cell>
          <cell r="Z986" t="str">
            <v>Soltero</v>
          </cell>
          <cell r="AA986" t="str">
            <v>JAMAICA</v>
          </cell>
          <cell r="AE986" t="str">
            <v>Superior Universitario</v>
          </cell>
          <cell r="AF986" t="str">
            <v>Superior completo</v>
          </cell>
          <cell r="AG986" t="str">
            <v>MEDICO CIRUJANO</v>
          </cell>
          <cell r="AK986" t="str">
            <v>TITULO</v>
          </cell>
          <cell r="AL986" t="str">
            <v>089564</v>
          </cell>
          <cell r="AM986" t="str">
            <v>NO</v>
          </cell>
          <cell r="AR986" t="str">
            <v>SI</v>
          </cell>
          <cell r="AS986" t="str">
            <v>NO</v>
          </cell>
          <cell r="AT986" t="str">
            <v>NO</v>
          </cell>
          <cell r="AU986" t="str">
            <v>13/10/2021</v>
          </cell>
          <cell r="AV986" t="str">
            <v>13/10/2021</v>
          </cell>
          <cell r="AW986" t="str">
            <v>MEDICO</v>
          </cell>
          <cell r="AX986" t="str">
            <v>Regimen 1057 (CAS)</v>
          </cell>
          <cell r="AY986" t="str">
            <v>Contrato CAS</v>
          </cell>
          <cell r="AZ986" t="str">
            <v>Sin Nivel Remunerativo</v>
          </cell>
          <cell r="BA986" t="str">
            <v>0000-Sin Nivel Remunerativo</v>
          </cell>
          <cell r="BC986" t="str">
            <v>Recursos por Operaciones Oficiales de Credito</v>
          </cell>
          <cell r="BD986" t="str">
            <v>5500</v>
          </cell>
          <cell r="BE986" t="str">
            <v>Presencial</v>
          </cell>
          <cell r="BF986" t="str">
            <v>NO</v>
          </cell>
          <cell r="BG986" t="str">
            <v>SI</v>
          </cell>
          <cell r="BI986" t="str">
            <v>NO</v>
          </cell>
          <cell r="BJ986" t="str">
            <v>NO</v>
          </cell>
          <cell r="BL986" t="str">
            <v>NO</v>
          </cell>
          <cell r="BM986" t="str">
            <v>Contrato Administrativo de Servicios</v>
          </cell>
          <cell r="BN986" t="str">
            <v>Profesionales de la Salud</v>
          </cell>
          <cell r="BO986" t="str">
            <v>MEDICO</v>
          </cell>
          <cell r="CL986" t="str">
            <v>UE Red De Salud Abancay</v>
          </cell>
          <cell r="CM986" t="str">
            <v>INACTIVO</v>
          </cell>
        </row>
        <row r="987">
          <cell r="S987" t="str">
            <v>71800980</v>
          </cell>
          <cell r="T987" t="str">
            <v>ZULMA</v>
          </cell>
          <cell r="U987" t="str">
            <v>HUAMANHORCCO</v>
          </cell>
          <cell r="V987" t="str">
            <v>GONZALES</v>
          </cell>
          <cell r="W987" t="str">
            <v>SIN DATOS</v>
          </cell>
          <cell r="X987" t="str">
            <v>30/07/1997</v>
          </cell>
          <cell r="Y987" t="str">
            <v>Femenino</v>
          </cell>
          <cell r="Z987" t="str">
            <v>Soltero</v>
          </cell>
          <cell r="AA987" t="str">
            <v>PROLONG. CUSCO N 631</v>
          </cell>
          <cell r="AE987" t="str">
            <v>Superior Técnico</v>
          </cell>
          <cell r="AF987" t="str">
            <v>Técnico superior completo</v>
          </cell>
          <cell r="AG987" t="str">
            <v>TECNICO EN ENFERMERIA</v>
          </cell>
          <cell r="AK987" t="str">
            <v>TITULO</v>
          </cell>
          <cell r="AM987" t="str">
            <v>NO</v>
          </cell>
          <cell r="AR987" t="str">
            <v>SI</v>
          </cell>
          <cell r="AS987" t="str">
            <v>NO</v>
          </cell>
          <cell r="AT987" t="str">
            <v>NO</v>
          </cell>
          <cell r="AU987" t="str">
            <v>19/10/2021</v>
          </cell>
          <cell r="AV987" t="str">
            <v>09/08/2022</v>
          </cell>
          <cell r="AW987" t="str">
            <v>TECNICO/A EN ENFERMERIA I</v>
          </cell>
          <cell r="AX987" t="str">
            <v>Regimen 1057 (CAS)</v>
          </cell>
          <cell r="AY987" t="str">
            <v>CAS LEY N° 31538</v>
          </cell>
          <cell r="AZ987" t="str">
            <v>Sin Nivel Remunerativo</v>
          </cell>
          <cell r="BA987" t="str">
            <v>0000-Sin Nivel Remunerativo</v>
          </cell>
          <cell r="BC987" t="str">
            <v>Recursos Ordinarios</v>
          </cell>
          <cell r="BD987" t="str">
            <v>1800</v>
          </cell>
          <cell r="BE987" t="str">
            <v>Presencial</v>
          </cell>
          <cell r="BF987" t="str">
            <v>NO</v>
          </cell>
          <cell r="BG987" t="str">
            <v>NO</v>
          </cell>
          <cell r="BI987" t="str">
            <v>NO</v>
          </cell>
          <cell r="BJ987" t="str">
            <v>NO</v>
          </cell>
          <cell r="BL987" t="str">
            <v>NO</v>
          </cell>
          <cell r="BM987" t="str">
            <v>Contrato Administrativo de Servicios</v>
          </cell>
          <cell r="BN987" t="str">
            <v>Tecnicos</v>
          </cell>
          <cell r="BO987" t="str">
            <v>TECNICO ASIS</v>
          </cell>
          <cell r="CL987" t="str">
            <v>UE Red De Salud Abancay</v>
          </cell>
          <cell r="CM987" t="str">
            <v>CAS SIN PLAZA</v>
          </cell>
          <cell r="CQ987" t="str">
            <v>Perú</v>
          </cell>
          <cell r="CR987" t="str">
            <v>MICRORED DE SALUD LAMBRAMA</v>
          </cell>
        </row>
        <row r="988">
          <cell r="S988" t="str">
            <v>31043793</v>
          </cell>
          <cell r="T988" t="str">
            <v>ERIKA AURELIA</v>
          </cell>
          <cell r="U988" t="str">
            <v>MONTES</v>
          </cell>
          <cell r="V988" t="str">
            <v>RETAMOSO</v>
          </cell>
          <cell r="W988" t="str">
            <v>SIN DATOS</v>
          </cell>
          <cell r="X988" t="str">
            <v>06/06/1977</v>
          </cell>
          <cell r="Y988" t="str">
            <v>Femenino</v>
          </cell>
          <cell r="Z988" t="str">
            <v>Soltero</v>
          </cell>
          <cell r="AA988" t="str">
            <v>AV PANAMERICANA A 03</v>
          </cell>
          <cell r="AC988" t="str">
            <v>lokis_16@hotmail.com</v>
          </cell>
          <cell r="AD988" t="str">
            <v>983900092</v>
          </cell>
          <cell r="AE988" t="str">
            <v>Superior Universitario</v>
          </cell>
          <cell r="AF988" t="str">
            <v>Superior completo</v>
          </cell>
          <cell r="AG988" t="str">
            <v>ENFERMERA(O)</v>
          </cell>
          <cell r="AK988" t="str">
            <v>TITULO</v>
          </cell>
          <cell r="AL988" t="str">
            <v>81388</v>
          </cell>
          <cell r="AM988" t="str">
            <v>NO</v>
          </cell>
          <cell r="AR988" t="str">
            <v>SI</v>
          </cell>
          <cell r="AS988" t="str">
            <v>NO</v>
          </cell>
          <cell r="AT988" t="str">
            <v>NO</v>
          </cell>
          <cell r="AV988" t="str">
            <v>2016-05-06</v>
          </cell>
          <cell r="AW988" t="str">
            <v>ENFERMERA/O</v>
          </cell>
          <cell r="AX988" t="str">
            <v>Regimen 276</v>
          </cell>
          <cell r="AZ988" t="str">
            <v>ENF-10</v>
          </cell>
          <cell r="BA988" t="str">
            <v>0076-ENF-10-Enfermera (nivel I)</v>
          </cell>
          <cell r="BB988" t="str">
            <v>10</v>
          </cell>
          <cell r="BF988" t="str">
            <v>NO</v>
          </cell>
          <cell r="BG988" t="str">
            <v>NO</v>
          </cell>
          <cell r="BI988" t="str">
            <v>NO</v>
          </cell>
          <cell r="BJ988" t="str">
            <v>NO</v>
          </cell>
          <cell r="BL988" t="str">
            <v>NO</v>
          </cell>
          <cell r="BM988" t="str">
            <v>Activos</v>
          </cell>
          <cell r="BN988" t="str">
            <v>Profesionales de la Salud</v>
          </cell>
          <cell r="BO988" t="str">
            <v>PROF. DE LA SALUD</v>
          </cell>
          <cell r="CL988" t="str">
            <v>UE Red De Salud Abancay</v>
          </cell>
          <cell r="CM988" t="str">
            <v>INACTIVO</v>
          </cell>
          <cell r="CQ988" t="str">
            <v>Perú</v>
          </cell>
        </row>
        <row r="989">
          <cell r="S989" t="str">
            <v>46257084</v>
          </cell>
          <cell r="T989" t="str">
            <v>KATERIN ROSSI</v>
          </cell>
          <cell r="U989" t="str">
            <v>FLORENCIO</v>
          </cell>
          <cell r="V989" t="str">
            <v>FLORES</v>
          </cell>
          <cell r="X989" t="str">
            <v>1989-07-29</v>
          </cell>
          <cell r="Y989" t="str">
            <v>Femenino</v>
          </cell>
          <cell r="AC989" t="str">
            <v>luckyforkathy_89@hotmail.com</v>
          </cell>
          <cell r="AD989" t="str">
            <v>991708917</v>
          </cell>
          <cell r="AG989" t="str">
            <v>OBSTETRA</v>
          </cell>
          <cell r="AL989" t="str">
            <v>29645</v>
          </cell>
          <cell r="AM989" t="str">
            <v>NO</v>
          </cell>
          <cell r="AR989" t="str">
            <v>SI</v>
          </cell>
          <cell r="AS989" t="str">
            <v>NO</v>
          </cell>
          <cell r="AT989" t="str">
            <v>NO</v>
          </cell>
          <cell r="AX989" t="str">
            <v>Regimen 276</v>
          </cell>
          <cell r="BF989" t="str">
            <v>NO</v>
          </cell>
          <cell r="BG989" t="str">
            <v>NO</v>
          </cell>
          <cell r="BI989" t="str">
            <v>NO</v>
          </cell>
          <cell r="BJ989" t="str">
            <v>NO</v>
          </cell>
          <cell r="BL989" t="str">
            <v>NO</v>
          </cell>
          <cell r="CM989" t="str">
            <v>INACTIVO</v>
          </cell>
          <cell r="CQ989" t="str">
            <v>Perú</v>
          </cell>
        </row>
        <row r="990">
          <cell r="S990" t="str">
            <v>46926818</v>
          </cell>
          <cell r="T990" t="str">
            <v>JOSSELIN JESSENIA</v>
          </cell>
          <cell r="U990" t="str">
            <v>YUPANQUI</v>
          </cell>
          <cell r="V990" t="str">
            <v>SIERRA</v>
          </cell>
          <cell r="X990" t="str">
            <v>1992-03-11</v>
          </cell>
          <cell r="Y990" t="str">
            <v>Femenino</v>
          </cell>
          <cell r="AG990" t="str">
            <v>OBSTETRA</v>
          </cell>
          <cell r="AL990" t="str">
            <v>31068</v>
          </cell>
          <cell r="AM990" t="str">
            <v>NO</v>
          </cell>
          <cell r="AR990" t="str">
            <v>SI</v>
          </cell>
          <cell r="AS990" t="str">
            <v>NO</v>
          </cell>
          <cell r="AT990" t="str">
            <v>NO</v>
          </cell>
          <cell r="AV990" t="str">
            <v>2014-05-06</v>
          </cell>
          <cell r="AX990" t="str">
            <v>Regimen 276</v>
          </cell>
          <cell r="AZ990" t="str">
            <v>OBS-I</v>
          </cell>
          <cell r="BA990" t="str">
            <v>0110-OBS-I-Obstetriz (nivel 10)</v>
          </cell>
          <cell r="BF990" t="str">
            <v>NO</v>
          </cell>
          <cell r="BG990" t="str">
            <v>NO</v>
          </cell>
          <cell r="BI990" t="str">
            <v>NO</v>
          </cell>
          <cell r="BJ990" t="str">
            <v>NO</v>
          </cell>
          <cell r="BL990" t="str">
            <v>NO</v>
          </cell>
          <cell r="BN990" t="str">
            <v>Profesionales de la Salud</v>
          </cell>
          <cell r="BO990" t="str">
            <v>PROF. DE LA SALUD</v>
          </cell>
          <cell r="CM990" t="str">
            <v>INACTIVO</v>
          </cell>
          <cell r="CQ990" t="str">
            <v>Perú</v>
          </cell>
        </row>
        <row r="991">
          <cell r="S991" t="str">
            <v>45682094</v>
          </cell>
          <cell r="T991" t="str">
            <v>BETSABE</v>
          </cell>
          <cell r="U991" t="str">
            <v>ALTAMIRANO</v>
          </cell>
          <cell r="V991" t="str">
            <v>VASQUEZ</v>
          </cell>
          <cell r="W991" t="str">
            <v>SIN DATOS</v>
          </cell>
          <cell r="X991" t="str">
            <v>30/04/1989</v>
          </cell>
          <cell r="Y991" t="str">
            <v>Femenino</v>
          </cell>
          <cell r="Z991" t="str">
            <v>Soltero</v>
          </cell>
          <cell r="AA991" t="str">
            <v>AV.JOSE MARIA ARGUEDAS 609</v>
          </cell>
          <cell r="AC991" t="str">
            <v>betylove_18@hotmail.com</v>
          </cell>
          <cell r="AD991" t="str">
            <v>986997419</v>
          </cell>
          <cell r="AE991" t="str">
            <v>Superior Universitario</v>
          </cell>
          <cell r="AF991" t="str">
            <v>Superior completo</v>
          </cell>
          <cell r="AG991" t="str">
            <v>OBSTETRA</v>
          </cell>
          <cell r="AK991" t="str">
            <v>TITULO</v>
          </cell>
          <cell r="AL991" t="str">
            <v>33114</v>
          </cell>
          <cell r="AM991" t="str">
            <v>NO</v>
          </cell>
          <cell r="AR991" t="str">
            <v>SI</v>
          </cell>
          <cell r="AS991" t="str">
            <v>NO</v>
          </cell>
          <cell r="AT991" t="str">
            <v>NO</v>
          </cell>
          <cell r="AV991" t="str">
            <v>2016-05-06</v>
          </cell>
          <cell r="AW991" t="str">
            <v>OBSTETRA</v>
          </cell>
          <cell r="AX991" t="str">
            <v>Regimen 276</v>
          </cell>
          <cell r="AZ991" t="str">
            <v>OBS-I</v>
          </cell>
          <cell r="BA991" t="str">
            <v>0110-OBS-I-Obstetriz (nivel 10)</v>
          </cell>
          <cell r="BB991" t="str">
            <v>1</v>
          </cell>
          <cell r="BF991" t="str">
            <v>NO</v>
          </cell>
          <cell r="BG991" t="str">
            <v>NO</v>
          </cell>
          <cell r="BI991" t="str">
            <v>NO</v>
          </cell>
          <cell r="BJ991" t="str">
            <v>NO</v>
          </cell>
          <cell r="BL991" t="str">
            <v>NO</v>
          </cell>
          <cell r="BM991" t="str">
            <v>Activos</v>
          </cell>
          <cell r="BN991" t="str">
            <v>Profesionales de la Salud</v>
          </cell>
          <cell r="BO991" t="str">
            <v>PROF. DE LA SALUD</v>
          </cell>
          <cell r="CL991" t="str">
            <v>UE Red De Salud Abancay</v>
          </cell>
          <cell r="CM991" t="str">
            <v>INACTIVO</v>
          </cell>
          <cell r="CQ991" t="str">
            <v>Perú</v>
          </cell>
        </row>
        <row r="992">
          <cell r="S992" t="str">
            <v>46765924</v>
          </cell>
          <cell r="T992" t="str">
            <v>KLENDA ALICIA</v>
          </cell>
          <cell r="U992" t="str">
            <v>ROMAN</v>
          </cell>
          <cell r="V992" t="str">
            <v>NINA</v>
          </cell>
          <cell r="X992" t="str">
            <v>1990-05-16</v>
          </cell>
          <cell r="Y992" t="str">
            <v>Femenino</v>
          </cell>
          <cell r="AC992" t="str">
            <v>klenda12-10@hotmail.com</v>
          </cell>
          <cell r="AD992" t="str">
            <v>940940684</v>
          </cell>
          <cell r="AG992" t="str">
            <v>OBSTETRA</v>
          </cell>
          <cell r="AL992" t="str">
            <v>31547</v>
          </cell>
          <cell r="AM992" t="str">
            <v>NO</v>
          </cell>
          <cell r="AR992" t="str">
            <v>SI</v>
          </cell>
          <cell r="AS992" t="str">
            <v>NO</v>
          </cell>
          <cell r="AT992" t="str">
            <v>NO</v>
          </cell>
          <cell r="AV992" t="str">
            <v>2015-05-06</v>
          </cell>
          <cell r="AX992" t="str">
            <v>Regimen 276</v>
          </cell>
          <cell r="AZ992" t="str">
            <v>OBS-I</v>
          </cell>
          <cell r="BA992" t="str">
            <v>0110-OBS-I-Obstetriz (nivel 10)</v>
          </cell>
          <cell r="BF992" t="str">
            <v>NO</v>
          </cell>
          <cell r="BG992" t="str">
            <v>NO</v>
          </cell>
          <cell r="BI992" t="str">
            <v>NO</v>
          </cell>
          <cell r="BJ992" t="str">
            <v>NO</v>
          </cell>
          <cell r="BL992" t="str">
            <v>NO</v>
          </cell>
          <cell r="BN992" t="str">
            <v>Profesionales de la Salud</v>
          </cell>
          <cell r="BO992" t="str">
            <v>PROF. DE LA SALUD</v>
          </cell>
          <cell r="CM992" t="str">
            <v>INACTIVO</v>
          </cell>
          <cell r="CQ992" t="str">
            <v>Perú</v>
          </cell>
        </row>
        <row r="993">
          <cell r="S993" t="str">
            <v>45200227</v>
          </cell>
          <cell r="T993" t="str">
            <v>EVELYN MARGOTT</v>
          </cell>
          <cell r="U993" t="str">
            <v>ASENCIOS</v>
          </cell>
          <cell r="V993" t="str">
            <v>FALCON</v>
          </cell>
          <cell r="W993" t="str">
            <v>SIN DATOS</v>
          </cell>
          <cell r="X993" t="str">
            <v>10/07/1988</v>
          </cell>
          <cell r="Y993" t="str">
            <v>Femenino</v>
          </cell>
          <cell r="Z993" t="str">
            <v>Soltero</v>
          </cell>
          <cell r="AA993" t="str">
            <v>JR.TACNA 3062 URB. PERU</v>
          </cell>
          <cell r="AC993" t="str">
            <v>easenciosf@gmail.com</v>
          </cell>
          <cell r="AD993" t="str">
            <v>993081596</v>
          </cell>
          <cell r="AE993" t="str">
            <v>Superior Universitario</v>
          </cell>
          <cell r="AF993" t="str">
            <v>Superior completo</v>
          </cell>
          <cell r="AG993" t="str">
            <v>OBSTETRA</v>
          </cell>
          <cell r="AK993" t="str">
            <v>TITULO</v>
          </cell>
          <cell r="AL993" t="str">
            <v>31751</v>
          </cell>
          <cell r="AM993" t="str">
            <v>NO</v>
          </cell>
          <cell r="AR993" t="str">
            <v>SI</v>
          </cell>
          <cell r="AS993" t="str">
            <v>NO</v>
          </cell>
          <cell r="AT993" t="str">
            <v>NO</v>
          </cell>
          <cell r="AV993" t="str">
            <v>2016-05-06</v>
          </cell>
          <cell r="AW993" t="str">
            <v>OBSTETRA</v>
          </cell>
          <cell r="AX993" t="str">
            <v>Regimen 276</v>
          </cell>
          <cell r="AZ993" t="str">
            <v>OBS-I</v>
          </cell>
          <cell r="BA993" t="str">
            <v>0110-OBS-I-Obstetriz (nivel 10)</v>
          </cell>
          <cell r="BB993" t="str">
            <v>1</v>
          </cell>
          <cell r="BF993" t="str">
            <v>NO</v>
          </cell>
          <cell r="BG993" t="str">
            <v>NO</v>
          </cell>
          <cell r="BI993" t="str">
            <v>NO</v>
          </cell>
          <cell r="BJ993" t="str">
            <v>NO</v>
          </cell>
          <cell r="BL993" t="str">
            <v>NO</v>
          </cell>
          <cell r="BM993" t="str">
            <v>Activos</v>
          </cell>
          <cell r="BN993" t="str">
            <v>Profesionales de la Salud</v>
          </cell>
          <cell r="BO993" t="str">
            <v>PROF. DE LA SALUD</v>
          </cell>
          <cell r="CL993" t="str">
            <v>UE Red De Salud Abancay</v>
          </cell>
          <cell r="CM993" t="str">
            <v>INACTIVO</v>
          </cell>
          <cell r="CQ993" t="str">
            <v>Perú</v>
          </cell>
        </row>
        <row r="994">
          <cell r="S994" t="str">
            <v>46051354</v>
          </cell>
          <cell r="T994" t="str">
            <v>MAXI DENYSSE</v>
          </cell>
          <cell r="U994" t="str">
            <v>URIARTE</v>
          </cell>
          <cell r="V994" t="str">
            <v>ROZAS</v>
          </cell>
          <cell r="X994" t="str">
            <v>1989-11-08</v>
          </cell>
          <cell r="Y994" t="str">
            <v>Femenino</v>
          </cell>
          <cell r="AC994" t="str">
            <v>denis_17_06@hotmail.com</v>
          </cell>
          <cell r="AG994" t="str">
            <v>OBSTETRA</v>
          </cell>
          <cell r="AL994" t="str">
            <v>31598</v>
          </cell>
          <cell r="AM994" t="str">
            <v>NO</v>
          </cell>
          <cell r="AR994" t="str">
            <v>SI</v>
          </cell>
          <cell r="AS994" t="str">
            <v>NO</v>
          </cell>
          <cell r="AT994" t="str">
            <v>NO</v>
          </cell>
          <cell r="AV994" t="str">
            <v>2015-05-06</v>
          </cell>
          <cell r="AX994" t="str">
            <v>Regimen 276</v>
          </cell>
          <cell r="AZ994" t="str">
            <v>OBS-I</v>
          </cell>
          <cell r="BA994" t="str">
            <v>0110-OBS-I-Obstetriz (nivel 10)</v>
          </cell>
          <cell r="BF994" t="str">
            <v>NO</v>
          </cell>
          <cell r="BG994" t="str">
            <v>NO</v>
          </cell>
          <cell r="BI994" t="str">
            <v>NO</v>
          </cell>
          <cell r="BJ994" t="str">
            <v>NO</v>
          </cell>
          <cell r="BL994" t="str">
            <v>NO</v>
          </cell>
          <cell r="BN994" t="str">
            <v>Profesionales de la Salud</v>
          </cell>
          <cell r="BO994" t="str">
            <v>PROF. DE LA SALUD</v>
          </cell>
          <cell r="CM994" t="str">
            <v>INACTIVO</v>
          </cell>
          <cell r="CQ994" t="str">
            <v>Perú</v>
          </cell>
        </row>
        <row r="995">
          <cell r="S995" t="str">
            <v>43851768</v>
          </cell>
          <cell r="T995" t="str">
            <v>NANCY SOLEDAD</v>
          </cell>
          <cell r="U995" t="str">
            <v>GUZMAN</v>
          </cell>
          <cell r="V995" t="str">
            <v>LOAYZA</v>
          </cell>
          <cell r="X995" t="str">
            <v>1986-09-24</v>
          </cell>
          <cell r="Y995" t="str">
            <v>Femenino</v>
          </cell>
          <cell r="AC995" t="str">
            <v>nancygl24@hotmail.com</v>
          </cell>
          <cell r="AG995" t="str">
            <v>CIRUJANO DENTISTA</v>
          </cell>
          <cell r="AL995" t="str">
            <v>27511</v>
          </cell>
          <cell r="AM995" t="str">
            <v>NO</v>
          </cell>
          <cell r="AR995" t="str">
            <v>SI</v>
          </cell>
          <cell r="AS995" t="str">
            <v>NO</v>
          </cell>
          <cell r="AT995" t="str">
            <v>NO</v>
          </cell>
          <cell r="AX995" t="str">
            <v>Regimen 276</v>
          </cell>
          <cell r="BF995" t="str">
            <v>NO</v>
          </cell>
          <cell r="BG995" t="str">
            <v>NO</v>
          </cell>
          <cell r="BI995" t="str">
            <v>NO</v>
          </cell>
          <cell r="BJ995" t="str">
            <v>NO</v>
          </cell>
          <cell r="BL995" t="str">
            <v>NO</v>
          </cell>
          <cell r="CM995" t="str">
            <v>INACTIVO</v>
          </cell>
          <cell r="CQ995" t="str">
            <v>Perú</v>
          </cell>
        </row>
        <row r="996">
          <cell r="S996" t="str">
            <v>47160410</v>
          </cell>
          <cell r="T996" t="str">
            <v>ERIKA</v>
          </cell>
          <cell r="U996" t="str">
            <v>ROJAS</v>
          </cell>
          <cell r="V996" t="str">
            <v>GARCIA</v>
          </cell>
          <cell r="X996" t="str">
            <v>1991-06-03</v>
          </cell>
          <cell r="Y996" t="str">
            <v>Femenino</v>
          </cell>
          <cell r="AC996" t="str">
            <v>erika_gemi3@hotmail.com</v>
          </cell>
          <cell r="AD996" t="str">
            <v>989780890</v>
          </cell>
          <cell r="AG996" t="str">
            <v>OBSTETRA</v>
          </cell>
          <cell r="AL996" t="str">
            <v>31600</v>
          </cell>
          <cell r="AM996" t="str">
            <v>NO</v>
          </cell>
          <cell r="AR996" t="str">
            <v>SI</v>
          </cell>
          <cell r="AS996" t="str">
            <v>NO</v>
          </cell>
          <cell r="AT996" t="str">
            <v>NO</v>
          </cell>
          <cell r="AV996" t="str">
            <v>2015-05-06</v>
          </cell>
          <cell r="AX996" t="str">
            <v>Regimen 276</v>
          </cell>
          <cell r="AZ996" t="str">
            <v>OBS-I</v>
          </cell>
          <cell r="BA996" t="str">
            <v>0110-OBS-I-Obstetriz (nivel 10)</v>
          </cell>
          <cell r="BF996" t="str">
            <v>NO</v>
          </cell>
          <cell r="BG996" t="str">
            <v>NO</v>
          </cell>
          <cell r="BI996" t="str">
            <v>NO</v>
          </cell>
          <cell r="BJ996" t="str">
            <v>NO</v>
          </cell>
          <cell r="BL996" t="str">
            <v>NO</v>
          </cell>
          <cell r="BN996" t="str">
            <v>Profesionales de la Salud</v>
          </cell>
          <cell r="BO996" t="str">
            <v>PROF. DE LA SALUD</v>
          </cell>
          <cell r="CM996" t="str">
            <v>INACTIVO</v>
          </cell>
          <cell r="CQ996" t="str">
            <v>Perú</v>
          </cell>
        </row>
        <row r="997">
          <cell r="S997" t="str">
            <v>40136447</v>
          </cell>
          <cell r="T997" t="str">
            <v>DORIS</v>
          </cell>
          <cell r="U997" t="str">
            <v>TELLO</v>
          </cell>
          <cell r="V997" t="str">
            <v>FRANCO</v>
          </cell>
          <cell r="X997" t="str">
            <v>1979-01-16</v>
          </cell>
          <cell r="Y997" t="str">
            <v>Femenino</v>
          </cell>
          <cell r="AC997" t="str">
            <v>dorisita_t_f_@hotmail.com</v>
          </cell>
          <cell r="AD997" t="str">
            <v>983989800</v>
          </cell>
          <cell r="AG997" t="str">
            <v>ENFERMERA(O)</v>
          </cell>
          <cell r="AK997" t="str">
            <v>TITULO</v>
          </cell>
          <cell r="AL997" t="str">
            <v>78074</v>
          </cell>
          <cell r="AM997" t="str">
            <v>NO</v>
          </cell>
          <cell r="AR997" t="str">
            <v>SI</v>
          </cell>
          <cell r="AS997" t="str">
            <v>NO</v>
          </cell>
          <cell r="AT997" t="str">
            <v>NO</v>
          </cell>
          <cell r="AV997" t="str">
            <v>2015-10-16</v>
          </cell>
          <cell r="AW997" t="str">
            <v>ENFERMERA/O</v>
          </cell>
          <cell r="AX997" t="str">
            <v>Regimen 276</v>
          </cell>
          <cell r="AZ997" t="str">
            <v>ENF-10</v>
          </cell>
          <cell r="BA997" t="str">
            <v>0076-ENF-10-Enfermera (nivel I)</v>
          </cell>
          <cell r="BB997" t="str">
            <v>10</v>
          </cell>
          <cell r="BF997" t="str">
            <v>NO</v>
          </cell>
          <cell r="BG997" t="str">
            <v>NO</v>
          </cell>
          <cell r="BI997" t="str">
            <v>NO</v>
          </cell>
          <cell r="BJ997" t="str">
            <v>NO</v>
          </cell>
          <cell r="BL997" t="str">
            <v>NO</v>
          </cell>
          <cell r="BN997" t="str">
            <v>Profesionales de la Salud</v>
          </cell>
          <cell r="BO997" t="str">
            <v>PROF. DE LA SALUD</v>
          </cell>
          <cell r="CM997" t="str">
            <v>INACTIVO</v>
          </cell>
          <cell r="CQ997" t="str">
            <v>Perú</v>
          </cell>
        </row>
        <row r="998">
          <cell r="S998" t="str">
            <v>44828928</v>
          </cell>
          <cell r="T998" t="str">
            <v>THAIS DAYANA</v>
          </cell>
          <cell r="U998" t="str">
            <v>VILLAGRA</v>
          </cell>
          <cell r="V998" t="str">
            <v>VALDIVIA</v>
          </cell>
          <cell r="X998" t="str">
            <v>1987-10-17</v>
          </cell>
          <cell r="Y998" t="str">
            <v>Femenino</v>
          </cell>
          <cell r="AC998" t="str">
            <v>thais_d_vv@hotmail.com</v>
          </cell>
          <cell r="AD998" t="str">
            <v>993566334</v>
          </cell>
          <cell r="AG998" t="str">
            <v>CIRUJANO DENTISTA</v>
          </cell>
          <cell r="AL998" t="str">
            <v>29943</v>
          </cell>
          <cell r="AM998" t="str">
            <v>NO</v>
          </cell>
          <cell r="AR998" t="str">
            <v>SI</v>
          </cell>
          <cell r="AS998" t="str">
            <v>NO</v>
          </cell>
          <cell r="AT998" t="str">
            <v>NO</v>
          </cell>
          <cell r="AX998" t="str">
            <v>Regimen 276</v>
          </cell>
          <cell r="BF998" t="str">
            <v>NO</v>
          </cell>
          <cell r="BG998" t="str">
            <v>NO</v>
          </cell>
          <cell r="BI998" t="str">
            <v>NO</v>
          </cell>
          <cell r="BJ998" t="str">
            <v>NO</v>
          </cell>
          <cell r="BL998" t="str">
            <v>NO</v>
          </cell>
          <cell r="CM998" t="str">
            <v>INACTIVO</v>
          </cell>
          <cell r="CQ998" t="str">
            <v>Perú</v>
          </cell>
        </row>
        <row r="999">
          <cell r="S999" t="str">
            <v>44752014</v>
          </cell>
          <cell r="T999" t="str">
            <v>KARINA ELENA</v>
          </cell>
          <cell r="U999" t="str">
            <v>SOTO</v>
          </cell>
          <cell r="V999" t="str">
            <v>POMA</v>
          </cell>
          <cell r="X999" t="str">
            <v>1987-04-14</v>
          </cell>
          <cell r="Y999" t="str">
            <v>Femenino</v>
          </cell>
          <cell r="AC999" t="str">
            <v>kary_04_14@hotmail.com</v>
          </cell>
          <cell r="AD999" t="str">
            <v>989180852</v>
          </cell>
          <cell r="AG999" t="str">
            <v>CIRUJANO DENTISTA</v>
          </cell>
          <cell r="AL999" t="str">
            <v>35639</v>
          </cell>
          <cell r="AM999" t="str">
            <v>NO</v>
          </cell>
          <cell r="AR999" t="str">
            <v>SI</v>
          </cell>
          <cell r="AS999" t="str">
            <v>NO</v>
          </cell>
          <cell r="AT999" t="str">
            <v>NO</v>
          </cell>
          <cell r="AV999" t="str">
            <v>2015-05-16</v>
          </cell>
          <cell r="AX999" t="str">
            <v>Regimen 276</v>
          </cell>
          <cell r="AZ999" t="str">
            <v>CD-I</v>
          </cell>
          <cell r="BA999" t="str">
            <v>0115-CD-I-Cirujano Dentista (nivel I)</v>
          </cell>
          <cell r="BF999" t="str">
            <v>NO</v>
          </cell>
          <cell r="BG999" t="str">
            <v>NO</v>
          </cell>
          <cell r="BI999" t="str">
            <v>NO</v>
          </cell>
          <cell r="BJ999" t="str">
            <v>NO</v>
          </cell>
          <cell r="BL999" t="str">
            <v>NO</v>
          </cell>
          <cell r="BN999" t="str">
            <v>Profesionales de la Salud</v>
          </cell>
          <cell r="BO999" t="str">
            <v>PROF. DE LA SALUD</v>
          </cell>
          <cell r="CM999" t="str">
            <v>INACTIVO</v>
          </cell>
          <cell r="CQ999" t="str">
            <v>Perú</v>
          </cell>
        </row>
        <row r="1000">
          <cell r="S1000" t="str">
            <v>31002950</v>
          </cell>
          <cell r="T1000" t="str">
            <v>MARIA ISABEL</v>
          </cell>
          <cell r="U1000" t="str">
            <v>PERALTA</v>
          </cell>
          <cell r="V1000" t="str">
            <v>DE GAMARRA</v>
          </cell>
          <cell r="W1000" t="str">
            <v>SIN DATOS</v>
          </cell>
          <cell r="X1000" t="str">
            <v>19/11/1952</v>
          </cell>
          <cell r="Y1000" t="str">
            <v>Femenino</v>
          </cell>
          <cell r="Z1000" t="str">
            <v>Casado</v>
          </cell>
          <cell r="AA1000" t="str">
            <v>CALLE CHALHUANCA 206</v>
          </cell>
          <cell r="AE1000" t="str">
            <v>Superior Técnico</v>
          </cell>
          <cell r="AF1000" t="str">
            <v>Técnico superior completo</v>
          </cell>
          <cell r="AG1000" t="str">
            <v>TECNICO EN ENFERMERIA</v>
          </cell>
          <cell r="AK1000" t="str">
            <v>TITULO</v>
          </cell>
          <cell r="AM1000" t="str">
            <v>NO</v>
          </cell>
          <cell r="AR1000" t="str">
            <v>SI</v>
          </cell>
          <cell r="AS1000" t="str">
            <v>NO</v>
          </cell>
          <cell r="AT1000" t="str">
            <v>NO</v>
          </cell>
          <cell r="AU1000" t="str">
            <v>01/12/2017</v>
          </cell>
          <cell r="AV1000" t="str">
            <v>1975-07-01</v>
          </cell>
          <cell r="AW1000" t="str">
            <v>TECNICO/A EN ENFERMERIA I</v>
          </cell>
          <cell r="AX1000" t="str">
            <v>Regimen 276</v>
          </cell>
          <cell r="AY1000" t="str">
            <v>Contratado 276 - Plazo fijo</v>
          </cell>
          <cell r="AZ1000" t="str">
            <v>STC</v>
          </cell>
          <cell r="BA1000" t="str">
            <v>0096-STC-Servidor Tecnico C</v>
          </cell>
          <cell r="BB1000" t="str">
            <v>TC</v>
          </cell>
          <cell r="BF1000" t="str">
            <v>NO</v>
          </cell>
          <cell r="BG1000" t="str">
            <v>NO</v>
          </cell>
          <cell r="BI1000" t="str">
            <v>NO</v>
          </cell>
          <cell r="BJ1000" t="str">
            <v>NO</v>
          </cell>
          <cell r="BL1000" t="str">
            <v>NO</v>
          </cell>
          <cell r="BM1000" t="str">
            <v>Activos</v>
          </cell>
          <cell r="BN1000" t="str">
            <v>Tecnicos</v>
          </cell>
          <cell r="BO1000" t="str">
            <v>TECNICO ASIS</v>
          </cell>
          <cell r="CL1000" t="str">
            <v>UE Red De Salud Abancay</v>
          </cell>
          <cell r="CM1000" t="str">
            <v>INACTIVO</v>
          </cell>
          <cell r="CQ1000" t="str">
            <v>Perú</v>
          </cell>
        </row>
        <row r="1001">
          <cell r="S1001" t="str">
            <v>40634667</v>
          </cell>
          <cell r="T1001" t="str">
            <v>MONICA MELINA</v>
          </cell>
          <cell r="U1001" t="str">
            <v>PADILLA</v>
          </cell>
          <cell r="V1001" t="str">
            <v>MELGAREJO</v>
          </cell>
          <cell r="W1001" t="str">
            <v>DE UBALDO</v>
          </cell>
          <cell r="X1001" t="str">
            <v>06/09/1980</v>
          </cell>
          <cell r="Y1001" t="str">
            <v>Femenino</v>
          </cell>
          <cell r="Z1001" t="str">
            <v>Casado</v>
          </cell>
          <cell r="AA1001" t="str">
            <v>ASOC. DE VIV. REFORMA AGRARIA</v>
          </cell>
          <cell r="AE1001" t="str">
            <v>Superior Universitario</v>
          </cell>
          <cell r="AF1001" t="str">
            <v>Superior completo</v>
          </cell>
          <cell r="AG1001" t="str">
            <v>OBSTETRA</v>
          </cell>
          <cell r="AK1001" t="str">
            <v>TITULO</v>
          </cell>
          <cell r="AM1001" t="str">
            <v>NO</v>
          </cell>
          <cell r="AR1001" t="str">
            <v>SI</v>
          </cell>
          <cell r="AS1001" t="str">
            <v>NO</v>
          </cell>
          <cell r="AT1001" t="str">
            <v>NO</v>
          </cell>
          <cell r="AV1001" t="str">
            <v>2013-03-01</v>
          </cell>
          <cell r="AW1001" t="str">
            <v>OBSTETRA</v>
          </cell>
          <cell r="AX1001" t="str">
            <v>Regimen 1057 (CAS)</v>
          </cell>
          <cell r="AY1001" t="str">
            <v>Contrato CAS</v>
          </cell>
          <cell r="AZ1001" t="str">
            <v>Sin Nivel Remunerativo</v>
          </cell>
          <cell r="BA1001" t="str">
            <v>0000-Sin Nivel Remunerativo</v>
          </cell>
          <cell r="BC1001" t="str">
            <v>Donaciones y Transferencias</v>
          </cell>
          <cell r="BD1001" t="str">
            <v>0</v>
          </cell>
          <cell r="BF1001" t="str">
            <v>NO</v>
          </cell>
          <cell r="BG1001" t="str">
            <v>NO</v>
          </cell>
          <cell r="BI1001" t="str">
            <v>NO</v>
          </cell>
          <cell r="BJ1001" t="str">
            <v>NO</v>
          </cell>
          <cell r="BL1001" t="str">
            <v>NO</v>
          </cell>
          <cell r="BM1001" t="str">
            <v>Contrato Administrativo de Servicios</v>
          </cell>
          <cell r="BN1001" t="str">
            <v>Profesionales de la Salud</v>
          </cell>
          <cell r="BO1001" t="str">
            <v>PROF. DE LA SALUD</v>
          </cell>
          <cell r="CL1001" t="str">
            <v>UE Red De Salud Abancay</v>
          </cell>
          <cell r="CM1001" t="str">
            <v>INACTIVO</v>
          </cell>
          <cell r="CQ1001" t="str">
            <v>Perú</v>
          </cell>
        </row>
        <row r="1002">
          <cell r="S1002" t="str">
            <v>70442429</v>
          </cell>
          <cell r="T1002" t="str">
            <v>EDUARDO LUIS</v>
          </cell>
          <cell r="U1002" t="str">
            <v>ROJAS</v>
          </cell>
          <cell r="V1002" t="str">
            <v>PAREDES</v>
          </cell>
          <cell r="X1002" t="str">
            <v>1989-11-21</v>
          </cell>
          <cell r="Y1002" t="str">
            <v>Masculino</v>
          </cell>
          <cell r="AC1002" t="str">
            <v>luiseduardo@sent.com</v>
          </cell>
          <cell r="AD1002" t="str">
            <v>992005249</v>
          </cell>
          <cell r="AG1002" t="str">
            <v>CIRUJANO DENTISTA</v>
          </cell>
          <cell r="AL1002" t="str">
            <v>31295</v>
          </cell>
          <cell r="AM1002" t="str">
            <v>NO</v>
          </cell>
          <cell r="AR1002" t="str">
            <v>SI</v>
          </cell>
          <cell r="AS1002" t="str">
            <v>NO</v>
          </cell>
          <cell r="AT1002" t="str">
            <v>NO</v>
          </cell>
          <cell r="AV1002" t="str">
            <v>2013-10-01</v>
          </cell>
          <cell r="AX1002" t="str">
            <v>Regimen 276</v>
          </cell>
          <cell r="AZ1002" t="str">
            <v>CD-I</v>
          </cell>
          <cell r="BA1002" t="str">
            <v>0115-CD-I-Cirujano Dentista (nivel I)</v>
          </cell>
          <cell r="BF1002" t="str">
            <v>NO</v>
          </cell>
          <cell r="BG1002" t="str">
            <v>NO</v>
          </cell>
          <cell r="BI1002" t="str">
            <v>NO</v>
          </cell>
          <cell r="BJ1002" t="str">
            <v>NO</v>
          </cell>
          <cell r="BL1002" t="str">
            <v>NO</v>
          </cell>
          <cell r="BN1002" t="str">
            <v>Profesionales de la Salud</v>
          </cell>
          <cell r="BO1002" t="str">
            <v>PROF. DE LA SALUD</v>
          </cell>
          <cell r="CM1002" t="str">
            <v>INACTIVO</v>
          </cell>
          <cell r="CQ1002" t="str">
            <v>Perú</v>
          </cell>
        </row>
        <row r="1003">
          <cell r="S1003" t="str">
            <v>42941918</v>
          </cell>
          <cell r="T1003" t="str">
            <v>JUAN JOSE</v>
          </cell>
          <cell r="U1003" t="str">
            <v>ALTAMIRANO</v>
          </cell>
          <cell r="V1003" t="str">
            <v>MURILLO</v>
          </cell>
          <cell r="X1003" t="str">
            <v>1985-02-02</v>
          </cell>
          <cell r="Y1003" t="str">
            <v>Masculino</v>
          </cell>
          <cell r="AC1003" t="str">
            <v>altamirano.juan@live.com</v>
          </cell>
          <cell r="AD1003" t="str">
            <v>943920647</v>
          </cell>
          <cell r="AG1003" t="str">
            <v>PSICOLOGO</v>
          </cell>
          <cell r="AL1003" t="str">
            <v>16866</v>
          </cell>
          <cell r="AM1003" t="str">
            <v>NO</v>
          </cell>
          <cell r="AR1003" t="str">
            <v>SI</v>
          </cell>
          <cell r="AS1003" t="str">
            <v>NO</v>
          </cell>
          <cell r="AT1003" t="str">
            <v>NO</v>
          </cell>
          <cell r="AX1003" t="str">
            <v>Regimen 276</v>
          </cell>
          <cell r="BF1003" t="str">
            <v>NO</v>
          </cell>
          <cell r="BG1003" t="str">
            <v>NO</v>
          </cell>
          <cell r="BI1003" t="str">
            <v>NO</v>
          </cell>
          <cell r="BJ1003" t="str">
            <v>NO</v>
          </cell>
          <cell r="BL1003" t="str">
            <v>NO</v>
          </cell>
          <cell r="CM1003" t="str">
            <v>INACTIVO</v>
          </cell>
          <cell r="CQ1003" t="str">
            <v>Perú</v>
          </cell>
        </row>
        <row r="1004">
          <cell r="S1004" t="str">
            <v>45137515</v>
          </cell>
          <cell r="T1004" t="str">
            <v>KARENT FIORELLA</v>
          </cell>
          <cell r="U1004" t="str">
            <v>KU</v>
          </cell>
          <cell r="V1004" t="str">
            <v>HERNANDEZ</v>
          </cell>
          <cell r="X1004" t="str">
            <v>1988-04-19</v>
          </cell>
          <cell r="Y1004" t="str">
            <v>Femenino</v>
          </cell>
          <cell r="AC1004" t="str">
            <v>kafita_k19@hotmail.com</v>
          </cell>
          <cell r="AG1004" t="str">
            <v>PSICOLOGO</v>
          </cell>
          <cell r="AL1004" t="str">
            <v>19839</v>
          </cell>
          <cell r="AM1004" t="str">
            <v>NO</v>
          </cell>
          <cell r="AR1004" t="str">
            <v>SI</v>
          </cell>
          <cell r="AS1004" t="str">
            <v>NO</v>
          </cell>
          <cell r="AT1004" t="str">
            <v>NO</v>
          </cell>
          <cell r="AV1004" t="str">
            <v>2014-05-06</v>
          </cell>
          <cell r="AX1004" t="str">
            <v>Regimen 276</v>
          </cell>
          <cell r="AZ1004" t="str">
            <v>PS-IV</v>
          </cell>
          <cell r="BA1004" t="str">
            <v>0314-PS-IV-Pscologo IV</v>
          </cell>
          <cell r="BF1004" t="str">
            <v>NO</v>
          </cell>
          <cell r="BG1004" t="str">
            <v>NO</v>
          </cell>
          <cell r="BI1004" t="str">
            <v>NO</v>
          </cell>
          <cell r="BJ1004" t="str">
            <v>NO</v>
          </cell>
          <cell r="BL1004" t="str">
            <v>NO</v>
          </cell>
          <cell r="BN1004" t="str">
            <v>Profesionales de la Salud</v>
          </cell>
          <cell r="BO1004" t="str">
            <v>PROF. DE LA SALUD</v>
          </cell>
          <cell r="CM1004" t="str">
            <v>INACTIVO</v>
          </cell>
          <cell r="CQ1004" t="str">
            <v>Perú</v>
          </cell>
        </row>
        <row r="1005">
          <cell r="S1005" t="str">
            <v>70437408</v>
          </cell>
          <cell r="T1005" t="str">
            <v>KUSI NAILA</v>
          </cell>
          <cell r="U1005" t="str">
            <v>ROSALES</v>
          </cell>
          <cell r="V1005" t="str">
            <v>VARGAS</v>
          </cell>
          <cell r="X1005" t="str">
            <v>1989-07-28</v>
          </cell>
          <cell r="Y1005" t="str">
            <v>Femenino</v>
          </cell>
          <cell r="AC1005" t="str">
            <v>kusi_nrv@hotmail.com</v>
          </cell>
          <cell r="AD1005" t="str">
            <v>948648179</v>
          </cell>
          <cell r="AG1005" t="str">
            <v>MEDICO CIRUJANO</v>
          </cell>
          <cell r="AL1005" t="str">
            <v>067611</v>
          </cell>
          <cell r="AM1005" t="str">
            <v>NO</v>
          </cell>
          <cell r="AR1005" t="str">
            <v>SI</v>
          </cell>
          <cell r="AS1005" t="str">
            <v>NO</v>
          </cell>
          <cell r="AT1005" t="str">
            <v>NO</v>
          </cell>
          <cell r="AV1005" t="str">
            <v>2014-05-06</v>
          </cell>
          <cell r="AX1005" t="str">
            <v>Regimen 276</v>
          </cell>
          <cell r="AZ1005" t="str">
            <v>MC-1</v>
          </cell>
          <cell r="BA1005" t="str">
            <v>0071-MC-1-Medico Cirujano N-1</v>
          </cell>
          <cell r="BF1005" t="str">
            <v>NO</v>
          </cell>
          <cell r="BG1005" t="str">
            <v>NO</v>
          </cell>
          <cell r="BI1005" t="str">
            <v>NO</v>
          </cell>
          <cell r="BJ1005" t="str">
            <v>NO</v>
          </cell>
          <cell r="BL1005" t="str">
            <v>NO</v>
          </cell>
          <cell r="BN1005" t="str">
            <v>Profesionales de la Salud</v>
          </cell>
          <cell r="BO1005" t="str">
            <v>MEDICO</v>
          </cell>
          <cell r="CM1005" t="str">
            <v>INACTIVO</v>
          </cell>
          <cell r="CQ1005" t="str">
            <v>Perú</v>
          </cell>
        </row>
        <row r="1006">
          <cell r="S1006" t="str">
            <v>72759710</v>
          </cell>
          <cell r="T1006" t="str">
            <v>GLORIA NANCY</v>
          </cell>
          <cell r="U1006" t="str">
            <v>ARONI</v>
          </cell>
          <cell r="V1006" t="str">
            <v>DAMIAN</v>
          </cell>
          <cell r="X1006" t="str">
            <v>1992-04-24</v>
          </cell>
          <cell r="Y1006" t="str">
            <v>Femenino</v>
          </cell>
          <cell r="AG1006" t="str">
            <v>TECNICO EN ENFERMERIA</v>
          </cell>
          <cell r="AM1006" t="str">
            <v>NO</v>
          </cell>
          <cell r="AR1006" t="str">
            <v>SI</v>
          </cell>
          <cell r="AS1006" t="str">
            <v>NO</v>
          </cell>
          <cell r="AT1006" t="str">
            <v>NO</v>
          </cell>
          <cell r="AV1006" t="str">
            <v>2013-06-01</v>
          </cell>
          <cell r="AX1006" t="str">
            <v>Regimen 1057 (CAS)</v>
          </cell>
          <cell r="AY1006" t="str">
            <v>Contrato CAS</v>
          </cell>
          <cell r="AZ1006" t="str">
            <v>Sin Nivel Remunerativo</v>
          </cell>
          <cell r="BA1006" t="str">
            <v>0000-Sin Nivel Remunerativo</v>
          </cell>
          <cell r="BC1006" t="str">
            <v>Donaciones y Transferencias</v>
          </cell>
          <cell r="BF1006" t="str">
            <v>NO</v>
          </cell>
          <cell r="BG1006" t="str">
            <v>NO</v>
          </cell>
          <cell r="BI1006" t="str">
            <v>NO</v>
          </cell>
          <cell r="BJ1006" t="str">
            <v>NO</v>
          </cell>
          <cell r="BL1006" t="str">
            <v>NO</v>
          </cell>
          <cell r="BM1006" t="str">
            <v>Contrato Administrativo de Servicios</v>
          </cell>
          <cell r="CM1006" t="str">
            <v>INACTIVO</v>
          </cell>
          <cell r="CQ1006" t="str">
            <v>Perú</v>
          </cell>
        </row>
        <row r="1007">
          <cell r="S1007" t="str">
            <v>44383327</v>
          </cell>
          <cell r="T1007" t="str">
            <v>ROSA ELENA YESABEL</v>
          </cell>
          <cell r="U1007" t="str">
            <v>ROSAS</v>
          </cell>
          <cell r="V1007" t="str">
            <v>HUARCAYA</v>
          </cell>
          <cell r="X1007" t="str">
            <v>1987-06-02</v>
          </cell>
          <cell r="Y1007" t="str">
            <v>Femenino</v>
          </cell>
          <cell r="AC1007" t="str">
            <v>roselenye@hotmail.com</v>
          </cell>
          <cell r="AD1007" t="str">
            <v>950290702</v>
          </cell>
          <cell r="AG1007" t="str">
            <v>CIRUJANO DENTISTA</v>
          </cell>
          <cell r="AL1007" t="str">
            <v>32708</v>
          </cell>
          <cell r="AM1007" t="str">
            <v>NO</v>
          </cell>
          <cell r="AR1007" t="str">
            <v>SI</v>
          </cell>
          <cell r="AS1007" t="str">
            <v>NO</v>
          </cell>
          <cell r="AT1007" t="str">
            <v>NO</v>
          </cell>
          <cell r="AV1007" t="str">
            <v>2014-10-16</v>
          </cell>
          <cell r="AX1007" t="str">
            <v>Regimen 276</v>
          </cell>
          <cell r="AZ1007" t="str">
            <v>CD-I</v>
          </cell>
          <cell r="BA1007" t="str">
            <v>0115-CD-I-Cirujano Dentista (nivel I)</v>
          </cell>
          <cell r="BF1007" t="str">
            <v>NO</v>
          </cell>
          <cell r="BG1007" t="str">
            <v>NO</v>
          </cell>
          <cell r="BI1007" t="str">
            <v>NO</v>
          </cell>
          <cell r="BJ1007" t="str">
            <v>NO</v>
          </cell>
          <cell r="BL1007" t="str">
            <v>NO</v>
          </cell>
          <cell r="BN1007" t="str">
            <v>Profesionales de la Salud</v>
          </cell>
          <cell r="BO1007" t="str">
            <v>PROF. DE LA SALUD</v>
          </cell>
          <cell r="CM1007" t="str">
            <v>INACTIVO</v>
          </cell>
          <cell r="CQ1007" t="str">
            <v>Perú</v>
          </cell>
        </row>
        <row r="1008">
          <cell r="S1008" t="str">
            <v>73254797</v>
          </cell>
          <cell r="T1008" t="str">
            <v>SHADAI TERESA</v>
          </cell>
          <cell r="U1008" t="str">
            <v>MALLQUI</v>
          </cell>
          <cell r="V1008" t="str">
            <v>RAYME</v>
          </cell>
          <cell r="X1008" t="str">
            <v>1993-01-11</v>
          </cell>
          <cell r="Y1008" t="str">
            <v>Femenino</v>
          </cell>
          <cell r="AC1008" t="str">
            <v>shadai_you_dharma@hotmail.com</v>
          </cell>
          <cell r="AD1008" t="str">
            <v>973506703</v>
          </cell>
          <cell r="AG1008" t="str">
            <v>PSICOLOGO</v>
          </cell>
          <cell r="AL1008" t="str">
            <v>24285</v>
          </cell>
          <cell r="AM1008" t="str">
            <v>NO</v>
          </cell>
          <cell r="AR1008" t="str">
            <v>SI</v>
          </cell>
          <cell r="AS1008" t="str">
            <v>NO</v>
          </cell>
          <cell r="AT1008" t="str">
            <v>NO</v>
          </cell>
          <cell r="AV1008" t="str">
            <v>2015-05-06</v>
          </cell>
          <cell r="AX1008" t="str">
            <v>Regimen 276</v>
          </cell>
          <cell r="AZ1008" t="str">
            <v>PS-IV</v>
          </cell>
          <cell r="BA1008" t="str">
            <v>0314-PS-IV-Pscologo IV</v>
          </cell>
          <cell r="BF1008" t="str">
            <v>NO</v>
          </cell>
          <cell r="BG1008" t="str">
            <v>NO</v>
          </cell>
          <cell r="BI1008" t="str">
            <v>NO</v>
          </cell>
          <cell r="BJ1008" t="str">
            <v>NO</v>
          </cell>
          <cell r="BL1008" t="str">
            <v>NO</v>
          </cell>
          <cell r="BN1008" t="str">
            <v>Profesionales de la Salud</v>
          </cell>
          <cell r="BO1008" t="str">
            <v>PROF. DE LA SALUD</v>
          </cell>
          <cell r="CM1008" t="str">
            <v>INACTIVO</v>
          </cell>
          <cell r="CQ1008" t="str">
            <v>Perú</v>
          </cell>
        </row>
        <row r="1009">
          <cell r="S1009" t="str">
            <v>46567624</v>
          </cell>
          <cell r="T1009" t="str">
            <v>MARIA LUZ</v>
          </cell>
          <cell r="U1009" t="str">
            <v>ARAUJO</v>
          </cell>
          <cell r="V1009" t="str">
            <v>UCEDA</v>
          </cell>
          <cell r="W1009" t="str">
            <v>SIN DATOS</v>
          </cell>
          <cell r="X1009" t="str">
            <v>17/05/1990</v>
          </cell>
          <cell r="Y1009" t="str">
            <v>Femenino</v>
          </cell>
          <cell r="Z1009" t="str">
            <v>Soltero</v>
          </cell>
          <cell r="AA1009" t="str">
            <v>RAFAEL CACERES</v>
          </cell>
          <cell r="AC1009" t="str">
            <v>mariluna175@hotmail.com</v>
          </cell>
          <cell r="AD1009" t="str">
            <v>958966693</v>
          </cell>
          <cell r="AE1009" t="str">
            <v>Superior Universitario</v>
          </cell>
          <cell r="AF1009" t="str">
            <v>Superior completo</v>
          </cell>
          <cell r="AG1009" t="str">
            <v>MEDICO CIRUJANO</v>
          </cell>
          <cell r="AK1009" t="str">
            <v>TITULO</v>
          </cell>
          <cell r="AL1009" t="str">
            <v>074224</v>
          </cell>
          <cell r="AM1009" t="str">
            <v>NO</v>
          </cell>
          <cell r="AR1009" t="str">
            <v>SI</v>
          </cell>
          <cell r="AS1009" t="str">
            <v>NO</v>
          </cell>
          <cell r="AT1009" t="str">
            <v>NO</v>
          </cell>
          <cell r="AV1009" t="str">
            <v>2016-05-06</v>
          </cell>
          <cell r="AW1009" t="str">
            <v>MEDICO</v>
          </cell>
          <cell r="AX1009" t="str">
            <v>Regimen 276</v>
          </cell>
          <cell r="AZ1009" t="str">
            <v>MC-1</v>
          </cell>
          <cell r="BA1009" t="str">
            <v>0071-MC-1-Medico Cirujano N-1</v>
          </cell>
          <cell r="BB1009" t="str">
            <v>15</v>
          </cell>
          <cell r="BF1009" t="str">
            <v>NO</v>
          </cell>
          <cell r="BG1009" t="str">
            <v>NO</v>
          </cell>
          <cell r="BI1009" t="str">
            <v>NO</v>
          </cell>
          <cell r="BJ1009" t="str">
            <v>NO</v>
          </cell>
          <cell r="BL1009" t="str">
            <v>NO</v>
          </cell>
          <cell r="BM1009" t="str">
            <v>Activos</v>
          </cell>
          <cell r="BN1009" t="str">
            <v>Profesionales de la Salud</v>
          </cell>
          <cell r="BO1009" t="str">
            <v>MEDICO</v>
          </cell>
          <cell r="CL1009" t="str">
            <v>UE Red De Salud Abancay</v>
          </cell>
          <cell r="CM1009" t="str">
            <v>INACTIVO</v>
          </cell>
          <cell r="CQ1009" t="str">
            <v>Perú</v>
          </cell>
        </row>
        <row r="1010">
          <cell r="S1010" t="str">
            <v>45465007</v>
          </cell>
          <cell r="T1010" t="str">
            <v>VICTOR HUGO</v>
          </cell>
          <cell r="U1010" t="str">
            <v>SOLIS</v>
          </cell>
          <cell r="V1010" t="str">
            <v>BUENO</v>
          </cell>
          <cell r="W1010" t="str">
            <v>SIN DATOS</v>
          </cell>
          <cell r="X1010" t="str">
            <v>17/05/1988</v>
          </cell>
          <cell r="Y1010" t="str">
            <v>Masculino</v>
          </cell>
          <cell r="Z1010" t="str">
            <v>Soltero</v>
          </cell>
          <cell r="AA1010" t="str">
            <v>PASAJE ARENALES 101</v>
          </cell>
          <cell r="AC1010" t="str">
            <v>VHUGO_SOLIS@HOTMAIL.COM</v>
          </cell>
          <cell r="AD1010" t="str">
            <v>991652555</v>
          </cell>
          <cell r="AE1010" t="str">
            <v>Superior Universitario</v>
          </cell>
          <cell r="AF1010" t="str">
            <v>Superior completo</v>
          </cell>
          <cell r="AG1010" t="str">
            <v>PSICOLOGO</v>
          </cell>
          <cell r="AK1010" t="str">
            <v>TITULO</v>
          </cell>
          <cell r="AL1010" t="str">
            <v>18381</v>
          </cell>
          <cell r="AM1010" t="str">
            <v>NO</v>
          </cell>
          <cell r="AR1010" t="str">
            <v>SI</v>
          </cell>
          <cell r="AS1010" t="str">
            <v>NO</v>
          </cell>
          <cell r="AT1010" t="str">
            <v>NO</v>
          </cell>
          <cell r="AV1010" t="str">
            <v>2016-05-06</v>
          </cell>
          <cell r="AW1010" t="str">
            <v>PSICOLOGO/A</v>
          </cell>
          <cell r="AX1010" t="str">
            <v>Regimen 276</v>
          </cell>
          <cell r="AZ1010" t="str">
            <v>PS-IV</v>
          </cell>
          <cell r="BA1010" t="str">
            <v>0314-PS-IV-Pscologo IV</v>
          </cell>
          <cell r="BB1010" t="str">
            <v>81</v>
          </cell>
          <cell r="BF1010" t="str">
            <v>NO</v>
          </cell>
          <cell r="BG1010" t="str">
            <v>NO</v>
          </cell>
          <cell r="BI1010" t="str">
            <v>NO</v>
          </cell>
          <cell r="BJ1010" t="str">
            <v>NO</v>
          </cell>
          <cell r="BL1010" t="str">
            <v>NO</v>
          </cell>
          <cell r="BM1010" t="str">
            <v>Activos</v>
          </cell>
          <cell r="BN1010" t="str">
            <v>Profesionales de la Salud</v>
          </cell>
          <cell r="BO1010" t="str">
            <v>PROF. DE LA SALUD</v>
          </cell>
          <cell r="CL1010" t="str">
            <v>UE Red De Salud Abancay</v>
          </cell>
          <cell r="CM1010" t="str">
            <v>INACTIVO</v>
          </cell>
          <cell r="CQ1010" t="str">
            <v>Perú</v>
          </cell>
        </row>
        <row r="1011">
          <cell r="S1011" t="str">
            <v>43180087</v>
          </cell>
          <cell r="T1011" t="str">
            <v>EDGAR</v>
          </cell>
          <cell r="U1011" t="str">
            <v>HUILLCA</v>
          </cell>
          <cell r="V1011" t="str">
            <v>SOTO</v>
          </cell>
          <cell r="W1011" t="str">
            <v>SIN DATOS</v>
          </cell>
          <cell r="X1011" t="str">
            <v>12/11/1981</v>
          </cell>
          <cell r="Y1011" t="str">
            <v>Masculino</v>
          </cell>
          <cell r="Z1011" t="str">
            <v>Soltero</v>
          </cell>
          <cell r="AA1011" t="str">
            <v>COMUNIDAD VIRUNDO</v>
          </cell>
          <cell r="AE1011" t="str">
            <v>Secundaria</v>
          </cell>
          <cell r="AF1011" t="str">
            <v>Secundaria completa</v>
          </cell>
          <cell r="AM1011" t="str">
            <v>NO</v>
          </cell>
          <cell r="AR1011" t="str">
            <v>NO</v>
          </cell>
          <cell r="AS1011" t="str">
            <v>NO</v>
          </cell>
          <cell r="AT1011" t="str">
            <v>NO</v>
          </cell>
          <cell r="AU1011" t="str">
            <v>18/11/2021</v>
          </cell>
          <cell r="AV1011" t="str">
            <v>18/11/2021</v>
          </cell>
          <cell r="AW1011" t="str">
            <v>CHOFER</v>
          </cell>
          <cell r="AX1011" t="str">
            <v>Regimen 1057 (CAS)</v>
          </cell>
          <cell r="AY1011" t="str">
            <v>Contrato CAS</v>
          </cell>
          <cell r="AZ1011" t="str">
            <v>Sin Nivel Remunerativo</v>
          </cell>
          <cell r="BA1011" t="str">
            <v>0000-Sin Nivel Remunerativo</v>
          </cell>
          <cell r="BC1011" t="str">
            <v>Recursos por Operaciones Oficiales de Credito</v>
          </cell>
          <cell r="BD1011" t="str">
            <v>1500</v>
          </cell>
          <cell r="BE1011" t="str">
            <v>Presencial</v>
          </cell>
          <cell r="BF1011" t="str">
            <v>NO</v>
          </cell>
          <cell r="BG1011" t="str">
            <v>SI</v>
          </cell>
          <cell r="BI1011" t="str">
            <v>NO</v>
          </cell>
          <cell r="BJ1011" t="str">
            <v>NO</v>
          </cell>
          <cell r="BL1011" t="str">
            <v>NO</v>
          </cell>
          <cell r="BM1011" t="str">
            <v>Contrato Administrativo de Servicios</v>
          </cell>
          <cell r="BN1011" t="str">
            <v>Tecnicos</v>
          </cell>
          <cell r="BO1011" t="str">
            <v>TECNICO ADM</v>
          </cell>
          <cell r="CL1011" t="str">
            <v>UE Red De Salud Abancay</v>
          </cell>
          <cell r="CM1011" t="str">
            <v>INACTIVO</v>
          </cell>
          <cell r="CQ1011" t="str">
            <v>Perú</v>
          </cell>
          <cell r="CR1011" t="str">
            <v>MICRORED DE SALUD LAMBRAMA</v>
          </cell>
        </row>
        <row r="1012">
          <cell r="S1012" t="str">
            <v>44206496</v>
          </cell>
          <cell r="T1012" t="str">
            <v>MAGALI JESSENIA</v>
          </cell>
          <cell r="U1012" t="str">
            <v>OSORIO</v>
          </cell>
          <cell r="V1012" t="str">
            <v>SALAZAR</v>
          </cell>
          <cell r="W1012" t="str">
            <v>SIN DATOS</v>
          </cell>
          <cell r="X1012" t="str">
            <v>12/10/1985</v>
          </cell>
          <cell r="Y1012" t="str">
            <v>Femenino</v>
          </cell>
          <cell r="Z1012" t="str">
            <v>Soltero</v>
          </cell>
          <cell r="AA1012" t="str">
            <v>SEGOVIA</v>
          </cell>
          <cell r="AE1012" t="str">
            <v>Superior Técnico</v>
          </cell>
          <cell r="AF1012" t="str">
            <v>Técnico superior completo</v>
          </cell>
          <cell r="AG1012" t="str">
            <v>TECNICO LABORATORISTA</v>
          </cell>
          <cell r="AK1012" t="str">
            <v>TITULO</v>
          </cell>
          <cell r="AM1012" t="str">
            <v>NO</v>
          </cell>
          <cell r="AR1012" t="str">
            <v>SI</v>
          </cell>
          <cell r="AS1012" t="str">
            <v>NO</v>
          </cell>
          <cell r="AT1012" t="str">
            <v>NO</v>
          </cell>
          <cell r="AV1012" t="str">
            <v>24/03/2022</v>
          </cell>
          <cell r="AW1012" t="str">
            <v>TECNICO/A EN LABORATORIO I</v>
          </cell>
          <cell r="AX1012" t="str">
            <v>Regimen 1057 (CAS)</v>
          </cell>
          <cell r="AY1012" t="str">
            <v>Contrato CAS</v>
          </cell>
          <cell r="AZ1012" t="str">
            <v>Sin Nivel Remunerativo</v>
          </cell>
          <cell r="BA1012" t="str">
            <v>0000-Sin Nivel Remunerativo</v>
          </cell>
          <cell r="BC1012" t="str">
            <v>Recursos Ordinarios</v>
          </cell>
          <cell r="BD1012" t="str">
            <v>3300</v>
          </cell>
          <cell r="BE1012" t="str">
            <v>Presencial</v>
          </cell>
          <cell r="BF1012" t="str">
            <v>NO</v>
          </cell>
          <cell r="BG1012" t="str">
            <v>SI</v>
          </cell>
          <cell r="BI1012" t="str">
            <v>NO</v>
          </cell>
          <cell r="BJ1012" t="str">
            <v>NO</v>
          </cell>
          <cell r="BL1012" t="str">
            <v>NO</v>
          </cell>
          <cell r="BM1012" t="str">
            <v>Contrato Administrativo de Servicios</v>
          </cell>
          <cell r="BN1012" t="str">
            <v>Tecnicos</v>
          </cell>
          <cell r="BO1012" t="str">
            <v>TECNICO ASIS</v>
          </cell>
          <cell r="CL1012" t="str">
            <v>UE Red De Salud Abancay</v>
          </cell>
          <cell r="CM1012" t="str">
            <v>INACTIVO</v>
          </cell>
          <cell r="CQ1012" t="str">
            <v>Perú</v>
          </cell>
          <cell r="CR1012" t="str">
            <v>MICRORED DE SALUD LAMBRAMA</v>
          </cell>
        </row>
        <row r="1013">
          <cell r="S1013" t="str">
            <v>42261079</v>
          </cell>
          <cell r="T1013" t="str">
            <v>YURI</v>
          </cell>
          <cell r="U1013" t="str">
            <v>NIÑO DE GUZMAN</v>
          </cell>
          <cell r="V1013" t="str">
            <v>AYBAR</v>
          </cell>
          <cell r="X1013" t="str">
            <v>1982-04-16</v>
          </cell>
          <cell r="Y1013" t="str">
            <v>Masculino</v>
          </cell>
          <cell r="AC1013" t="str">
            <v>yuryesmid@hotmail.es</v>
          </cell>
          <cell r="AD1013" t="str">
            <v>983746886</v>
          </cell>
          <cell r="AG1013" t="str">
            <v>ENFERMERA(O)</v>
          </cell>
          <cell r="AL1013" t="str">
            <v>69906</v>
          </cell>
          <cell r="AM1013" t="str">
            <v>NO</v>
          </cell>
          <cell r="AR1013" t="str">
            <v>SI</v>
          </cell>
          <cell r="AS1013" t="str">
            <v>NO</v>
          </cell>
          <cell r="AT1013" t="str">
            <v>NO</v>
          </cell>
          <cell r="AV1013" t="str">
            <v>2014-05-06</v>
          </cell>
          <cell r="AX1013" t="str">
            <v>Regimen 276</v>
          </cell>
          <cell r="AZ1013" t="str">
            <v>ENF-10</v>
          </cell>
          <cell r="BA1013" t="str">
            <v>0076-ENF-10-Enfermera (nivel I)</v>
          </cell>
          <cell r="BF1013" t="str">
            <v>NO</v>
          </cell>
          <cell r="BG1013" t="str">
            <v>NO</v>
          </cell>
          <cell r="BI1013" t="str">
            <v>NO</v>
          </cell>
          <cell r="BJ1013" t="str">
            <v>NO</v>
          </cell>
          <cell r="BL1013" t="str">
            <v>NO</v>
          </cell>
          <cell r="BN1013" t="str">
            <v>Profesionales de la Salud</v>
          </cell>
          <cell r="BO1013" t="str">
            <v>PROF. DE LA SALUD</v>
          </cell>
          <cell r="CM1013" t="str">
            <v>INACTIVO</v>
          </cell>
          <cell r="CQ1013" t="str">
            <v>Perú</v>
          </cell>
        </row>
        <row r="1014">
          <cell r="S1014" t="str">
            <v>42563781</v>
          </cell>
          <cell r="T1014" t="str">
            <v>JOSE MARTIN</v>
          </cell>
          <cell r="U1014" t="str">
            <v>GARCIA</v>
          </cell>
          <cell r="V1014" t="str">
            <v>BENAVIDES</v>
          </cell>
          <cell r="X1014" t="str">
            <v>1984-06-06</v>
          </cell>
          <cell r="Y1014" t="str">
            <v>Masculino</v>
          </cell>
          <cell r="AC1014" t="str">
            <v>aicrag.bm@gmail.com</v>
          </cell>
          <cell r="AD1014" t="str">
            <v>985010931</v>
          </cell>
          <cell r="AG1014" t="str">
            <v>MEDICO CIRUJANO</v>
          </cell>
          <cell r="AL1014" t="str">
            <v>067663</v>
          </cell>
          <cell r="AM1014" t="str">
            <v>NO</v>
          </cell>
          <cell r="AR1014" t="str">
            <v>SI</v>
          </cell>
          <cell r="AS1014" t="str">
            <v>NO</v>
          </cell>
          <cell r="AT1014" t="str">
            <v>NO</v>
          </cell>
          <cell r="AV1014" t="str">
            <v>2014-05-06</v>
          </cell>
          <cell r="AX1014" t="str">
            <v>Regimen 276</v>
          </cell>
          <cell r="AZ1014" t="str">
            <v>MC-1</v>
          </cell>
          <cell r="BA1014" t="str">
            <v>0071-MC-1-Medico Cirujano N-1</v>
          </cell>
          <cell r="BF1014" t="str">
            <v>NO</v>
          </cell>
          <cell r="BG1014" t="str">
            <v>NO</v>
          </cell>
          <cell r="BI1014" t="str">
            <v>NO</v>
          </cell>
          <cell r="BJ1014" t="str">
            <v>NO</v>
          </cell>
          <cell r="BL1014" t="str">
            <v>NO</v>
          </cell>
          <cell r="BN1014" t="str">
            <v>Profesionales de la Salud</v>
          </cell>
          <cell r="BO1014" t="str">
            <v>MEDICO</v>
          </cell>
          <cell r="CM1014" t="str">
            <v>INACTIVO</v>
          </cell>
          <cell r="CQ1014" t="str">
            <v>Perú</v>
          </cell>
        </row>
        <row r="1015">
          <cell r="S1015" t="str">
            <v>44073190</v>
          </cell>
          <cell r="T1015" t="str">
            <v>GABINO</v>
          </cell>
          <cell r="U1015" t="str">
            <v>BARZOLA</v>
          </cell>
          <cell r="V1015" t="str">
            <v>ARONE</v>
          </cell>
          <cell r="W1015" t="str">
            <v>SIN DATOS</v>
          </cell>
          <cell r="X1015" t="str">
            <v>15/04/1986</v>
          </cell>
          <cell r="Y1015" t="str">
            <v>Masculino</v>
          </cell>
          <cell r="Z1015" t="str">
            <v>Soltero</v>
          </cell>
          <cell r="AA1015" t="str">
            <v>SIN DATOS</v>
          </cell>
          <cell r="AC1015" t="str">
            <v>barzolagabino@gmail.com</v>
          </cell>
          <cell r="AD1015" t="str">
            <v>952288621</v>
          </cell>
          <cell r="AE1015" t="str">
            <v>Superior Técnico</v>
          </cell>
          <cell r="AF1015" t="str">
            <v>Técnico superior completo</v>
          </cell>
          <cell r="AG1015" t="str">
            <v>TECNICO EN ENFERMERIA</v>
          </cell>
          <cell r="AK1015" t="str">
            <v>TITULO</v>
          </cell>
          <cell r="AM1015" t="str">
            <v>NO</v>
          </cell>
          <cell r="AR1015" t="str">
            <v>SI</v>
          </cell>
          <cell r="AS1015" t="str">
            <v>NO</v>
          </cell>
          <cell r="AT1015" t="str">
            <v>NO</v>
          </cell>
          <cell r="AV1015" t="str">
            <v>2014-10-01</v>
          </cell>
          <cell r="AW1015" t="str">
            <v>TECNICO/A EN ENFERMERIA I</v>
          </cell>
          <cell r="AX1015" t="str">
            <v>Regimen 276</v>
          </cell>
          <cell r="AY1015" t="str">
            <v>Contratado 276 - Plazo fijo</v>
          </cell>
          <cell r="AZ1015" t="str">
            <v>STC</v>
          </cell>
          <cell r="BA1015" t="str">
            <v>0096-STC-Servidor Tecnico C</v>
          </cell>
          <cell r="BB1015" t="str">
            <v>TC</v>
          </cell>
          <cell r="BE1015" t="str">
            <v>Presencial</v>
          </cell>
          <cell r="BF1015" t="str">
            <v>NO</v>
          </cell>
          <cell r="BG1015" t="str">
            <v>NO</v>
          </cell>
          <cell r="BI1015" t="str">
            <v>NO</v>
          </cell>
          <cell r="BJ1015" t="str">
            <v>NO</v>
          </cell>
          <cell r="BL1015" t="str">
            <v>NO</v>
          </cell>
          <cell r="BM1015" t="str">
            <v>Activos</v>
          </cell>
          <cell r="BN1015" t="str">
            <v>Tecnicos</v>
          </cell>
          <cell r="BO1015" t="str">
            <v>TECNICO ASIS</v>
          </cell>
          <cell r="CL1015" t="str">
            <v>UE Red De Salud Abancay</v>
          </cell>
          <cell r="CM1015" t="str">
            <v>INACTIVO</v>
          </cell>
          <cell r="CQ1015" t="str">
            <v>Perú</v>
          </cell>
          <cell r="CR1015" t="str">
            <v>MICRORED DE SALUD LAMBRAMA</v>
          </cell>
        </row>
        <row r="1016">
          <cell r="S1016" t="str">
            <v>70432136</v>
          </cell>
          <cell r="T1016" t="str">
            <v>DIEGO GABRIEL</v>
          </cell>
          <cell r="U1016" t="str">
            <v>HUAMAN</v>
          </cell>
          <cell r="V1016" t="str">
            <v>VASQUEZ</v>
          </cell>
          <cell r="W1016" t="str">
            <v>SIN DATOS</v>
          </cell>
          <cell r="X1016" t="str">
            <v>25/05/1989</v>
          </cell>
          <cell r="Y1016" t="str">
            <v>Masculino</v>
          </cell>
          <cell r="Z1016" t="str">
            <v>Soltero</v>
          </cell>
          <cell r="AA1016" t="str">
            <v>MZ.S3 LT.37 P.J.MIGUEL GRAU PAMPLONA ALTA</v>
          </cell>
          <cell r="AC1016" t="str">
            <v>gabrielk32@hotmail.com</v>
          </cell>
          <cell r="AD1016" t="str">
            <v>981607610</v>
          </cell>
          <cell r="AE1016" t="str">
            <v>Superior Universitario</v>
          </cell>
          <cell r="AF1016" t="str">
            <v>Superior completo</v>
          </cell>
          <cell r="AG1016" t="str">
            <v>MEDICO CIRUJANO</v>
          </cell>
          <cell r="AK1016" t="str">
            <v>TITULO</v>
          </cell>
          <cell r="AL1016" t="str">
            <v>75247</v>
          </cell>
          <cell r="AM1016" t="str">
            <v>NO</v>
          </cell>
          <cell r="AR1016" t="str">
            <v>SI</v>
          </cell>
          <cell r="AS1016" t="str">
            <v>NO</v>
          </cell>
          <cell r="AT1016" t="str">
            <v>NO</v>
          </cell>
          <cell r="AV1016" t="str">
            <v>2016-05-06</v>
          </cell>
          <cell r="AW1016" t="str">
            <v>MEDICO</v>
          </cell>
          <cell r="AX1016" t="str">
            <v>Regimen 276</v>
          </cell>
          <cell r="AZ1016" t="str">
            <v>MC-1</v>
          </cell>
          <cell r="BA1016" t="str">
            <v>0071-MC-1-Medico Cirujano N-1</v>
          </cell>
          <cell r="BB1016" t="str">
            <v>15</v>
          </cell>
          <cell r="BF1016" t="str">
            <v>NO</v>
          </cell>
          <cell r="BG1016" t="str">
            <v>NO</v>
          </cell>
          <cell r="BI1016" t="str">
            <v>NO</v>
          </cell>
          <cell r="BJ1016" t="str">
            <v>NO</v>
          </cell>
          <cell r="BL1016" t="str">
            <v>NO</v>
          </cell>
          <cell r="BM1016" t="str">
            <v>Activos</v>
          </cell>
          <cell r="BN1016" t="str">
            <v>Profesionales de la Salud</v>
          </cell>
          <cell r="BO1016" t="str">
            <v>MEDICO</v>
          </cell>
          <cell r="CL1016" t="str">
            <v>UE Red De Salud Abancay</v>
          </cell>
          <cell r="CM1016" t="str">
            <v>INACTIVO</v>
          </cell>
          <cell r="CQ1016" t="str">
            <v>Perú</v>
          </cell>
        </row>
        <row r="1017">
          <cell r="S1017" t="str">
            <v>07494791</v>
          </cell>
          <cell r="T1017" t="str">
            <v>WILLIAM MARTIN</v>
          </cell>
          <cell r="U1017" t="str">
            <v>ALVAREZ</v>
          </cell>
          <cell r="V1017" t="str">
            <v>ALMIDON</v>
          </cell>
          <cell r="W1017" t="str">
            <v>SIN DATOS</v>
          </cell>
          <cell r="X1017" t="str">
            <v>28/05/1974</v>
          </cell>
          <cell r="Y1017" t="str">
            <v>Masculino</v>
          </cell>
          <cell r="Z1017" t="str">
            <v>Casado</v>
          </cell>
          <cell r="AA1017" t="str">
            <v>AV 28 DE ABRIL 342</v>
          </cell>
          <cell r="AC1017" t="str">
            <v>walmidon@outlook.com</v>
          </cell>
          <cell r="AD1017" t="str">
            <v>983625310</v>
          </cell>
          <cell r="AE1017" t="str">
            <v>Superior Universitario</v>
          </cell>
          <cell r="AF1017" t="str">
            <v>Superior completo</v>
          </cell>
          <cell r="AG1017" t="str">
            <v>ABOGADO</v>
          </cell>
          <cell r="AK1017" t="str">
            <v>TITULO</v>
          </cell>
          <cell r="AL1017" t="str">
            <v>CAAP NÂ° 1182</v>
          </cell>
          <cell r="AM1017" t="str">
            <v>NO</v>
          </cell>
          <cell r="AR1017" t="str">
            <v>SI</v>
          </cell>
          <cell r="AS1017" t="str">
            <v>NO</v>
          </cell>
          <cell r="AT1017" t="str">
            <v>NO</v>
          </cell>
          <cell r="AU1017" t="str">
            <v>1996-07-01</v>
          </cell>
          <cell r="AV1017" t="str">
            <v>2013-05-01</v>
          </cell>
          <cell r="AW1017" t="str">
            <v>TECNICO/A EN LABORATORIO I</v>
          </cell>
          <cell r="AX1017" t="str">
            <v>Regimen 728</v>
          </cell>
          <cell r="AY1017" t="str">
            <v>Contrato CLAS</v>
          </cell>
          <cell r="BF1017" t="str">
            <v>NO</v>
          </cell>
          <cell r="BG1017" t="str">
            <v>NO</v>
          </cell>
          <cell r="BI1017" t="str">
            <v>NO</v>
          </cell>
          <cell r="BJ1017" t="str">
            <v>NO</v>
          </cell>
          <cell r="BL1017" t="str">
            <v>NO</v>
          </cell>
          <cell r="CL1017" t="str">
            <v>UE Red De Salud Abancay</v>
          </cell>
          <cell r="CM1017" t="str">
            <v>INACTIVO</v>
          </cell>
          <cell r="CQ1017" t="str">
            <v>Perú</v>
          </cell>
        </row>
        <row r="1018">
          <cell r="S1018" t="str">
            <v>31132376</v>
          </cell>
          <cell r="T1018" t="str">
            <v>LAZARO</v>
          </cell>
          <cell r="U1018" t="str">
            <v>CARDENAS</v>
          </cell>
          <cell r="V1018" t="str">
            <v>ROMERO</v>
          </cell>
          <cell r="W1018" t="str">
            <v>SIN DATOS</v>
          </cell>
          <cell r="X1018" t="str">
            <v>17/12/1962</v>
          </cell>
          <cell r="Y1018" t="str">
            <v>Masculino</v>
          </cell>
          <cell r="Z1018" t="str">
            <v>Casado</v>
          </cell>
          <cell r="AA1018" t="str">
            <v>AV.BOLIVAR 507</v>
          </cell>
          <cell r="AC1018" t="str">
            <v>lcardenas1217@gmail.com</v>
          </cell>
          <cell r="AD1018" t="str">
            <v>983604060</v>
          </cell>
          <cell r="AE1018" t="str">
            <v>Superior Universitario</v>
          </cell>
          <cell r="AF1018" t="str">
            <v>Superior completo</v>
          </cell>
          <cell r="AG1018" t="str">
            <v>ENFERMERA(O)</v>
          </cell>
          <cell r="AK1018" t="str">
            <v>TITULO</v>
          </cell>
          <cell r="AL1018" t="str">
            <v>22248</v>
          </cell>
          <cell r="AM1018" t="str">
            <v>NO</v>
          </cell>
          <cell r="AR1018" t="str">
            <v>SI</v>
          </cell>
          <cell r="AS1018" t="str">
            <v>NO</v>
          </cell>
          <cell r="AT1018" t="str">
            <v>NO</v>
          </cell>
          <cell r="AU1018" t="str">
            <v>1994-10-01</v>
          </cell>
          <cell r="AV1018" t="str">
            <v>2015-03-01</v>
          </cell>
          <cell r="AW1018" t="str">
            <v>ENFERMERA/O</v>
          </cell>
          <cell r="AX1018" t="str">
            <v>Regimen 276</v>
          </cell>
          <cell r="AY1018" t="str">
            <v>Nombrado</v>
          </cell>
          <cell r="AZ1018" t="str">
            <v>ENF-11</v>
          </cell>
          <cell r="BA1018" t="str">
            <v>0106-ENF-11-Enfermera (nivel II)</v>
          </cell>
          <cell r="BB1018" t="str">
            <v>11</v>
          </cell>
          <cell r="BC1018" t="str">
            <v>Recursos Ordinarios</v>
          </cell>
          <cell r="BE1018" t="str">
            <v>Presencial</v>
          </cell>
          <cell r="BF1018" t="str">
            <v>NO</v>
          </cell>
          <cell r="BG1018" t="str">
            <v>NO</v>
          </cell>
          <cell r="BI1018" t="str">
            <v>NO</v>
          </cell>
          <cell r="BJ1018" t="str">
            <v>NO</v>
          </cell>
          <cell r="BK1018" t="str">
            <v>18/01/2008</v>
          </cell>
          <cell r="BL1018" t="str">
            <v>SI</v>
          </cell>
          <cell r="BM1018" t="str">
            <v>Activos</v>
          </cell>
          <cell r="BN1018" t="str">
            <v>Profesionales de la Salud</v>
          </cell>
          <cell r="BO1018" t="str">
            <v>PROF. DE LA SALUD</v>
          </cell>
          <cell r="CL1018" t="str">
            <v>UE Red De Salud Abancay</v>
          </cell>
          <cell r="CM1018" t="str">
            <v>276 SIN PLAZA</v>
          </cell>
          <cell r="CR1018" t="str">
            <v>MICRORED DE SALUD CENTENARIO</v>
          </cell>
        </row>
        <row r="1019">
          <cell r="S1019" t="str">
            <v>31041136</v>
          </cell>
          <cell r="T1019" t="str">
            <v>ISIDORA</v>
          </cell>
          <cell r="U1019" t="str">
            <v>HUAMANI</v>
          </cell>
          <cell r="V1019" t="str">
            <v>ACHARTE</v>
          </cell>
          <cell r="W1019" t="str">
            <v>SIN DATOS</v>
          </cell>
          <cell r="X1019" t="str">
            <v>02/01/1967</v>
          </cell>
          <cell r="Y1019" t="str">
            <v>Femenino</v>
          </cell>
          <cell r="Z1019" t="str">
            <v>Casado</v>
          </cell>
          <cell r="AA1019" t="str">
            <v>AV PANAMERICANA S/N URB BELLAVISTA BAJA</v>
          </cell>
          <cell r="AE1019" t="str">
            <v>Superior Universitario</v>
          </cell>
          <cell r="AF1019" t="str">
            <v>Superior completo</v>
          </cell>
          <cell r="AG1019" t="str">
            <v>ENFERMERA(O)</v>
          </cell>
          <cell r="AK1019" t="str">
            <v>TITULO</v>
          </cell>
          <cell r="AM1019" t="str">
            <v>NO</v>
          </cell>
          <cell r="AR1019" t="str">
            <v>SI</v>
          </cell>
          <cell r="AS1019" t="str">
            <v>NO</v>
          </cell>
          <cell r="AT1019" t="str">
            <v>NO</v>
          </cell>
          <cell r="AV1019" t="str">
            <v>2010-07-01</v>
          </cell>
          <cell r="AW1019" t="str">
            <v>ENFERMERA/O</v>
          </cell>
          <cell r="AX1019" t="str">
            <v>Regimen 276</v>
          </cell>
          <cell r="AY1019" t="str">
            <v>Destacado</v>
          </cell>
          <cell r="AZ1019" t="str">
            <v>ENF-10</v>
          </cell>
          <cell r="BA1019" t="str">
            <v>0076-ENF-10-Enfermera (nivel I)</v>
          </cell>
          <cell r="BB1019" t="str">
            <v>10</v>
          </cell>
          <cell r="BC1019" t="str">
            <v>Recursos Ordinarios</v>
          </cell>
          <cell r="BE1019" t="str">
            <v>Presencial</v>
          </cell>
          <cell r="BF1019" t="str">
            <v>NO</v>
          </cell>
          <cell r="BG1019" t="str">
            <v>NO</v>
          </cell>
          <cell r="BH1019" t="str">
            <v>Presencia de comorbilidad(RM 193-2020-MINSA,7.2)</v>
          </cell>
          <cell r="BI1019" t="str">
            <v>NO</v>
          </cell>
          <cell r="BJ1019" t="str">
            <v>NO</v>
          </cell>
          <cell r="BK1019" t="str">
            <v>2010-07-01</v>
          </cell>
          <cell r="BL1019" t="str">
            <v>NO</v>
          </cell>
          <cell r="BM1019" t="str">
            <v>Activos</v>
          </cell>
          <cell r="BN1019" t="str">
            <v>Profesionales de la Salud</v>
          </cell>
          <cell r="BO1019" t="str">
            <v>PROF. DE LA SALUD</v>
          </cell>
          <cell r="CL1019" t="str">
            <v>UE Red De Salud Abancay</v>
          </cell>
          <cell r="CM1019" t="str">
            <v>276 SIN PLAZA</v>
          </cell>
          <cell r="CR1019" t="str">
            <v>MICRORED DE SALUD CENTENARIO</v>
          </cell>
        </row>
        <row r="1020">
          <cell r="S1020" t="str">
            <v>31306091</v>
          </cell>
          <cell r="T1020" t="str">
            <v>ELEUNORI BEATRIZ</v>
          </cell>
          <cell r="U1020" t="str">
            <v>HUARCAYA</v>
          </cell>
          <cell r="V1020" t="str">
            <v>HUAYCA</v>
          </cell>
          <cell r="W1020" t="str">
            <v>SIN DATOS</v>
          </cell>
          <cell r="X1020" t="str">
            <v>25/12/1964</v>
          </cell>
          <cell r="Y1020" t="str">
            <v>Femenino</v>
          </cell>
          <cell r="Z1020" t="str">
            <v>Soltero</v>
          </cell>
          <cell r="AA1020" t="str">
            <v>SILCO CALLE CCOLLANA S/N</v>
          </cell>
          <cell r="AC1020" t="str">
            <v>eleuhuarcaya@gmail.com</v>
          </cell>
          <cell r="AE1020" t="str">
            <v>Superior Técnico</v>
          </cell>
          <cell r="AF1020" t="str">
            <v>Técnico superior completo</v>
          </cell>
          <cell r="AG1020" t="str">
            <v>TECNICO EN ENFERMERIA</v>
          </cell>
          <cell r="AK1020" t="str">
            <v>TITULO</v>
          </cell>
          <cell r="AM1020" t="str">
            <v>NO</v>
          </cell>
          <cell r="AR1020" t="str">
            <v>SI</v>
          </cell>
          <cell r="AS1020" t="str">
            <v>NO</v>
          </cell>
          <cell r="AT1020" t="str">
            <v>NO</v>
          </cell>
          <cell r="AV1020" t="str">
            <v>1996-12-13</v>
          </cell>
          <cell r="AW1020" t="str">
            <v>TECNICO/A EN ENFERMERIA I</v>
          </cell>
          <cell r="AX1020" t="str">
            <v>Regimen 276</v>
          </cell>
          <cell r="AY1020" t="str">
            <v>Destacado</v>
          </cell>
          <cell r="AZ1020" t="str">
            <v>STA</v>
          </cell>
          <cell r="BA1020" t="str">
            <v>0094-STA-Servidor Tecnico A</v>
          </cell>
          <cell r="BB1020" t="str">
            <v>TA</v>
          </cell>
          <cell r="BC1020" t="str">
            <v>Recursos Ordinarios</v>
          </cell>
          <cell r="BE1020" t="str">
            <v>Presencial</v>
          </cell>
          <cell r="BF1020" t="str">
            <v>NO</v>
          </cell>
          <cell r="BG1020" t="str">
            <v>NO</v>
          </cell>
          <cell r="BI1020" t="str">
            <v>NO</v>
          </cell>
          <cell r="BJ1020" t="str">
            <v>NO</v>
          </cell>
          <cell r="BK1020" t="str">
            <v>1986-12-31</v>
          </cell>
          <cell r="BL1020" t="str">
            <v>NO</v>
          </cell>
          <cell r="BM1020" t="str">
            <v>Activos</v>
          </cell>
          <cell r="BN1020" t="str">
            <v>Tecnicos</v>
          </cell>
          <cell r="BO1020" t="str">
            <v>TECNICO ASIS</v>
          </cell>
          <cell r="CL1020" t="str">
            <v>UE Red De Salud Abancay</v>
          </cell>
          <cell r="CM1020" t="str">
            <v>276 SIN PLAZA</v>
          </cell>
          <cell r="CR1020" t="str">
            <v>MICRORED DE SALUD CENTENARIO</v>
          </cell>
        </row>
        <row r="1021">
          <cell r="S1021" t="str">
            <v>31038652</v>
          </cell>
          <cell r="T1021" t="str">
            <v>LUISA INOCENCIA</v>
          </cell>
          <cell r="U1021" t="str">
            <v>PIMENTEL</v>
          </cell>
          <cell r="V1021" t="str">
            <v>ESPINOZA</v>
          </cell>
          <cell r="W1021" t="str">
            <v>SIN DATOS</v>
          </cell>
          <cell r="X1021" t="str">
            <v>21/06/1968</v>
          </cell>
          <cell r="Y1021" t="str">
            <v>Femenino</v>
          </cell>
          <cell r="Z1021" t="str">
            <v>Soltero</v>
          </cell>
          <cell r="AA1021" t="str">
            <v>CIRC MARINO 110</v>
          </cell>
          <cell r="AE1021" t="str">
            <v>Superior Universitario</v>
          </cell>
          <cell r="AF1021" t="str">
            <v>Superior completo</v>
          </cell>
          <cell r="AG1021" t="str">
            <v>ENFERMERA(O)</v>
          </cell>
          <cell r="AK1021" t="str">
            <v>TITULO</v>
          </cell>
          <cell r="AL1021" t="str">
            <v>32864</v>
          </cell>
          <cell r="AM1021" t="str">
            <v>SI</v>
          </cell>
          <cell r="AN1021" t="str">
            <v>CRECIMIENTO, DESARROLLO DEL NIÑO Y ESTIMULACION TEMPRANA</v>
          </cell>
          <cell r="AO1021" t="str">
            <v>RNE</v>
          </cell>
          <cell r="AP1021" t="str">
            <v>21867</v>
          </cell>
          <cell r="AQ1021" t="str">
            <v>UNIVERSIDAD NACIONAL DEL CALLAO</v>
          </cell>
          <cell r="AR1021" t="str">
            <v>SI</v>
          </cell>
          <cell r="AS1021" t="str">
            <v>NO</v>
          </cell>
          <cell r="AT1021" t="str">
            <v>NO</v>
          </cell>
          <cell r="AV1021" t="str">
            <v>2009-05-15</v>
          </cell>
          <cell r="AW1021" t="str">
            <v>ENFERMERA/O</v>
          </cell>
          <cell r="AX1021" t="str">
            <v>Regimen 276</v>
          </cell>
          <cell r="AY1021" t="str">
            <v>Destacado</v>
          </cell>
          <cell r="AZ1021" t="str">
            <v>ENF-10</v>
          </cell>
          <cell r="BA1021" t="str">
            <v>0076-ENF-10-Enfermera (nivel I)</v>
          </cell>
          <cell r="BB1021" t="str">
            <v>10</v>
          </cell>
          <cell r="BC1021" t="str">
            <v>Recursos Ordinarios</v>
          </cell>
          <cell r="BF1021" t="str">
            <v>NO</v>
          </cell>
          <cell r="BG1021" t="str">
            <v>NO</v>
          </cell>
          <cell r="BH1021" t="str">
            <v>Presencia de comorbilidad(RM 193-2020-MINSA,7.2)</v>
          </cell>
          <cell r="BI1021" t="str">
            <v>NO</v>
          </cell>
          <cell r="BJ1021" t="str">
            <v>NO</v>
          </cell>
          <cell r="BK1021" t="str">
            <v>2009-05-15</v>
          </cell>
          <cell r="BL1021" t="str">
            <v>NO</v>
          </cell>
          <cell r="BM1021" t="str">
            <v>Activos</v>
          </cell>
          <cell r="BN1021" t="str">
            <v>Profesionales de la Salud</v>
          </cell>
          <cell r="BO1021" t="str">
            <v>PROF. DE LA SALUD</v>
          </cell>
          <cell r="CL1021" t="str">
            <v>UE Red De Salud Abancay</v>
          </cell>
          <cell r="CM1021" t="str">
            <v>276 SIN PLAZA</v>
          </cell>
          <cell r="CR1021" t="str">
            <v>MICRORED DE SALUD CENTENARIO</v>
          </cell>
        </row>
        <row r="1022">
          <cell r="S1022" t="str">
            <v>40781043</v>
          </cell>
          <cell r="T1022" t="str">
            <v>SINTHIA SARAGOZA</v>
          </cell>
          <cell r="U1022" t="str">
            <v>PORTILLO</v>
          </cell>
          <cell r="V1022" t="str">
            <v>OCAÑA</v>
          </cell>
          <cell r="W1022" t="str">
            <v>SIN DATOS</v>
          </cell>
          <cell r="X1022" t="str">
            <v>25/03/1980</v>
          </cell>
          <cell r="Y1022" t="str">
            <v>Femenino</v>
          </cell>
          <cell r="Z1022" t="str">
            <v>Soltero</v>
          </cell>
          <cell r="AA1022" t="str">
            <v>URB.LOS ROSALES MZ.D LT.4</v>
          </cell>
          <cell r="AC1022" t="str">
            <v>cynthia7943@hotmail.com</v>
          </cell>
          <cell r="AD1022" t="str">
            <v>083321345,956953593,083321345</v>
          </cell>
          <cell r="AE1022" t="str">
            <v>Superior Universitario</v>
          </cell>
          <cell r="AF1022" t="str">
            <v>Superior completo</v>
          </cell>
          <cell r="AG1022" t="str">
            <v>ENFERMERA(O)</v>
          </cell>
          <cell r="AK1022" t="str">
            <v>TITULO</v>
          </cell>
          <cell r="AL1022" t="str">
            <v>40231</v>
          </cell>
          <cell r="AM1022" t="str">
            <v>SI</v>
          </cell>
          <cell r="AN1022" t="str">
            <v>ENFERMERIA EN SALUD PUBLICA</v>
          </cell>
          <cell r="AO1022" t="str">
            <v>TITULO</v>
          </cell>
          <cell r="AQ1022" t="str">
            <v>UNIVERSIDAD NACIONAL DE SAN ANTONIO ABAD DEL CUSCO</v>
          </cell>
          <cell r="AR1022" t="str">
            <v>SI</v>
          </cell>
          <cell r="AS1022" t="str">
            <v>NO</v>
          </cell>
          <cell r="AT1022" t="str">
            <v>NO</v>
          </cell>
          <cell r="AU1022" t="str">
            <v>2011-09-19</v>
          </cell>
          <cell r="AV1022" t="str">
            <v>2014-01-01</v>
          </cell>
          <cell r="AW1022" t="str">
            <v>ENFERMERA/O</v>
          </cell>
          <cell r="AX1022" t="str">
            <v>Regimen 276</v>
          </cell>
          <cell r="AY1022" t="str">
            <v>Destacado</v>
          </cell>
          <cell r="AZ1022" t="str">
            <v>ENF-10</v>
          </cell>
          <cell r="BA1022" t="str">
            <v>0076-ENF-10-Enfermera (nivel I)</v>
          </cell>
          <cell r="BB1022" t="str">
            <v>10</v>
          </cell>
          <cell r="BC1022" t="str">
            <v>Recursos Directamente Recaudados</v>
          </cell>
          <cell r="BE1022" t="str">
            <v>Presencial</v>
          </cell>
          <cell r="BF1022" t="str">
            <v>NO</v>
          </cell>
          <cell r="BG1022" t="str">
            <v>NO</v>
          </cell>
          <cell r="BI1022" t="str">
            <v>NO</v>
          </cell>
          <cell r="BJ1022" t="str">
            <v>NO</v>
          </cell>
          <cell r="BK1022" t="str">
            <v>2015-09-11</v>
          </cell>
          <cell r="BL1022" t="str">
            <v>NO</v>
          </cell>
          <cell r="BM1022" t="str">
            <v>Activos</v>
          </cell>
          <cell r="BN1022" t="str">
            <v>Profesionales de la Salud</v>
          </cell>
          <cell r="BO1022" t="str">
            <v>PROF. DE LA SALUD</v>
          </cell>
          <cell r="CL1022" t="str">
            <v>UE Red De Salud Abancay</v>
          </cell>
          <cell r="CM1022" t="str">
            <v>276 SIN PLAZA</v>
          </cell>
        </row>
        <row r="1023">
          <cell r="S1023" t="str">
            <v>31139576</v>
          </cell>
          <cell r="T1023" t="str">
            <v>TERESA</v>
          </cell>
          <cell r="U1023" t="str">
            <v>PUCA</v>
          </cell>
          <cell r="V1023" t="str">
            <v>GUEVARA</v>
          </cell>
          <cell r="X1023" t="str">
            <v>1952-10-15</v>
          </cell>
          <cell r="Y1023" t="str">
            <v>Femenino</v>
          </cell>
          <cell r="AG1023" t="str">
            <v>TECNICO EN ENFERMERIA</v>
          </cell>
          <cell r="AK1023" t="str">
            <v>TITULO</v>
          </cell>
          <cell r="AM1023" t="str">
            <v>NO</v>
          </cell>
          <cell r="AR1023" t="str">
            <v>SI</v>
          </cell>
          <cell r="AS1023" t="str">
            <v>NO</v>
          </cell>
          <cell r="AT1023" t="str">
            <v>NO</v>
          </cell>
          <cell r="AV1023" t="str">
            <v>1987-12-01</v>
          </cell>
          <cell r="AW1023" t="str">
            <v>TECNICO/A EN ENFERMERIA I</v>
          </cell>
          <cell r="AX1023" t="str">
            <v>Regimen 276</v>
          </cell>
          <cell r="AY1023" t="str">
            <v>Nombrado</v>
          </cell>
          <cell r="AZ1023" t="str">
            <v>STA</v>
          </cell>
          <cell r="BA1023" t="str">
            <v>0094-STA-Servidor Tecnico A</v>
          </cell>
          <cell r="BB1023" t="str">
            <v>TA</v>
          </cell>
          <cell r="BC1023" t="str">
            <v>Recursos Ordinarios</v>
          </cell>
          <cell r="BD1023" t="str">
            <v>0</v>
          </cell>
          <cell r="BF1023" t="str">
            <v>NO</v>
          </cell>
          <cell r="BG1023" t="str">
            <v>NO</v>
          </cell>
          <cell r="BI1023" t="str">
            <v>NO</v>
          </cell>
          <cell r="BJ1023" t="str">
            <v>NO</v>
          </cell>
          <cell r="BL1023" t="str">
            <v>NO</v>
          </cell>
          <cell r="BM1023" t="str">
            <v>Activos</v>
          </cell>
          <cell r="BN1023" t="str">
            <v>Tecnicos</v>
          </cell>
          <cell r="BO1023" t="str">
            <v>TECNICO ASIS</v>
          </cell>
          <cell r="CM1023" t="str">
            <v>INACTIVO</v>
          </cell>
          <cell r="CQ1023" t="str">
            <v>Perú</v>
          </cell>
        </row>
        <row r="1024">
          <cell r="S1024" t="str">
            <v>31033863</v>
          </cell>
          <cell r="T1024" t="str">
            <v>MARIA ESTHER</v>
          </cell>
          <cell r="U1024" t="str">
            <v>SANCHEZ</v>
          </cell>
          <cell r="V1024" t="str">
            <v>RAMIREZ</v>
          </cell>
          <cell r="W1024" t="str">
            <v>SIN DATOS</v>
          </cell>
          <cell r="X1024" t="str">
            <v>21/11/1971</v>
          </cell>
          <cell r="Y1024" t="str">
            <v>Femenino</v>
          </cell>
          <cell r="Z1024" t="str">
            <v>Casado</v>
          </cell>
          <cell r="AA1024" t="str">
            <v>URB.AYMAS S/N</v>
          </cell>
          <cell r="AC1024" t="str">
            <v>mariaes@hotmail.com</v>
          </cell>
          <cell r="AD1024" t="str">
            <v>930564265</v>
          </cell>
          <cell r="AE1024" t="str">
            <v>Superior Técnico</v>
          </cell>
          <cell r="AF1024" t="str">
            <v>Técnico superior completo</v>
          </cell>
          <cell r="AG1024" t="str">
            <v>TECNICO EN ENFERMERIA</v>
          </cell>
          <cell r="AK1024" t="str">
            <v>TITULO</v>
          </cell>
          <cell r="AM1024" t="str">
            <v>NO</v>
          </cell>
          <cell r="AR1024" t="str">
            <v>SI</v>
          </cell>
          <cell r="AS1024" t="str">
            <v>NO</v>
          </cell>
          <cell r="AT1024" t="str">
            <v>NO</v>
          </cell>
          <cell r="AU1024" t="str">
            <v>1995-05-15</v>
          </cell>
          <cell r="AV1024" t="str">
            <v>2015-03-01</v>
          </cell>
          <cell r="AW1024" t="str">
            <v>TECNICO/A EN ENFERMERIA I</v>
          </cell>
          <cell r="AX1024" t="str">
            <v>Regimen 276</v>
          </cell>
          <cell r="AY1024" t="str">
            <v>Destacado</v>
          </cell>
          <cell r="AZ1024" t="str">
            <v>STC</v>
          </cell>
          <cell r="BA1024" t="str">
            <v>0096-STC-Servidor Tecnico C</v>
          </cell>
          <cell r="BB1024" t="str">
            <v>TC</v>
          </cell>
          <cell r="BC1024" t="str">
            <v>Recursos Ordinarios</v>
          </cell>
          <cell r="BE1024" t="str">
            <v>Presencial</v>
          </cell>
          <cell r="BF1024" t="str">
            <v>NO</v>
          </cell>
          <cell r="BG1024" t="str">
            <v>NO</v>
          </cell>
          <cell r="BI1024" t="str">
            <v>NO</v>
          </cell>
          <cell r="BJ1024" t="str">
            <v>NO</v>
          </cell>
          <cell r="BK1024" t="str">
            <v>2010-08-01</v>
          </cell>
          <cell r="BL1024" t="str">
            <v>NO</v>
          </cell>
          <cell r="BM1024" t="str">
            <v>Activos</v>
          </cell>
          <cell r="BN1024" t="str">
            <v>Tecnicos</v>
          </cell>
          <cell r="BO1024" t="str">
            <v>TECNICO ASIS</v>
          </cell>
          <cell r="CL1024" t="str">
            <v>UE Red De Salud Abancay</v>
          </cell>
          <cell r="CM1024" t="str">
            <v>276 SIN PLAZA</v>
          </cell>
          <cell r="CR1024" t="str">
            <v>MICRORED DE SALUD CENTENARIO</v>
          </cell>
        </row>
        <row r="1025">
          <cell r="S1025" t="str">
            <v>31039802</v>
          </cell>
          <cell r="T1025" t="str">
            <v>ALFREDO</v>
          </cell>
          <cell r="U1025" t="str">
            <v>SAUÑE</v>
          </cell>
          <cell r="V1025" t="str">
            <v>GOMEZ</v>
          </cell>
          <cell r="W1025" t="str">
            <v>SIN DATOS</v>
          </cell>
          <cell r="X1025" t="str">
            <v>16/06/1974</v>
          </cell>
          <cell r="Y1025" t="str">
            <v>Masculino</v>
          </cell>
          <cell r="Z1025" t="str">
            <v>Soltero</v>
          </cell>
          <cell r="AA1025" t="str">
            <v>P.JOVEN MZ.K LT.22</v>
          </cell>
          <cell r="AD1025" t="str">
            <v>958710815</v>
          </cell>
          <cell r="AE1025" t="str">
            <v>Superior Técnico</v>
          </cell>
          <cell r="AF1025" t="str">
            <v>Técnico superior incompleto</v>
          </cell>
          <cell r="AG1025" t="str">
            <v>TECNICO AUTOMOTRIZ</v>
          </cell>
          <cell r="AK1025" t="str">
            <v>EGRESADO</v>
          </cell>
          <cell r="AM1025" t="str">
            <v>NO</v>
          </cell>
          <cell r="AR1025" t="str">
            <v>SI</v>
          </cell>
          <cell r="AS1025" t="str">
            <v>NO</v>
          </cell>
          <cell r="AT1025" t="str">
            <v>NO</v>
          </cell>
          <cell r="AV1025" t="str">
            <v>2011-07-04</v>
          </cell>
          <cell r="AW1025" t="str">
            <v>PILOTO DE AMBULANCIA</v>
          </cell>
          <cell r="AX1025" t="str">
            <v>Regimen 276</v>
          </cell>
          <cell r="AY1025" t="str">
            <v>Destacado</v>
          </cell>
          <cell r="AZ1025" t="str">
            <v>STE</v>
          </cell>
          <cell r="BA1025" t="str">
            <v>0098-STE-Servidor Tecnico E</v>
          </cell>
          <cell r="BB1025" t="str">
            <v>TC</v>
          </cell>
          <cell r="BC1025" t="str">
            <v>Recursos Directamente Recaudados</v>
          </cell>
          <cell r="BE1025" t="str">
            <v>Presencial</v>
          </cell>
          <cell r="BF1025" t="str">
            <v>NO</v>
          </cell>
          <cell r="BG1025" t="str">
            <v>NO</v>
          </cell>
          <cell r="BI1025" t="str">
            <v>NO</v>
          </cell>
          <cell r="BJ1025" t="str">
            <v>NO</v>
          </cell>
          <cell r="BK1025" t="str">
            <v>2009-02-09</v>
          </cell>
          <cell r="BL1025" t="str">
            <v>NO</v>
          </cell>
          <cell r="BM1025" t="str">
            <v>Activos</v>
          </cell>
          <cell r="BN1025" t="str">
            <v>Tecnicos</v>
          </cell>
          <cell r="BO1025" t="str">
            <v>TECNICO ASIS</v>
          </cell>
          <cell r="CL1025" t="str">
            <v>UE Red De Salud Abancay</v>
          </cell>
          <cell r="CM1025" t="str">
            <v>276 SIN PLAZA</v>
          </cell>
          <cell r="CR1025" t="str">
            <v>MICRORED DE SALUD CENTENARIO</v>
          </cell>
        </row>
        <row r="1026">
          <cell r="S1026" t="str">
            <v>31037733</v>
          </cell>
          <cell r="T1026" t="str">
            <v>JOSEFINA</v>
          </cell>
          <cell r="U1026" t="str">
            <v>TAMBRAICO</v>
          </cell>
          <cell r="V1026" t="str">
            <v>PAMPAÑAUPA</v>
          </cell>
          <cell r="W1026" t="str">
            <v>SIN DATOS</v>
          </cell>
          <cell r="X1026" t="str">
            <v>15/02/1973</v>
          </cell>
          <cell r="Y1026" t="str">
            <v>Femenino</v>
          </cell>
          <cell r="Z1026" t="str">
            <v>Soltero</v>
          </cell>
          <cell r="AA1026" t="str">
            <v>JR. LAS MAGNOLIAS S/N URB.LAS INTIMPAS</v>
          </cell>
          <cell r="AC1026" t="str">
            <v>josefinatp15@hotmail.com</v>
          </cell>
          <cell r="AD1026" t="str">
            <v>988818178</v>
          </cell>
          <cell r="AE1026" t="str">
            <v>Superior Universitario</v>
          </cell>
          <cell r="AF1026" t="str">
            <v>Superior completo</v>
          </cell>
          <cell r="AG1026" t="str">
            <v>ENFERMERA(O)</v>
          </cell>
          <cell r="AK1026" t="str">
            <v>TITULO</v>
          </cell>
          <cell r="AL1026" t="str">
            <v>36182</v>
          </cell>
          <cell r="AM1026" t="str">
            <v>NO</v>
          </cell>
          <cell r="AR1026" t="str">
            <v>SI</v>
          </cell>
          <cell r="AS1026" t="str">
            <v>NO</v>
          </cell>
          <cell r="AT1026" t="str">
            <v>NO</v>
          </cell>
          <cell r="AV1026" t="str">
            <v>2012-12-27</v>
          </cell>
          <cell r="AW1026" t="str">
            <v>ENFERMERA/O</v>
          </cell>
          <cell r="AX1026" t="str">
            <v>Regimen 276</v>
          </cell>
          <cell r="AY1026" t="str">
            <v>Destacado</v>
          </cell>
          <cell r="AZ1026" t="str">
            <v>ENF-10</v>
          </cell>
          <cell r="BA1026" t="str">
            <v>0076-ENF-10-Enfermera (nivel I)</v>
          </cell>
          <cell r="BB1026" t="str">
            <v>10</v>
          </cell>
          <cell r="BC1026" t="str">
            <v>Recursos Ordinarios</v>
          </cell>
          <cell r="BE1026" t="str">
            <v>Presencial</v>
          </cell>
          <cell r="BF1026" t="str">
            <v>NO</v>
          </cell>
          <cell r="BG1026" t="str">
            <v>NO</v>
          </cell>
          <cell r="BI1026" t="str">
            <v>NO</v>
          </cell>
          <cell r="BJ1026" t="str">
            <v>NO</v>
          </cell>
          <cell r="BK1026" t="str">
            <v>2011-07-01</v>
          </cell>
          <cell r="BL1026" t="str">
            <v>NO</v>
          </cell>
          <cell r="BM1026" t="str">
            <v>Activos</v>
          </cell>
          <cell r="BN1026" t="str">
            <v>Profesionales de la Salud</v>
          </cell>
          <cell r="BO1026" t="str">
            <v>PROF. DE LA SALUD</v>
          </cell>
          <cell r="CL1026" t="str">
            <v>UE Red De Salud Abancay</v>
          </cell>
          <cell r="CM1026" t="str">
            <v>276 SIN PLAZA</v>
          </cell>
          <cell r="CR1026" t="str">
            <v>MICRORED DE SALUD CENTENARIO</v>
          </cell>
        </row>
        <row r="1027">
          <cell r="S1027" t="str">
            <v>31010253</v>
          </cell>
          <cell r="T1027" t="str">
            <v>JUAN GUALBERTO</v>
          </cell>
          <cell r="U1027" t="str">
            <v>TEVES</v>
          </cell>
          <cell r="V1027" t="str">
            <v>UTANI</v>
          </cell>
          <cell r="W1027" t="str">
            <v>SIN DATOS</v>
          </cell>
          <cell r="X1027" t="str">
            <v>12/07/1952</v>
          </cell>
          <cell r="Y1027" t="str">
            <v>Masculino</v>
          </cell>
          <cell r="Z1027" t="str">
            <v>Casado</v>
          </cell>
          <cell r="AA1027" t="str">
            <v>PROLONG 28 DE MARZO I 04</v>
          </cell>
          <cell r="AC1027" t="str">
            <v>juantevesutani10@hotmail.com</v>
          </cell>
          <cell r="AD1027" t="str">
            <v>950861050</v>
          </cell>
          <cell r="AE1027" t="str">
            <v>Superior Técnico</v>
          </cell>
          <cell r="AF1027" t="str">
            <v>Técnico superior completo</v>
          </cell>
          <cell r="AG1027" t="str">
            <v>TECNICO EN ENFERMERIA</v>
          </cell>
          <cell r="AK1027" t="str">
            <v>TITULO</v>
          </cell>
          <cell r="AM1027" t="str">
            <v>NO</v>
          </cell>
          <cell r="AR1027" t="str">
            <v>SI</v>
          </cell>
          <cell r="AS1027" t="str">
            <v>NO</v>
          </cell>
          <cell r="AT1027" t="str">
            <v>NO</v>
          </cell>
          <cell r="AV1027" t="str">
            <v>1975-07-01</v>
          </cell>
          <cell r="AW1027" t="str">
            <v>TECNICO/A EN ENFERMERIA I</v>
          </cell>
          <cell r="AX1027" t="str">
            <v>Regimen 276</v>
          </cell>
          <cell r="AY1027" t="str">
            <v>Nombrado</v>
          </cell>
          <cell r="AZ1027" t="str">
            <v>STA</v>
          </cell>
          <cell r="BA1027" t="str">
            <v>0094-STA-Servidor Tecnico A</v>
          </cell>
          <cell r="BB1027" t="str">
            <v>TA</v>
          </cell>
          <cell r="BC1027" t="str">
            <v>Recursos Ordinarios</v>
          </cell>
          <cell r="BE1027" t="str">
            <v>Solo Remoto</v>
          </cell>
          <cell r="BF1027" t="str">
            <v>NO</v>
          </cell>
          <cell r="BG1027" t="str">
            <v>NO</v>
          </cell>
          <cell r="BH1027" t="str">
            <v>Mayor de 65 años</v>
          </cell>
          <cell r="BI1027" t="str">
            <v>NO</v>
          </cell>
          <cell r="BJ1027" t="str">
            <v>NO</v>
          </cell>
          <cell r="BL1027" t="str">
            <v>NO</v>
          </cell>
          <cell r="BM1027" t="str">
            <v>Activos</v>
          </cell>
          <cell r="BN1027" t="str">
            <v>Tecnicos</v>
          </cell>
          <cell r="BO1027" t="str">
            <v>TECNICO ASIS</v>
          </cell>
          <cell r="CL1027" t="str">
            <v>UE Red De Salud Abancay</v>
          </cell>
          <cell r="CM1027" t="str">
            <v>INACTIVO</v>
          </cell>
          <cell r="CR1027" t="str">
            <v>MICRORED DE SALUD CENTENARIO</v>
          </cell>
        </row>
        <row r="1028">
          <cell r="S1028" t="str">
            <v>31034333</v>
          </cell>
          <cell r="T1028" t="str">
            <v>JORGE EDISON</v>
          </cell>
          <cell r="U1028" t="str">
            <v>TITO</v>
          </cell>
          <cell r="V1028" t="str">
            <v>MAR</v>
          </cell>
          <cell r="X1028" t="str">
            <v>1971-12-18</v>
          </cell>
          <cell r="Y1028" t="str">
            <v>Masculino</v>
          </cell>
          <cell r="AM1028" t="str">
            <v>NO</v>
          </cell>
          <cell r="AR1028" t="str">
            <v>SI</v>
          </cell>
          <cell r="AS1028" t="str">
            <v>NO</v>
          </cell>
          <cell r="AT1028" t="str">
            <v>NO</v>
          </cell>
          <cell r="AV1028" t="str">
            <v>1996-05-01</v>
          </cell>
          <cell r="AX1028" t="str">
            <v>Regimen 276</v>
          </cell>
          <cell r="AY1028" t="str">
            <v>Nombrado</v>
          </cell>
          <cell r="AZ1028" t="str">
            <v>STA</v>
          </cell>
          <cell r="BA1028" t="str">
            <v>0094-STA-Servidor Tecnico A</v>
          </cell>
          <cell r="BC1028" t="str">
            <v>Recursos Ordinarios</v>
          </cell>
          <cell r="BD1028" t="str">
            <v>0</v>
          </cell>
          <cell r="BF1028" t="str">
            <v>NO</v>
          </cell>
          <cell r="BG1028" t="str">
            <v>NO</v>
          </cell>
          <cell r="BI1028" t="str">
            <v>NO</v>
          </cell>
          <cell r="BJ1028" t="str">
            <v>NO</v>
          </cell>
          <cell r="BL1028" t="str">
            <v>NO</v>
          </cell>
          <cell r="BM1028" t="str">
            <v>Activos</v>
          </cell>
          <cell r="BN1028" t="str">
            <v>Tecnicos</v>
          </cell>
          <cell r="CM1028" t="str">
            <v>INACTIVO</v>
          </cell>
          <cell r="CQ1028" t="str">
            <v>Perú</v>
          </cell>
        </row>
        <row r="1029">
          <cell r="S1029" t="str">
            <v>07533695</v>
          </cell>
          <cell r="T1029" t="str">
            <v>NARCISA</v>
          </cell>
          <cell r="U1029" t="str">
            <v>VALDARRAGO</v>
          </cell>
          <cell r="V1029" t="str">
            <v>SIERRA</v>
          </cell>
          <cell r="W1029" t="str">
            <v>SIN DATOS</v>
          </cell>
          <cell r="X1029" t="str">
            <v>26/08/1973</v>
          </cell>
          <cell r="Y1029" t="str">
            <v>Femenino</v>
          </cell>
          <cell r="Z1029" t="str">
            <v>Soltero</v>
          </cell>
          <cell r="AA1029" t="str">
            <v>AV.ELIAS 124</v>
          </cell>
          <cell r="AC1029" t="str">
            <v>sierra_40@Outlook.com</v>
          </cell>
          <cell r="AD1029" t="str">
            <v>951744221</v>
          </cell>
          <cell r="AE1029" t="str">
            <v>Superior Técnico</v>
          </cell>
          <cell r="AF1029" t="str">
            <v>Técnico superior completo</v>
          </cell>
          <cell r="AG1029" t="str">
            <v>TECNICO EN ENFERMERIA</v>
          </cell>
          <cell r="AK1029" t="str">
            <v>TITULO</v>
          </cell>
          <cell r="AM1029" t="str">
            <v>NO</v>
          </cell>
          <cell r="AR1029" t="str">
            <v>SI</v>
          </cell>
          <cell r="AS1029" t="str">
            <v>NO</v>
          </cell>
          <cell r="AT1029" t="str">
            <v>NO</v>
          </cell>
          <cell r="AV1029" t="str">
            <v>2012-01-07</v>
          </cell>
          <cell r="AW1029" t="str">
            <v>TECNICO/A EN ENFERMERIA I</v>
          </cell>
          <cell r="AX1029" t="str">
            <v>Regimen 276</v>
          </cell>
          <cell r="AY1029" t="str">
            <v>Destacado</v>
          </cell>
          <cell r="AZ1029" t="str">
            <v>STC</v>
          </cell>
          <cell r="BA1029" t="str">
            <v>0096-STC-Servidor Tecnico C</v>
          </cell>
          <cell r="BB1029" t="str">
            <v>TC</v>
          </cell>
          <cell r="BC1029" t="str">
            <v>Recursos Ordinarios</v>
          </cell>
          <cell r="BE1029" t="str">
            <v>Presencial</v>
          </cell>
          <cell r="BF1029" t="str">
            <v>NO</v>
          </cell>
          <cell r="BG1029" t="str">
            <v>NO</v>
          </cell>
          <cell r="BI1029" t="str">
            <v>NO</v>
          </cell>
          <cell r="BJ1029" t="str">
            <v>NO</v>
          </cell>
          <cell r="BK1029" t="str">
            <v>2012-07-01</v>
          </cell>
          <cell r="BL1029" t="str">
            <v>NO</v>
          </cell>
          <cell r="BM1029" t="str">
            <v>Activos</v>
          </cell>
          <cell r="BN1029" t="str">
            <v>Tecnicos</v>
          </cell>
          <cell r="BO1029" t="str">
            <v>TECNICO ASIS</v>
          </cell>
          <cell r="CL1029" t="str">
            <v>UE Red De Salud Abancay</v>
          </cell>
          <cell r="CM1029" t="str">
            <v>276 SIN PLAZA</v>
          </cell>
        </row>
        <row r="1030">
          <cell r="S1030" t="str">
            <v>09541082</v>
          </cell>
          <cell r="T1030" t="str">
            <v>URSULA</v>
          </cell>
          <cell r="U1030" t="str">
            <v>ECCOÑA</v>
          </cell>
          <cell r="V1030" t="str">
            <v>SOTO</v>
          </cell>
          <cell r="X1030" t="str">
            <v>1968-03-04</v>
          </cell>
          <cell r="Y1030" t="str">
            <v>Femenino</v>
          </cell>
          <cell r="AG1030" t="str">
            <v>TECNICO EN ENFERMERIA</v>
          </cell>
          <cell r="AK1030" t="str">
            <v>TITULO</v>
          </cell>
          <cell r="AM1030" t="str">
            <v>NO</v>
          </cell>
          <cell r="AR1030" t="str">
            <v>SI</v>
          </cell>
          <cell r="AS1030" t="str">
            <v>NO</v>
          </cell>
          <cell r="AT1030" t="str">
            <v>NO</v>
          </cell>
          <cell r="AV1030" t="str">
            <v>1996-05-01</v>
          </cell>
          <cell r="AW1030" t="str">
            <v>TECNICO/A EN ENFERMERIA I</v>
          </cell>
          <cell r="AX1030" t="str">
            <v>Regimen 276</v>
          </cell>
          <cell r="AY1030" t="str">
            <v>Nombrado</v>
          </cell>
          <cell r="AZ1030" t="str">
            <v>STA</v>
          </cell>
          <cell r="BA1030" t="str">
            <v>0094-STA-Servidor Tecnico A</v>
          </cell>
          <cell r="BB1030" t="str">
            <v>TA</v>
          </cell>
          <cell r="BC1030" t="str">
            <v>Recursos Ordinarios</v>
          </cell>
          <cell r="BD1030" t="str">
            <v>0</v>
          </cell>
          <cell r="BF1030" t="str">
            <v>NO</v>
          </cell>
          <cell r="BG1030" t="str">
            <v>NO</v>
          </cell>
          <cell r="BI1030" t="str">
            <v>NO</v>
          </cell>
          <cell r="BJ1030" t="str">
            <v>NO</v>
          </cell>
          <cell r="BL1030" t="str">
            <v>NO</v>
          </cell>
          <cell r="BM1030" t="str">
            <v>Activos</v>
          </cell>
          <cell r="BN1030" t="str">
            <v>Tecnicos</v>
          </cell>
          <cell r="BO1030" t="str">
            <v>TECNICO ASIS</v>
          </cell>
          <cell r="CM1030" t="str">
            <v>INACTIVO</v>
          </cell>
          <cell r="CQ1030" t="str">
            <v>Perú</v>
          </cell>
        </row>
        <row r="1031">
          <cell r="S1031" t="str">
            <v>41889911</v>
          </cell>
          <cell r="T1031" t="str">
            <v>EDISSON</v>
          </cell>
          <cell r="U1031" t="str">
            <v>HUAMANÑAHUI</v>
          </cell>
          <cell r="V1031" t="str">
            <v>CRUZ</v>
          </cell>
          <cell r="W1031" t="str">
            <v>SIN DATOS</v>
          </cell>
          <cell r="X1031" t="str">
            <v>12/08/1980</v>
          </cell>
          <cell r="Y1031" t="str">
            <v>Masculino</v>
          </cell>
          <cell r="Z1031" t="str">
            <v>Soltero</v>
          </cell>
          <cell r="AA1031" t="str">
            <v>URB.INTIMPAS MZ.C-9</v>
          </cell>
          <cell r="AE1031" t="str">
            <v>Superior Técnico</v>
          </cell>
          <cell r="AF1031" t="str">
            <v>Técnico superior incompleto</v>
          </cell>
          <cell r="AG1031" t="str">
            <v>TECNICO EN MANTENIMIENTO</v>
          </cell>
          <cell r="AK1031" t="str">
            <v>EGRESADO</v>
          </cell>
          <cell r="AM1031" t="str">
            <v>NO</v>
          </cell>
          <cell r="AR1031" t="str">
            <v>SI</v>
          </cell>
          <cell r="AS1031" t="str">
            <v>NO</v>
          </cell>
          <cell r="AT1031" t="str">
            <v>NO</v>
          </cell>
          <cell r="AV1031" t="str">
            <v>2013-09-01</v>
          </cell>
          <cell r="AW1031" t="str">
            <v>AUXILIAR DE ENFERMERIA</v>
          </cell>
          <cell r="AX1031" t="str">
            <v>Regimen 728</v>
          </cell>
          <cell r="AY1031" t="str">
            <v>Contrato CLAS</v>
          </cell>
          <cell r="BE1031" t="str">
            <v>Presencial</v>
          </cell>
          <cell r="BF1031" t="str">
            <v>NO</v>
          </cell>
          <cell r="BG1031" t="str">
            <v>NO</v>
          </cell>
          <cell r="BI1031" t="str">
            <v>NO</v>
          </cell>
          <cell r="BJ1031" t="str">
            <v>NO</v>
          </cell>
          <cell r="BL1031" t="str">
            <v>NO</v>
          </cell>
          <cell r="CL1031" t="str">
            <v>UE Red De Salud Abancay</v>
          </cell>
          <cell r="CM1031" t="str">
            <v>ACTIVO</v>
          </cell>
          <cell r="CQ1031" t="str">
            <v>Perú</v>
          </cell>
          <cell r="CR1031" t="str">
            <v>MICRORED DE SALUD CENTENARIO</v>
          </cell>
        </row>
        <row r="1032">
          <cell r="S1032" t="str">
            <v>41524680</v>
          </cell>
          <cell r="T1032" t="str">
            <v>RUTH</v>
          </cell>
          <cell r="U1032" t="str">
            <v>CHAVEZ</v>
          </cell>
          <cell r="V1032" t="str">
            <v>CARDENAS</v>
          </cell>
          <cell r="X1032" t="str">
            <v>1982-09-05</v>
          </cell>
          <cell r="Y1032" t="str">
            <v>Femenino</v>
          </cell>
          <cell r="AG1032" t="str">
            <v>TRABAJADOR(A) SOCIAL</v>
          </cell>
          <cell r="AL1032" t="str">
            <v>9579</v>
          </cell>
          <cell r="AM1032" t="str">
            <v>NO</v>
          </cell>
          <cell r="AR1032" t="str">
            <v>SI</v>
          </cell>
          <cell r="AS1032" t="str">
            <v>NO</v>
          </cell>
          <cell r="AT1032" t="str">
            <v>NO</v>
          </cell>
          <cell r="AV1032" t="str">
            <v>2014-05-06</v>
          </cell>
          <cell r="AX1032" t="str">
            <v>Regimen 276</v>
          </cell>
          <cell r="AZ1032" t="str">
            <v>OPS-IV</v>
          </cell>
          <cell r="BA1032" t="str">
            <v>0319-OPS-IV-Otro Profesional de Salud (nivel IV)</v>
          </cell>
          <cell r="BF1032" t="str">
            <v>NO</v>
          </cell>
          <cell r="BG1032" t="str">
            <v>NO</v>
          </cell>
          <cell r="BI1032" t="str">
            <v>NO</v>
          </cell>
          <cell r="BJ1032" t="str">
            <v>NO</v>
          </cell>
          <cell r="BL1032" t="str">
            <v>NO</v>
          </cell>
          <cell r="BN1032" t="str">
            <v>Profesionales de la Salud</v>
          </cell>
          <cell r="BO1032" t="str">
            <v>PROF. DE LA SALUD</v>
          </cell>
          <cell r="CM1032" t="str">
            <v>INACTIVO</v>
          </cell>
          <cell r="CQ1032" t="str">
            <v>Perú</v>
          </cell>
        </row>
        <row r="1033">
          <cell r="S1033" t="str">
            <v>40169158</v>
          </cell>
          <cell r="T1033" t="str">
            <v>CHARO MARITZA</v>
          </cell>
          <cell r="U1033" t="str">
            <v>SOTOMAYOR</v>
          </cell>
          <cell r="V1033" t="str">
            <v>LAZO</v>
          </cell>
          <cell r="X1033" t="str">
            <v>1974-06-19</v>
          </cell>
          <cell r="Y1033" t="str">
            <v>Femenino</v>
          </cell>
          <cell r="AC1033" t="str">
            <v>charo_2.tu@hotmail.com</v>
          </cell>
          <cell r="AD1033" t="str">
            <v>980213066</v>
          </cell>
          <cell r="AG1033" t="str">
            <v>TRABAJADOR(A) SOCIAL</v>
          </cell>
          <cell r="AL1033" t="str">
            <v>11206</v>
          </cell>
          <cell r="AM1033" t="str">
            <v>NO</v>
          </cell>
          <cell r="AR1033" t="str">
            <v>SI</v>
          </cell>
          <cell r="AS1033" t="str">
            <v>NO</v>
          </cell>
          <cell r="AT1033" t="str">
            <v>NO</v>
          </cell>
          <cell r="AV1033" t="str">
            <v>2015-05-06</v>
          </cell>
          <cell r="AX1033" t="str">
            <v>Regimen 276</v>
          </cell>
          <cell r="AZ1033" t="str">
            <v>OPS-IV</v>
          </cell>
          <cell r="BA1033" t="str">
            <v>0319-OPS-IV-Otro Profesional de Salud (nivel IV)</v>
          </cell>
          <cell r="BF1033" t="str">
            <v>NO</v>
          </cell>
          <cell r="BG1033" t="str">
            <v>NO</v>
          </cell>
          <cell r="BI1033" t="str">
            <v>NO</v>
          </cell>
          <cell r="BJ1033" t="str">
            <v>NO</v>
          </cell>
          <cell r="BL1033" t="str">
            <v>NO</v>
          </cell>
          <cell r="BN1033" t="str">
            <v>Profesionales de la Salud</v>
          </cell>
          <cell r="BO1033" t="str">
            <v>PROF. DE LA SALUD</v>
          </cell>
          <cell r="CM1033" t="str">
            <v>INACTIVO</v>
          </cell>
          <cell r="CQ1033" t="str">
            <v>Perú</v>
          </cell>
        </row>
        <row r="1034">
          <cell r="S1034" t="str">
            <v>44604180</v>
          </cell>
          <cell r="T1034" t="str">
            <v>NELIDA</v>
          </cell>
          <cell r="U1034" t="str">
            <v>PRADO</v>
          </cell>
          <cell r="V1034" t="str">
            <v>HUAMAN</v>
          </cell>
          <cell r="W1034" t="str">
            <v>SIN DATOS</v>
          </cell>
          <cell r="X1034" t="str">
            <v>27/09/1987</v>
          </cell>
          <cell r="Y1034" t="str">
            <v>Femenino</v>
          </cell>
          <cell r="Z1034" t="str">
            <v>Soltero</v>
          </cell>
          <cell r="AA1034" t="str">
            <v>JR.PROTZEL 210</v>
          </cell>
          <cell r="AC1034" t="str">
            <v>npradoh_09@hotmail.com</v>
          </cell>
          <cell r="AD1034" t="str">
            <v>996202867</v>
          </cell>
          <cell r="AE1034" t="str">
            <v>Superior Universitario</v>
          </cell>
          <cell r="AF1034" t="str">
            <v>Superior completo</v>
          </cell>
          <cell r="AG1034" t="str">
            <v>TRABAJADOR(A) SOCIAL</v>
          </cell>
          <cell r="AK1034" t="str">
            <v>TITULO</v>
          </cell>
          <cell r="AL1034" t="str">
            <v>11034</v>
          </cell>
          <cell r="AM1034" t="str">
            <v>NO</v>
          </cell>
          <cell r="AR1034" t="str">
            <v>SI</v>
          </cell>
          <cell r="AS1034" t="str">
            <v>NO</v>
          </cell>
          <cell r="AT1034" t="str">
            <v>NO</v>
          </cell>
          <cell r="AV1034" t="str">
            <v>2016-05-06</v>
          </cell>
          <cell r="AW1034" t="str">
            <v>TRABAJADOR/A SOCIAL</v>
          </cell>
          <cell r="AX1034" t="str">
            <v>Regimen 276</v>
          </cell>
          <cell r="AZ1034" t="str">
            <v>OPS-IV</v>
          </cell>
          <cell r="BA1034" t="str">
            <v>0319-OPS-IV-Otro Profesional de Salud (nivel IV)</v>
          </cell>
          <cell r="BB1034" t="str">
            <v>24</v>
          </cell>
          <cell r="BF1034" t="str">
            <v>NO</v>
          </cell>
          <cell r="BG1034" t="str">
            <v>NO</v>
          </cell>
          <cell r="BI1034" t="str">
            <v>NO</v>
          </cell>
          <cell r="BJ1034" t="str">
            <v>NO</v>
          </cell>
          <cell r="BL1034" t="str">
            <v>NO</v>
          </cell>
          <cell r="BM1034" t="str">
            <v>Activos</v>
          </cell>
          <cell r="BN1034" t="str">
            <v>Profesionales de la Salud</v>
          </cell>
          <cell r="BO1034" t="str">
            <v>PROF. DE LA SALUD</v>
          </cell>
          <cell r="CL1034" t="str">
            <v>UE Red De Salud Abancay</v>
          </cell>
          <cell r="CM1034" t="str">
            <v>INACTIVO</v>
          </cell>
          <cell r="CQ1034" t="str">
            <v>Perú</v>
          </cell>
        </row>
        <row r="1035">
          <cell r="S1035" t="str">
            <v>01862047</v>
          </cell>
          <cell r="T1035" t="str">
            <v>NANCY</v>
          </cell>
          <cell r="U1035" t="str">
            <v>HUARECCALLO</v>
          </cell>
          <cell r="V1035" t="str">
            <v>RAMOS</v>
          </cell>
          <cell r="W1035" t="str">
            <v>SIN DATOS</v>
          </cell>
          <cell r="X1035" t="str">
            <v>24/05/1971</v>
          </cell>
          <cell r="Y1035" t="str">
            <v>Femenino</v>
          </cell>
          <cell r="Z1035" t="str">
            <v>Soltero</v>
          </cell>
          <cell r="AA1035" t="str">
            <v>9 DE DICIEMBRE S/N,9 DE DICIEMBRE S/N</v>
          </cell>
          <cell r="AC1035" t="str">
            <v>nancy_hr50@hotmail.com,nancy_hr_50@hotmail.com</v>
          </cell>
          <cell r="AD1035" t="str">
            <v>990312098</v>
          </cell>
          <cell r="AE1035" t="str">
            <v>Superior Universitario</v>
          </cell>
          <cell r="AF1035" t="str">
            <v>Superior completo</v>
          </cell>
          <cell r="AG1035" t="str">
            <v>OBSTETRA</v>
          </cell>
          <cell r="AH1035" t="str">
            <v>OBSTETRA</v>
          </cell>
          <cell r="AK1035" t="str">
            <v>TITULO</v>
          </cell>
          <cell r="AL1035" t="str">
            <v>8726</v>
          </cell>
          <cell r="AM1035" t="str">
            <v>SI</v>
          </cell>
          <cell r="AN1035" t="str">
            <v>ATENCION OBSTETRICA DE LA EMERGENCIA Y CUIDADOS CRITICOS</v>
          </cell>
          <cell r="AO1035" t="str">
            <v>RNE</v>
          </cell>
          <cell r="AP1035" t="str">
            <v>3443-E.01</v>
          </cell>
          <cell r="AQ1035" t="str">
            <v>UNIVERSIDAD ANDINA NESTOR CACERES VELASQUEZ DE JULIACA</v>
          </cell>
          <cell r="AR1035" t="str">
            <v>SI</v>
          </cell>
          <cell r="AS1035" t="str">
            <v>NO</v>
          </cell>
          <cell r="AT1035" t="str">
            <v>NO</v>
          </cell>
          <cell r="AU1035" t="str">
            <v>1996-10-01</v>
          </cell>
          <cell r="AV1035" t="str">
            <v>2013-01-01</v>
          </cell>
          <cell r="AW1035" t="str">
            <v>OBSTETRA</v>
          </cell>
          <cell r="AX1035" t="str">
            <v>Regimen 276</v>
          </cell>
          <cell r="AY1035" t="str">
            <v>Destacado</v>
          </cell>
          <cell r="AZ1035" t="str">
            <v>OBS-I</v>
          </cell>
          <cell r="BA1035" t="str">
            <v>0110-OBS-I-Obstetriz (nivel 10)</v>
          </cell>
          <cell r="BB1035" t="str">
            <v>1</v>
          </cell>
          <cell r="BE1035" t="str">
            <v>Presencial</v>
          </cell>
          <cell r="BF1035" t="str">
            <v>NO</v>
          </cell>
          <cell r="BG1035" t="str">
            <v>NO</v>
          </cell>
          <cell r="BH1035" t="str">
            <v>Presencia de comorbilidad(RM 193-2020-MINSA,7.2)</v>
          </cell>
          <cell r="BI1035" t="str">
            <v>NO</v>
          </cell>
          <cell r="BJ1035" t="str">
            <v>NO</v>
          </cell>
          <cell r="BL1035" t="str">
            <v>NO</v>
          </cell>
          <cell r="BM1035" t="str">
            <v>Activos</v>
          </cell>
          <cell r="BN1035" t="str">
            <v>Profesionales de la Salud</v>
          </cell>
          <cell r="BO1035" t="str">
            <v>PROF. DE LA SALUD</v>
          </cell>
          <cell r="CL1035" t="str">
            <v>UE Red De Salud Abancay</v>
          </cell>
          <cell r="CM1035" t="str">
            <v>276 SIN PLAZA</v>
          </cell>
          <cell r="CR1035" t="str">
            <v>MICRORED DE SALUD CENTENARIO</v>
          </cell>
        </row>
        <row r="1036">
          <cell r="S1036" t="str">
            <v>74380402</v>
          </cell>
          <cell r="T1036" t="str">
            <v>PABLO</v>
          </cell>
          <cell r="U1036" t="str">
            <v>VALENCIA</v>
          </cell>
          <cell r="V1036" t="str">
            <v>RIVEROS</v>
          </cell>
          <cell r="W1036" t="str">
            <v>SIN DATOS</v>
          </cell>
          <cell r="X1036" t="str">
            <v>12/05/1996</v>
          </cell>
          <cell r="Y1036" t="str">
            <v>Masculino</v>
          </cell>
          <cell r="Z1036" t="str">
            <v>Soltero</v>
          </cell>
          <cell r="AA1036" t="str">
            <v>SIN DATOS</v>
          </cell>
          <cell r="AE1036" t="str">
            <v>Superior Técnico</v>
          </cell>
          <cell r="AF1036" t="str">
            <v>Técnico superior completo</v>
          </cell>
          <cell r="AG1036" t="str">
            <v>TECNICO LABORATORISTA</v>
          </cell>
          <cell r="AK1036" t="str">
            <v>TITULO</v>
          </cell>
          <cell r="AM1036" t="str">
            <v>NO</v>
          </cell>
          <cell r="AR1036" t="str">
            <v>SI</v>
          </cell>
          <cell r="AS1036" t="str">
            <v>NO</v>
          </cell>
          <cell r="AT1036" t="str">
            <v>NO</v>
          </cell>
          <cell r="AU1036" t="str">
            <v>01/01/2019</v>
          </cell>
          <cell r="AV1036" t="str">
            <v>01/01/2019</v>
          </cell>
          <cell r="AW1036" t="str">
            <v>TECNICO/A EN LABORATORIO II</v>
          </cell>
          <cell r="AX1036" t="str">
            <v>Regimen 276</v>
          </cell>
          <cell r="AY1036" t="str">
            <v>Nombrado</v>
          </cell>
          <cell r="AZ1036" t="str">
            <v>STA</v>
          </cell>
          <cell r="BA1036" t="str">
            <v>0094-STA-Servidor Tecnico A</v>
          </cell>
          <cell r="BB1036" t="str">
            <v>TA</v>
          </cell>
          <cell r="BE1036" t="str">
            <v>Presencial</v>
          </cell>
          <cell r="BF1036" t="str">
            <v>NO</v>
          </cell>
          <cell r="BG1036" t="str">
            <v>NO</v>
          </cell>
          <cell r="BI1036" t="str">
            <v>NO</v>
          </cell>
          <cell r="BJ1036" t="str">
            <v>NO</v>
          </cell>
          <cell r="BL1036" t="str">
            <v>NO</v>
          </cell>
          <cell r="BM1036" t="str">
            <v>Activos</v>
          </cell>
          <cell r="BN1036" t="str">
            <v>Tecnicos</v>
          </cell>
          <cell r="BO1036" t="str">
            <v>TECNICO ASIS</v>
          </cell>
          <cell r="CL1036" t="str">
            <v>UE Red De Salud Abancay</v>
          </cell>
          <cell r="CM1036" t="str">
            <v>INACTIVO</v>
          </cell>
        </row>
        <row r="1037">
          <cell r="S1037" t="str">
            <v>44408436</v>
          </cell>
          <cell r="T1037" t="str">
            <v>SERGIO ARMANDO</v>
          </cell>
          <cell r="U1037" t="str">
            <v>RODAS</v>
          </cell>
          <cell r="V1037" t="str">
            <v>ALATA</v>
          </cell>
          <cell r="W1037" t="str">
            <v>SIN DATOS</v>
          </cell>
          <cell r="X1037" t="str">
            <v>27/05/1987</v>
          </cell>
          <cell r="Y1037" t="str">
            <v>Masculino</v>
          </cell>
          <cell r="Z1037" t="str">
            <v>Soltero</v>
          </cell>
          <cell r="AA1037" t="str">
            <v>JR.APURIMAC 218</v>
          </cell>
          <cell r="AC1037" t="str">
            <v>shergion_ra27@hotmail.com</v>
          </cell>
          <cell r="AD1037" t="str">
            <v>947030140</v>
          </cell>
          <cell r="AE1037" t="str">
            <v>Superior Universitario</v>
          </cell>
          <cell r="AF1037" t="str">
            <v>Superior completo</v>
          </cell>
          <cell r="AG1037" t="str">
            <v>MEDICO CIRUJANO</v>
          </cell>
          <cell r="AK1037" t="str">
            <v>TITULO</v>
          </cell>
          <cell r="AL1037" t="str">
            <v>57723</v>
          </cell>
          <cell r="AM1037" t="str">
            <v>SI</v>
          </cell>
          <cell r="AN1037" t="str">
            <v>GINECOLOGIA Y OBSTETRICIA</v>
          </cell>
          <cell r="AO1037" t="str">
            <v>RNE</v>
          </cell>
          <cell r="AP1037" t="str">
            <v>039856</v>
          </cell>
          <cell r="AQ1037" t="str">
            <v>UNIVERSIDAD NACIONAL MAYOR DE SAN MARCOS</v>
          </cell>
          <cell r="AR1037" t="str">
            <v>SI</v>
          </cell>
          <cell r="AS1037" t="str">
            <v>NO</v>
          </cell>
          <cell r="AT1037" t="str">
            <v>NO</v>
          </cell>
          <cell r="AV1037" t="str">
            <v>2016-07-01</v>
          </cell>
          <cell r="AW1037" t="str">
            <v>MEDICO</v>
          </cell>
          <cell r="AX1037" t="str">
            <v>Regimen 276</v>
          </cell>
          <cell r="AY1037" t="str">
            <v>Nombrado</v>
          </cell>
          <cell r="AZ1037" t="str">
            <v>MC-1</v>
          </cell>
          <cell r="BA1037" t="str">
            <v>0071-MC-1-Medico Cirujano N-1</v>
          </cell>
          <cell r="BB1037" t="str">
            <v>15</v>
          </cell>
          <cell r="BE1037" t="str">
            <v>Presencial</v>
          </cell>
          <cell r="BF1037" t="str">
            <v>NO</v>
          </cell>
          <cell r="BG1037" t="str">
            <v>NO</v>
          </cell>
          <cell r="BI1037" t="str">
            <v>NO</v>
          </cell>
          <cell r="BJ1037" t="str">
            <v>NO</v>
          </cell>
          <cell r="BK1037" t="str">
            <v>2016-01-01</v>
          </cell>
          <cell r="BL1037" t="str">
            <v>NO</v>
          </cell>
          <cell r="BM1037" t="str">
            <v>Activos</v>
          </cell>
          <cell r="BN1037" t="str">
            <v>Profesionales de la Salud</v>
          </cell>
          <cell r="BO1037" t="str">
            <v>MEDICO</v>
          </cell>
          <cell r="CL1037" t="str">
            <v>UE Red De Salud Abancay</v>
          </cell>
          <cell r="CM1037" t="str">
            <v>INACTIVO</v>
          </cell>
          <cell r="CR1037" t="str">
            <v>MICRORED DE SALUD CENTENARIO</v>
          </cell>
        </row>
        <row r="1038">
          <cell r="S1038" t="str">
            <v>22099965</v>
          </cell>
          <cell r="T1038" t="str">
            <v>JUAN MANUEL</v>
          </cell>
          <cell r="U1038" t="str">
            <v>PINEDA</v>
          </cell>
          <cell r="V1038" t="str">
            <v>PEREZ</v>
          </cell>
          <cell r="W1038" t="str">
            <v>SIN DATOS</v>
          </cell>
          <cell r="X1038" t="str">
            <v>07/02/1974</v>
          </cell>
          <cell r="Y1038" t="str">
            <v>Masculino</v>
          </cell>
          <cell r="Z1038" t="str">
            <v>Soltero</v>
          </cell>
          <cell r="AA1038" t="str">
            <v>PRADO</v>
          </cell>
          <cell r="AE1038" t="str">
            <v>Superior Técnico</v>
          </cell>
          <cell r="AF1038" t="str">
            <v>Técnico superior incompleto</v>
          </cell>
          <cell r="AG1038" t="str">
            <v>TECNICO EN MANTENIMIENTO</v>
          </cell>
          <cell r="AK1038" t="str">
            <v>ESTUDIANTE</v>
          </cell>
          <cell r="AM1038" t="str">
            <v>NO</v>
          </cell>
          <cell r="AR1038" t="str">
            <v>SI</v>
          </cell>
          <cell r="AS1038" t="str">
            <v>NO</v>
          </cell>
          <cell r="AT1038" t="str">
            <v>NO</v>
          </cell>
          <cell r="AV1038" t="str">
            <v>12/03/2020</v>
          </cell>
          <cell r="AW1038" t="str">
            <v>CHOFER</v>
          </cell>
          <cell r="AX1038" t="str">
            <v>Regimen 1057 (CAS)</v>
          </cell>
          <cell r="AY1038" t="str">
            <v>Contrato CAS</v>
          </cell>
          <cell r="AZ1038" t="str">
            <v>Sin Nivel Remunerativo</v>
          </cell>
          <cell r="BA1038" t="str">
            <v>0000-Sin Nivel Remunerativo</v>
          </cell>
          <cell r="BC1038" t="str">
            <v>Recursos Ordinarios</v>
          </cell>
          <cell r="BD1038" t="str">
            <v>2000</v>
          </cell>
          <cell r="BE1038" t="str">
            <v>Presencial</v>
          </cell>
          <cell r="BF1038" t="str">
            <v>NO</v>
          </cell>
          <cell r="BG1038" t="str">
            <v>SI</v>
          </cell>
          <cell r="BI1038" t="str">
            <v>NO</v>
          </cell>
          <cell r="BJ1038" t="str">
            <v>NO</v>
          </cell>
          <cell r="BL1038" t="str">
            <v>NO</v>
          </cell>
          <cell r="BM1038" t="str">
            <v>Contrato Administrativo de Servicios</v>
          </cell>
          <cell r="BN1038" t="str">
            <v>Tecnicos</v>
          </cell>
          <cell r="BO1038" t="str">
            <v>TECNICO ADM</v>
          </cell>
          <cell r="CL1038" t="str">
            <v>UE Red De Salud Abancay</v>
          </cell>
          <cell r="CM1038" t="str">
            <v>INACTIVO</v>
          </cell>
          <cell r="CR1038" t="str">
            <v>MICRORED DE SALUD CENTENARIO</v>
          </cell>
        </row>
        <row r="1039">
          <cell r="S1039" t="str">
            <v>73453525</v>
          </cell>
          <cell r="T1039" t="str">
            <v>SOLANGE JULIANA</v>
          </cell>
          <cell r="U1039" t="str">
            <v>BLONDET</v>
          </cell>
          <cell r="V1039" t="str">
            <v>HERNÁNDEZ</v>
          </cell>
          <cell r="W1039" t="str">
            <v>SIN DATOS</v>
          </cell>
          <cell r="X1039" t="str">
            <v>27/07/1995</v>
          </cell>
          <cell r="Y1039" t="str">
            <v>Femenino</v>
          </cell>
          <cell r="Z1039" t="str">
            <v>Soltero</v>
          </cell>
          <cell r="AA1039" t="str">
            <v>JUAN PABLO FERNANDINI</v>
          </cell>
          <cell r="AE1039" t="str">
            <v>Superior Universitario</v>
          </cell>
          <cell r="AF1039" t="str">
            <v>Superior completo</v>
          </cell>
          <cell r="AG1039" t="str">
            <v>MEDICO CIRUJANO</v>
          </cell>
          <cell r="AK1039" t="str">
            <v>TITULO</v>
          </cell>
          <cell r="AL1039" t="str">
            <v>088173</v>
          </cell>
          <cell r="AM1039" t="str">
            <v>NO</v>
          </cell>
          <cell r="AR1039" t="str">
            <v>SI</v>
          </cell>
          <cell r="AS1039" t="str">
            <v>NO</v>
          </cell>
          <cell r="AT1039" t="str">
            <v>NO</v>
          </cell>
          <cell r="AU1039" t="str">
            <v>01/07/2020</v>
          </cell>
          <cell r="AV1039" t="str">
            <v>01/07/2020</v>
          </cell>
          <cell r="AW1039" t="str">
            <v>MEDICO</v>
          </cell>
          <cell r="AX1039" t="str">
            <v>Regimen 276</v>
          </cell>
          <cell r="AY1039" t="str">
            <v>Contratado 276 - Plazo fijo</v>
          </cell>
          <cell r="AZ1039" t="str">
            <v>MC-1</v>
          </cell>
          <cell r="BA1039" t="str">
            <v>0071-MC-1-Medico Cirujano N-1</v>
          </cell>
          <cell r="BB1039" t="str">
            <v>15</v>
          </cell>
          <cell r="BE1039" t="str">
            <v>Presencial</v>
          </cell>
          <cell r="BF1039" t="str">
            <v>NO</v>
          </cell>
          <cell r="BG1039" t="str">
            <v>NO</v>
          </cell>
          <cell r="BI1039" t="str">
            <v>NO</v>
          </cell>
          <cell r="BJ1039" t="str">
            <v>NO</v>
          </cell>
          <cell r="BL1039" t="str">
            <v>NO</v>
          </cell>
          <cell r="BM1039" t="str">
            <v>Activos</v>
          </cell>
          <cell r="BN1039" t="str">
            <v>Profesionales de la Salud</v>
          </cell>
          <cell r="BO1039" t="str">
            <v>MEDICO</v>
          </cell>
          <cell r="CL1039" t="str">
            <v>UE Red De Salud Abancay</v>
          </cell>
          <cell r="CM1039" t="str">
            <v>INACTIVO</v>
          </cell>
          <cell r="CQ1039" t="str">
            <v>Perú</v>
          </cell>
        </row>
        <row r="1040">
          <cell r="S1040" t="str">
            <v>44835959</v>
          </cell>
          <cell r="T1040" t="str">
            <v>CARMEN LUZ</v>
          </cell>
          <cell r="U1040" t="str">
            <v>AZURIN</v>
          </cell>
          <cell r="V1040" t="str">
            <v>GUILLEN</v>
          </cell>
          <cell r="W1040" t="str">
            <v>SIN DATOS</v>
          </cell>
          <cell r="X1040" t="str">
            <v>25/09/1987</v>
          </cell>
          <cell r="Y1040" t="str">
            <v>Femenino</v>
          </cell>
          <cell r="Z1040" t="str">
            <v>Soltero</v>
          </cell>
          <cell r="AA1040" t="str">
            <v>JR VARAYOC 482 ZARATE</v>
          </cell>
          <cell r="AE1040" t="str">
            <v>Secundaria</v>
          </cell>
          <cell r="AF1040" t="str">
            <v>Secundaria completa</v>
          </cell>
          <cell r="AM1040" t="str">
            <v>NO</v>
          </cell>
          <cell r="AR1040" t="str">
            <v>NO</v>
          </cell>
          <cell r="AS1040" t="str">
            <v>NO</v>
          </cell>
          <cell r="AT1040" t="str">
            <v>NO</v>
          </cell>
          <cell r="AV1040" t="str">
            <v>03/05/2021</v>
          </cell>
          <cell r="AW1040" t="str">
            <v>TRABAJADOR/A DE SERVICIOS GENERALES</v>
          </cell>
          <cell r="AX1040" t="str">
            <v>Regimen 1057 (CAS)</v>
          </cell>
          <cell r="AY1040" t="str">
            <v>Contrato CAS</v>
          </cell>
          <cell r="AZ1040" t="str">
            <v>Sin Nivel Remunerativo</v>
          </cell>
          <cell r="BA1040" t="str">
            <v>0000-Sin Nivel Remunerativo</v>
          </cell>
          <cell r="BC1040" t="str">
            <v>Recursos Ordinarios</v>
          </cell>
          <cell r="BD1040" t="str">
            <v>1400</v>
          </cell>
          <cell r="BE1040" t="str">
            <v>Presencial</v>
          </cell>
          <cell r="BF1040" t="str">
            <v>NO</v>
          </cell>
          <cell r="BG1040" t="str">
            <v>SI</v>
          </cell>
          <cell r="BI1040" t="str">
            <v>NO</v>
          </cell>
          <cell r="BJ1040" t="str">
            <v>NO</v>
          </cell>
          <cell r="BL1040" t="str">
            <v>NO</v>
          </cell>
          <cell r="BM1040" t="str">
            <v>Contrato Administrativo de Servicios</v>
          </cell>
          <cell r="BN1040" t="str">
            <v>Auxiliares</v>
          </cell>
          <cell r="BO1040" t="str">
            <v>AUXILIAR ADM</v>
          </cell>
          <cell r="CL1040" t="str">
            <v>UE Red De Salud Abancay</v>
          </cell>
          <cell r="CM1040" t="str">
            <v>INACTIVO</v>
          </cell>
          <cell r="CQ1040" t="str">
            <v>Perú</v>
          </cell>
          <cell r="CR1040" t="str">
            <v>MICRORED DE SALUD CENTENARIO</v>
          </cell>
        </row>
        <row r="1041">
          <cell r="S1041" t="str">
            <v>47628692</v>
          </cell>
          <cell r="T1041" t="str">
            <v>SOLEDAD</v>
          </cell>
          <cell r="U1041" t="str">
            <v>BRAVO</v>
          </cell>
          <cell r="V1041" t="str">
            <v>LLOCLLA</v>
          </cell>
          <cell r="W1041" t="str">
            <v>SIN DATOS</v>
          </cell>
          <cell r="X1041" t="str">
            <v>16/01/1993</v>
          </cell>
          <cell r="Y1041" t="str">
            <v>Femenino</v>
          </cell>
          <cell r="Z1041" t="str">
            <v>Soltero</v>
          </cell>
          <cell r="AA1041" t="str">
            <v>SIN DATOS</v>
          </cell>
          <cell r="AE1041" t="str">
            <v>Superior Universitario</v>
          </cell>
          <cell r="AF1041" t="str">
            <v>Superior completo</v>
          </cell>
          <cell r="AG1041" t="str">
            <v>ENFERMERA(O)</v>
          </cell>
          <cell r="AK1041" t="str">
            <v>TITULO</v>
          </cell>
          <cell r="AM1041" t="str">
            <v>NO</v>
          </cell>
          <cell r="AR1041" t="str">
            <v>SI</v>
          </cell>
          <cell r="AS1041" t="str">
            <v>NO</v>
          </cell>
          <cell r="AT1041" t="str">
            <v>NO</v>
          </cell>
          <cell r="AU1041" t="str">
            <v>16/10/2017</v>
          </cell>
          <cell r="AV1041" t="str">
            <v>01/01/2021</v>
          </cell>
          <cell r="AW1041" t="str">
            <v>ENFERMERA/O</v>
          </cell>
          <cell r="AX1041" t="str">
            <v>Regimen 1057 (CAS)</v>
          </cell>
          <cell r="AY1041" t="str">
            <v>Contrato CAS</v>
          </cell>
          <cell r="AZ1041" t="str">
            <v>Sin Nivel Remunerativo</v>
          </cell>
          <cell r="BA1041" t="str">
            <v>0000-Sin Nivel Remunerativo</v>
          </cell>
          <cell r="BC1041" t="str">
            <v>Recursos Ordinarios</v>
          </cell>
          <cell r="BD1041" t="str">
            <v>4500</v>
          </cell>
          <cell r="BE1041" t="str">
            <v>Presencial</v>
          </cell>
          <cell r="BF1041" t="str">
            <v>NO</v>
          </cell>
          <cell r="BG1041" t="str">
            <v>SI</v>
          </cell>
          <cell r="BI1041" t="str">
            <v>NO</v>
          </cell>
          <cell r="BJ1041" t="str">
            <v>SI</v>
          </cell>
          <cell r="BL1041" t="str">
            <v>NO</v>
          </cell>
          <cell r="BM1041" t="str">
            <v>Contrato Administrativo de Servicios</v>
          </cell>
          <cell r="BN1041" t="str">
            <v>Profesionales de la Salud</v>
          </cell>
          <cell r="BO1041" t="str">
            <v>PROF. DE LA SALUD</v>
          </cell>
          <cell r="CL1041" t="str">
            <v>UE Red De Salud Abancay</v>
          </cell>
          <cell r="CM1041" t="str">
            <v>INACTIVO</v>
          </cell>
          <cell r="CQ1041" t="str">
            <v>Perú</v>
          </cell>
          <cell r="CR1041" t="str">
            <v>MICRORED DE SALUD CENTENARIO</v>
          </cell>
        </row>
        <row r="1042">
          <cell r="S1042" t="str">
            <v>46457997</v>
          </cell>
          <cell r="T1042" t="str">
            <v>JENNIFER KHATHERINE</v>
          </cell>
          <cell r="U1042" t="str">
            <v>BACA</v>
          </cell>
          <cell r="V1042" t="str">
            <v>HUAJAMAITA</v>
          </cell>
          <cell r="W1042" t="str">
            <v>SIN DATOS</v>
          </cell>
          <cell r="X1042" t="str">
            <v>10/02/1990</v>
          </cell>
          <cell r="Y1042" t="str">
            <v>Femenino</v>
          </cell>
          <cell r="Z1042" t="str">
            <v>Soltero</v>
          </cell>
          <cell r="AA1042" t="str">
            <v>MANZANARES B-11</v>
          </cell>
          <cell r="AE1042" t="str">
            <v>Superior Técnico</v>
          </cell>
          <cell r="AF1042" t="str">
            <v>Técnico superior completo</v>
          </cell>
          <cell r="AG1042" t="str">
            <v>TECNICO EN ENFERMERIA</v>
          </cell>
          <cell r="AK1042" t="str">
            <v>TITULO</v>
          </cell>
          <cell r="AM1042" t="str">
            <v>NO</v>
          </cell>
          <cell r="AR1042" t="str">
            <v>SI</v>
          </cell>
          <cell r="AS1042" t="str">
            <v>NO</v>
          </cell>
          <cell r="AT1042" t="str">
            <v>NO</v>
          </cell>
          <cell r="AU1042" t="str">
            <v>08/07/2021</v>
          </cell>
          <cell r="AV1042" t="str">
            <v>08/07/2021</v>
          </cell>
          <cell r="AW1042" t="str">
            <v>TECNICO/A EN ENFERMERIA I</v>
          </cell>
          <cell r="AX1042" t="str">
            <v>Regimen 276</v>
          </cell>
          <cell r="AY1042" t="str">
            <v>Nombrado</v>
          </cell>
          <cell r="AZ1042" t="str">
            <v>STC</v>
          </cell>
          <cell r="BA1042" t="str">
            <v>0096-STC-Servidor Tecnico C</v>
          </cell>
          <cell r="BB1042" t="str">
            <v>TC</v>
          </cell>
          <cell r="BE1042" t="str">
            <v>Presencial</v>
          </cell>
          <cell r="BF1042" t="str">
            <v>NO</v>
          </cell>
          <cell r="BG1042" t="str">
            <v>NO</v>
          </cell>
          <cell r="BI1042" t="str">
            <v>NO</v>
          </cell>
          <cell r="BJ1042" t="str">
            <v>SI</v>
          </cell>
          <cell r="BL1042" t="str">
            <v>NO</v>
          </cell>
          <cell r="BM1042" t="str">
            <v>Activos</v>
          </cell>
          <cell r="BN1042" t="str">
            <v>Tecnicos</v>
          </cell>
          <cell r="BO1042" t="str">
            <v>TECNICO ASIS</v>
          </cell>
          <cell r="CL1042" t="str">
            <v>UE Red De Salud Abancay</v>
          </cell>
          <cell r="CM1042" t="str">
            <v>INACTIVO</v>
          </cell>
          <cell r="CQ1042" t="str">
            <v>Perú</v>
          </cell>
        </row>
        <row r="1043">
          <cell r="S1043" t="str">
            <v>31037326</v>
          </cell>
          <cell r="T1043" t="str">
            <v>GLADYS</v>
          </cell>
          <cell r="U1043" t="str">
            <v>DAVALOS</v>
          </cell>
          <cell r="V1043" t="str">
            <v>AZURIN</v>
          </cell>
          <cell r="W1043" t="str">
            <v>SIN DATOS</v>
          </cell>
          <cell r="X1043" t="str">
            <v>20/09/1972</v>
          </cell>
          <cell r="Y1043" t="str">
            <v>Femenino</v>
          </cell>
          <cell r="Z1043" t="str">
            <v>Casado</v>
          </cell>
          <cell r="AA1043" t="str">
            <v>CORONEL GONZALES</v>
          </cell>
          <cell r="AE1043" t="str">
            <v>Superior Universitario</v>
          </cell>
          <cell r="AF1043" t="str">
            <v>Superior completo</v>
          </cell>
          <cell r="AG1043" t="str">
            <v>ENFERMERA(O)</v>
          </cell>
          <cell r="AK1043" t="str">
            <v>TITULO</v>
          </cell>
          <cell r="AM1043" t="str">
            <v>NO</v>
          </cell>
          <cell r="AR1043" t="str">
            <v>SI</v>
          </cell>
          <cell r="AS1043" t="str">
            <v>NO</v>
          </cell>
          <cell r="AT1043" t="str">
            <v>NO</v>
          </cell>
          <cell r="AW1043" t="str">
            <v>ENFERMERA/O</v>
          </cell>
          <cell r="AX1043" t="str">
            <v>Regimen 1057 (CAS)</v>
          </cell>
          <cell r="AY1043" t="str">
            <v>Contrato CAS</v>
          </cell>
          <cell r="AZ1043" t="str">
            <v>Sin Nivel Remunerativo</v>
          </cell>
          <cell r="BA1043" t="str">
            <v>0000-Sin Nivel Remunerativo</v>
          </cell>
          <cell r="BC1043" t="str">
            <v>Recursos Ordinarios</v>
          </cell>
          <cell r="BD1043" t="str">
            <v>2700</v>
          </cell>
          <cell r="BE1043" t="str">
            <v>Presencial</v>
          </cell>
          <cell r="BF1043" t="str">
            <v>NO</v>
          </cell>
          <cell r="BG1043" t="str">
            <v>SI</v>
          </cell>
          <cell r="BI1043" t="str">
            <v>NO</v>
          </cell>
          <cell r="BJ1043" t="str">
            <v>SI</v>
          </cell>
          <cell r="BL1043" t="str">
            <v>NO</v>
          </cell>
          <cell r="BM1043" t="str">
            <v>Contrato Administrativo de Servicios</v>
          </cell>
          <cell r="BN1043" t="str">
            <v>Profesionales de la Salud</v>
          </cell>
          <cell r="BO1043" t="str">
            <v>PROF. DE LA SALUD</v>
          </cell>
          <cell r="CL1043" t="str">
            <v>UE Red De Salud Abancay</v>
          </cell>
          <cell r="CM1043" t="str">
            <v>INACTIVO</v>
          </cell>
          <cell r="CQ1043" t="str">
            <v>Perú</v>
          </cell>
          <cell r="CR1043" t="str">
            <v>MICRORED DE SALUD CENTENARIO</v>
          </cell>
        </row>
        <row r="1044">
          <cell r="S1044" t="str">
            <v>70171674</v>
          </cell>
          <cell r="T1044" t="str">
            <v>DIANA CAROLINA</v>
          </cell>
          <cell r="U1044" t="str">
            <v>VIZCARRA</v>
          </cell>
          <cell r="V1044" t="str">
            <v>CHUQUIPAY</v>
          </cell>
          <cell r="W1044" t="str">
            <v>SIN DATOS</v>
          </cell>
          <cell r="X1044" t="str">
            <v>05/04/1991</v>
          </cell>
          <cell r="Y1044" t="str">
            <v>Femenino</v>
          </cell>
          <cell r="Z1044" t="str">
            <v>Soltero</v>
          </cell>
          <cell r="AA1044" t="str">
            <v>COM.P SOTAPA</v>
          </cell>
          <cell r="AE1044" t="str">
            <v>Superior Universitario</v>
          </cell>
          <cell r="AF1044" t="str">
            <v>Superior completo</v>
          </cell>
          <cell r="AG1044" t="str">
            <v>ENFERMERA(O)</v>
          </cell>
          <cell r="AK1044" t="str">
            <v>TITULO</v>
          </cell>
          <cell r="AM1044" t="str">
            <v>NO</v>
          </cell>
          <cell r="AR1044" t="str">
            <v>SI</v>
          </cell>
          <cell r="AS1044" t="str">
            <v>NO</v>
          </cell>
          <cell r="AT1044" t="str">
            <v>NO</v>
          </cell>
          <cell r="AU1044" t="str">
            <v>08/07/2021</v>
          </cell>
          <cell r="AV1044" t="str">
            <v>08/07/2021</v>
          </cell>
          <cell r="AW1044" t="str">
            <v>ENFERMERA/O</v>
          </cell>
          <cell r="AX1044" t="str">
            <v>Regimen 1057 (CAS)</v>
          </cell>
          <cell r="AY1044" t="str">
            <v>Contrato CAS</v>
          </cell>
          <cell r="AZ1044" t="str">
            <v>Sin Nivel Remunerativo</v>
          </cell>
          <cell r="BA1044" t="str">
            <v>0000-Sin Nivel Remunerativo</v>
          </cell>
          <cell r="BC1044" t="str">
            <v>Recursos por Operaciones Oficiales de Credito</v>
          </cell>
          <cell r="BD1044" t="str">
            <v>4500</v>
          </cell>
          <cell r="BE1044" t="str">
            <v>Presencial</v>
          </cell>
          <cell r="BF1044" t="str">
            <v>NO</v>
          </cell>
          <cell r="BG1044" t="str">
            <v>SI</v>
          </cell>
          <cell r="BI1044" t="str">
            <v>NO</v>
          </cell>
          <cell r="BJ1044" t="str">
            <v>SI</v>
          </cell>
          <cell r="BL1044" t="str">
            <v>NO</v>
          </cell>
          <cell r="BM1044" t="str">
            <v>Contrato Administrativo de Servicios</v>
          </cell>
          <cell r="BN1044" t="str">
            <v>Profesionales de la Salud</v>
          </cell>
          <cell r="BO1044" t="str">
            <v>PROF. DE LA SALUD</v>
          </cell>
          <cell r="CL1044" t="str">
            <v>UE Red De Salud Abancay</v>
          </cell>
          <cell r="CM1044" t="str">
            <v>INACTIVO</v>
          </cell>
          <cell r="CQ1044" t="str">
            <v>Perú</v>
          </cell>
          <cell r="CR1044" t="str">
            <v>MICRORED DE SALUD CENTENARIO</v>
          </cell>
        </row>
        <row r="1045">
          <cell r="S1045" t="str">
            <v>71745686</v>
          </cell>
          <cell r="T1045" t="str">
            <v>ISAIAS</v>
          </cell>
          <cell r="U1045" t="str">
            <v>SANCHEZ</v>
          </cell>
          <cell r="V1045" t="str">
            <v>QUISPE</v>
          </cell>
          <cell r="W1045" t="str">
            <v>SIN DATOS</v>
          </cell>
          <cell r="X1045" t="str">
            <v>17/01/1996</v>
          </cell>
          <cell r="Y1045" t="str">
            <v>Masculino</v>
          </cell>
          <cell r="Z1045" t="str">
            <v>Soltero</v>
          </cell>
          <cell r="AA1045" t="str">
            <v>COMUNIDAD CHECYAPA</v>
          </cell>
          <cell r="AE1045" t="str">
            <v>Superior Técnico</v>
          </cell>
          <cell r="AF1045" t="str">
            <v>Técnico superior completo</v>
          </cell>
          <cell r="AG1045" t="str">
            <v>TECNICO EN ENFERMERIA</v>
          </cell>
          <cell r="AK1045" t="str">
            <v>TITULO</v>
          </cell>
          <cell r="AM1045" t="str">
            <v>NO</v>
          </cell>
          <cell r="AR1045" t="str">
            <v>SI</v>
          </cell>
          <cell r="AS1045" t="str">
            <v>NO</v>
          </cell>
          <cell r="AT1045" t="str">
            <v>NO</v>
          </cell>
          <cell r="AU1045" t="str">
            <v>07/10/2021</v>
          </cell>
          <cell r="AV1045" t="str">
            <v>07/10/2021</v>
          </cell>
          <cell r="AW1045" t="str">
            <v>TECNICO/A EN ENFERMERIA I</v>
          </cell>
          <cell r="AX1045" t="str">
            <v>Regimen 1057 (CAS)</v>
          </cell>
          <cell r="AY1045" t="str">
            <v>Contrato CAS</v>
          </cell>
          <cell r="AZ1045" t="str">
            <v>Sin Nivel Remunerativo</v>
          </cell>
          <cell r="BA1045" t="str">
            <v>0000-Sin Nivel Remunerativo</v>
          </cell>
          <cell r="BC1045" t="str">
            <v>Recursos por Operaciones Oficiales de Credito</v>
          </cell>
          <cell r="BD1045" t="str">
            <v>3000</v>
          </cell>
          <cell r="BE1045" t="str">
            <v>Presencial</v>
          </cell>
          <cell r="BF1045" t="str">
            <v>NO</v>
          </cell>
          <cell r="BG1045" t="str">
            <v>SI</v>
          </cell>
          <cell r="BI1045" t="str">
            <v>NO</v>
          </cell>
          <cell r="BJ1045" t="str">
            <v>SI</v>
          </cell>
          <cell r="BL1045" t="str">
            <v>NO</v>
          </cell>
          <cell r="BM1045" t="str">
            <v>Contrato Administrativo de Servicios</v>
          </cell>
          <cell r="BN1045" t="str">
            <v>Tecnicos</v>
          </cell>
          <cell r="BO1045" t="str">
            <v>TECNICO ASIS</v>
          </cell>
          <cell r="CL1045" t="str">
            <v>UE Red De Salud Abancay</v>
          </cell>
          <cell r="CM1045" t="str">
            <v>INACTIVO</v>
          </cell>
          <cell r="CN1045" t="str">
            <v>07/10/2021</v>
          </cell>
          <cell r="CP1045" t="str">
            <v>381068_8427_2021-11-1115-11-55.pdf</v>
          </cell>
          <cell r="CQ1045" t="str">
            <v>Perú</v>
          </cell>
          <cell r="CR1045" t="str">
            <v>MICRORED DE SALUD CENTENARIO</v>
          </cell>
        </row>
        <row r="1046">
          <cell r="S1046" t="str">
            <v>46177907</v>
          </cell>
          <cell r="T1046" t="str">
            <v>ANA MARIA</v>
          </cell>
          <cell r="U1046" t="str">
            <v>ROMERO</v>
          </cell>
          <cell r="V1046" t="str">
            <v>ROJAS</v>
          </cell>
          <cell r="W1046" t="str">
            <v>SIN DATOS</v>
          </cell>
          <cell r="X1046" t="str">
            <v>14/10/1989</v>
          </cell>
          <cell r="Y1046" t="str">
            <v>Femenino</v>
          </cell>
          <cell r="Z1046" t="str">
            <v>Soltero</v>
          </cell>
          <cell r="AA1046" t="str">
            <v>URB PATIBAMBA LOTE 18</v>
          </cell>
          <cell r="AE1046" t="str">
            <v>Superior Universitario</v>
          </cell>
          <cell r="AF1046" t="str">
            <v>Superior completo</v>
          </cell>
          <cell r="AG1046" t="str">
            <v>ENFERMERA(O)</v>
          </cell>
          <cell r="AK1046" t="str">
            <v>TITULO</v>
          </cell>
          <cell r="AL1046" t="str">
            <v>101010</v>
          </cell>
          <cell r="AM1046" t="str">
            <v>NO</v>
          </cell>
          <cell r="AR1046" t="str">
            <v>SI</v>
          </cell>
          <cell r="AS1046" t="str">
            <v>NO</v>
          </cell>
          <cell r="AT1046" t="str">
            <v>NO</v>
          </cell>
          <cell r="AU1046" t="str">
            <v>21/10/2021</v>
          </cell>
          <cell r="AV1046" t="str">
            <v>21/10/2021</v>
          </cell>
          <cell r="AW1046" t="str">
            <v>ENFERMERA/O</v>
          </cell>
          <cell r="AX1046" t="str">
            <v>Regimen 1057 (CAS)</v>
          </cell>
          <cell r="AY1046" t="str">
            <v>Contrato CAS</v>
          </cell>
          <cell r="AZ1046" t="str">
            <v>Sin Nivel Remunerativo</v>
          </cell>
          <cell r="BA1046" t="str">
            <v>0000-Sin Nivel Remunerativo</v>
          </cell>
          <cell r="BC1046" t="str">
            <v>Recursos Ordinarios</v>
          </cell>
          <cell r="BD1046" t="str">
            <v>6000</v>
          </cell>
          <cell r="BE1046" t="str">
            <v>Presencial</v>
          </cell>
          <cell r="BF1046" t="str">
            <v>NO</v>
          </cell>
          <cell r="BG1046" t="str">
            <v>SI</v>
          </cell>
          <cell r="BI1046" t="str">
            <v>NO</v>
          </cell>
          <cell r="BJ1046" t="str">
            <v>NO</v>
          </cell>
          <cell r="BL1046" t="str">
            <v>NO</v>
          </cell>
          <cell r="BM1046" t="str">
            <v>Contrato Administrativo de Servicios</v>
          </cell>
          <cell r="BN1046" t="str">
            <v>Profesionales de la Salud</v>
          </cell>
          <cell r="BO1046" t="str">
            <v>PROF. DE LA SALUD</v>
          </cell>
          <cell r="CL1046" t="str">
            <v>UE Red De Salud Abancay</v>
          </cell>
          <cell r="CM1046" t="str">
            <v>INACTIVO</v>
          </cell>
          <cell r="CQ1046" t="str">
            <v>Perú</v>
          </cell>
          <cell r="CR1046" t="str">
            <v>MICRORED DE SALUD CENTENARIO</v>
          </cell>
        </row>
        <row r="1047">
          <cell r="S1047" t="str">
            <v>48163996</v>
          </cell>
          <cell r="T1047" t="str">
            <v>ROCIO</v>
          </cell>
          <cell r="U1047" t="str">
            <v>LIZARME</v>
          </cell>
          <cell r="V1047" t="str">
            <v>BALBOA</v>
          </cell>
          <cell r="W1047" t="str">
            <v>SIN DATOS</v>
          </cell>
          <cell r="X1047" t="str">
            <v>26/03/1991</v>
          </cell>
          <cell r="Y1047" t="str">
            <v>Femenino</v>
          </cell>
          <cell r="Z1047" t="str">
            <v>Soltero</v>
          </cell>
          <cell r="AA1047" t="str">
            <v>NUÑEZ</v>
          </cell>
          <cell r="AE1047" t="str">
            <v>Superior Universitario</v>
          </cell>
          <cell r="AF1047" t="str">
            <v>Superior completo</v>
          </cell>
          <cell r="AG1047" t="str">
            <v>ENFERMERA(O)</v>
          </cell>
          <cell r="AK1047" t="str">
            <v>TITULO</v>
          </cell>
          <cell r="AL1047" t="str">
            <v>91583</v>
          </cell>
          <cell r="AM1047" t="str">
            <v>NO</v>
          </cell>
          <cell r="AR1047" t="str">
            <v>SI</v>
          </cell>
          <cell r="AS1047" t="str">
            <v>NO</v>
          </cell>
          <cell r="AT1047" t="str">
            <v>NO</v>
          </cell>
          <cell r="AU1047" t="str">
            <v>27/10/2021</v>
          </cell>
          <cell r="AV1047" t="str">
            <v>27/10/2021</v>
          </cell>
          <cell r="AW1047" t="str">
            <v>ENFERMERA/O</v>
          </cell>
          <cell r="AX1047" t="str">
            <v>Regimen 1057 (CAS)</v>
          </cell>
          <cell r="AY1047" t="str">
            <v>Contrato CAS</v>
          </cell>
          <cell r="AZ1047" t="str">
            <v>Sin Nivel Remunerativo</v>
          </cell>
          <cell r="BA1047" t="str">
            <v>0000-Sin Nivel Remunerativo</v>
          </cell>
          <cell r="BC1047" t="str">
            <v>Recursos por Operaciones Oficiales de Credito</v>
          </cell>
          <cell r="BD1047" t="str">
            <v>4500</v>
          </cell>
          <cell r="BE1047" t="str">
            <v>Presencial</v>
          </cell>
          <cell r="BF1047" t="str">
            <v>NO</v>
          </cell>
          <cell r="BG1047" t="str">
            <v>SI</v>
          </cell>
          <cell r="BI1047" t="str">
            <v>NO</v>
          </cell>
          <cell r="BJ1047" t="str">
            <v>SI</v>
          </cell>
          <cell r="BL1047" t="str">
            <v>NO</v>
          </cell>
          <cell r="BM1047" t="str">
            <v>Contrato Administrativo de Servicios</v>
          </cell>
          <cell r="BN1047" t="str">
            <v>Profesionales de la Salud</v>
          </cell>
          <cell r="BO1047" t="str">
            <v>PROF. DE LA SALUD</v>
          </cell>
          <cell r="CL1047" t="str">
            <v>UE Red De Salud Abancay</v>
          </cell>
          <cell r="CM1047" t="str">
            <v>INACTIVO</v>
          </cell>
          <cell r="CN1047" t="str">
            <v>27/10/2021</v>
          </cell>
          <cell r="CP1047" t="str">
            <v>303500_8427_2021-11-1115-11-23.pdf</v>
          </cell>
          <cell r="CQ1047" t="str">
            <v>Perú</v>
          </cell>
          <cell r="CR1047" t="str">
            <v>MICRORED DE SALUD CENTENARIO</v>
          </cell>
        </row>
        <row r="1048">
          <cell r="S1048" t="str">
            <v>46780874</v>
          </cell>
          <cell r="T1048" t="str">
            <v>ISMAEL ARTURO</v>
          </cell>
          <cell r="U1048" t="str">
            <v>ALATA</v>
          </cell>
          <cell r="V1048" t="str">
            <v>SUEL</v>
          </cell>
          <cell r="W1048" t="str">
            <v>SIN DATOS</v>
          </cell>
          <cell r="X1048" t="str">
            <v>19/12/1981</v>
          </cell>
          <cell r="Y1048" t="str">
            <v>Masculino</v>
          </cell>
          <cell r="Z1048" t="str">
            <v>Soltero</v>
          </cell>
          <cell r="AA1048" t="str">
            <v>SIN DATOS</v>
          </cell>
          <cell r="AE1048" t="str">
            <v>Secundaria</v>
          </cell>
          <cell r="AF1048" t="str">
            <v>Secundaria completa</v>
          </cell>
          <cell r="AM1048" t="str">
            <v>NO</v>
          </cell>
          <cell r="AR1048" t="str">
            <v>NO</v>
          </cell>
          <cell r="AS1048" t="str">
            <v>NO</v>
          </cell>
          <cell r="AT1048" t="str">
            <v>NO</v>
          </cell>
          <cell r="AU1048" t="str">
            <v>21/10/2021</v>
          </cell>
          <cell r="AV1048" t="str">
            <v>21/10/2021</v>
          </cell>
          <cell r="AW1048" t="str">
            <v>TRABAJADOR/A DE SERVICIOS GENERALES</v>
          </cell>
          <cell r="AX1048" t="str">
            <v>Regimen 1057 (CAS)</v>
          </cell>
          <cell r="AY1048" t="str">
            <v>Contrato CAS</v>
          </cell>
          <cell r="AZ1048" t="str">
            <v>Sin Nivel Remunerativo</v>
          </cell>
          <cell r="BA1048" t="str">
            <v>0000-Sin Nivel Remunerativo</v>
          </cell>
          <cell r="BC1048" t="str">
            <v>Recursos por Operaciones Oficiales de Credito</v>
          </cell>
          <cell r="BD1048" t="str">
            <v>1400</v>
          </cell>
          <cell r="BE1048" t="str">
            <v>Presencial</v>
          </cell>
          <cell r="BF1048" t="str">
            <v>NO</v>
          </cell>
          <cell r="BG1048" t="str">
            <v>SI</v>
          </cell>
          <cell r="BI1048" t="str">
            <v>NO</v>
          </cell>
          <cell r="BJ1048" t="str">
            <v>NO</v>
          </cell>
          <cell r="BL1048" t="str">
            <v>NO</v>
          </cell>
          <cell r="BM1048" t="str">
            <v>Contrato Administrativo de Servicios</v>
          </cell>
          <cell r="BN1048" t="str">
            <v>Auxiliares</v>
          </cell>
          <cell r="BO1048" t="str">
            <v>AUXILIAR ADM</v>
          </cell>
          <cell r="CL1048" t="str">
            <v>UE Red De Salud Abancay</v>
          </cell>
          <cell r="CM1048" t="str">
            <v>INACTIVO</v>
          </cell>
          <cell r="CQ1048" t="str">
            <v>Perú</v>
          </cell>
          <cell r="CR1048" t="str">
            <v>MICRORED DE SALUD CENTENARIO</v>
          </cell>
        </row>
        <row r="1049">
          <cell r="S1049" t="str">
            <v>70423377</v>
          </cell>
          <cell r="T1049" t="str">
            <v>MONICA</v>
          </cell>
          <cell r="U1049" t="str">
            <v>HURTADO</v>
          </cell>
          <cell r="V1049" t="str">
            <v>SEQUEIROS</v>
          </cell>
          <cell r="W1049" t="str">
            <v>SIN DATOS</v>
          </cell>
          <cell r="X1049" t="str">
            <v>26/11/1993</v>
          </cell>
          <cell r="Y1049" t="str">
            <v>Femenino</v>
          </cell>
          <cell r="Z1049" t="str">
            <v>Soltero</v>
          </cell>
          <cell r="AA1049" t="str">
            <v>BARRIO LA FLORIDA S/N</v>
          </cell>
          <cell r="AE1049" t="str">
            <v>Superior Universitario</v>
          </cell>
          <cell r="AF1049" t="str">
            <v>Superior completo</v>
          </cell>
          <cell r="AG1049" t="str">
            <v>ENFERMERA(O)</v>
          </cell>
          <cell r="AK1049" t="str">
            <v>TITULO</v>
          </cell>
          <cell r="AL1049" t="str">
            <v>0</v>
          </cell>
          <cell r="AM1049" t="str">
            <v>NO</v>
          </cell>
          <cell r="AR1049" t="str">
            <v>SI</v>
          </cell>
          <cell r="AS1049" t="str">
            <v>NO</v>
          </cell>
          <cell r="AT1049" t="str">
            <v>NO</v>
          </cell>
          <cell r="AU1049" t="str">
            <v>02/12/2021</v>
          </cell>
          <cell r="AV1049" t="str">
            <v>02/12/2021</v>
          </cell>
          <cell r="AW1049" t="str">
            <v>ENFERMERA/O</v>
          </cell>
          <cell r="AX1049" t="str">
            <v>Regimen 1057 (CAS)</v>
          </cell>
          <cell r="AY1049" t="str">
            <v>Contrato CAS</v>
          </cell>
          <cell r="AZ1049" t="str">
            <v>Sin Nivel Remunerativo</v>
          </cell>
          <cell r="BA1049" t="str">
            <v>0000-Sin Nivel Remunerativo</v>
          </cell>
          <cell r="BC1049" t="str">
            <v>Recursos por Operaciones Oficiales de Credito</v>
          </cell>
          <cell r="BD1049" t="str">
            <v>6000</v>
          </cell>
          <cell r="BE1049" t="str">
            <v>Presencial</v>
          </cell>
          <cell r="BF1049" t="str">
            <v>NO</v>
          </cell>
          <cell r="BG1049" t="str">
            <v>SI</v>
          </cell>
          <cell r="BI1049" t="str">
            <v>NO</v>
          </cell>
          <cell r="BJ1049" t="str">
            <v>NO</v>
          </cell>
          <cell r="BL1049" t="str">
            <v>NO</v>
          </cell>
          <cell r="BM1049" t="str">
            <v>Contrato Administrativo de Servicios</v>
          </cell>
          <cell r="BN1049" t="str">
            <v>Profesionales de la Salud</v>
          </cell>
          <cell r="BO1049" t="str">
            <v>PROF. DE LA SALUD</v>
          </cell>
          <cell r="CL1049" t="str">
            <v>UE Red De Salud Abancay</v>
          </cell>
          <cell r="CM1049" t="str">
            <v>INACTIVO</v>
          </cell>
          <cell r="CQ1049" t="str">
            <v>Perú</v>
          </cell>
          <cell r="CR1049" t="str">
            <v>MICRORED DE SALUD CENTENARIO</v>
          </cell>
        </row>
        <row r="1050">
          <cell r="S1050" t="str">
            <v>42323310</v>
          </cell>
          <cell r="T1050" t="str">
            <v>NANCY</v>
          </cell>
          <cell r="U1050" t="str">
            <v>GUTIERREZ</v>
          </cell>
          <cell r="V1050" t="str">
            <v>CASTRO</v>
          </cell>
          <cell r="W1050" t="str">
            <v>SIN DATOS</v>
          </cell>
          <cell r="X1050" t="str">
            <v>08/05/1980</v>
          </cell>
          <cell r="Y1050" t="str">
            <v>Femenino</v>
          </cell>
          <cell r="Z1050" t="str">
            <v>Soltero</v>
          </cell>
          <cell r="AA1050" t="str">
            <v>AV.28 DE JULIO ULTIMA CUADRA</v>
          </cell>
          <cell r="AB1050" t="str">
            <v>10423233104</v>
          </cell>
          <cell r="AC1050" t="str">
            <v>princecita_48@hotmail.com</v>
          </cell>
          <cell r="AD1050" t="str">
            <v>929507671</v>
          </cell>
          <cell r="AE1050" t="str">
            <v>Superior Universitario</v>
          </cell>
          <cell r="AF1050" t="str">
            <v>Superior completo</v>
          </cell>
          <cell r="AG1050" t="str">
            <v>ENFERMERA(O)</v>
          </cell>
          <cell r="AK1050" t="str">
            <v>TITULO</v>
          </cell>
          <cell r="AL1050" t="str">
            <v>59072</v>
          </cell>
          <cell r="AM1050" t="str">
            <v>NO</v>
          </cell>
          <cell r="AR1050" t="str">
            <v>SI</v>
          </cell>
          <cell r="AS1050" t="str">
            <v>NO</v>
          </cell>
          <cell r="AT1050" t="str">
            <v>NO</v>
          </cell>
          <cell r="AU1050" t="str">
            <v>2012-11-27</v>
          </cell>
          <cell r="AV1050" t="str">
            <v>2017-01-01</v>
          </cell>
          <cell r="AW1050" t="str">
            <v>ENFERMERA/O</v>
          </cell>
          <cell r="AX1050" t="str">
            <v>Regimen 1057 (CAS)</v>
          </cell>
          <cell r="AY1050" t="str">
            <v>Contrato CAS</v>
          </cell>
          <cell r="AZ1050" t="str">
            <v>Sin Nivel Remunerativo</v>
          </cell>
          <cell r="BA1050" t="str">
            <v>0000-Sin Nivel Remunerativo</v>
          </cell>
          <cell r="BC1050" t="str">
            <v>Recursos Ordinarios</v>
          </cell>
          <cell r="BD1050" t="str">
            <v>6000</v>
          </cell>
          <cell r="BE1050" t="str">
            <v>Presencial</v>
          </cell>
          <cell r="BF1050" t="str">
            <v>NO</v>
          </cell>
          <cell r="BG1050" t="str">
            <v>SI</v>
          </cell>
          <cell r="BH1050" t="str">
            <v>Presencia de comorbilidad(RM 193-2020-MINSA,7.2)</v>
          </cell>
          <cell r="BI1050" t="str">
            <v>NO</v>
          </cell>
          <cell r="BJ1050" t="str">
            <v>NO</v>
          </cell>
          <cell r="BL1050" t="str">
            <v>NO</v>
          </cell>
          <cell r="BM1050" t="str">
            <v>Contrato Administrativo de Servicios</v>
          </cell>
          <cell r="BN1050" t="str">
            <v>Profesionales de la Salud</v>
          </cell>
          <cell r="BO1050" t="str">
            <v>PROF. DE LA SALUD</v>
          </cell>
          <cell r="CL1050" t="str">
            <v>UE Red De Salud Abancay</v>
          </cell>
          <cell r="CM1050" t="str">
            <v>INACTIVO</v>
          </cell>
          <cell r="CN1050" t="str">
            <v>01/01/2017,01/07/2020</v>
          </cell>
          <cell r="CO1050" t="str">
            <v>30/06/2020,30/09/2020</v>
          </cell>
          <cell r="CP1050" t="str">
            <v>54972_2433_2020-06-2616-06-49.pdf,54972_2433_2020-07-3112-07-13.pdf</v>
          </cell>
          <cell r="CQ1050" t="str">
            <v>Perú</v>
          </cell>
          <cell r="CR1050" t="str">
            <v>MICRORED DE SALUD CENTENARIO</v>
          </cell>
        </row>
        <row r="1051">
          <cell r="S1051" t="str">
            <v>70772158</v>
          </cell>
          <cell r="T1051" t="str">
            <v>TAMY</v>
          </cell>
          <cell r="U1051" t="str">
            <v>OSCO</v>
          </cell>
          <cell r="V1051" t="str">
            <v>PORTILLO</v>
          </cell>
          <cell r="W1051" t="str">
            <v>SIN DATOS</v>
          </cell>
          <cell r="X1051" t="str">
            <v>21/02/1991</v>
          </cell>
          <cell r="Y1051" t="str">
            <v>Femenino</v>
          </cell>
          <cell r="Z1051" t="str">
            <v>Soltero</v>
          </cell>
          <cell r="AA1051" t="str">
            <v>URB.FLOR DE PISONAY S/N</v>
          </cell>
          <cell r="AC1051" t="str">
            <v>tamycita0121@gmail.com</v>
          </cell>
          <cell r="AD1051" t="str">
            <v>986854626</v>
          </cell>
          <cell r="AE1051" t="str">
            <v>Superior Universitario</v>
          </cell>
          <cell r="AF1051" t="str">
            <v>Superior completo</v>
          </cell>
          <cell r="AG1051" t="str">
            <v>ENFERMERA(O)</v>
          </cell>
          <cell r="AK1051" t="str">
            <v>TITULO</v>
          </cell>
          <cell r="AL1051" t="str">
            <v>79158</v>
          </cell>
          <cell r="AM1051" t="str">
            <v>NO</v>
          </cell>
          <cell r="AR1051" t="str">
            <v>SI</v>
          </cell>
          <cell r="AS1051" t="str">
            <v>NO</v>
          </cell>
          <cell r="AT1051" t="str">
            <v>NO</v>
          </cell>
          <cell r="AU1051" t="str">
            <v>2016-05-06</v>
          </cell>
          <cell r="AV1051" t="str">
            <v>2016-05-06</v>
          </cell>
          <cell r="AW1051" t="str">
            <v>ENFERMERA/O</v>
          </cell>
          <cell r="AX1051" t="str">
            <v>Regimen 1057 (CAS)</v>
          </cell>
          <cell r="AY1051" t="str">
            <v>Contrato CAS</v>
          </cell>
          <cell r="AZ1051" t="str">
            <v>Sin Nivel Remunerativo</v>
          </cell>
          <cell r="BA1051" t="str">
            <v>0000-Sin Nivel Remunerativo</v>
          </cell>
          <cell r="BC1051" t="str">
            <v>Recursos por Operaciones Oficiales de Credito</v>
          </cell>
          <cell r="BD1051" t="str">
            <v>4500</v>
          </cell>
          <cell r="BE1051" t="str">
            <v>Presencial</v>
          </cell>
          <cell r="BF1051" t="str">
            <v>NO</v>
          </cell>
          <cell r="BG1051" t="str">
            <v>SI</v>
          </cell>
          <cell r="BI1051" t="str">
            <v>NO</v>
          </cell>
          <cell r="BJ1051" t="str">
            <v>SI</v>
          </cell>
          <cell r="BL1051" t="str">
            <v>NO</v>
          </cell>
          <cell r="BM1051" t="str">
            <v>Contrato Administrativo de Servicios</v>
          </cell>
          <cell r="BN1051" t="str">
            <v>Profesionales de la Salud</v>
          </cell>
          <cell r="BO1051" t="str">
            <v>PROF. DE LA SALUD</v>
          </cell>
          <cell r="CL1051" t="str">
            <v>UE Red De Salud Abancay</v>
          </cell>
          <cell r="CM1051" t="str">
            <v>INACTIVO</v>
          </cell>
          <cell r="CQ1051" t="str">
            <v>Perú</v>
          </cell>
          <cell r="CR1051" t="str">
            <v>MICRORED DE SALUD CENTENARIO</v>
          </cell>
        </row>
        <row r="1052">
          <cell r="S1052" t="str">
            <v>46791330</v>
          </cell>
          <cell r="T1052" t="str">
            <v>MAGALY</v>
          </cell>
          <cell r="U1052" t="str">
            <v>FLORES</v>
          </cell>
          <cell r="V1052" t="str">
            <v>ACUÑA</v>
          </cell>
          <cell r="W1052" t="str">
            <v>SIN DATOS</v>
          </cell>
          <cell r="X1052" t="str">
            <v>31/05/1989</v>
          </cell>
          <cell r="Y1052" t="str">
            <v>Femenino</v>
          </cell>
          <cell r="Z1052" t="str">
            <v>Soltero</v>
          </cell>
          <cell r="AA1052" t="str">
            <v>CALLE SUCRE S/N</v>
          </cell>
          <cell r="AE1052" t="str">
            <v>Superior Universitario</v>
          </cell>
          <cell r="AF1052" t="str">
            <v>Superior completo</v>
          </cell>
          <cell r="AG1052" t="str">
            <v>MEDICO CIRUJANO</v>
          </cell>
          <cell r="AK1052" t="str">
            <v>TITULO</v>
          </cell>
          <cell r="AL1052" t="str">
            <v>079241</v>
          </cell>
          <cell r="AM1052" t="str">
            <v>NO</v>
          </cell>
          <cell r="AR1052" t="str">
            <v>SI</v>
          </cell>
          <cell r="AS1052" t="str">
            <v>NO</v>
          </cell>
          <cell r="AT1052" t="str">
            <v>NO</v>
          </cell>
          <cell r="AU1052" t="str">
            <v>14/06/2022</v>
          </cell>
          <cell r="AV1052" t="str">
            <v>14/06/2022</v>
          </cell>
          <cell r="AW1052" t="str">
            <v>MEDICO</v>
          </cell>
          <cell r="AX1052" t="str">
            <v>Regimen 276</v>
          </cell>
          <cell r="AY1052" t="str">
            <v>Contratado 276 - Plazo fijo</v>
          </cell>
          <cell r="AZ1052" t="str">
            <v>MC-1</v>
          </cell>
          <cell r="BA1052" t="str">
            <v>0071-MC-1-Medico Cirujano N-1</v>
          </cell>
          <cell r="BB1052" t="str">
            <v>15</v>
          </cell>
          <cell r="BE1052" t="str">
            <v>Presencial</v>
          </cell>
          <cell r="BF1052" t="str">
            <v>NO</v>
          </cell>
          <cell r="BG1052" t="str">
            <v>NO</v>
          </cell>
          <cell r="BI1052" t="str">
            <v>NO</v>
          </cell>
          <cell r="BJ1052" t="str">
            <v>NO</v>
          </cell>
          <cell r="BL1052" t="str">
            <v>NO</v>
          </cell>
          <cell r="BM1052" t="str">
            <v>Activos</v>
          </cell>
          <cell r="BN1052" t="str">
            <v>Profesionales de la Salud</v>
          </cell>
          <cell r="BO1052" t="str">
            <v>MEDICO</v>
          </cell>
          <cell r="CL1052" t="str">
            <v>UE Red De Salud Abancay</v>
          </cell>
          <cell r="CM1052" t="str">
            <v>INACTIVO</v>
          </cell>
          <cell r="CQ1052" t="str">
            <v>Perú</v>
          </cell>
          <cell r="CR1052" t="str">
            <v>MICRORED DE SALUD CENTENARIO</v>
          </cell>
        </row>
        <row r="1053">
          <cell r="S1053" t="str">
            <v>41499050</v>
          </cell>
          <cell r="T1053" t="str">
            <v>GRIMALDO</v>
          </cell>
          <cell r="U1053" t="str">
            <v>VILLAFUERTE</v>
          </cell>
          <cell r="V1053" t="str">
            <v>VILLAVICENCIO</v>
          </cell>
          <cell r="W1053" t="str">
            <v>SIN DATOS</v>
          </cell>
          <cell r="X1053" t="str">
            <v>29/09/1982</v>
          </cell>
          <cell r="Y1053" t="str">
            <v>Masculino</v>
          </cell>
          <cell r="Z1053" t="str">
            <v>Soltero</v>
          </cell>
          <cell r="AA1053" t="str">
            <v>SIN DATOS</v>
          </cell>
          <cell r="AE1053" t="str">
            <v>Superior Técnico</v>
          </cell>
          <cell r="AF1053" t="str">
            <v>Técnico superior completo</v>
          </cell>
          <cell r="AG1053" t="str">
            <v>TECNICO EN ENFERMERIA</v>
          </cell>
          <cell r="AK1053" t="str">
            <v>TITULO</v>
          </cell>
          <cell r="AM1053" t="str">
            <v>NO</v>
          </cell>
          <cell r="AR1053" t="str">
            <v>SI</v>
          </cell>
          <cell r="AS1053" t="str">
            <v>NO</v>
          </cell>
          <cell r="AT1053" t="str">
            <v>NO</v>
          </cell>
          <cell r="AU1053" t="str">
            <v>07/07/2022</v>
          </cell>
          <cell r="AV1053" t="str">
            <v>07/07/2022</v>
          </cell>
          <cell r="AW1053" t="str">
            <v>TECNICO/A EN ENFERMERIA I</v>
          </cell>
          <cell r="AX1053" t="str">
            <v>Regimen 1057 (CAS)</v>
          </cell>
          <cell r="AY1053" t="str">
            <v>Contrato CAS</v>
          </cell>
          <cell r="AZ1053" t="str">
            <v>Sin Nivel Remunerativo</v>
          </cell>
          <cell r="BA1053" t="str">
            <v>0000-Sin Nivel Remunerativo</v>
          </cell>
          <cell r="BC1053" t="str">
            <v>Recursos por Operaciones Oficiales de Credito</v>
          </cell>
          <cell r="BD1053" t="str">
            <v>3000</v>
          </cell>
          <cell r="BE1053" t="str">
            <v>Presencial</v>
          </cell>
          <cell r="BF1053" t="str">
            <v>NO</v>
          </cell>
          <cell r="BG1053" t="str">
            <v>SI</v>
          </cell>
          <cell r="BI1053" t="str">
            <v>NO</v>
          </cell>
          <cell r="BJ1053" t="str">
            <v>SI</v>
          </cell>
          <cell r="BL1053" t="str">
            <v>NO</v>
          </cell>
          <cell r="BM1053" t="str">
            <v>Contrato Administrativo de Servicios</v>
          </cell>
          <cell r="BN1053" t="str">
            <v>Tecnicos</v>
          </cell>
          <cell r="BO1053" t="str">
            <v>TECNICO ASIS</v>
          </cell>
          <cell r="CL1053" t="str">
            <v>UE Red De Salud Abancay</v>
          </cell>
          <cell r="CM1053" t="str">
            <v>INACTIVO</v>
          </cell>
          <cell r="CQ1053" t="str">
            <v>Perú</v>
          </cell>
        </row>
        <row r="1054">
          <cell r="S1054" t="str">
            <v>09637235</v>
          </cell>
          <cell r="T1054" t="str">
            <v>EDWIN</v>
          </cell>
          <cell r="U1054" t="str">
            <v>CAYTUIRO</v>
          </cell>
          <cell r="V1054" t="str">
            <v>SOTO</v>
          </cell>
          <cell r="W1054" t="str">
            <v>SIN DATOS</v>
          </cell>
          <cell r="X1054" t="str">
            <v>03/09/1973</v>
          </cell>
          <cell r="Y1054" t="str">
            <v>Masculino</v>
          </cell>
          <cell r="Z1054" t="str">
            <v>Casado</v>
          </cell>
          <cell r="AA1054" t="str">
            <v>DIAZ BARCENAS Y JR. UNION</v>
          </cell>
          <cell r="AE1054" t="str">
            <v>Superior Universitario</v>
          </cell>
          <cell r="AF1054" t="str">
            <v>Superior completo</v>
          </cell>
          <cell r="AG1054" t="str">
            <v>MEDICO CIRUJANO</v>
          </cell>
          <cell r="AK1054" t="str">
            <v>TITULO</v>
          </cell>
          <cell r="AL1054" t="str">
            <v>37350</v>
          </cell>
          <cell r="AM1054" t="str">
            <v>NO</v>
          </cell>
          <cell r="AR1054" t="str">
            <v>SI</v>
          </cell>
          <cell r="AS1054" t="str">
            <v>NO</v>
          </cell>
          <cell r="AT1054" t="str">
            <v>NO</v>
          </cell>
          <cell r="AV1054" t="str">
            <v>01/12/2004</v>
          </cell>
          <cell r="AW1054" t="str">
            <v>MEDICO</v>
          </cell>
          <cell r="AX1054" t="str">
            <v>Regimen 276</v>
          </cell>
          <cell r="AY1054" t="str">
            <v>Destacado</v>
          </cell>
          <cell r="AZ1054" t="str">
            <v>MC-2</v>
          </cell>
          <cell r="BA1054" t="str">
            <v>0072-MC-2-Medico Cirujano N-2</v>
          </cell>
          <cell r="BB1054" t="str">
            <v>16</v>
          </cell>
          <cell r="BC1054" t="str">
            <v>Recursos Ordinarios</v>
          </cell>
          <cell r="BE1054" t="str">
            <v>Presencial</v>
          </cell>
          <cell r="BF1054" t="str">
            <v>NO</v>
          </cell>
          <cell r="BG1054" t="str">
            <v>NO</v>
          </cell>
          <cell r="BI1054" t="str">
            <v>NO</v>
          </cell>
          <cell r="BJ1054" t="str">
            <v>NO</v>
          </cell>
          <cell r="BK1054" t="str">
            <v>12/01/2004</v>
          </cell>
          <cell r="BL1054" t="str">
            <v>SI</v>
          </cell>
          <cell r="BM1054" t="str">
            <v>Activos</v>
          </cell>
          <cell r="BN1054" t="str">
            <v>Profesionales de la Salud</v>
          </cell>
          <cell r="BO1054" t="str">
            <v>MEDICO</v>
          </cell>
          <cell r="CL1054" t="str">
            <v>UE Red De Salud Abancay</v>
          </cell>
          <cell r="CM1054" t="str">
            <v>INACTIVO</v>
          </cell>
          <cell r="CQ1054" t="str">
            <v>Perú</v>
          </cell>
        </row>
        <row r="1055">
          <cell r="S1055" t="str">
            <v>31045254</v>
          </cell>
          <cell r="T1055" t="str">
            <v>SONIA CRISTINA</v>
          </cell>
          <cell r="U1055" t="str">
            <v>AYMARA</v>
          </cell>
          <cell r="V1055" t="str">
            <v>CAMACHO</v>
          </cell>
          <cell r="W1055" t="str">
            <v>SIN DATOS</v>
          </cell>
          <cell r="X1055" t="str">
            <v>23/07/1978</v>
          </cell>
          <cell r="Y1055" t="str">
            <v>Femenino</v>
          </cell>
          <cell r="Z1055" t="str">
            <v>Soltero</v>
          </cell>
          <cell r="AA1055" t="str">
            <v>COMUNIDAD MOYOCORRAL</v>
          </cell>
          <cell r="AE1055" t="str">
            <v>Superior Técnico</v>
          </cell>
          <cell r="AF1055" t="str">
            <v>Técnico superior completo</v>
          </cell>
          <cell r="AG1055" t="str">
            <v>TECNICO EN ENFERMERIA</v>
          </cell>
          <cell r="AK1055" t="str">
            <v>TITULO</v>
          </cell>
          <cell r="AM1055" t="str">
            <v>NO</v>
          </cell>
          <cell r="AR1055" t="str">
            <v>SI</v>
          </cell>
          <cell r="AS1055" t="str">
            <v>NO</v>
          </cell>
          <cell r="AT1055" t="str">
            <v>NO</v>
          </cell>
          <cell r="AV1055" t="str">
            <v>2016-06-01</v>
          </cell>
          <cell r="AW1055" t="str">
            <v>TECNICO/A EN ENFERMERIA I</v>
          </cell>
          <cell r="AX1055" t="str">
            <v>Regimen 1057 (CAS)</v>
          </cell>
          <cell r="AY1055" t="str">
            <v>Contrato CAS</v>
          </cell>
          <cell r="BC1055" t="str">
            <v>Recursos Ordinarios</v>
          </cell>
          <cell r="BD1055" t="str">
            <v>1000</v>
          </cell>
          <cell r="BE1055" t="str">
            <v>Presencial</v>
          </cell>
          <cell r="BF1055" t="str">
            <v>NO</v>
          </cell>
          <cell r="BG1055" t="str">
            <v>NO</v>
          </cell>
          <cell r="BI1055" t="str">
            <v>NO</v>
          </cell>
          <cell r="BJ1055" t="str">
            <v>NO</v>
          </cell>
          <cell r="BL1055" t="str">
            <v>NO</v>
          </cell>
          <cell r="BM1055" t="str">
            <v>Contrato Administrativo de Servicios</v>
          </cell>
          <cell r="BN1055" t="str">
            <v>Tecnicos</v>
          </cell>
          <cell r="CL1055" t="str">
            <v>UE Red De Salud Abancay</v>
          </cell>
          <cell r="CM1055" t="str">
            <v>INACTIVO</v>
          </cell>
          <cell r="CQ1055" t="str">
            <v>Perú</v>
          </cell>
        </row>
        <row r="1056">
          <cell r="S1056" t="str">
            <v>25574661</v>
          </cell>
          <cell r="T1056" t="str">
            <v>LAURA</v>
          </cell>
          <cell r="U1056" t="str">
            <v>MOLINA</v>
          </cell>
          <cell r="V1056" t="str">
            <v>MARTINEZ</v>
          </cell>
          <cell r="X1056" t="str">
            <v>1969-11-26</v>
          </cell>
          <cell r="Y1056" t="str">
            <v>Femenino</v>
          </cell>
          <cell r="AG1056" t="str">
            <v>TECNICO EN ENFERMERIA</v>
          </cell>
          <cell r="AM1056" t="str">
            <v>NO</v>
          </cell>
          <cell r="AR1056" t="str">
            <v>SI</v>
          </cell>
          <cell r="AS1056" t="str">
            <v>NO</v>
          </cell>
          <cell r="AT1056" t="str">
            <v>NO</v>
          </cell>
          <cell r="AV1056" t="str">
            <v>1989-12-31</v>
          </cell>
          <cell r="AX1056" t="str">
            <v>Regimen 276</v>
          </cell>
          <cell r="AY1056" t="str">
            <v>Nombrado</v>
          </cell>
          <cell r="AZ1056" t="str">
            <v>STA</v>
          </cell>
          <cell r="BA1056" t="str">
            <v>0094-STA-Servidor Tecnico A</v>
          </cell>
          <cell r="BC1056" t="str">
            <v>Recursos Ordinarios</v>
          </cell>
          <cell r="BD1056" t="str">
            <v>0</v>
          </cell>
          <cell r="BF1056" t="str">
            <v>NO</v>
          </cell>
          <cell r="BG1056" t="str">
            <v>NO</v>
          </cell>
          <cell r="BI1056" t="str">
            <v>NO</v>
          </cell>
          <cell r="BJ1056" t="str">
            <v>NO</v>
          </cell>
          <cell r="BL1056" t="str">
            <v>NO</v>
          </cell>
          <cell r="BM1056" t="str">
            <v>Activos</v>
          </cell>
          <cell r="BN1056" t="str">
            <v>Tecnicos</v>
          </cell>
          <cell r="CM1056" t="str">
            <v>INACTIVO</v>
          </cell>
          <cell r="CQ1056" t="str">
            <v>Perú</v>
          </cell>
        </row>
        <row r="1057">
          <cell r="S1057" t="str">
            <v>43851148</v>
          </cell>
          <cell r="T1057" t="str">
            <v>MARIBEL</v>
          </cell>
          <cell r="U1057" t="str">
            <v>ZUNIGA</v>
          </cell>
          <cell r="V1057" t="str">
            <v>SALAZAR</v>
          </cell>
          <cell r="X1057" t="str">
            <v>1986-08-21</v>
          </cell>
          <cell r="Y1057" t="str">
            <v>Femenino</v>
          </cell>
          <cell r="AC1057" t="str">
            <v>zunis-21@hotmail.com</v>
          </cell>
          <cell r="AD1057" t="str">
            <v>983712476</v>
          </cell>
          <cell r="AG1057" t="str">
            <v>ENFERMERA(O)</v>
          </cell>
          <cell r="AL1057" t="str">
            <v>65294</v>
          </cell>
          <cell r="AM1057" t="str">
            <v>NO</v>
          </cell>
          <cell r="AR1057" t="str">
            <v>SI</v>
          </cell>
          <cell r="AS1057" t="str">
            <v>NO</v>
          </cell>
          <cell r="AT1057" t="str">
            <v>NO</v>
          </cell>
          <cell r="AX1057" t="str">
            <v>Regimen 276</v>
          </cell>
          <cell r="BF1057" t="str">
            <v>NO</v>
          </cell>
          <cell r="BG1057" t="str">
            <v>NO</v>
          </cell>
          <cell r="BI1057" t="str">
            <v>NO</v>
          </cell>
          <cell r="BJ1057" t="str">
            <v>NO</v>
          </cell>
          <cell r="BL1057" t="str">
            <v>NO</v>
          </cell>
          <cell r="CM1057" t="str">
            <v>INACTIVO</v>
          </cell>
          <cell r="CQ1057" t="str">
            <v>Perú</v>
          </cell>
        </row>
        <row r="1058">
          <cell r="S1058" t="str">
            <v>42888833</v>
          </cell>
          <cell r="T1058" t="str">
            <v>ANA</v>
          </cell>
          <cell r="U1058" t="str">
            <v>HERNANDEZ</v>
          </cell>
          <cell r="V1058" t="str">
            <v>PEÑA</v>
          </cell>
          <cell r="X1058" t="str">
            <v>1984-07-25</v>
          </cell>
          <cell r="Y1058" t="str">
            <v>Femenino</v>
          </cell>
          <cell r="AC1058" t="str">
            <v>anahp_13@hotmail.com</v>
          </cell>
          <cell r="AD1058" t="str">
            <v>973238923</v>
          </cell>
          <cell r="AG1058" t="str">
            <v>ENFERMERA(O)</v>
          </cell>
          <cell r="AL1058" t="str">
            <v>69770</v>
          </cell>
          <cell r="AM1058" t="str">
            <v>NO</v>
          </cell>
          <cell r="AR1058" t="str">
            <v>SI</v>
          </cell>
          <cell r="AS1058" t="str">
            <v>NO</v>
          </cell>
          <cell r="AT1058" t="str">
            <v>NO</v>
          </cell>
          <cell r="AV1058" t="str">
            <v>2015-05-06</v>
          </cell>
          <cell r="AX1058" t="str">
            <v>Regimen 276</v>
          </cell>
          <cell r="AZ1058" t="str">
            <v>ENF-10</v>
          </cell>
          <cell r="BA1058" t="str">
            <v>0076-ENF-10-Enfermera (nivel I)</v>
          </cell>
          <cell r="BF1058" t="str">
            <v>NO</v>
          </cell>
          <cell r="BG1058" t="str">
            <v>NO</v>
          </cell>
          <cell r="BI1058" t="str">
            <v>NO</v>
          </cell>
          <cell r="BJ1058" t="str">
            <v>NO</v>
          </cell>
          <cell r="BL1058" t="str">
            <v>NO</v>
          </cell>
          <cell r="BN1058" t="str">
            <v>Profesionales de la Salud</v>
          </cell>
          <cell r="BO1058" t="str">
            <v>PROF. DE LA SALUD</v>
          </cell>
          <cell r="CM1058" t="str">
            <v>INACTIVO</v>
          </cell>
          <cell r="CQ1058" t="str">
            <v>Perú</v>
          </cell>
        </row>
        <row r="1059">
          <cell r="S1059" t="str">
            <v>31031788</v>
          </cell>
          <cell r="T1059" t="str">
            <v>NORCA</v>
          </cell>
          <cell r="U1059" t="str">
            <v>ASCUE</v>
          </cell>
          <cell r="V1059" t="str">
            <v>MELENDEZ</v>
          </cell>
          <cell r="W1059" t="str">
            <v>SIN DATOS</v>
          </cell>
          <cell r="X1059" t="str">
            <v>11/08/1968</v>
          </cell>
          <cell r="Y1059" t="str">
            <v>Femenino</v>
          </cell>
          <cell r="Z1059" t="str">
            <v>Casado</v>
          </cell>
          <cell r="AA1059" t="str">
            <v>ASO VIRGEN DE GUADALUPE PSJ.</v>
          </cell>
          <cell r="AC1059" t="str">
            <v>NORCAASCUE@GMAIL.COM</v>
          </cell>
          <cell r="AD1059" t="str">
            <v>983638004</v>
          </cell>
          <cell r="AE1059" t="str">
            <v>Superior Universitario</v>
          </cell>
          <cell r="AF1059" t="str">
            <v>Superior completo</v>
          </cell>
          <cell r="AG1059" t="str">
            <v>ENFERMERA(O)</v>
          </cell>
          <cell r="AK1059" t="str">
            <v>TITULO</v>
          </cell>
          <cell r="AL1059" t="str">
            <v>24996</v>
          </cell>
          <cell r="AM1059" t="str">
            <v>SI</v>
          </cell>
          <cell r="AN1059" t="str">
            <v>CUIDADOS EN SALUD DE LA MADRE Y EL NIÑO</v>
          </cell>
          <cell r="AO1059" t="str">
            <v>RNE</v>
          </cell>
          <cell r="AP1059" t="str">
            <v>003845</v>
          </cell>
          <cell r="AR1059" t="str">
            <v>SI</v>
          </cell>
          <cell r="AS1059" t="str">
            <v>NO</v>
          </cell>
          <cell r="AT1059" t="str">
            <v>NO</v>
          </cell>
          <cell r="AU1059" t="str">
            <v>1996-01-01</v>
          </cell>
          <cell r="AV1059" t="str">
            <v>2008-10-01</v>
          </cell>
          <cell r="AW1059" t="str">
            <v>ENFERMERA/O</v>
          </cell>
          <cell r="AX1059" t="str">
            <v>Regimen 276</v>
          </cell>
          <cell r="AY1059" t="str">
            <v>Destacado</v>
          </cell>
          <cell r="AZ1059" t="str">
            <v>ENF-11</v>
          </cell>
          <cell r="BA1059" t="str">
            <v>0106-ENF-11-Enfermera (nivel II)</v>
          </cell>
          <cell r="BB1059" t="str">
            <v>11</v>
          </cell>
          <cell r="BF1059" t="str">
            <v>NO</v>
          </cell>
          <cell r="BG1059" t="str">
            <v>NO</v>
          </cell>
          <cell r="BH1059" t="str">
            <v>Presencia de comorbilidad(RM 193-2020-MINSA,7.2)</v>
          </cell>
          <cell r="BI1059" t="str">
            <v>NO</v>
          </cell>
          <cell r="BJ1059" t="str">
            <v>NO</v>
          </cell>
          <cell r="BK1059" t="str">
            <v>2008-02-01</v>
          </cell>
          <cell r="BL1059" t="str">
            <v>NO</v>
          </cell>
          <cell r="BM1059" t="str">
            <v>Activos</v>
          </cell>
          <cell r="BN1059" t="str">
            <v>Profesionales de la Salud</v>
          </cell>
          <cell r="BO1059" t="str">
            <v>PROF. DE LA SALUD</v>
          </cell>
          <cell r="CL1059" t="str">
            <v>UE Red De Salud Abancay</v>
          </cell>
          <cell r="CM1059" t="str">
            <v>276 SIN PLAZA</v>
          </cell>
          <cell r="CQ1059" t="str">
            <v>Perú</v>
          </cell>
          <cell r="CR1059" t="str">
            <v>MICRORED DE SALUD MICAELA BASTIDAS</v>
          </cell>
        </row>
        <row r="1060">
          <cell r="S1060" t="str">
            <v>40752855</v>
          </cell>
          <cell r="T1060" t="str">
            <v>HILARMINO</v>
          </cell>
          <cell r="U1060" t="str">
            <v>BORDA</v>
          </cell>
          <cell r="V1060" t="str">
            <v>SANTE</v>
          </cell>
          <cell r="W1060" t="str">
            <v>SIN DATOS</v>
          </cell>
          <cell r="X1060" t="str">
            <v>19/04/1976</v>
          </cell>
          <cell r="Y1060" t="str">
            <v>Masculino</v>
          </cell>
          <cell r="Z1060" t="str">
            <v>Casado</v>
          </cell>
          <cell r="AA1060" t="str">
            <v>AV.PERU NRO.216</v>
          </cell>
          <cell r="AE1060" t="str">
            <v>Superior Técnico</v>
          </cell>
          <cell r="AF1060" t="str">
            <v>Técnico superior completo</v>
          </cell>
          <cell r="AG1060" t="str">
            <v>TECNICO EN MANTENIMIENTO</v>
          </cell>
          <cell r="AK1060" t="str">
            <v>TITULO</v>
          </cell>
          <cell r="AM1060" t="str">
            <v>NO</v>
          </cell>
          <cell r="AR1060" t="str">
            <v>SI</v>
          </cell>
          <cell r="AS1060" t="str">
            <v>NO</v>
          </cell>
          <cell r="AT1060" t="str">
            <v>NO</v>
          </cell>
          <cell r="AV1060" t="str">
            <v>2009-01-01</v>
          </cell>
          <cell r="AW1060" t="str">
            <v>TECNICO/A EN SEGURIDAD</v>
          </cell>
          <cell r="AX1060" t="str">
            <v>Regimen 728</v>
          </cell>
          <cell r="AY1060" t="str">
            <v>Contrato CLAS</v>
          </cell>
          <cell r="BE1060" t="str">
            <v>Presencial</v>
          </cell>
          <cell r="BF1060" t="str">
            <v>NO</v>
          </cell>
          <cell r="BG1060" t="str">
            <v>NO</v>
          </cell>
          <cell r="BI1060" t="str">
            <v>NO</v>
          </cell>
          <cell r="BJ1060" t="str">
            <v>NO</v>
          </cell>
          <cell r="BL1060" t="str">
            <v>NO</v>
          </cell>
          <cell r="CL1060" t="str">
            <v>UE Red De Salud Abancay</v>
          </cell>
          <cell r="CM1060" t="str">
            <v>ACTIVO</v>
          </cell>
          <cell r="CQ1060" t="str">
            <v>Perú</v>
          </cell>
          <cell r="CR1060" t="str">
            <v>MICRORED DE SALUD MICAELA BASTIDAS</v>
          </cell>
        </row>
        <row r="1061">
          <cell r="S1061" t="str">
            <v>31341935</v>
          </cell>
          <cell r="T1061" t="str">
            <v>RUTH</v>
          </cell>
          <cell r="U1061" t="str">
            <v>MEDINA</v>
          </cell>
          <cell r="V1061" t="str">
            <v>DELGADO</v>
          </cell>
          <cell r="W1061" t="str">
            <v>SIN DATOS</v>
          </cell>
          <cell r="X1061" t="str">
            <v>20/06/1973</v>
          </cell>
          <cell r="Y1061" t="str">
            <v>Femenino</v>
          </cell>
          <cell r="Z1061" t="str">
            <v>Soltero</v>
          </cell>
          <cell r="AA1061" t="str">
            <v>URB.SANTA MARTHA S/N</v>
          </cell>
          <cell r="AC1061" t="str">
            <v>ruth.md.2006@gmail.com</v>
          </cell>
          <cell r="AD1061" t="str">
            <v>983635189</v>
          </cell>
          <cell r="AE1061" t="str">
            <v>Superior Técnico</v>
          </cell>
          <cell r="AF1061" t="str">
            <v>Técnico superior completo</v>
          </cell>
          <cell r="AG1061" t="str">
            <v>TECNICO EN ENFERMERIA</v>
          </cell>
          <cell r="AK1061" t="str">
            <v>TITULO</v>
          </cell>
          <cell r="AM1061" t="str">
            <v>NO</v>
          </cell>
          <cell r="AR1061" t="str">
            <v>SI</v>
          </cell>
          <cell r="AS1061" t="str">
            <v>NO</v>
          </cell>
          <cell r="AT1061" t="str">
            <v>NO</v>
          </cell>
          <cell r="AV1061" t="str">
            <v>2014-10-01</v>
          </cell>
          <cell r="AW1061" t="str">
            <v>TECNICO/A EN ENFERMERIA I</v>
          </cell>
          <cell r="AX1061" t="str">
            <v>Regimen 276</v>
          </cell>
          <cell r="AY1061" t="str">
            <v>Destacado</v>
          </cell>
          <cell r="AZ1061" t="str">
            <v>STC</v>
          </cell>
          <cell r="BA1061" t="str">
            <v>0096-STC-Servidor Tecnico C</v>
          </cell>
          <cell r="BB1061" t="str">
            <v>TC</v>
          </cell>
          <cell r="BC1061" t="str">
            <v>Recursos Directamente Recaudados</v>
          </cell>
          <cell r="BE1061" t="str">
            <v>Presencial</v>
          </cell>
          <cell r="BF1061" t="str">
            <v>NO</v>
          </cell>
          <cell r="BG1061" t="str">
            <v>NO</v>
          </cell>
          <cell r="BI1061" t="str">
            <v>NO</v>
          </cell>
          <cell r="BJ1061" t="str">
            <v>NO</v>
          </cell>
          <cell r="BL1061" t="str">
            <v>NO</v>
          </cell>
          <cell r="BM1061" t="str">
            <v>Activos</v>
          </cell>
          <cell r="BN1061" t="str">
            <v>Tecnicos</v>
          </cell>
          <cell r="BO1061" t="str">
            <v>TECNICO ASIS</v>
          </cell>
          <cell r="CL1061" t="str">
            <v>UE Red De Salud Abancay</v>
          </cell>
          <cell r="CM1061" t="str">
            <v>276 SIN PLAZA</v>
          </cell>
          <cell r="CQ1061" t="str">
            <v>Perú</v>
          </cell>
          <cell r="CR1061" t="str">
            <v>MICRORED DE SALUD MICAELA BASTIDAS</v>
          </cell>
        </row>
        <row r="1062">
          <cell r="S1062" t="str">
            <v>31029881</v>
          </cell>
          <cell r="T1062" t="str">
            <v>AVELINO APARICIO</v>
          </cell>
          <cell r="U1062" t="str">
            <v>PAREJA</v>
          </cell>
          <cell r="V1062" t="str">
            <v>BEDIA</v>
          </cell>
          <cell r="W1062" t="str">
            <v>SIN DATOS</v>
          </cell>
          <cell r="X1062" t="str">
            <v>23/05/1961</v>
          </cell>
          <cell r="Y1062" t="str">
            <v>Masculino</v>
          </cell>
          <cell r="Z1062" t="str">
            <v>Soltero</v>
          </cell>
          <cell r="AA1062" t="str">
            <v>ANEXO MOLLEPATA</v>
          </cell>
          <cell r="AC1062" t="str">
            <v>rugumu1@hotmail.com</v>
          </cell>
          <cell r="AD1062" t="str">
            <v>942183954</v>
          </cell>
          <cell r="AE1062" t="str">
            <v>Superior Técnico</v>
          </cell>
          <cell r="AF1062" t="str">
            <v>Técnico superior completo</v>
          </cell>
          <cell r="AG1062" t="str">
            <v>TECNICO EN ENFERMERIA</v>
          </cell>
          <cell r="AK1062" t="str">
            <v>TITULO</v>
          </cell>
          <cell r="AM1062" t="str">
            <v>NO</v>
          </cell>
          <cell r="AR1062" t="str">
            <v>SI</v>
          </cell>
          <cell r="AS1062" t="str">
            <v>NO</v>
          </cell>
          <cell r="AT1062" t="str">
            <v>NO</v>
          </cell>
          <cell r="AV1062" t="str">
            <v>2014-10-01</v>
          </cell>
          <cell r="AW1062" t="str">
            <v>TECNICO/A EN ENFERMERIA II</v>
          </cell>
          <cell r="AX1062" t="str">
            <v>Regimen 276</v>
          </cell>
          <cell r="AY1062" t="str">
            <v>Destacado</v>
          </cell>
          <cell r="AZ1062" t="str">
            <v>STA</v>
          </cell>
          <cell r="BA1062" t="str">
            <v>0094-STA-Servidor Tecnico A</v>
          </cell>
          <cell r="BB1062" t="str">
            <v>TA</v>
          </cell>
          <cell r="BC1062" t="str">
            <v>Recursos Directamente Recaudados</v>
          </cell>
          <cell r="BE1062" t="str">
            <v>Presencial</v>
          </cell>
          <cell r="BF1062" t="str">
            <v>NO</v>
          </cell>
          <cell r="BG1062" t="str">
            <v>NO</v>
          </cell>
          <cell r="BI1062" t="str">
            <v>NO</v>
          </cell>
          <cell r="BJ1062" t="str">
            <v>NO</v>
          </cell>
          <cell r="BL1062" t="str">
            <v>NO</v>
          </cell>
          <cell r="BM1062" t="str">
            <v>Activos</v>
          </cell>
          <cell r="BN1062" t="str">
            <v>Tecnicos</v>
          </cell>
          <cell r="BO1062" t="str">
            <v>TECNICO ASIS</v>
          </cell>
          <cell r="CL1062" t="str">
            <v>UE Red De Salud Abancay</v>
          </cell>
          <cell r="CM1062" t="str">
            <v>276 SIN PLAZA</v>
          </cell>
          <cell r="CQ1062" t="str">
            <v>Perú</v>
          </cell>
          <cell r="CR1062" t="str">
            <v>MICRORED DE SALUD MICAELA BASTIDAS</v>
          </cell>
        </row>
        <row r="1063">
          <cell r="S1063" t="str">
            <v>31038514</v>
          </cell>
          <cell r="T1063" t="str">
            <v>MELITON</v>
          </cell>
          <cell r="U1063" t="str">
            <v>RIVERA</v>
          </cell>
          <cell r="V1063" t="str">
            <v>CORDOVA</v>
          </cell>
          <cell r="W1063" t="str">
            <v>SIN DATOS</v>
          </cell>
          <cell r="X1063" t="str">
            <v>25/02/1973</v>
          </cell>
          <cell r="Y1063" t="str">
            <v>Masculino</v>
          </cell>
          <cell r="Z1063" t="str">
            <v>Soltero</v>
          </cell>
          <cell r="AA1063" t="str">
            <v>PRO URB. MARIA MAGDALENA TABLA ALTA</v>
          </cell>
          <cell r="AE1063" t="str">
            <v>Superior Universitario</v>
          </cell>
          <cell r="AF1063" t="str">
            <v>Superior completo</v>
          </cell>
          <cell r="AG1063" t="str">
            <v>ENFERMERA(O)</v>
          </cell>
          <cell r="AK1063" t="str">
            <v>TITULO</v>
          </cell>
          <cell r="AL1063" t="str">
            <v>30029</v>
          </cell>
          <cell r="AM1063" t="str">
            <v>NO</v>
          </cell>
          <cell r="AR1063" t="str">
            <v>SI</v>
          </cell>
          <cell r="AS1063" t="str">
            <v>NO</v>
          </cell>
          <cell r="AT1063" t="str">
            <v>NO</v>
          </cell>
          <cell r="AU1063" t="str">
            <v>1999-08-31</v>
          </cell>
          <cell r="AV1063" t="str">
            <v>2013-03-01</v>
          </cell>
          <cell r="AW1063" t="str">
            <v>ENFERMERA/O</v>
          </cell>
          <cell r="AX1063" t="str">
            <v>Regimen 276</v>
          </cell>
          <cell r="AY1063" t="str">
            <v>Destacado</v>
          </cell>
          <cell r="AZ1063" t="str">
            <v>ENF-10</v>
          </cell>
          <cell r="BA1063" t="str">
            <v>0076-ENF-10-Enfermera (nivel I)</v>
          </cell>
          <cell r="BB1063" t="str">
            <v>10</v>
          </cell>
          <cell r="BC1063" t="str">
            <v>Recursos Ordinarios</v>
          </cell>
          <cell r="BE1063" t="str">
            <v>Presencial</v>
          </cell>
          <cell r="BF1063" t="str">
            <v>NO</v>
          </cell>
          <cell r="BG1063" t="str">
            <v>NO</v>
          </cell>
          <cell r="BI1063" t="str">
            <v>NO</v>
          </cell>
          <cell r="BJ1063" t="str">
            <v>NO</v>
          </cell>
          <cell r="BK1063" t="str">
            <v>2010-08-05</v>
          </cell>
          <cell r="BL1063" t="str">
            <v>NO</v>
          </cell>
          <cell r="BM1063" t="str">
            <v>Activos</v>
          </cell>
          <cell r="BN1063" t="str">
            <v>Profesionales de la Salud</v>
          </cell>
          <cell r="BO1063" t="str">
            <v>PROF. DE LA SALUD</v>
          </cell>
          <cell r="CL1063" t="str">
            <v>UE Red De Salud Abancay</v>
          </cell>
          <cell r="CM1063" t="str">
            <v>276 SIN PLAZA</v>
          </cell>
          <cell r="CQ1063" t="str">
            <v>Perú</v>
          </cell>
          <cell r="CR1063" t="str">
            <v>MICRORED DE SALUD MICAELA BASTIDAS</v>
          </cell>
        </row>
        <row r="1064">
          <cell r="S1064" t="str">
            <v>31341518</v>
          </cell>
          <cell r="T1064" t="str">
            <v>MARIO</v>
          </cell>
          <cell r="U1064" t="str">
            <v>TRILLO</v>
          </cell>
          <cell r="V1064" t="str">
            <v>MORENO</v>
          </cell>
          <cell r="W1064" t="str">
            <v>SIN DATOS</v>
          </cell>
          <cell r="X1064" t="str">
            <v>21/11/1965</v>
          </cell>
          <cell r="Y1064" t="str">
            <v>Masculino</v>
          </cell>
          <cell r="Z1064" t="str">
            <v>Soltero</v>
          </cell>
          <cell r="AA1064" t="str">
            <v>PLAZA DE ARMAS S/N</v>
          </cell>
          <cell r="AC1064" t="str">
            <v>matrimo1@hotmail.com</v>
          </cell>
          <cell r="AE1064" t="str">
            <v>Superior Universitario</v>
          </cell>
          <cell r="AF1064" t="str">
            <v>Superior completo</v>
          </cell>
          <cell r="AG1064" t="str">
            <v>ENFERMERA(O)</v>
          </cell>
          <cell r="AK1064" t="str">
            <v>TITULO</v>
          </cell>
          <cell r="AM1064" t="str">
            <v>SI</v>
          </cell>
          <cell r="AN1064" t="str">
            <v>ENFERMERIA EN SALUD PUBLICA</v>
          </cell>
          <cell r="AO1064" t="str">
            <v>TITULO</v>
          </cell>
          <cell r="AQ1064" t="str">
            <v>UNIVERSIDAD NACIONAL DEL CALLAO</v>
          </cell>
          <cell r="AR1064" t="str">
            <v>SI</v>
          </cell>
          <cell r="AS1064" t="str">
            <v>NO</v>
          </cell>
          <cell r="AT1064" t="str">
            <v>NO</v>
          </cell>
          <cell r="AV1064" t="str">
            <v>2014-10-01</v>
          </cell>
          <cell r="AW1064" t="str">
            <v>ENFERMERA/O</v>
          </cell>
          <cell r="AX1064" t="str">
            <v>Regimen 276</v>
          </cell>
          <cell r="AY1064" t="str">
            <v>Destacado</v>
          </cell>
          <cell r="AZ1064" t="str">
            <v>ENF-11</v>
          </cell>
          <cell r="BA1064" t="str">
            <v>0106-ENF-11-Enfermera (nivel II)</v>
          </cell>
          <cell r="BB1064" t="str">
            <v>11</v>
          </cell>
          <cell r="BC1064" t="str">
            <v>Recursos Ordinarios</v>
          </cell>
          <cell r="BE1064" t="str">
            <v>Presencial</v>
          </cell>
          <cell r="BF1064" t="str">
            <v>NO</v>
          </cell>
          <cell r="BG1064" t="str">
            <v>NO</v>
          </cell>
          <cell r="BI1064" t="str">
            <v>NO</v>
          </cell>
          <cell r="BJ1064" t="str">
            <v>NO</v>
          </cell>
          <cell r="BL1064" t="str">
            <v>NO</v>
          </cell>
          <cell r="BM1064" t="str">
            <v>Activos</v>
          </cell>
          <cell r="BN1064" t="str">
            <v>Profesionales de la Salud</v>
          </cell>
          <cell r="BO1064" t="str">
            <v>PROF. DE LA SALUD</v>
          </cell>
          <cell r="CL1064" t="str">
            <v>UE Red De Salud Abancay</v>
          </cell>
          <cell r="CM1064" t="str">
            <v>276 SIN PLAZA</v>
          </cell>
          <cell r="CQ1064" t="str">
            <v>Perú</v>
          </cell>
          <cell r="CR1064" t="str">
            <v>MICRORED DE SALUD MICAELA BASTIDAS</v>
          </cell>
        </row>
        <row r="1065">
          <cell r="S1065" t="str">
            <v>31024300</v>
          </cell>
          <cell r="T1065" t="str">
            <v>DAVID RAFAEL</v>
          </cell>
          <cell r="U1065" t="str">
            <v>URTECHO</v>
          </cell>
          <cell r="V1065" t="str">
            <v>MALDONADO</v>
          </cell>
          <cell r="W1065" t="str">
            <v>SIN DATOS</v>
          </cell>
          <cell r="X1065" t="str">
            <v>25/11/1951</v>
          </cell>
          <cell r="Y1065" t="str">
            <v>Masculino</v>
          </cell>
          <cell r="Z1065" t="str">
            <v>Soltero</v>
          </cell>
          <cell r="AA1065" t="str">
            <v>PACHACUTEC</v>
          </cell>
          <cell r="AC1065" t="str">
            <v>rafaelurtecho@hotmail.com</v>
          </cell>
          <cell r="AD1065" t="str">
            <v>974573465</v>
          </cell>
          <cell r="AE1065" t="str">
            <v>Superior Técnico</v>
          </cell>
          <cell r="AF1065" t="str">
            <v>Técnico superior completo</v>
          </cell>
          <cell r="AG1065" t="str">
            <v>TECNICO EN ENFERMERIA</v>
          </cell>
          <cell r="AK1065" t="str">
            <v>TITULO</v>
          </cell>
          <cell r="AM1065" t="str">
            <v>NO</v>
          </cell>
          <cell r="AR1065" t="str">
            <v>SI</v>
          </cell>
          <cell r="AS1065" t="str">
            <v>NO</v>
          </cell>
          <cell r="AT1065" t="str">
            <v>NO</v>
          </cell>
          <cell r="AV1065" t="str">
            <v>1983-10-01</v>
          </cell>
          <cell r="AW1065" t="str">
            <v>TECNICO/A EN ENFERMERIA II</v>
          </cell>
          <cell r="AX1065" t="str">
            <v>Regimen 276</v>
          </cell>
          <cell r="AY1065" t="str">
            <v>Nombrado</v>
          </cell>
          <cell r="AZ1065" t="str">
            <v>STA</v>
          </cell>
          <cell r="BA1065" t="str">
            <v>0094-STA-Servidor Tecnico A</v>
          </cell>
          <cell r="BB1065" t="str">
            <v>TA</v>
          </cell>
          <cell r="BE1065" t="str">
            <v>Solo Remoto</v>
          </cell>
          <cell r="BF1065" t="str">
            <v>NO</v>
          </cell>
          <cell r="BG1065" t="str">
            <v>NO</v>
          </cell>
          <cell r="BH1065" t="str">
            <v>Mayor de 65 años</v>
          </cell>
          <cell r="BI1065" t="str">
            <v>NO</v>
          </cell>
          <cell r="BJ1065" t="str">
            <v>NO</v>
          </cell>
          <cell r="BK1065" t="str">
            <v>10/01/1983</v>
          </cell>
          <cell r="BL1065" t="str">
            <v>SI</v>
          </cell>
          <cell r="BM1065" t="str">
            <v>Activos</v>
          </cell>
          <cell r="BN1065" t="str">
            <v>Tecnicos</v>
          </cell>
          <cell r="BO1065" t="str">
            <v>TECNICO ASIS</v>
          </cell>
          <cell r="CL1065" t="str">
            <v>UE Red De Salud Abancay</v>
          </cell>
          <cell r="CM1065" t="str">
            <v>INACTIVO</v>
          </cell>
          <cell r="CQ1065" t="str">
            <v>Perú</v>
          </cell>
          <cell r="CR1065" t="str">
            <v>MICRORED DE SALUD MICAELA BASTIDAS</v>
          </cell>
        </row>
        <row r="1066">
          <cell r="S1066" t="str">
            <v>42346776</v>
          </cell>
          <cell r="T1066" t="str">
            <v>ALEX DOMINGO</v>
          </cell>
          <cell r="U1066" t="str">
            <v>QUISPE</v>
          </cell>
          <cell r="V1066" t="str">
            <v>TTITO</v>
          </cell>
          <cell r="X1066" t="str">
            <v>1984-04-22</v>
          </cell>
          <cell r="Y1066" t="str">
            <v>Masculino</v>
          </cell>
          <cell r="AD1066" t="str">
            <v>956652510</v>
          </cell>
          <cell r="AG1066" t="str">
            <v>PSICOLOGO</v>
          </cell>
          <cell r="AL1066" t="str">
            <v>23788</v>
          </cell>
          <cell r="AM1066" t="str">
            <v>NO</v>
          </cell>
          <cell r="AR1066" t="str">
            <v>SI</v>
          </cell>
          <cell r="AS1066" t="str">
            <v>NO</v>
          </cell>
          <cell r="AT1066" t="str">
            <v>NO</v>
          </cell>
          <cell r="AV1066" t="str">
            <v>2015-05-06</v>
          </cell>
          <cell r="AX1066" t="str">
            <v>Regimen 276</v>
          </cell>
          <cell r="AZ1066" t="str">
            <v>PS-IV</v>
          </cell>
          <cell r="BA1066" t="str">
            <v>0314-PS-IV-Pscologo IV</v>
          </cell>
          <cell r="BF1066" t="str">
            <v>NO</v>
          </cell>
          <cell r="BG1066" t="str">
            <v>NO</v>
          </cell>
          <cell r="BI1066" t="str">
            <v>NO</v>
          </cell>
          <cell r="BJ1066" t="str">
            <v>NO</v>
          </cell>
          <cell r="BL1066" t="str">
            <v>NO</v>
          </cell>
          <cell r="BN1066" t="str">
            <v>Profesionales de la Salud</v>
          </cell>
          <cell r="BO1066" t="str">
            <v>PROF. DE LA SALUD</v>
          </cell>
          <cell r="CM1066" t="str">
            <v>INACTIVO</v>
          </cell>
          <cell r="CQ1066" t="str">
            <v>Perú</v>
          </cell>
        </row>
        <row r="1067">
          <cell r="S1067" t="str">
            <v>23978693</v>
          </cell>
          <cell r="T1067" t="str">
            <v>FATTY</v>
          </cell>
          <cell r="U1067" t="str">
            <v>RAMIREZ</v>
          </cell>
          <cell r="V1067" t="str">
            <v>VILLENA</v>
          </cell>
          <cell r="X1067" t="str">
            <v>1974-10-21</v>
          </cell>
          <cell r="Y1067" t="str">
            <v>Femenino</v>
          </cell>
          <cell r="AC1067" t="str">
            <v>fattyrv@hotmail.com</v>
          </cell>
          <cell r="AD1067" t="str">
            <v>984249603</v>
          </cell>
          <cell r="AG1067" t="str">
            <v>BIOLOGO</v>
          </cell>
          <cell r="AK1067" t="str">
            <v>TITULO</v>
          </cell>
          <cell r="AL1067" t="str">
            <v>8855</v>
          </cell>
          <cell r="AM1067" t="str">
            <v>NO</v>
          </cell>
          <cell r="AR1067" t="str">
            <v>SI</v>
          </cell>
          <cell r="AS1067" t="str">
            <v>NO</v>
          </cell>
          <cell r="AT1067" t="str">
            <v>NO</v>
          </cell>
          <cell r="AV1067" t="str">
            <v>2015-10-16</v>
          </cell>
          <cell r="AW1067" t="str">
            <v>BIOLOGO/A</v>
          </cell>
          <cell r="AX1067" t="str">
            <v>Regimen 276</v>
          </cell>
          <cell r="AZ1067" t="str">
            <v>OPS-IV</v>
          </cell>
          <cell r="BA1067" t="str">
            <v>0319-OPS-IV-Otro Profesional de Salud (nivel IV)</v>
          </cell>
          <cell r="BB1067" t="str">
            <v>24</v>
          </cell>
          <cell r="BF1067" t="str">
            <v>NO</v>
          </cell>
          <cell r="BG1067" t="str">
            <v>NO</v>
          </cell>
          <cell r="BI1067" t="str">
            <v>NO</v>
          </cell>
          <cell r="BJ1067" t="str">
            <v>NO</v>
          </cell>
          <cell r="BL1067" t="str">
            <v>NO</v>
          </cell>
          <cell r="BN1067" t="str">
            <v>Profesionales de la Salud</v>
          </cell>
          <cell r="BO1067" t="str">
            <v>PROF. DE LA SALUD</v>
          </cell>
          <cell r="CM1067" t="str">
            <v>INACTIVO</v>
          </cell>
          <cell r="CQ1067" t="str">
            <v>Perú</v>
          </cell>
        </row>
        <row r="1068">
          <cell r="S1068" t="str">
            <v>31013601</v>
          </cell>
          <cell r="T1068" t="str">
            <v>GLORIA</v>
          </cell>
          <cell r="U1068" t="str">
            <v>SALINAS</v>
          </cell>
          <cell r="V1068" t="str">
            <v>HUAMAN</v>
          </cell>
          <cell r="W1068" t="str">
            <v>SIN DATOS</v>
          </cell>
          <cell r="X1068" t="str">
            <v>22/05/1967</v>
          </cell>
          <cell r="Y1068" t="str">
            <v>Femenino</v>
          </cell>
          <cell r="Z1068" t="str">
            <v>Soltero</v>
          </cell>
          <cell r="AA1068" t="str">
            <v>AV.CONDEBAMBA NRO.202</v>
          </cell>
          <cell r="AC1068" t="str">
            <v>salinashuaman@hotmail.com</v>
          </cell>
          <cell r="AD1068" t="str">
            <v>983630915</v>
          </cell>
          <cell r="AE1068" t="str">
            <v>Superior Técnico</v>
          </cell>
          <cell r="AF1068" t="str">
            <v>Técnico superior completo</v>
          </cell>
          <cell r="AG1068" t="str">
            <v>TECNICO EN ENFERMERIA</v>
          </cell>
          <cell r="AK1068" t="str">
            <v>TITULO</v>
          </cell>
          <cell r="AM1068" t="str">
            <v>NO</v>
          </cell>
          <cell r="AR1068" t="str">
            <v>SI</v>
          </cell>
          <cell r="AS1068" t="str">
            <v>NO</v>
          </cell>
          <cell r="AT1068" t="str">
            <v>NO</v>
          </cell>
          <cell r="AV1068" t="str">
            <v>2012-07-01</v>
          </cell>
          <cell r="AW1068" t="str">
            <v>TECNICO/A EN ENFERMERIA I</v>
          </cell>
          <cell r="AX1068" t="str">
            <v>Regimen 276</v>
          </cell>
          <cell r="AY1068" t="str">
            <v>Destacado</v>
          </cell>
          <cell r="AZ1068" t="str">
            <v>STC</v>
          </cell>
          <cell r="BA1068" t="str">
            <v>0096-STC-Servidor Tecnico C</v>
          </cell>
          <cell r="BB1068" t="str">
            <v>TC</v>
          </cell>
          <cell r="BE1068" t="str">
            <v>Presencial</v>
          </cell>
          <cell r="BF1068" t="str">
            <v>NO</v>
          </cell>
          <cell r="BG1068" t="str">
            <v>NO</v>
          </cell>
          <cell r="BI1068" t="str">
            <v>NO</v>
          </cell>
          <cell r="BJ1068" t="str">
            <v>NO</v>
          </cell>
          <cell r="BL1068" t="str">
            <v>SI</v>
          </cell>
          <cell r="BM1068" t="str">
            <v>Activos</v>
          </cell>
          <cell r="BN1068" t="str">
            <v>Tecnicos</v>
          </cell>
          <cell r="BO1068" t="str">
            <v>TECNICO ASIS</v>
          </cell>
          <cell r="CL1068" t="str">
            <v>UE Red De Salud Abancay</v>
          </cell>
          <cell r="CM1068" t="str">
            <v>276 SIN PLAZA</v>
          </cell>
          <cell r="CQ1068" t="str">
            <v>Perú</v>
          </cell>
          <cell r="CR1068" t="str">
            <v>MICRORED DE SALUD MICAELA BASTIDAS</v>
          </cell>
        </row>
        <row r="1069">
          <cell r="S1069" t="str">
            <v>25715472</v>
          </cell>
          <cell r="T1069" t="str">
            <v>SANTOSA</v>
          </cell>
          <cell r="U1069" t="str">
            <v>DIAZ</v>
          </cell>
          <cell r="V1069" t="str">
            <v>MARQUEZ</v>
          </cell>
          <cell r="W1069" t="str">
            <v>SIN DATOS</v>
          </cell>
          <cell r="X1069" t="str">
            <v>28/12/1971</v>
          </cell>
          <cell r="Y1069" t="str">
            <v>Femenino</v>
          </cell>
          <cell r="Z1069" t="str">
            <v>Soltero</v>
          </cell>
          <cell r="AA1069" t="str">
            <v>SIN DATOS</v>
          </cell>
          <cell r="AC1069" t="str">
            <v>sadima_2806@hotmail.com</v>
          </cell>
          <cell r="AD1069" t="str">
            <v>938180894</v>
          </cell>
          <cell r="AE1069" t="str">
            <v>Superior Técnico</v>
          </cell>
          <cell r="AF1069" t="str">
            <v>Técnico superior completo</v>
          </cell>
          <cell r="AG1069" t="str">
            <v>TECNICO EN ENFERMERIA</v>
          </cell>
          <cell r="AK1069" t="str">
            <v>TITULO</v>
          </cell>
          <cell r="AM1069" t="str">
            <v>NO</v>
          </cell>
          <cell r="AR1069" t="str">
            <v>SI</v>
          </cell>
          <cell r="AS1069" t="str">
            <v>NO</v>
          </cell>
          <cell r="AT1069" t="str">
            <v>NO</v>
          </cell>
          <cell r="AV1069" t="str">
            <v>2011-04-26</v>
          </cell>
          <cell r="AW1069" t="str">
            <v>TECNICO/A EN ENFERMERIA I</v>
          </cell>
          <cell r="AX1069" t="str">
            <v>Regimen 276</v>
          </cell>
          <cell r="AY1069" t="str">
            <v>Destacado</v>
          </cell>
          <cell r="AZ1069" t="str">
            <v>STC</v>
          </cell>
          <cell r="BA1069" t="str">
            <v>0096-STC-Servidor Tecnico C</v>
          </cell>
          <cell r="BB1069" t="str">
            <v>TC</v>
          </cell>
          <cell r="BC1069" t="str">
            <v>Recursos Ordinarios</v>
          </cell>
          <cell r="BE1069" t="str">
            <v>Presencial</v>
          </cell>
          <cell r="BF1069" t="str">
            <v>NO</v>
          </cell>
          <cell r="BG1069" t="str">
            <v>NO</v>
          </cell>
          <cell r="BI1069" t="str">
            <v>NO</v>
          </cell>
          <cell r="BJ1069" t="str">
            <v>NO</v>
          </cell>
          <cell r="BL1069" t="str">
            <v>NO</v>
          </cell>
          <cell r="BM1069" t="str">
            <v>Activos</v>
          </cell>
          <cell r="BN1069" t="str">
            <v>Tecnicos</v>
          </cell>
          <cell r="BO1069" t="str">
            <v>TECNICO ASIS</v>
          </cell>
          <cell r="CL1069" t="str">
            <v>UE Red De Salud Abancay</v>
          </cell>
          <cell r="CM1069" t="str">
            <v>276 SIN PLAZA</v>
          </cell>
          <cell r="CR1069" t="str">
            <v>MICRORED DE SALUD MICAELA BASTIDAS</v>
          </cell>
        </row>
        <row r="1070">
          <cell r="S1070" t="str">
            <v>10349409</v>
          </cell>
          <cell r="T1070" t="str">
            <v>JUAN CANCIO</v>
          </cell>
          <cell r="U1070" t="str">
            <v>HUAMAN</v>
          </cell>
          <cell r="V1070" t="str">
            <v>DURAND</v>
          </cell>
          <cell r="W1070" t="str">
            <v>SIN DATOS</v>
          </cell>
          <cell r="X1070" t="str">
            <v>05/02/1961</v>
          </cell>
          <cell r="Y1070" t="str">
            <v>Masculino</v>
          </cell>
          <cell r="Z1070" t="str">
            <v>Casado</v>
          </cell>
          <cell r="AA1070" t="str">
            <v>ASO DANIEL ALCIDES CARRION</v>
          </cell>
          <cell r="AD1070" t="str">
            <v>983775859</v>
          </cell>
          <cell r="AE1070" t="str">
            <v>Superior Técnico</v>
          </cell>
          <cell r="AF1070" t="str">
            <v>Técnico superior completo</v>
          </cell>
          <cell r="AG1070" t="str">
            <v>TECNICO EN ENFERMERIA</v>
          </cell>
          <cell r="AK1070" t="str">
            <v>TITULO</v>
          </cell>
          <cell r="AM1070" t="str">
            <v>NO</v>
          </cell>
          <cell r="AR1070" t="str">
            <v>SI</v>
          </cell>
          <cell r="AS1070" t="str">
            <v>NO</v>
          </cell>
          <cell r="AT1070" t="str">
            <v>NO</v>
          </cell>
          <cell r="AV1070" t="str">
            <v>2011-02-05</v>
          </cell>
          <cell r="AW1070" t="str">
            <v>TECNICO/A EN ENFERMERIA I</v>
          </cell>
          <cell r="AX1070" t="str">
            <v>Regimen 276</v>
          </cell>
          <cell r="AY1070" t="str">
            <v>Destacado</v>
          </cell>
          <cell r="AZ1070" t="str">
            <v>STC</v>
          </cell>
          <cell r="BA1070" t="str">
            <v>0096-STC-Servidor Tecnico C</v>
          </cell>
          <cell r="BB1070" t="str">
            <v>TC</v>
          </cell>
          <cell r="BC1070" t="str">
            <v>Recursos Ordinarios</v>
          </cell>
          <cell r="BE1070" t="str">
            <v>Presencial</v>
          </cell>
          <cell r="BF1070" t="str">
            <v>NO</v>
          </cell>
          <cell r="BG1070" t="str">
            <v>NO</v>
          </cell>
          <cell r="BI1070" t="str">
            <v>NO</v>
          </cell>
          <cell r="BJ1070" t="str">
            <v>NO</v>
          </cell>
          <cell r="BK1070" t="str">
            <v>2010-08-01</v>
          </cell>
          <cell r="BL1070" t="str">
            <v>NO</v>
          </cell>
          <cell r="BM1070" t="str">
            <v>Activos</v>
          </cell>
          <cell r="BN1070" t="str">
            <v>Tecnicos</v>
          </cell>
          <cell r="BO1070" t="str">
            <v>TECNICO ASIS</v>
          </cell>
          <cell r="CL1070" t="str">
            <v>UE Red De Salud Abancay</v>
          </cell>
          <cell r="CM1070" t="str">
            <v>276 SIN PLAZA</v>
          </cell>
          <cell r="CQ1070" t="str">
            <v>Perú</v>
          </cell>
          <cell r="CR1070" t="str">
            <v>MICRORED DE SALUD MICAELA BASTIDAS</v>
          </cell>
        </row>
        <row r="1071">
          <cell r="S1071" t="str">
            <v>73387947</v>
          </cell>
          <cell r="T1071" t="str">
            <v>SAARA GELEN</v>
          </cell>
          <cell r="U1071" t="str">
            <v>FUENTES</v>
          </cell>
          <cell r="V1071" t="str">
            <v>QUISPE</v>
          </cell>
          <cell r="W1071" t="str">
            <v>SIN DATOS</v>
          </cell>
          <cell r="X1071" t="str">
            <v>19/06/1994</v>
          </cell>
          <cell r="Y1071" t="str">
            <v>Femenino</v>
          </cell>
          <cell r="Z1071" t="str">
            <v>Soltero</v>
          </cell>
          <cell r="AA1071" t="str">
            <v>SIN DATOS</v>
          </cell>
          <cell r="AE1071" t="str">
            <v>Superior Técnico</v>
          </cell>
          <cell r="AF1071" t="str">
            <v>Técnico superior completo</v>
          </cell>
          <cell r="AG1071" t="str">
            <v>TECNICO EN ENFERMERIA</v>
          </cell>
          <cell r="AK1071" t="str">
            <v>TITULO</v>
          </cell>
          <cell r="AM1071" t="str">
            <v>NO</v>
          </cell>
          <cell r="AR1071" t="str">
            <v>SI</v>
          </cell>
          <cell r="AS1071" t="str">
            <v>NO</v>
          </cell>
          <cell r="AT1071" t="str">
            <v>NO</v>
          </cell>
          <cell r="AU1071" t="str">
            <v>08/07/2021</v>
          </cell>
          <cell r="AV1071" t="str">
            <v>08/07/2021</v>
          </cell>
          <cell r="AW1071" t="str">
            <v>TECNICO/A EN ENFERMERIA I</v>
          </cell>
          <cell r="AX1071" t="str">
            <v>Regimen 1057 (CAS)</v>
          </cell>
          <cell r="AY1071" t="str">
            <v>Contrato CAS</v>
          </cell>
          <cell r="AZ1071" t="str">
            <v>Sin Nivel Remunerativo</v>
          </cell>
          <cell r="BA1071" t="str">
            <v>0000-Sin Nivel Remunerativo</v>
          </cell>
          <cell r="BC1071" t="str">
            <v>Recursos por Operaciones Oficiales de Credito</v>
          </cell>
          <cell r="BD1071" t="str">
            <v>4500</v>
          </cell>
          <cell r="BE1071" t="str">
            <v>Presencial</v>
          </cell>
          <cell r="BF1071" t="str">
            <v>NO</v>
          </cell>
          <cell r="BG1071" t="str">
            <v>SI</v>
          </cell>
          <cell r="BI1071" t="str">
            <v>NO</v>
          </cell>
          <cell r="BJ1071" t="str">
            <v>SI</v>
          </cell>
          <cell r="BL1071" t="str">
            <v>NO</v>
          </cell>
          <cell r="BM1071" t="str">
            <v>Contrato Administrativo de Servicios</v>
          </cell>
          <cell r="BN1071" t="str">
            <v>Tecnicos</v>
          </cell>
          <cell r="BO1071" t="str">
            <v>TECNICO ASIS</v>
          </cell>
          <cell r="CL1071" t="str">
            <v>UE Red De Salud Abancay</v>
          </cell>
          <cell r="CM1071" t="str">
            <v>INACTIVO</v>
          </cell>
          <cell r="CQ1071" t="str">
            <v>Perú</v>
          </cell>
          <cell r="CR1071" t="str">
            <v>MICRORED DE SALUD MICAELA BASTIDAS</v>
          </cell>
        </row>
        <row r="1072">
          <cell r="S1072" t="str">
            <v>73219724</v>
          </cell>
          <cell r="T1072" t="str">
            <v>ZAIDA MAITY</v>
          </cell>
          <cell r="U1072" t="str">
            <v>HURTADO</v>
          </cell>
          <cell r="V1072" t="str">
            <v>SAUÑE</v>
          </cell>
          <cell r="W1072" t="str">
            <v>SIN DATOS</v>
          </cell>
          <cell r="X1072" t="str">
            <v>09/11/1992</v>
          </cell>
          <cell r="Y1072" t="str">
            <v>Femenino</v>
          </cell>
          <cell r="Z1072" t="str">
            <v>Soltero</v>
          </cell>
          <cell r="AA1072" t="str">
            <v>JR HUANCAVELICA B 13</v>
          </cell>
          <cell r="AC1072" t="str">
            <v>mayte_zhs@hotmail.com</v>
          </cell>
          <cell r="AD1072" t="str">
            <v>973126776</v>
          </cell>
          <cell r="AE1072" t="str">
            <v>Superior Universitario</v>
          </cell>
          <cell r="AF1072" t="str">
            <v>Superior completo</v>
          </cell>
          <cell r="AG1072" t="str">
            <v>ENFERMERA(O)</v>
          </cell>
          <cell r="AK1072" t="str">
            <v>TITULO</v>
          </cell>
          <cell r="AL1072" t="str">
            <v>81395</v>
          </cell>
          <cell r="AM1072" t="str">
            <v>NO</v>
          </cell>
          <cell r="AR1072" t="str">
            <v>SI</v>
          </cell>
          <cell r="AS1072" t="str">
            <v>NO</v>
          </cell>
          <cell r="AT1072" t="str">
            <v>NO</v>
          </cell>
          <cell r="AU1072" t="str">
            <v>08/07/2021</v>
          </cell>
          <cell r="AV1072" t="str">
            <v>08/07/2021</v>
          </cell>
          <cell r="AW1072" t="str">
            <v>ENFERMERA/O</v>
          </cell>
          <cell r="AX1072" t="str">
            <v>Regimen 1057 (CAS)</v>
          </cell>
          <cell r="AY1072" t="str">
            <v>Contrato CAS</v>
          </cell>
          <cell r="AZ1072" t="str">
            <v>Sin Nivel Remunerativo</v>
          </cell>
          <cell r="BA1072" t="str">
            <v>0000-Sin Nivel Remunerativo</v>
          </cell>
          <cell r="BC1072" t="str">
            <v>Recursos por Operaciones Oficiales de Credito</v>
          </cell>
          <cell r="BD1072" t="str">
            <v>4500</v>
          </cell>
          <cell r="BE1072" t="str">
            <v>Presencial</v>
          </cell>
          <cell r="BF1072" t="str">
            <v>NO</v>
          </cell>
          <cell r="BG1072" t="str">
            <v>SI</v>
          </cell>
          <cell r="BI1072" t="str">
            <v>NO</v>
          </cell>
          <cell r="BJ1072" t="str">
            <v>SI</v>
          </cell>
          <cell r="BL1072" t="str">
            <v>NO</v>
          </cell>
          <cell r="BM1072" t="str">
            <v>Contrato Administrativo de Servicios</v>
          </cell>
          <cell r="BN1072" t="str">
            <v>Profesionales de la Salud</v>
          </cell>
          <cell r="BO1072" t="str">
            <v>PROF. DE LA SALUD</v>
          </cell>
          <cell r="CL1072" t="str">
            <v>UE Red De Salud Abancay</v>
          </cell>
          <cell r="CM1072" t="str">
            <v>INACTIVO</v>
          </cell>
          <cell r="CQ1072" t="str">
            <v>Perú</v>
          </cell>
          <cell r="CR1072" t="str">
            <v>MICRORED DE SALUD MICAELA BASTIDAS</v>
          </cell>
        </row>
        <row r="1073">
          <cell r="S1073" t="str">
            <v>09880649</v>
          </cell>
          <cell r="T1073" t="str">
            <v>MARUJA</v>
          </cell>
          <cell r="U1073" t="str">
            <v>TELLO</v>
          </cell>
          <cell r="V1073" t="str">
            <v>HUANCA</v>
          </cell>
          <cell r="W1073" t="str">
            <v>SIN DATOS</v>
          </cell>
          <cell r="X1073" t="str">
            <v>07/10/1974</v>
          </cell>
          <cell r="Y1073" t="str">
            <v>Femenino</v>
          </cell>
          <cell r="Z1073" t="str">
            <v>Soltero</v>
          </cell>
          <cell r="AA1073" t="str">
            <v>URB MIRAFLORES L 03 MZ B</v>
          </cell>
          <cell r="AC1073" t="str">
            <v>maruja_071@outlook.com</v>
          </cell>
          <cell r="AD1073" t="str">
            <v>969795430</v>
          </cell>
          <cell r="AE1073" t="str">
            <v>Superior Universitario</v>
          </cell>
          <cell r="AF1073" t="str">
            <v>Superior completo</v>
          </cell>
          <cell r="AG1073" t="str">
            <v>ENFERMERA(O)</v>
          </cell>
          <cell r="AK1073" t="str">
            <v>TITULO</v>
          </cell>
          <cell r="AL1073" t="str">
            <v>81383</v>
          </cell>
          <cell r="AM1073" t="str">
            <v>SI</v>
          </cell>
          <cell r="AN1073" t="str">
            <v>CRECIMIENTO, DESARROLLO DEL NIÑO Y ESTIMULACION TEMPRANA</v>
          </cell>
          <cell r="AO1073" t="str">
            <v>RNE</v>
          </cell>
          <cell r="AP1073" t="str">
            <v>022925</v>
          </cell>
          <cell r="AQ1073" t="str">
            <v>UNIVERSIDAD NACIONAL DEL CALLAO</v>
          </cell>
          <cell r="AR1073" t="str">
            <v>SI</v>
          </cell>
          <cell r="AS1073" t="str">
            <v>NO</v>
          </cell>
          <cell r="AT1073" t="str">
            <v>NO</v>
          </cell>
          <cell r="AV1073" t="str">
            <v>2015-03-01</v>
          </cell>
          <cell r="AW1073" t="str">
            <v>ENFERMERA/O</v>
          </cell>
          <cell r="AX1073" t="str">
            <v>Regimen 276</v>
          </cell>
          <cell r="AY1073" t="str">
            <v>Destacado</v>
          </cell>
          <cell r="AZ1073" t="str">
            <v>ENF-10</v>
          </cell>
          <cell r="BA1073" t="str">
            <v>0076-ENF-10-Enfermera (nivel I)</v>
          </cell>
          <cell r="BB1073" t="str">
            <v>10</v>
          </cell>
          <cell r="BC1073" t="str">
            <v>Recursos Ordinarios</v>
          </cell>
          <cell r="BE1073" t="str">
            <v>Solo Remoto</v>
          </cell>
          <cell r="BF1073" t="str">
            <v>NO</v>
          </cell>
          <cell r="BG1073" t="str">
            <v>NO</v>
          </cell>
          <cell r="BH1073" t="str">
            <v>Presencia de comorbilidad(RM 193-2020-MINSA,7.2)</v>
          </cell>
          <cell r="BI1073" t="str">
            <v>NO</v>
          </cell>
          <cell r="BJ1073" t="str">
            <v>NO</v>
          </cell>
          <cell r="BK1073" t="str">
            <v>2011-07-01</v>
          </cell>
          <cell r="BL1073" t="str">
            <v>NO</v>
          </cell>
          <cell r="BM1073" t="str">
            <v>Activos</v>
          </cell>
          <cell r="BN1073" t="str">
            <v>Profesionales de la Salud</v>
          </cell>
          <cell r="BO1073" t="str">
            <v>PROF. DE LA SALUD</v>
          </cell>
          <cell r="CL1073" t="str">
            <v>UE Red De Salud Abancay</v>
          </cell>
          <cell r="CM1073" t="str">
            <v>276 SIN PLAZA</v>
          </cell>
          <cell r="CR1073" t="str">
            <v>MICRORED DE SALUD CENTENARIO</v>
          </cell>
        </row>
        <row r="1074">
          <cell r="S1074" t="str">
            <v>47891418</v>
          </cell>
          <cell r="T1074" t="str">
            <v>ELIZABETH DORA</v>
          </cell>
          <cell r="U1074" t="str">
            <v>TORRES</v>
          </cell>
          <cell r="V1074" t="str">
            <v>ARANDO</v>
          </cell>
          <cell r="W1074" t="str">
            <v>SIN DATOS</v>
          </cell>
          <cell r="X1074" t="str">
            <v>12/02/1991</v>
          </cell>
          <cell r="Y1074" t="str">
            <v>Femenino</v>
          </cell>
          <cell r="Z1074" t="str">
            <v>Soltero</v>
          </cell>
          <cell r="AA1074" t="str">
            <v>CONDEBAMBA</v>
          </cell>
          <cell r="AC1074" t="str">
            <v>lizita_to_rres@hotmail.com</v>
          </cell>
          <cell r="AD1074" t="str">
            <v>974368841</v>
          </cell>
          <cell r="AE1074" t="str">
            <v>Superior Universitario</v>
          </cell>
          <cell r="AF1074" t="str">
            <v>Superior completo</v>
          </cell>
          <cell r="AG1074" t="str">
            <v>OBSTETRA</v>
          </cell>
          <cell r="AK1074" t="str">
            <v>TITULO</v>
          </cell>
          <cell r="AL1074" t="str">
            <v>33203</v>
          </cell>
          <cell r="AM1074" t="str">
            <v>NO</v>
          </cell>
          <cell r="AR1074" t="str">
            <v>SI</v>
          </cell>
          <cell r="AS1074" t="str">
            <v>NO</v>
          </cell>
          <cell r="AT1074" t="str">
            <v>NO</v>
          </cell>
          <cell r="AU1074" t="str">
            <v>06/05/2016</v>
          </cell>
          <cell r="AV1074" t="str">
            <v>16/06/2022</v>
          </cell>
          <cell r="AW1074" t="str">
            <v>OBSTETRA</v>
          </cell>
          <cell r="AX1074" t="str">
            <v>Regimen 276</v>
          </cell>
          <cell r="AY1074" t="str">
            <v>Contratado 276 - Plazo fijo</v>
          </cell>
          <cell r="AZ1074" t="str">
            <v>OBS-I</v>
          </cell>
          <cell r="BA1074" t="str">
            <v>0110-OBS-I-Obstetriz (nivel 10)</v>
          </cell>
          <cell r="BB1074" t="str">
            <v>10</v>
          </cell>
          <cell r="BE1074" t="str">
            <v>Presencial</v>
          </cell>
          <cell r="BF1074" t="str">
            <v>NO</v>
          </cell>
          <cell r="BG1074" t="str">
            <v>NO</v>
          </cell>
          <cell r="BI1074" t="str">
            <v>NO</v>
          </cell>
          <cell r="BJ1074" t="str">
            <v>NO</v>
          </cell>
          <cell r="BL1074" t="str">
            <v>NO</v>
          </cell>
          <cell r="BM1074" t="str">
            <v>Activos</v>
          </cell>
          <cell r="BN1074" t="str">
            <v>Profesionales de la Salud</v>
          </cell>
          <cell r="BO1074" t="str">
            <v>PROF. DE LA SALUD</v>
          </cell>
          <cell r="CL1074" t="str">
            <v>UE Red De Salud Abancay</v>
          </cell>
          <cell r="CM1074" t="str">
            <v>276 SIN PLAZA</v>
          </cell>
          <cell r="CQ1074" t="str">
            <v>Perú</v>
          </cell>
          <cell r="CR1074" t="str">
            <v>MICRORED DE SALUD MICAELA BASTIDAS</v>
          </cell>
        </row>
        <row r="1075">
          <cell r="S1075" t="str">
            <v>29600212</v>
          </cell>
          <cell r="T1075" t="str">
            <v>PATRICIA JUANA</v>
          </cell>
          <cell r="U1075" t="str">
            <v>CORBACHO</v>
          </cell>
          <cell r="V1075" t="str">
            <v>TAPIA</v>
          </cell>
          <cell r="W1075" t="str">
            <v>SIN DATOS</v>
          </cell>
          <cell r="X1075" t="str">
            <v>08/08/1972</v>
          </cell>
          <cell r="Y1075" t="str">
            <v>Femenino</v>
          </cell>
          <cell r="Z1075" t="str">
            <v>Soltero</v>
          </cell>
          <cell r="AA1075" t="str">
            <v>AV.NUÑEZ 422</v>
          </cell>
          <cell r="AC1075" t="str">
            <v>bellavistacs@hotmail.com</v>
          </cell>
          <cell r="AE1075" t="str">
            <v>Superior Universitario</v>
          </cell>
          <cell r="AF1075" t="str">
            <v>Superior completo</v>
          </cell>
          <cell r="AG1075" t="str">
            <v>OBSTETRA</v>
          </cell>
          <cell r="AK1075" t="str">
            <v>TITULO</v>
          </cell>
          <cell r="AL1075" t="str">
            <v>7186</v>
          </cell>
          <cell r="AM1075" t="str">
            <v>NO</v>
          </cell>
          <cell r="AR1075" t="str">
            <v>SI</v>
          </cell>
          <cell r="AS1075" t="str">
            <v>NO</v>
          </cell>
          <cell r="AT1075" t="str">
            <v>NO</v>
          </cell>
          <cell r="AU1075" t="str">
            <v>15-04-1997</v>
          </cell>
          <cell r="AV1075" t="str">
            <v>2010-08-01</v>
          </cell>
          <cell r="AW1075" t="str">
            <v>OBSTETRA</v>
          </cell>
          <cell r="AX1075" t="str">
            <v>Regimen 276</v>
          </cell>
          <cell r="AY1075" t="str">
            <v>Nombrado</v>
          </cell>
          <cell r="AZ1075" t="str">
            <v>OBS-I</v>
          </cell>
          <cell r="BA1075" t="str">
            <v>0110-OBS-I-Obstetriz (nivel 10)</v>
          </cell>
          <cell r="BB1075" t="str">
            <v>1</v>
          </cell>
          <cell r="BC1075" t="str">
            <v>Recursos Ordinarios</v>
          </cell>
          <cell r="BE1075" t="str">
            <v>Presencial</v>
          </cell>
          <cell r="BF1075" t="str">
            <v>NO</v>
          </cell>
          <cell r="BG1075" t="str">
            <v>NO</v>
          </cell>
          <cell r="BI1075" t="str">
            <v>NO</v>
          </cell>
          <cell r="BJ1075" t="str">
            <v>NO</v>
          </cell>
          <cell r="BK1075" t="str">
            <v>18/01/2008</v>
          </cell>
          <cell r="BL1075" t="str">
            <v>SI</v>
          </cell>
          <cell r="BM1075" t="str">
            <v>Activos</v>
          </cell>
          <cell r="BN1075" t="str">
            <v>Profesionales de la Salud</v>
          </cell>
          <cell r="BO1075" t="str">
            <v>PROF. DE LA SALUD</v>
          </cell>
          <cell r="CL1075" t="str">
            <v>UE Red De Salud Abancay</v>
          </cell>
          <cell r="CM1075" t="str">
            <v>INACTIVO</v>
          </cell>
          <cell r="CQ1075" t="str">
            <v>Perú</v>
          </cell>
          <cell r="CR1075" t="str">
            <v>MICRORED DE SALUD CENTENARIO</v>
          </cell>
        </row>
        <row r="1076">
          <cell r="S1076" t="str">
            <v>09548585</v>
          </cell>
          <cell r="T1076" t="str">
            <v>YONY</v>
          </cell>
          <cell r="U1076" t="str">
            <v>GUTIERREZ</v>
          </cell>
          <cell r="V1076" t="str">
            <v>AGUIRRE</v>
          </cell>
          <cell r="W1076" t="str">
            <v>SIN DATOS</v>
          </cell>
          <cell r="X1076" t="str">
            <v>05/01/1972</v>
          </cell>
          <cell r="Y1076" t="str">
            <v>Femenino</v>
          </cell>
          <cell r="Z1076" t="str">
            <v>Casado</v>
          </cell>
          <cell r="AA1076" t="str">
            <v>JR.JOSE MARIA ARGUEDAS LT.10 MZ.L URB.MAGISTERIAL</v>
          </cell>
          <cell r="AC1076" t="str">
            <v>julianyony@hotmail.com</v>
          </cell>
          <cell r="AD1076" t="str">
            <v>953740608</v>
          </cell>
          <cell r="AE1076" t="str">
            <v>Superior Técnico</v>
          </cell>
          <cell r="AF1076" t="str">
            <v>Técnico superior completo</v>
          </cell>
          <cell r="AG1076" t="str">
            <v>TECNICO EN ENFERMERIA</v>
          </cell>
          <cell r="AK1076" t="str">
            <v>TITULO</v>
          </cell>
          <cell r="AM1076" t="str">
            <v>NO</v>
          </cell>
          <cell r="AR1076" t="str">
            <v>SI</v>
          </cell>
          <cell r="AS1076" t="str">
            <v>NO</v>
          </cell>
          <cell r="AT1076" t="str">
            <v>NO</v>
          </cell>
          <cell r="AV1076" t="str">
            <v>2011-04-05</v>
          </cell>
          <cell r="AW1076" t="str">
            <v>TECNICO/A EN ENFERMERIA I</v>
          </cell>
          <cell r="AX1076" t="str">
            <v>Regimen 276</v>
          </cell>
          <cell r="AY1076" t="str">
            <v>Destacado</v>
          </cell>
          <cell r="AZ1076" t="str">
            <v>STC</v>
          </cell>
          <cell r="BA1076" t="str">
            <v>0096-STC-Servidor Tecnico C</v>
          </cell>
          <cell r="BB1076" t="str">
            <v>TC</v>
          </cell>
          <cell r="BC1076" t="str">
            <v>Recursos Ordinarios</v>
          </cell>
          <cell r="BE1076" t="str">
            <v>Presencial</v>
          </cell>
          <cell r="BF1076" t="str">
            <v>NO</v>
          </cell>
          <cell r="BG1076" t="str">
            <v>NO</v>
          </cell>
          <cell r="BI1076" t="str">
            <v>NO</v>
          </cell>
          <cell r="BJ1076" t="str">
            <v>NO</v>
          </cell>
          <cell r="BK1076" t="str">
            <v>2011-04-05</v>
          </cell>
          <cell r="BL1076" t="str">
            <v>NO</v>
          </cell>
          <cell r="BM1076" t="str">
            <v>Activos</v>
          </cell>
          <cell r="BN1076" t="str">
            <v>Tecnicos</v>
          </cell>
          <cell r="BO1076" t="str">
            <v>TECNICO ASIS</v>
          </cell>
          <cell r="CL1076" t="str">
            <v>UE Red De Salud Abancay</v>
          </cell>
          <cell r="CM1076" t="str">
            <v>276 SIN PLAZA</v>
          </cell>
          <cell r="CQ1076" t="str">
            <v>Perú</v>
          </cell>
          <cell r="CR1076" t="str">
            <v>MICRORED DE SALUD CENTENARIO</v>
          </cell>
        </row>
        <row r="1077">
          <cell r="S1077" t="str">
            <v>31042520</v>
          </cell>
          <cell r="T1077" t="str">
            <v>SILVIA</v>
          </cell>
          <cell r="U1077" t="str">
            <v>MENDOZA</v>
          </cell>
          <cell r="V1077" t="str">
            <v>AULLA</v>
          </cell>
          <cell r="W1077" t="str">
            <v>SIN DATOS</v>
          </cell>
          <cell r="X1077" t="str">
            <v>07/11/1969</v>
          </cell>
          <cell r="Y1077" t="str">
            <v>Femenino</v>
          </cell>
          <cell r="Z1077" t="str">
            <v>Soltero</v>
          </cell>
          <cell r="AA1077" t="str">
            <v>D. A. CARRION</v>
          </cell>
          <cell r="AC1077" t="str">
            <v>silmea@gmail.com</v>
          </cell>
          <cell r="AD1077" t="str">
            <v>940236088</v>
          </cell>
          <cell r="AE1077" t="str">
            <v>Superior Técnico</v>
          </cell>
          <cell r="AF1077" t="str">
            <v>Técnico superior completo</v>
          </cell>
          <cell r="AG1077" t="str">
            <v>TECNICO EN ENFERMERIA</v>
          </cell>
          <cell r="AK1077" t="str">
            <v>TITULO</v>
          </cell>
          <cell r="AM1077" t="str">
            <v>NO</v>
          </cell>
          <cell r="AR1077" t="str">
            <v>SI</v>
          </cell>
          <cell r="AS1077" t="str">
            <v>NO</v>
          </cell>
          <cell r="AT1077" t="str">
            <v>NO</v>
          </cell>
          <cell r="AV1077" t="str">
            <v>1987-12-21</v>
          </cell>
          <cell r="AW1077" t="str">
            <v>TECNICO/A EN ENFERMERIA II</v>
          </cell>
          <cell r="AX1077" t="str">
            <v>Regimen 276</v>
          </cell>
          <cell r="AY1077" t="str">
            <v>Destacado</v>
          </cell>
          <cell r="AZ1077" t="str">
            <v>STA</v>
          </cell>
          <cell r="BA1077" t="str">
            <v>0094-STA-Servidor Tecnico A</v>
          </cell>
          <cell r="BB1077" t="str">
            <v>TA</v>
          </cell>
          <cell r="BE1077" t="str">
            <v>Presencial</v>
          </cell>
          <cell r="BF1077" t="str">
            <v>NO</v>
          </cell>
          <cell r="BG1077" t="str">
            <v>NO</v>
          </cell>
          <cell r="BI1077" t="str">
            <v>NO</v>
          </cell>
          <cell r="BJ1077" t="str">
            <v>NO</v>
          </cell>
          <cell r="BL1077" t="str">
            <v>NO</v>
          </cell>
          <cell r="BM1077" t="str">
            <v>Activos</v>
          </cell>
          <cell r="BN1077" t="str">
            <v>Tecnicos</v>
          </cell>
          <cell r="BO1077" t="str">
            <v>TECNICO ASIS</v>
          </cell>
          <cell r="CL1077" t="str">
            <v>UE Red De Salud Abancay</v>
          </cell>
          <cell r="CM1077" t="str">
            <v>276 SIN PLAZA</v>
          </cell>
          <cell r="CQ1077" t="str">
            <v>Perú</v>
          </cell>
          <cell r="CR1077" t="str">
            <v>MICRORED DE SALUD CENTENARIO</v>
          </cell>
        </row>
        <row r="1078">
          <cell r="S1078" t="str">
            <v>31009623</v>
          </cell>
          <cell r="T1078" t="str">
            <v>ALEJANDRA GERARDINA</v>
          </cell>
          <cell r="U1078" t="str">
            <v>SIHUIN</v>
          </cell>
          <cell r="V1078" t="str">
            <v>CHARA</v>
          </cell>
          <cell r="W1078" t="str">
            <v>SIN DATOS</v>
          </cell>
          <cell r="X1078" t="str">
            <v>24/04/1965</v>
          </cell>
          <cell r="Y1078" t="str">
            <v>Femenino</v>
          </cell>
          <cell r="Z1078" t="str">
            <v>Casado</v>
          </cell>
          <cell r="AA1078" t="str">
            <v>SIN DATOS</v>
          </cell>
          <cell r="AC1078" t="str">
            <v>keren15_8@hotmail.com</v>
          </cell>
          <cell r="AD1078" t="str">
            <v>999335142,999335142</v>
          </cell>
          <cell r="AE1078" t="str">
            <v>Superior Técnico</v>
          </cell>
          <cell r="AF1078" t="str">
            <v>Técnico superior completo</v>
          </cell>
          <cell r="AG1078" t="str">
            <v>TECNICO EN ENFERMERIA</v>
          </cell>
          <cell r="AK1078" t="str">
            <v>TITULO</v>
          </cell>
          <cell r="AM1078" t="str">
            <v>NO</v>
          </cell>
          <cell r="AR1078" t="str">
            <v>SI</v>
          </cell>
          <cell r="AS1078" t="str">
            <v>NO</v>
          </cell>
          <cell r="AT1078" t="str">
            <v>NO</v>
          </cell>
          <cell r="AV1078" t="str">
            <v>1989-12-31</v>
          </cell>
          <cell r="AW1078" t="str">
            <v>TECNICO/A EN ENFERMERIA I</v>
          </cell>
          <cell r="AX1078" t="str">
            <v>Regimen 276</v>
          </cell>
          <cell r="AY1078" t="str">
            <v>Destacado</v>
          </cell>
          <cell r="AZ1078" t="str">
            <v>STC</v>
          </cell>
          <cell r="BA1078" t="str">
            <v>0096-STC-Servidor Tecnico C</v>
          </cell>
          <cell r="BB1078" t="str">
            <v>TC</v>
          </cell>
          <cell r="BC1078" t="str">
            <v>Recursos Ordinarios</v>
          </cell>
          <cell r="BE1078" t="str">
            <v>Presencial</v>
          </cell>
          <cell r="BF1078" t="str">
            <v>NO</v>
          </cell>
          <cell r="BG1078" t="str">
            <v>NO</v>
          </cell>
          <cell r="BI1078" t="str">
            <v>NO</v>
          </cell>
          <cell r="BJ1078" t="str">
            <v>NO</v>
          </cell>
          <cell r="BK1078" t="str">
            <v>31-12-1989</v>
          </cell>
          <cell r="BL1078" t="str">
            <v>NO</v>
          </cell>
          <cell r="BM1078" t="str">
            <v>Activos</v>
          </cell>
          <cell r="BN1078" t="str">
            <v>Tecnicos</v>
          </cell>
          <cell r="BO1078" t="str">
            <v>TECNICO ASIS</v>
          </cell>
          <cell r="CL1078" t="str">
            <v>UE Red De Salud Abancay</v>
          </cell>
          <cell r="CM1078" t="str">
            <v>276 SIN PLAZA</v>
          </cell>
          <cell r="CQ1078" t="str">
            <v>Perú</v>
          </cell>
        </row>
        <row r="1079">
          <cell r="S1079" t="str">
            <v>71387783</v>
          </cell>
          <cell r="T1079" t="str">
            <v>KELY JANIA</v>
          </cell>
          <cell r="U1079" t="str">
            <v>BORDA</v>
          </cell>
          <cell r="V1079" t="str">
            <v>OSCCO</v>
          </cell>
          <cell r="W1079" t="str">
            <v>SIN DATOS</v>
          </cell>
          <cell r="X1079" t="str">
            <v>08/02/1992</v>
          </cell>
          <cell r="Y1079" t="str">
            <v>Femenino</v>
          </cell>
          <cell r="Z1079" t="str">
            <v>Soltero</v>
          </cell>
          <cell r="AA1079" t="str">
            <v>AV.MALINAS 454</v>
          </cell>
          <cell r="AC1079" t="str">
            <v>kely_jania@hotmail.com</v>
          </cell>
          <cell r="AD1079" t="str">
            <v>944824284</v>
          </cell>
          <cell r="AE1079" t="str">
            <v>Superior Universitario</v>
          </cell>
          <cell r="AF1079" t="str">
            <v>Superior completo</v>
          </cell>
          <cell r="AG1079" t="str">
            <v>PSICOLOGO</v>
          </cell>
          <cell r="AK1079" t="str">
            <v>TITULO</v>
          </cell>
          <cell r="AL1079" t="str">
            <v>25650</v>
          </cell>
          <cell r="AM1079" t="str">
            <v>NO</v>
          </cell>
          <cell r="AR1079" t="str">
            <v>SI</v>
          </cell>
          <cell r="AS1079" t="str">
            <v>NO</v>
          </cell>
          <cell r="AT1079" t="str">
            <v>NO</v>
          </cell>
          <cell r="AV1079" t="str">
            <v>2016-05-06</v>
          </cell>
          <cell r="AW1079" t="str">
            <v>PSICOLOGO/A</v>
          </cell>
          <cell r="AX1079" t="str">
            <v>Regimen 276</v>
          </cell>
          <cell r="AZ1079" t="str">
            <v>PS-IV</v>
          </cell>
          <cell r="BA1079" t="str">
            <v>0314-PS-IV-Pscologo IV</v>
          </cell>
          <cell r="BB1079" t="str">
            <v>81</v>
          </cell>
          <cell r="BF1079" t="str">
            <v>NO</v>
          </cell>
          <cell r="BG1079" t="str">
            <v>NO</v>
          </cell>
          <cell r="BI1079" t="str">
            <v>NO</v>
          </cell>
          <cell r="BJ1079" t="str">
            <v>NO</v>
          </cell>
          <cell r="BL1079" t="str">
            <v>NO</v>
          </cell>
          <cell r="BM1079" t="str">
            <v>Activos</v>
          </cell>
          <cell r="BN1079" t="str">
            <v>Profesionales de la Salud</v>
          </cell>
          <cell r="BO1079" t="str">
            <v>PROF. DE LA SALUD</v>
          </cell>
          <cell r="CL1079" t="str">
            <v>UE Red De Salud Abancay</v>
          </cell>
          <cell r="CM1079" t="str">
            <v>INACTIVO</v>
          </cell>
          <cell r="CQ1079" t="str">
            <v>Perú</v>
          </cell>
        </row>
        <row r="1080">
          <cell r="S1080" t="str">
            <v>45159322</v>
          </cell>
          <cell r="T1080" t="str">
            <v>LEYDY</v>
          </cell>
          <cell r="U1080" t="str">
            <v>CASAVERDE</v>
          </cell>
          <cell r="V1080" t="str">
            <v>PRUDENCIO</v>
          </cell>
          <cell r="W1080" t="str">
            <v>SIN DATOS</v>
          </cell>
          <cell r="X1080" t="str">
            <v>22/04/1988</v>
          </cell>
          <cell r="Y1080" t="str">
            <v>Femenino</v>
          </cell>
          <cell r="Z1080" t="str">
            <v>Soltero</v>
          </cell>
          <cell r="AA1080" t="str">
            <v>SIN DATOS</v>
          </cell>
          <cell r="AE1080" t="str">
            <v>Superior Técnico</v>
          </cell>
          <cell r="AF1080" t="str">
            <v>Técnico superior completo</v>
          </cell>
          <cell r="AG1080" t="str">
            <v>TECNICO EN ENFERMERIA</v>
          </cell>
          <cell r="AK1080" t="str">
            <v>TITULO</v>
          </cell>
          <cell r="AM1080" t="str">
            <v>NO</v>
          </cell>
          <cell r="AR1080" t="str">
            <v>SI</v>
          </cell>
          <cell r="AS1080" t="str">
            <v>NO</v>
          </cell>
          <cell r="AT1080" t="str">
            <v>NO</v>
          </cell>
          <cell r="AV1080" t="str">
            <v>01/12/2017</v>
          </cell>
          <cell r="AW1080" t="str">
            <v>TECNICO/A EN ENFERMERIA I</v>
          </cell>
          <cell r="AX1080" t="str">
            <v>Regimen 276</v>
          </cell>
          <cell r="AY1080" t="str">
            <v>Contratado 276 - Plazo fijo</v>
          </cell>
          <cell r="AZ1080" t="str">
            <v>STC</v>
          </cell>
          <cell r="BA1080" t="str">
            <v>0096-STC-Servidor Tecnico C</v>
          </cell>
          <cell r="BB1080" t="str">
            <v>TC</v>
          </cell>
          <cell r="BF1080" t="str">
            <v>NO</v>
          </cell>
          <cell r="BG1080" t="str">
            <v>NO</v>
          </cell>
          <cell r="BI1080" t="str">
            <v>NO</v>
          </cell>
          <cell r="BJ1080" t="str">
            <v>NO</v>
          </cell>
          <cell r="BL1080" t="str">
            <v>NO</v>
          </cell>
          <cell r="BM1080" t="str">
            <v>Activos</v>
          </cell>
          <cell r="BN1080" t="str">
            <v>Tecnicos</v>
          </cell>
          <cell r="BO1080" t="str">
            <v>TECNICO ASIS</v>
          </cell>
          <cell r="CL1080" t="str">
            <v>UE Red De Salud Abancay</v>
          </cell>
          <cell r="CM1080" t="str">
            <v>INACTIVO</v>
          </cell>
          <cell r="CQ1080" t="str">
            <v>Perú</v>
          </cell>
        </row>
        <row r="1081">
          <cell r="S1081" t="str">
            <v>22083565</v>
          </cell>
          <cell r="T1081" t="str">
            <v>UBALDINA</v>
          </cell>
          <cell r="U1081" t="str">
            <v>FALCON</v>
          </cell>
          <cell r="V1081" t="str">
            <v>LOPEZ</v>
          </cell>
          <cell r="W1081" t="str">
            <v>SIN DATOS</v>
          </cell>
          <cell r="X1081" t="str">
            <v>16/05/1958</v>
          </cell>
          <cell r="Y1081" t="str">
            <v>Femenino</v>
          </cell>
          <cell r="Z1081" t="str">
            <v>Divorciado</v>
          </cell>
          <cell r="AA1081" t="str">
            <v>P.JOVEN CENTENARIO S/N</v>
          </cell>
          <cell r="AC1081" t="str">
            <v>ubaldinaccasancca@hotmail.com,dina.f-l@hotmail.com</v>
          </cell>
          <cell r="AD1081" t="str">
            <v>969977392</v>
          </cell>
          <cell r="AE1081" t="str">
            <v>Superior Universitario</v>
          </cell>
          <cell r="AF1081" t="str">
            <v>Superior completo</v>
          </cell>
          <cell r="AG1081" t="str">
            <v>ENFERMERA(O)</v>
          </cell>
          <cell r="AK1081" t="str">
            <v>TITULO</v>
          </cell>
          <cell r="AL1081" t="str">
            <v>33482</v>
          </cell>
          <cell r="AM1081" t="str">
            <v>NO</v>
          </cell>
          <cell r="AR1081" t="str">
            <v>SI</v>
          </cell>
          <cell r="AS1081" t="str">
            <v>NO</v>
          </cell>
          <cell r="AT1081" t="str">
            <v>NO</v>
          </cell>
          <cell r="AU1081" t="str">
            <v>1994-07-07</v>
          </cell>
          <cell r="AV1081" t="str">
            <v>2014-01-01</v>
          </cell>
          <cell r="AW1081" t="str">
            <v>ENFERMERA/O</v>
          </cell>
          <cell r="AX1081" t="str">
            <v>Regimen 276</v>
          </cell>
          <cell r="AY1081" t="str">
            <v>Destacado</v>
          </cell>
          <cell r="AZ1081" t="str">
            <v>ENF-10</v>
          </cell>
          <cell r="BA1081" t="str">
            <v>0076-ENF-10-Enfermera (nivel I)</v>
          </cell>
          <cell r="BB1081" t="str">
            <v>10</v>
          </cell>
          <cell r="BC1081" t="str">
            <v>Recursos Directamente Recaudados</v>
          </cell>
          <cell r="BE1081" t="str">
            <v>Solo Remoto</v>
          </cell>
          <cell r="BF1081" t="str">
            <v>NO</v>
          </cell>
          <cell r="BG1081" t="str">
            <v>NO</v>
          </cell>
          <cell r="BH1081" t="str">
            <v>Mayor de 65 años</v>
          </cell>
          <cell r="BI1081" t="str">
            <v>NO</v>
          </cell>
          <cell r="BJ1081" t="str">
            <v>NO</v>
          </cell>
          <cell r="BK1081" t="str">
            <v>2012-07-01</v>
          </cell>
          <cell r="BL1081" t="str">
            <v>NO</v>
          </cell>
          <cell r="BM1081" t="str">
            <v>Activos</v>
          </cell>
          <cell r="BN1081" t="str">
            <v>Profesionales de la Salud</v>
          </cell>
          <cell r="BO1081" t="str">
            <v>PROF. DE LA SALUD</v>
          </cell>
          <cell r="CL1081" t="str">
            <v>UE Red De Salud Abancay</v>
          </cell>
          <cell r="CM1081" t="str">
            <v>276 SIN PLAZA</v>
          </cell>
          <cell r="CQ1081" t="str">
            <v>Perú</v>
          </cell>
          <cell r="CR1081" t="str">
            <v>MICRORED DE SALUD CENTENARIO</v>
          </cell>
        </row>
        <row r="1082">
          <cell r="S1082" t="str">
            <v>31044342</v>
          </cell>
          <cell r="T1082" t="str">
            <v>ANGELICA</v>
          </cell>
          <cell r="U1082" t="str">
            <v>TAMBRAICO</v>
          </cell>
          <cell r="V1082" t="str">
            <v>PAMPAÑAUPA</v>
          </cell>
          <cell r="W1082" t="str">
            <v>SIN DATOS</v>
          </cell>
          <cell r="X1082" t="str">
            <v>09/10/1977</v>
          </cell>
          <cell r="Y1082" t="str">
            <v>Femenino</v>
          </cell>
          <cell r="Z1082" t="str">
            <v>Soltero</v>
          </cell>
          <cell r="AA1082" t="str">
            <v>JR.LAS MAGNOLIAS S/N URB.LAS INTIMPAS</v>
          </cell>
          <cell r="AE1082" t="str">
            <v>Secundaria</v>
          </cell>
          <cell r="AF1082" t="str">
            <v>Secundaria completa</v>
          </cell>
          <cell r="AM1082" t="str">
            <v>NO</v>
          </cell>
          <cell r="AR1082" t="str">
            <v>NO</v>
          </cell>
          <cell r="AS1082" t="str">
            <v>NO</v>
          </cell>
          <cell r="AT1082" t="str">
            <v>NO</v>
          </cell>
          <cell r="AU1082" t="str">
            <v>02/01/2020</v>
          </cell>
          <cell r="AV1082" t="str">
            <v>05/08/2022</v>
          </cell>
          <cell r="AW1082" t="str">
            <v>TRABAJADOR/A DE SERVICIOS GENERALES</v>
          </cell>
          <cell r="AX1082" t="str">
            <v>Regimen 1057 (CAS)</v>
          </cell>
          <cell r="AY1082" t="str">
            <v>CAS LEY N° 31538</v>
          </cell>
          <cell r="AZ1082" t="str">
            <v>Sin Nivel Remunerativo</v>
          </cell>
          <cell r="BA1082" t="str">
            <v>0000-Sin Nivel Remunerativo</v>
          </cell>
          <cell r="BC1082" t="str">
            <v>Recursos Ordinarios</v>
          </cell>
          <cell r="BD1082" t="str">
            <v>1625</v>
          </cell>
          <cell r="BE1082" t="str">
            <v>Presencial</v>
          </cell>
          <cell r="BF1082" t="str">
            <v>NO</v>
          </cell>
          <cell r="BG1082" t="str">
            <v>NO</v>
          </cell>
          <cell r="BI1082" t="str">
            <v>NO</v>
          </cell>
          <cell r="BJ1082" t="str">
            <v>NO</v>
          </cell>
          <cell r="BL1082" t="str">
            <v>NO</v>
          </cell>
          <cell r="BM1082" t="str">
            <v>Contrato Administrativo de Servicios</v>
          </cell>
          <cell r="BN1082" t="str">
            <v>Auxiliares</v>
          </cell>
          <cell r="BO1082" t="str">
            <v>AUXILIAR ADM</v>
          </cell>
          <cell r="CL1082" t="str">
            <v>UE Red De Salud Abancay</v>
          </cell>
          <cell r="CM1082" t="str">
            <v>CAS SIN PLAZA</v>
          </cell>
          <cell r="CQ1082" t="str">
            <v>Perú</v>
          </cell>
          <cell r="CR1082" t="str">
            <v>MICRORED DE SALUD CENTENARIO</v>
          </cell>
        </row>
        <row r="1083">
          <cell r="S1083" t="str">
            <v>31038443</v>
          </cell>
          <cell r="T1083" t="str">
            <v>VIRGINIA</v>
          </cell>
          <cell r="U1083" t="str">
            <v>GUEVARA</v>
          </cell>
          <cell r="V1083" t="str">
            <v>ALVAREZ</v>
          </cell>
          <cell r="W1083" t="str">
            <v>SIN DATOS</v>
          </cell>
          <cell r="X1083" t="str">
            <v>29/11/1973</v>
          </cell>
          <cell r="Y1083" t="str">
            <v>Femenino</v>
          </cell>
          <cell r="Z1083" t="str">
            <v>Soltero</v>
          </cell>
          <cell r="AA1083" t="str">
            <v>JR LAS MAGNOLIAS S/N ASOC. SANTA ROSA</v>
          </cell>
          <cell r="AC1083" t="str">
            <v>vigueal24@hotmail.com</v>
          </cell>
          <cell r="AD1083" t="str">
            <v>941662964</v>
          </cell>
          <cell r="AE1083" t="str">
            <v>Superior Técnico</v>
          </cell>
          <cell r="AF1083" t="str">
            <v>Técnico superior completo</v>
          </cell>
          <cell r="AG1083" t="str">
            <v>TECNICO EN ENFERMERIA</v>
          </cell>
          <cell r="AK1083" t="str">
            <v>TITULO</v>
          </cell>
          <cell r="AM1083" t="str">
            <v>NO</v>
          </cell>
          <cell r="AR1083" t="str">
            <v>SI</v>
          </cell>
          <cell r="AS1083" t="str">
            <v>NO</v>
          </cell>
          <cell r="AT1083" t="str">
            <v>NO</v>
          </cell>
          <cell r="AU1083" t="str">
            <v>2009-07-20</v>
          </cell>
          <cell r="AV1083" t="str">
            <v>2012-07-31</v>
          </cell>
          <cell r="AW1083" t="str">
            <v>TECNICO/A EN SALUD PUBLICA I</v>
          </cell>
          <cell r="AX1083" t="str">
            <v>Regimen 276</v>
          </cell>
          <cell r="AY1083" t="str">
            <v>Destacado</v>
          </cell>
          <cell r="AZ1083" t="str">
            <v>STB</v>
          </cell>
          <cell r="BA1083" t="str">
            <v>0095-STB-Servidor Tecnico B</v>
          </cell>
          <cell r="BB1083" t="str">
            <v>TA</v>
          </cell>
          <cell r="BE1083" t="str">
            <v>Solo Remoto</v>
          </cell>
          <cell r="BF1083" t="str">
            <v>NO</v>
          </cell>
          <cell r="BG1083" t="str">
            <v>NO</v>
          </cell>
          <cell r="BH1083" t="str">
            <v>Presencia de comorbilidad(RM 193-2020-MINSA,7.2)</v>
          </cell>
          <cell r="BI1083" t="str">
            <v>NO</v>
          </cell>
          <cell r="BJ1083" t="str">
            <v>NO</v>
          </cell>
          <cell r="BL1083" t="str">
            <v>NO</v>
          </cell>
          <cell r="BM1083" t="str">
            <v>Activos</v>
          </cell>
          <cell r="BN1083" t="str">
            <v>Tecnicos</v>
          </cell>
          <cell r="BO1083" t="str">
            <v>TECNICO ASIS</v>
          </cell>
          <cell r="CL1083" t="str">
            <v>UE Red De Salud Abancay</v>
          </cell>
          <cell r="CM1083" t="str">
            <v>276 SIN PLAZA</v>
          </cell>
          <cell r="CQ1083" t="str">
            <v>Perú</v>
          </cell>
        </row>
        <row r="1084">
          <cell r="S1084" t="str">
            <v>48141492</v>
          </cell>
          <cell r="T1084" t="str">
            <v>CLAUDIA</v>
          </cell>
          <cell r="U1084" t="str">
            <v>MOSQUEIRA</v>
          </cell>
          <cell r="V1084" t="str">
            <v>HONOR</v>
          </cell>
          <cell r="W1084" t="str">
            <v>SIN DATOS</v>
          </cell>
          <cell r="X1084" t="str">
            <v>14/03/1990</v>
          </cell>
          <cell r="Y1084" t="str">
            <v>Femenino</v>
          </cell>
          <cell r="Z1084" t="str">
            <v>Soltero</v>
          </cell>
          <cell r="AA1084" t="str">
            <v>GENERAL BUENDIA</v>
          </cell>
          <cell r="AC1084" t="str">
            <v>claudiamentita@hotmail.com</v>
          </cell>
          <cell r="AD1084" t="str">
            <v>951207591</v>
          </cell>
          <cell r="AE1084" t="str">
            <v>Superior Universitario</v>
          </cell>
          <cell r="AF1084" t="str">
            <v>Superior completo</v>
          </cell>
          <cell r="AG1084" t="str">
            <v>MEDICO CIRUJANO</v>
          </cell>
          <cell r="AK1084" t="str">
            <v>TITULO</v>
          </cell>
          <cell r="AM1084" t="str">
            <v>NO</v>
          </cell>
          <cell r="AR1084" t="str">
            <v>SI</v>
          </cell>
          <cell r="AS1084" t="str">
            <v>NO</v>
          </cell>
          <cell r="AT1084" t="str">
            <v>NO</v>
          </cell>
          <cell r="AU1084" t="str">
            <v>01/07/2019</v>
          </cell>
          <cell r="AV1084" t="str">
            <v>01/07/2019</v>
          </cell>
          <cell r="AW1084" t="str">
            <v>MEDICO</v>
          </cell>
          <cell r="AX1084" t="str">
            <v>Regimen 1057 (CAS)</v>
          </cell>
          <cell r="AY1084" t="str">
            <v>Contrato CAS</v>
          </cell>
          <cell r="AZ1084" t="str">
            <v>Sin Nivel Remunerativo</v>
          </cell>
          <cell r="BA1084" t="str">
            <v>0000-Sin Nivel Remunerativo</v>
          </cell>
          <cell r="BC1084" t="str">
            <v>Recursos Ordinarios</v>
          </cell>
          <cell r="BD1084" t="str">
            <v>4500</v>
          </cell>
          <cell r="BE1084" t="str">
            <v>Presencial</v>
          </cell>
          <cell r="BF1084" t="str">
            <v>NO</v>
          </cell>
          <cell r="BG1084" t="str">
            <v>NO</v>
          </cell>
          <cell r="BI1084" t="str">
            <v>NO</v>
          </cell>
          <cell r="BJ1084" t="str">
            <v>NO</v>
          </cell>
          <cell r="BL1084" t="str">
            <v>NO</v>
          </cell>
          <cell r="BM1084" t="str">
            <v>Contrato Administrativo de Servicios</v>
          </cell>
          <cell r="BN1084" t="str">
            <v>Profesionales de la Salud</v>
          </cell>
          <cell r="BO1084" t="str">
            <v>MEDICO</v>
          </cell>
          <cell r="CL1084" t="str">
            <v>UE Red De Salud Abancay</v>
          </cell>
          <cell r="CM1084" t="str">
            <v>INACTIVO</v>
          </cell>
          <cell r="CQ1084" t="str">
            <v>Perú</v>
          </cell>
        </row>
        <row r="1085">
          <cell r="S1085" t="str">
            <v>43841624</v>
          </cell>
          <cell r="T1085" t="str">
            <v>SILVIA</v>
          </cell>
          <cell r="U1085" t="str">
            <v>MALLMA</v>
          </cell>
          <cell r="V1085" t="str">
            <v>SONCCO</v>
          </cell>
          <cell r="W1085" t="str">
            <v>SIN DATOS</v>
          </cell>
          <cell r="X1085" t="str">
            <v>19/08/1986</v>
          </cell>
          <cell r="Y1085" t="str">
            <v>Femenino</v>
          </cell>
          <cell r="Z1085" t="str">
            <v>Soltero</v>
          </cell>
          <cell r="AA1085" t="str">
            <v>PRADO</v>
          </cell>
          <cell r="AE1085" t="str">
            <v>Superior Universitario</v>
          </cell>
          <cell r="AF1085" t="str">
            <v>Superior completo</v>
          </cell>
          <cell r="AG1085" t="str">
            <v>ENFERMERA(O)</v>
          </cell>
          <cell r="AK1085" t="str">
            <v>TITULO</v>
          </cell>
          <cell r="AM1085" t="str">
            <v>NO</v>
          </cell>
          <cell r="AR1085" t="str">
            <v>SI</v>
          </cell>
          <cell r="AS1085" t="str">
            <v>NO</v>
          </cell>
          <cell r="AT1085" t="str">
            <v>NO</v>
          </cell>
          <cell r="AU1085" t="str">
            <v>08/07/2021</v>
          </cell>
          <cell r="AV1085" t="str">
            <v>08/07/2021</v>
          </cell>
          <cell r="AW1085" t="str">
            <v>ENFERMERA/O</v>
          </cell>
          <cell r="AX1085" t="str">
            <v>Regimen 1057 (CAS)</v>
          </cell>
          <cell r="AY1085" t="str">
            <v>Contrato CAS</v>
          </cell>
          <cell r="AZ1085" t="str">
            <v>Sin Nivel Remunerativo</v>
          </cell>
          <cell r="BA1085" t="str">
            <v>0000-Sin Nivel Remunerativo</v>
          </cell>
          <cell r="BC1085" t="str">
            <v>Recursos por Operaciones Oficiales de Credito</v>
          </cell>
          <cell r="BD1085" t="str">
            <v>4500</v>
          </cell>
          <cell r="BE1085" t="str">
            <v>Presencial</v>
          </cell>
          <cell r="BF1085" t="str">
            <v>NO</v>
          </cell>
          <cell r="BG1085" t="str">
            <v>SI</v>
          </cell>
          <cell r="BI1085" t="str">
            <v>NO</v>
          </cell>
          <cell r="BJ1085" t="str">
            <v>SI</v>
          </cell>
          <cell r="BL1085" t="str">
            <v>NO</v>
          </cell>
          <cell r="BM1085" t="str">
            <v>Contrato Administrativo de Servicios</v>
          </cell>
          <cell r="BN1085" t="str">
            <v>Profesionales de la Salud</v>
          </cell>
          <cell r="BO1085" t="str">
            <v>PROF. DE LA SALUD</v>
          </cell>
          <cell r="CL1085" t="str">
            <v>UE Red De Salud Abancay</v>
          </cell>
          <cell r="CM1085" t="str">
            <v>INACTIVO</v>
          </cell>
          <cell r="CQ1085" t="str">
            <v>Perú</v>
          </cell>
          <cell r="CR1085" t="str">
            <v>MICRORED DE SALUD CENTENARIO</v>
          </cell>
        </row>
        <row r="1086">
          <cell r="S1086" t="str">
            <v>72169989</v>
          </cell>
          <cell r="T1086" t="str">
            <v>MELIZA</v>
          </cell>
          <cell r="U1086" t="str">
            <v>MONZON</v>
          </cell>
          <cell r="V1086" t="str">
            <v>GUTIERREZ</v>
          </cell>
          <cell r="W1086" t="str">
            <v>SIN DATOS</v>
          </cell>
          <cell r="X1086" t="str">
            <v>28/05/1992</v>
          </cell>
          <cell r="Y1086" t="str">
            <v>Femenino</v>
          </cell>
          <cell r="Z1086" t="str">
            <v>Soltero</v>
          </cell>
          <cell r="AA1086" t="str">
            <v>URB SANTA ROSA B 01</v>
          </cell>
          <cell r="AE1086" t="str">
            <v>Superior Universitario</v>
          </cell>
          <cell r="AF1086" t="str">
            <v>Superior completo</v>
          </cell>
          <cell r="AG1086" t="str">
            <v>ENFERMERA(O)</v>
          </cell>
          <cell r="AK1086" t="str">
            <v>TITULO</v>
          </cell>
          <cell r="AM1086" t="str">
            <v>NO</v>
          </cell>
          <cell r="AR1086" t="str">
            <v>SI</v>
          </cell>
          <cell r="AS1086" t="str">
            <v>NO</v>
          </cell>
          <cell r="AT1086" t="str">
            <v>NO</v>
          </cell>
          <cell r="AU1086" t="str">
            <v>08/07/2021</v>
          </cell>
          <cell r="AV1086" t="str">
            <v>08/07/2021</v>
          </cell>
          <cell r="AW1086" t="str">
            <v>ENFERMERA/O</v>
          </cell>
          <cell r="AX1086" t="str">
            <v>Regimen 1057 (CAS)</v>
          </cell>
          <cell r="AY1086" t="str">
            <v>Contrato CAS</v>
          </cell>
          <cell r="AZ1086" t="str">
            <v>Sin Nivel Remunerativo</v>
          </cell>
          <cell r="BA1086" t="str">
            <v>0000-Sin Nivel Remunerativo</v>
          </cell>
          <cell r="BC1086" t="str">
            <v>Recursos por Operaciones Oficiales de Credito</v>
          </cell>
          <cell r="BD1086" t="str">
            <v>4500</v>
          </cell>
          <cell r="BE1086" t="str">
            <v>Presencial</v>
          </cell>
          <cell r="BF1086" t="str">
            <v>NO</v>
          </cell>
          <cell r="BG1086" t="str">
            <v>SI</v>
          </cell>
          <cell r="BI1086" t="str">
            <v>NO</v>
          </cell>
          <cell r="BJ1086" t="str">
            <v>SI</v>
          </cell>
          <cell r="BL1086" t="str">
            <v>NO</v>
          </cell>
          <cell r="BM1086" t="str">
            <v>Contrato Administrativo de Servicios</v>
          </cell>
          <cell r="BN1086" t="str">
            <v>Profesionales de la Salud</v>
          </cell>
          <cell r="BO1086" t="str">
            <v>PROF. DE LA SALUD</v>
          </cell>
          <cell r="CL1086" t="str">
            <v>UE Red De Salud Abancay</v>
          </cell>
          <cell r="CM1086" t="str">
            <v>INACTIVO</v>
          </cell>
          <cell r="CQ1086" t="str">
            <v>Perú</v>
          </cell>
          <cell r="CR1086" t="str">
            <v>MICRORED DE SALUD CENTENARIO</v>
          </cell>
        </row>
        <row r="1087">
          <cell r="S1087" t="str">
            <v>46733359</v>
          </cell>
          <cell r="T1087" t="str">
            <v>JHUVITZA ESTELA</v>
          </cell>
          <cell r="U1087" t="str">
            <v>MELENDEZ</v>
          </cell>
          <cell r="V1087" t="str">
            <v>FLORES</v>
          </cell>
          <cell r="W1087" t="str">
            <v>SIN DATOS</v>
          </cell>
          <cell r="X1087" t="str">
            <v>25/01/1992</v>
          </cell>
          <cell r="Y1087" t="str">
            <v>Femenino</v>
          </cell>
          <cell r="Z1087" t="str">
            <v>Soltero</v>
          </cell>
          <cell r="AA1087" t="str">
            <v>URB JOSE M ARGUEDAS B 2</v>
          </cell>
          <cell r="AE1087" t="str">
            <v>Superior Universitario</v>
          </cell>
          <cell r="AF1087" t="str">
            <v>Superior completo</v>
          </cell>
          <cell r="AG1087" t="str">
            <v>MEDICO CIRUJANO</v>
          </cell>
          <cell r="AK1087" t="str">
            <v>TITULO</v>
          </cell>
          <cell r="AL1087" t="str">
            <v>79759</v>
          </cell>
          <cell r="AM1087" t="str">
            <v>NO</v>
          </cell>
          <cell r="AR1087" t="str">
            <v>SI</v>
          </cell>
          <cell r="AS1087" t="str">
            <v>NO</v>
          </cell>
          <cell r="AT1087" t="str">
            <v>NO</v>
          </cell>
          <cell r="AU1087" t="str">
            <v>12/10/2021</v>
          </cell>
          <cell r="AV1087" t="str">
            <v>12/10/2021</v>
          </cell>
          <cell r="AW1087" t="str">
            <v>MEDICO</v>
          </cell>
          <cell r="AX1087" t="str">
            <v>Regimen 1057 (CAS)</v>
          </cell>
          <cell r="AY1087" t="str">
            <v>Contrato CAS</v>
          </cell>
          <cell r="AZ1087" t="str">
            <v>Sin Nivel Remunerativo</v>
          </cell>
          <cell r="BA1087" t="str">
            <v>0000-Sin Nivel Remunerativo</v>
          </cell>
          <cell r="BC1087" t="str">
            <v>Recursos Ordinarios</v>
          </cell>
          <cell r="BD1087" t="str">
            <v>5500</v>
          </cell>
          <cell r="BE1087" t="str">
            <v>Presencial</v>
          </cell>
          <cell r="BF1087" t="str">
            <v>NO</v>
          </cell>
          <cell r="BG1087" t="str">
            <v>NO</v>
          </cell>
          <cell r="BI1087" t="str">
            <v>NO</v>
          </cell>
          <cell r="BJ1087" t="str">
            <v>NO</v>
          </cell>
          <cell r="BL1087" t="str">
            <v>NO</v>
          </cell>
          <cell r="BM1087" t="str">
            <v>Contrato Administrativo de Servicios</v>
          </cell>
          <cell r="BN1087" t="str">
            <v>Profesionales de la Salud</v>
          </cell>
          <cell r="BO1087" t="str">
            <v>MEDICO</v>
          </cell>
          <cell r="CL1087" t="str">
            <v>UE Red De Salud Abancay</v>
          </cell>
          <cell r="CM1087" t="str">
            <v>INACTIVO</v>
          </cell>
          <cell r="CQ1087" t="str">
            <v>Perú</v>
          </cell>
          <cell r="CR1087" t="str">
            <v>MICRORED DE SALUD CENTENARIO</v>
          </cell>
        </row>
        <row r="1088">
          <cell r="S1088" t="str">
            <v>44254915</v>
          </cell>
          <cell r="T1088" t="str">
            <v>HILDA</v>
          </cell>
          <cell r="U1088" t="str">
            <v>CACERES</v>
          </cell>
          <cell r="V1088" t="str">
            <v>CCARHUASLLA</v>
          </cell>
          <cell r="W1088" t="str">
            <v>SIN DATOS</v>
          </cell>
          <cell r="X1088" t="str">
            <v>09/11/1986</v>
          </cell>
          <cell r="Y1088" t="str">
            <v>Femenino</v>
          </cell>
          <cell r="Z1088" t="str">
            <v>Soltero</v>
          </cell>
          <cell r="AA1088" t="str">
            <v>SIN DATOS</v>
          </cell>
          <cell r="AE1088" t="str">
            <v>Superior Técnico</v>
          </cell>
          <cell r="AF1088" t="str">
            <v>Técnico superior completo</v>
          </cell>
          <cell r="AG1088" t="str">
            <v>TECNICO EN ENFERMERIA</v>
          </cell>
          <cell r="AK1088" t="str">
            <v>TITULO</v>
          </cell>
          <cell r="AM1088" t="str">
            <v>NO</v>
          </cell>
          <cell r="AR1088" t="str">
            <v>SI</v>
          </cell>
          <cell r="AS1088" t="str">
            <v>NO</v>
          </cell>
          <cell r="AT1088" t="str">
            <v>NO</v>
          </cell>
          <cell r="AU1088" t="str">
            <v>18/10/2021</v>
          </cell>
          <cell r="AV1088" t="str">
            <v>18/10/2021</v>
          </cell>
          <cell r="AW1088" t="str">
            <v>TECNICO/A EN ENFERMERIA I</v>
          </cell>
          <cell r="AX1088" t="str">
            <v>Regimen 1057 (CAS)</v>
          </cell>
          <cell r="AY1088" t="str">
            <v>Contrato CAS</v>
          </cell>
          <cell r="AZ1088" t="str">
            <v>Sin Nivel Remunerativo</v>
          </cell>
          <cell r="BA1088" t="str">
            <v>0000-Sin Nivel Remunerativo</v>
          </cell>
          <cell r="BC1088" t="str">
            <v>Recursos por Operaciones Oficiales de Credito</v>
          </cell>
          <cell r="BD1088" t="str">
            <v>3300</v>
          </cell>
          <cell r="BE1088" t="str">
            <v>Presencial</v>
          </cell>
          <cell r="BF1088" t="str">
            <v>NO</v>
          </cell>
          <cell r="BG1088" t="str">
            <v>SI</v>
          </cell>
          <cell r="BI1088" t="str">
            <v>NO</v>
          </cell>
          <cell r="BJ1088" t="str">
            <v>NO</v>
          </cell>
          <cell r="BL1088" t="str">
            <v>NO</v>
          </cell>
          <cell r="BM1088" t="str">
            <v>Contrato Administrativo de Servicios</v>
          </cell>
          <cell r="BN1088" t="str">
            <v>Tecnicos</v>
          </cell>
          <cell r="BO1088" t="str">
            <v>TECNICO ASIS</v>
          </cell>
          <cell r="CL1088" t="str">
            <v>UE Red De Salud Abancay</v>
          </cell>
          <cell r="CM1088" t="str">
            <v>INACTIVO</v>
          </cell>
          <cell r="CQ1088" t="str">
            <v>Perú</v>
          </cell>
          <cell r="CR1088" t="str">
            <v>MICRORED DE SALUD CENTENARIO</v>
          </cell>
        </row>
        <row r="1089">
          <cell r="S1089" t="str">
            <v>44182465</v>
          </cell>
          <cell r="T1089" t="str">
            <v>JACQUELINE</v>
          </cell>
          <cell r="U1089" t="str">
            <v>GARCIA</v>
          </cell>
          <cell r="V1089" t="str">
            <v>CHIPA</v>
          </cell>
          <cell r="W1089" t="str">
            <v>SIN DATOS</v>
          </cell>
          <cell r="X1089" t="str">
            <v>15/03/1987</v>
          </cell>
          <cell r="Y1089" t="str">
            <v>Femenino</v>
          </cell>
          <cell r="Z1089" t="str">
            <v>Soltero</v>
          </cell>
          <cell r="AA1089" t="str">
            <v>NUÑEZ</v>
          </cell>
          <cell r="AE1089" t="str">
            <v>Superior Universitario</v>
          </cell>
          <cell r="AF1089" t="str">
            <v>Superior completo</v>
          </cell>
          <cell r="AG1089" t="str">
            <v>ENFERMERA(O)</v>
          </cell>
          <cell r="AK1089" t="str">
            <v>TITULO</v>
          </cell>
          <cell r="AL1089" t="str">
            <v>0000000000</v>
          </cell>
          <cell r="AM1089" t="str">
            <v>NO</v>
          </cell>
          <cell r="AR1089" t="str">
            <v>SI</v>
          </cell>
          <cell r="AS1089" t="str">
            <v>NO</v>
          </cell>
          <cell r="AT1089" t="str">
            <v>NO</v>
          </cell>
          <cell r="AU1089" t="str">
            <v>21/10/2021</v>
          </cell>
          <cell r="AV1089" t="str">
            <v>21/10/2021</v>
          </cell>
          <cell r="AW1089" t="str">
            <v>ENFERMERA/O</v>
          </cell>
          <cell r="AX1089" t="str">
            <v>Regimen 1057 (CAS)</v>
          </cell>
          <cell r="AY1089" t="str">
            <v>Contrato CAS</v>
          </cell>
          <cell r="AZ1089" t="str">
            <v>Sin Nivel Remunerativo</v>
          </cell>
          <cell r="BA1089" t="str">
            <v>0000-Sin Nivel Remunerativo</v>
          </cell>
          <cell r="BC1089" t="str">
            <v>Recursos por Operaciones Oficiales de Credito</v>
          </cell>
          <cell r="BD1089" t="str">
            <v>6000</v>
          </cell>
          <cell r="BE1089" t="str">
            <v>Presencial</v>
          </cell>
          <cell r="BF1089" t="str">
            <v>NO</v>
          </cell>
          <cell r="BG1089" t="str">
            <v>SI</v>
          </cell>
          <cell r="BI1089" t="str">
            <v>NO</v>
          </cell>
          <cell r="BJ1089" t="str">
            <v>NO</v>
          </cell>
          <cell r="BL1089" t="str">
            <v>NO</v>
          </cell>
          <cell r="BM1089" t="str">
            <v>Contrato Administrativo de Servicios</v>
          </cell>
          <cell r="BN1089" t="str">
            <v>Profesionales de la Salud</v>
          </cell>
          <cell r="BO1089" t="str">
            <v>PROF. DE LA SALUD</v>
          </cell>
          <cell r="CL1089" t="str">
            <v>UE Red De Salud Abancay</v>
          </cell>
          <cell r="CM1089" t="str">
            <v>INACTIVO</v>
          </cell>
          <cell r="CQ1089" t="str">
            <v>Perú</v>
          </cell>
          <cell r="CR1089" t="str">
            <v>MICRORED DE SALUD CENTENARIO</v>
          </cell>
        </row>
        <row r="1090">
          <cell r="S1090" t="str">
            <v>44683062</v>
          </cell>
          <cell r="T1090" t="str">
            <v>DANNY JONATHAN</v>
          </cell>
          <cell r="U1090" t="str">
            <v>SUCNO</v>
          </cell>
          <cell r="V1090" t="str">
            <v>OSORIO</v>
          </cell>
          <cell r="X1090" t="str">
            <v>1987-10-07</v>
          </cell>
          <cell r="Y1090" t="str">
            <v>Masculino</v>
          </cell>
          <cell r="AM1090" t="str">
            <v>NO</v>
          </cell>
          <cell r="AR1090" t="str">
            <v>SI</v>
          </cell>
          <cell r="AS1090" t="str">
            <v>NO</v>
          </cell>
          <cell r="AT1090" t="str">
            <v>NO</v>
          </cell>
          <cell r="AV1090" t="str">
            <v>0000-00-00</v>
          </cell>
          <cell r="AX1090" t="str">
            <v>Regimen 276</v>
          </cell>
          <cell r="BF1090" t="str">
            <v>NO</v>
          </cell>
          <cell r="BG1090" t="str">
            <v>NO</v>
          </cell>
          <cell r="BI1090" t="str">
            <v>NO</v>
          </cell>
          <cell r="BJ1090" t="str">
            <v>NO</v>
          </cell>
          <cell r="BL1090" t="str">
            <v>NO</v>
          </cell>
          <cell r="CM1090" t="str">
            <v>INACTIVO</v>
          </cell>
          <cell r="CQ1090" t="str">
            <v>Perú</v>
          </cell>
        </row>
        <row r="1091">
          <cell r="S1091" t="str">
            <v>44442504</v>
          </cell>
          <cell r="T1091" t="str">
            <v>FLAVIO</v>
          </cell>
          <cell r="U1091" t="str">
            <v>UTANI</v>
          </cell>
          <cell r="V1091" t="str">
            <v>SOTELO</v>
          </cell>
          <cell r="X1091" t="str">
            <v>1987-08-22</v>
          </cell>
          <cell r="Y1091" t="str">
            <v>Masculino</v>
          </cell>
          <cell r="AG1091" t="str">
            <v>TECNICO EN COMPUTACION E INFORMATICA/EN COMPUTADORAS</v>
          </cell>
          <cell r="AK1091" t="str">
            <v>EGRESADO</v>
          </cell>
          <cell r="AM1091" t="str">
            <v>NO</v>
          </cell>
          <cell r="AR1091" t="str">
            <v>SI</v>
          </cell>
          <cell r="AS1091" t="str">
            <v>NO</v>
          </cell>
          <cell r="AT1091" t="str">
            <v>NO</v>
          </cell>
          <cell r="AV1091" t="str">
            <v>2012-11-01</v>
          </cell>
          <cell r="AW1091" t="str">
            <v>DIGITADOR/A</v>
          </cell>
          <cell r="AX1091" t="str">
            <v>Regimen 1057 (CAS)</v>
          </cell>
          <cell r="AY1091" t="str">
            <v>Contrato CAS</v>
          </cell>
          <cell r="AZ1091" t="str">
            <v>Sin Nivel Remunerativo</v>
          </cell>
          <cell r="BA1091" t="str">
            <v>0000-Sin Nivel Remunerativo</v>
          </cell>
          <cell r="BC1091" t="str">
            <v>Recursos Ordinarios</v>
          </cell>
          <cell r="BF1091" t="str">
            <v>NO</v>
          </cell>
          <cell r="BG1091" t="str">
            <v>NO</v>
          </cell>
          <cell r="BI1091" t="str">
            <v>NO</v>
          </cell>
          <cell r="BJ1091" t="str">
            <v>NO</v>
          </cell>
          <cell r="BL1091" t="str">
            <v>NO</v>
          </cell>
          <cell r="BM1091" t="str">
            <v>Contrato Administrativo de Servicios</v>
          </cell>
          <cell r="BN1091" t="str">
            <v>Tecnicos</v>
          </cell>
          <cell r="BO1091" t="str">
            <v>TECNICO ADM</v>
          </cell>
          <cell r="CM1091" t="str">
            <v>INACTIVO</v>
          </cell>
          <cell r="CQ1091" t="str">
            <v>Perú</v>
          </cell>
        </row>
        <row r="1092">
          <cell r="S1092" t="str">
            <v>46451969</v>
          </cell>
          <cell r="T1092" t="str">
            <v>NEYDDY ANGELA</v>
          </cell>
          <cell r="U1092" t="str">
            <v>CORNEJO</v>
          </cell>
          <cell r="V1092" t="str">
            <v>ROBLES</v>
          </cell>
          <cell r="X1092" t="str">
            <v>1990-06-16</v>
          </cell>
          <cell r="Y1092" t="str">
            <v>Femenino</v>
          </cell>
          <cell r="AC1092" t="str">
            <v>angeles15_81@hotmail.com</v>
          </cell>
          <cell r="AD1092" t="str">
            <v>983726476</v>
          </cell>
          <cell r="AG1092" t="str">
            <v>CIRUJANO DENTISTA</v>
          </cell>
          <cell r="AL1092" t="str">
            <v>30942</v>
          </cell>
          <cell r="AM1092" t="str">
            <v>NO</v>
          </cell>
          <cell r="AR1092" t="str">
            <v>SI</v>
          </cell>
          <cell r="AS1092" t="str">
            <v>NO</v>
          </cell>
          <cell r="AT1092" t="str">
            <v>NO</v>
          </cell>
          <cell r="AV1092" t="str">
            <v>2013-10-01</v>
          </cell>
          <cell r="AX1092" t="str">
            <v>Regimen 276</v>
          </cell>
          <cell r="AZ1092" t="str">
            <v>CD-I</v>
          </cell>
          <cell r="BA1092" t="str">
            <v>0115-CD-I-Cirujano Dentista (nivel I)</v>
          </cell>
          <cell r="BF1092" t="str">
            <v>NO</v>
          </cell>
          <cell r="BG1092" t="str">
            <v>NO</v>
          </cell>
          <cell r="BI1092" t="str">
            <v>NO</v>
          </cell>
          <cell r="BJ1092" t="str">
            <v>NO</v>
          </cell>
          <cell r="BL1092" t="str">
            <v>NO</v>
          </cell>
          <cell r="BN1092" t="str">
            <v>Profesionales de la Salud</v>
          </cell>
          <cell r="BO1092" t="str">
            <v>PROF. DE LA SALUD</v>
          </cell>
          <cell r="CM1092" t="str">
            <v>INACTIVO</v>
          </cell>
          <cell r="CQ1092" t="str">
            <v>Perú</v>
          </cell>
        </row>
        <row r="1093">
          <cell r="S1093" t="str">
            <v>40301010</v>
          </cell>
          <cell r="T1093" t="str">
            <v>VERMEER KLEY</v>
          </cell>
          <cell r="U1093" t="str">
            <v>CHACON</v>
          </cell>
          <cell r="V1093" t="str">
            <v>ALCANTARA</v>
          </cell>
          <cell r="X1093" t="str">
            <v>1977-03-17</v>
          </cell>
          <cell r="Y1093" t="str">
            <v>Masculino</v>
          </cell>
          <cell r="AC1093" t="str">
            <v>bomberos_forestales_ancash@hotmail</v>
          </cell>
          <cell r="AD1093" t="str">
            <v>949810864</v>
          </cell>
          <cell r="AG1093" t="str">
            <v>CIRUJANO DENTISTA</v>
          </cell>
          <cell r="AL1093" t="str">
            <v>32248</v>
          </cell>
          <cell r="AM1093" t="str">
            <v>NO</v>
          </cell>
          <cell r="AR1093" t="str">
            <v>SI</v>
          </cell>
          <cell r="AS1093" t="str">
            <v>NO</v>
          </cell>
          <cell r="AT1093" t="str">
            <v>NO</v>
          </cell>
          <cell r="AV1093" t="str">
            <v>2014-10-16</v>
          </cell>
          <cell r="AX1093" t="str">
            <v>Regimen 276</v>
          </cell>
          <cell r="AZ1093" t="str">
            <v>CD-I</v>
          </cell>
          <cell r="BA1093" t="str">
            <v>0115-CD-I-Cirujano Dentista (nivel I)</v>
          </cell>
          <cell r="BF1093" t="str">
            <v>NO</v>
          </cell>
          <cell r="BG1093" t="str">
            <v>NO</v>
          </cell>
          <cell r="BI1093" t="str">
            <v>NO</v>
          </cell>
          <cell r="BJ1093" t="str">
            <v>NO</v>
          </cell>
          <cell r="BL1093" t="str">
            <v>NO</v>
          </cell>
          <cell r="BN1093" t="str">
            <v>Profesionales de la Salud</v>
          </cell>
          <cell r="BO1093" t="str">
            <v>PROF. DE LA SALUD</v>
          </cell>
          <cell r="CM1093" t="str">
            <v>INACTIVO</v>
          </cell>
          <cell r="CQ1093" t="str">
            <v>Perú</v>
          </cell>
        </row>
        <row r="1094">
          <cell r="S1094" t="str">
            <v>42725479</v>
          </cell>
          <cell r="T1094" t="str">
            <v>ODALYS WEMDY</v>
          </cell>
          <cell r="U1094" t="str">
            <v>VASQUEZ</v>
          </cell>
          <cell r="V1094" t="str">
            <v>ACUÑA</v>
          </cell>
          <cell r="X1094" t="str">
            <v>1984-09-17</v>
          </cell>
          <cell r="Y1094" t="str">
            <v>Femenino</v>
          </cell>
          <cell r="AG1094" t="str">
            <v>OBSTETRA</v>
          </cell>
          <cell r="AK1094" t="str">
            <v>TITULO</v>
          </cell>
          <cell r="AM1094" t="str">
            <v>NO</v>
          </cell>
          <cell r="AR1094" t="str">
            <v>SI</v>
          </cell>
          <cell r="AS1094" t="str">
            <v>NO</v>
          </cell>
          <cell r="AT1094" t="str">
            <v>NO</v>
          </cell>
          <cell r="AV1094" t="str">
            <v>2009-04-24</v>
          </cell>
          <cell r="AW1094" t="str">
            <v>OBSTETRA</v>
          </cell>
          <cell r="AX1094" t="str">
            <v>Regimen 728</v>
          </cell>
          <cell r="BF1094" t="str">
            <v>NO</v>
          </cell>
          <cell r="BG1094" t="str">
            <v>NO</v>
          </cell>
          <cell r="BI1094" t="str">
            <v>NO</v>
          </cell>
          <cell r="BJ1094" t="str">
            <v>NO</v>
          </cell>
          <cell r="BL1094" t="str">
            <v>NO</v>
          </cell>
          <cell r="CM1094" t="str">
            <v>INACTIVO</v>
          </cell>
          <cell r="CQ1094" t="str">
            <v>Perú</v>
          </cell>
        </row>
        <row r="1095">
          <cell r="S1095" t="str">
            <v>41346721</v>
          </cell>
          <cell r="T1095" t="str">
            <v>FLOR MARLIRE</v>
          </cell>
          <cell r="U1095" t="str">
            <v>OLIVERA</v>
          </cell>
          <cell r="V1095" t="str">
            <v>BRAVO</v>
          </cell>
          <cell r="W1095" t="str">
            <v>SIN DATOS</v>
          </cell>
          <cell r="X1095" t="str">
            <v>20/06/1982</v>
          </cell>
          <cell r="Y1095" t="str">
            <v>Femenino</v>
          </cell>
          <cell r="Z1095" t="str">
            <v>Soltero</v>
          </cell>
          <cell r="AA1095" t="str">
            <v>ANEXO CASINCHIHUA</v>
          </cell>
          <cell r="AE1095" t="str">
            <v>Superior Técnico</v>
          </cell>
          <cell r="AF1095" t="str">
            <v>Técnico superior completo</v>
          </cell>
          <cell r="AG1095" t="str">
            <v>TECNICO EN ENFERMERIA</v>
          </cell>
          <cell r="AK1095" t="str">
            <v>TITULO</v>
          </cell>
          <cell r="AM1095" t="str">
            <v>NO</v>
          </cell>
          <cell r="AR1095" t="str">
            <v>SI</v>
          </cell>
          <cell r="AS1095" t="str">
            <v>NO</v>
          </cell>
          <cell r="AT1095" t="str">
            <v>NO</v>
          </cell>
          <cell r="AV1095" t="str">
            <v>2013-01-01</v>
          </cell>
          <cell r="AW1095" t="str">
            <v>TECNICO/A EN ENFERMERIA I</v>
          </cell>
          <cell r="AX1095" t="str">
            <v>Regimen 728</v>
          </cell>
          <cell r="AY1095" t="str">
            <v>Contrato CLAS</v>
          </cell>
          <cell r="BE1095" t="str">
            <v>Presencial</v>
          </cell>
          <cell r="BF1095" t="str">
            <v>NO</v>
          </cell>
          <cell r="BG1095" t="str">
            <v>NO</v>
          </cell>
          <cell r="BI1095" t="str">
            <v>NO</v>
          </cell>
          <cell r="BJ1095" t="str">
            <v>NO</v>
          </cell>
          <cell r="BL1095" t="str">
            <v>NO</v>
          </cell>
          <cell r="CL1095" t="str">
            <v>UE Red De Salud Abancay</v>
          </cell>
          <cell r="CM1095" t="str">
            <v>ACTIVO</v>
          </cell>
          <cell r="CQ1095" t="str">
            <v>Perú</v>
          </cell>
          <cell r="CR1095" t="str">
            <v>MICRORED DE SALUD CENTENARIO</v>
          </cell>
        </row>
        <row r="1096">
          <cell r="S1096" t="str">
            <v>40023046</v>
          </cell>
          <cell r="T1096" t="str">
            <v>YAJAIDA</v>
          </cell>
          <cell r="U1096" t="str">
            <v>CHIRINOS</v>
          </cell>
          <cell r="V1096" t="str">
            <v>COSIO</v>
          </cell>
          <cell r="W1096" t="str">
            <v>SIN DATOS</v>
          </cell>
          <cell r="X1096" t="str">
            <v>24/09/1978</v>
          </cell>
          <cell r="Y1096" t="str">
            <v>Femenino</v>
          </cell>
          <cell r="Z1096" t="str">
            <v>Divorciado</v>
          </cell>
          <cell r="AA1096" t="str">
            <v>PROL AV CUSCO MZ M 02</v>
          </cell>
          <cell r="AC1096" t="str">
            <v>yajaidach_24@hotmail.com</v>
          </cell>
          <cell r="AD1096" t="str">
            <v>950574091</v>
          </cell>
          <cell r="AE1096" t="str">
            <v>Superior Universitario</v>
          </cell>
          <cell r="AF1096" t="str">
            <v>Superior completo</v>
          </cell>
          <cell r="AG1096" t="str">
            <v>OBSTETRA</v>
          </cell>
          <cell r="AK1096" t="str">
            <v>TITULO</v>
          </cell>
          <cell r="AL1096" t="str">
            <v>22081</v>
          </cell>
          <cell r="AM1096" t="str">
            <v>NO</v>
          </cell>
          <cell r="AR1096" t="str">
            <v>SI</v>
          </cell>
          <cell r="AS1096" t="str">
            <v>NO</v>
          </cell>
          <cell r="AT1096" t="str">
            <v>NO</v>
          </cell>
          <cell r="AU1096" t="str">
            <v>2015-05-20</v>
          </cell>
          <cell r="AV1096" t="str">
            <v>2015-05-20</v>
          </cell>
          <cell r="AW1096" t="str">
            <v>OBSTETRA</v>
          </cell>
          <cell r="AX1096" t="str">
            <v>Regimen 276</v>
          </cell>
          <cell r="AY1096" t="str">
            <v>Contratado 276 - Plazo fijo</v>
          </cell>
          <cell r="AZ1096" t="str">
            <v>OBS-I</v>
          </cell>
          <cell r="BA1096" t="str">
            <v>0110-OBS-I-Obstetriz (nivel 10)</v>
          </cell>
          <cell r="BB1096" t="str">
            <v>1</v>
          </cell>
          <cell r="BF1096" t="str">
            <v>NO</v>
          </cell>
          <cell r="BG1096" t="str">
            <v>NO</v>
          </cell>
          <cell r="BI1096" t="str">
            <v>NO</v>
          </cell>
          <cell r="BJ1096" t="str">
            <v>NO</v>
          </cell>
          <cell r="BL1096" t="str">
            <v>NO</v>
          </cell>
          <cell r="BM1096" t="str">
            <v>Activos</v>
          </cell>
          <cell r="BN1096" t="str">
            <v>Profesionales de la Salud</v>
          </cell>
          <cell r="BO1096" t="str">
            <v>PROF. DE LA SALUD</v>
          </cell>
          <cell r="CL1096" t="str">
            <v>UE Red De Salud Abancay</v>
          </cell>
          <cell r="CM1096" t="str">
            <v>INACTIVO</v>
          </cell>
          <cell r="CQ1096" t="str">
            <v>Perú</v>
          </cell>
        </row>
        <row r="1097">
          <cell r="S1097" t="str">
            <v>43750758</v>
          </cell>
          <cell r="T1097" t="str">
            <v>YOHANA YASHAYRA</v>
          </cell>
          <cell r="U1097" t="str">
            <v>MESTAS</v>
          </cell>
          <cell r="V1097" t="str">
            <v>TELLO</v>
          </cell>
          <cell r="W1097" t="str">
            <v>SIN DATOS</v>
          </cell>
          <cell r="X1097" t="str">
            <v>26/08/1986</v>
          </cell>
          <cell r="Y1097" t="str">
            <v>Femenino</v>
          </cell>
          <cell r="Z1097" t="str">
            <v>Soltero</v>
          </cell>
          <cell r="AA1097" t="str">
            <v>HUASCAR MZ. P LT. 21</v>
          </cell>
          <cell r="AC1097" t="str">
            <v>johana268@hotmail.com</v>
          </cell>
          <cell r="AD1097" t="str">
            <v>974793671</v>
          </cell>
          <cell r="AE1097" t="str">
            <v>Superior Universitario</v>
          </cell>
          <cell r="AF1097" t="str">
            <v>Superior completo</v>
          </cell>
          <cell r="AG1097" t="str">
            <v>CIRUJANO DENTISTA</v>
          </cell>
          <cell r="AK1097" t="str">
            <v>TITULO</v>
          </cell>
          <cell r="AL1097" t="str">
            <v>00000000</v>
          </cell>
          <cell r="AM1097" t="str">
            <v>NO</v>
          </cell>
          <cell r="AR1097" t="str">
            <v>SI</v>
          </cell>
          <cell r="AS1097" t="str">
            <v>NO</v>
          </cell>
          <cell r="AT1097" t="str">
            <v>NO</v>
          </cell>
          <cell r="AU1097" t="str">
            <v>01/06/2019</v>
          </cell>
          <cell r="AV1097" t="str">
            <v>14/03/2020</v>
          </cell>
          <cell r="AW1097" t="str">
            <v>ODONTOLOGO</v>
          </cell>
          <cell r="AX1097" t="str">
            <v>Regimen 1057 (CAS)</v>
          </cell>
          <cell r="AY1097" t="str">
            <v>Contrato CAS</v>
          </cell>
          <cell r="AZ1097" t="str">
            <v>Sin Nivel Remunerativo</v>
          </cell>
          <cell r="BA1097" t="str">
            <v>0000-Sin Nivel Remunerativo</v>
          </cell>
          <cell r="BC1097" t="str">
            <v>Recursos Ordinarios</v>
          </cell>
          <cell r="BD1097" t="str">
            <v>3000</v>
          </cell>
          <cell r="BE1097" t="str">
            <v>Presencial</v>
          </cell>
          <cell r="BF1097" t="str">
            <v>NO</v>
          </cell>
          <cell r="BG1097" t="str">
            <v>SI</v>
          </cell>
          <cell r="BI1097" t="str">
            <v>NO</v>
          </cell>
          <cell r="BJ1097" t="str">
            <v>NO</v>
          </cell>
          <cell r="BL1097" t="str">
            <v>NO</v>
          </cell>
          <cell r="BM1097" t="str">
            <v>Contrato Administrativo de Servicios</v>
          </cell>
          <cell r="BN1097" t="str">
            <v>Profesionales de la Salud</v>
          </cell>
          <cell r="BO1097" t="str">
            <v>PROF. DE LA SALUD</v>
          </cell>
          <cell r="CL1097" t="str">
            <v>UE Red De Salud Abancay</v>
          </cell>
          <cell r="CM1097" t="str">
            <v>INACTIVO</v>
          </cell>
          <cell r="CQ1097" t="str">
            <v>Perú</v>
          </cell>
          <cell r="CR1097" t="str">
            <v>MICRORED DE SALUD CENTENARIO</v>
          </cell>
        </row>
        <row r="1098">
          <cell r="S1098" t="str">
            <v>74587684</v>
          </cell>
          <cell r="T1098" t="str">
            <v>STEFANY LIZET</v>
          </cell>
          <cell r="U1098" t="str">
            <v>ESPINOZA</v>
          </cell>
          <cell r="V1098" t="str">
            <v>RAMON</v>
          </cell>
          <cell r="W1098" t="str">
            <v>SIN DATOS</v>
          </cell>
          <cell r="X1098" t="str">
            <v>15/02/1994</v>
          </cell>
          <cell r="Y1098" t="str">
            <v>Femenino</v>
          </cell>
          <cell r="Z1098" t="str">
            <v>Soltero</v>
          </cell>
          <cell r="AA1098" t="str">
            <v>AMAZONAS</v>
          </cell>
          <cell r="AE1098" t="str">
            <v>Superior Universitario</v>
          </cell>
          <cell r="AF1098" t="str">
            <v>Superior completo</v>
          </cell>
          <cell r="AG1098" t="str">
            <v>MEDICO CIRUJANO</v>
          </cell>
          <cell r="AK1098" t="str">
            <v>TITULO</v>
          </cell>
          <cell r="AL1098" t="str">
            <v>089890</v>
          </cell>
          <cell r="AM1098" t="str">
            <v>NO</v>
          </cell>
          <cell r="AR1098" t="str">
            <v>SI</v>
          </cell>
          <cell r="AS1098" t="str">
            <v>NO</v>
          </cell>
          <cell r="AT1098" t="str">
            <v>NO</v>
          </cell>
          <cell r="AU1098" t="str">
            <v>01/07/2020</v>
          </cell>
          <cell r="AV1098" t="str">
            <v>01/07/2020</v>
          </cell>
          <cell r="AW1098" t="str">
            <v>MEDICO</v>
          </cell>
          <cell r="AX1098" t="str">
            <v>Regimen 1057 (CAS)</v>
          </cell>
          <cell r="AY1098" t="str">
            <v>Contrato CAS</v>
          </cell>
          <cell r="AZ1098" t="str">
            <v>Sin Nivel Remunerativo</v>
          </cell>
          <cell r="BA1098" t="str">
            <v>0000-Sin Nivel Remunerativo</v>
          </cell>
          <cell r="BC1098" t="str">
            <v>Recursos Ordinarios</v>
          </cell>
          <cell r="BD1098" t="str">
            <v>4900</v>
          </cell>
          <cell r="BE1098" t="str">
            <v>Presencial</v>
          </cell>
          <cell r="BF1098" t="str">
            <v>NO</v>
          </cell>
          <cell r="BG1098" t="str">
            <v>SI</v>
          </cell>
          <cell r="BI1098" t="str">
            <v>NO</v>
          </cell>
          <cell r="BJ1098" t="str">
            <v>NO</v>
          </cell>
          <cell r="BL1098" t="str">
            <v>NO</v>
          </cell>
          <cell r="BM1098" t="str">
            <v>Contrato Administrativo de Servicios</v>
          </cell>
          <cell r="BN1098" t="str">
            <v>Profesionales de la Salud</v>
          </cell>
          <cell r="BO1098" t="str">
            <v>MEDICO</v>
          </cell>
          <cell r="CL1098" t="str">
            <v>UE Red De Salud Abancay</v>
          </cell>
          <cell r="CM1098" t="str">
            <v>INACTIVO</v>
          </cell>
          <cell r="CQ1098" t="str">
            <v>Perú</v>
          </cell>
        </row>
        <row r="1099">
          <cell r="S1099" t="str">
            <v>47583288</v>
          </cell>
          <cell r="T1099" t="str">
            <v>EVELIN</v>
          </cell>
          <cell r="U1099" t="str">
            <v>AYBAR</v>
          </cell>
          <cell r="V1099" t="str">
            <v>ALMIDON</v>
          </cell>
          <cell r="W1099" t="str">
            <v>SIN DATOS</v>
          </cell>
          <cell r="X1099" t="str">
            <v>08/02/1991</v>
          </cell>
          <cell r="Y1099" t="str">
            <v>Femenino</v>
          </cell>
          <cell r="Z1099" t="str">
            <v>Soltero</v>
          </cell>
          <cell r="AA1099" t="str">
            <v>PANAMERICANA CHACAPUENTE</v>
          </cell>
          <cell r="AC1099" t="str">
            <v>eaybaralmidon@gmail.com</v>
          </cell>
          <cell r="AD1099" t="str">
            <v>941092014</v>
          </cell>
          <cell r="AE1099" t="str">
            <v>Superior Universitario</v>
          </cell>
          <cell r="AF1099" t="str">
            <v>Superior completo</v>
          </cell>
          <cell r="AG1099" t="str">
            <v>OBSTETRA</v>
          </cell>
          <cell r="AK1099" t="str">
            <v>TITULO</v>
          </cell>
          <cell r="AL1099" t="str">
            <v>31006</v>
          </cell>
          <cell r="AM1099" t="str">
            <v>NO</v>
          </cell>
          <cell r="AR1099" t="str">
            <v>SI</v>
          </cell>
          <cell r="AS1099" t="str">
            <v>NO</v>
          </cell>
          <cell r="AT1099" t="str">
            <v>NO</v>
          </cell>
          <cell r="AU1099" t="str">
            <v>01/05/2016</v>
          </cell>
          <cell r="AV1099" t="str">
            <v>01/05/2016</v>
          </cell>
          <cell r="AW1099" t="str">
            <v>OBSTETRA</v>
          </cell>
          <cell r="AX1099" t="str">
            <v>Regimen 728</v>
          </cell>
          <cell r="AY1099" t="str">
            <v>Contrato CLAS</v>
          </cell>
          <cell r="BE1099" t="str">
            <v>Presencial</v>
          </cell>
          <cell r="BF1099" t="str">
            <v>NO</v>
          </cell>
          <cell r="BG1099" t="str">
            <v>NO</v>
          </cell>
          <cell r="BI1099" t="str">
            <v>NO</v>
          </cell>
          <cell r="BJ1099" t="str">
            <v>NO</v>
          </cell>
          <cell r="BL1099" t="str">
            <v>NO</v>
          </cell>
          <cell r="CL1099" t="str">
            <v>UE Red De Salud Abancay</v>
          </cell>
          <cell r="CM1099" t="str">
            <v>ACTIVO</v>
          </cell>
          <cell r="CQ1099" t="str">
            <v>Perú</v>
          </cell>
          <cell r="CR1099" t="str">
            <v>MICRORED DE SALUD CENTENARIO</v>
          </cell>
        </row>
        <row r="1100">
          <cell r="S1100" t="str">
            <v>47415254</v>
          </cell>
          <cell r="T1100" t="str">
            <v>LISSET KAROL</v>
          </cell>
          <cell r="U1100" t="str">
            <v>SORIA</v>
          </cell>
          <cell r="V1100" t="str">
            <v>CARBAJAL</v>
          </cell>
          <cell r="W1100" t="str">
            <v>SIN DATOS</v>
          </cell>
          <cell r="X1100" t="str">
            <v>10/09/1992</v>
          </cell>
          <cell r="Y1100" t="str">
            <v>Femenino</v>
          </cell>
          <cell r="Z1100" t="str">
            <v>Soltero</v>
          </cell>
          <cell r="AA1100" t="str">
            <v>SIN DATOS</v>
          </cell>
          <cell r="AE1100" t="str">
            <v>Superior Universitario</v>
          </cell>
          <cell r="AF1100" t="str">
            <v>Superior completo</v>
          </cell>
          <cell r="AG1100" t="str">
            <v>PSICOLOGO</v>
          </cell>
          <cell r="AK1100" t="str">
            <v>TITULO</v>
          </cell>
          <cell r="AL1100" t="str">
            <v>0000</v>
          </cell>
          <cell r="AM1100" t="str">
            <v>NO</v>
          </cell>
          <cell r="AR1100" t="str">
            <v>SI</v>
          </cell>
          <cell r="AS1100" t="str">
            <v>NO</v>
          </cell>
          <cell r="AT1100" t="str">
            <v>NO</v>
          </cell>
          <cell r="AU1100" t="str">
            <v>03/08/2022</v>
          </cell>
          <cell r="AV1100" t="str">
            <v>03/08/2022</v>
          </cell>
          <cell r="AW1100" t="str">
            <v>PSICOLOGO/A</v>
          </cell>
          <cell r="AX1100" t="str">
            <v>Regimen 1057 (CAS)</v>
          </cell>
          <cell r="AY1100" t="str">
            <v>Contrato CAS</v>
          </cell>
          <cell r="AZ1100" t="str">
            <v>Sin Nivel Remunerativo</v>
          </cell>
          <cell r="BA1100" t="str">
            <v>0000-Sin Nivel Remunerativo</v>
          </cell>
          <cell r="BC1100" t="str">
            <v>Recursos Ordinarios</v>
          </cell>
          <cell r="BD1100" t="str">
            <v>2500</v>
          </cell>
          <cell r="BE1100" t="str">
            <v>Presencial</v>
          </cell>
          <cell r="BF1100" t="str">
            <v>NO</v>
          </cell>
          <cell r="BG1100" t="str">
            <v>NO</v>
          </cell>
          <cell r="BI1100" t="str">
            <v>NO</v>
          </cell>
          <cell r="BJ1100" t="str">
            <v>NO</v>
          </cell>
          <cell r="BL1100" t="str">
            <v>NO</v>
          </cell>
          <cell r="BM1100" t="str">
            <v>Contrato Administrativo de Servicios</v>
          </cell>
          <cell r="BN1100" t="str">
            <v>Profesionales de la Salud</v>
          </cell>
          <cell r="BO1100" t="str">
            <v>PROF. DE LA SALUD</v>
          </cell>
          <cell r="CL1100" t="str">
            <v>UE Red De Salud Abancay</v>
          </cell>
          <cell r="CM1100" t="str">
            <v>INACTIVO</v>
          </cell>
          <cell r="CQ1100" t="str">
            <v>Perú</v>
          </cell>
          <cell r="CR1100" t="str">
            <v>MICRORED DE SALUD CENTENARIO</v>
          </cell>
        </row>
        <row r="1101">
          <cell r="S1101" t="str">
            <v>45293426</v>
          </cell>
          <cell r="T1101" t="str">
            <v>YESENIA INDIRA</v>
          </cell>
          <cell r="U1101" t="str">
            <v>PARAVICINO</v>
          </cell>
          <cell r="V1101" t="str">
            <v>DELGADO</v>
          </cell>
          <cell r="X1101" t="str">
            <v>1988-07-12</v>
          </cell>
          <cell r="Y1101" t="str">
            <v>Femenino</v>
          </cell>
          <cell r="AC1101" t="str">
            <v>yecisitta_love@hotmail.com</v>
          </cell>
          <cell r="AD1101" t="str">
            <v>997482357</v>
          </cell>
          <cell r="AG1101" t="str">
            <v>ENFERMERA(O)</v>
          </cell>
          <cell r="AK1101" t="str">
            <v>TITULO</v>
          </cell>
          <cell r="AL1101" t="str">
            <v>77726</v>
          </cell>
          <cell r="AM1101" t="str">
            <v>NO</v>
          </cell>
          <cell r="AR1101" t="str">
            <v>SI</v>
          </cell>
          <cell r="AS1101" t="str">
            <v>NO</v>
          </cell>
          <cell r="AT1101" t="str">
            <v>NO</v>
          </cell>
          <cell r="AV1101" t="str">
            <v>2015-10-16</v>
          </cell>
          <cell r="AW1101" t="str">
            <v>ENFERMERA/O</v>
          </cell>
          <cell r="AX1101" t="str">
            <v>Regimen 276</v>
          </cell>
          <cell r="AZ1101" t="str">
            <v>ENF-10</v>
          </cell>
          <cell r="BA1101" t="str">
            <v>0076-ENF-10-Enfermera (nivel I)</v>
          </cell>
          <cell r="BB1101" t="str">
            <v>10</v>
          </cell>
          <cell r="BF1101" t="str">
            <v>NO</v>
          </cell>
          <cell r="BG1101" t="str">
            <v>NO</v>
          </cell>
          <cell r="BI1101" t="str">
            <v>NO</v>
          </cell>
          <cell r="BJ1101" t="str">
            <v>NO</v>
          </cell>
          <cell r="BL1101" t="str">
            <v>NO</v>
          </cell>
          <cell r="BN1101" t="str">
            <v>Profesionales de la Salud</v>
          </cell>
          <cell r="BO1101" t="str">
            <v>PROF. DE LA SALUD</v>
          </cell>
          <cell r="CM1101" t="str">
            <v>INACTIVO</v>
          </cell>
          <cell r="CQ1101" t="str">
            <v>Perú</v>
          </cell>
        </row>
        <row r="1102">
          <cell r="S1102" t="str">
            <v>40842695</v>
          </cell>
          <cell r="T1102" t="str">
            <v>NANCY</v>
          </cell>
          <cell r="U1102" t="str">
            <v>PEÑA</v>
          </cell>
          <cell r="V1102" t="str">
            <v>MENA</v>
          </cell>
          <cell r="W1102" t="str">
            <v>SIN DATOS</v>
          </cell>
          <cell r="X1102" t="str">
            <v>05/02/1981</v>
          </cell>
          <cell r="Y1102" t="str">
            <v>Femenino</v>
          </cell>
          <cell r="Z1102" t="str">
            <v>Soltero</v>
          </cell>
          <cell r="AA1102" t="str">
            <v>AV.PERU 352</v>
          </cell>
          <cell r="AE1102" t="str">
            <v>Superior Técnico</v>
          </cell>
          <cell r="AF1102" t="str">
            <v>Técnico superior completo</v>
          </cell>
          <cell r="AG1102" t="str">
            <v>TECNICO EN ENFERMERIA</v>
          </cell>
          <cell r="AK1102" t="str">
            <v>TITULO</v>
          </cell>
          <cell r="AM1102" t="str">
            <v>NO</v>
          </cell>
          <cell r="AR1102" t="str">
            <v>SI</v>
          </cell>
          <cell r="AS1102" t="str">
            <v>NO</v>
          </cell>
          <cell r="AT1102" t="str">
            <v>NO</v>
          </cell>
          <cell r="AW1102" t="str">
            <v>TECNICO/A EN ENFERMERIA I</v>
          </cell>
          <cell r="AX1102" t="str">
            <v>Regimen 1057 (CAS)</v>
          </cell>
          <cell r="AY1102" t="str">
            <v>Contrato CAS</v>
          </cell>
          <cell r="AZ1102" t="str">
            <v>Sin Nivel Remunerativo</v>
          </cell>
          <cell r="BA1102" t="str">
            <v>0000-Sin Nivel Remunerativo</v>
          </cell>
          <cell r="BC1102" t="str">
            <v>Recursos Ordinarios</v>
          </cell>
          <cell r="BD1102" t="str">
            <v>1800</v>
          </cell>
          <cell r="BE1102" t="str">
            <v>Presencial</v>
          </cell>
          <cell r="BF1102" t="str">
            <v>NO</v>
          </cell>
          <cell r="BG1102" t="str">
            <v>SI</v>
          </cell>
          <cell r="BI1102" t="str">
            <v>NO</v>
          </cell>
          <cell r="BJ1102" t="str">
            <v>NO</v>
          </cell>
          <cell r="BL1102" t="str">
            <v>NO</v>
          </cell>
          <cell r="BM1102" t="str">
            <v>Contrato Administrativo de Servicios</v>
          </cell>
          <cell r="BN1102" t="str">
            <v>Tecnicos</v>
          </cell>
          <cell r="BO1102" t="str">
            <v>TECNICO ASIS</v>
          </cell>
          <cell r="CL1102" t="str">
            <v>UE Red De Salud Abancay</v>
          </cell>
          <cell r="CM1102" t="str">
            <v>INACTIVO</v>
          </cell>
          <cell r="CQ1102" t="str">
            <v>Perú</v>
          </cell>
        </row>
        <row r="1103">
          <cell r="S1103" t="str">
            <v>41639024</v>
          </cell>
          <cell r="T1103" t="str">
            <v>JUAN FRANCISCO</v>
          </cell>
          <cell r="U1103" t="str">
            <v>ARONI</v>
          </cell>
          <cell r="V1103" t="str">
            <v>BALTAZAR</v>
          </cell>
          <cell r="W1103" t="str">
            <v>SIN DATOS</v>
          </cell>
          <cell r="X1103" t="str">
            <v>05/10/1981</v>
          </cell>
          <cell r="Y1103" t="str">
            <v>Masculino</v>
          </cell>
          <cell r="Z1103" t="str">
            <v>Soltero</v>
          </cell>
          <cell r="AA1103" t="str">
            <v>ANEXO TACCACCA</v>
          </cell>
          <cell r="AD1103" t="str">
            <v>950980313</v>
          </cell>
          <cell r="AE1103" t="str">
            <v>Superior Técnico</v>
          </cell>
          <cell r="AF1103" t="str">
            <v>Técnico superior incompleto</v>
          </cell>
          <cell r="AG1103" t="str">
            <v>TECNICO AUTOMOTRIZ</v>
          </cell>
          <cell r="AK1103" t="str">
            <v>EGRESADO</v>
          </cell>
          <cell r="AM1103" t="str">
            <v>NO</v>
          </cell>
          <cell r="AR1103" t="str">
            <v>SI</v>
          </cell>
          <cell r="AS1103" t="str">
            <v>NO</v>
          </cell>
          <cell r="AT1103" t="str">
            <v>NO</v>
          </cell>
          <cell r="AV1103" t="str">
            <v>2010-01-01</v>
          </cell>
          <cell r="AW1103" t="str">
            <v>CHOFER</v>
          </cell>
          <cell r="AX1103" t="str">
            <v>Regimen 728</v>
          </cell>
          <cell r="AY1103" t="str">
            <v>Contrato CLAS</v>
          </cell>
          <cell r="BC1103" t="str">
            <v>Recursos Ordinarios</v>
          </cell>
          <cell r="BE1103" t="str">
            <v>Presencial</v>
          </cell>
          <cell r="BF1103" t="str">
            <v>NO</v>
          </cell>
          <cell r="BG1103" t="str">
            <v>NO</v>
          </cell>
          <cell r="BI1103" t="str">
            <v>NO</v>
          </cell>
          <cell r="BJ1103" t="str">
            <v>NO</v>
          </cell>
          <cell r="BL1103" t="str">
            <v>NO</v>
          </cell>
          <cell r="CL1103" t="str">
            <v>UE Red De Salud Abancay</v>
          </cell>
          <cell r="CM1103" t="str">
            <v>ACTIVO</v>
          </cell>
          <cell r="CQ1103" t="str">
            <v>Perú</v>
          </cell>
          <cell r="CR1103" t="str">
            <v>MICRORED DE SALUD CENTENARIO</v>
          </cell>
        </row>
        <row r="1104">
          <cell r="S1104" t="str">
            <v>42553417</v>
          </cell>
          <cell r="T1104" t="str">
            <v>FRANCY</v>
          </cell>
          <cell r="U1104" t="str">
            <v>CONTRERAS</v>
          </cell>
          <cell r="V1104" t="str">
            <v>HUAMAN</v>
          </cell>
          <cell r="W1104" t="str">
            <v>SIN DATOS</v>
          </cell>
          <cell r="X1104" t="str">
            <v>03/08/1984</v>
          </cell>
          <cell r="Y1104" t="str">
            <v>Femenino</v>
          </cell>
          <cell r="Z1104" t="str">
            <v>Soltero</v>
          </cell>
          <cell r="AA1104" t="str">
            <v>PANAMERICANA</v>
          </cell>
          <cell r="AE1104" t="str">
            <v>Superior Técnico</v>
          </cell>
          <cell r="AF1104" t="str">
            <v>Técnico superior completo</v>
          </cell>
          <cell r="AG1104" t="str">
            <v>TECNICO EN ENFERMERIA</v>
          </cell>
          <cell r="AK1104" t="str">
            <v>TITULO</v>
          </cell>
          <cell r="AM1104" t="str">
            <v>NO</v>
          </cell>
          <cell r="AR1104" t="str">
            <v>SI</v>
          </cell>
          <cell r="AS1104" t="str">
            <v>NO</v>
          </cell>
          <cell r="AT1104" t="str">
            <v>NO</v>
          </cell>
          <cell r="AV1104" t="str">
            <v>2011-01-01</v>
          </cell>
          <cell r="AW1104" t="str">
            <v>TECNICO/A EN ENFERMERIA I</v>
          </cell>
          <cell r="AX1104" t="str">
            <v>Regimen 276</v>
          </cell>
          <cell r="AY1104" t="str">
            <v>Nombrado</v>
          </cell>
          <cell r="AZ1104" t="str">
            <v>STF</v>
          </cell>
          <cell r="BA1104" t="str">
            <v>0099-STF-Servidor Tecnico F</v>
          </cell>
          <cell r="BB1104" t="str">
            <v>TF</v>
          </cell>
          <cell r="BF1104" t="str">
            <v>NO</v>
          </cell>
          <cell r="BG1104" t="str">
            <v>NO</v>
          </cell>
          <cell r="BI1104" t="str">
            <v>NO</v>
          </cell>
          <cell r="BJ1104" t="str">
            <v>NO</v>
          </cell>
          <cell r="BL1104" t="str">
            <v>NO</v>
          </cell>
          <cell r="BM1104" t="str">
            <v>Activos</v>
          </cell>
          <cell r="BN1104" t="str">
            <v>Tecnicos</v>
          </cell>
          <cell r="BO1104" t="str">
            <v>TECNICO ASIS</v>
          </cell>
          <cell r="CL1104" t="str">
            <v>UE Red De Salud Abancay</v>
          </cell>
          <cell r="CM1104" t="str">
            <v>INACTIVO</v>
          </cell>
          <cell r="CQ1104" t="str">
            <v>Perú</v>
          </cell>
        </row>
        <row r="1105">
          <cell r="S1105" t="str">
            <v>44384288</v>
          </cell>
          <cell r="T1105" t="str">
            <v>CAROL MARIA</v>
          </cell>
          <cell r="U1105" t="str">
            <v>SULLCA</v>
          </cell>
          <cell r="V1105" t="str">
            <v>ESTRADA</v>
          </cell>
          <cell r="X1105" t="str">
            <v>1985-02-12</v>
          </cell>
          <cell r="Y1105" t="str">
            <v>Femenino</v>
          </cell>
          <cell r="AG1105" t="str">
            <v>CIRUJANO DENTISTA</v>
          </cell>
          <cell r="AL1105" t="str">
            <v>31282</v>
          </cell>
          <cell r="AM1105" t="str">
            <v>NO</v>
          </cell>
          <cell r="AR1105" t="str">
            <v>SI</v>
          </cell>
          <cell r="AS1105" t="str">
            <v>NO</v>
          </cell>
          <cell r="AT1105" t="str">
            <v>NO</v>
          </cell>
          <cell r="AV1105" t="str">
            <v>2014-05-06</v>
          </cell>
          <cell r="AX1105" t="str">
            <v>Regimen 276</v>
          </cell>
          <cell r="AZ1105" t="str">
            <v>CD-I</v>
          </cell>
          <cell r="BA1105" t="str">
            <v>0115-CD-I-Cirujano Dentista (nivel I)</v>
          </cell>
          <cell r="BF1105" t="str">
            <v>NO</v>
          </cell>
          <cell r="BG1105" t="str">
            <v>NO</v>
          </cell>
          <cell r="BI1105" t="str">
            <v>NO</v>
          </cell>
          <cell r="BJ1105" t="str">
            <v>NO</v>
          </cell>
          <cell r="BL1105" t="str">
            <v>NO</v>
          </cell>
          <cell r="BN1105" t="str">
            <v>Profesionales de la Salud</v>
          </cell>
          <cell r="BO1105" t="str">
            <v>PROF. DE LA SALUD</v>
          </cell>
          <cell r="CM1105" t="str">
            <v>INACTIVO</v>
          </cell>
          <cell r="CQ1105" t="str">
            <v>Perú</v>
          </cell>
        </row>
        <row r="1106">
          <cell r="S1106" t="str">
            <v>41375549</v>
          </cell>
          <cell r="T1106" t="str">
            <v>CARMEN</v>
          </cell>
          <cell r="U1106" t="str">
            <v>CONTRERAS</v>
          </cell>
          <cell r="V1106" t="str">
            <v>CHICCHE</v>
          </cell>
          <cell r="W1106" t="str">
            <v>SIN DATOS</v>
          </cell>
          <cell r="X1106" t="str">
            <v>16/07/1982</v>
          </cell>
          <cell r="Y1106" t="str">
            <v>Femenino</v>
          </cell>
          <cell r="Z1106" t="str">
            <v>Soltero</v>
          </cell>
          <cell r="AA1106" t="str">
            <v>COMUNIDAD HUANRECCA</v>
          </cell>
          <cell r="AE1106" t="str">
            <v>Superior Universitario</v>
          </cell>
          <cell r="AF1106" t="str">
            <v>Superior completo</v>
          </cell>
          <cell r="AG1106" t="str">
            <v>OBSTETRA</v>
          </cell>
          <cell r="AK1106" t="str">
            <v>TITULO</v>
          </cell>
          <cell r="AM1106" t="str">
            <v>NO</v>
          </cell>
          <cell r="AR1106" t="str">
            <v>SI</v>
          </cell>
          <cell r="AS1106" t="str">
            <v>NO</v>
          </cell>
          <cell r="AT1106" t="str">
            <v>NO</v>
          </cell>
          <cell r="AV1106" t="str">
            <v>01/06/2019</v>
          </cell>
          <cell r="AW1106" t="str">
            <v>AUXILIAR ASISTENCIAL</v>
          </cell>
          <cell r="AX1106" t="str">
            <v>Regimen 276</v>
          </cell>
          <cell r="AY1106" t="str">
            <v>Contratado 276 - Plazo fijo</v>
          </cell>
          <cell r="AZ1106" t="str">
            <v>SAD</v>
          </cell>
          <cell r="BA1106" t="str">
            <v>0103-SAD-Servidor Auxiliar D</v>
          </cell>
          <cell r="BB1106" t="str">
            <v>AD</v>
          </cell>
          <cell r="BE1106" t="str">
            <v>Presencial</v>
          </cell>
          <cell r="BF1106" t="str">
            <v>NO</v>
          </cell>
          <cell r="BG1106" t="str">
            <v>NO</v>
          </cell>
          <cell r="BI1106" t="str">
            <v>NO</v>
          </cell>
          <cell r="BJ1106" t="str">
            <v>NO</v>
          </cell>
          <cell r="BL1106" t="str">
            <v>NO</v>
          </cell>
          <cell r="BM1106" t="str">
            <v>Activos</v>
          </cell>
          <cell r="BN1106" t="str">
            <v>Auxiliares</v>
          </cell>
          <cell r="BO1106" t="str">
            <v>AUXILIAR ASIS</v>
          </cell>
          <cell r="CL1106" t="str">
            <v>UE Red De Salud Abancay</v>
          </cell>
          <cell r="CM1106" t="str">
            <v>INACTIVO</v>
          </cell>
          <cell r="CQ1106" t="str">
            <v>Perú</v>
          </cell>
          <cell r="CR1106" t="str">
            <v>MICRORED DE SALUD CENTENARIO</v>
          </cell>
        </row>
        <row r="1107">
          <cell r="S1107" t="str">
            <v>41546925</v>
          </cell>
          <cell r="T1107" t="str">
            <v>RUTH LIZBETH</v>
          </cell>
          <cell r="U1107" t="str">
            <v>GUTIERREZ</v>
          </cell>
          <cell r="V1107" t="str">
            <v>CASAFRANCA</v>
          </cell>
          <cell r="W1107" t="str">
            <v>SIN DATOS</v>
          </cell>
          <cell r="X1107" t="str">
            <v>25/09/1982</v>
          </cell>
          <cell r="Y1107" t="str">
            <v>Femenino</v>
          </cell>
          <cell r="Z1107" t="str">
            <v>Soltero</v>
          </cell>
          <cell r="AA1107" t="str">
            <v>MIS.DE CARBAJAL 360 DPTO.104 C.S.SANTA ROSA</v>
          </cell>
          <cell r="AE1107" t="str">
            <v>Superior Técnico</v>
          </cell>
          <cell r="AF1107" t="str">
            <v>Técnico superior completo</v>
          </cell>
          <cell r="AG1107" t="str">
            <v>TECNICO EN ENFERMERIA</v>
          </cell>
          <cell r="AK1107" t="str">
            <v>TITULO</v>
          </cell>
          <cell r="AM1107" t="str">
            <v>NO</v>
          </cell>
          <cell r="AR1107" t="str">
            <v>SI</v>
          </cell>
          <cell r="AS1107" t="str">
            <v>NO</v>
          </cell>
          <cell r="AT1107" t="str">
            <v>NO</v>
          </cell>
          <cell r="AV1107" t="str">
            <v>01/03/2022</v>
          </cell>
          <cell r="AW1107" t="str">
            <v>TECNICO/A EN ENFERMERIA I</v>
          </cell>
          <cell r="AX1107" t="str">
            <v>Regimen 276</v>
          </cell>
          <cell r="AY1107" t="str">
            <v>Contratado 276 - Plazo fijo</v>
          </cell>
          <cell r="AZ1107" t="str">
            <v>STF</v>
          </cell>
          <cell r="BA1107" t="str">
            <v>0099-STF-Servidor Tecnico F</v>
          </cell>
          <cell r="BB1107" t="str">
            <v>TF</v>
          </cell>
          <cell r="BE1107" t="str">
            <v>Presencial</v>
          </cell>
          <cell r="BF1107" t="str">
            <v>NO</v>
          </cell>
          <cell r="BG1107" t="str">
            <v>NO</v>
          </cell>
          <cell r="BI1107" t="str">
            <v>NO</v>
          </cell>
          <cell r="BJ1107" t="str">
            <v>NO</v>
          </cell>
          <cell r="BL1107" t="str">
            <v>NO</v>
          </cell>
          <cell r="BM1107" t="str">
            <v>Activos</v>
          </cell>
          <cell r="BN1107" t="str">
            <v>Tecnicos</v>
          </cell>
          <cell r="BO1107" t="str">
            <v>TECNICO ASIS</v>
          </cell>
          <cell r="CL1107" t="str">
            <v>UE Red De Salud Abancay</v>
          </cell>
          <cell r="CM1107" t="str">
            <v>INACTIVO</v>
          </cell>
          <cell r="CQ1107" t="str">
            <v>Perú</v>
          </cell>
        </row>
        <row r="1108">
          <cell r="S1108" t="str">
            <v>10446189</v>
          </cell>
          <cell r="T1108" t="str">
            <v>CIRILA</v>
          </cell>
          <cell r="U1108" t="str">
            <v>VELASQUE</v>
          </cell>
          <cell r="V1108" t="str">
            <v>RUIZ</v>
          </cell>
          <cell r="W1108" t="str">
            <v>SIN DATOS</v>
          </cell>
          <cell r="X1108" t="str">
            <v>22/07/1966</v>
          </cell>
          <cell r="Y1108" t="str">
            <v>Femenino</v>
          </cell>
          <cell r="Z1108" t="str">
            <v>Soltero</v>
          </cell>
          <cell r="AA1108" t="str">
            <v>AV.PRADO NRO.198</v>
          </cell>
          <cell r="AC1108" t="str">
            <v>cvr321@hotmail.com</v>
          </cell>
          <cell r="AD1108" t="str">
            <v>956986355</v>
          </cell>
          <cell r="AE1108" t="str">
            <v>Superior Técnico</v>
          </cell>
          <cell r="AF1108" t="str">
            <v>Técnico superior completo</v>
          </cell>
          <cell r="AG1108" t="str">
            <v>TECNICO EN ENFERMERIA</v>
          </cell>
          <cell r="AK1108" t="str">
            <v>TITULO</v>
          </cell>
          <cell r="AM1108" t="str">
            <v>NO</v>
          </cell>
          <cell r="AR1108" t="str">
            <v>SI</v>
          </cell>
          <cell r="AS1108" t="str">
            <v>NO</v>
          </cell>
          <cell r="AT1108" t="str">
            <v>NO</v>
          </cell>
          <cell r="AV1108" t="str">
            <v>2015-07-01</v>
          </cell>
          <cell r="AW1108" t="str">
            <v>TECNICO/A EN ENFERMERIA I</v>
          </cell>
          <cell r="AX1108" t="str">
            <v>Regimen 728</v>
          </cell>
          <cell r="AY1108" t="str">
            <v>Contrato CLAS</v>
          </cell>
          <cell r="BE1108" t="str">
            <v>Presencial</v>
          </cell>
          <cell r="BF1108" t="str">
            <v>NO</v>
          </cell>
          <cell r="BG1108" t="str">
            <v>NO</v>
          </cell>
          <cell r="BI1108" t="str">
            <v>NO</v>
          </cell>
          <cell r="BJ1108" t="str">
            <v>NO</v>
          </cell>
          <cell r="BL1108" t="str">
            <v>NO</v>
          </cell>
          <cell r="CL1108" t="str">
            <v>UE Red De Salud Abancay</v>
          </cell>
          <cell r="CM1108" t="str">
            <v>ACTIVO</v>
          </cell>
          <cell r="CQ1108" t="str">
            <v>Perú</v>
          </cell>
          <cell r="CR1108" t="str">
            <v>MICRORED DE SALUD CENTENARIO</v>
          </cell>
        </row>
        <row r="1109">
          <cell r="S1109" t="str">
            <v>70268756</v>
          </cell>
          <cell r="T1109" t="str">
            <v>JHOSEP</v>
          </cell>
          <cell r="U1109" t="str">
            <v>CHIPANA</v>
          </cell>
          <cell r="V1109" t="str">
            <v>HUALLPA</v>
          </cell>
          <cell r="W1109" t="str">
            <v>SIN DATOS</v>
          </cell>
          <cell r="X1109" t="str">
            <v>18/02/1994</v>
          </cell>
          <cell r="Y1109" t="str">
            <v>Masculino</v>
          </cell>
          <cell r="Z1109" t="str">
            <v>Soltero</v>
          </cell>
          <cell r="AA1109" t="str">
            <v>P.JOVEN CENTENARIO S/N</v>
          </cell>
          <cell r="AE1109" t="str">
            <v>Superior Universitario</v>
          </cell>
          <cell r="AF1109" t="str">
            <v>Superior completo</v>
          </cell>
          <cell r="AG1109" t="str">
            <v>CIRUJANO DENTISTA</v>
          </cell>
          <cell r="AK1109" t="str">
            <v>TITULO</v>
          </cell>
          <cell r="AL1109" t="str">
            <v>0</v>
          </cell>
          <cell r="AM1109" t="str">
            <v>NO</v>
          </cell>
          <cell r="AR1109" t="str">
            <v>SI</v>
          </cell>
          <cell r="AS1109" t="str">
            <v>NO</v>
          </cell>
          <cell r="AT1109" t="str">
            <v>NO</v>
          </cell>
          <cell r="AV1109" t="str">
            <v>01/02/2021</v>
          </cell>
          <cell r="AW1109" t="str">
            <v>ODONTOLOGO</v>
          </cell>
          <cell r="AX1109" t="str">
            <v>Regimen 1057 (CAS)</v>
          </cell>
          <cell r="AY1109" t="str">
            <v>Contrato CAS</v>
          </cell>
          <cell r="AZ1109" t="str">
            <v>Sin Nivel Remunerativo</v>
          </cell>
          <cell r="BA1109" t="str">
            <v>0000-Sin Nivel Remunerativo</v>
          </cell>
          <cell r="BC1109" t="str">
            <v>Recursos Ordinarios</v>
          </cell>
          <cell r="BD1109" t="str">
            <v>3000</v>
          </cell>
          <cell r="BE1109" t="str">
            <v>Presencial</v>
          </cell>
          <cell r="BF1109" t="str">
            <v>NO</v>
          </cell>
          <cell r="BG1109" t="str">
            <v>NO</v>
          </cell>
          <cell r="BI1109" t="str">
            <v>NO</v>
          </cell>
          <cell r="BJ1109" t="str">
            <v>NO</v>
          </cell>
          <cell r="BL1109" t="str">
            <v>NO</v>
          </cell>
          <cell r="BM1109" t="str">
            <v>Contrato Administrativo de Servicios</v>
          </cell>
          <cell r="BN1109" t="str">
            <v>Profesionales de la Salud</v>
          </cell>
          <cell r="BO1109" t="str">
            <v>PROF. DE LA SALUD</v>
          </cell>
          <cell r="CL1109" t="str">
            <v>UE Red De Salud Abancay</v>
          </cell>
          <cell r="CM1109" t="str">
            <v>INACTIVO</v>
          </cell>
          <cell r="CQ1109" t="str">
            <v>Perú</v>
          </cell>
          <cell r="CR1109" t="str">
            <v>MICRORED DE SALUD CENTENARIO</v>
          </cell>
        </row>
        <row r="1110">
          <cell r="S1110" t="str">
            <v>74389964</v>
          </cell>
          <cell r="T1110" t="str">
            <v>ROSA MERY</v>
          </cell>
          <cell r="U1110" t="str">
            <v>CUSI</v>
          </cell>
          <cell r="V1110" t="str">
            <v>MONTUFAR</v>
          </cell>
          <cell r="W1110" t="str">
            <v>SIN DATOS</v>
          </cell>
          <cell r="X1110" t="str">
            <v>30/06/1997</v>
          </cell>
          <cell r="Y1110" t="str">
            <v>Femenino</v>
          </cell>
          <cell r="Z1110" t="str">
            <v>Soltero</v>
          </cell>
          <cell r="AA1110" t="str">
            <v>SIN DATOS</v>
          </cell>
          <cell r="AE1110" t="str">
            <v>Superior Técnico</v>
          </cell>
          <cell r="AF1110" t="str">
            <v>Técnico superior completo</v>
          </cell>
          <cell r="AG1110" t="str">
            <v>TECNICO EN ENFERMERIA</v>
          </cell>
          <cell r="AK1110" t="str">
            <v>TITULO</v>
          </cell>
          <cell r="AM1110" t="str">
            <v>NO</v>
          </cell>
          <cell r="AR1110" t="str">
            <v>SI</v>
          </cell>
          <cell r="AS1110" t="str">
            <v>NO</v>
          </cell>
          <cell r="AT1110" t="str">
            <v>NO</v>
          </cell>
          <cell r="AV1110" t="str">
            <v>01/02/2022</v>
          </cell>
          <cell r="AW1110" t="str">
            <v>TECNICO/A EN ENFERMERIA I</v>
          </cell>
          <cell r="AX1110" t="str">
            <v>Regimen 276</v>
          </cell>
          <cell r="AY1110" t="str">
            <v>Contratado 276 - Plazo fijo</v>
          </cell>
          <cell r="AZ1110" t="str">
            <v>STF</v>
          </cell>
          <cell r="BA1110" t="str">
            <v>0099-STF-Servidor Tecnico F</v>
          </cell>
          <cell r="BB1110" t="str">
            <v>TF</v>
          </cell>
          <cell r="BE1110" t="str">
            <v>Presencial</v>
          </cell>
          <cell r="BF1110" t="str">
            <v>NO</v>
          </cell>
          <cell r="BG1110" t="str">
            <v>NO</v>
          </cell>
          <cell r="BI1110" t="str">
            <v>NO</v>
          </cell>
          <cell r="BJ1110" t="str">
            <v>NO</v>
          </cell>
          <cell r="BL1110" t="str">
            <v>NO</v>
          </cell>
          <cell r="BM1110" t="str">
            <v>Activos</v>
          </cell>
          <cell r="BN1110" t="str">
            <v>Tecnicos</v>
          </cell>
          <cell r="BO1110" t="str">
            <v>TECNICO ASIS</v>
          </cell>
          <cell r="CL1110" t="str">
            <v>UE Red De Salud Abancay</v>
          </cell>
          <cell r="CM1110" t="str">
            <v>276 SIN PLAZA</v>
          </cell>
          <cell r="CQ1110" t="str">
            <v>Perú</v>
          </cell>
        </row>
        <row r="1111">
          <cell r="S1111" t="str">
            <v>43485409</v>
          </cell>
          <cell r="T1111" t="str">
            <v>GIOVANNA LIZETH</v>
          </cell>
          <cell r="U1111" t="str">
            <v>HERNANDEZ</v>
          </cell>
          <cell r="V1111" t="str">
            <v>MACHADO</v>
          </cell>
          <cell r="X1111" t="str">
            <v>1985-12-27</v>
          </cell>
          <cell r="Y1111" t="str">
            <v>Femenino</v>
          </cell>
          <cell r="AM1111" t="str">
            <v>NO</v>
          </cell>
          <cell r="AR1111" t="str">
            <v>SI</v>
          </cell>
          <cell r="AS1111" t="str">
            <v>NO</v>
          </cell>
          <cell r="AT1111" t="str">
            <v>NO</v>
          </cell>
          <cell r="AV1111" t="str">
            <v>0000-00-00</v>
          </cell>
          <cell r="AX1111" t="str">
            <v>Regimen 276</v>
          </cell>
          <cell r="BF1111" t="str">
            <v>NO</v>
          </cell>
          <cell r="BG1111" t="str">
            <v>NO</v>
          </cell>
          <cell r="BI1111" t="str">
            <v>NO</v>
          </cell>
          <cell r="BJ1111" t="str">
            <v>NO</v>
          </cell>
          <cell r="BL1111" t="str">
            <v>NO</v>
          </cell>
          <cell r="CM1111" t="str">
            <v>INACTIVO</v>
          </cell>
          <cell r="CQ1111" t="str">
            <v>Perú</v>
          </cell>
        </row>
        <row r="1112">
          <cell r="S1112" t="str">
            <v>40687463</v>
          </cell>
          <cell r="T1112" t="str">
            <v>KARINA</v>
          </cell>
          <cell r="U1112" t="str">
            <v>ALANYA</v>
          </cell>
          <cell r="V1112" t="str">
            <v>CHIPANA</v>
          </cell>
          <cell r="X1112" t="str">
            <v>1979-01-10</v>
          </cell>
          <cell r="Y1112" t="str">
            <v>Femenino</v>
          </cell>
          <cell r="AC1112" t="str">
            <v>karinita_a_ch@hotmail.com</v>
          </cell>
          <cell r="AD1112" t="str">
            <v>984405012</v>
          </cell>
          <cell r="AG1112" t="str">
            <v>CIRUJANO DENTISTA</v>
          </cell>
          <cell r="AL1112" t="str">
            <v>26778</v>
          </cell>
          <cell r="AM1112" t="str">
            <v>NO</v>
          </cell>
          <cell r="AR1112" t="str">
            <v>SI</v>
          </cell>
          <cell r="AS1112" t="str">
            <v>NO</v>
          </cell>
          <cell r="AT1112" t="str">
            <v>NO</v>
          </cell>
          <cell r="AV1112" t="str">
            <v>2013-05-06</v>
          </cell>
          <cell r="AX1112" t="str">
            <v>Regimen 276</v>
          </cell>
          <cell r="BC1112" t="str">
            <v>Recursos Directamente Recaudados</v>
          </cell>
          <cell r="BF1112" t="str">
            <v>NO</v>
          </cell>
          <cell r="BG1112" t="str">
            <v>NO</v>
          </cell>
          <cell r="BI1112" t="str">
            <v>NO</v>
          </cell>
          <cell r="BJ1112" t="str">
            <v>NO</v>
          </cell>
          <cell r="BL1112" t="str">
            <v>NO</v>
          </cell>
          <cell r="CM1112" t="str">
            <v>INACTIVO</v>
          </cell>
          <cell r="CQ1112" t="str">
            <v>Perú</v>
          </cell>
        </row>
        <row r="1113">
          <cell r="S1113" t="str">
            <v>29726386</v>
          </cell>
          <cell r="T1113" t="str">
            <v>ELIOT NORBERTO</v>
          </cell>
          <cell r="U1113" t="str">
            <v>CAHUAPAZA</v>
          </cell>
          <cell r="V1113" t="str">
            <v>CUBA</v>
          </cell>
          <cell r="X1113" t="str">
            <v>1978-03-02</v>
          </cell>
          <cell r="Y1113" t="str">
            <v>Masculino</v>
          </cell>
          <cell r="AG1113" t="str">
            <v>CIRUJANO DENTISTA</v>
          </cell>
          <cell r="AL1113" t="str">
            <v>25247</v>
          </cell>
          <cell r="AM1113" t="str">
            <v>NO</v>
          </cell>
          <cell r="AR1113" t="str">
            <v>SI</v>
          </cell>
          <cell r="AS1113" t="str">
            <v>NO</v>
          </cell>
          <cell r="AT1113" t="str">
            <v>NO</v>
          </cell>
          <cell r="AV1113" t="str">
            <v>2014-05-06</v>
          </cell>
          <cell r="AX1113" t="str">
            <v>Regimen 276</v>
          </cell>
          <cell r="AZ1113" t="str">
            <v>CD-I</v>
          </cell>
          <cell r="BA1113" t="str">
            <v>0115-CD-I-Cirujano Dentista (nivel I)</v>
          </cell>
          <cell r="BF1113" t="str">
            <v>NO</v>
          </cell>
          <cell r="BG1113" t="str">
            <v>NO</v>
          </cell>
          <cell r="BI1113" t="str">
            <v>NO</v>
          </cell>
          <cell r="BJ1113" t="str">
            <v>NO</v>
          </cell>
          <cell r="BL1113" t="str">
            <v>NO</v>
          </cell>
          <cell r="BN1113" t="str">
            <v>Profesionales de la Salud</v>
          </cell>
          <cell r="BO1113" t="str">
            <v>PROF. DE LA SALUD</v>
          </cell>
          <cell r="CM1113" t="str">
            <v>INACTIVO</v>
          </cell>
          <cell r="CQ1113" t="str">
            <v>Perú</v>
          </cell>
        </row>
        <row r="1114">
          <cell r="S1114" t="str">
            <v>44707374</v>
          </cell>
          <cell r="T1114" t="str">
            <v>MELISSA ALEJANDRINA</v>
          </cell>
          <cell r="U1114" t="str">
            <v>SIFUENTES</v>
          </cell>
          <cell r="V1114" t="str">
            <v>GUILLEN</v>
          </cell>
          <cell r="X1114" t="str">
            <v>1987-08-08</v>
          </cell>
          <cell r="Y1114" t="str">
            <v>Femenino</v>
          </cell>
          <cell r="AC1114" t="str">
            <v>MELIEXIT_99@HOTMAIL.COM</v>
          </cell>
          <cell r="AG1114" t="str">
            <v>OBSTETRA</v>
          </cell>
          <cell r="AL1114" t="str">
            <v>31063</v>
          </cell>
          <cell r="AM1114" t="str">
            <v>NO</v>
          </cell>
          <cell r="AR1114" t="str">
            <v>SI</v>
          </cell>
          <cell r="AS1114" t="str">
            <v>NO</v>
          </cell>
          <cell r="AT1114" t="str">
            <v>NO</v>
          </cell>
          <cell r="AV1114" t="str">
            <v>2014-10-16</v>
          </cell>
          <cell r="AX1114" t="str">
            <v>Regimen 276</v>
          </cell>
          <cell r="AZ1114" t="str">
            <v>OBS-I</v>
          </cell>
          <cell r="BA1114" t="str">
            <v>0110-OBS-I-Obstetriz (nivel 10)</v>
          </cell>
          <cell r="BF1114" t="str">
            <v>NO</v>
          </cell>
          <cell r="BG1114" t="str">
            <v>NO</v>
          </cell>
          <cell r="BI1114" t="str">
            <v>NO</v>
          </cell>
          <cell r="BJ1114" t="str">
            <v>NO</v>
          </cell>
          <cell r="BL1114" t="str">
            <v>NO</v>
          </cell>
          <cell r="BN1114" t="str">
            <v>Profesionales de la Salud</v>
          </cell>
          <cell r="BO1114" t="str">
            <v>PROF. DE LA SALUD</v>
          </cell>
          <cell r="CM1114" t="str">
            <v>INACTIVO</v>
          </cell>
          <cell r="CQ1114" t="str">
            <v>Perú</v>
          </cell>
        </row>
        <row r="1115">
          <cell r="S1115" t="str">
            <v>46545104</v>
          </cell>
          <cell r="T1115" t="str">
            <v>SHUNER ROBIL</v>
          </cell>
          <cell r="U1115" t="str">
            <v>HUAMANI</v>
          </cell>
          <cell r="V1115" t="str">
            <v>OSCCO</v>
          </cell>
          <cell r="X1115" t="str">
            <v>1988-09-23</v>
          </cell>
          <cell r="Y1115" t="str">
            <v>Masculino</v>
          </cell>
          <cell r="AC1115" t="str">
            <v>shunerguitarra@hotmail.com</v>
          </cell>
          <cell r="AD1115" t="str">
            <v>983625840</v>
          </cell>
          <cell r="AG1115" t="str">
            <v>CIRUJANO DENTISTA</v>
          </cell>
          <cell r="AL1115" t="str">
            <v>34825</v>
          </cell>
          <cell r="AM1115" t="str">
            <v>NO</v>
          </cell>
          <cell r="AR1115" t="str">
            <v>SI</v>
          </cell>
          <cell r="AS1115" t="str">
            <v>NO</v>
          </cell>
          <cell r="AT1115" t="str">
            <v>NO</v>
          </cell>
          <cell r="AV1115" t="str">
            <v>2015-05-06</v>
          </cell>
          <cell r="AX1115" t="str">
            <v>Regimen 276</v>
          </cell>
          <cell r="AZ1115" t="str">
            <v>CD-I</v>
          </cell>
          <cell r="BA1115" t="str">
            <v>0115-CD-I-Cirujano Dentista (nivel I)</v>
          </cell>
          <cell r="BF1115" t="str">
            <v>NO</v>
          </cell>
          <cell r="BG1115" t="str">
            <v>NO</v>
          </cell>
          <cell r="BI1115" t="str">
            <v>NO</v>
          </cell>
          <cell r="BJ1115" t="str">
            <v>NO</v>
          </cell>
          <cell r="BL1115" t="str">
            <v>NO</v>
          </cell>
          <cell r="BN1115" t="str">
            <v>Profesionales de la Salud</v>
          </cell>
          <cell r="BO1115" t="str">
            <v>PROF. DE LA SALUD</v>
          </cell>
          <cell r="CM1115" t="str">
            <v>INACTIVO</v>
          </cell>
          <cell r="CQ1115" t="str">
            <v>Perú</v>
          </cell>
        </row>
        <row r="1116">
          <cell r="S1116" t="str">
            <v>70516371</v>
          </cell>
          <cell r="T1116" t="str">
            <v>KATHERIN</v>
          </cell>
          <cell r="U1116" t="str">
            <v>LOAYZA</v>
          </cell>
          <cell r="V1116" t="str">
            <v>VILLAVICENCIO</v>
          </cell>
          <cell r="W1116" t="str">
            <v>SIN DATOS</v>
          </cell>
          <cell r="X1116" t="str">
            <v>02/01/1992</v>
          </cell>
          <cell r="Y1116" t="str">
            <v>Femenino</v>
          </cell>
          <cell r="Z1116" t="str">
            <v>Soltero</v>
          </cell>
          <cell r="AA1116" t="str">
            <v>CALLE AREQUIPA</v>
          </cell>
          <cell r="AC1116" t="str">
            <v>kalovi_4@hotmail.com</v>
          </cell>
          <cell r="AD1116" t="str">
            <v>979560488</v>
          </cell>
          <cell r="AE1116" t="str">
            <v>Superior Universitario</v>
          </cell>
          <cell r="AF1116" t="str">
            <v>Superior completo</v>
          </cell>
          <cell r="AG1116" t="str">
            <v>CIRUJANO DENTISTA</v>
          </cell>
          <cell r="AK1116" t="str">
            <v>TITULO</v>
          </cell>
          <cell r="AL1116" t="str">
            <v>38522</v>
          </cell>
          <cell r="AM1116" t="str">
            <v>NO</v>
          </cell>
          <cell r="AR1116" t="str">
            <v>SI</v>
          </cell>
          <cell r="AS1116" t="str">
            <v>NO</v>
          </cell>
          <cell r="AT1116" t="str">
            <v>NO</v>
          </cell>
          <cell r="AV1116" t="str">
            <v>2016-05-06</v>
          </cell>
          <cell r="AW1116" t="str">
            <v>ODONTOLOGO</v>
          </cell>
          <cell r="AX1116" t="str">
            <v>Regimen 276</v>
          </cell>
          <cell r="AZ1116" t="str">
            <v>CD-I</v>
          </cell>
          <cell r="BA1116" t="str">
            <v>0115-CD-I-Cirujano Dentista (nivel I)</v>
          </cell>
          <cell r="BB1116" t="str">
            <v>61</v>
          </cell>
          <cell r="BF1116" t="str">
            <v>NO</v>
          </cell>
          <cell r="BG1116" t="str">
            <v>NO</v>
          </cell>
          <cell r="BI1116" t="str">
            <v>NO</v>
          </cell>
          <cell r="BJ1116" t="str">
            <v>NO</v>
          </cell>
          <cell r="BL1116" t="str">
            <v>NO</v>
          </cell>
          <cell r="BM1116" t="str">
            <v>Activos</v>
          </cell>
          <cell r="BN1116" t="str">
            <v>Profesionales de la Salud</v>
          </cell>
          <cell r="BO1116" t="str">
            <v>PROF. DE LA SALUD</v>
          </cell>
          <cell r="CL1116" t="str">
            <v>UE Red De Salud Abancay</v>
          </cell>
          <cell r="CM1116" t="str">
            <v>INACTIVO</v>
          </cell>
          <cell r="CQ1116" t="str">
            <v>Perú</v>
          </cell>
        </row>
        <row r="1117">
          <cell r="S1117" t="str">
            <v>47145482</v>
          </cell>
          <cell r="T1117" t="str">
            <v>MARY LUZ</v>
          </cell>
          <cell r="U1117" t="str">
            <v>CARBAJAL</v>
          </cell>
          <cell r="V1117" t="str">
            <v>VASQUEZ</v>
          </cell>
          <cell r="X1117" t="str">
            <v>1988-09-21</v>
          </cell>
          <cell r="Y1117" t="str">
            <v>Femenino</v>
          </cell>
          <cell r="AM1117" t="str">
            <v>NO</v>
          </cell>
          <cell r="AR1117" t="str">
            <v>SI</v>
          </cell>
          <cell r="AS1117" t="str">
            <v>NO</v>
          </cell>
          <cell r="AT1117" t="str">
            <v>NO</v>
          </cell>
          <cell r="AV1117" t="str">
            <v>0000-00-00</v>
          </cell>
          <cell r="AX1117" t="str">
            <v>Regimen 728</v>
          </cell>
          <cell r="BF1117" t="str">
            <v>NO</v>
          </cell>
          <cell r="BG1117" t="str">
            <v>NO</v>
          </cell>
          <cell r="BI1117" t="str">
            <v>NO</v>
          </cell>
          <cell r="BJ1117" t="str">
            <v>NO</v>
          </cell>
          <cell r="BL1117" t="str">
            <v>NO</v>
          </cell>
          <cell r="CM1117" t="str">
            <v>INACTIVO</v>
          </cell>
          <cell r="CQ1117" t="str">
            <v>Perú</v>
          </cell>
        </row>
        <row r="1118">
          <cell r="S1118" t="str">
            <v>45148496</v>
          </cell>
          <cell r="T1118" t="str">
            <v>JORGE LUIS</v>
          </cell>
          <cell r="U1118" t="str">
            <v>GUTIERREZ</v>
          </cell>
          <cell r="V1118" t="str">
            <v>VALENTIN</v>
          </cell>
          <cell r="X1118" t="str">
            <v>1987-11-20</v>
          </cell>
          <cell r="Y1118" t="str">
            <v>Masculino</v>
          </cell>
          <cell r="AM1118" t="str">
            <v>NO</v>
          </cell>
          <cell r="AR1118" t="str">
            <v>SI</v>
          </cell>
          <cell r="AS1118" t="str">
            <v>NO</v>
          </cell>
          <cell r="AT1118" t="str">
            <v>NO</v>
          </cell>
          <cell r="AV1118" t="str">
            <v>0000-00-00</v>
          </cell>
          <cell r="AX1118" t="str">
            <v>Regimen 276</v>
          </cell>
          <cell r="BF1118" t="str">
            <v>NO</v>
          </cell>
          <cell r="BG1118" t="str">
            <v>NO</v>
          </cell>
          <cell r="BI1118" t="str">
            <v>NO</v>
          </cell>
          <cell r="BJ1118" t="str">
            <v>NO</v>
          </cell>
          <cell r="BL1118" t="str">
            <v>NO</v>
          </cell>
          <cell r="CM1118" t="str">
            <v>INACTIVO</v>
          </cell>
          <cell r="CQ1118" t="str">
            <v>Perú</v>
          </cell>
        </row>
        <row r="1119">
          <cell r="S1119" t="str">
            <v>23992659</v>
          </cell>
          <cell r="T1119" t="str">
            <v>NANCY</v>
          </cell>
          <cell r="U1119" t="str">
            <v>OVIEDO</v>
          </cell>
          <cell r="V1119" t="str">
            <v>QUISPE</v>
          </cell>
          <cell r="X1119" t="str">
            <v>1976-10-29</v>
          </cell>
          <cell r="Y1119" t="str">
            <v>Femenino</v>
          </cell>
          <cell r="AM1119" t="str">
            <v>NO</v>
          </cell>
          <cell r="AR1119" t="str">
            <v>SI</v>
          </cell>
          <cell r="AS1119" t="str">
            <v>NO</v>
          </cell>
          <cell r="AT1119" t="str">
            <v>NO</v>
          </cell>
          <cell r="AV1119" t="str">
            <v>0000-00-00</v>
          </cell>
          <cell r="AX1119" t="str">
            <v>Regimen 728</v>
          </cell>
          <cell r="BF1119" t="str">
            <v>NO</v>
          </cell>
          <cell r="BG1119" t="str">
            <v>NO</v>
          </cell>
          <cell r="BI1119" t="str">
            <v>NO</v>
          </cell>
          <cell r="BJ1119" t="str">
            <v>NO</v>
          </cell>
          <cell r="BL1119" t="str">
            <v>NO</v>
          </cell>
          <cell r="CM1119" t="str">
            <v>INACTIVO</v>
          </cell>
          <cell r="CQ1119" t="str">
            <v>Perú</v>
          </cell>
        </row>
        <row r="1120">
          <cell r="S1120" t="str">
            <v>31045249</v>
          </cell>
          <cell r="T1120" t="str">
            <v>DAYNE</v>
          </cell>
          <cell r="U1120" t="str">
            <v>SANCHEZ</v>
          </cell>
          <cell r="V1120" t="str">
            <v>CORDOVA</v>
          </cell>
          <cell r="X1120" t="str">
            <v>1978-05-18</v>
          </cell>
          <cell r="Y1120" t="str">
            <v>Femenino</v>
          </cell>
          <cell r="AG1120" t="str">
            <v>ENFERMERA(O)</v>
          </cell>
          <cell r="AK1120" t="str">
            <v>TITULO</v>
          </cell>
          <cell r="AM1120" t="str">
            <v>NO</v>
          </cell>
          <cell r="AR1120" t="str">
            <v>SI</v>
          </cell>
          <cell r="AS1120" t="str">
            <v>NO</v>
          </cell>
          <cell r="AT1120" t="str">
            <v>NO</v>
          </cell>
          <cell r="AV1120" t="str">
            <v>2012-12-01</v>
          </cell>
          <cell r="AW1120" t="str">
            <v>ENFERMERA/O</v>
          </cell>
          <cell r="AX1120" t="str">
            <v>Regimen 1057 (CAS)</v>
          </cell>
          <cell r="AY1120" t="str">
            <v>Contrato CAS</v>
          </cell>
          <cell r="AZ1120" t="str">
            <v>Sin Nivel Remunerativo</v>
          </cell>
          <cell r="BA1120" t="str">
            <v>0000-Sin Nivel Remunerativo</v>
          </cell>
          <cell r="BC1120" t="str">
            <v>Recursos Ordinarios</v>
          </cell>
          <cell r="BF1120" t="str">
            <v>NO</v>
          </cell>
          <cell r="BG1120" t="str">
            <v>NO</v>
          </cell>
          <cell r="BI1120" t="str">
            <v>NO</v>
          </cell>
          <cell r="BJ1120" t="str">
            <v>NO</v>
          </cell>
          <cell r="BL1120" t="str">
            <v>NO</v>
          </cell>
          <cell r="BM1120" t="str">
            <v>Contrato Administrativo de Servicios</v>
          </cell>
          <cell r="BN1120" t="str">
            <v>Profesionales de la Salud</v>
          </cell>
          <cell r="BO1120" t="str">
            <v>PROF. DE LA SALUD</v>
          </cell>
          <cell r="CM1120" t="str">
            <v>INACTIVO</v>
          </cell>
          <cell r="CQ1120" t="str">
            <v>Perú</v>
          </cell>
        </row>
        <row r="1121">
          <cell r="S1121" t="str">
            <v>42396718</v>
          </cell>
          <cell r="T1121" t="str">
            <v>OLGA</v>
          </cell>
          <cell r="U1121" t="str">
            <v>OLIVERA</v>
          </cell>
          <cell r="V1121" t="str">
            <v>MENA</v>
          </cell>
          <cell r="W1121" t="str">
            <v>SIN DATOS</v>
          </cell>
          <cell r="X1121" t="str">
            <v>08/05/1984</v>
          </cell>
          <cell r="Y1121" t="str">
            <v>Femenino</v>
          </cell>
          <cell r="Z1121" t="str">
            <v>Soltero</v>
          </cell>
          <cell r="AA1121" t="str">
            <v>ANEXO CASINCHIHUA</v>
          </cell>
          <cell r="AC1121" t="str">
            <v>olga8_4@hotmail.com</v>
          </cell>
          <cell r="AD1121" t="str">
            <v>973281045</v>
          </cell>
          <cell r="AE1121" t="str">
            <v>Superior Universitario</v>
          </cell>
          <cell r="AF1121" t="str">
            <v>Superior completo</v>
          </cell>
          <cell r="AG1121" t="str">
            <v>CIRUJANO DENTISTA</v>
          </cell>
          <cell r="AK1121" t="str">
            <v>TITULO</v>
          </cell>
          <cell r="AL1121" t="str">
            <v>30939</v>
          </cell>
          <cell r="AM1121" t="str">
            <v>NO</v>
          </cell>
          <cell r="AR1121" t="str">
            <v>SI</v>
          </cell>
          <cell r="AS1121" t="str">
            <v>NO</v>
          </cell>
          <cell r="AT1121" t="str">
            <v>NO</v>
          </cell>
          <cell r="AV1121" t="str">
            <v>2013-10-16</v>
          </cell>
          <cell r="AW1121" t="str">
            <v>ODONTOLOGO</v>
          </cell>
          <cell r="AX1121" t="str">
            <v>Regimen 728</v>
          </cell>
          <cell r="AY1121" t="str">
            <v>Contrato CLAS</v>
          </cell>
          <cell r="BE1121" t="str">
            <v>Presencial</v>
          </cell>
          <cell r="BF1121" t="str">
            <v>NO</v>
          </cell>
          <cell r="BG1121" t="str">
            <v>NO</v>
          </cell>
          <cell r="BI1121" t="str">
            <v>NO</v>
          </cell>
          <cell r="BJ1121" t="str">
            <v>NO</v>
          </cell>
          <cell r="BL1121" t="str">
            <v>NO</v>
          </cell>
          <cell r="CL1121" t="str">
            <v>UE Red De Salud Abancay</v>
          </cell>
          <cell r="CM1121" t="str">
            <v>ACTIVO</v>
          </cell>
          <cell r="CQ1121" t="str">
            <v>Perú</v>
          </cell>
          <cell r="CR1121" t="str">
            <v>MICRORED DE SALUD MICAELA BASTIDAS</v>
          </cell>
        </row>
        <row r="1122">
          <cell r="S1122" t="str">
            <v>41267490</v>
          </cell>
          <cell r="T1122" t="str">
            <v>YUDIT VERONICA</v>
          </cell>
          <cell r="U1122" t="str">
            <v>CHOQUE</v>
          </cell>
          <cell r="V1122" t="str">
            <v>CHACOLLA</v>
          </cell>
          <cell r="X1122" t="str">
            <v>1982-04-27</v>
          </cell>
          <cell r="Y1122" t="str">
            <v>Femenino</v>
          </cell>
          <cell r="AG1122" t="str">
            <v>VETERINARIO</v>
          </cell>
          <cell r="AL1122" t="str">
            <v>7782</v>
          </cell>
          <cell r="AM1122" t="str">
            <v>NO</v>
          </cell>
          <cell r="AR1122" t="str">
            <v>SI</v>
          </cell>
          <cell r="AS1122" t="str">
            <v>NO</v>
          </cell>
          <cell r="AT1122" t="str">
            <v>NO</v>
          </cell>
          <cell r="AV1122" t="str">
            <v>2014-05-06</v>
          </cell>
          <cell r="AX1122" t="str">
            <v>Regimen 276</v>
          </cell>
          <cell r="AZ1122" t="str">
            <v>OPS-V</v>
          </cell>
          <cell r="BA1122" t="str">
            <v>0318-OPS-V-Otro Profesional de Salud (nivel V)</v>
          </cell>
          <cell r="BF1122" t="str">
            <v>NO</v>
          </cell>
          <cell r="BG1122" t="str">
            <v>NO</v>
          </cell>
          <cell r="BI1122" t="str">
            <v>NO</v>
          </cell>
          <cell r="BJ1122" t="str">
            <v>NO</v>
          </cell>
          <cell r="BL1122" t="str">
            <v>NO</v>
          </cell>
          <cell r="BN1122" t="str">
            <v>Profesionales de la Salud</v>
          </cell>
          <cell r="BO1122" t="str">
            <v>PROF. DE LA SALUD</v>
          </cell>
          <cell r="CM1122" t="str">
            <v>INACTIVO</v>
          </cell>
          <cell r="CQ1122" t="str">
            <v>Perú</v>
          </cell>
        </row>
        <row r="1123">
          <cell r="S1123" t="str">
            <v>40532539</v>
          </cell>
          <cell r="T1123" t="str">
            <v>ANNALEE BLANCA MARGARITA</v>
          </cell>
          <cell r="U1123" t="str">
            <v>CRUZ</v>
          </cell>
          <cell r="V1123" t="str">
            <v>CALLONZA</v>
          </cell>
          <cell r="X1123" t="str">
            <v>1980-04-26</v>
          </cell>
          <cell r="Y1123" t="str">
            <v>Femenino</v>
          </cell>
          <cell r="AC1123" t="str">
            <v>anablancacruz@gmail.com</v>
          </cell>
          <cell r="AD1123" t="str">
            <v>951566117</v>
          </cell>
          <cell r="AG1123" t="str">
            <v>CIRUJANO DENTISTA</v>
          </cell>
          <cell r="AL1123" t="str">
            <v>31807</v>
          </cell>
          <cell r="AM1123" t="str">
            <v>NO</v>
          </cell>
          <cell r="AR1123" t="str">
            <v>SI</v>
          </cell>
          <cell r="AS1123" t="str">
            <v>NO</v>
          </cell>
          <cell r="AT1123" t="str">
            <v>NO</v>
          </cell>
          <cell r="AV1123" t="str">
            <v>2014-10-16</v>
          </cell>
          <cell r="AX1123" t="str">
            <v>Regimen 276</v>
          </cell>
          <cell r="AZ1123" t="str">
            <v>CD-I</v>
          </cell>
          <cell r="BA1123" t="str">
            <v>0115-CD-I-Cirujano Dentista (nivel I)</v>
          </cell>
          <cell r="BF1123" t="str">
            <v>NO</v>
          </cell>
          <cell r="BG1123" t="str">
            <v>NO</v>
          </cell>
          <cell r="BI1123" t="str">
            <v>NO</v>
          </cell>
          <cell r="BJ1123" t="str">
            <v>NO</v>
          </cell>
          <cell r="BL1123" t="str">
            <v>NO</v>
          </cell>
          <cell r="BN1123" t="str">
            <v>Profesionales de la Salud</v>
          </cell>
          <cell r="BO1123" t="str">
            <v>PROF. DE LA SALUD</v>
          </cell>
          <cell r="CM1123" t="str">
            <v>INACTIVO</v>
          </cell>
          <cell r="CQ1123" t="str">
            <v>Perú</v>
          </cell>
        </row>
        <row r="1124">
          <cell r="S1124" t="str">
            <v>46129267</v>
          </cell>
          <cell r="T1124" t="str">
            <v>DIANA</v>
          </cell>
          <cell r="U1124" t="str">
            <v>CHOQUE</v>
          </cell>
          <cell r="V1124" t="str">
            <v>ROJAS</v>
          </cell>
          <cell r="X1124" t="str">
            <v>1987-06-25</v>
          </cell>
          <cell r="Y1124" t="str">
            <v>Femenino</v>
          </cell>
          <cell r="AC1124" t="str">
            <v>dianachoquerojas@gmail.com</v>
          </cell>
          <cell r="AD1124" t="str">
            <v>978641980</v>
          </cell>
          <cell r="AG1124" t="str">
            <v>VETERINARIO</v>
          </cell>
          <cell r="AL1124" t="str">
            <v>9044</v>
          </cell>
          <cell r="AM1124" t="str">
            <v>NO</v>
          </cell>
          <cell r="AR1124" t="str">
            <v>SI</v>
          </cell>
          <cell r="AS1124" t="str">
            <v>NO</v>
          </cell>
          <cell r="AT1124" t="str">
            <v>NO</v>
          </cell>
          <cell r="AV1124" t="str">
            <v>2015-05-06</v>
          </cell>
          <cell r="AX1124" t="str">
            <v>Regimen 276</v>
          </cell>
          <cell r="AZ1124" t="str">
            <v>OPS-IV</v>
          </cell>
          <cell r="BA1124" t="str">
            <v>0319-OPS-IV-Otro Profesional de Salud (nivel IV)</v>
          </cell>
          <cell r="BF1124" t="str">
            <v>NO</v>
          </cell>
          <cell r="BG1124" t="str">
            <v>NO</v>
          </cell>
          <cell r="BI1124" t="str">
            <v>NO</v>
          </cell>
          <cell r="BJ1124" t="str">
            <v>NO</v>
          </cell>
          <cell r="BL1124" t="str">
            <v>NO</v>
          </cell>
          <cell r="BN1124" t="str">
            <v>Profesionales de la Salud</v>
          </cell>
          <cell r="BO1124" t="str">
            <v>PROF. DE LA SALUD</v>
          </cell>
          <cell r="CM1124" t="str">
            <v>INACTIVO</v>
          </cell>
          <cell r="CQ1124" t="str">
            <v>Perú</v>
          </cell>
        </row>
        <row r="1125">
          <cell r="S1125" t="str">
            <v>31034439</v>
          </cell>
          <cell r="T1125" t="str">
            <v>VICENTE</v>
          </cell>
          <cell r="U1125" t="str">
            <v>AZURIN</v>
          </cell>
          <cell r="V1125" t="str">
            <v>BORDA</v>
          </cell>
          <cell r="W1125" t="str">
            <v>SIN DATOS</v>
          </cell>
          <cell r="X1125" t="str">
            <v>05/04/1969</v>
          </cell>
          <cell r="Y1125" t="str">
            <v>Masculino</v>
          </cell>
          <cell r="Z1125" t="str">
            <v>Soltero</v>
          </cell>
          <cell r="AA1125" t="str">
            <v>SIN DATOS</v>
          </cell>
          <cell r="AC1125" t="str">
            <v>vicenteaborda@hotmail.com</v>
          </cell>
          <cell r="AD1125" t="str">
            <v>983902291</v>
          </cell>
          <cell r="AE1125" t="str">
            <v>Superior Técnico</v>
          </cell>
          <cell r="AF1125" t="str">
            <v>Técnico superior incompleto</v>
          </cell>
          <cell r="AG1125" t="str">
            <v>TECNICO AUTOMOTRIZ</v>
          </cell>
          <cell r="AK1125" t="str">
            <v>EGRESADO</v>
          </cell>
          <cell r="AM1125" t="str">
            <v>NO</v>
          </cell>
          <cell r="AR1125" t="str">
            <v>SI</v>
          </cell>
          <cell r="AS1125" t="str">
            <v>NO</v>
          </cell>
          <cell r="AT1125" t="str">
            <v>NO</v>
          </cell>
          <cell r="AV1125" t="str">
            <v>2013-01-05</v>
          </cell>
          <cell r="AW1125" t="str">
            <v>CHOFER</v>
          </cell>
          <cell r="AX1125" t="str">
            <v>Regimen 728</v>
          </cell>
          <cell r="AY1125" t="str">
            <v>Contrato CLAS</v>
          </cell>
          <cell r="BE1125" t="str">
            <v>Presencial</v>
          </cell>
          <cell r="BF1125" t="str">
            <v>NO</v>
          </cell>
          <cell r="BG1125" t="str">
            <v>NO</v>
          </cell>
          <cell r="BI1125" t="str">
            <v>NO</v>
          </cell>
          <cell r="BJ1125" t="str">
            <v>NO</v>
          </cell>
          <cell r="BL1125" t="str">
            <v>NO</v>
          </cell>
          <cell r="CL1125" t="str">
            <v>UE Red De Salud Abancay</v>
          </cell>
          <cell r="CM1125" t="str">
            <v>ACTIVO</v>
          </cell>
          <cell r="CQ1125" t="str">
            <v>Perú</v>
          </cell>
          <cell r="CR1125" t="str">
            <v>MICRORED DE SALUD MICAELA BASTIDAS</v>
          </cell>
        </row>
        <row r="1126">
          <cell r="S1126" t="str">
            <v>40007124</v>
          </cell>
          <cell r="T1126" t="str">
            <v>FRED</v>
          </cell>
          <cell r="U1126" t="str">
            <v>ARDILES</v>
          </cell>
          <cell r="V1126" t="str">
            <v>HUAMANI</v>
          </cell>
          <cell r="X1126" t="str">
            <v>1978-10-05</v>
          </cell>
          <cell r="Y1126" t="str">
            <v>Masculino</v>
          </cell>
          <cell r="AC1126" t="str">
            <v>zeus27-5@hotmail.com</v>
          </cell>
          <cell r="AD1126" t="str">
            <v>991347030</v>
          </cell>
          <cell r="AG1126" t="str">
            <v>CIRUJANO DENTISTA</v>
          </cell>
          <cell r="AK1126" t="str">
            <v>TITULO</v>
          </cell>
          <cell r="AL1126" t="str">
            <v>36106</v>
          </cell>
          <cell r="AM1126" t="str">
            <v>NO</v>
          </cell>
          <cell r="AR1126" t="str">
            <v>SI</v>
          </cell>
          <cell r="AS1126" t="str">
            <v>NO</v>
          </cell>
          <cell r="AT1126" t="str">
            <v>NO</v>
          </cell>
          <cell r="AV1126" t="str">
            <v>2015-10-16</v>
          </cell>
          <cell r="AW1126" t="str">
            <v>ODONTOLOGO</v>
          </cell>
          <cell r="AX1126" t="str">
            <v>Regimen 276</v>
          </cell>
          <cell r="AZ1126" t="str">
            <v>CD-I</v>
          </cell>
          <cell r="BA1126" t="str">
            <v>0115-CD-I-Cirujano Dentista (nivel I)</v>
          </cell>
          <cell r="BB1126" t="str">
            <v>61</v>
          </cell>
          <cell r="BF1126" t="str">
            <v>NO</v>
          </cell>
          <cell r="BG1126" t="str">
            <v>NO</v>
          </cell>
          <cell r="BI1126" t="str">
            <v>NO</v>
          </cell>
          <cell r="BJ1126" t="str">
            <v>NO</v>
          </cell>
          <cell r="BL1126" t="str">
            <v>NO</v>
          </cell>
          <cell r="BN1126" t="str">
            <v>Profesionales de la Salud</v>
          </cell>
          <cell r="BO1126" t="str">
            <v>PROF. DE LA SALUD</v>
          </cell>
          <cell r="CM1126" t="str">
            <v>INACTIVO</v>
          </cell>
          <cell r="CQ1126" t="str">
            <v>Perú</v>
          </cell>
        </row>
        <row r="1127">
          <cell r="S1127" t="str">
            <v>45610636</v>
          </cell>
          <cell r="T1127" t="str">
            <v>EUGENIA</v>
          </cell>
          <cell r="U1127" t="str">
            <v>OBISPO</v>
          </cell>
          <cell r="V1127" t="str">
            <v>BOZA</v>
          </cell>
          <cell r="W1127" t="str">
            <v>SIN DATOS</v>
          </cell>
          <cell r="X1127" t="str">
            <v>19/06/1988</v>
          </cell>
          <cell r="Y1127" t="str">
            <v>Femenino</v>
          </cell>
          <cell r="Z1127" t="str">
            <v>Soltero</v>
          </cell>
          <cell r="AA1127" t="str">
            <v>MZ C LT 20A COOP. VIV. CANTO GRANDE</v>
          </cell>
          <cell r="AC1127" t="str">
            <v>nathy_443@hotmail.com</v>
          </cell>
          <cell r="AD1127" t="str">
            <v>935033684</v>
          </cell>
          <cell r="AE1127" t="str">
            <v>Superior Universitario</v>
          </cell>
          <cell r="AF1127" t="str">
            <v>Superior completo</v>
          </cell>
          <cell r="AG1127" t="str">
            <v>VETERINARIO</v>
          </cell>
          <cell r="AK1127" t="str">
            <v>TITULO</v>
          </cell>
          <cell r="AL1127" t="str">
            <v>9333</v>
          </cell>
          <cell r="AM1127" t="str">
            <v>NO</v>
          </cell>
          <cell r="AR1127" t="str">
            <v>SI</v>
          </cell>
          <cell r="AS1127" t="str">
            <v>NO</v>
          </cell>
          <cell r="AT1127" t="str">
            <v>NO</v>
          </cell>
          <cell r="AV1127" t="str">
            <v>2016-05-06</v>
          </cell>
          <cell r="AW1127" t="str">
            <v>MEDICO VETERINARIO</v>
          </cell>
          <cell r="AX1127" t="str">
            <v>Regimen 276</v>
          </cell>
          <cell r="AZ1127" t="str">
            <v>OPS-IV</v>
          </cell>
          <cell r="BA1127" t="str">
            <v>0319-OPS-IV-Otro Profesional de Salud (nivel IV)</v>
          </cell>
          <cell r="BB1127" t="str">
            <v>24</v>
          </cell>
          <cell r="BF1127" t="str">
            <v>NO</v>
          </cell>
          <cell r="BG1127" t="str">
            <v>NO</v>
          </cell>
          <cell r="BI1127" t="str">
            <v>NO</v>
          </cell>
          <cell r="BJ1127" t="str">
            <v>NO</v>
          </cell>
          <cell r="BL1127" t="str">
            <v>NO</v>
          </cell>
          <cell r="BM1127" t="str">
            <v>Activos</v>
          </cell>
          <cell r="BN1127" t="str">
            <v>Profesionales de la Salud</v>
          </cell>
          <cell r="BO1127" t="str">
            <v>PROF. DE LA SALUD</v>
          </cell>
          <cell r="CL1127" t="str">
            <v>UE Red De Salud Abancay</v>
          </cell>
          <cell r="CM1127" t="str">
            <v>INACTIVO</v>
          </cell>
          <cell r="CQ1127" t="str">
            <v>Perú</v>
          </cell>
        </row>
        <row r="1128">
          <cell r="S1128" t="str">
            <v>43658726</v>
          </cell>
          <cell r="T1128" t="str">
            <v>VILMA</v>
          </cell>
          <cell r="U1128" t="str">
            <v>QUISPE</v>
          </cell>
          <cell r="V1128" t="str">
            <v>VARGAS</v>
          </cell>
          <cell r="W1128" t="str">
            <v>SIN DATOS</v>
          </cell>
          <cell r="X1128" t="str">
            <v>12/03/1986</v>
          </cell>
          <cell r="Y1128" t="str">
            <v>Femenino</v>
          </cell>
          <cell r="Z1128" t="str">
            <v>Soltero</v>
          </cell>
          <cell r="AA1128" t="str">
            <v>ANEXO LIMANQUI</v>
          </cell>
          <cell r="AE1128" t="str">
            <v>Superior Técnico</v>
          </cell>
          <cell r="AF1128" t="str">
            <v>Técnico superior completo</v>
          </cell>
          <cell r="AG1128" t="str">
            <v>TECNICO EN ENFERMERIA</v>
          </cell>
          <cell r="AK1128" t="str">
            <v>TITULO</v>
          </cell>
          <cell r="AM1128" t="str">
            <v>NO</v>
          </cell>
          <cell r="AR1128" t="str">
            <v>SI</v>
          </cell>
          <cell r="AS1128" t="str">
            <v>NO</v>
          </cell>
          <cell r="AT1128" t="str">
            <v>NO</v>
          </cell>
          <cell r="AV1128" t="str">
            <v>01/05/2020</v>
          </cell>
          <cell r="AW1128" t="str">
            <v>TECNICO/A EN ENFERMERIA I</v>
          </cell>
          <cell r="AX1128" t="str">
            <v>Regimen 276</v>
          </cell>
          <cell r="AY1128" t="str">
            <v>Nombrado</v>
          </cell>
          <cell r="AZ1128" t="str">
            <v>STA</v>
          </cell>
          <cell r="BA1128" t="str">
            <v>0094-STA-Servidor Tecnico A</v>
          </cell>
          <cell r="BB1128" t="str">
            <v>TA</v>
          </cell>
          <cell r="BE1128" t="str">
            <v>Presencial</v>
          </cell>
          <cell r="BF1128" t="str">
            <v>NO</v>
          </cell>
          <cell r="BG1128" t="str">
            <v>NO</v>
          </cell>
          <cell r="BI1128" t="str">
            <v>NO</v>
          </cell>
          <cell r="BJ1128" t="str">
            <v>NO</v>
          </cell>
          <cell r="BL1128" t="str">
            <v>NO</v>
          </cell>
          <cell r="BM1128" t="str">
            <v>Activos</v>
          </cell>
          <cell r="BN1128" t="str">
            <v>Tecnicos</v>
          </cell>
          <cell r="BO1128" t="str">
            <v>TECNICO ASIS</v>
          </cell>
          <cell r="CL1128" t="str">
            <v>UE Red De Salud Abancay</v>
          </cell>
          <cell r="CM1128" t="str">
            <v>INACTIVO</v>
          </cell>
          <cell r="CQ1128" t="str">
            <v>Perú</v>
          </cell>
          <cell r="CR1128" t="str">
            <v>MICRORED DE SALUD MICAELA BASTIDAS</v>
          </cell>
        </row>
        <row r="1129">
          <cell r="S1129" t="str">
            <v>43546578</v>
          </cell>
          <cell r="T1129" t="str">
            <v>JOHN</v>
          </cell>
          <cell r="U1129" t="str">
            <v>MACCAPA</v>
          </cell>
          <cell r="V1129" t="str">
            <v>CHANCA</v>
          </cell>
          <cell r="W1129" t="str">
            <v>SIN DATOS</v>
          </cell>
          <cell r="X1129" t="str">
            <v>04/06/1983</v>
          </cell>
          <cell r="Y1129" t="str">
            <v>Masculino</v>
          </cell>
          <cell r="Z1129" t="str">
            <v>Soltero</v>
          </cell>
          <cell r="AA1129" t="str">
            <v>AV.AYACUCHO S/N</v>
          </cell>
          <cell r="AC1129" t="str">
            <v>johnmach01@hotmail.com</v>
          </cell>
          <cell r="AD1129" t="str">
            <v>998668022</v>
          </cell>
          <cell r="AE1129" t="str">
            <v>Superior Universitario</v>
          </cell>
          <cell r="AF1129" t="str">
            <v>Superior completo</v>
          </cell>
          <cell r="AG1129" t="str">
            <v>OBSTETRA</v>
          </cell>
          <cell r="AK1129" t="str">
            <v>TITULO</v>
          </cell>
          <cell r="AL1129" t="str">
            <v>31491</v>
          </cell>
          <cell r="AM1129" t="str">
            <v>NO</v>
          </cell>
          <cell r="AR1129" t="str">
            <v>SI</v>
          </cell>
          <cell r="AS1129" t="str">
            <v>NO</v>
          </cell>
          <cell r="AT1129" t="str">
            <v>NO</v>
          </cell>
          <cell r="AU1129" t="str">
            <v>2016-04-05</v>
          </cell>
          <cell r="AV1129" t="str">
            <v>01/04/2018</v>
          </cell>
          <cell r="AW1129" t="str">
            <v>OBSTETRA</v>
          </cell>
          <cell r="AX1129" t="str">
            <v>Regimen 276</v>
          </cell>
          <cell r="AY1129" t="str">
            <v>Contratado 276 - Plazo fijo</v>
          </cell>
          <cell r="AZ1129" t="str">
            <v>OBS-II</v>
          </cell>
          <cell r="BA1129" t="str">
            <v>0111-OBS-II-Obstetriz (nivel 11)</v>
          </cell>
          <cell r="BB1129" t="str">
            <v>2</v>
          </cell>
          <cell r="BE1129" t="str">
            <v>Presencial</v>
          </cell>
          <cell r="BF1129" t="str">
            <v>NO</v>
          </cell>
          <cell r="BG1129" t="str">
            <v>NO</v>
          </cell>
          <cell r="BI1129" t="str">
            <v>NO</v>
          </cell>
          <cell r="BJ1129" t="str">
            <v>NO</v>
          </cell>
          <cell r="BL1129" t="str">
            <v>NO</v>
          </cell>
          <cell r="BM1129" t="str">
            <v>Activos</v>
          </cell>
          <cell r="BN1129" t="str">
            <v>Profesionales de la Salud</v>
          </cell>
          <cell r="BO1129" t="str">
            <v>PROF. DE LA SALUD</v>
          </cell>
          <cell r="CL1129" t="str">
            <v>UE Red De Salud Abancay</v>
          </cell>
          <cell r="CM1129" t="str">
            <v>INACTIVO</v>
          </cell>
          <cell r="CQ1129" t="str">
            <v>Perú</v>
          </cell>
          <cell r="CR1129" t="str">
            <v>MICRORED DE SALUD MICAELA BASTIDAS</v>
          </cell>
        </row>
        <row r="1130">
          <cell r="S1130" t="str">
            <v>44338320</v>
          </cell>
          <cell r="T1130" t="str">
            <v>GUILLERMO</v>
          </cell>
          <cell r="U1130" t="str">
            <v>CAMACHO</v>
          </cell>
          <cell r="V1130" t="str">
            <v>HUAMAN</v>
          </cell>
          <cell r="W1130" t="str">
            <v>SIN DATOS</v>
          </cell>
          <cell r="X1130" t="str">
            <v>02/09/1985</v>
          </cell>
          <cell r="Y1130" t="str">
            <v>Masculino</v>
          </cell>
          <cell r="Z1130" t="str">
            <v>Soltero</v>
          </cell>
          <cell r="AA1130" t="str">
            <v>ANEXO SAHUANAY</v>
          </cell>
          <cell r="AE1130" t="str">
            <v>Superior Técnico</v>
          </cell>
          <cell r="AF1130" t="str">
            <v>Técnico superior completo</v>
          </cell>
          <cell r="AG1130" t="str">
            <v>TECNICO EN ENFERMERIA</v>
          </cell>
          <cell r="AK1130" t="str">
            <v>TITULO</v>
          </cell>
          <cell r="AM1130" t="str">
            <v>NO</v>
          </cell>
          <cell r="AR1130" t="str">
            <v>SI</v>
          </cell>
          <cell r="AS1130" t="str">
            <v>NO</v>
          </cell>
          <cell r="AT1130" t="str">
            <v>NO</v>
          </cell>
          <cell r="AV1130" t="str">
            <v>2013-01-01</v>
          </cell>
          <cell r="AW1130" t="str">
            <v>TECNICO/A EN ENFERMERIA I</v>
          </cell>
          <cell r="AX1130" t="str">
            <v>Regimen 728</v>
          </cell>
          <cell r="AY1130" t="str">
            <v>Contrato CLAS</v>
          </cell>
          <cell r="BE1130" t="str">
            <v>Presencial</v>
          </cell>
          <cell r="BF1130" t="str">
            <v>NO</v>
          </cell>
          <cell r="BG1130" t="str">
            <v>NO</v>
          </cell>
          <cell r="BI1130" t="str">
            <v>NO</v>
          </cell>
          <cell r="BJ1130" t="str">
            <v>NO</v>
          </cell>
          <cell r="BL1130" t="str">
            <v>NO</v>
          </cell>
          <cell r="CL1130" t="str">
            <v>UE Red De Salud Abancay</v>
          </cell>
          <cell r="CM1130" t="str">
            <v>ACTIVO</v>
          </cell>
          <cell r="CQ1130" t="str">
            <v>Perú</v>
          </cell>
          <cell r="CR1130" t="str">
            <v>MICRORED DE SALUD MICAELA BASTIDAS</v>
          </cell>
        </row>
        <row r="1131">
          <cell r="S1131" t="str">
            <v>46029598</v>
          </cell>
          <cell r="T1131" t="str">
            <v>ROSITA</v>
          </cell>
          <cell r="U1131" t="str">
            <v>LOVERA</v>
          </cell>
          <cell r="V1131" t="str">
            <v>VICUÑA</v>
          </cell>
          <cell r="X1131" t="str">
            <v>1989-11-22</v>
          </cell>
          <cell r="Y1131" t="str">
            <v>Femenino</v>
          </cell>
          <cell r="AC1131" t="str">
            <v>rosxi_lv_22@hotmail.com</v>
          </cell>
          <cell r="AD1131" t="str">
            <v>940158066</v>
          </cell>
          <cell r="AG1131" t="str">
            <v>OBSTETRA</v>
          </cell>
          <cell r="AK1131" t="str">
            <v>TITULO</v>
          </cell>
          <cell r="AL1131" t="str">
            <v>32722</v>
          </cell>
          <cell r="AM1131" t="str">
            <v>NO</v>
          </cell>
          <cell r="AR1131" t="str">
            <v>SI</v>
          </cell>
          <cell r="AS1131" t="str">
            <v>NO</v>
          </cell>
          <cell r="AT1131" t="str">
            <v>NO</v>
          </cell>
          <cell r="AV1131" t="str">
            <v>2015-10-16</v>
          </cell>
          <cell r="AW1131" t="str">
            <v>OBSTETRA</v>
          </cell>
          <cell r="AX1131" t="str">
            <v>Regimen 276</v>
          </cell>
          <cell r="AZ1131" t="str">
            <v>OBS-I</v>
          </cell>
          <cell r="BA1131" t="str">
            <v>0110-OBS-I-Obstetriz (nivel 10)</v>
          </cell>
          <cell r="BB1131" t="str">
            <v>1</v>
          </cell>
          <cell r="BF1131" t="str">
            <v>NO</v>
          </cell>
          <cell r="BG1131" t="str">
            <v>NO</v>
          </cell>
          <cell r="BI1131" t="str">
            <v>NO</v>
          </cell>
          <cell r="BJ1131" t="str">
            <v>NO</v>
          </cell>
          <cell r="BL1131" t="str">
            <v>NO</v>
          </cell>
          <cell r="BN1131" t="str">
            <v>Profesionales de la Salud</v>
          </cell>
          <cell r="BO1131" t="str">
            <v>PROF. DE LA SALUD</v>
          </cell>
          <cell r="CM1131" t="str">
            <v>INACTIVO</v>
          </cell>
          <cell r="CQ1131" t="str">
            <v>Perú</v>
          </cell>
        </row>
        <row r="1132">
          <cell r="S1132" t="str">
            <v>40039521</v>
          </cell>
          <cell r="T1132" t="str">
            <v>JOSE CARLOS</v>
          </cell>
          <cell r="U1132" t="str">
            <v>GONZALES</v>
          </cell>
          <cell r="V1132" t="str">
            <v>MUÑOZ</v>
          </cell>
          <cell r="W1132" t="str">
            <v>SIN DATOS</v>
          </cell>
          <cell r="X1132" t="str">
            <v>25/02/1978</v>
          </cell>
          <cell r="Y1132" t="str">
            <v>Masculino</v>
          </cell>
          <cell r="Z1132" t="str">
            <v>Soltero</v>
          </cell>
          <cell r="AA1132" t="str">
            <v>NUÑEZ</v>
          </cell>
          <cell r="AC1132" t="str">
            <v>karlosjose252gm@hotmail.com</v>
          </cell>
          <cell r="AD1132" t="str">
            <v>965637986</v>
          </cell>
          <cell r="AE1132" t="str">
            <v>Superior Universitario</v>
          </cell>
          <cell r="AF1132" t="str">
            <v>Superior completo</v>
          </cell>
          <cell r="AG1132" t="str">
            <v>CIRUJANO DENTISTA</v>
          </cell>
          <cell r="AK1132" t="str">
            <v>TITULO</v>
          </cell>
          <cell r="AL1132" t="str">
            <v>37809</v>
          </cell>
          <cell r="AM1132" t="str">
            <v>NO</v>
          </cell>
          <cell r="AR1132" t="str">
            <v>SI</v>
          </cell>
          <cell r="AS1132" t="str">
            <v>NO</v>
          </cell>
          <cell r="AT1132" t="str">
            <v>NO</v>
          </cell>
          <cell r="AV1132" t="str">
            <v>2016-05-06</v>
          </cell>
          <cell r="AW1132" t="str">
            <v>ODONTOLOGO</v>
          </cell>
          <cell r="AX1132" t="str">
            <v>Regimen 276</v>
          </cell>
          <cell r="AZ1132" t="str">
            <v>CD-I</v>
          </cell>
          <cell r="BA1132" t="str">
            <v>0115-CD-I-Cirujano Dentista (nivel I)</v>
          </cell>
          <cell r="BB1132" t="str">
            <v>61</v>
          </cell>
          <cell r="BF1132" t="str">
            <v>NO</v>
          </cell>
          <cell r="BG1132" t="str">
            <v>NO</v>
          </cell>
          <cell r="BI1132" t="str">
            <v>NO</v>
          </cell>
          <cell r="BJ1132" t="str">
            <v>NO</v>
          </cell>
          <cell r="BL1132" t="str">
            <v>NO</v>
          </cell>
          <cell r="BM1132" t="str">
            <v>Activos</v>
          </cell>
          <cell r="BN1132" t="str">
            <v>Profesionales de la Salud</v>
          </cell>
          <cell r="BO1132" t="str">
            <v>PROF. DE LA SALUD</v>
          </cell>
          <cell r="CL1132" t="str">
            <v>UE Red De Salud Abancay</v>
          </cell>
          <cell r="CM1132" t="str">
            <v>INACTIVO</v>
          </cell>
          <cell r="CQ1132" t="str">
            <v>Perú</v>
          </cell>
        </row>
        <row r="1133">
          <cell r="S1133" t="str">
            <v>41178063</v>
          </cell>
          <cell r="T1133" t="str">
            <v>NANCY</v>
          </cell>
          <cell r="U1133" t="str">
            <v>SALAZAR</v>
          </cell>
          <cell r="V1133" t="str">
            <v>GUTIERREZ</v>
          </cell>
          <cell r="W1133" t="str">
            <v>SIN DATOS</v>
          </cell>
          <cell r="X1133" t="str">
            <v>17/07/1981</v>
          </cell>
          <cell r="Y1133" t="str">
            <v>Femenino</v>
          </cell>
          <cell r="Z1133" t="str">
            <v>Soltero</v>
          </cell>
          <cell r="AA1133" t="str">
            <v>C P M CASHINCHIHUA</v>
          </cell>
          <cell r="AC1133" t="str">
            <v>mirasol_2003@hotmail.com</v>
          </cell>
          <cell r="AD1133" t="str">
            <v>941087109</v>
          </cell>
          <cell r="AE1133" t="str">
            <v>Superior Universitario</v>
          </cell>
          <cell r="AF1133" t="str">
            <v>Superior completo</v>
          </cell>
          <cell r="AG1133" t="str">
            <v>ENFERMERA(O)</v>
          </cell>
          <cell r="AK1133" t="str">
            <v>TITULO</v>
          </cell>
          <cell r="AL1133" t="str">
            <v>50687</v>
          </cell>
          <cell r="AM1133" t="str">
            <v>NO</v>
          </cell>
          <cell r="AR1133" t="str">
            <v>SI</v>
          </cell>
          <cell r="AS1133" t="str">
            <v>NO</v>
          </cell>
          <cell r="AT1133" t="str">
            <v>NO</v>
          </cell>
          <cell r="AV1133" t="str">
            <v>2011-04-05</v>
          </cell>
          <cell r="AW1133" t="str">
            <v>ENFERMERA/O</v>
          </cell>
          <cell r="AX1133" t="str">
            <v>Regimen 276</v>
          </cell>
          <cell r="AY1133" t="str">
            <v>Nombrado</v>
          </cell>
          <cell r="AZ1133" t="str">
            <v>ENF-10</v>
          </cell>
          <cell r="BA1133" t="str">
            <v>0076-ENF-10-Enfermera (nivel I)</v>
          </cell>
          <cell r="BB1133" t="str">
            <v>10</v>
          </cell>
          <cell r="BE1133" t="str">
            <v>Presencial</v>
          </cell>
          <cell r="BF1133" t="str">
            <v>NO</v>
          </cell>
          <cell r="BG1133" t="str">
            <v>NO</v>
          </cell>
          <cell r="BI1133" t="str">
            <v>NO</v>
          </cell>
          <cell r="BJ1133" t="str">
            <v>NO</v>
          </cell>
          <cell r="BK1133" t="str">
            <v>07/11/2017</v>
          </cell>
          <cell r="BL1133" t="str">
            <v>SI</v>
          </cell>
          <cell r="BM1133" t="str">
            <v>Activos</v>
          </cell>
          <cell r="BN1133" t="str">
            <v>Profesionales de la Salud</v>
          </cell>
          <cell r="BO1133" t="str">
            <v>PROF. DE LA SALUD</v>
          </cell>
          <cell r="CL1133" t="str">
            <v>UE Red De Salud Abancay</v>
          </cell>
          <cell r="CM1133" t="str">
            <v>INACTIVO</v>
          </cell>
          <cell r="CQ1133" t="str">
            <v>Perú</v>
          </cell>
          <cell r="CR1133" t="str">
            <v>MICRORED DE SALUD CENTENARIO</v>
          </cell>
        </row>
        <row r="1134">
          <cell r="S1134" t="str">
            <v>72273671</v>
          </cell>
          <cell r="T1134" t="str">
            <v>ZULMA</v>
          </cell>
          <cell r="U1134" t="str">
            <v>SERRANO</v>
          </cell>
          <cell r="V1134" t="str">
            <v>HUAMAN</v>
          </cell>
          <cell r="W1134" t="str">
            <v>SIN DATOS</v>
          </cell>
          <cell r="X1134" t="str">
            <v>11/11/1996</v>
          </cell>
          <cell r="Y1134" t="str">
            <v>Femenino</v>
          </cell>
          <cell r="Z1134" t="str">
            <v>Soltero</v>
          </cell>
          <cell r="AA1134" t="str">
            <v>COMUNIDAD CIRCA</v>
          </cell>
          <cell r="AE1134" t="str">
            <v>Superior Técnico</v>
          </cell>
          <cell r="AF1134" t="str">
            <v>Técnico superior completo</v>
          </cell>
          <cell r="AG1134" t="str">
            <v>TECNICO EN ENFERMERIA</v>
          </cell>
          <cell r="AK1134" t="str">
            <v>TITULO</v>
          </cell>
          <cell r="AM1134" t="str">
            <v>NO</v>
          </cell>
          <cell r="AR1134" t="str">
            <v>SI</v>
          </cell>
          <cell r="AS1134" t="str">
            <v>NO</v>
          </cell>
          <cell r="AT1134" t="str">
            <v>NO</v>
          </cell>
          <cell r="AV1134" t="str">
            <v>18/06/2021</v>
          </cell>
          <cell r="AW1134" t="str">
            <v>TECNICO/A EN ENFERMERIA I</v>
          </cell>
          <cell r="AX1134" t="str">
            <v>Regimen 1057 (CAS)</v>
          </cell>
          <cell r="AY1134" t="str">
            <v>Contrato CAS</v>
          </cell>
          <cell r="AZ1134" t="str">
            <v>Sin Nivel Remunerativo</v>
          </cell>
          <cell r="BA1134" t="str">
            <v>0000-Sin Nivel Remunerativo</v>
          </cell>
          <cell r="BC1134" t="str">
            <v>Recursos Ordinarios</v>
          </cell>
          <cell r="BE1134" t="str">
            <v>Presencial</v>
          </cell>
          <cell r="BF1134" t="str">
            <v>NO</v>
          </cell>
          <cell r="BG1134" t="str">
            <v>NO</v>
          </cell>
          <cell r="BI1134" t="str">
            <v>NO</v>
          </cell>
          <cell r="BJ1134" t="str">
            <v>NO</v>
          </cell>
          <cell r="BL1134" t="str">
            <v>NO</v>
          </cell>
          <cell r="BM1134" t="str">
            <v>Contrato Administrativo de Servicios</v>
          </cell>
          <cell r="BN1134" t="str">
            <v>Tecnicos</v>
          </cell>
          <cell r="BO1134" t="str">
            <v>TECNICO ASIS</v>
          </cell>
          <cell r="CL1134" t="str">
            <v>UE Red De Salud Abancay</v>
          </cell>
          <cell r="CM1134" t="str">
            <v>INACTIVO</v>
          </cell>
          <cell r="CQ1134" t="str">
            <v>Perú</v>
          </cell>
        </row>
        <row r="1135">
          <cell r="S1135" t="str">
            <v>46734602</v>
          </cell>
          <cell r="T1135" t="str">
            <v>ANAIS</v>
          </cell>
          <cell r="U1135" t="str">
            <v>QUISPE</v>
          </cell>
          <cell r="V1135" t="str">
            <v>CHIPA</v>
          </cell>
          <cell r="W1135" t="str">
            <v>SIN DATOS</v>
          </cell>
          <cell r="X1135" t="str">
            <v>03/01/1992</v>
          </cell>
          <cell r="Y1135" t="str">
            <v>Femenino</v>
          </cell>
          <cell r="Z1135" t="str">
            <v>Soltero</v>
          </cell>
          <cell r="AA1135" t="str">
            <v>SACSAMARCA</v>
          </cell>
          <cell r="AE1135" t="str">
            <v>Superior Universitario</v>
          </cell>
          <cell r="AF1135" t="str">
            <v>Superior completo</v>
          </cell>
          <cell r="AG1135" t="str">
            <v>ENFERMERA(O)</v>
          </cell>
          <cell r="AK1135" t="str">
            <v>TITULO</v>
          </cell>
          <cell r="AM1135" t="str">
            <v>NO</v>
          </cell>
          <cell r="AR1135" t="str">
            <v>SI</v>
          </cell>
          <cell r="AS1135" t="str">
            <v>NO</v>
          </cell>
          <cell r="AT1135" t="str">
            <v>NO</v>
          </cell>
          <cell r="AU1135" t="str">
            <v>05/11/2021</v>
          </cell>
          <cell r="AV1135" t="str">
            <v>09/08/2022</v>
          </cell>
          <cell r="AW1135" t="str">
            <v>ENFERMERA/O</v>
          </cell>
          <cell r="AX1135" t="str">
            <v>Regimen 1057 (CAS)</v>
          </cell>
          <cell r="AY1135" t="str">
            <v>CAS LEY N° 31538</v>
          </cell>
          <cell r="AZ1135" t="str">
            <v>Sin Nivel Remunerativo</v>
          </cell>
          <cell r="BA1135" t="str">
            <v>0000-Sin Nivel Remunerativo</v>
          </cell>
          <cell r="BC1135" t="str">
            <v>Recursos Ordinarios</v>
          </cell>
          <cell r="BD1135" t="str">
            <v>2900</v>
          </cell>
          <cell r="BE1135" t="str">
            <v>Presencial</v>
          </cell>
          <cell r="BF1135" t="str">
            <v>NO</v>
          </cell>
          <cell r="BG1135" t="str">
            <v>NO</v>
          </cell>
          <cell r="BI1135" t="str">
            <v>NO</v>
          </cell>
          <cell r="BJ1135" t="str">
            <v>NO</v>
          </cell>
          <cell r="BL1135" t="str">
            <v>NO</v>
          </cell>
          <cell r="BM1135" t="str">
            <v>Contrato Administrativo de Servicios</v>
          </cell>
          <cell r="BN1135" t="str">
            <v>Profesionales de la Salud</v>
          </cell>
          <cell r="BO1135" t="str">
            <v>PROF. DE LA SALUD</v>
          </cell>
          <cell r="CL1135" t="str">
            <v>UE Red De Salud Abancay</v>
          </cell>
          <cell r="CM1135" t="str">
            <v>CAS SIN PLAZA</v>
          </cell>
          <cell r="CN1135" t="str">
            <v>07/02/2022</v>
          </cell>
          <cell r="CO1135" t="str">
            <v>31/01/2022</v>
          </cell>
          <cell r="CP1135" t="str">
            <v>272651_8427_2022-02-0820-02-19.pdf</v>
          </cell>
          <cell r="CQ1135" t="str">
            <v>Perú</v>
          </cell>
          <cell r="CR1135" t="str">
            <v>MICRORED DE SALUD CENTENARIO</v>
          </cell>
        </row>
        <row r="1136">
          <cell r="S1136" t="str">
            <v>46148955</v>
          </cell>
          <cell r="T1136" t="str">
            <v>RINA ISABEL</v>
          </cell>
          <cell r="U1136" t="str">
            <v>SEQUEIROS</v>
          </cell>
          <cell r="V1136" t="str">
            <v>SALCEDO</v>
          </cell>
          <cell r="X1136" t="str">
            <v>1990-02-04</v>
          </cell>
          <cell r="Y1136" t="str">
            <v>Femenino</v>
          </cell>
          <cell r="AG1136" t="str">
            <v>ENFERMERA(O)</v>
          </cell>
          <cell r="AL1136" t="str">
            <v>70652</v>
          </cell>
          <cell r="AM1136" t="str">
            <v>NO</v>
          </cell>
          <cell r="AR1136" t="str">
            <v>SI</v>
          </cell>
          <cell r="AS1136" t="str">
            <v>NO</v>
          </cell>
          <cell r="AT1136" t="str">
            <v>NO</v>
          </cell>
          <cell r="AV1136" t="str">
            <v>2014-05-06</v>
          </cell>
          <cell r="AX1136" t="str">
            <v>Regimen 276</v>
          </cell>
          <cell r="AZ1136" t="str">
            <v>ENF-10</v>
          </cell>
          <cell r="BA1136" t="str">
            <v>0076-ENF-10-Enfermera (nivel I)</v>
          </cell>
          <cell r="BF1136" t="str">
            <v>NO</v>
          </cell>
          <cell r="BG1136" t="str">
            <v>NO</v>
          </cell>
          <cell r="BI1136" t="str">
            <v>NO</v>
          </cell>
          <cell r="BJ1136" t="str">
            <v>NO</v>
          </cell>
          <cell r="BL1136" t="str">
            <v>NO</v>
          </cell>
          <cell r="BN1136" t="str">
            <v>Profesionales de la Salud</v>
          </cell>
          <cell r="BO1136" t="str">
            <v>PROF. DE LA SALUD</v>
          </cell>
          <cell r="CM1136" t="str">
            <v>INACTIVO</v>
          </cell>
          <cell r="CQ1136" t="str">
            <v>Perú</v>
          </cell>
        </row>
        <row r="1137">
          <cell r="S1137" t="str">
            <v>47262964</v>
          </cell>
          <cell r="T1137" t="str">
            <v>MARIBEL</v>
          </cell>
          <cell r="U1137" t="str">
            <v>VASQUEZ</v>
          </cell>
          <cell r="V1137" t="str">
            <v>SAUÑE</v>
          </cell>
          <cell r="W1137" t="str">
            <v>SIN DATOS</v>
          </cell>
          <cell r="X1137" t="str">
            <v>04/09/1992</v>
          </cell>
          <cell r="Y1137" t="str">
            <v>Femenino</v>
          </cell>
          <cell r="Z1137" t="str">
            <v>Soltero</v>
          </cell>
          <cell r="AA1137" t="str">
            <v>SIN DATOS</v>
          </cell>
          <cell r="AC1137" t="str">
            <v>soymrbl@gmail.com</v>
          </cell>
          <cell r="AD1137" t="str">
            <v>949310425</v>
          </cell>
          <cell r="AE1137" t="str">
            <v>Superior Universitario</v>
          </cell>
          <cell r="AF1137" t="str">
            <v>Superior completo</v>
          </cell>
          <cell r="AG1137" t="str">
            <v>ENFERMERA(O)</v>
          </cell>
          <cell r="AK1137" t="str">
            <v>TITULO</v>
          </cell>
          <cell r="AL1137" t="str">
            <v>079137</v>
          </cell>
          <cell r="AM1137" t="str">
            <v>NO</v>
          </cell>
          <cell r="AR1137" t="str">
            <v>SI</v>
          </cell>
          <cell r="AS1137" t="str">
            <v>NO</v>
          </cell>
          <cell r="AT1137" t="str">
            <v>NO</v>
          </cell>
          <cell r="AV1137" t="str">
            <v>2016-05-06</v>
          </cell>
          <cell r="AW1137" t="str">
            <v>ENFERMERA/O</v>
          </cell>
          <cell r="AX1137" t="str">
            <v>Regimen 276</v>
          </cell>
          <cell r="AZ1137" t="str">
            <v>ENF-10</v>
          </cell>
          <cell r="BA1137" t="str">
            <v>0076-ENF-10-Enfermera (nivel I)</v>
          </cell>
          <cell r="BB1137" t="str">
            <v>10</v>
          </cell>
          <cell r="BF1137" t="str">
            <v>NO</v>
          </cell>
          <cell r="BG1137" t="str">
            <v>NO</v>
          </cell>
          <cell r="BI1137" t="str">
            <v>NO</v>
          </cell>
          <cell r="BJ1137" t="str">
            <v>NO</v>
          </cell>
          <cell r="BL1137" t="str">
            <v>NO</v>
          </cell>
          <cell r="BM1137" t="str">
            <v>Activos</v>
          </cell>
          <cell r="BN1137" t="str">
            <v>Profesionales de la Salud</v>
          </cell>
          <cell r="BO1137" t="str">
            <v>PROF. DE LA SALUD</v>
          </cell>
          <cell r="CL1137" t="str">
            <v>UE Red De Salud Abancay</v>
          </cell>
          <cell r="CM1137" t="str">
            <v>INACTIVO</v>
          </cell>
          <cell r="CQ1137" t="str">
            <v>Perú</v>
          </cell>
        </row>
        <row r="1138">
          <cell r="S1138" t="str">
            <v>44984781</v>
          </cell>
          <cell r="T1138" t="str">
            <v>KARLA EVELYN</v>
          </cell>
          <cell r="U1138" t="str">
            <v>SOTO</v>
          </cell>
          <cell r="V1138" t="str">
            <v>BACA</v>
          </cell>
          <cell r="X1138" t="str">
            <v>1988-01-13</v>
          </cell>
          <cell r="Y1138" t="str">
            <v>Femenino</v>
          </cell>
          <cell r="AC1138" t="str">
            <v>karlitayshuner@gmail.com</v>
          </cell>
          <cell r="AD1138" t="str">
            <v>983974657</v>
          </cell>
          <cell r="AG1138" t="str">
            <v>CIRUJANO DENTISTA</v>
          </cell>
          <cell r="AL1138" t="str">
            <v>34826</v>
          </cell>
          <cell r="AM1138" t="str">
            <v>NO</v>
          </cell>
          <cell r="AR1138" t="str">
            <v>SI</v>
          </cell>
          <cell r="AS1138" t="str">
            <v>NO</v>
          </cell>
          <cell r="AT1138" t="str">
            <v>NO</v>
          </cell>
          <cell r="AV1138" t="str">
            <v>2015-05-06</v>
          </cell>
          <cell r="AX1138" t="str">
            <v>Regimen 276</v>
          </cell>
          <cell r="AZ1138" t="str">
            <v>CD-I</v>
          </cell>
          <cell r="BA1138" t="str">
            <v>0115-CD-I-Cirujano Dentista (nivel I)</v>
          </cell>
          <cell r="BF1138" t="str">
            <v>NO</v>
          </cell>
          <cell r="BG1138" t="str">
            <v>NO</v>
          </cell>
          <cell r="BI1138" t="str">
            <v>NO</v>
          </cell>
          <cell r="BJ1138" t="str">
            <v>NO</v>
          </cell>
          <cell r="BL1138" t="str">
            <v>NO</v>
          </cell>
          <cell r="BN1138" t="str">
            <v>Profesionales de la Salud</v>
          </cell>
          <cell r="BO1138" t="str">
            <v>PROF. DE LA SALUD</v>
          </cell>
          <cell r="CM1138" t="str">
            <v>INACTIVO</v>
          </cell>
          <cell r="CQ1138" t="str">
            <v>Perú</v>
          </cell>
        </row>
        <row r="1139">
          <cell r="S1139" t="str">
            <v>47833073</v>
          </cell>
          <cell r="T1139" t="str">
            <v>KIARA NOHELI</v>
          </cell>
          <cell r="U1139" t="str">
            <v>ANCALLA</v>
          </cell>
          <cell r="V1139" t="str">
            <v>QUISPE</v>
          </cell>
          <cell r="W1139" t="str">
            <v>SIN DATOS</v>
          </cell>
          <cell r="X1139" t="str">
            <v>21/05/1991</v>
          </cell>
          <cell r="Y1139" t="str">
            <v>Femenino</v>
          </cell>
          <cell r="Z1139" t="str">
            <v>Soltero</v>
          </cell>
          <cell r="AA1139" t="str">
            <v>SIN DATOS</v>
          </cell>
          <cell r="AC1139" t="str">
            <v>nolii_91@hotmail.com</v>
          </cell>
          <cell r="AD1139" t="str">
            <v>976740929</v>
          </cell>
          <cell r="AE1139" t="str">
            <v>Superior Universitario</v>
          </cell>
          <cell r="AF1139" t="str">
            <v>Superior completo</v>
          </cell>
          <cell r="AG1139" t="str">
            <v>CIRUJANO DENTISTA</v>
          </cell>
          <cell r="AK1139" t="str">
            <v>TITULO</v>
          </cell>
          <cell r="AL1139" t="str">
            <v>38120</v>
          </cell>
          <cell r="AM1139" t="str">
            <v>NO</v>
          </cell>
          <cell r="AR1139" t="str">
            <v>SI</v>
          </cell>
          <cell r="AS1139" t="str">
            <v>NO</v>
          </cell>
          <cell r="AT1139" t="str">
            <v>NO</v>
          </cell>
          <cell r="AV1139" t="str">
            <v>2016-05-06</v>
          </cell>
          <cell r="AW1139" t="str">
            <v>ODONTOLOGO</v>
          </cell>
          <cell r="AX1139" t="str">
            <v>Regimen 276</v>
          </cell>
          <cell r="AZ1139" t="str">
            <v>CD-I</v>
          </cell>
          <cell r="BA1139" t="str">
            <v>0115-CD-I-Cirujano Dentista (nivel I)</v>
          </cell>
          <cell r="BB1139" t="str">
            <v>61</v>
          </cell>
          <cell r="BF1139" t="str">
            <v>NO</v>
          </cell>
          <cell r="BG1139" t="str">
            <v>NO</v>
          </cell>
          <cell r="BI1139" t="str">
            <v>NO</v>
          </cell>
          <cell r="BJ1139" t="str">
            <v>NO</v>
          </cell>
          <cell r="BL1139" t="str">
            <v>NO</v>
          </cell>
          <cell r="BM1139" t="str">
            <v>Activos</v>
          </cell>
          <cell r="BN1139" t="str">
            <v>Profesionales de la Salud</v>
          </cell>
          <cell r="BO1139" t="str">
            <v>PROF. DE LA SALUD</v>
          </cell>
          <cell r="CL1139" t="str">
            <v>UE Red De Salud Abancay</v>
          </cell>
          <cell r="CM1139" t="str">
            <v>INACTIVO</v>
          </cell>
          <cell r="CQ1139" t="str">
            <v>Perú</v>
          </cell>
        </row>
        <row r="1140">
          <cell r="S1140" t="str">
            <v>42557391</v>
          </cell>
          <cell r="T1140" t="str">
            <v>SALOMON</v>
          </cell>
          <cell r="U1140" t="str">
            <v>AYQUIPA</v>
          </cell>
          <cell r="V1140" t="str">
            <v>CARRASCO</v>
          </cell>
          <cell r="X1140" t="str">
            <v>1983-07-23</v>
          </cell>
          <cell r="Y1140" t="str">
            <v>Masculino</v>
          </cell>
          <cell r="AC1140" t="str">
            <v>SAC2317@HOTMAIL.COM</v>
          </cell>
          <cell r="AD1140" t="str">
            <v>940891211</v>
          </cell>
          <cell r="AG1140" t="str">
            <v>ENFERMERA(O)</v>
          </cell>
          <cell r="AL1140" t="str">
            <v>67865</v>
          </cell>
          <cell r="AM1140" t="str">
            <v>NO</v>
          </cell>
          <cell r="AR1140" t="str">
            <v>SI</v>
          </cell>
          <cell r="AS1140" t="str">
            <v>NO</v>
          </cell>
          <cell r="AT1140" t="str">
            <v>NO</v>
          </cell>
          <cell r="AX1140" t="str">
            <v>Regimen 276</v>
          </cell>
          <cell r="BF1140" t="str">
            <v>NO</v>
          </cell>
          <cell r="BG1140" t="str">
            <v>NO</v>
          </cell>
          <cell r="BI1140" t="str">
            <v>NO</v>
          </cell>
          <cell r="BJ1140" t="str">
            <v>NO</v>
          </cell>
          <cell r="BL1140" t="str">
            <v>NO</v>
          </cell>
          <cell r="CM1140" t="str">
            <v>INACTIVO</v>
          </cell>
          <cell r="CQ1140" t="str">
            <v>Perú</v>
          </cell>
        </row>
        <row r="1141">
          <cell r="S1141" t="str">
            <v>45173782</v>
          </cell>
          <cell r="T1141" t="str">
            <v>YESSENIA</v>
          </cell>
          <cell r="U1141" t="str">
            <v>SALDIVAR</v>
          </cell>
          <cell r="V1141" t="str">
            <v>PAIRA</v>
          </cell>
          <cell r="X1141" t="str">
            <v>1988-05-28</v>
          </cell>
          <cell r="Y1141" t="str">
            <v>Femenino</v>
          </cell>
          <cell r="AC1141" t="str">
            <v>yesmi_estar@hotmail.com</v>
          </cell>
          <cell r="AD1141" t="str">
            <v>995853330</v>
          </cell>
          <cell r="AG1141" t="str">
            <v>ENFERMERA(O)</v>
          </cell>
          <cell r="AL1141" t="str">
            <v>66208</v>
          </cell>
          <cell r="AM1141" t="str">
            <v>NO</v>
          </cell>
          <cell r="AR1141" t="str">
            <v>SI</v>
          </cell>
          <cell r="AS1141" t="str">
            <v>NO</v>
          </cell>
          <cell r="AT1141" t="str">
            <v>NO</v>
          </cell>
          <cell r="AX1141" t="str">
            <v>Regimen 276</v>
          </cell>
          <cell r="BF1141" t="str">
            <v>NO</v>
          </cell>
          <cell r="BG1141" t="str">
            <v>NO</v>
          </cell>
          <cell r="BI1141" t="str">
            <v>NO</v>
          </cell>
          <cell r="BJ1141" t="str">
            <v>NO</v>
          </cell>
          <cell r="BL1141" t="str">
            <v>NO</v>
          </cell>
          <cell r="CM1141" t="str">
            <v>INACTIVO</v>
          </cell>
          <cell r="CQ1141" t="str">
            <v>Perú</v>
          </cell>
        </row>
        <row r="1142">
          <cell r="S1142" t="str">
            <v>43146661</v>
          </cell>
          <cell r="T1142" t="str">
            <v>JENNY GIOVANNA</v>
          </cell>
          <cell r="U1142" t="str">
            <v>TAIPE</v>
          </cell>
          <cell r="V1142" t="str">
            <v>CONDORI</v>
          </cell>
          <cell r="X1142" t="str">
            <v>1985-07-29</v>
          </cell>
          <cell r="Y1142" t="str">
            <v>Femenino</v>
          </cell>
          <cell r="AC1142" t="str">
            <v>paloma_29j@hotmail.com</v>
          </cell>
          <cell r="AD1142" t="str">
            <v>959115621</v>
          </cell>
          <cell r="AG1142" t="str">
            <v>ENFERMERA(O)</v>
          </cell>
          <cell r="AL1142" t="str">
            <v>76615</v>
          </cell>
          <cell r="AM1142" t="str">
            <v>NO</v>
          </cell>
          <cell r="AR1142" t="str">
            <v>SI</v>
          </cell>
          <cell r="AS1142" t="str">
            <v>NO</v>
          </cell>
          <cell r="AT1142" t="str">
            <v>NO</v>
          </cell>
          <cell r="AV1142" t="str">
            <v>2015-05-06</v>
          </cell>
          <cell r="AX1142" t="str">
            <v>Regimen 276</v>
          </cell>
          <cell r="AZ1142" t="str">
            <v>ENF-10</v>
          </cell>
          <cell r="BA1142" t="str">
            <v>0076-ENF-10-Enfermera (nivel I)</v>
          </cell>
          <cell r="BF1142" t="str">
            <v>NO</v>
          </cell>
          <cell r="BG1142" t="str">
            <v>NO</v>
          </cell>
          <cell r="BI1142" t="str">
            <v>NO</v>
          </cell>
          <cell r="BJ1142" t="str">
            <v>NO</v>
          </cell>
          <cell r="BL1142" t="str">
            <v>NO</v>
          </cell>
          <cell r="BN1142" t="str">
            <v>Profesionales de la Salud</v>
          </cell>
          <cell r="BO1142" t="str">
            <v>PROF. DE LA SALUD</v>
          </cell>
          <cell r="CM1142" t="str">
            <v>INACTIVO</v>
          </cell>
          <cell r="CQ1142" t="str">
            <v>Perú</v>
          </cell>
        </row>
        <row r="1143">
          <cell r="S1143" t="str">
            <v>44139925</v>
          </cell>
          <cell r="T1143" t="str">
            <v>ZUNILDA</v>
          </cell>
          <cell r="U1143" t="str">
            <v>MORALES</v>
          </cell>
          <cell r="V1143" t="str">
            <v>RIOS</v>
          </cell>
          <cell r="W1143" t="str">
            <v>SIN DATOS</v>
          </cell>
          <cell r="X1143" t="str">
            <v>16/01/1987</v>
          </cell>
          <cell r="Y1143" t="str">
            <v>Femenino</v>
          </cell>
          <cell r="Z1143" t="str">
            <v>Soltero</v>
          </cell>
          <cell r="AA1143" t="str">
            <v>CC.PP. LOS ROSALES A4 LT 15</v>
          </cell>
          <cell r="AC1143" t="str">
            <v>zunildamorales@hotmail.com</v>
          </cell>
          <cell r="AD1143" t="str">
            <v>967157000</v>
          </cell>
          <cell r="AE1143" t="str">
            <v>Superior Universitario</v>
          </cell>
          <cell r="AF1143" t="str">
            <v>Superior completo</v>
          </cell>
          <cell r="AG1143" t="str">
            <v>ENFERMERA(O)</v>
          </cell>
          <cell r="AK1143" t="str">
            <v>TITULO</v>
          </cell>
          <cell r="AL1143" t="str">
            <v>79156</v>
          </cell>
          <cell r="AM1143" t="str">
            <v>NO</v>
          </cell>
          <cell r="AR1143" t="str">
            <v>SI</v>
          </cell>
          <cell r="AS1143" t="str">
            <v>NO</v>
          </cell>
          <cell r="AT1143" t="str">
            <v>NO</v>
          </cell>
          <cell r="AV1143" t="str">
            <v>2016-05-06</v>
          </cell>
          <cell r="AW1143" t="str">
            <v>ENFERMERA/O</v>
          </cell>
          <cell r="AX1143" t="str">
            <v>Regimen 728</v>
          </cell>
          <cell r="AY1143" t="str">
            <v>Contrato CLAS</v>
          </cell>
          <cell r="BE1143" t="str">
            <v>Presencial</v>
          </cell>
          <cell r="BF1143" t="str">
            <v>NO</v>
          </cell>
          <cell r="BG1143" t="str">
            <v>NO</v>
          </cell>
          <cell r="BI1143" t="str">
            <v>NO</v>
          </cell>
          <cell r="BJ1143" t="str">
            <v>NO</v>
          </cell>
          <cell r="BL1143" t="str">
            <v>NO</v>
          </cell>
          <cell r="CL1143" t="str">
            <v>UE Red De Salud Abancay</v>
          </cell>
          <cell r="CM1143" t="str">
            <v>ACTIVO</v>
          </cell>
          <cell r="CQ1143" t="str">
            <v>Perú</v>
          </cell>
          <cell r="CR1143" t="str">
            <v>MICRORED DE SALUD MICAELA BASTIDAS</v>
          </cell>
        </row>
        <row r="1144">
          <cell r="S1144" t="str">
            <v>44485922</v>
          </cell>
          <cell r="T1144" t="str">
            <v>ADA</v>
          </cell>
          <cell r="U1144" t="str">
            <v>VEGA</v>
          </cell>
          <cell r="V1144" t="str">
            <v>CHACON</v>
          </cell>
          <cell r="W1144" t="str">
            <v>SIN DATOS</v>
          </cell>
          <cell r="X1144" t="str">
            <v>24/10/1986</v>
          </cell>
          <cell r="Y1144" t="str">
            <v>Femenino</v>
          </cell>
          <cell r="Z1144" t="str">
            <v>Casado</v>
          </cell>
          <cell r="AA1144" t="str">
            <v>DESCANSO</v>
          </cell>
          <cell r="AE1144" t="str">
            <v>Superior Técnico</v>
          </cell>
          <cell r="AF1144" t="str">
            <v>Técnico superior completo</v>
          </cell>
          <cell r="AG1144" t="str">
            <v>TECNICO EN ENFERMERIA</v>
          </cell>
          <cell r="AK1144" t="str">
            <v>TITULO</v>
          </cell>
          <cell r="AM1144" t="str">
            <v>NO</v>
          </cell>
          <cell r="AR1144" t="str">
            <v>SI</v>
          </cell>
          <cell r="AS1144" t="str">
            <v>NO</v>
          </cell>
          <cell r="AT1144" t="str">
            <v>NO</v>
          </cell>
          <cell r="AU1144" t="str">
            <v>01/01/2021</v>
          </cell>
          <cell r="AV1144" t="str">
            <v>01/01/2021</v>
          </cell>
          <cell r="AW1144" t="str">
            <v>TECNICO/A EN ENFERMERIA I</v>
          </cell>
          <cell r="AX1144" t="str">
            <v>Regimen 728</v>
          </cell>
          <cell r="AY1144" t="str">
            <v>Contrato CLAS</v>
          </cell>
          <cell r="BE1144" t="str">
            <v>Presencial</v>
          </cell>
          <cell r="BF1144" t="str">
            <v>NO</v>
          </cell>
          <cell r="BG1144" t="str">
            <v>NO</v>
          </cell>
          <cell r="BI1144" t="str">
            <v>NO</v>
          </cell>
          <cell r="BJ1144" t="str">
            <v>NO</v>
          </cell>
          <cell r="BL1144" t="str">
            <v>NO</v>
          </cell>
          <cell r="CL1144" t="str">
            <v>UE Red De Salud Abancay</v>
          </cell>
          <cell r="CM1144" t="str">
            <v>ACTIVO</v>
          </cell>
          <cell r="CQ1144" t="str">
            <v>Perú</v>
          </cell>
        </row>
        <row r="1145">
          <cell r="S1145" t="str">
            <v>45662752</v>
          </cell>
          <cell r="T1145" t="str">
            <v>MARCO ANTONIO</v>
          </cell>
          <cell r="U1145" t="str">
            <v>SANCHEZ</v>
          </cell>
          <cell r="V1145" t="str">
            <v>AGUILAR</v>
          </cell>
          <cell r="W1145" t="str">
            <v>SIN DATOS</v>
          </cell>
          <cell r="X1145" t="str">
            <v>10/01/1989</v>
          </cell>
          <cell r="Y1145" t="str">
            <v>Masculino</v>
          </cell>
          <cell r="Z1145" t="str">
            <v>Soltero</v>
          </cell>
          <cell r="AA1145" t="str">
            <v>SURIMAN 115</v>
          </cell>
          <cell r="AC1145" t="str">
            <v>mark_2318@hotmail.com</v>
          </cell>
          <cell r="AD1145" t="str">
            <v>990668000</v>
          </cell>
          <cell r="AE1145" t="str">
            <v>Superior Universitario</v>
          </cell>
          <cell r="AF1145" t="str">
            <v>Superior completo</v>
          </cell>
          <cell r="AG1145" t="str">
            <v>VETERINARIO</v>
          </cell>
          <cell r="AL1145" t="str">
            <v>7817</v>
          </cell>
          <cell r="AM1145" t="str">
            <v>NO</v>
          </cell>
          <cell r="AR1145" t="str">
            <v>SI</v>
          </cell>
          <cell r="AS1145" t="str">
            <v>NO</v>
          </cell>
          <cell r="AT1145" t="str">
            <v>NO</v>
          </cell>
          <cell r="AV1145" t="str">
            <v>01/02/2017</v>
          </cell>
          <cell r="AW1145" t="str">
            <v>MEDICO VETERINARIO</v>
          </cell>
          <cell r="AX1145" t="str">
            <v>Regimen 728</v>
          </cell>
          <cell r="AY1145" t="str">
            <v>Contrato CLAS</v>
          </cell>
          <cell r="BE1145" t="str">
            <v>Presencial</v>
          </cell>
          <cell r="BF1145" t="str">
            <v>NO</v>
          </cell>
          <cell r="BG1145" t="str">
            <v>NO</v>
          </cell>
          <cell r="BI1145" t="str">
            <v>NO</v>
          </cell>
          <cell r="BJ1145" t="str">
            <v>NO</v>
          </cell>
          <cell r="BL1145" t="str">
            <v>NO</v>
          </cell>
          <cell r="CL1145" t="str">
            <v>UE Red De Salud Abancay</v>
          </cell>
          <cell r="CM1145" t="str">
            <v>ACTIVO</v>
          </cell>
          <cell r="CQ1145" t="str">
            <v>Perú</v>
          </cell>
          <cell r="CR1145" t="str">
            <v>MICRORED DE SALUD MICAELA BASTIDAS</v>
          </cell>
        </row>
        <row r="1146">
          <cell r="S1146" t="str">
            <v>45945725</v>
          </cell>
          <cell r="T1146" t="str">
            <v>CARLOS</v>
          </cell>
          <cell r="U1146" t="str">
            <v>ECCOÑA</v>
          </cell>
          <cell r="V1146" t="str">
            <v>YUCRA</v>
          </cell>
          <cell r="W1146" t="str">
            <v>SIN DATOS</v>
          </cell>
          <cell r="X1146" t="str">
            <v>13/08/1989</v>
          </cell>
          <cell r="Y1146" t="str">
            <v>Masculino</v>
          </cell>
          <cell r="Z1146" t="str">
            <v>Soltero</v>
          </cell>
          <cell r="AA1146" t="str">
            <v>SAN MIGUEL</v>
          </cell>
          <cell r="AE1146" t="str">
            <v>Superior Técnico</v>
          </cell>
          <cell r="AF1146" t="str">
            <v>Técnico superior completo</v>
          </cell>
          <cell r="AG1146" t="str">
            <v>TECNICO AUTOMOTRIZ</v>
          </cell>
          <cell r="AK1146" t="str">
            <v>EGRESADO</v>
          </cell>
          <cell r="AM1146" t="str">
            <v>NO</v>
          </cell>
          <cell r="AR1146" t="str">
            <v>SI</v>
          </cell>
          <cell r="AS1146" t="str">
            <v>NO</v>
          </cell>
          <cell r="AT1146" t="str">
            <v>NO</v>
          </cell>
          <cell r="AW1146" t="str">
            <v>CHOFER</v>
          </cell>
          <cell r="AX1146" t="str">
            <v>Regimen 728</v>
          </cell>
          <cell r="AY1146" t="str">
            <v>Contrato CLAS</v>
          </cell>
          <cell r="BE1146" t="str">
            <v>Presencial</v>
          </cell>
          <cell r="BF1146" t="str">
            <v>NO</v>
          </cell>
          <cell r="BG1146" t="str">
            <v>NO</v>
          </cell>
          <cell r="BI1146" t="str">
            <v>NO</v>
          </cell>
          <cell r="BJ1146" t="str">
            <v>NO</v>
          </cell>
          <cell r="BL1146" t="str">
            <v>NO</v>
          </cell>
          <cell r="CL1146" t="str">
            <v>UE Red De Salud Abancay</v>
          </cell>
          <cell r="CM1146" t="str">
            <v>ACTIVO</v>
          </cell>
          <cell r="CQ1146" t="str">
            <v>Perú</v>
          </cell>
          <cell r="CR1146" t="str">
            <v>MICRORED DE SALUD MICAELA BASTIDAS</v>
          </cell>
        </row>
        <row r="1147">
          <cell r="S1147" t="str">
            <v>40051929</v>
          </cell>
          <cell r="T1147" t="str">
            <v>BELTRAN</v>
          </cell>
          <cell r="U1147" t="str">
            <v>FLORES</v>
          </cell>
          <cell r="V1147" t="str">
            <v>CUARESMA</v>
          </cell>
          <cell r="W1147" t="str">
            <v>SIN DATOS</v>
          </cell>
          <cell r="X1147" t="str">
            <v>08/02/1978</v>
          </cell>
          <cell r="Y1147" t="str">
            <v>Masculino</v>
          </cell>
          <cell r="Z1147" t="str">
            <v>Soltero</v>
          </cell>
          <cell r="AA1147" t="str">
            <v>COMUNIDAD PANTIPATA</v>
          </cell>
          <cell r="AC1147" t="str">
            <v>beltranfcu@hotmail.com</v>
          </cell>
          <cell r="AD1147" t="str">
            <v>935928337</v>
          </cell>
          <cell r="AE1147" t="str">
            <v>Superior Técnico</v>
          </cell>
          <cell r="AF1147" t="str">
            <v>Técnico superior completo</v>
          </cell>
          <cell r="AG1147" t="str">
            <v>TECNICO EN ENFERMERIA</v>
          </cell>
          <cell r="AK1147" t="str">
            <v>TITULO</v>
          </cell>
          <cell r="AM1147" t="str">
            <v>NO</v>
          </cell>
          <cell r="AR1147" t="str">
            <v>SI</v>
          </cell>
          <cell r="AS1147" t="str">
            <v>NO</v>
          </cell>
          <cell r="AT1147" t="str">
            <v>NO</v>
          </cell>
          <cell r="AV1147" t="str">
            <v>2013-01-01</v>
          </cell>
          <cell r="AW1147" t="str">
            <v>TECNICO/A EN ENFERMERIA I</v>
          </cell>
          <cell r="AX1147" t="str">
            <v>Regimen 728</v>
          </cell>
          <cell r="AY1147" t="str">
            <v>Contrato CLAS</v>
          </cell>
          <cell r="BE1147" t="str">
            <v>Presencial</v>
          </cell>
          <cell r="BF1147" t="str">
            <v>NO</v>
          </cell>
          <cell r="BG1147" t="str">
            <v>NO</v>
          </cell>
          <cell r="BI1147" t="str">
            <v>NO</v>
          </cell>
          <cell r="BJ1147" t="str">
            <v>NO</v>
          </cell>
          <cell r="BL1147" t="str">
            <v>NO</v>
          </cell>
          <cell r="CL1147" t="str">
            <v>UE Red De Salud Abancay</v>
          </cell>
          <cell r="CM1147" t="str">
            <v>ACTIVO</v>
          </cell>
          <cell r="CR1147" t="str">
            <v>MICRORED DE SALUD MICAELA BASTIDAS</v>
          </cell>
        </row>
        <row r="1148">
          <cell r="S1148" t="str">
            <v>45648873</v>
          </cell>
          <cell r="T1148" t="str">
            <v>GABRIELA</v>
          </cell>
          <cell r="U1148" t="str">
            <v>CHACON</v>
          </cell>
          <cell r="V1148" t="str">
            <v>BACA</v>
          </cell>
          <cell r="W1148" t="str">
            <v>SIN DATOS</v>
          </cell>
          <cell r="X1148" t="str">
            <v>22/03/1989</v>
          </cell>
          <cell r="Y1148" t="str">
            <v>Femenino</v>
          </cell>
          <cell r="Z1148" t="str">
            <v>Soltero</v>
          </cell>
          <cell r="AA1148" t="str">
            <v>JR S OCAMPO 152</v>
          </cell>
          <cell r="AE1148" t="str">
            <v>Superior Universitario</v>
          </cell>
          <cell r="AF1148" t="str">
            <v>Superior completo</v>
          </cell>
          <cell r="AG1148" t="str">
            <v>ENFERMERA(O)</v>
          </cell>
          <cell r="AK1148" t="str">
            <v>TITULO</v>
          </cell>
          <cell r="AL1148" t="str">
            <v>090228</v>
          </cell>
          <cell r="AM1148" t="str">
            <v>NO</v>
          </cell>
          <cell r="AR1148" t="str">
            <v>SI</v>
          </cell>
          <cell r="AS1148" t="str">
            <v>NO</v>
          </cell>
          <cell r="AT1148" t="str">
            <v>NO</v>
          </cell>
          <cell r="AU1148" t="str">
            <v>16/10/2018</v>
          </cell>
          <cell r="AV1148" t="str">
            <v>09/02/2021</v>
          </cell>
          <cell r="AW1148" t="str">
            <v>ENFERMERA/O</v>
          </cell>
          <cell r="AX1148" t="str">
            <v>Regimen 1057 (CAS)</v>
          </cell>
          <cell r="AY1148" t="str">
            <v>Contrato CAS</v>
          </cell>
          <cell r="AZ1148" t="str">
            <v>Sin Nivel Remunerativo</v>
          </cell>
          <cell r="BA1148" t="str">
            <v>0000-Sin Nivel Remunerativo</v>
          </cell>
          <cell r="BC1148" t="str">
            <v>Recursos Ordinarios</v>
          </cell>
          <cell r="BD1148" t="str">
            <v>4500</v>
          </cell>
          <cell r="BE1148" t="str">
            <v>Presencial</v>
          </cell>
          <cell r="BF1148" t="str">
            <v>NO</v>
          </cell>
          <cell r="BG1148" t="str">
            <v>SI</v>
          </cell>
          <cell r="BI1148" t="str">
            <v>NO</v>
          </cell>
          <cell r="BJ1148" t="str">
            <v>NO</v>
          </cell>
          <cell r="BL1148" t="str">
            <v>NO</v>
          </cell>
          <cell r="BM1148" t="str">
            <v>Contrato Administrativo de Servicios</v>
          </cell>
          <cell r="BN1148" t="str">
            <v>Profesionales de la Salud</v>
          </cell>
          <cell r="BO1148" t="str">
            <v>PROF. DE LA SALUD</v>
          </cell>
          <cell r="CL1148" t="str">
            <v>UE Red De Salud Abancay</v>
          </cell>
          <cell r="CM1148" t="str">
            <v>CAS SIN PLAZA</v>
          </cell>
          <cell r="CN1148" t="str">
            <v>09/02/2021</v>
          </cell>
          <cell r="CP1148" t="str">
            <v>293829_8293_2021-02-2409-02-09.pdf</v>
          </cell>
          <cell r="CQ1148" t="str">
            <v>Perú</v>
          </cell>
          <cell r="CR1148" t="str">
            <v>MICRORED DE SALUD MICAELA BASTIDAS</v>
          </cell>
        </row>
        <row r="1149">
          <cell r="S1149" t="str">
            <v>31042164</v>
          </cell>
          <cell r="T1149" t="str">
            <v>LUCIA</v>
          </cell>
          <cell r="U1149" t="str">
            <v>CUCCHI</v>
          </cell>
          <cell r="V1149" t="str">
            <v>DE AVENDAÑO</v>
          </cell>
          <cell r="W1149" t="str">
            <v>SIN DATOS</v>
          </cell>
          <cell r="X1149" t="str">
            <v>04/03/1952</v>
          </cell>
          <cell r="Y1149" t="str">
            <v>Femenino</v>
          </cell>
          <cell r="Z1149" t="str">
            <v>Casado</v>
          </cell>
          <cell r="AA1149" t="str">
            <v>JR LOS CLAVELES D 4</v>
          </cell>
          <cell r="AC1149" t="str">
            <v>natali_ac_279@hotmail.com</v>
          </cell>
          <cell r="AD1149" t="str">
            <v>956767892</v>
          </cell>
          <cell r="AE1149" t="str">
            <v>Superior Técnico</v>
          </cell>
          <cell r="AF1149" t="str">
            <v>Técnico superior incompleto</v>
          </cell>
          <cell r="AG1149" t="str">
            <v>TECNICO ADMINISTRADOR</v>
          </cell>
          <cell r="AK1149" t="str">
            <v>EGRESADO</v>
          </cell>
          <cell r="AM1149" t="str">
            <v>NO</v>
          </cell>
          <cell r="AR1149" t="str">
            <v>SI</v>
          </cell>
          <cell r="AS1149" t="str">
            <v>NO</v>
          </cell>
          <cell r="AT1149" t="str">
            <v>NO</v>
          </cell>
          <cell r="AV1149" t="str">
            <v>1987-11-23</v>
          </cell>
          <cell r="AW1149" t="str">
            <v>AUXILIAR ASISTENCIAL</v>
          </cell>
          <cell r="AX1149" t="str">
            <v>Regimen 276</v>
          </cell>
          <cell r="AY1149" t="str">
            <v>Nombrado</v>
          </cell>
          <cell r="AZ1149" t="str">
            <v>STD</v>
          </cell>
          <cell r="BA1149" t="str">
            <v>0097-STD-Servidor Tecnico D</v>
          </cell>
          <cell r="BB1149" t="str">
            <v>TD</v>
          </cell>
          <cell r="BE1149" t="str">
            <v>Solo Remoto</v>
          </cell>
          <cell r="BF1149" t="str">
            <v>NO</v>
          </cell>
          <cell r="BG1149" t="str">
            <v>NO</v>
          </cell>
          <cell r="BH1149" t="str">
            <v>Mayor de 65 años</v>
          </cell>
          <cell r="BI1149" t="str">
            <v>NO</v>
          </cell>
          <cell r="BJ1149" t="str">
            <v>NO</v>
          </cell>
          <cell r="BL1149" t="str">
            <v>NO</v>
          </cell>
          <cell r="BM1149" t="str">
            <v>Activos</v>
          </cell>
          <cell r="BN1149" t="str">
            <v>Tecnicos</v>
          </cell>
          <cell r="BO1149" t="str">
            <v>TECNICO ASIS</v>
          </cell>
          <cell r="CL1149" t="str">
            <v>UE Red De Salud Abancay</v>
          </cell>
          <cell r="CM1149" t="str">
            <v>INACTIVO</v>
          </cell>
          <cell r="CR1149" t="str">
            <v>MICRORED DE SALUD MICAELA BASTIDAS</v>
          </cell>
        </row>
        <row r="1150">
          <cell r="S1150" t="str">
            <v>23959114</v>
          </cell>
          <cell r="T1150" t="str">
            <v>JUANA</v>
          </cell>
          <cell r="U1150" t="str">
            <v>DAVALOS</v>
          </cell>
          <cell r="V1150" t="str">
            <v>MENDOZA</v>
          </cell>
          <cell r="W1150" t="str">
            <v>SIN DATOS</v>
          </cell>
          <cell r="X1150" t="str">
            <v>07/09/1959</v>
          </cell>
          <cell r="Y1150" t="str">
            <v>Femenino</v>
          </cell>
          <cell r="Z1150" t="str">
            <v>Soltero</v>
          </cell>
          <cell r="AA1150" t="str">
            <v>ANEXO EL PARRAL S/N</v>
          </cell>
          <cell r="AD1150" t="str">
            <v>947001366</v>
          </cell>
          <cell r="AE1150" t="str">
            <v>Superior Técnico</v>
          </cell>
          <cell r="AF1150" t="str">
            <v>Técnico superior completo</v>
          </cell>
          <cell r="AG1150" t="str">
            <v>TECNICO EN ENFERMERIA</v>
          </cell>
          <cell r="AK1150" t="str">
            <v>TITULO</v>
          </cell>
          <cell r="AM1150" t="str">
            <v>NO</v>
          </cell>
          <cell r="AR1150" t="str">
            <v>SI</v>
          </cell>
          <cell r="AS1150" t="str">
            <v>NO</v>
          </cell>
          <cell r="AT1150" t="str">
            <v>NO</v>
          </cell>
          <cell r="AV1150" t="str">
            <v>1987-11-23</v>
          </cell>
          <cell r="AW1150" t="str">
            <v>TECNICO/A EN ENFERMERIA II</v>
          </cell>
          <cell r="AX1150" t="str">
            <v>Regimen 276</v>
          </cell>
          <cell r="AY1150" t="str">
            <v>Destacado</v>
          </cell>
          <cell r="AZ1150" t="str">
            <v>STC</v>
          </cell>
          <cell r="BA1150" t="str">
            <v>0096-STC-Servidor Tecnico C</v>
          </cell>
          <cell r="BB1150" t="str">
            <v>TA</v>
          </cell>
          <cell r="BC1150" t="str">
            <v>Recursos Ordinarios</v>
          </cell>
          <cell r="BE1150" t="str">
            <v>Solo Remoto</v>
          </cell>
          <cell r="BF1150" t="str">
            <v>NO</v>
          </cell>
          <cell r="BG1150" t="str">
            <v>NO</v>
          </cell>
          <cell r="BH1150" t="str">
            <v>Mayor de 65 años</v>
          </cell>
          <cell r="BI1150" t="str">
            <v>NO</v>
          </cell>
          <cell r="BJ1150" t="str">
            <v>NO</v>
          </cell>
          <cell r="BK1150" t="str">
            <v>1987-11-23</v>
          </cell>
          <cell r="BL1150" t="str">
            <v>NO</v>
          </cell>
          <cell r="BM1150" t="str">
            <v>Activos</v>
          </cell>
          <cell r="BN1150" t="str">
            <v>Tecnicos</v>
          </cell>
          <cell r="BO1150" t="str">
            <v>TECNICO ASIS</v>
          </cell>
          <cell r="CL1150" t="str">
            <v>UE Red De Salud Abancay</v>
          </cell>
          <cell r="CM1150" t="str">
            <v>276 SIN PLAZA</v>
          </cell>
          <cell r="CR1150" t="str">
            <v>MICRORED DE SALUD MICAELA BASTIDAS</v>
          </cell>
        </row>
        <row r="1151">
          <cell r="S1151" t="str">
            <v>31030115</v>
          </cell>
          <cell r="T1151" t="str">
            <v>CIPRIANO</v>
          </cell>
          <cell r="U1151" t="str">
            <v>GUTIERREZ</v>
          </cell>
          <cell r="V1151" t="str">
            <v>ZAVALA</v>
          </cell>
          <cell r="W1151" t="str">
            <v>SIN DATOS</v>
          </cell>
          <cell r="X1151" t="str">
            <v>07/04/1951</v>
          </cell>
          <cell r="Y1151" t="str">
            <v>Masculino</v>
          </cell>
          <cell r="Z1151" t="str">
            <v>Soltero</v>
          </cell>
          <cell r="AA1151" t="str">
            <v>AV MICAELA BASTIDAS J 12</v>
          </cell>
          <cell r="AC1151" t="str">
            <v>ladgupe14@hotmail.com</v>
          </cell>
          <cell r="AD1151" t="str">
            <v>983672999</v>
          </cell>
          <cell r="AE1151" t="str">
            <v>Superior Técnico</v>
          </cell>
          <cell r="AF1151" t="str">
            <v>Técnico superior completo</v>
          </cell>
          <cell r="AG1151" t="str">
            <v>TECNICO EN ENFERMERIA</v>
          </cell>
          <cell r="AK1151" t="str">
            <v>TITULO</v>
          </cell>
          <cell r="AM1151" t="str">
            <v>NO</v>
          </cell>
          <cell r="AR1151" t="str">
            <v>SI</v>
          </cell>
          <cell r="AS1151" t="str">
            <v>NO</v>
          </cell>
          <cell r="AT1151" t="str">
            <v>NO</v>
          </cell>
          <cell r="AV1151" t="str">
            <v>1996-12-31</v>
          </cell>
          <cell r="AW1151" t="str">
            <v>TECNICO/A SANITARIO AMBIENTAL II</v>
          </cell>
          <cell r="AX1151" t="str">
            <v>Regimen 276</v>
          </cell>
          <cell r="AY1151" t="str">
            <v>Nombrado</v>
          </cell>
          <cell r="AZ1151" t="str">
            <v>STA</v>
          </cell>
          <cell r="BA1151" t="str">
            <v>0094-STA-Servidor Tecnico A</v>
          </cell>
          <cell r="BB1151" t="str">
            <v>TA</v>
          </cell>
          <cell r="BC1151" t="str">
            <v>Recursos Ordinarios</v>
          </cell>
          <cell r="BE1151" t="str">
            <v>Solo Remoto</v>
          </cell>
          <cell r="BF1151" t="str">
            <v>NO</v>
          </cell>
          <cell r="BG1151" t="str">
            <v>NO</v>
          </cell>
          <cell r="BH1151" t="str">
            <v>Mayor de 65 años</v>
          </cell>
          <cell r="BI1151" t="str">
            <v>NO</v>
          </cell>
          <cell r="BJ1151" t="str">
            <v>NO</v>
          </cell>
          <cell r="BK1151" t="str">
            <v>31/12/1996</v>
          </cell>
          <cell r="BL1151" t="str">
            <v>SI</v>
          </cell>
          <cell r="BM1151" t="str">
            <v>Activos</v>
          </cell>
          <cell r="BN1151" t="str">
            <v>Tecnicos</v>
          </cell>
          <cell r="BO1151" t="str">
            <v>TECNICO ASIS</v>
          </cell>
          <cell r="CL1151" t="str">
            <v>UE Red De Salud Abancay</v>
          </cell>
          <cell r="CM1151" t="str">
            <v>INACTIVO</v>
          </cell>
          <cell r="CR1151" t="str">
            <v>MICRORED DE SALUD MICAELA BASTIDAS</v>
          </cell>
        </row>
        <row r="1152">
          <cell r="S1152" t="str">
            <v>31165999</v>
          </cell>
          <cell r="T1152" t="str">
            <v>HILDA</v>
          </cell>
          <cell r="U1152" t="str">
            <v>ORELLANA</v>
          </cell>
          <cell r="V1152" t="str">
            <v>PALOMINO</v>
          </cell>
          <cell r="W1152" t="str">
            <v>SIN DATOS</v>
          </cell>
          <cell r="X1152" t="str">
            <v>10/02/1967</v>
          </cell>
          <cell r="Y1152" t="str">
            <v>Femenino</v>
          </cell>
          <cell r="Z1152" t="str">
            <v>Soltero</v>
          </cell>
          <cell r="AA1152" t="str">
            <v>AV.ARGENTINA 127</v>
          </cell>
          <cell r="AC1152" t="str">
            <v>orellana.hilda94@gmail.com</v>
          </cell>
          <cell r="AD1152" t="str">
            <v>983640081</v>
          </cell>
          <cell r="AE1152" t="str">
            <v>Superior Universitario</v>
          </cell>
          <cell r="AF1152" t="str">
            <v>Superior completo</v>
          </cell>
          <cell r="AG1152" t="str">
            <v>ENFERMERA(O)</v>
          </cell>
          <cell r="AK1152" t="str">
            <v>TITULO</v>
          </cell>
          <cell r="AL1152" t="str">
            <v>26767</v>
          </cell>
          <cell r="AM1152" t="str">
            <v>SI</v>
          </cell>
          <cell r="AN1152" t="str">
            <v>CRECIMIENTO, DESARROLLO DEL NIÑO Y ESTIMULACION TEMPRANA</v>
          </cell>
          <cell r="AO1152" t="str">
            <v>RNE</v>
          </cell>
          <cell r="AP1152" t="str">
            <v>020555</v>
          </cell>
          <cell r="AQ1152" t="str">
            <v>UNIVERSIDAD NACIONAL DE SAN ANTONIO ABAD DEL CUSCO</v>
          </cell>
          <cell r="AR1152" t="str">
            <v>SI</v>
          </cell>
          <cell r="AS1152" t="str">
            <v>NO</v>
          </cell>
          <cell r="AT1152" t="str">
            <v>NO</v>
          </cell>
          <cell r="AU1152" t="str">
            <v>1998-04-04</v>
          </cell>
          <cell r="AV1152" t="str">
            <v>2010-01-01</v>
          </cell>
          <cell r="AW1152" t="str">
            <v>ENFERMERA/O</v>
          </cell>
          <cell r="AX1152" t="str">
            <v>Regimen 276</v>
          </cell>
          <cell r="AY1152" t="str">
            <v>Destacado</v>
          </cell>
          <cell r="AZ1152" t="str">
            <v>ENF-11</v>
          </cell>
          <cell r="BA1152" t="str">
            <v>0106-ENF-11-Enfermera (nivel II)</v>
          </cell>
          <cell r="BB1152" t="str">
            <v>11</v>
          </cell>
          <cell r="BC1152" t="str">
            <v>Recursos Ordinarios</v>
          </cell>
          <cell r="BE1152" t="str">
            <v>Solo Remoto</v>
          </cell>
          <cell r="BF1152" t="str">
            <v>NO</v>
          </cell>
          <cell r="BG1152" t="str">
            <v>NO</v>
          </cell>
          <cell r="BI1152" t="str">
            <v>NO</v>
          </cell>
          <cell r="BJ1152" t="str">
            <v>NO</v>
          </cell>
          <cell r="BK1152" t="str">
            <v>2010-07-01</v>
          </cell>
          <cell r="BL1152" t="str">
            <v>NO</v>
          </cell>
          <cell r="BM1152" t="str">
            <v>Activos</v>
          </cell>
          <cell r="BN1152" t="str">
            <v>Profesionales de la Salud</v>
          </cell>
          <cell r="BO1152" t="str">
            <v>PROF. DE LA SALUD</v>
          </cell>
          <cell r="CL1152" t="str">
            <v>UE Red De Salud Abancay</v>
          </cell>
          <cell r="CM1152" t="str">
            <v>276 SIN PLAZA</v>
          </cell>
          <cell r="CR1152" t="str">
            <v>MICRORED DE SALUD MICAELA BASTIDAS</v>
          </cell>
        </row>
        <row r="1153">
          <cell r="S1153" t="str">
            <v>44741194</v>
          </cell>
          <cell r="T1153" t="str">
            <v>YADIRA</v>
          </cell>
          <cell r="U1153" t="str">
            <v>LOAIZA</v>
          </cell>
          <cell r="V1153" t="str">
            <v>VARGAS</v>
          </cell>
          <cell r="W1153" t="str">
            <v>SIN DATOS</v>
          </cell>
          <cell r="X1153" t="str">
            <v>16/09/1987</v>
          </cell>
          <cell r="Y1153" t="str">
            <v>Femenino</v>
          </cell>
          <cell r="Z1153" t="str">
            <v>Soltero</v>
          </cell>
          <cell r="AA1153" t="str">
            <v>JULIO C. TELLO</v>
          </cell>
          <cell r="AC1153" t="str">
            <v>yaditalv@hotmail.com,yadita16@hotmail.com</v>
          </cell>
          <cell r="AD1153" t="str">
            <v>987101694</v>
          </cell>
          <cell r="AE1153" t="str">
            <v>Superior Universitario</v>
          </cell>
          <cell r="AF1153" t="str">
            <v>Superior completo</v>
          </cell>
          <cell r="AG1153" t="str">
            <v>MEDICO CIRUJANO</v>
          </cell>
          <cell r="AK1153" t="str">
            <v>TITULO</v>
          </cell>
          <cell r="AL1153" t="str">
            <v>62677</v>
          </cell>
          <cell r="AM1153" t="str">
            <v>NO</v>
          </cell>
          <cell r="AR1153" t="str">
            <v>SI</v>
          </cell>
          <cell r="AS1153" t="str">
            <v>NO</v>
          </cell>
          <cell r="AT1153" t="str">
            <v>NO</v>
          </cell>
          <cell r="AV1153" t="str">
            <v>2013-06-01</v>
          </cell>
          <cell r="AW1153" t="str">
            <v>MEDICO</v>
          </cell>
          <cell r="AX1153" t="str">
            <v>Regimen 276</v>
          </cell>
          <cell r="AY1153" t="str">
            <v>Nombrado</v>
          </cell>
          <cell r="AZ1153" t="str">
            <v>MC-1</v>
          </cell>
          <cell r="BA1153" t="str">
            <v>0071-MC-1-Medico Cirujano N-1</v>
          </cell>
          <cell r="BB1153" t="str">
            <v>15</v>
          </cell>
          <cell r="BE1153" t="str">
            <v>Solo Remoto</v>
          </cell>
          <cell r="BF1153" t="str">
            <v>NO</v>
          </cell>
          <cell r="BG1153" t="str">
            <v>NO</v>
          </cell>
          <cell r="BH1153" t="str">
            <v>Hijo en edad de lactancia</v>
          </cell>
          <cell r="BI1153" t="str">
            <v>NO</v>
          </cell>
          <cell r="BJ1153" t="str">
            <v>NO</v>
          </cell>
          <cell r="BK1153" t="str">
            <v>20/10/2016</v>
          </cell>
          <cell r="BL1153" t="str">
            <v>SI</v>
          </cell>
          <cell r="BM1153" t="str">
            <v>Activos</v>
          </cell>
          <cell r="BN1153" t="str">
            <v>Profesionales de la Salud</v>
          </cell>
          <cell r="BO1153" t="str">
            <v>MEDICO</v>
          </cell>
          <cell r="CL1153" t="str">
            <v>UE Red De Salud Abancay</v>
          </cell>
          <cell r="CM1153" t="str">
            <v>INACTIVO</v>
          </cell>
          <cell r="CR1153" t="str">
            <v>MICRORED DE SALUD MICAELA BASTIDAS</v>
          </cell>
        </row>
        <row r="1154">
          <cell r="S1154" t="str">
            <v>41044738</v>
          </cell>
          <cell r="T1154" t="str">
            <v>MAVI CARINA</v>
          </cell>
          <cell r="U1154" t="str">
            <v>EVANGELISTA</v>
          </cell>
          <cell r="V1154" t="str">
            <v>QUIJANO</v>
          </cell>
          <cell r="X1154" t="str">
            <v>1981-08-28</v>
          </cell>
          <cell r="Y1154" t="str">
            <v>Femenino</v>
          </cell>
          <cell r="AG1154" t="str">
            <v>PSICOLOGO</v>
          </cell>
          <cell r="AL1154" t="str">
            <v>16489</v>
          </cell>
          <cell r="AM1154" t="str">
            <v>NO</v>
          </cell>
          <cell r="AR1154" t="str">
            <v>SI</v>
          </cell>
          <cell r="AS1154" t="str">
            <v>NO</v>
          </cell>
          <cell r="AT1154" t="str">
            <v>NO</v>
          </cell>
          <cell r="AV1154" t="str">
            <v>2014-05-06</v>
          </cell>
          <cell r="AX1154" t="str">
            <v>Regimen 276</v>
          </cell>
          <cell r="AZ1154" t="str">
            <v>PS-IV</v>
          </cell>
          <cell r="BA1154" t="str">
            <v>0314-PS-IV-Pscologo IV</v>
          </cell>
          <cell r="BF1154" t="str">
            <v>NO</v>
          </cell>
          <cell r="BG1154" t="str">
            <v>NO</v>
          </cell>
          <cell r="BI1154" t="str">
            <v>NO</v>
          </cell>
          <cell r="BJ1154" t="str">
            <v>NO</v>
          </cell>
          <cell r="BL1154" t="str">
            <v>NO</v>
          </cell>
          <cell r="BN1154" t="str">
            <v>Profesionales de la Salud</v>
          </cell>
          <cell r="BO1154" t="str">
            <v>PROF. DE LA SALUD</v>
          </cell>
          <cell r="CM1154" t="str">
            <v>INACTIVO</v>
          </cell>
          <cell r="CQ1154" t="str">
            <v>Perú</v>
          </cell>
        </row>
        <row r="1155">
          <cell r="S1155" t="str">
            <v>40425419</v>
          </cell>
          <cell r="T1155" t="str">
            <v>WILMER</v>
          </cell>
          <cell r="U1155" t="str">
            <v>CASAVERDE</v>
          </cell>
          <cell r="V1155" t="str">
            <v>QUINTANA</v>
          </cell>
          <cell r="X1155" t="str">
            <v>1979-10-29</v>
          </cell>
          <cell r="Y1155" t="str">
            <v>Masculino</v>
          </cell>
          <cell r="AC1155" t="str">
            <v>DRAGONWIL999@HOTMAIL.COM</v>
          </cell>
          <cell r="AG1155" t="str">
            <v>PSICOLOGO</v>
          </cell>
          <cell r="AL1155" t="str">
            <v>19154</v>
          </cell>
          <cell r="AM1155" t="str">
            <v>NO</v>
          </cell>
          <cell r="AR1155" t="str">
            <v>SI</v>
          </cell>
          <cell r="AS1155" t="str">
            <v>NO</v>
          </cell>
          <cell r="AT1155" t="str">
            <v>NO</v>
          </cell>
          <cell r="AV1155" t="str">
            <v>2015-05-06</v>
          </cell>
          <cell r="AX1155" t="str">
            <v>Regimen 276</v>
          </cell>
          <cell r="AZ1155" t="str">
            <v>PS-IV</v>
          </cell>
          <cell r="BA1155" t="str">
            <v>0314-PS-IV-Pscologo IV</v>
          </cell>
          <cell r="BF1155" t="str">
            <v>NO</v>
          </cell>
          <cell r="BG1155" t="str">
            <v>NO</v>
          </cell>
          <cell r="BI1155" t="str">
            <v>NO</v>
          </cell>
          <cell r="BJ1155" t="str">
            <v>NO</v>
          </cell>
          <cell r="BL1155" t="str">
            <v>NO</v>
          </cell>
          <cell r="BN1155" t="str">
            <v>Profesionales de la Salud</v>
          </cell>
          <cell r="BO1155" t="str">
            <v>PROF. DE LA SALUD</v>
          </cell>
          <cell r="CM1155" t="str">
            <v>INACTIVO</v>
          </cell>
          <cell r="CQ1155" t="str">
            <v>Perú</v>
          </cell>
        </row>
        <row r="1156">
          <cell r="S1156" t="str">
            <v>25319746</v>
          </cell>
          <cell r="T1156" t="str">
            <v>EDITH</v>
          </cell>
          <cell r="U1156" t="str">
            <v>ALLENDE</v>
          </cell>
          <cell r="V1156" t="str">
            <v>CAMPANA</v>
          </cell>
          <cell r="W1156" t="str">
            <v>SIN DATOS</v>
          </cell>
          <cell r="X1156" t="str">
            <v>19/09/1973</v>
          </cell>
          <cell r="Y1156" t="str">
            <v>Femenino</v>
          </cell>
          <cell r="Z1156" t="str">
            <v>Soltero</v>
          </cell>
          <cell r="AA1156" t="str">
            <v>JR. HORACIO ZEVALLOS S/N</v>
          </cell>
          <cell r="AC1156" t="str">
            <v>editha250@hotrmail.com</v>
          </cell>
          <cell r="AD1156" t="str">
            <v>983619260</v>
          </cell>
          <cell r="AE1156" t="str">
            <v>Superior Universitario</v>
          </cell>
          <cell r="AF1156" t="str">
            <v>Superior completo</v>
          </cell>
          <cell r="AG1156" t="str">
            <v>CONTADOR PUBLICO</v>
          </cell>
          <cell r="AK1156" t="str">
            <v>TITULO</v>
          </cell>
          <cell r="AL1156" t="str">
            <v>cpc 1561</v>
          </cell>
          <cell r="AM1156" t="str">
            <v>NO</v>
          </cell>
          <cell r="AR1156" t="str">
            <v>SI</v>
          </cell>
          <cell r="AS1156" t="str">
            <v>NO</v>
          </cell>
          <cell r="AT1156" t="str">
            <v>NO</v>
          </cell>
          <cell r="AV1156" t="str">
            <v>2003-05-01</v>
          </cell>
          <cell r="AW1156" t="str">
            <v>CONTADOR/A I</v>
          </cell>
          <cell r="AX1156" t="str">
            <v>Regimen 728</v>
          </cell>
          <cell r="AY1156" t="str">
            <v>Contrato CLAS</v>
          </cell>
          <cell r="BE1156" t="str">
            <v>Presencial</v>
          </cell>
          <cell r="BF1156" t="str">
            <v>NO</v>
          </cell>
          <cell r="BG1156" t="str">
            <v>NO</v>
          </cell>
          <cell r="BI1156" t="str">
            <v>NO</v>
          </cell>
          <cell r="BJ1156" t="str">
            <v>NO</v>
          </cell>
          <cell r="BL1156" t="str">
            <v>NO</v>
          </cell>
          <cell r="CL1156" t="str">
            <v>UE Red De Salud Abancay</v>
          </cell>
          <cell r="CM1156" t="str">
            <v>ACTIVO</v>
          </cell>
          <cell r="CR1156" t="str">
            <v>MICRORED DE SALUD MICAELA BASTIDAS</v>
          </cell>
        </row>
        <row r="1157">
          <cell r="S1157" t="str">
            <v>40725926</v>
          </cell>
          <cell r="T1157" t="str">
            <v>YULI JAKELINE</v>
          </cell>
          <cell r="U1157" t="str">
            <v>DE LA CRUZ</v>
          </cell>
          <cell r="V1157" t="str">
            <v>CORAL</v>
          </cell>
          <cell r="W1157" t="str">
            <v>SIN DATOS</v>
          </cell>
          <cell r="X1157" t="str">
            <v>03/02/1980</v>
          </cell>
          <cell r="Y1157" t="str">
            <v>Femenino</v>
          </cell>
          <cell r="Z1157" t="str">
            <v>Casado</v>
          </cell>
          <cell r="AA1157" t="str">
            <v>SIN DATOS</v>
          </cell>
          <cell r="AB1157" t="str">
            <v>10407259268</v>
          </cell>
          <cell r="AC1157" t="str">
            <v>yuli_18835@yahoo.es,ydelacruzcoral@gmail.com</v>
          </cell>
          <cell r="AD1157" t="str">
            <v>966103702</v>
          </cell>
          <cell r="AE1157" t="str">
            <v>Superior Universitario</v>
          </cell>
          <cell r="AF1157" t="str">
            <v>Superior completo</v>
          </cell>
          <cell r="AG1157" t="str">
            <v>OBSTETRA</v>
          </cell>
          <cell r="AK1157" t="str">
            <v>TITULO</v>
          </cell>
          <cell r="AL1157" t="str">
            <v>18835</v>
          </cell>
          <cell r="AM1157" t="str">
            <v>NO</v>
          </cell>
          <cell r="AR1157" t="str">
            <v>SI</v>
          </cell>
          <cell r="AS1157" t="str">
            <v>NO</v>
          </cell>
          <cell r="AT1157" t="str">
            <v>NO</v>
          </cell>
          <cell r="AU1157" t="str">
            <v>2012-11-01</v>
          </cell>
          <cell r="AV1157" t="str">
            <v>2012-11-01</v>
          </cell>
          <cell r="AW1157" t="str">
            <v>OBSTETRA</v>
          </cell>
          <cell r="AX1157" t="str">
            <v>Regimen 276</v>
          </cell>
          <cell r="AY1157" t="str">
            <v>Destacado</v>
          </cell>
          <cell r="AZ1157" t="str">
            <v>OBS-I</v>
          </cell>
          <cell r="BA1157" t="str">
            <v>0110-OBS-I-Obstetriz (nivel 10)</v>
          </cell>
          <cell r="BB1157" t="str">
            <v>1</v>
          </cell>
          <cell r="BE1157" t="str">
            <v>Solo Remoto</v>
          </cell>
          <cell r="BF1157" t="str">
            <v>NO</v>
          </cell>
          <cell r="BG1157" t="str">
            <v>NO</v>
          </cell>
          <cell r="BI1157" t="str">
            <v>NO</v>
          </cell>
          <cell r="BJ1157" t="str">
            <v>NO</v>
          </cell>
          <cell r="BL1157" t="str">
            <v>NO</v>
          </cell>
          <cell r="BM1157" t="str">
            <v>Activos</v>
          </cell>
          <cell r="BN1157" t="str">
            <v>Profesionales de la Salud</v>
          </cell>
          <cell r="BO1157" t="str">
            <v>PROF. DE LA SALUD</v>
          </cell>
          <cell r="CL1157" t="str">
            <v>UE Red De Salud Abancay</v>
          </cell>
          <cell r="CM1157" t="str">
            <v>276 SIN PLAZA</v>
          </cell>
        </row>
        <row r="1158">
          <cell r="S1158" t="str">
            <v>21546582</v>
          </cell>
          <cell r="T1158" t="str">
            <v>EDWARD</v>
          </cell>
          <cell r="U1158" t="str">
            <v>URQUIZO</v>
          </cell>
          <cell r="V1158" t="str">
            <v>CONTRERAS</v>
          </cell>
          <cell r="W1158" t="str">
            <v>SIN DATOS</v>
          </cell>
          <cell r="X1158" t="str">
            <v>26/09/1973</v>
          </cell>
          <cell r="Y1158" t="str">
            <v>Masculino</v>
          </cell>
          <cell r="Z1158" t="str">
            <v>Soltero</v>
          </cell>
          <cell r="AA1158" t="str">
            <v>JR HUANCAVELICA 857</v>
          </cell>
          <cell r="AE1158" t="str">
            <v>Superior Universitario</v>
          </cell>
          <cell r="AF1158" t="str">
            <v>Superior completo</v>
          </cell>
          <cell r="AG1158" t="str">
            <v>MEDICO CIRUJANO</v>
          </cell>
          <cell r="AK1158" t="str">
            <v>TITULO</v>
          </cell>
          <cell r="AL1158" t="str">
            <v>37960</v>
          </cell>
          <cell r="AM1158" t="str">
            <v>SI</v>
          </cell>
          <cell r="AN1158" t="str">
            <v>OTORRINOLARINGOLOGIA</v>
          </cell>
          <cell r="AR1158" t="str">
            <v>SI</v>
          </cell>
          <cell r="AS1158" t="str">
            <v>NO</v>
          </cell>
          <cell r="AT1158" t="str">
            <v>NO</v>
          </cell>
          <cell r="AV1158" t="str">
            <v>2016-02-01</v>
          </cell>
          <cell r="AW1158" t="str">
            <v>MEDICO</v>
          </cell>
          <cell r="AX1158" t="str">
            <v>Regimen 276</v>
          </cell>
          <cell r="AY1158" t="str">
            <v>Nombrado</v>
          </cell>
          <cell r="AZ1158" t="str">
            <v>MC-2</v>
          </cell>
          <cell r="BA1158" t="str">
            <v>0072-MC-2-Medico Cirujano N-2</v>
          </cell>
          <cell r="BB1158" t="str">
            <v>16</v>
          </cell>
          <cell r="BC1158" t="str">
            <v>Recursos Ordinarios</v>
          </cell>
          <cell r="BF1158" t="str">
            <v>NO</v>
          </cell>
          <cell r="BG1158" t="str">
            <v>NO</v>
          </cell>
          <cell r="BI1158" t="str">
            <v>NO</v>
          </cell>
          <cell r="BJ1158" t="str">
            <v>NO</v>
          </cell>
          <cell r="BL1158" t="str">
            <v>NO</v>
          </cell>
          <cell r="BM1158" t="str">
            <v>Activos</v>
          </cell>
          <cell r="BN1158" t="str">
            <v>Profesionales de la Salud</v>
          </cell>
          <cell r="BO1158" t="str">
            <v>MEDICO</v>
          </cell>
          <cell r="CL1158" t="str">
            <v>UE Red De Salud Abancay</v>
          </cell>
          <cell r="CM1158" t="str">
            <v>INACTIVO</v>
          </cell>
          <cell r="CQ1158" t="str">
            <v>Perú</v>
          </cell>
        </row>
        <row r="1159">
          <cell r="S1159" t="str">
            <v>31043133</v>
          </cell>
          <cell r="T1159" t="str">
            <v>LINO</v>
          </cell>
          <cell r="U1159" t="str">
            <v>PINTO</v>
          </cell>
          <cell r="V1159" t="str">
            <v>CASAVERDE</v>
          </cell>
          <cell r="W1159" t="str">
            <v>SIN DATOS</v>
          </cell>
          <cell r="X1159" t="str">
            <v>04/02/1977</v>
          </cell>
          <cell r="Y1159" t="str">
            <v>Masculino</v>
          </cell>
          <cell r="Z1159" t="str">
            <v>Casado</v>
          </cell>
          <cell r="AA1159" t="str">
            <v>AREQUIPA 807</v>
          </cell>
          <cell r="AE1159" t="str">
            <v>Superior Universitario</v>
          </cell>
          <cell r="AF1159" t="str">
            <v>Superior completo</v>
          </cell>
          <cell r="AG1159" t="str">
            <v>MEDICO CIRUJANO</v>
          </cell>
          <cell r="AK1159" t="str">
            <v>TITULO</v>
          </cell>
          <cell r="AL1159" t="str">
            <v>43112</v>
          </cell>
          <cell r="AM1159" t="str">
            <v>SI</v>
          </cell>
          <cell r="AN1159" t="str">
            <v>NEUMOLOGIA</v>
          </cell>
          <cell r="AO1159" t="str">
            <v>RNE</v>
          </cell>
          <cell r="AP1159" t="str">
            <v>29431</v>
          </cell>
          <cell r="AR1159" t="str">
            <v>SI</v>
          </cell>
          <cell r="AS1159" t="str">
            <v>NO</v>
          </cell>
          <cell r="AT1159" t="str">
            <v>NO</v>
          </cell>
          <cell r="AV1159" t="str">
            <v>2008-01-01</v>
          </cell>
          <cell r="AW1159" t="str">
            <v>MEDICO</v>
          </cell>
          <cell r="AX1159" t="str">
            <v>Regimen 728</v>
          </cell>
          <cell r="AY1159" t="str">
            <v>Contrato CLAS</v>
          </cell>
          <cell r="BE1159" t="str">
            <v>Presencial</v>
          </cell>
          <cell r="BF1159" t="str">
            <v>NO</v>
          </cell>
          <cell r="BG1159" t="str">
            <v>NO</v>
          </cell>
          <cell r="BI1159" t="str">
            <v>NO</v>
          </cell>
          <cell r="BJ1159" t="str">
            <v>NO</v>
          </cell>
          <cell r="BL1159" t="str">
            <v>NO</v>
          </cell>
          <cell r="CL1159" t="str">
            <v>UE Red De Salud Abancay</v>
          </cell>
          <cell r="CM1159" t="str">
            <v>INACTIVO</v>
          </cell>
          <cell r="CQ1159" t="str">
            <v>Perú</v>
          </cell>
        </row>
        <row r="1160">
          <cell r="S1160" t="str">
            <v>31029224</v>
          </cell>
          <cell r="T1160" t="str">
            <v>LUIS WASHINGTON</v>
          </cell>
          <cell r="U1160" t="str">
            <v>AGUILAR</v>
          </cell>
          <cell r="V1160" t="str">
            <v>SEQUEIROS</v>
          </cell>
          <cell r="W1160" t="str">
            <v>SIN DATOS</v>
          </cell>
          <cell r="X1160" t="str">
            <v>21/01/1966</v>
          </cell>
          <cell r="Y1160" t="str">
            <v>Masculino</v>
          </cell>
          <cell r="Z1160" t="str">
            <v>Soltero</v>
          </cell>
          <cell r="AA1160" t="str">
            <v>AV.MARIA PARADO DE BELLIDO S/N</v>
          </cell>
          <cell r="AC1160" t="str">
            <v>luisas_21@hotmail.com</v>
          </cell>
          <cell r="AD1160" t="str">
            <v>993874373</v>
          </cell>
          <cell r="AE1160" t="str">
            <v>Superior Universitario</v>
          </cell>
          <cell r="AF1160" t="str">
            <v>Superior completo</v>
          </cell>
          <cell r="AG1160" t="str">
            <v>ENFERMERA(O)</v>
          </cell>
          <cell r="AK1160" t="str">
            <v>TITULO</v>
          </cell>
          <cell r="AL1160" t="str">
            <v>21999</v>
          </cell>
          <cell r="AM1160" t="str">
            <v>SI</v>
          </cell>
          <cell r="AN1160" t="str">
            <v>ENFERMERIA EN SALUD PUBLICA</v>
          </cell>
          <cell r="AO1160" t="str">
            <v>CONSTANCIA</v>
          </cell>
          <cell r="AQ1160" t="str">
            <v>UNIVERSIDAD NACIONAL SAN LUIS GONZAGA DE ICA</v>
          </cell>
          <cell r="AR1160" t="str">
            <v>SI</v>
          </cell>
          <cell r="AS1160" t="str">
            <v>NO</v>
          </cell>
          <cell r="AT1160" t="str">
            <v>NO</v>
          </cell>
          <cell r="AU1160" t="str">
            <v>1994-08-01</v>
          </cell>
          <cell r="AV1160" t="str">
            <v>2010-07-01</v>
          </cell>
          <cell r="AW1160" t="str">
            <v>ENFERMERA/O</v>
          </cell>
          <cell r="AX1160" t="str">
            <v>Regimen 276</v>
          </cell>
          <cell r="AY1160" t="str">
            <v>Nombrado</v>
          </cell>
          <cell r="AZ1160" t="str">
            <v>ENF-10</v>
          </cell>
          <cell r="BA1160" t="str">
            <v>0076-ENF-10-Enfermera (nivel I)</v>
          </cell>
          <cell r="BB1160" t="str">
            <v>10</v>
          </cell>
          <cell r="BC1160" t="str">
            <v>Recursos Ordinarios</v>
          </cell>
          <cell r="BE1160" t="str">
            <v>Licencia con goce de haber</v>
          </cell>
          <cell r="BF1160" t="str">
            <v>NO</v>
          </cell>
          <cell r="BG1160" t="str">
            <v>NO</v>
          </cell>
          <cell r="BH1160" t="str">
            <v>Licencia por causas diferentes a los grupos de riesgo COVID-19</v>
          </cell>
          <cell r="BI1160" t="str">
            <v>NO</v>
          </cell>
          <cell r="BJ1160" t="str">
            <v>NO</v>
          </cell>
          <cell r="BK1160" t="str">
            <v>18/01/2008</v>
          </cell>
          <cell r="BL1160" t="str">
            <v>SI</v>
          </cell>
          <cell r="BM1160" t="str">
            <v>Activos</v>
          </cell>
          <cell r="BN1160" t="str">
            <v>Profesionales de la Salud</v>
          </cell>
          <cell r="BO1160" t="str">
            <v>PROF. DE LA SALUD</v>
          </cell>
          <cell r="CL1160" t="str">
            <v>UE Red De Salud Abancay</v>
          </cell>
          <cell r="CM1160" t="str">
            <v>INACTIVO</v>
          </cell>
          <cell r="CQ1160" t="str">
            <v>Perú</v>
          </cell>
        </row>
        <row r="1161">
          <cell r="S1161" t="str">
            <v>44966336</v>
          </cell>
          <cell r="T1161" t="str">
            <v>EDWIN</v>
          </cell>
          <cell r="U1161" t="str">
            <v>SANCHEZ</v>
          </cell>
          <cell r="V1161" t="str">
            <v>CHIPA</v>
          </cell>
          <cell r="W1161" t="str">
            <v>SIN DATOS</v>
          </cell>
          <cell r="X1161" t="str">
            <v>22/02/1988</v>
          </cell>
          <cell r="Y1161" t="str">
            <v>Masculino</v>
          </cell>
          <cell r="Z1161" t="str">
            <v>Soltero</v>
          </cell>
          <cell r="AA1161" t="str">
            <v>AV.MICAELA BASTIDAS B-9</v>
          </cell>
          <cell r="AC1161" t="str">
            <v>sanchez324022@hotmail.com</v>
          </cell>
          <cell r="AD1161" t="str">
            <v>975066643</v>
          </cell>
          <cell r="AE1161" t="str">
            <v>Superior Universitario</v>
          </cell>
          <cell r="AF1161" t="str">
            <v>Superior completo</v>
          </cell>
          <cell r="AG1161" t="str">
            <v>ENFERMERA(O)</v>
          </cell>
          <cell r="AK1161" t="str">
            <v>TITULO</v>
          </cell>
          <cell r="AL1161" t="str">
            <v>077586</v>
          </cell>
          <cell r="AM1161" t="str">
            <v>NO</v>
          </cell>
          <cell r="AR1161" t="str">
            <v>SI</v>
          </cell>
          <cell r="AS1161" t="str">
            <v>NO</v>
          </cell>
          <cell r="AT1161" t="str">
            <v>NO</v>
          </cell>
          <cell r="AV1161" t="str">
            <v>11/07/2020</v>
          </cell>
          <cell r="AW1161" t="str">
            <v>ENFERMERA/O</v>
          </cell>
          <cell r="AX1161" t="str">
            <v>Regimen 1057 (CAS)</v>
          </cell>
          <cell r="AY1161" t="str">
            <v>Contrato CAS</v>
          </cell>
          <cell r="AZ1161" t="str">
            <v>Sin Nivel Remunerativo</v>
          </cell>
          <cell r="BA1161" t="str">
            <v>0000-Sin Nivel Remunerativo</v>
          </cell>
          <cell r="BC1161" t="str">
            <v>Recursos Ordinarios</v>
          </cell>
          <cell r="BD1161" t="str">
            <v>3000</v>
          </cell>
          <cell r="BE1161" t="str">
            <v>Presencial</v>
          </cell>
          <cell r="BF1161" t="str">
            <v>NO</v>
          </cell>
          <cell r="BG1161" t="str">
            <v>SI</v>
          </cell>
          <cell r="BI1161" t="str">
            <v>NO</v>
          </cell>
          <cell r="BJ1161" t="str">
            <v>NO</v>
          </cell>
          <cell r="BL1161" t="str">
            <v>NO</v>
          </cell>
          <cell r="BM1161" t="str">
            <v>Contrato Administrativo de Servicios</v>
          </cell>
          <cell r="BN1161" t="str">
            <v>Profesionales de la Salud</v>
          </cell>
          <cell r="BO1161" t="str">
            <v>PROF. DE LA SALUD</v>
          </cell>
          <cell r="CL1161" t="str">
            <v>UE Red De Salud Abancay</v>
          </cell>
          <cell r="CM1161" t="str">
            <v>INACTIVO</v>
          </cell>
          <cell r="CQ1161" t="str">
            <v>Perú</v>
          </cell>
          <cell r="CR1161" t="str">
            <v>MICRORED DE SALUD MICAELA BASTIDAS</v>
          </cell>
        </row>
        <row r="1162">
          <cell r="S1162" t="str">
            <v>02439628</v>
          </cell>
          <cell r="T1162" t="str">
            <v>YANETH MARIBEL</v>
          </cell>
          <cell r="U1162" t="str">
            <v>ALVAREZ</v>
          </cell>
          <cell r="V1162" t="str">
            <v>PURACA</v>
          </cell>
          <cell r="W1162" t="str">
            <v>SIN DATOS</v>
          </cell>
          <cell r="X1162" t="str">
            <v>07/02/1976</v>
          </cell>
          <cell r="Y1162" t="str">
            <v>Femenino</v>
          </cell>
          <cell r="Z1162" t="str">
            <v>Soltero</v>
          </cell>
          <cell r="AA1162" t="str">
            <v>JR.CALIXTO ARESTEGUI 498</v>
          </cell>
          <cell r="AE1162" t="str">
            <v>Superior Universitario</v>
          </cell>
          <cell r="AF1162" t="str">
            <v>Superior completo</v>
          </cell>
          <cell r="AG1162" t="str">
            <v>OBSTETRA</v>
          </cell>
          <cell r="AK1162" t="str">
            <v>TITULO</v>
          </cell>
          <cell r="AL1162" t="str">
            <v>12678</v>
          </cell>
          <cell r="AM1162" t="str">
            <v>NO</v>
          </cell>
          <cell r="AR1162" t="str">
            <v>SI</v>
          </cell>
          <cell r="AS1162" t="str">
            <v>NO</v>
          </cell>
          <cell r="AT1162" t="str">
            <v>NO</v>
          </cell>
          <cell r="AV1162" t="str">
            <v>2012-05-01</v>
          </cell>
          <cell r="AW1162" t="str">
            <v>OBSTETRA</v>
          </cell>
          <cell r="AX1162" t="str">
            <v>Regimen 276</v>
          </cell>
          <cell r="AY1162" t="str">
            <v>Destacado</v>
          </cell>
          <cell r="AZ1162" t="str">
            <v>ENF-10</v>
          </cell>
          <cell r="BA1162" t="str">
            <v>0076-ENF-10-Enfermera (nivel I)</v>
          </cell>
          <cell r="BB1162" t="str">
            <v>10</v>
          </cell>
          <cell r="BE1162" t="str">
            <v>Presencial</v>
          </cell>
          <cell r="BF1162" t="str">
            <v>NO</v>
          </cell>
          <cell r="BG1162" t="str">
            <v>NO</v>
          </cell>
          <cell r="BI1162" t="str">
            <v>NO</v>
          </cell>
          <cell r="BJ1162" t="str">
            <v>NO</v>
          </cell>
          <cell r="BL1162" t="str">
            <v>NO</v>
          </cell>
          <cell r="BM1162" t="str">
            <v>Activos</v>
          </cell>
          <cell r="BN1162" t="str">
            <v>Profesionales de la Salud</v>
          </cell>
          <cell r="BO1162" t="str">
            <v>PROF. DE LA SALUD</v>
          </cell>
          <cell r="CL1162" t="str">
            <v>UE Red De Salud Abancay</v>
          </cell>
          <cell r="CM1162" t="str">
            <v>276 SIN PLAZA</v>
          </cell>
          <cell r="CQ1162" t="str">
            <v>Perú</v>
          </cell>
        </row>
        <row r="1163">
          <cell r="S1163" t="str">
            <v>31027025</v>
          </cell>
          <cell r="T1163" t="str">
            <v>AYDY</v>
          </cell>
          <cell r="U1163" t="str">
            <v>HUAMAN</v>
          </cell>
          <cell r="V1163" t="str">
            <v>CONTRERAS</v>
          </cell>
          <cell r="W1163" t="str">
            <v>SIN DATOS</v>
          </cell>
          <cell r="X1163" t="str">
            <v>25/09/1976</v>
          </cell>
          <cell r="Y1163" t="str">
            <v>Femenino</v>
          </cell>
          <cell r="Z1163" t="str">
            <v>Soltero</v>
          </cell>
          <cell r="AA1163" t="str">
            <v>URB.SAN MARTIN AMERICAS</v>
          </cell>
          <cell r="AE1163" t="str">
            <v>Superior Universitario</v>
          </cell>
          <cell r="AF1163" t="str">
            <v>Superior completo</v>
          </cell>
          <cell r="AG1163" t="str">
            <v>ENFERMERA(O)</v>
          </cell>
          <cell r="AK1163" t="str">
            <v>TITULO</v>
          </cell>
          <cell r="AM1163" t="str">
            <v>NO</v>
          </cell>
          <cell r="AR1163" t="str">
            <v>SI</v>
          </cell>
          <cell r="AS1163" t="str">
            <v>NO</v>
          </cell>
          <cell r="AT1163" t="str">
            <v>NO</v>
          </cell>
          <cell r="AU1163" t="str">
            <v>08/07/2021</v>
          </cell>
          <cell r="AV1163" t="str">
            <v>08/07/2021</v>
          </cell>
          <cell r="AW1163" t="str">
            <v>ENFERMERA/O</v>
          </cell>
          <cell r="AX1163" t="str">
            <v>Regimen 1057 (CAS)</v>
          </cell>
          <cell r="AY1163" t="str">
            <v>Contrato CAS</v>
          </cell>
          <cell r="AZ1163" t="str">
            <v>Sin Nivel Remunerativo</v>
          </cell>
          <cell r="BA1163" t="str">
            <v>0000-Sin Nivel Remunerativo</v>
          </cell>
          <cell r="BC1163" t="str">
            <v>Recursos por Operaciones Oficiales de Credito</v>
          </cell>
          <cell r="BD1163" t="str">
            <v>4500</v>
          </cell>
          <cell r="BE1163" t="str">
            <v>Presencial</v>
          </cell>
          <cell r="BF1163" t="str">
            <v>NO</v>
          </cell>
          <cell r="BG1163" t="str">
            <v>SI</v>
          </cell>
          <cell r="BI1163" t="str">
            <v>NO</v>
          </cell>
          <cell r="BJ1163" t="str">
            <v>SI</v>
          </cell>
          <cell r="BL1163" t="str">
            <v>NO</v>
          </cell>
          <cell r="BM1163" t="str">
            <v>Contrato Administrativo de Servicios</v>
          </cell>
          <cell r="BN1163" t="str">
            <v>Profesionales de la Salud</v>
          </cell>
          <cell r="BO1163" t="str">
            <v>PROF. DE LA SALUD</v>
          </cell>
          <cell r="CL1163" t="str">
            <v>UE Red De Salud Abancay</v>
          </cell>
          <cell r="CM1163" t="str">
            <v>INACTIVO</v>
          </cell>
          <cell r="CQ1163" t="str">
            <v>Perú</v>
          </cell>
          <cell r="CR1163" t="str">
            <v>MICRORED DE SALUD MICAELA BASTIDAS</v>
          </cell>
        </row>
        <row r="1164">
          <cell r="S1164" t="str">
            <v>74756384</v>
          </cell>
          <cell r="T1164" t="str">
            <v>ROY ISAU</v>
          </cell>
          <cell r="U1164" t="str">
            <v>VEDIA</v>
          </cell>
          <cell r="V1164" t="str">
            <v>TAMBRAICO</v>
          </cell>
          <cell r="W1164" t="str">
            <v>SIN DATOS</v>
          </cell>
          <cell r="X1164" t="str">
            <v>18/12/1999</v>
          </cell>
          <cell r="Y1164" t="str">
            <v>Masculino</v>
          </cell>
          <cell r="Z1164" t="str">
            <v>Soltero</v>
          </cell>
          <cell r="AA1164" t="str">
            <v>PANAMERICANA</v>
          </cell>
          <cell r="AE1164" t="str">
            <v>Superior Técnico</v>
          </cell>
          <cell r="AF1164" t="str">
            <v>Técnico superior completo</v>
          </cell>
          <cell r="AG1164" t="str">
            <v>TECNICO EN ENFERMERIA</v>
          </cell>
          <cell r="AK1164" t="str">
            <v>TITULO</v>
          </cell>
          <cell r="AM1164" t="str">
            <v>NO</v>
          </cell>
          <cell r="AR1164" t="str">
            <v>SI</v>
          </cell>
          <cell r="AS1164" t="str">
            <v>NO</v>
          </cell>
          <cell r="AT1164" t="str">
            <v>NO</v>
          </cell>
          <cell r="AU1164" t="str">
            <v>08/07/2021</v>
          </cell>
          <cell r="AV1164" t="str">
            <v>08/07/2021</v>
          </cell>
          <cell r="AW1164" t="str">
            <v>TECNICO/A EN ENFERMERIA I</v>
          </cell>
          <cell r="AX1164" t="str">
            <v>Regimen 1057 (CAS)</v>
          </cell>
          <cell r="AY1164" t="str">
            <v>Contrato CAS</v>
          </cell>
          <cell r="AZ1164" t="str">
            <v>Sin Nivel Remunerativo</v>
          </cell>
          <cell r="BA1164" t="str">
            <v>0000-Sin Nivel Remunerativo</v>
          </cell>
          <cell r="BC1164" t="str">
            <v>Recursos por Operaciones Oficiales de Credito</v>
          </cell>
          <cell r="BD1164" t="str">
            <v>3000</v>
          </cell>
          <cell r="BE1164" t="str">
            <v>Presencial</v>
          </cell>
          <cell r="BF1164" t="str">
            <v>NO</v>
          </cell>
          <cell r="BG1164" t="str">
            <v>SI</v>
          </cell>
          <cell r="BI1164" t="str">
            <v>NO</v>
          </cell>
          <cell r="BJ1164" t="str">
            <v>SI</v>
          </cell>
          <cell r="BL1164" t="str">
            <v>NO</v>
          </cell>
          <cell r="BM1164" t="str">
            <v>Contrato Administrativo de Servicios</v>
          </cell>
          <cell r="BN1164" t="str">
            <v>Tecnicos</v>
          </cell>
          <cell r="BO1164" t="str">
            <v>TECNICO ASIS</v>
          </cell>
          <cell r="CL1164" t="str">
            <v>UE Red De Salud Abancay</v>
          </cell>
          <cell r="CM1164" t="str">
            <v>INACTIVO</v>
          </cell>
          <cell r="CQ1164" t="str">
            <v>Perú</v>
          </cell>
        </row>
        <row r="1165">
          <cell r="S1165" t="str">
            <v>43358219</v>
          </cell>
          <cell r="T1165" t="str">
            <v>CAROLINI</v>
          </cell>
          <cell r="U1165" t="str">
            <v>VALLENAS</v>
          </cell>
          <cell r="V1165" t="str">
            <v>FUENTES</v>
          </cell>
          <cell r="W1165" t="str">
            <v>SIN DATOS</v>
          </cell>
          <cell r="X1165" t="str">
            <v>07/11/1985</v>
          </cell>
          <cell r="Y1165" t="str">
            <v>Femenino</v>
          </cell>
          <cell r="Z1165" t="str">
            <v>Soltero</v>
          </cell>
          <cell r="AA1165" t="str">
            <v>ZARZUELA ALTA O-19</v>
          </cell>
          <cell r="AE1165" t="str">
            <v>Superior Técnico</v>
          </cell>
          <cell r="AF1165" t="str">
            <v>Técnico superior completo</v>
          </cell>
          <cell r="AG1165" t="str">
            <v>TECNICO EN ENFERMERIA</v>
          </cell>
          <cell r="AK1165" t="str">
            <v>TITULO</v>
          </cell>
          <cell r="AM1165" t="str">
            <v>NO</v>
          </cell>
          <cell r="AR1165" t="str">
            <v>SI</v>
          </cell>
          <cell r="AS1165" t="str">
            <v>NO</v>
          </cell>
          <cell r="AT1165" t="str">
            <v>NO</v>
          </cell>
          <cell r="AU1165" t="str">
            <v>08/07/2021</v>
          </cell>
          <cell r="AV1165" t="str">
            <v>08/07/2021</v>
          </cell>
          <cell r="AW1165" t="str">
            <v>TECNICO/A EN ENFERMERIA I</v>
          </cell>
          <cell r="AX1165" t="str">
            <v>Regimen 1057 (CAS)</v>
          </cell>
          <cell r="AY1165" t="str">
            <v>Contrato CAS</v>
          </cell>
          <cell r="AZ1165" t="str">
            <v>Sin Nivel Remunerativo</v>
          </cell>
          <cell r="BA1165" t="str">
            <v>0000-Sin Nivel Remunerativo</v>
          </cell>
          <cell r="BC1165" t="str">
            <v>Recursos por Operaciones Oficiales de Credito</v>
          </cell>
          <cell r="BD1165" t="str">
            <v>3000</v>
          </cell>
          <cell r="BE1165" t="str">
            <v>Presencial</v>
          </cell>
          <cell r="BF1165" t="str">
            <v>NO</v>
          </cell>
          <cell r="BG1165" t="str">
            <v>SI</v>
          </cell>
          <cell r="BI1165" t="str">
            <v>NO</v>
          </cell>
          <cell r="BJ1165" t="str">
            <v>SI</v>
          </cell>
          <cell r="BL1165" t="str">
            <v>NO</v>
          </cell>
          <cell r="BM1165" t="str">
            <v>Contrato Administrativo de Servicios</v>
          </cell>
          <cell r="BN1165" t="str">
            <v>Tecnicos</v>
          </cell>
          <cell r="BO1165" t="str">
            <v>TECNICO ASIS</v>
          </cell>
          <cell r="CL1165" t="str">
            <v>UE Red De Salud Abancay</v>
          </cell>
          <cell r="CM1165" t="str">
            <v>INACTIVO</v>
          </cell>
          <cell r="CQ1165" t="str">
            <v>Perú</v>
          </cell>
          <cell r="CR1165" t="str">
            <v>MICRORED DE SALUD MICAELA BASTIDAS</v>
          </cell>
        </row>
        <row r="1166">
          <cell r="S1166" t="str">
            <v>74750988</v>
          </cell>
          <cell r="T1166" t="str">
            <v>MARIA LOURDES</v>
          </cell>
          <cell r="U1166" t="str">
            <v>USTUA</v>
          </cell>
          <cell r="V1166" t="str">
            <v>OSCCO</v>
          </cell>
          <cell r="W1166" t="str">
            <v>SIN DATOS</v>
          </cell>
          <cell r="X1166" t="str">
            <v>29/11/1997</v>
          </cell>
          <cell r="Y1166" t="str">
            <v>Femenino</v>
          </cell>
          <cell r="Z1166" t="str">
            <v>Soltero</v>
          </cell>
          <cell r="AA1166" t="str">
            <v>COMUNIDAD TACMARA</v>
          </cell>
          <cell r="AE1166" t="str">
            <v>Superior Técnico</v>
          </cell>
          <cell r="AF1166" t="str">
            <v>Técnico superior completo</v>
          </cell>
          <cell r="AG1166" t="str">
            <v>TECNICO EN ENFERMERIA</v>
          </cell>
          <cell r="AK1166" t="str">
            <v>TITULO</v>
          </cell>
          <cell r="AM1166" t="str">
            <v>NO</v>
          </cell>
          <cell r="AR1166" t="str">
            <v>SI</v>
          </cell>
          <cell r="AS1166" t="str">
            <v>NO</v>
          </cell>
          <cell r="AT1166" t="str">
            <v>NO</v>
          </cell>
          <cell r="AU1166" t="str">
            <v>08/11/2021</v>
          </cell>
          <cell r="AV1166" t="str">
            <v>08/11/2021</v>
          </cell>
          <cell r="AW1166" t="str">
            <v>TECNICO/A EN ENFERMERIA I</v>
          </cell>
          <cell r="AX1166" t="str">
            <v>Regimen 1057 (CAS)</v>
          </cell>
          <cell r="AY1166" t="str">
            <v>Contrato CAS</v>
          </cell>
          <cell r="AZ1166" t="str">
            <v>Sin Nivel Remunerativo</v>
          </cell>
          <cell r="BA1166" t="str">
            <v>0000-Sin Nivel Remunerativo</v>
          </cell>
          <cell r="BC1166" t="str">
            <v>Recursos por Operaciones Oficiales de Credito</v>
          </cell>
          <cell r="BD1166" t="str">
            <v>3000</v>
          </cell>
          <cell r="BE1166" t="str">
            <v>Presencial</v>
          </cell>
          <cell r="BF1166" t="str">
            <v>NO</v>
          </cell>
          <cell r="BG1166" t="str">
            <v>SI</v>
          </cell>
          <cell r="BI1166" t="str">
            <v>NO</v>
          </cell>
          <cell r="BJ1166" t="str">
            <v>SI</v>
          </cell>
          <cell r="BL1166" t="str">
            <v>NO</v>
          </cell>
          <cell r="BM1166" t="str">
            <v>Contrato Administrativo de Servicios</v>
          </cell>
          <cell r="BN1166" t="str">
            <v>Tecnicos</v>
          </cell>
          <cell r="BO1166" t="str">
            <v>TECNICO ASIS</v>
          </cell>
          <cell r="CL1166" t="str">
            <v>UE Red De Salud Abancay</v>
          </cell>
          <cell r="CM1166" t="str">
            <v>INACTIVO</v>
          </cell>
          <cell r="CN1166" t="str">
            <v>11/11/2021</v>
          </cell>
          <cell r="CP1166" t="str">
            <v>415546_8427_2021-11-1115-11-58.pdf</v>
          </cell>
          <cell r="CQ1166" t="str">
            <v>Perú</v>
          </cell>
          <cell r="CR1166" t="str">
            <v>MICRORED DE SALUD MICAELA BASTIDAS</v>
          </cell>
        </row>
        <row r="1167">
          <cell r="S1167" t="str">
            <v>31038535</v>
          </cell>
          <cell r="T1167" t="str">
            <v>MARISOL</v>
          </cell>
          <cell r="U1167" t="str">
            <v>OSCCO</v>
          </cell>
          <cell r="V1167" t="str">
            <v>RIVERA</v>
          </cell>
          <cell r="W1167" t="str">
            <v>SIN DATOS</v>
          </cell>
          <cell r="X1167" t="str">
            <v>16/12/1973</v>
          </cell>
          <cell r="Y1167" t="str">
            <v>Femenino</v>
          </cell>
          <cell r="Z1167" t="str">
            <v>Soltero</v>
          </cell>
          <cell r="AA1167" t="str">
            <v>SR.DE LOS MILAGROS A-30</v>
          </cell>
          <cell r="AC1167" t="str">
            <v>marisol-002@hotmail.com</v>
          </cell>
          <cell r="AD1167" t="str">
            <v>949004151</v>
          </cell>
          <cell r="AE1167" t="str">
            <v>Superior Universitario</v>
          </cell>
          <cell r="AF1167" t="str">
            <v>Superior completo</v>
          </cell>
          <cell r="AG1167" t="str">
            <v>ENFERMERA(O)</v>
          </cell>
          <cell r="AK1167" t="str">
            <v>TITULO</v>
          </cell>
          <cell r="AL1167" t="str">
            <v>33839</v>
          </cell>
          <cell r="AM1167" t="str">
            <v>NO</v>
          </cell>
          <cell r="AR1167" t="str">
            <v>SI</v>
          </cell>
          <cell r="AS1167" t="str">
            <v>NO</v>
          </cell>
          <cell r="AT1167" t="str">
            <v>NO</v>
          </cell>
          <cell r="AU1167" t="str">
            <v>2010-06-01</v>
          </cell>
          <cell r="AV1167" t="str">
            <v>2010-06-01</v>
          </cell>
          <cell r="AW1167" t="str">
            <v>ENFERMERA/O</v>
          </cell>
          <cell r="AX1167" t="str">
            <v>Regimen 276</v>
          </cell>
          <cell r="AY1167" t="str">
            <v>Destacado</v>
          </cell>
          <cell r="AZ1167" t="str">
            <v>ENF-10</v>
          </cell>
          <cell r="BA1167" t="str">
            <v>0076-ENF-10-Enfermera (nivel I)</v>
          </cell>
          <cell r="BB1167" t="str">
            <v>10</v>
          </cell>
          <cell r="BE1167" t="str">
            <v>Presencial</v>
          </cell>
          <cell r="BF1167" t="str">
            <v>NO</v>
          </cell>
          <cell r="BG1167" t="str">
            <v>NO</v>
          </cell>
          <cell r="BI1167" t="str">
            <v>NO</v>
          </cell>
          <cell r="BJ1167" t="str">
            <v>NO</v>
          </cell>
          <cell r="BL1167" t="str">
            <v>SI</v>
          </cell>
          <cell r="BM1167" t="str">
            <v>Activos</v>
          </cell>
          <cell r="BN1167" t="str">
            <v>Profesionales de la Salud</v>
          </cell>
          <cell r="BO1167" t="str">
            <v>PROF. DE LA SALUD</v>
          </cell>
          <cell r="CL1167" t="str">
            <v>UE Red De Salud Abancay</v>
          </cell>
          <cell r="CM1167" t="str">
            <v>276 SIN PLAZA</v>
          </cell>
          <cell r="CQ1167" t="str">
            <v>Perú</v>
          </cell>
          <cell r="CR1167" t="str">
            <v>MICRORED DE SALUD MICAELA BASTIDAS</v>
          </cell>
        </row>
        <row r="1168">
          <cell r="S1168" t="str">
            <v>46226771</v>
          </cell>
          <cell r="T1168" t="str">
            <v>BETTSABE</v>
          </cell>
          <cell r="U1168" t="str">
            <v>OCHOA</v>
          </cell>
          <cell r="V1168" t="str">
            <v>SAIHUA</v>
          </cell>
          <cell r="W1168" t="str">
            <v>SIN DATOS</v>
          </cell>
          <cell r="X1168" t="str">
            <v>14/08/1989</v>
          </cell>
          <cell r="Y1168" t="str">
            <v>Femenino</v>
          </cell>
          <cell r="Z1168" t="str">
            <v>Soltero</v>
          </cell>
          <cell r="AA1168" t="str">
            <v>ENRRIQUE MARTINELLY S/N</v>
          </cell>
          <cell r="AC1168" t="str">
            <v>bettsabeochoasaihua@gmail.com</v>
          </cell>
          <cell r="AD1168" t="str">
            <v>980865526</v>
          </cell>
          <cell r="AE1168" t="str">
            <v>Superior Universitario</v>
          </cell>
          <cell r="AF1168" t="str">
            <v>Superior completo</v>
          </cell>
          <cell r="AG1168" t="str">
            <v>ENFERMERA(O)</v>
          </cell>
          <cell r="AK1168" t="str">
            <v>TITULO</v>
          </cell>
          <cell r="AL1168" t="str">
            <v>79906</v>
          </cell>
          <cell r="AM1168" t="str">
            <v>NO</v>
          </cell>
          <cell r="AR1168" t="str">
            <v>SI</v>
          </cell>
          <cell r="AS1168" t="str">
            <v>NO</v>
          </cell>
          <cell r="AT1168" t="str">
            <v>NO</v>
          </cell>
          <cell r="AU1168" t="str">
            <v>01/06/2022</v>
          </cell>
          <cell r="AV1168" t="str">
            <v>01/06/2022</v>
          </cell>
          <cell r="AW1168" t="str">
            <v>ENFERMERA/O</v>
          </cell>
          <cell r="AX1168" t="str">
            <v>Regimen 1057 (CAS)</v>
          </cell>
          <cell r="AY1168" t="str">
            <v>Contrato CAS</v>
          </cell>
          <cell r="AZ1168" t="str">
            <v>Sin Nivel Remunerativo</v>
          </cell>
          <cell r="BA1168" t="str">
            <v>0000-Sin Nivel Remunerativo</v>
          </cell>
          <cell r="BC1168" t="str">
            <v>Recursos por Operaciones Oficiales de Credito</v>
          </cell>
          <cell r="BD1168" t="str">
            <v>6000</v>
          </cell>
          <cell r="BE1168" t="str">
            <v>Presencial</v>
          </cell>
          <cell r="BF1168" t="str">
            <v>NO</v>
          </cell>
          <cell r="BG1168" t="str">
            <v>SI</v>
          </cell>
          <cell r="BI1168" t="str">
            <v>SI</v>
          </cell>
          <cell r="BJ1168" t="str">
            <v>NO</v>
          </cell>
          <cell r="BL1168" t="str">
            <v>NO</v>
          </cell>
          <cell r="BM1168" t="str">
            <v>Contrato Administrativo de Servicios</v>
          </cell>
          <cell r="BN1168" t="str">
            <v>Profesionales de la Salud</v>
          </cell>
          <cell r="BO1168" t="str">
            <v>PROF. DE LA SALUD</v>
          </cell>
          <cell r="CL1168" t="str">
            <v>UE Red De Salud Abancay</v>
          </cell>
          <cell r="CM1168" t="str">
            <v>INACTIVO</v>
          </cell>
          <cell r="CQ1168" t="str">
            <v>Perú</v>
          </cell>
          <cell r="CR1168" t="str">
            <v>MICRORED DE SALUD MICAELA BASTIDAS</v>
          </cell>
        </row>
        <row r="1169">
          <cell r="S1169" t="str">
            <v>47531682</v>
          </cell>
          <cell r="T1169" t="str">
            <v>PEDRO LUCHO</v>
          </cell>
          <cell r="U1169" t="str">
            <v>ÑAHUINLLA</v>
          </cell>
          <cell r="V1169" t="str">
            <v>CHICLLA</v>
          </cell>
          <cell r="W1169" t="str">
            <v>SIN DATOS</v>
          </cell>
          <cell r="X1169" t="str">
            <v>09/02/1987</v>
          </cell>
          <cell r="Y1169" t="str">
            <v>Masculino</v>
          </cell>
          <cell r="Z1169" t="str">
            <v>Soltero</v>
          </cell>
          <cell r="AA1169" t="str">
            <v>SIN DATOS</v>
          </cell>
          <cell r="AE1169" t="str">
            <v>Superior Universitario</v>
          </cell>
          <cell r="AF1169" t="str">
            <v>Superior completo</v>
          </cell>
          <cell r="AG1169" t="str">
            <v>ENFERMERA(O)</v>
          </cell>
          <cell r="AK1169" t="str">
            <v>TITULO</v>
          </cell>
          <cell r="AL1169" t="str">
            <v>87518</v>
          </cell>
          <cell r="AM1169" t="str">
            <v>NO</v>
          </cell>
          <cell r="AR1169" t="str">
            <v>SI</v>
          </cell>
          <cell r="AS1169" t="str">
            <v>NO</v>
          </cell>
          <cell r="AT1169" t="str">
            <v>NO</v>
          </cell>
          <cell r="AU1169" t="str">
            <v>09/09/2022</v>
          </cell>
          <cell r="AV1169" t="str">
            <v>09/09/2022</v>
          </cell>
          <cell r="AW1169" t="str">
            <v>ENFERMERA/O</v>
          </cell>
          <cell r="AX1169" t="str">
            <v>Regimen 276</v>
          </cell>
          <cell r="AY1169" t="str">
            <v>Contratado 276 - Plazo fijo</v>
          </cell>
          <cell r="AZ1169" t="str">
            <v>ENF-10</v>
          </cell>
          <cell r="BA1169" t="str">
            <v>0076-ENF-10-Enfermera (nivel I)</v>
          </cell>
          <cell r="BB1169" t="str">
            <v>10</v>
          </cell>
          <cell r="BE1169" t="str">
            <v>Presencial</v>
          </cell>
          <cell r="BF1169" t="str">
            <v>NO</v>
          </cell>
          <cell r="BG1169" t="str">
            <v>NO</v>
          </cell>
          <cell r="BI1169" t="str">
            <v>NO</v>
          </cell>
          <cell r="BJ1169" t="str">
            <v>NO</v>
          </cell>
          <cell r="BL1169" t="str">
            <v>NO</v>
          </cell>
          <cell r="BM1169" t="str">
            <v>Activos</v>
          </cell>
          <cell r="BN1169" t="str">
            <v>Profesionales de la Salud</v>
          </cell>
          <cell r="BO1169" t="str">
            <v>PROF. DE LA SALUD</v>
          </cell>
          <cell r="CL1169" t="str">
            <v>UE Red De Salud Abancay</v>
          </cell>
          <cell r="CM1169" t="str">
            <v>INACTIVO</v>
          </cell>
          <cell r="CQ1169" t="str">
            <v>Perú</v>
          </cell>
          <cell r="CR1169" t="str">
            <v>MICRORED DE SALUD MICAELA BASTIDAS</v>
          </cell>
        </row>
        <row r="1170">
          <cell r="S1170" t="str">
            <v>00757325</v>
          </cell>
          <cell r="T1170" t="str">
            <v>JUAN PABLO</v>
          </cell>
          <cell r="U1170" t="str">
            <v>ROSALES</v>
          </cell>
          <cell r="V1170" t="str">
            <v>PRIETO</v>
          </cell>
          <cell r="X1170" t="str">
            <v>1979-09-05</v>
          </cell>
          <cell r="Y1170" t="str">
            <v>Masculino</v>
          </cell>
          <cell r="AG1170" t="str">
            <v>MEDICO CIRUJANO</v>
          </cell>
          <cell r="AM1170" t="str">
            <v>NO</v>
          </cell>
          <cell r="AR1170" t="str">
            <v>SI</v>
          </cell>
          <cell r="AS1170" t="str">
            <v>NO</v>
          </cell>
          <cell r="AT1170" t="str">
            <v>NO</v>
          </cell>
          <cell r="AV1170" t="str">
            <v>2014-03-24</v>
          </cell>
          <cell r="AX1170" t="str">
            <v>Regimen 276</v>
          </cell>
          <cell r="AY1170" t="str">
            <v>Contratado 276 - Plazo fijo</v>
          </cell>
          <cell r="AZ1170" t="str">
            <v>MC-1</v>
          </cell>
          <cell r="BA1170" t="str">
            <v>0071-MC-1-Medico Cirujano N-1</v>
          </cell>
          <cell r="BC1170" t="str">
            <v>Recursos Ordinarios</v>
          </cell>
          <cell r="BD1170" t="str">
            <v>0</v>
          </cell>
          <cell r="BF1170" t="str">
            <v>NO</v>
          </cell>
          <cell r="BG1170" t="str">
            <v>NO</v>
          </cell>
          <cell r="BI1170" t="str">
            <v>NO</v>
          </cell>
          <cell r="BJ1170" t="str">
            <v>NO</v>
          </cell>
          <cell r="BL1170" t="str">
            <v>NO</v>
          </cell>
          <cell r="BM1170" t="str">
            <v>Activos</v>
          </cell>
          <cell r="BN1170" t="str">
            <v>Profesionales de la Salud</v>
          </cell>
          <cell r="BO1170" t="str">
            <v>MEDICO</v>
          </cell>
          <cell r="CM1170" t="str">
            <v>INACTIVO</v>
          </cell>
        </row>
        <row r="1171">
          <cell r="S1171" t="str">
            <v>43482139</v>
          </cell>
          <cell r="T1171" t="str">
            <v>HERBERT</v>
          </cell>
          <cell r="U1171" t="str">
            <v>PALMA</v>
          </cell>
          <cell r="V1171" t="str">
            <v>FLORES</v>
          </cell>
          <cell r="W1171" t="str">
            <v>SIN DATOS</v>
          </cell>
          <cell r="X1171" t="str">
            <v>24/12/1985</v>
          </cell>
          <cell r="Y1171" t="str">
            <v>Masculino</v>
          </cell>
          <cell r="Z1171" t="str">
            <v>Soltero</v>
          </cell>
          <cell r="AA1171" t="str">
            <v>APURIMAC 508</v>
          </cell>
          <cell r="AE1171" t="str">
            <v>Superior Universitario</v>
          </cell>
          <cell r="AF1171" t="str">
            <v>Superior completo</v>
          </cell>
          <cell r="AG1171" t="str">
            <v>MEDICO CIRUJANO</v>
          </cell>
          <cell r="AK1171" t="str">
            <v>TITULO</v>
          </cell>
          <cell r="AM1171" t="str">
            <v>NO</v>
          </cell>
          <cell r="AR1171" t="str">
            <v>SI</v>
          </cell>
          <cell r="AS1171" t="str">
            <v>NO</v>
          </cell>
          <cell r="AT1171" t="str">
            <v>NO</v>
          </cell>
          <cell r="AV1171" t="str">
            <v>2015-01-01</v>
          </cell>
          <cell r="AW1171" t="str">
            <v>MEDICO</v>
          </cell>
          <cell r="AX1171" t="str">
            <v>Regimen 1057 (CAS)</v>
          </cell>
          <cell r="AY1171" t="str">
            <v>Contrato CAS</v>
          </cell>
          <cell r="AZ1171" t="str">
            <v>Sin Nivel Remunerativo</v>
          </cell>
          <cell r="BA1171" t="str">
            <v>0000-Sin Nivel Remunerativo</v>
          </cell>
          <cell r="BC1171" t="str">
            <v>Recursos Ordinarios</v>
          </cell>
          <cell r="BD1171" t="str">
            <v>5000</v>
          </cell>
          <cell r="BE1171" t="str">
            <v>Presencial</v>
          </cell>
          <cell r="BF1171" t="str">
            <v>NO</v>
          </cell>
          <cell r="BG1171" t="str">
            <v>SI</v>
          </cell>
          <cell r="BI1171" t="str">
            <v>NO</v>
          </cell>
          <cell r="BJ1171" t="str">
            <v>NO</v>
          </cell>
          <cell r="BL1171" t="str">
            <v>NO</v>
          </cell>
          <cell r="BM1171" t="str">
            <v>Contrato Administrativo de Servicios</v>
          </cell>
          <cell r="BN1171" t="str">
            <v>Profesionales de la Salud</v>
          </cell>
          <cell r="BO1171" t="str">
            <v>MEDICO</v>
          </cell>
          <cell r="CL1171" t="str">
            <v>UE Red De Salud Abancay</v>
          </cell>
          <cell r="CM1171" t="str">
            <v>INACTIVO</v>
          </cell>
          <cell r="CQ1171" t="str">
            <v>Perú</v>
          </cell>
        </row>
        <row r="1172">
          <cell r="S1172" t="str">
            <v>31007807</v>
          </cell>
          <cell r="T1172" t="str">
            <v>DANY LUZ</v>
          </cell>
          <cell r="U1172" t="str">
            <v>MIRANDA</v>
          </cell>
          <cell r="V1172" t="str">
            <v>LOPEZ</v>
          </cell>
          <cell r="W1172" t="str">
            <v>SIN DATOS</v>
          </cell>
          <cell r="X1172" t="str">
            <v>02/01/1966</v>
          </cell>
          <cell r="Y1172" t="str">
            <v>Femenino</v>
          </cell>
          <cell r="Z1172" t="str">
            <v>Soltero</v>
          </cell>
          <cell r="AA1172" t="str">
            <v>URB.TTIO PSJE MACHUPICCHU S-1-6</v>
          </cell>
          <cell r="AE1172" t="str">
            <v>Superior Técnico</v>
          </cell>
          <cell r="AF1172" t="str">
            <v>Técnico superior completo</v>
          </cell>
          <cell r="AG1172" t="str">
            <v>TECNICO EN ENFERMERIA</v>
          </cell>
          <cell r="AK1172" t="str">
            <v>EGRESADO</v>
          </cell>
          <cell r="AM1172" t="str">
            <v>NO</v>
          </cell>
          <cell r="AR1172" t="str">
            <v>SI</v>
          </cell>
          <cell r="AS1172" t="str">
            <v>NO</v>
          </cell>
          <cell r="AT1172" t="str">
            <v>NO</v>
          </cell>
          <cell r="AU1172" t="str">
            <v>01/01/2019</v>
          </cell>
          <cell r="AV1172" t="str">
            <v>05/08/2022</v>
          </cell>
          <cell r="AW1172" t="str">
            <v>TRABAJADOR/A DE SERVICIOS GENERALES</v>
          </cell>
          <cell r="AX1172" t="str">
            <v>Regimen 1057 (CAS)</v>
          </cell>
          <cell r="AY1172" t="str">
            <v>CAS LEY N° 31538</v>
          </cell>
          <cell r="AZ1172" t="str">
            <v>Sin Nivel Remunerativo</v>
          </cell>
          <cell r="BA1172" t="str">
            <v>0000-Sin Nivel Remunerativo</v>
          </cell>
          <cell r="BC1172" t="str">
            <v>Recursos Ordinarios</v>
          </cell>
          <cell r="BD1172" t="str">
            <v>1625</v>
          </cell>
          <cell r="BE1172" t="str">
            <v>Presencial</v>
          </cell>
          <cell r="BF1172" t="str">
            <v>NO</v>
          </cell>
          <cell r="BG1172" t="str">
            <v>NO</v>
          </cell>
          <cell r="BI1172" t="str">
            <v>NO</v>
          </cell>
          <cell r="BJ1172" t="str">
            <v>NO</v>
          </cell>
          <cell r="BL1172" t="str">
            <v>NO</v>
          </cell>
          <cell r="BM1172" t="str">
            <v>Contrato Administrativo de Servicios</v>
          </cell>
          <cell r="BN1172" t="str">
            <v>Auxiliares</v>
          </cell>
          <cell r="BO1172" t="str">
            <v>AUXILIAR ADM</v>
          </cell>
          <cell r="CL1172" t="str">
            <v>UE Red De Salud Abancay</v>
          </cell>
          <cell r="CM1172" t="str">
            <v>CAS SIN PLAZA</v>
          </cell>
          <cell r="CQ1172" t="str">
            <v>Perú</v>
          </cell>
          <cell r="CR1172" t="str">
            <v>MICRORED DE SALUD MICAELA BASTIDAS</v>
          </cell>
        </row>
        <row r="1173">
          <cell r="S1173" t="str">
            <v>70792327</v>
          </cell>
          <cell r="T1173" t="str">
            <v>INES</v>
          </cell>
          <cell r="U1173" t="str">
            <v>ROBLES</v>
          </cell>
          <cell r="V1173" t="str">
            <v>SORAS</v>
          </cell>
          <cell r="W1173" t="str">
            <v>SIN DATOS</v>
          </cell>
          <cell r="X1173" t="str">
            <v>15/12/1993</v>
          </cell>
          <cell r="Y1173" t="str">
            <v>Femenino</v>
          </cell>
          <cell r="Z1173" t="str">
            <v>Soltero</v>
          </cell>
          <cell r="AA1173" t="str">
            <v>BARRIO CURANGOPATA</v>
          </cell>
          <cell r="AE1173" t="str">
            <v>Superior Universitario</v>
          </cell>
          <cell r="AF1173" t="str">
            <v>Superior completo</v>
          </cell>
          <cell r="AG1173" t="str">
            <v>ENFERMERA(O)</v>
          </cell>
          <cell r="AK1173" t="str">
            <v>TITULO</v>
          </cell>
          <cell r="AL1173" t="str">
            <v>089571</v>
          </cell>
          <cell r="AM1173" t="str">
            <v>NO</v>
          </cell>
          <cell r="AR1173" t="str">
            <v>SI</v>
          </cell>
          <cell r="AS1173" t="str">
            <v>NO</v>
          </cell>
          <cell r="AT1173" t="str">
            <v>NO</v>
          </cell>
          <cell r="AU1173" t="str">
            <v>06-05-2018</v>
          </cell>
          <cell r="AV1173" t="str">
            <v>14/03/2020</v>
          </cell>
          <cell r="AW1173" t="str">
            <v>ENFERMERA/O</v>
          </cell>
          <cell r="AX1173" t="str">
            <v>Regimen 728</v>
          </cell>
          <cell r="AY1173" t="str">
            <v>Contrato CLAS</v>
          </cell>
          <cell r="BE1173" t="str">
            <v>Presencial</v>
          </cell>
          <cell r="BF1173" t="str">
            <v>NO</v>
          </cell>
          <cell r="BG1173" t="str">
            <v>NO</v>
          </cell>
          <cell r="BI1173" t="str">
            <v>NO</v>
          </cell>
          <cell r="BJ1173" t="str">
            <v>NO</v>
          </cell>
          <cell r="BL1173" t="str">
            <v>NO</v>
          </cell>
          <cell r="CL1173" t="str">
            <v>UE Red De Salud Abancay</v>
          </cell>
          <cell r="CM1173" t="str">
            <v>INACTIVO</v>
          </cell>
          <cell r="CQ1173" t="str">
            <v>Perú</v>
          </cell>
        </row>
        <row r="1174">
          <cell r="S1174" t="str">
            <v>46072993</v>
          </cell>
          <cell r="T1174" t="str">
            <v>YULIANA BELISA</v>
          </cell>
          <cell r="U1174" t="str">
            <v>PALOMINO</v>
          </cell>
          <cell r="V1174" t="str">
            <v>SOLORZANO</v>
          </cell>
          <cell r="W1174" t="str">
            <v>SIN DATOS</v>
          </cell>
          <cell r="X1174" t="str">
            <v>21/04/1988</v>
          </cell>
          <cell r="Y1174" t="str">
            <v>Femenino</v>
          </cell>
          <cell r="Z1174" t="str">
            <v>Soltero</v>
          </cell>
          <cell r="AA1174" t="str">
            <v>JR HUANCAVELICA 510</v>
          </cell>
          <cell r="AC1174" t="str">
            <v>yulib_21@hotmail.com</v>
          </cell>
          <cell r="AD1174" t="str">
            <v>997234362</v>
          </cell>
          <cell r="AE1174" t="str">
            <v>Superior Universitario</v>
          </cell>
          <cell r="AF1174" t="str">
            <v>Superior completo</v>
          </cell>
          <cell r="AG1174" t="str">
            <v>MEDICO CIRUJANO</v>
          </cell>
          <cell r="AK1174" t="str">
            <v>TITULO</v>
          </cell>
          <cell r="AL1174" t="str">
            <v>72849</v>
          </cell>
          <cell r="AM1174" t="str">
            <v>NO</v>
          </cell>
          <cell r="AR1174" t="str">
            <v>SI</v>
          </cell>
          <cell r="AS1174" t="str">
            <v>NO</v>
          </cell>
          <cell r="AT1174" t="str">
            <v>NO</v>
          </cell>
          <cell r="AU1174" t="str">
            <v>01/12/2020</v>
          </cell>
          <cell r="AV1174" t="str">
            <v>01/12/2020</v>
          </cell>
          <cell r="AW1174" t="str">
            <v>MEDICO</v>
          </cell>
          <cell r="AX1174" t="str">
            <v>Regimen 1057 (CAS)</v>
          </cell>
          <cell r="AY1174" t="str">
            <v>Contrato CAS</v>
          </cell>
          <cell r="AZ1174" t="str">
            <v>Sin Nivel Remunerativo</v>
          </cell>
          <cell r="BA1174" t="str">
            <v>0000-Sin Nivel Remunerativo</v>
          </cell>
          <cell r="BC1174" t="str">
            <v>Recursos por Operaciones Oficiales de Credito</v>
          </cell>
          <cell r="BD1174" t="str">
            <v>5500</v>
          </cell>
          <cell r="BE1174" t="str">
            <v>Semipresencial</v>
          </cell>
          <cell r="BF1174" t="str">
            <v>NO</v>
          </cell>
          <cell r="BG1174" t="str">
            <v>SI</v>
          </cell>
          <cell r="BI1174" t="str">
            <v>NO</v>
          </cell>
          <cell r="BJ1174" t="str">
            <v>NO</v>
          </cell>
          <cell r="BL1174" t="str">
            <v>NO</v>
          </cell>
          <cell r="BM1174" t="str">
            <v>Contrato Administrativo de Servicios</v>
          </cell>
          <cell r="BN1174" t="str">
            <v>Profesionales de la Salud</v>
          </cell>
          <cell r="BO1174" t="str">
            <v>MEDICO</v>
          </cell>
          <cell r="CL1174" t="str">
            <v>UE Red De Salud Abancay</v>
          </cell>
          <cell r="CM1174" t="str">
            <v>INACTIVO</v>
          </cell>
          <cell r="CQ1174" t="str">
            <v>Perú</v>
          </cell>
          <cell r="CR1174" t="str">
            <v>MICRORED DE SALUD MICAELA BASTIDAS</v>
          </cell>
        </row>
        <row r="1175">
          <cell r="S1175" t="str">
            <v>70428916</v>
          </cell>
          <cell r="T1175" t="str">
            <v>CYNTHIA KAREM</v>
          </cell>
          <cell r="U1175" t="str">
            <v>ALHUAY</v>
          </cell>
          <cell r="V1175" t="str">
            <v>CORREA</v>
          </cell>
          <cell r="W1175" t="str">
            <v>SIN DATOS</v>
          </cell>
          <cell r="X1175" t="str">
            <v>18/01/1990</v>
          </cell>
          <cell r="Y1175" t="str">
            <v>Femenino</v>
          </cell>
          <cell r="Z1175" t="str">
            <v>Soltero</v>
          </cell>
          <cell r="AA1175" t="str">
            <v>MZ.F LT.43</v>
          </cell>
          <cell r="AD1175" t="str">
            <v>989921077</v>
          </cell>
          <cell r="AE1175" t="str">
            <v>Superior Universitario</v>
          </cell>
          <cell r="AF1175" t="str">
            <v>Superior completo</v>
          </cell>
          <cell r="AG1175" t="str">
            <v>MEDICO CIRUJANO</v>
          </cell>
          <cell r="AK1175" t="str">
            <v>TITULO</v>
          </cell>
          <cell r="AL1175" t="str">
            <v>74840</v>
          </cell>
          <cell r="AM1175" t="str">
            <v>NO</v>
          </cell>
          <cell r="AR1175" t="str">
            <v>SI</v>
          </cell>
          <cell r="AS1175" t="str">
            <v>NO</v>
          </cell>
          <cell r="AT1175" t="str">
            <v>NO</v>
          </cell>
          <cell r="AV1175" t="str">
            <v>2016-05-06</v>
          </cell>
          <cell r="AW1175" t="str">
            <v>MEDICO</v>
          </cell>
          <cell r="AX1175" t="str">
            <v>Regimen 276</v>
          </cell>
          <cell r="AZ1175" t="str">
            <v>MC-1</v>
          </cell>
          <cell r="BA1175" t="str">
            <v>0071-MC-1-Medico Cirujano N-1</v>
          </cell>
          <cell r="BB1175" t="str">
            <v>15</v>
          </cell>
          <cell r="BF1175" t="str">
            <v>NO</v>
          </cell>
          <cell r="BG1175" t="str">
            <v>NO</v>
          </cell>
          <cell r="BI1175" t="str">
            <v>NO</v>
          </cell>
          <cell r="BJ1175" t="str">
            <v>NO</v>
          </cell>
          <cell r="BL1175" t="str">
            <v>NO</v>
          </cell>
          <cell r="BM1175" t="str">
            <v>Activos</v>
          </cell>
          <cell r="BN1175" t="str">
            <v>Profesionales de la Salud</v>
          </cell>
          <cell r="BO1175" t="str">
            <v>MEDICO</v>
          </cell>
          <cell r="CL1175" t="str">
            <v>UE Red De Salud Abancay</v>
          </cell>
          <cell r="CM1175" t="str">
            <v>INACTIVO</v>
          </cell>
          <cell r="CQ1175" t="str">
            <v>Perú</v>
          </cell>
        </row>
        <row r="1176">
          <cell r="S1176" t="str">
            <v>09880935</v>
          </cell>
          <cell r="T1176" t="str">
            <v>ROBERTO CARLOS</v>
          </cell>
          <cell r="U1176" t="str">
            <v>PACO</v>
          </cell>
          <cell r="V1176" t="str">
            <v>VIGO</v>
          </cell>
          <cell r="W1176" t="str">
            <v>SIN DATOS</v>
          </cell>
          <cell r="X1176" t="str">
            <v>16/01/1974</v>
          </cell>
          <cell r="Y1176" t="str">
            <v>Masculino</v>
          </cell>
          <cell r="Z1176" t="str">
            <v>Soltero</v>
          </cell>
          <cell r="AA1176" t="str">
            <v>AV.ROOSEVELT 430 MZ.B LT.22 COVIECHA</v>
          </cell>
          <cell r="AE1176" t="str">
            <v>Superior Universitario</v>
          </cell>
          <cell r="AF1176" t="str">
            <v>Superior completo</v>
          </cell>
          <cell r="AG1176" t="str">
            <v>CIRUJANO DENTISTA</v>
          </cell>
          <cell r="AK1176" t="str">
            <v>TITULO</v>
          </cell>
          <cell r="AM1176" t="str">
            <v>NO</v>
          </cell>
          <cell r="AR1176" t="str">
            <v>SI</v>
          </cell>
          <cell r="AS1176" t="str">
            <v>NO</v>
          </cell>
          <cell r="AT1176" t="str">
            <v>NO</v>
          </cell>
          <cell r="AV1176" t="str">
            <v>2015-01-01</v>
          </cell>
          <cell r="AW1176" t="str">
            <v>ODONTOLOGO</v>
          </cell>
          <cell r="AX1176" t="str">
            <v>Regimen 276</v>
          </cell>
          <cell r="AY1176" t="str">
            <v>Nombrado</v>
          </cell>
          <cell r="AZ1176" t="str">
            <v>CD-I</v>
          </cell>
          <cell r="BA1176" t="str">
            <v>0115-CD-I-Cirujano Dentista (nivel I)</v>
          </cell>
          <cell r="BB1176" t="str">
            <v>61</v>
          </cell>
          <cell r="BE1176" t="str">
            <v>Semipresencial</v>
          </cell>
          <cell r="BF1176" t="str">
            <v>NO</v>
          </cell>
          <cell r="BG1176" t="str">
            <v>NO</v>
          </cell>
          <cell r="BI1176" t="str">
            <v>NO</v>
          </cell>
          <cell r="BJ1176" t="str">
            <v>NO</v>
          </cell>
          <cell r="BK1176" t="str">
            <v>31/12/2014</v>
          </cell>
          <cell r="BL1176" t="str">
            <v>SI</v>
          </cell>
          <cell r="BM1176" t="str">
            <v>Activos</v>
          </cell>
          <cell r="BN1176" t="str">
            <v>Profesionales de la Salud</v>
          </cell>
          <cell r="BO1176" t="str">
            <v>PROF. DE LA SALUD</v>
          </cell>
          <cell r="CL1176" t="str">
            <v>UE Red De Salud Abancay</v>
          </cell>
          <cell r="CM1176" t="str">
            <v>INACTIVO</v>
          </cell>
          <cell r="CQ1176" t="str">
            <v>Perú</v>
          </cell>
        </row>
        <row r="1177">
          <cell r="S1177" t="str">
            <v>46219368</v>
          </cell>
          <cell r="T1177" t="str">
            <v>BRENDA JACQUELINE</v>
          </cell>
          <cell r="U1177" t="str">
            <v>VELASQUEZ</v>
          </cell>
          <cell r="V1177" t="str">
            <v>CANO</v>
          </cell>
          <cell r="X1177" t="str">
            <v>1990-03-20</v>
          </cell>
          <cell r="Y1177" t="str">
            <v>Femenino</v>
          </cell>
          <cell r="AC1177" t="str">
            <v>jacky_20_329@hotmail.com</v>
          </cell>
          <cell r="AD1177" t="str">
            <v>975530752</v>
          </cell>
          <cell r="AG1177" t="str">
            <v>OBSTETRA</v>
          </cell>
          <cell r="AL1177" t="str">
            <v>29660</v>
          </cell>
          <cell r="AM1177" t="str">
            <v>NO</v>
          </cell>
          <cell r="AR1177" t="str">
            <v>SI</v>
          </cell>
          <cell r="AS1177" t="str">
            <v>NO</v>
          </cell>
          <cell r="AT1177" t="str">
            <v>NO</v>
          </cell>
          <cell r="AV1177" t="str">
            <v>2013-05-05</v>
          </cell>
          <cell r="AX1177" t="str">
            <v>Regimen 276</v>
          </cell>
          <cell r="BC1177" t="str">
            <v>Recursos Ordinarios</v>
          </cell>
          <cell r="BF1177" t="str">
            <v>NO</v>
          </cell>
          <cell r="BG1177" t="str">
            <v>NO</v>
          </cell>
          <cell r="BI1177" t="str">
            <v>NO</v>
          </cell>
          <cell r="BJ1177" t="str">
            <v>NO</v>
          </cell>
          <cell r="BL1177" t="str">
            <v>NO</v>
          </cell>
          <cell r="CM1177" t="str">
            <v>INACTIVO</v>
          </cell>
          <cell r="CQ1177" t="str">
            <v>Perú</v>
          </cell>
        </row>
        <row r="1178">
          <cell r="S1178" t="str">
            <v>45467416</v>
          </cell>
          <cell r="T1178" t="str">
            <v>JOSE CARLOS MARTIN</v>
          </cell>
          <cell r="U1178" t="str">
            <v>LAVALLE</v>
          </cell>
          <cell r="V1178" t="str">
            <v>MARTINEZ</v>
          </cell>
          <cell r="X1178" t="str">
            <v>1988-11-18</v>
          </cell>
          <cell r="Y1178" t="str">
            <v>Masculino</v>
          </cell>
          <cell r="AC1178" t="str">
            <v>joselavallemartinez@yahoo.es</v>
          </cell>
          <cell r="AD1178" t="str">
            <v>955896514</v>
          </cell>
          <cell r="AG1178" t="str">
            <v>MEDICO CIRUJANO</v>
          </cell>
          <cell r="AL1178" t="str">
            <v>065322</v>
          </cell>
          <cell r="AM1178" t="str">
            <v>NO</v>
          </cell>
          <cell r="AR1178" t="str">
            <v>SI</v>
          </cell>
          <cell r="AS1178" t="str">
            <v>NO</v>
          </cell>
          <cell r="AT1178" t="str">
            <v>NO</v>
          </cell>
          <cell r="AV1178" t="str">
            <v>2013-05-05</v>
          </cell>
          <cell r="AX1178" t="str">
            <v>Regimen 276</v>
          </cell>
          <cell r="BC1178" t="str">
            <v>Recursos Ordinarios</v>
          </cell>
          <cell r="BF1178" t="str">
            <v>NO</v>
          </cell>
          <cell r="BG1178" t="str">
            <v>NO</v>
          </cell>
          <cell r="BI1178" t="str">
            <v>NO</v>
          </cell>
          <cell r="BJ1178" t="str">
            <v>NO</v>
          </cell>
          <cell r="BL1178" t="str">
            <v>NO</v>
          </cell>
          <cell r="CM1178" t="str">
            <v>INACTIVO</v>
          </cell>
          <cell r="CQ1178" t="str">
            <v>Perú</v>
          </cell>
        </row>
        <row r="1179">
          <cell r="S1179" t="str">
            <v>45753246</v>
          </cell>
          <cell r="T1179" t="str">
            <v>RAUL MOISES</v>
          </cell>
          <cell r="U1179" t="str">
            <v>ÑAUPARI</v>
          </cell>
          <cell r="V1179" t="str">
            <v>SULLCA</v>
          </cell>
          <cell r="X1179" t="str">
            <v>1989-05-08</v>
          </cell>
          <cell r="Y1179" t="str">
            <v>Masculino</v>
          </cell>
          <cell r="AC1179" t="str">
            <v>santos_z15@hotmail.com</v>
          </cell>
          <cell r="AD1179" t="str">
            <v>995552602</v>
          </cell>
          <cell r="AG1179" t="str">
            <v>MEDICO CIRUJANO</v>
          </cell>
          <cell r="AL1179" t="str">
            <v>072251</v>
          </cell>
          <cell r="AM1179" t="str">
            <v>NO</v>
          </cell>
          <cell r="AR1179" t="str">
            <v>SI</v>
          </cell>
          <cell r="AS1179" t="str">
            <v>NO</v>
          </cell>
          <cell r="AT1179" t="str">
            <v>NO</v>
          </cell>
          <cell r="AV1179" t="str">
            <v>2015-05-06</v>
          </cell>
          <cell r="AX1179" t="str">
            <v>Regimen 276</v>
          </cell>
          <cell r="AZ1179" t="str">
            <v>MC-1</v>
          </cell>
          <cell r="BA1179" t="str">
            <v>0071-MC-1-Medico Cirujano N-1</v>
          </cell>
          <cell r="BF1179" t="str">
            <v>NO</v>
          </cell>
          <cell r="BG1179" t="str">
            <v>NO</v>
          </cell>
          <cell r="BI1179" t="str">
            <v>NO</v>
          </cell>
          <cell r="BJ1179" t="str">
            <v>NO</v>
          </cell>
          <cell r="BL1179" t="str">
            <v>NO</v>
          </cell>
          <cell r="BN1179" t="str">
            <v>Profesionales de la Salud</v>
          </cell>
          <cell r="BO1179" t="str">
            <v>MEDICO</v>
          </cell>
          <cell r="CM1179" t="str">
            <v>INACTIVO</v>
          </cell>
          <cell r="CQ1179" t="str">
            <v>Perú</v>
          </cell>
        </row>
        <row r="1180">
          <cell r="S1180" t="str">
            <v>42802346</v>
          </cell>
          <cell r="T1180" t="str">
            <v>SUSANA</v>
          </cell>
          <cell r="U1180" t="str">
            <v>CRUZ</v>
          </cell>
          <cell r="V1180" t="str">
            <v>GUIZADO</v>
          </cell>
          <cell r="W1180" t="str">
            <v>SIN DATOS</v>
          </cell>
          <cell r="X1180" t="str">
            <v>07/12/1984</v>
          </cell>
          <cell r="Y1180" t="str">
            <v>Femenino</v>
          </cell>
          <cell r="Z1180" t="str">
            <v>Soltero</v>
          </cell>
          <cell r="AA1180" t="str">
            <v>AV.MICAELA BASTIDAS S/N</v>
          </cell>
          <cell r="AE1180" t="str">
            <v>Superior Técnico</v>
          </cell>
          <cell r="AF1180" t="str">
            <v>Técnico superior completo</v>
          </cell>
          <cell r="AG1180" t="str">
            <v>TECNICO EN ENFERMERIA</v>
          </cell>
          <cell r="AK1180" t="str">
            <v>TITULO</v>
          </cell>
          <cell r="AM1180" t="str">
            <v>NO</v>
          </cell>
          <cell r="AR1180" t="str">
            <v>SI</v>
          </cell>
          <cell r="AS1180" t="str">
            <v>NO</v>
          </cell>
          <cell r="AT1180" t="str">
            <v>NO</v>
          </cell>
          <cell r="AV1180" t="str">
            <v>01/10/2018</v>
          </cell>
          <cell r="AW1180" t="str">
            <v>TECNICO/A EN ENFERMERIA I</v>
          </cell>
          <cell r="AX1180" t="str">
            <v>Regimen 276</v>
          </cell>
          <cell r="AY1180" t="str">
            <v>Contratado 276 - Plazo fijo</v>
          </cell>
          <cell r="AZ1180" t="str">
            <v>STF</v>
          </cell>
          <cell r="BA1180" t="str">
            <v>0099-STF-Servidor Tecnico F</v>
          </cell>
          <cell r="BB1180" t="str">
            <v>TF</v>
          </cell>
          <cell r="BE1180" t="str">
            <v>Presencial</v>
          </cell>
          <cell r="BF1180" t="str">
            <v>NO</v>
          </cell>
          <cell r="BG1180" t="str">
            <v>NO</v>
          </cell>
          <cell r="BI1180" t="str">
            <v>NO</v>
          </cell>
          <cell r="BJ1180" t="str">
            <v>NO</v>
          </cell>
          <cell r="BL1180" t="str">
            <v>NO</v>
          </cell>
          <cell r="BM1180" t="str">
            <v>Activos</v>
          </cell>
          <cell r="BN1180" t="str">
            <v>Tecnicos</v>
          </cell>
          <cell r="BO1180" t="str">
            <v>TECNICO ASIS</v>
          </cell>
          <cell r="CL1180" t="str">
            <v>UE Red De Salud Abancay</v>
          </cell>
          <cell r="CM1180" t="str">
            <v>INACTIVO</v>
          </cell>
          <cell r="CQ1180" t="str">
            <v>Perú</v>
          </cell>
          <cell r="CR1180" t="str">
            <v>MICRORED DE SALUD CURAHUASI</v>
          </cell>
        </row>
        <row r="1181">
          <cell r="S1181" t="str">
            <v>46871623</v>
          </cell>
          <cell r="T1181" t="str">
            <v>JARLEY WENDY</v>
          </cell>
          <cell r="U1181" t="str">
            <v>FERNANDEZ</v>
          </cell>
          <cell r="V1181" t="str">
            <v>OCAMPO</v>
          </cell>
          <cell r="W1181" t="str">
            <v>SIN DATOS</v>
          </cell>
          <cell r="X1181" t="str">
            <v>05/03/1992</v>
          </cell>
          <cell r="Y1181" t="str">
            <v>Femenino</v>
          </cell>
          <cell r="Z1181" t="str">
            <v>Soltero</v>
          </cell>
          <cell r="AA1181" t="str">
            <v>A. SALAZAR BONDY</v>
          </cell>
          <cell r="AE1181" t="str">
            <v>Superior Universitario</v>
          </cell>
          <cell r="AF1181" t="str">
            <v>Superior completo</v>
          </cell>
          <cell r="AG1181" t="str">
            <v>ENFERMERA(O)</v>
          </cell>
          <cell r="AK1181" t="str">
            <v>TITULO</v>
          </cell>
          <cell r="AM1181" t="str">
            <v>NO</v>
          </cell>
          <cell r="AR1181" t="str">
            <v>SI</v>
          </cell>
          <cell r="AS1181" t="str">
            <v>NO</v>
          </cell>
          <cell r="AT1181" t="str">
            <v>NO</v>
          </cell>
          <cell r="AU1181" t="str">
            <v>16-06-2017</v>
          </cell>
          <cell r="AV1181" t="str">
            <v>01/09/2019</v>
          </cell>
          <cell r="AW1181" t="str">
            <v>ENFERMERA/O</v>
          </cell>
          <cell r="AX1181" t="str">
            <v>Regimen 276</v>
          </cell>
          <cell r="AY1181" t="str">
            <v>Contratado 276 - Plazo fijo</v>
          </cell>
          <cell r="AZ1181" t="str">
            <v>ENF-10</v>
          </cell>
          <cell r="BA1181" t="str">
            <v>0076-ENF-10-Enfermera (nivel I)</v>
          </cell>
          <cell r="BB1181" t="str">
            <v>10</v>
          </cell>
          <cell r="BE1181" t="str">
            <v>Presencial</v>
          </cell>
          <cell r="BF1181" t="str">
            <v>NO</v>
          </cell>
          <cell r="BG1181" t="str">
            <v>NO</v>
          </cell>
          <cell r="BI1181" t="str">
            <v>NO</v>
          </cell>
          <cell r="BJ1181" t="str">
            <v>NO</v>
          </cell>
          <cell r="BL1181" t="str">
            <v>NO</v>
          </cell>
          <cell r="BM1181" t="str">
            <v>Activos</v>
          </cell>
          <cell r="BN1181" t="str">
            <v>Profesionales de la Salud</v>
          </cell>
          <cell r="BO1181" t="str">
            <v>PROF. DE LA SALUD</v>
          </cell>
          <cell r="CL1181" t="str">
            <v>UE Red De Salud Abancay</v>
          </cell>
          <cell r="CM1181" t="str">
            <v>INACTIVO</v>
          </cell>
          <cell r="CQ1181" t="str">
            <v>Perú</v>
          </cell>
        </row>
        <row r="1182">
          <cell r="S1182" t="str">
            <v>41006200</v>
          </cell>
          <cell r="T1182" t="str">
            <v>ELIZABETH CARINA</v>
          </cell>
          <cell r="U1182" t="str">
            <v>ORTIZ</v>
          </cell>
          <cell r="V1182" t="str">
            <v>RIOS</v>
          </cell>
          <cell r="W1182" t="str">
            <v>SIN DATOS</v>
          </cell>
          <cell r="X1182" t="str">
            <v>25/08/1981</v>
          </cell>
          <cell r="Y1182" t="str">
            <v>Femenino</v>
          </cell>
          <cell r="Z1182" t="str">
            <v>Casado</v>
          </cell>
          <cell r="AA1182" t="str">
            <v>COMUNIDAD SAN FRANCISCO</v>
          </cell>
          <cell r="AE1182" t="str">
            <v>Superior Técnico</v>
          </cell>
          <cell r="AF1182" t="str">
            <v>Técnico superior completo</v>
          </cell>
          <cell r="AG1182" t="str">
            <v>TECNICO EN ENFERMERIA</v>
          </cell>
          <cell r="AK1182" t="str">
            <v>TITULO</v>
          </cell>
          <cell r="AM1182" t="str">
            <v>NO</v>
          </cell>
          <cell r="AR1182" t="str">
            <v>SI</v>
          </cell>
          <cell r="AS1182" t="str">
            <v>NO</v>
          </cell>
          <cell r="AT1182" t="str">
            <v>NO</v>
          </cell>
          <cell r="AU1182" t="str">
            <v>17/08/2022</v>
          </cell>
          <cell r="AV1182" t="str">
            <v>17/08/2022</v>
          </cell>
          <cell r="AW1182" t="str">
            <v>TECNICO/A EN ENFERMERIA I</v>
          </cell>
          <cell r="AX1182" t="str">
            <v>Regimen 276</v>
          </cell>
          <cell r="AY1182" t="str">
            <v>Contratado 276 - Plazo fijo</v>
          </cell>
          <cell r="AZ1182" t="str">
            <v>STF</v>
          </cell>
          <cell r="BA1182" t="str">
            <v>0099-STF-Servidor Tecnico F</v>
          </cell>
          <cell r="BB1182" t="str">
            <v>TF</v>
          </cell>
          <cell r="BE1182" t="str">
            <v>Presencial</v>
          </cell>
          <cell r="BF1182" t="str">
            <v>NO</v>
          </cell>
          <cell r="BG1182" t="str">
            <v>NO</v>
          </cell>
          <cell r="BI1182" t="str">
            <v>NO</v>
          </cell>
          <cell r="BJ1182" t="str">
            <v>NO</v>
          </cell>
          <cell r="BL1182" t="str">
            <v>NO</v>
          </cell>
          <cell r="BM1182" t="str">
            <v>Activos</v>
          </cell>
          <cell r="BN1182" t="str">
            <v>Tecnicos</v>
          </cell>
          <cell r="BO1182" t="str">
            <v>TECNICO ASIS</v>
          </cell>
          <cell r="CL1182" t="str">
            <v>UE Red De Salud Abancay</v>
          </cell>
          <cell r="CM1182" t="str">
            <v>276 SIN PLAZA</v>
          </cell>
          <cell r="CQ1182" t="str">
            <v>Perú</v>
          </cell>
          <cell r="CR1182" t="str">
            <v>MICRORED DE SALUD CURAHUASI</v>
          </cell>
        </row>
        <row r="1183">
          <cell r="S1183" t="str">
            <v>48093226</v>
          </cell>
          <cell r="T1183" t="str">
            <v>BRIZEYDA</v>
          </cell>
          <cell r="U1183" t="str">
            <v>PEDRAZA</v>
          </cell>
          <cell r="V1183" t="str">
            <v>SIERRA</v>
          </cell>
          <cell r="W1183" t="str">
            <v>SIN DATOS</v>
          </cell>
          <cell r="X1183" t="str">
            <v>15/11/1993</v>
          </cell>
          <cell r="Y1183" t="str">
            <v>Femenino</v>
          </cell>
          <cell r="Z1183" t="str">
            <v>Soltero</v>
          </cell>
          <cell r="AA1183" t="str">
            <v>COMUNIDAD SAN FRANCISCO SECTOR AYRANCCA S/N</v>
          </cell>
          <cell r="AE1183" t="str">
            <v>Superior Universitario</v>
          </cell>
          <cell r="AF1183" t="str">
            <v>Superior completo</v>
          </cell>
          <cell r="AG1183" t="str">
            <v>ENFERMERA(O)</v>
          </cell>
          <cell r="AK1183" t="str">
            <v>TITULO</v>
          </cell>
          <cell r="AM1183" t="str">
            <v>NO</v>
          </cell>
          <cell r="AR1183" t="str">
            <v>SI</v>
          </cell>
          <cell r="AS1183" t="str">
            <v>NO</v>
          </cell>
          <cell r="AT1183" t="str">
            <v>NO</v>
          </cell>
          <cell r="AU1183" t="str">
            <v>05/01/2022</v>
          </cell>
          <cell r="AV1183" t="str">
            <v>09/08/2022</v>
          </cell>
          <cell r="AW1183" t="str">
            <v>ENFERMERA/O</v>
          </cell>
          <cell r="AX1183" t="str">
            <v>Regimen 1057 (CAS)</v>
          </cell>
          <cell r="AY1183" t="str">
            <v>CAS LEY N° 31538</v>
          </cell>
          <cell r="AZ1183" t="str">
            <v>Sin Nivel Remunerativo</v>
          </cell>
          <cell r="BA1183" t="str">
            <v>0000-Sin Nivel Remunerativo</v>
          </cell>
          <cell r="BC1183" t="str">
            <v>Recursos Ordinarios</v>
          </cell>
          <cell r="BD1183" t="str">
            <v>2900</v>
          </cell>
          <cell r="BE1183" t="str">
            <v>Presencial</v>
          </cell>
          <cell r="BF1183" t="str">
            <v>NO</v>
          </cell>
          <cell r="BG1183" t="str">
            <v>NO</v>
          </cell>
          <cell r="BI1183" t="str">
            <v>NO</v>
          </cell>
          <cell r="BJ1183" t="str">
            <v>NO</v>
          </cell>
          <cell r="BL1183" t="str">
            <v>NO</v>
          </cell>
          <cell r="BM1183" t="str">
            <v>Contrato Administrativo de Servicios</v>
          </cell>
          <cell r="BN1183" t="str">
            <v>Profesionales de la Salud</v>
          </cell>
          <cell r="BO1183" t="str">
            <v>PROF. DE LA SALUD</v>
          </cell>
          <cell r="CL1183" t="str">
            <v>UE Red De Salud Abancay</v>
          </cell>
          <cell r="CM1183" t="str">
            <v>CAS SIN PLAZA</v>
          </cell>
          <cell r="CN1183" t="str">
            <v>05/01/2022</v>
          </cell>
          <cell r="CO1183" t="str">
            <v>31/01/2022</v>
          </cell>
          <cell r="CP1183" t="str">
            <v>443168_8427_2022-02-0419-02-25.pdf</v>
          </cell>
          <cell r="CQ1183" t="str">
            <v>Perú</v>
          </cell>
          <cell r="CR1183" t="str">
            <v>MICRORED DE SALUD CURAHUASI</v>
          </cell>
        </row>
        <row r="1184">
          <cell r="S1184" t="str">
            <v>42606500</v>
          </cell>
          <cell r="T1184" t="str">
            <v>CLENE</v>
          </cell>
          <cell r="U1184" t="str">
            <v>PERALTA</v>
          </cell>
          <cell r="V1184" t="str">
            <v>ALFARO</v>
          </cell>
          <cell r="W1184" t="str">
            <v>SIN DATOS</v>
          </cell>
          <cell r="X1184" t="str">
            <v>18/12/1981</v>
          </cell>
          <cell r="Y1184" t="str">
            <v>Femenino</v>
          </cell>
          <cell r="Z1184" t="str">
            <v>Soltero</v>
          </cell>
          <cell r="AA1184" t="str">
            <v>COMUNIDAD CURAHUASI</v>
          </cell>
          <cell r="AE1184" t="str">
            <v>Superior Técnico</v>
          </cell>
          <cell r="AF1184" t="str">
            <v>Técnico superior completo</v>
          </cell>
          <cell r="AG1184" t="str">
            <v>TECNICO EN ENFERMERIA</v>
          </cell>
          <cell r="AK1184" t="str">
            <v>TITULO</v>
          </cell>
          <cell r="AM1184" t="str">
            <v>NO</v>
          </cell>
          <cell r="AR1184" t="str">
            <v>SI</v>
          </cell>
          <cell r="AS1184" t="str">
            <v>NO</v>
          </cell>
          <cell r="AT1184" t="str">
            <v>NO</v>
          </cell>
          <cell r="AU1184" t="str">
            <v>06/07/2022</v>
          </cell>
          <cell r="AV1184" t="str">
            <v>06/07/2022</v>
          </cell>
          <cell r="AW1184" t="str">
            <v>TECNICO/A EN ENFERMERIA I</v>
          </cell>
          <cell r="AX1184" t="str">
            <v>Regimen 276</v>
          </cell>
          <cell r="AY1184" t="str">
            <v>Contratado 276 - Plazo fijo</v>
          </cell>
          <cell r="AZ1184" t="str">
            <v>STF</v>
          </cell>
          <cell r="BA1184" t="str">
            <v>0099-STF-Servidor Tecnico F</v>
          </cell>
          <cell r="BB1184" t="str">
            <v>TF</v>
          </cell>
          <cell r="BE1184" t="str">
            <v>Presencial</v>
          </cell>
          <cell r="BF1184" t="str">
            <v>NO</v>
          </cell>
          <cell r="BG1184" t="str">
            <v>NO</v>
          </cell>
          <cell r="BI1184" t="str">
            <v>NO</v>
          </cell>
          <cell r="BJ1184" t="str">
            <v>NO</v>
          </cell>
          <cell r="BL1184" t="str">
            <v>NO</v>
          </cell>
          <cell r="BM1184" t="str">
            <v>Activos</v>
          </cell>
          <cell r="BN1184" t="str">
            <v>Tecnicos</v>
          </cell>
          <cell r="BO1184" t="str">
            <v>TECNICO ASIS</v>
          </cell>
          <cell r="CL1184" t="str">
            <v>UE Red De Salud Abancay</v>
          </cell>
          <cell r="CM1184" t="str">
            <v>276 SIN PLAZA</v>
          </cell>
          <cell r="CQ1184" t="str">
            <v>Perú</v>
          </cell>
          <cell r="CR1184" t="str">
            <v>MICRORED DE SALUD LAMBRAMA</v>
          </cell>
        </row>
        <row r="1185">
          <cell r="S1185" t="str">
            <v>44468846</v>
          </cell>
          <cell r="T1185" t="str">
            <v>GUSTAVO JANSEN</v>
          </cell>
          <cell r="U1185" t="str">
            <v>SALAZAR</v>
          </cell>
          <cell r="V1185" t="str">
            <v>ALFARO</v>
          </cell>
          <cell r="X1185" t="str">
            <v>1987-06-08</v>
          </cell>
          <cell r="Y1185" t="str">
            <v>Masculino</v>
          </cell>
          <cell r="AC1185" t="str">
            <v>dr_gustavo_salazar@hotmail.com</v>
          </cell>
          <cell r="AD1185" t="str">
            <v>943136898</v>
          </cell>
          <cell r="AG1185" t="str">
            <v>MEDICO CIRUJANO</v>
          </cell>
          <cell r="AL1185" t="str">
            <v>65605</v>
          </cell>
          <cell r="AM1185" t="str">
            <v>NO</v>
          </cell>
          <cell r="AR1185" t="str">
            <v>SI</v>
          </cell>
          <cell r="AS1185" t="str">
            <v>NO</v>
          </cell>
          <cell r="AT1185" t="str">
            <v>NO</v>
          </cell>
          <cell r="AX1185" t="str">
            <v>Regimen 276</v>
          </cell>
          <cell r="BF1185" t="str">
            <v>NO</v>
          </cell>
          <cell r="BG1185" t="str">
            <v>NO</v>
          </cell>
          <cell r="BI1185" t="str">
            <v>NO</v>
          </cell>
          <cell r="BJ1185" t="str">
            <v>NO</v>
          </cell>
          <cell r="BL1185" t="str">
            <v>NO</v>
          </cell>
          <cell r="CM1185" t="str">
            <v>INACTIVO</v>
          </cell>
          <cell r="CQ1185" t="str">
            <v>Perú</v>
          </cell>
        </row>
        <row r="1186">
          <cell r="S1186" t="str">
            <v>46037595</v>
          </cell>
          <cell r="T1186" t="str">
            <v>ARMANDO RAUL</v>
          </cell>
          <cell r="U1186" t="str">
            <v>REYES</v>
          </cell>
          <cell r="V1186" t="str">
            <v>YPARRAGUIRRE</v>
          </cell>
          <cell r="X1186" t="str">
            <v>1989-06-18</v>
          </cell>
          <cell r="Y1186" t="str">
            <v>Masculino</v>
          </cell>
          <cell r="AC1186" t="str">
            <v>armando_re@hotmail.com</v>
          </cell>
          <cell r="AD1186" t="str">
            <v>984109128</v>
          </cell>
          <cell r="AG1186" t="str">
            <v>MEDICO CIRUJANO</v>
          </cell>
          <cell r="AL1186" t="str">
            <v>66744</v>
          </cell>
          <cell r="AM1186" t="str">
            <v>NO</v>
          </cell>
          <cell r="AR1186" t="str">
            <v>SI</v>
          </cell>
          <cell r="AS1186" t="str">
            <v>NO</v>
          </cell>
          <cell r="AT1186" t="str">
            <v>NO</v>
          </cell>
          <cell r="AV1186" t="str">
            <v>2014-05-06</v>
          </cell>
          <cell r="AX1186" t="str">
            <v>Regimen 276</v>
          </cell>
          <cell r="AZ1186" t="str">
            <v>MC-1</v>
          </cell>
          <cell r="BA1186" t="str">
            <v>0071-MC-1-Medico Cirujano N-1</v>
          </cell>
          <cell r="BF1186" t="str">
            <v>NO</v>
          </cell>
          <cell r="BG1186" t="str">
            <v>NO</v>
          </cell>
          <cell r="BI1186" t="str">
            <v>NO</v>
          </cell>
          <cell r="BJ1186" t="str">
            <v>NO</v>
          </cell>
          <cell r="BL1186" t="str">
            <v>NO</v>
          </cell>
          <cell r="BN1186" t="str">
            <v>Profesionales de la Salud</v>
          </cell>
          <cell r="BO1186" t="str">
            <v>MEDICO</v>
          </cell>
          <cell r="CM1186" t="str">
            <v>INACTIVO</v>
          </cell>
          <cell r="CQ1186" t="str">
            <v>Perú</v>
          </cell>
        </row>
        <row r="1187">
          <cell r="S1187" t="str">
            <v>46529466</v>
          </cell>
          <cell r="T1187" t="str">
            <v>MARIO</v>
          </cell>
          <cell r="U1187" t="str">
            <v>SUAREZ</v>
          </cell>
          <cell r="V1187" t="str">
            <v>MONTALVO</v>
          </cell>
          <cell r="X1187" t="str">
            <v>1990-08-10</v>
          </cell>
          <cell r="Y1187" t="str">
            <v>Masculino</v>
          </cell>
          <cell r="AC1187" t="str">
            <v>mariosm148@outlook.com</v>
          </cell>
          <cell r="AD1187" t="str">
            <v>990065161</v>
          </cell>
          <cell r="AG1187" t="str">
            <v>MEDICO CIRUJANO</v>
          </cell>
          <cell r="AL1187" t="str">
            <v>070159</v>
          </cell>
          <cell r="AM1187" t="str">
            <v>NO</v>
          </cell>
          <cell r="AR1187" t="str">
            <v>SI</v>
          </cell>
          <cell r="AS1187" t="str">
            <v>NO</v>
          </cell>
          <cell r="AT1187" t="str">
            <v>NO</v>
          </cell>
          <cell r="AV1187" t="str">
            <v>2015-05-06</v>
          </cell>
          <cell r="AX1187" t="str">
            <v>Regimen 276</v>
          </cell>
          <cell r="AZ1187" t="str">
            <v>MC-1</v>
          </cell>
          <cell r="BA1187" t="str">
            <v>0071-MC-1-Medico Cirujano N-1</v>
          </cell>
          <cell r="BF1187" t="str">
            <v>NO</v>
          </cell>
          <cell r="BG1187" t="str">
            <v>NO</v>
          </cell>
          <cell r="BI1187" t="str">
            <v>NO</v>
          </cell>
          <cell r="BJ1187" t="str">
            <v>NO</v>
          </cell>
          <cell r="BL1187" t="str">
            <v>NO</v>
          </cell>
          <cell r="BN1187" t="str">
            <v>Profesionales de la Salud</v>
          </cell>
          <cell r="BO1187" t="str">
            <v>MEDICO</v>
          </cell>
          <cell r="CM1187" t="str">
            <v>INACTIVO</v>
          </cell>
          <cell r="CQ1187" t="str">
            <v>Perú</v>
          </cell>
        </row>
        <row r="1188">
          <cell r="S1188" t="str">
            <v>46767835</v>
          </cell>
          <cell r="T1188" t="str">
            <v>DENISSE YRENE</v>
          </cell>
          <cell r="U1188" t="str">
            <v>MATOS</v>
          </cell>
          <cell r="V1188" t="str">
            <v>PIPA</v>
          </cell>
          <cell r="W1188" t="str">
            <v>SIN DATOS</v>
          </cell>
          <cell r="X1188" t="str">
            <v>04/01/1992</v>
          </cell>
          <cell r="Y1188" t="str">
            <v>Femenino</v>
          </cell>
          <cell r="Z1188" t="str">
            <v>Soltero</v>
          </cell>
          <cell r="AA1188" t="str">
            <v>UNIVERSIDAD PERUANA UNION CARRETERA CENTRAL KM.19.5</v>
          </cell>
          <cell r="AC1188" t="str">
            <v>denisse.matosp@gmail.com</v>
          </cell>
          <cell r="AD1188" t="str">
            <v>962383470</v>
          </cell>
          <cell r="AE1188" t="str">
            <v>Superior Universitario</v>
          </cell>
          <cell r="AF1188" t="str">
            <v>Superior completo</v>
          </cell>
          <cell r="AG1188" t="str">
            <v>MEDICO CIRUJANO</v>
          </cell>
          <cell r="AK1188" t="str">
            <v>TITULO</v>
          </cell>
          <cell r="AL1188" t="str">
            <v>073753</v>
          </cell>
          <cell r="AM1188" t="str">
            <v>NO</v>
          </cell>
          <cell r="AR1188" t="str">
            <v>SI</v>
          </cell>
          <cell r="AS1188" t="str">
            <v>NO</v>
          </cell>
          <cell r="AT1188" t="str">
            <v>NO</v>
          </cell>
          <cell r="AV1188" t="str">
            <v>2016-05-06</v>
          </cell>
          <cell r="AW1188" t="str">
            <v>MEDICO</v>
          </cell>
          <cell r="AX1188" t="str">
            <v>Regimen 276</v>
          </cell>
          <cell r="AZ1188" t="str">
            <v>MC-1</v>
          </cell>
          <cell r="BA1188" t="str">
            <v>0071-MC-1-Medico Cirujano N-1</v>
          </cell>
          <cell r="BB1188" t="str">
            <v>15</v>
          </cell>
          <cell r="BF1188" t="str">
            <v>NO</v>
          </cell>
          <cell r="BG1188" t="str">
            <v>NO</v>
          </cell>
          <cell r="BI1188" t="str">
            <v>NO</v>
          </cell>
          <cell r="BJ1188" t="str">
            <v>NO</v>
          </cell>
          <cell r="BL1188" t="str">
            <v>NO</v>
          </cell>
          <cell r="BM1188" t="str">
            <v>Activos</v>
          </cell>
          <cell r="BN1188" t="str">
            <v>Profesionales de la Salud</v>
          </cell>
          <cell r="BO1188" t="str">
            <v>MEDICO</v>
          </cell>
          <cell r="CL1188" t="str">
            <v>UE Red De Salud Abancay</v>
          </cell>
          <cell r="CM1188" t="str">
            <v>INACTIVO</v>
          </cell>
          <cell r="CQ1188" t="str">
            <v>Perú</v>
          </cell>
        </row>
        <row r="1189">
          <cell r="S1189" t="str">
            <v>45504364</v>
          </cell>
          <cell r="T1189" t="str">
            <v>YASMINA</v>
          </cell>
          <cell r="U1189" t="str">
            <v>MIRANDA</v>
          </cell>
          <cell r="V1189" t="str">
            <v>CRUZ</v>
          </cell>
          <cell r="X1189" t="str">
            <v>1988-11-26</v>
          </cell>
          <cell r="Y1189" t="str">
            <v>Femenino</v>
          </cell>
          <cell r="AC1189" t="str">
            <v>yasmin_727@hotmail.com</v>
          </cell>
          <cell r="AD1189" t="str">
            <v>973663613</v>
          </cell>
          <cell r="AG1189" t="str">
            <v>ENFERMERA(O)</v>
          </cell>
          <cell r="AL1189" t="str">
            <v>066993</v>
          </cell>
          <cell r="AM1189" t="str">
            <v>NO</v>
          </cell>
          <cell r="AR1189" t="str">
            <v>SI</v>
          </cell>
          <cell r="AS1189" t="str">
            <v>NO</v>
          </cell>
          <cell r="AT1189" t="str">
            <v>NO</v>
          </cell>
          <cell r="AX1189" t="str">
            <v>Regimen 276</v>
          </cell>
          <cell r="BF1189" t="str">
            <v>NO</v>
          </cell>
          <cell r="BG1189" t="str">
            <v>NO</v>
          </cell>
          <cell r="BI1189" t="str">
            <v>NO</v>
          </cell>
          <cell r="BJ1189" t="str">
            <v>NO</v>
          </cell>
          <cell r="BL1189" t="str">
            <v>NO</v>
          </cell>
          <cell r="CM1189" t="str">
            <v>INACTIVO</v>
          </cell>
          <cell r="CQ1189" t="str">
            <v>Perú</v>
          </cell>
        </row>
        <row r="1190">
          <cell r="S1190" t="str">
            <v>47628674</v>
          </cell>
          <cell r="T1190" t="str">
            <v>DAYNNA LIZETH</v>
          </cell>
          <cell r="U1190" t="str">
            <v>CORRALES</v>
          </cell>
          <cell r="V1190" t="str">
            <v>FERNANDEZ</v>
          </cell>
          <cell r="X1190" t="str">
            <v>1989-03-28</v>
          </cell>
          <cell r="Y1190" t="str">
            <v>Femenino</v>
          </cell>
          <cell r="AC1190" t="str">
            <v>dayju_29_05@hotmail.com</v>
          </cell>
          <cell r="AD1190" t="str">
            <v>949759872</v>
          </cell>
          <cell r="AG1190" t="str">
            <v>ENFERMERA(O)</v>
          </cell>
          <cell r="AL1190" t="str">
            <v>070614</v>
          </cell>
          <cell r="AM1190" t="str">
            <v>NO</v>
          </cell>
          <cell r="AR1190" t="str">
            <v>SI</v>
          </cell>
          <cell r="AS1190" t="str">
            <v>NO</v>
          </cell>
          <cell r="AT1190" t="str">
            <v>NO</v>
          </cell>
          <cell r="AV1190" t="str">
            <v>2014-05-06</v>
          </cell>
          <cell r="AX1190" t="str">
            <v>Regimen 276</v>
          </cell>
          <cell r="AZ1190" t="str">
            <v>ENF-10</v>
          </cell>
          <cell r="BA1190" t="str">
            <v>0076-ENF-10-Enfermera (nivel I)</v>
          </cell>
          <cell r="BF1190" t="str">
            <v>NO</v>
          </cell>
          <cell r="BG1190" t="str">
            <v>NO</v>
          </cell>
          <cell r="BI1190" t="str">
            <v>NO</v>
          </cell>
          <cell r="BJ1190" t="str">
            <v>NO</v>
          </cell>
          <cell r="BL1190" t="str">
            <v>NO</v>
          </cell>
          <cell r="BN1190" t="str">
            <v>Profesionales de la Salud</v>
          </cell>
          <cell r="BO1190" t="str">
            <v>PROF. DE LA SALUD</v>
          </cell>
          <cell r="CM1190" t="str">
            <v>INACTIVO</v>
          </cell>
          <cell r="CQ1190" t="str">
            <v>Perú</v>
          </cell>
        </row>
        <row r="1191">
          <cell r="S1191" t="str">
            <v>44148565</v>
          </cell>
          <cell r="T1191" t="str">
            <v>JIMMY JASSER</v>
          </cell>
          <cell r="U1191" t="str">
            <v>QUISPE</v>
          </cell>
          <cell r="V1191" t="str">
            <v>GARCIA</v>
          </cell>
          <cell r="X1191" t="str">
            <v>1980-12-15</v>
          </cell>
          <cell r="Y1191" t="str">
            <v>Masculino</v>
          </cell>
          <cell r="AC1191" t="str">
            <v>jjasserquispeg@gmail.com</v>
          </cell>
          <cell r="AD1191" t="str">
            <v>965384730</v>
          </cell>
          <cell r="AG1191" t="str">
            <v>ENFERMERA(O)</v>
          </cell>
          <cell r="AL1191" t="str">
            <v>73360</v>
          </cell>
          <cell r="AM1191" t="str">
            <v>NO</v>
          </cell>
          <cell r="AR1191" t="str">
            <v>SI</v>
          </cell>
          <cell r="AS1191" t="str">
            <v>NO</v>
          </cell>
          <cell r="AT1191" t="str">
            <v>NO</v>
          </cell>
          <cell r="AV1191" t="str">
            <v>2015-05-06</v>
          </cell>
          <cell r="AX1191" t="str">
            <v>Regimen 276</v>
          </cell>
          <cell r="AZ1191" t="str">
            <v>ENF-10</v>
          </cell>
          <cell r="BA1191" t="str">
            <v>0076-ENF-10-Enfermera (nivel I)</v>
          </cell>
          <cell r="BF1191" t="str">
            <v>NO</v>
          </cell>
          <cell r="BG1191" t="str">
            <v>NO</v>
          </cell>
          <cell r="BI1191" t="str">
            <v>NO</v>
          </cell>
          <cell r="BJ1191" t="str">
            <v>NO</v>
          </cell>
          <cell r="BL1191" t="str">
            <v>NO</v>
          </cell>
          <cell r="BN1191" t="str">
            <v>Profesionales de la Salud</v>
          </cell>
          <cell r="BO1191" t="str">
            <v>PROF. DE LA SALUD</v>
          </cell>
          <cell r="CM1191" t="str">
            <v>INACTIVO</v>
          </cell>
          <cell r="CQ1191" t="str">
            <v>Perú</v>
          </cell>
        </row>
        <row r="1192">
          <cell r="S1192" t="str">
            <v>48645637</v>
          </cell>
          <cell r="T1192" t="str">
            <v>SARITA MARLENY</v>
          </cell>
          <cell r="U1192" t="str">
            <v>GALINDO</v>
          </cell>
          <cell r="V1192" t="str">
            <v>AQUINO</v>
          </cell>
          <cell r="W1192" t="str">
            <v>SIN DATOS</v>
          </cell>
          <cell r="X1192" t="str">
            <v>01/03/1990</v>
          </cell>
          <cell r="Y1192" t="str">
            <v>Femenino</v>
          </cell>
          <cell r="Z1192" t="str">
            <v>Soltero</v>
          </cell>
          <cell r="AA1192" t="str">
            <v>SIN DATOS</v>
          </cell>
          <cell r="AC1192" t="str">
            <v>tudiablita_sara@hotmail.com</v>
          </cell>
          <cell r="AD1192" t="str">
            <v>943146467</v>
          </cell>
          <cell r="AE1192" t="str">
            <v>Superior Universitario</v>
          </cell>
          <cell r="AF1192" t="str">
            <v>Superior completo</v>
          </cell>
          <cell r="AG1192" t="str">
            <v>ENFERMERA(O)</v>
          </cell>
          <cell r="AK1192" t="str">
            <v>TITULO</v>
          </cell>
          <cell r="AL1192" t="str">
            <v>77582</v>
          </cell>
          <cell r="AM1192" t="str">
            <v>NO</v>
          </cell>
          <cell r="AR1192" t="str">
            <v>SI</v>
          </cell>
          <cell r="AS1192" t="str">
            <v>NO</v>
          </cell>
          <cell r="AT1192" t="str">
            <v>NO</v>
          </cell>
          <cell r="AV1192" t="str">
            <v>2016-05-06</v>
          </cell>
          <cell r="AW1192" t="str">
            <v>ENFERMERA/O</v>
          </cell>
          <cell r="AX1192" t="str">
            <v>Regimen 276</v>
          </cell>
          <cell r="AZ1192" t="str">
            <v>ENF-10</v>
          </cell>
          <cell r="BA1192" t="str">
            <v>0076-ENF-10-Enfermera (nivel I)</v>
          </cell>
          <cell r="BB1192" t="str">
            <v>10</v>
          </cell>
          <cell r="BF1192" t="str">
            <v>NO</v>
          </cell>
          <cell r="BG1192" t="str">
            <v>NO</v>
          </cell>
          <cell r="BI1192" t="str">
            <v>NO</v>
          </cell>
          <cell r="BJ1192" t="str">
            <v>NO</v>
          </cell>
          <cell r="BL1192" t="str">
            <v>NO</v>
          </cell>
          <cell r="BM1192" t="str">
            <v>Activos</v>
          </cell>
          <cell r="BN1192" t="str">
            <v>Profesionales de la Salud</v>
          </cell>
          <cell r="BO1192" t="str">
            <v>PROF. DE LA SALUD</v>
          </cell>
          <cell r="CL1192" t="str">
            <v>UE Red De Salud Abancay</v>
          </cell>
          <cell r="CM1192" t="str">
            <v>INACTIVO</v>
          </cell>
          <cell r="CQ1192" t="str">
            <v>Perú</v>
          </cell>
        </row>
        <row r="1193">
          <cell r="S1193" t="str">
            <v>43422623</v>
          </cell>
          <cell r="T1193" t="str">
            <v>ELIZABETH</v>
          </cell>
          <cell r="U1193" t="str">
            <v>MENDOZA</v>
          </cell>
          <cell r="V1193" t="str">
            <v>ANCCO</v>
          </cell>
          <cell r="W1193" t="str">
            <v>SIN DATOS</v>
          </cell>
          <cell r="X1193" t="str">
            <v>06/11/1980</v>
          </cell>
          <cell r="Y1193" t="str">
            <v>Femenino</v>
          </cell>
          <cell r="Z1193" t="str">
            <v>Soltero</v>
          </cell>
          <cell r="AA1193" t="str">
            <v>COMUNIDAD DE RURUPALLA</v>
          </cell>
          <cell r="AC1193" t="str">
            <v>enmy_enty@hotmail.com</v>
          </cell>
          <cell r="AD1193" t="str">
            <v>983981255</v>
          </cell>
          <cell r="AE1193" t="str">
            <v>Superior Universitario</v>
          </cell>
          <cell r="AF1193" t="str">
            <v>Superior completo</v>
          </cell>
          <cell r="AG1193" t="str">
            <v>ENFERMERA(O)</v>
          </cell>
          <cell r="AK1193" t="str">
            <v>TITULO</v>
          </cell>
          <cell r="AM1193" t="str">
            <v>NO</v>
          </cell>
          <cell r="AR1193" t="str">
            <v>SI</v>
          </cell>
          <cell r="AS1193" t="str">
            <v>NO</v>
          </cell>
          <cell r="AT1193" t="str">
            <v>NO</v>
          </cell>
          <cell r="AV1193" t="str">
            <v>01/03/2022</v>
          </cell>
          <cell r="AW1193" t="str">
            <v>TECNICO/A EN ENFERMERIA I</v>
          </cell>
          <cell r="AX1193" t="str">
            <v>Regimen 276</v>
          </cell>
          <cell r="AY1193" t="str">
            <v>Contratado 276 - Plazo fijo</v>
          </cell>
          <cell r="AZ1193" t="str">
            <v>STA</v>
          </cell>
          <cell r="BA1193" t="str">
            <v>0094-STA-Servidor Tecnico A</v>
          </cell>
          <cell r="BB1193" t="str">
            <v>TA</v>
          </cell>
          <cell r="BE1193" t="str">
            <v>Presencial</v>
          </cell>
          <cell r="BF1193" t="str">
            <v>NO</v>
          </cell>
          <cell r="BG1193" t="str">
            <v>NO</v>
          </cell>
          <cell r="BI1193" t="str">
            <v>NO</v>
          </cell>
          <cell r="BJ1193" t="str">
            <v>NO</v>
          </cell>
          <cell r="BL1193" t="str">
            <v>NO</v>
          </cell>
          <cell r="BM1193" t="str">
            <v>Activos</v>
          </cell>
          <cell r="BN1193" t="str">
            <v>Tecnicos</v>
          </cell>
          <cell r="BO1193" t="str">
            <v>TECNICO ASIS</v>
          </cell>
          <cell r="CL1193" t="str">
            <v>UE Red De Salud Abancay</v>
          </cell>
          <cell r="CM1193" t="str">
            <v>INACTIVO</v>
          </cell>
          <cell r="CQ1193" t="str">
            <v>Perú</v>
          </cell>
        </row>
        <row r="1194">
          <cell r="S1194" t="str">
            <v>45696393</v>
          </cell>
          <cell r="T1194" t="str">
            <v>CARLA</v>
          </cell>
          <cell r="U1194" t="str">
            <v>AIVAR</v>
          </cell>
          <cell r="V1194" t="str">
            <v>VILLEGAS</v>
          </cell>
          <cell r="X1194" t="str">
            <v>1989-03-24</v>
          </cell>
          <cell r="Y1194" t="str">
            <v>Femenino</v>
          </cell>
          <cell r="AC1194" t="str">
            <v>carlita24_89@hotmail.com</v>
          </cell>
          <cell r="AD1194" t="str">
            <v>941466015</v>
          </cell>
          <cell r="AG1194" t="str">
            <v>ENFERMERA(O)</v>
          </cell>
          <cell r="AL1194" t="str">
            <v>69901</v>
          </cell>
          <cell r="AM1194" t="str">
            <v>NO</v>
          </cell>
          <cell r="AR1194" t="str">
            <v>SI</v>
          </cell>
          <cell r="AS1194" t="str">
            <v>NO</v>
          </cell>
          <cell r="AT1194" t="str">
            <v>NO</v>
          </cell>
          <cell r="AV1194" t="str">
            <v>2014-05-06</v>
          </cell>
          <cell r="AX1194" t="str">
            <v>Regimen 276</v>
          </cell>
          <cell r="AZ1194" t="str">
            <v>ENF-10</v>
          </cell>
          <cell r="BA1194" t="str">
            <v>0076-ENF-10-Enfermera (nivel I)</v>
          </cell>
          <cell r="BF1194" t="str">
            <v>NO</v>
          </cell>
          <cell r="BG1194" t="str">
            <v>NO</v>
          </cell>
          <cell r="BI1194" t="str">
            <v>NO</v>
          </cell>
          <cell r="BJ1194" t="str">
            <v>NO</v>
          </cell>
          <cell r="BL1194" t="str">
            <v>NO</v>
          </cell>
          <cell r="BN1194" t="str">
            <v>Profesionales de la Salud</v>
          </cell>
          <cell r="BO1194" t="str">
            <v>PROF. DE LA SALUD</v>
          </cell>
          <cell r="CM1194" t="str">
            <v>INACTIVO</v>
          </cell>
          <cell r="CQ1194" t="str">
            <v>Perú</v>
          </cell>
        </row>
        <row r="1195">
          <cell r="S1195" t="str">
            <v>47397858</v>
          </cell>
          <cell r="T1195" t="str">
            <v>JANNY MERY</v>
          </cell>
          <cell r="U1195" t="str">
            <v>HUAÑEC</v>
          </cell>
          <cell r="V1195" t="str">
            <v>CHUQUIMIA</v>
          </cell>
          <cell r="X1195" t="str">
            <v>1987-07-01</v>
          </cell>
          <cell r="Y1195" t="str">
            <v>Femenino</v>
          </cell>
          <cell r="AC1195" t="str">
            <v>yani_119_cnd@hotmail.com</v>
          </cell>
          <cell r="AD1195" t="str">
            <v>941209436</v>
          </cell>
          <cell r="AG1195" t="str">
            <v>ENFERMERA(O)</v>
          </cell>
          <cell r="AL1195" t="str">
            <v>75411</v>
          </cell>
          <cell r="AM1195" t="str">
            <v>NO</v>
          </cell>
          <cell r="AR1195" t="str">
            <v>SI</v>
          </cell>
          <cell r="AS1195" t="str">
            <v>NO</v>
          </cell>
          <cell r="AT1195" t="str">
            <v>NO</v>
          </cell>
          <cell r="AV1195" t="str">
            <v>2015-05-06</v>
          </cell>
          <cell r="AX1195" t="str">
            <v>Regimen 276</v>
          </cell>
          <cell r="AZ1195" t="str">
            <v>ENF-10</v>
          </cell>
          <cell r="BA1195" t="str">
            <v>0076-ENF-10-Enfermera (nivel I)</v>
          </cell>
          <cell r="BF1195" t="str">
            <v>NO</v>
          </cell>
          <cell r="BG1195" t="str">
            <v>NO</v>
          </cell>
          <cell r="BI1195" t="str">
            <v>NO</v>
          </cell>
          <cell r="BJ1195" t="str">
            <v>NO</v>
          </cell>
          <cell r="BL1195" t="str">
            <v>NO</v>
          </cell>
          <cell r="BN1195" t="str">
            <v>Profesionales de la Salud</v>
          </cell>
          <cell r="BO1195" t="str">
            <v>PROF. DE LA SALUD</v>
          </cell>
          <cell r="CM1195" t="str">
            <v>INACTIVO</v>
          </cell>
          <cell r="CQ1195" t="str">
            <v>Perú</v>
          </cell>
        </row>
        <row r="1196">
          <cell r="S1196" t="str">
            <v>71291715</v>
          </cell>
          <cell r="T1196" t="str">
            <v>ELIZABETH</v>
          </cell>
          <cell r="U1196" t="str">
            <v>VARGAS</v>
          </cell>
          <cell r="V1196" t="str">
            <v>PINARES</v>
          </cell>
          <cell r="W1196" t="str">
            <v>SIN DATOS</v>
          </cell>
          <cell r="X1196" t="str">
            <v>28/08/1993</v>
          </cell>
          <cell r="Y1196" t="str">
            <v>Femenino</v>
          </cell>
          <cell r="Z1196" t="str">
            <v>Soltero</v>
          </cell>
          <cell r="AA1196" t="str">
            <v>COMUNIDAD CURAHUASI</v>
          </cell>
          <cell r="AC1196" t="str">
            <v>eliza_28_8@hotmail.com</v>
          </cell>
          <cell r="AD1196" t="str">
            <v>974336103</v>
          </cell>
          <cell r="AE1196" t="str">
            <v>Superior Universitario</v>
          </cell>
          <cell r="AF1196" t="str">
            <v>Superior completo</v>
          </cell>
          <cell r="AG1196" t="str">
            <v>ENFERMERA(O)</v>
          </cell>
          <cell r="AK1196" t="str">
            <v>TITULO</v>
          </cell>
          <cell r="AL1196" t="str">
            <v>81384</v>
          </cell>
          <cell r="AM1196" t="str">
            <v>NO</v>
          </cell>
          <cell r="AR1196" t="str">
            <v>SI</v>
          </cell>
          <cell r="AS1196" t="str">
            <v>NO</v>
          </cell>
          <cell r="AT1196" t="str">
            <v>NO</v>
          </cell>
          <cell r="AV1196" t="str">
            <v>2016-05-06</v>
          </cell>
          <cell r="AW1196" t="str">
            <v>ENFERMERA/O</v>
          </cell>
          <cell r="AX1196" t="str">
            <v>Regimen 276</v>
          </cell>
          <cell r="AZ1196" t="str">
            <v>ENF-10</v>
          </cell>
          <cell r="BA1196" t="str">
            <v>0076-ENF-10-Enfermera (nivel I)</v>
          </cell>
          <cell r="BB1196" t="str">
            <v>10</v>
          </cell>
          <cell r="BF1196" t="str">
            <v>NO</v>
          </cell>
          <cell r="BG1196" t="str">
            <v>NO</v>
          </cell>
          <cell r="BI1196" t="str">
            <v>NO</v>
          </cell>
          <cell r="BJ1196" t="str">
            <v>NO</v>
          </cell>
          <cell r="BL1196" t="str">
            <v>NO</v>
          </cell>
          <cell r="BM1196" t="str">
            <v>Activos</v>
          </cell>
          <cell r="BN1196" t="str">
            <v>Profesionales de la Salud</v>
          </cell>
          <cell r="BO1196" t="str">
            <v>PROF. DE LA SALUD</v>
          </cell>
          <cell r="CL1196" t="str">
            <v>UE Red De Salud Abancay</v>
          </cell>
          <cell r="CM1196" t="str">
            <v>INACTIVO</v>
          </cell>
          <cell r="CQ1196" t="str">
            <v>Perú</v>
          </cell>
        </row>
        <row r="1197">
          <cell r="S1197" t="str">
            <v>74321062</v>
          </cell>
          <cell r="T1197" t="str">
            <v>ROSMERY</v>
          </cell>
          <cell r="U1197" t="str">
            <v>RAMOS</v>
          </cell>
          <cell r="V1197" t="str">
            <v>BORDA</v>
          </cell>
          <cell r="W1197" t="str">
            <v>SIN DATOS</v>
          </cell>
          <cell r="X1197" t="str">
            <v>13/01/1997</v>
          </cell>
          <cell r="Y1197" t="str">
            <v>Femenino</v>
          </cell>
          <cell r="Z1197" t="str">
            <v>Soltero</v>
          </cell>
          <cell r="AA1197" t="str">
            <v>COMUNIDAD VACAS</v>
          </cell>
          <cell r="AE1197" t="str">
            <v>Superior Técnico</v>
          </cell>
          <cell r="AF1197" t="str">
            <v>Técnico superior completo</v>
          </cell>
          <cell r="AG1197" t="str">
            <v>TECNICO EN ENFERMERIA</v>
          </cell>
          <cell r="AH1197" t="str">
            <v>TECNICO EN ENFERMERIA</v>
          </cell>
          <cell r="AK1197" t="str">
            <v>TITULO</v>
          </cell>
          <cell r="AM1197" t="str">
            <v>NO</v>
          </cell>
          <cell r="AR1197" t="str">
            <v>SI</v>
          </cell>
          <cell r="AS1197" t="str">
            <v>NO</v>
          </cell>
          <cell r="AT1197" t="str">
            <v>NO</v>
          </cell>
          <cell r="AV1197" t="str">
            <v>11/03/2020</v>
          </cell>
          <cell r="AW1197" t="str">
            <v>TECNICO/A EN ENFERMERIA I</v>
          </cell>
          <cell r="AX1197" t="str">
            <v>Regimen 728</v>
          </cell>
          <cell r="AY1197" t="str">
            <v>Contrato CLAS</v>
          </cell>
          <cell r="BE1197" t="str">
            <v>Presencial</v>
          </cell>
          <cell r="BF1197" t="str">
            <v>NO</v>
          </cell>
          <cell r="BG1197" t="str">
            <v>NO</v>
          </cell>
          <cell r="BI1197" t="str">
            <v>NO</v>
          </cell>
          <cell r="BJ1197" t="str">
            <v>NO</v>
          </cell>
          <cell r="BL1197" t="str">
            <v>NO</v>
          </cell>
          <cell r="CL1197" t="str">
            <v>UE Red De Salud Abancay</v>
          </cell>
          <cell r="CM1197" t="str">
            <v>INACTIVO</v>
          </cell>
          <cell r="CQ1197" t="str">
            <v>Perú</v>
          </cell>
        </row>
        <row r="1198">
          <cell r="S1198" t="str">
            <v>44491364</v>
          </cell>
          <cell r="T1198" t="str">
            <v>ERIKA</v>
          </cell>
          <cell r="U1198" t="str">
            <v>MONZON</v>
          </cell>
          <cell r="V1198" t="str">
            <v>ARIAS</v>
          </cell>
          <cell r="W1198" t="str">
            <v>SIN DATOS</v>
          </cell>
          <cell r="X1198" t="str">
            <v>27/01/1987</v>
          </cell>
          <cell r="Y1198" t="str">
            <v>Femenino</v>
          </cell>
          <cell r="Z1198" t="str">
            <v>Soltero</v>
          </cell>
          <cell r="AA1198" t="str">
            <v>PANAMERICANA S/N</v>
          </cell>
          <cell r="AE1198" t="str">
            <v>Superior Técnico</v>
          </cell>
          <cell r="AF1198" t="str">
            <v>Técnico superior completo</v>
          </cell>
          <cell r="AG1198" t="str">
            <v>TECNICO EN ENFERMERIA</v>
          </cell>
          <cell r="AK1198" t="str">
            <v>TITULO</v>
          </cell>
          <cell r="AM1198" t="str">
            <v>NO</v>
          </cell>
          <cell r="AR1198" t="str">
            <v>SI</v>
          </cell>
          <cell r="AS1198" t="str">
            <v>NO</v>
          </cell>
          <cell r="AT1198" t="str">
            <v>NO</v>
          </cell>
          <cell r="AU1198" t="str">
            <v>05/11/2021</v>
          </cell>
          <cell r="AV1198" t="str">
            <v>05/11/2021</v>
          </cell>
          <cell r="AW1198" t="str">
            <v>TECNICO/A EN ENFERMERIA I</v>
          </cell>
          <cell r="AX1198" t="str">
            <v>Regimen 276</v>
          </cell>
          <cell r="AY1198" t="str">
            <v>Nombrado</v>
          </cell>
          <cell r="AZ1198" t="str">
            <v>STF</v>
          </cell>
          <cell r="BA1198" t="str">
            <v>0099-STF-Servidor Tecnico F</v>
          </cell>
          <cell r="BB1198" t="str">
            <v>TF</v>
          </cell>
          <cell r="BE1198" t="str">
            <v>Presencial</v>
          </cell>
          <cell r="BF1198" t="str">
            <v>NO</v>
          </cell>
          <cell r="BG1198" t="str">
            <v>NO</v>
          </cell>
          <cell r="BI1198" t="str">
            <v>NO</v>
          </cell>
          <cell r="BJ1198" t="str">
            <v>NO</v>
          </cell>
          <cell r="BL1198" t="str">
            <v>NO</v>
          </cell>
          <cell r="BM1198" t="str">
            <v>Activos</v>
          </cell>
          <cell r="BN1198" t="str">
            <v>Tecnicos</v>
          </cell>
          <cell r="BO1198" t="str">
            <v>TECNICO ASIS</v>
          </cell>
          <cell r="CL1198" t="str">
            <v>UE Red De Salud Abancay</v>
          </cell>
          <cell r="CM1198" t="str">
            <v>INACTIVO</v>
          </cell>
          <cell r="CQ1198" t="str">
            <v>Perú</v>
          </cell>
          <cell r="CR1198" t="str">
            <v>MICRORED DE SALUD CURAHUASI</v>
          </cell>
        </row>
        <row r="1199">
          <cell r="S1199" t="str">
            <v>70218411</v>
          </cell>
          <cell r="T1199" t="str">
            <v>YENNIRA CRISTEL</v>
          </cell>
          <cell r="U1199" t="str">
            <v>CHALCO</v>
          </cell>
          <cell r="V1199" t="str">
            <v>CONTO</v>
          </cell>
          <cell r="W1199" t="str">
            <v>SIN DATOS</v>
          </cell>
          <cell r="X1199" t="str">
            <v>01/08/1989</v>
          </cell>
          <cell r="Y1199" t="str">
            <v>Femenino</v>
          </cell>
          <cell r="Z1199" t="str">
            <v>Soltero</v>
          </cell>
          <cell r="AA1199" t="str">
            <v>MANU MZN 7LL SLT 6-B</v>
          </cell>
          <cell r="AE1199" t="str">
            <v>Superior Técnico</v>
          </cell>
          <cell r="AF1199" t="str">
            <v>Técnico superior completo</v>
          </cell>
          <cell r="AG1199" t="str">
            <v>TECNICO EN ENFERMERIA</v>
          </cell>
          <cell r="AK1199" t="str">
            <v>TITULO</v>
          </cell>
          <cell r="AM1199" t="str">
            <v>NO</v>
          </cell>
          <cell r="AR1199" t="str">
            <v>SI</v>
          </cell>
          <cell r="AS1199" t="str">
            <v>NO</v>
          </cell>
          <cell r="AT1199" t="str">
            <v>NO</v>
          </cell>
          <cell r="AV1199" t="str">
            <v>01/03/2022</v>
          </cell>
          <cell r="AW1199" t="str">
            <v>TECNICO/A EN ENFERMERIA I</v>
          </cell>
          <cell r="AX1199" t="str">
            <v>Regimen 276</v>
          </cell>
          <cell r="AY1199" t="str">
            <v>Contratado 276 - Plazo fijo</v>
          </cell>
          <cell r="AZ1199" t="str">
            <v>STC</v>
          </cell>
          <cell r="BA1199" t="str">
            <v>0096-STC-Servidor Tecnico C</v>
          </cell>
          <cell r="BB1199" t="str">
            <v>TC</v>
          </cell>
          <cell r="BE1199" t="str">
            <v>Presencial</v>
          </cell>
          <cell r="BF1199" t="str">
            <v>NO</v>
          </cell>
          <cell r="BG1199" t="str">
            <v>NO</v>
          </cell>
          <cell r="BI1199" t="str">
            <v>NO</v>
          </cell>
          <cell r="BJ1199" t="str">
            <v>NO</v>
          </cell>
          <cell r="BL1199" t="str">
            <v>NO</v>
          </cell>
          <cell r="BM1199" t="str">
            <v>Activos</v>
          </cell>
          <cell r="BN1199" t="str">
            <v>Tecnicos</v>
          </cell>
          <cell r="BO1199" t="str">
            <v>TECNICO ASIS</v>
          </cell>
          <cell r="CL1199" t="str">
            <v>UE Red De Salud Abancay</v>
          </cell>
          <cell r="CM1199" t="str">
            <v>INACTIVO</v>
          </cell>
          <cell r="CQ1199" t="str">
            <v>Perú</v>
          </cell>
        </row>
        <row r="1200">
          <cell r="S1200" t="str">
            <v>46892563</v>
          </cell>
          <cell r="T1200" t="str">
            <v>ELIDA</v>
          </cell>
          <cell r="U1200" t="str">
            <v>MIRANDA</v>
          </cell>
          <cell r="V1200" t="str">
            <v>SANTE</v>
          </cell>
          <cell r="X1200" t="str">
            <v>1991-02-02</v>
          </cell>
          <cell r="Y1200" t="str">
            <v>Femenino</v>
          </cell>
          <cell r="AC1200" t="str">
            <v>ely_20_01@hotmail.com</v>
          </cell>
          <cell r="AD1200" t="str">
            <v>957736283</v>
          </cell>
          <cell r="AG1200" t="str">
            <v>ENFERMERA(O)</v>
          </cell>
          <cell r="AK1200" t="str">
            <v>TITULO</v>
          </cell>
          <cell r="AL1200" t="str">
            <v>077685</v>
          </cell>
          <cell r="AM1200" t="str">
            <v>NO</v>
          </cell>
          <cell r="AR1200" t="str">
            <v>SI</v>
          </cell>
          <cell r="AS1200" t="str">
            <v>NO</v>
          </cell>
          <cell r="AT1200" t="str">
            <v>NO</v>
          </cell>
          <cell r="AV1200" t="str">
            <v>2015-10-16</v>
          </cell>
          <cell r="AW1200" t="str">
            <v>ENFERMERA/O</v>
          </cell>
          <cell r="AX1200" t="str">
            <v>Regimen 276</v>
          </cell>
          <cell r="AZ1200" t="str">
            <v>ENF-10</v>
          </cell>
          <cell r="BA1200" t="str">
            <v>0076-ENF-10-Enfermera (nivel I)</v>
          </cell>
          <cell r="BB1200" t="str">
            <v>10</v>
          </cell>
          <cell r="BF1200" t="str">
            <v>NO</v>
          </cell>
          <cell r="BG1200" t="str">
            <v>NO</v>
          </cell>
          <cell r="BI1200" t="str">
            <v>NO</v>
          </cell>
          <cell r="BJ1200" t="str">
            <v>NO</v>
          </cell>
          <cell r="BL1200" t="str">
            <v>NO</v>
          </cell>
          <cell r="BN1200" t="str">
            <v>Profesionales de la Salud</v>
          </cell>
          <cell r="BO1200" t="str">
            <v>PROF. DE LA SALUD</v>
          </cell>
          <cell r="CM1200" t="str">
            <v>INACTIVO</v>
          </cell>
          <cell r="CQ1200" t="str">
            <v>Perú</v>
          </cell>
        </row>
        <row r="1201">
          <cell r="S1201" t="str">
            <v>31041754</v>
          </cell>
          <cell r="T1201" t="str">
            <v>SANDRA</v>
          </cell>
          <cell r="U1201" t="str">
            <v>ARIAS</v>
          </cell>
          <cell r="V1201" t="str">
            <v>ABUHADBA</v>
          </cell>
          <cell r="W1201" t="str">
            <v>SIN DATOS</v>
          </cell>
          <cell r="X1201" t="str">
            <v>05/09/1976</v>
          </cell>
          <cell r="Y1201" t="str">
            <v>Femenino</v>
          </cell>
          <cell r="Z1201" t="str">
            <v>Soltero</v>
          </cell>
          <cell r="AA1201" t="str">
            <v>CALLE ARICA 118</v>
          </cell>
          <cell r="AC1201" t="str">
            <v>sandry@hotmail.com</v>
          </cell>
          <cell r="AD1201" t="str">
            <v>983399096</v>
          </cell>
          <cell r="AE1201" t="str">
            <v>Superior Universitario</v>
          </cell>
          <cell r="AF1201" t="str">
            <v>Superior completo</v>
          </cell>
          <cell r="AG1201" t="str">
            <v>ENFERMERA(O)</v>
          </cell>
          <cell r="AK1201" t="str">
            <v>TITULO</v>
          </cell>
          <cell r="AL1201" t="str">
            <v>33649</v>
          </cell>
          <cell r="AM1201" t="str">
            <v>SI</v>
          </cell>
          <cell r="AN1201" t="str">
            <v>ENFERMERIA EN EMERGENCIAS Y DESASTRES</v>
          </cell>
          <cell r="AO1201" t="str">
            <v>RNE</v>
          </cell>
          <cell r="AP1201" t="str">
            <v>8823</v>
          </cell>
          <cell r="AQ1201" t="str">
            <v>UNIVERSIDAD NACIONAL DE SAN ANTONIO ABAD DEL CUSCO</v>
          </cell>
          <cell r="AR1201" t="str">
            <v>SI</v>
          </cell>
          <cell r="AS1201" t="str">
            <v>NO</v>
          </cell>
          <cell r="AT1201" t="str">
            <v>NO</v>
          </cell>
          <cell r="AV1201" t="str">
            <v>2015-01-01</v>
          </cell>
          <cell r="AW1201" t="str">
            <v>ENFERMERA/O</v>
          </cell>
          <cell r="AX1201" t="str">
            <v>Regimen 276</v>
          </cell>
          <cell r="AY1201" t="str">
            <v>Destacado</v>
          </cell>
          <cell r="AZ1201" t="str">
            <v>ENF-10</v>
          </cell>
          <cell r="BA1201" t="str">
            <v>0076-ENF-10-Enfermera (nivel I)</v>
          </cell>
          <cell r="BB1201" t="str">
            <v>10</v>
          </cell>
          <cell r="BC1201" t="str">
            <v>Recursos Directamente Recaudados</v>
          </cell>
          <cell r="BE1201" t="str">
            <v>Presencial</v>
          </cell>
          <cell r="BF1201" t="str">
            <v>NO</v>
          </cell>
          <cell r="BG1201" t="str">
            <v>NO</v>
          </cell>
          <cell r="BH1201" t="str">
            <v>Por gestación</v>
          </cell>
          <cell r="BI1201" t="str">
            <v>NO</v>
          </cell>
          <cell r="BJ1201" t="str">
            <v>NO</v>
          </cell>
          <cell r="BK1201" t="str">
            <v>2012-07-01</v>
          </cell>
          <cell r="BL1201" t="str">
            <v>NO</v>
          </cell>
          <cell r="BM1201" t="str">
            <v>Activos</v>
          </cell>
          <cell r="BN1201" t="str">
            <v>Profesionales de la Salud</v>
          </cell>
          <cell r="BO1201" t="str">
            <v>PROF. DE LA SALUD</v>
          </cell>
          <cell r="CL1201" t="str">
            <v>UE Red De Salud Abancay</v>
          </cell>
          <cell r="CM1201" t="str">
            <v>276 SIN PLAZA</v>
          </cell>
          <cell r="CQ1201" t="str">
            <v>Perú</v>
          </cell>
          <cell r="CR1201" t="str">
            <v>MICRORED DE SALUD CENTENARIO</v>
          </cell>
        </row>
        <row r="1202">
          <cell r="S1202" t="str">
            <v>31032156</v>
          </cell>
          <cell r="T1202" t="str">
            <v>ELVIRA</v>
          </cell>
          <cell r="U1202" t="str">
            <v>CAMACHO</v>
          </cell>
          <cell r="V1202" t="str">
            <v>FANO</v>
          </cell>
          <cell r="W1202" t="str">
            <v>SIN DATOS</v>
          </cell>
          <cell r="X1202" t="str">
            <v>14/01/1967</v>
          </cell>
          <cell r="Y1202" t="str">
            <v>Femenino</v>
          </cell>
          <cell r="Z1202" t="str">
            <v>Soltero</v>
          </cell>
          <cell r="AA1202" t="str">
            <v>AV.INCA GARCILAZO DE LA VEGA S/N</v>
          </cell>
          <cell r="AD1202" t="str">
            <v>987891130</v>
          </cell>
          <cell r="AE1202" t="str">
            <v>Superior Universitario</v>
          </cell>
          <cell r="AF1202" t="str">
            <v>Superior completo</v>
          </cell>
          <cell r="AG1202" t="str">
            <v>ENFERMERA(O)</v>
          </cell>
          <cell r="AK1202" t="str">
            <v>TITULO</v>
          </cell>
          <cell r="AL1202" t="str">
            <v>23407</v>
          </cell>
          <cell r="AM1202" t="str">
            <v>NO</v>
          </cell>
          <cell r="AR1202" t="str">
            <v>SI</v>
          </cell>
          <cell r="AS1202" t="str">
            <v>NO</v>
          </cell>
          <cell r="AT1202" t="str">
            <v>NO</v>
          </cell>
          <cell r="AV1202" t="str">
            <v>2013-09-02</v>
          </cell>
          <cell r="AW1202" t="str">
            <v>ENFERMERA/O</v>
          </cell>
          <cell r="AX1202" t="str">
            <v>Regimen 276</v>
          </cell>
          <cell r="AY1202" t="str">
            <v>Destacado</v>
          </cell>
          <cell r="AZ1202" t="str">
            <v>ENF-11</v>
          </cell>
          <cell r="BA1202" t="str">
            <v>0106-ENF-11-Enfermera (nivel II)</v>
          </cell>
          <cell r="BB1202" t="str">
            <v>11</v>
          </cell>
          <cell r="BC1202" t="str">
            <v>Recursos Directamente Recaudados</v>
          </cell>
          <cell r="BE1202" t="str">
            <v>Solo Remoto</v>
          </cell>
          <cell r="BF1202" t="str">
            <v>NO</v>
          </cell>
          <cell r="BG1202" t="str">
            <v>NO</v>
          </cell>
          <cell r="BH1202" t="str">
            <v>Presencia de comorbilidad(RM 193-2020-MINSA,7.2)</v>
          </cell>
          <cell r="BI1202" t="str">
            <v>NO</v>
          </cell>
          <cell r="BJ1202" t="str">
            <v>NO</v>
          </cell>
          <cell r="BK1202" t="str">
            <v>2010-07-01</v>
          </cell>
          <cell r="BL1202" t="str">
            <v>NO</v>
          </cell>
          <cell r="BM1202" t="str">
            <v>Activos</v>
          </cell>
          <cell r="BN1202" t="str">
            <v>Profesionales de la Salud</v>
          </cell>
          <cell r="BO1202" t="str">
            <v>PROF. DE LA SALUD</v>
          </cell>
          <cell r="CL1202" t="str">
            <v>UE Red De Salud Abancay</v>
          </cell>
          <cell r="CM1202" t="str">
            <v>276 SIN PLAZA</v>
          </cell>
          <cell r="CQ1202" t="str">
            <v>Perú</v>
          </cell>
          <cell r="CR1202" t="str">
            <v>MICRORED DE SALUD CENTENARIO</v>
          </cell>
        </row>
        <row r="1203">
          <cell r="S1203" t="str">
            <v>41582977</v>
          </cell>
          <cell r="T1203" t="str">
            <v>RUTH MABEL</v>
          </cell>
          <cell r="U1203" t="str">
            <v>LEZAMA</v>
          </cell>
          <cell r="V1203" t="str">
            <v>SUCAPUCA</v>
          </cell>
          <cell r="X1203" t="str">
            <v>1981-11-01</v>
          </cell>
          <cell r="Y1203" t="str">
            <v>Femenino</v>
          </cell>
          <cell r="AG1203" t="str">
            <v>MEDICO CIRUJANO</v>
          </cell>
          <cell r="AM1203" t="str">
            <v>NO</v>
          </cell>
          <cell r="AR1203" t="str">
            <v>SI</v>
          </cell>
          <cell r="AS1203" t="str">
            <v>NO</v>
          </cell>
          <cell r="AT1203" t="str">
            <v>NO</v>
          </cell>
          <cell r="AV1203" t="str">
            <v>0000-00-00</v>
          </cell>
          <cell r="AX1203" t="str">
            <v>Regimen 1057 (CAS)</v>
          </cell>
          <cell r="AY1203" t="str">
            <v>Contrato CAS</v>
          </cell>
          <cell r="AZ1203" t="str">
            <v>Sin Nivel Remunerativo</v>
          </cell>
          <cell r="BA1203" t="str">
            <v>0000-Sin Nivel Remunerativo</v>
          </cell>
          <cell r="BC1203" t="str">
            <v>Recursos Directamente Recaudados</v>
          </cell>
          <cell r="BF1203" t="str">
            <v>NO</v>
          </cell>
          <cell r="BG1203" t="str">
            <v>NO</v>
          </cell>
          <cell r="BI1203" t="str">
            <v>NO</v>
          </cell>
          <cell r="BJ1203" t="str">
            <v>NO</v>
          </cell>
          <cell r="BL1203" t="str">
            <v>NO</v>
          </cell>
          <cell r="BM1203" t="str">
            <v>Contrato Administrativo de Servicios</v>
          </cell>
          <cell r="CM1203" t="str">
            <v>INACTIVO</v>
          </cell>
          <cell r="CQ1203" t="str">
            <v>Perú</v>
          </cell>
        </row>
        <row r="1204">
          <cell r="S1204" t="str">
            <v>44325028</v>
          </cell>
          <cell r="T1204" t="str">
            <v>GRAHAM</v>
          </cell>
          <cell r="U1204" t="str">
            <v>GUTIERREZ</v>
          </cell>
          <cell r="V1204" t="str">
            <v>ZEGARRA</v>
          </cell>
          <cell r="X1204" t="str">
            <v>1987-06-26</v>
          </cell>
          <cell r="Y1204" t="str">
            <v>Masculino</v>
          </cell>
          <cell r="AC1204" t="str">
            <v>greyam7@hotmail.com</v>
          </cell>
          <cell r="AD1204" t="str">
            <v>4311648</v>
          </cell>
          <cell r="AG1204" t="str">
            <v>MEDICO CIRUJANO</v>
          </cell>
          <cell r="AL1204" t="str">
            <v>65619</v>
          </cell>
          <cell r="AM1204" t="str">
            <v>NO</v>
          </cell>
          <cell r="AR1204" t="str">
            <v>SI</v>
          </cell>
          <cell r="AS1204" t="str">
            <v>NO</v>
          </cell>
          <cell r="AT1204" t="str">
            <v>NO</v>
          </cell>
          <cell r="AX1204" t="str">
            <v>Regimen 276</v>
          </cell>
          <cell r="BC1204" t="str">
            <v>Recursos Directamente Recaudados</v>
          </cell>
          <cell r="BF1204" t="str">
            <v>NO</v>
          </cell>
          <cell r="BG1204" t="str">
            <v>NO</v>
          </cell>
          <cell r="BI1204" t="str">
            <v>NO</v>
          </cell>
          <cell r="BJ1204" t="str">
            <v>NO</v>
          </cell>
          <cell r="BL1204" t="str">
            <v>NO</v>
          </cell>
          <cell r="CM1204" t="str">
            <v>INACTIVO</v>
          </cell>
          <cell r="CQ1204" t="str">
            <v>Perú</v>
          </cell>
        </row>
        <row r="1205">
          <cell r="S1205" t="str">
            <v>43768095</v>
          </cell>
          <cell r="T1205" t="str">
            <v>SONIA</v>
          </cell>
          <cell r="U1205" t="str">
            <v>CHAMBI</v>
          </cell>
          <cell r="V1205" t="str">
            <v>APAZA</v>
          </cell>
          <cell r="X1205" t="str">
            <v>1986-08-21</v>
          </cell>
          <cell r="Y1205" t="str">
            <v>Femenino</v>
          </cell>
          <cell r="AC1205" t="str">
            <v>schambia@hotmail.es</v>
          </cell>
          <cell r="AD1205" t="str">
            <v>955884880</v>
          </cell>
          <cell r="AG1205" t="str">
            <v>NUTRICIONISTA</v>
          </cell>
          <cell r="AL1205" t="str">
            <v>4929</v>
          </cell>
          <cell r="AM1205" t="str">
            <v>NO</v>
          </cell>
          <cell r="AR1205" t="str">
            <v>SI</v>
          </cell>
          <cell r="AS1205" t="str">
            <v>NO</v>
          </cell>
          <cell r="AT1205" t="str">
            <v>NO</v>
          </cell>
          <cell r="AX1205" t="str">
            <v>Regimen 276</v>
          </cell>
          <cell r="BF1205" t="str">
            <v>NO</v>
          </cell>
          <cell r="BG1205" t="str">
            <v>NO</v>
          </cell>
          <cell r="BI1205" t="str">
            <v>NO</v>
          </cell>
          <cell r="BJ1205" t="str">
            <v>NO</v>
          </cell>
          <cell r="BL1205" t="str">
            <v>NO</v>
          </cell>
          <cell r="CM1205" t="str">
            <v>INACTIVO</v>
          </cell>
          <cell r="CQ1205" t="str">
            <v>Perú</v>
          </cell>
        </row>
        <row r="1206">
          <cell r="S1206" t="str">
            <v>08794490</v>
          </cell>
          <cell r="T1206" t="str">
            <v>BARTOLOME ANIBAL</v>
          </cell>
          <cell r="U1206" t="str">
            <v>MALAVER</v>
          </cell>
          <cell r="V1206" t="str">
            <v>URBANO</v>
          </cell>
          <cell r="X1206" t="str">
            <v>1957-08-24</v>
          </cell>
          <cell r="Y1206" t="str">
            <v>Masculino</v>
          </cell>
          <cell r="AC1206" t="str">
            <v>ronalito978@hotmail.com</v>
          </cell>
          <cell r="AD1206" t="str">
            <v>999393965,999393965</v>
          </cell>
          <cell r="AG1206" t="str">
            <v>PSICOLOGO</v>
          </cell>
          <cell r="AL1206" t="str">
            <v>13996</v>
          </cell>
          <cell r="AM1206" t="str">
            <v>NO</v>
          </cell>
          <cell r="AR1206" t="str">
            <v>SI</v>
          </cell>
          <cell r="AS1206" t="str">
            <v>NO</v>
          </cell>
          <cell r="AT1206" t="str">
            <v>NO</v>
          </cell>
          <cell r="AV1206" t="str">
            <v>2014-10-16</v>
          </cell>
          <cell r="AX1206" t="str">
            <v>Regimen 276</v>
          </cell>
          <cell r="AZ1206" t="str">
            <v>OPS-IV</v>
          </cell>
          <cell r="BA1206" t="str">
            <v>0319-OPS-IV-Otro Profesional de Salud (nivel IV)</v>
          </cell>
          <cell r="BF1206" t="str">
            <v>NO</v>
          </cell>
          <cell r="BG1206" t="str">
            <v>NO</v>
          </cell>
          <cell r="BI1206" t="str">
            <v>NO</v>
          </cell>
          <cell r="BJ1206" t="str">
            <v>NO</v>
          </cell>
          <cell r="BL1206" t="str">
            <v>NO</v>
          </cell>
          <cell r="BN1206" t="str">
            <v>Profesionales de la Salud</v>
          </cell>
          <cell r="BO1206" t="str">
            <v>PROF. DE LA SALUD</v>
          </cell>
          <cell r="CM1206" t="str">
            <v>INACTIVO</v>
          </cell>
          <cell r="CQ1206" t="str">
            <v>Perú</v>
          </cell>
        </row>
        <row r="1207">
          <cell r="S1207" t="str">
            <v>44372006</v>
          </cell>
          <cell r="T1207" t="str">
            <v>DEBORA LUCIA</v>
          </cell>
          <cell r="U1207" t="str">
            <v>VIDAL</v>
          </cell>
          <cell r="V1207" t="str">
            <v>ALVARADO</v>
          </cell>
          <cell r="X1207" t="str">
            <v>1982-07-29</v>
          </cell>
          <cell r="Y1207" t="str">
            <v>Femenino</v>
          </cell>
          <cell r="AC1207" t="str">
            <v>devial_29@hotmail.com</v>
          </cell>
          <cell r="AD1207" t="str">
            <v>986276562</v>
          </cell>
          <cell r="AG1207" t="str">
            <v>NUTRICIONISTA</v>
          </cell>
          <cell r="AL1207" t="str">
            <v>5223</v>
          </cell>
          <cell r="AM1207" t="str">
            <v>NO</v>
          </cell>
          <cell r="AR1207" t="str">
            <v>SI</v>
          </cell>
          <cell r="AS1207" t="str">
            <v>NO</v>
          </cell>
          <cell r="AT1207" t="str">
            <v>NO</v>
          </cell>
          <cell r="AV1207" t="str">
            <v>2014-10-16</v>
          </cell>
          <cell r="AX1207" t="str">
            <v>Regimen 276</v>
          </cell>
          <cell r="AZ1207" t="str">
            <v>OPS-IV</v>
          </cell>
          <cell r="BA1207" t="str">
            <v>0319-OPS-IV-Otro Profesional de Salud (nivel IV)</v>
          </cell>
          <cell r="BF1207" t="str">
            <v>NO</v>
          </cell>
          <cell r="BG1207" t="str">
            <v>NO</v>
          </cell>
          <cell r="BI1207" t="str">
            <v>NO</v>
          </cell>
          <cell r="BJ1207" t="str">
            <v>NO</v>
          </cell>
          <cell r="BL1207" t="str">
            <v>NO</v>
          </cell>
          <cell r="BN1207" t="str">
            <v>Profesionales de la Salud</v>
          </cell>
          <cell r="BO1207" t="str">
            <v>PROF. DE LA SALUD</v>
          </cell>
          <cell r="CM1207" t="str">
            <v>INACTIVO</v>
          </cell>
          <cell r="CQ1207" t="str">
            <v>Perú</v>
          </cell>
        </row>
        <row r="1208">
          <cell r="S1208" t="str">
            <v>44810655</v>
          </cell>
          <cell r="T1208" t="str">
            <v>JHORELLA LOURDES</v>
          </cell>
          <cell r="U1208" t="str">
            <v>GARCIA</v>
          </cell>
          <cell r="V1208" t="str">
            <v>SABRERA</v>
          </cell>
          <cell r="X1208" t="str">
            <v>1987-10-25</v>
          </cell>
          <cell r="Y1208" t="str">
            <v>Femenino</v>
          </cell>
          <cell r="AC1208" t="str">
            <v>jhorellagarcia1416@gmail.com</v>
          </cell>
          <cell r="AG1208" t="str">
            <v>NUTRICIONISTA</v>
          </cell>
          <cell r="AK1208" t="str">
            <v>TITULO</v>
          </cell>
          <cell r="AL1208" t="str">
            <v>5733</v>
          </cell>
          <cell r="AM1208" t="str">
            <v>NO</v>
          </cell>
          <cell r="AR1208" t="str">
            <v>SI</v>
          </cell>
          <cell r="AS1208" t="str">
            <v>NO</v>
          </cell>
          <cell r="AT1208" t="str">
            <v>NO</v>
          </cell>
          <cell r="AV1208" t="str">
            <v>2015-10-16</v>
          </cell>
          <cell r="AW1208" t="str">
            <v>NUTRICIONISTA</v>
          </cell>
          <cell r="AX1208" t="str">
            <v>Regimen 276</v>
          </cell>
          <cell r="AZ1208" t="str">
            <v>OPS-IV</v>
          </cell>
          <cell r="BA1208" t="str">
            <v>0319-OPS-IV-Otro Profesional de Salud (nivel IV)</v>
          </cell>
          <cell r="BB1208" t="str">
            <v>24</v>
          </cell>
          <cell r="BF1208" t="str">
            <v>NO</v>
          </cell>
          <cell r="BG1208" t="str">
            <v>NO</v>
          </cell>
          <cell r="BI1208" t="str">
            <v>NO</v>
          </cell>
          <cell r="BJ1208" t="str">
            <v>NO</v>
          </cell>
          <cell r="BL1208" t="str">
            <v>NO</v>
          </cell>
          <cell r="BN1208" t="str">
            <v>Profesionales de la Salud</v>
          </cell>
          <cell r="BO1208" t="str">
            <v>PROF. DE LA SALUD</v>
          </cell>
          <cell r="CM1208" t="str">
            <v>INACTIVO</v>
          </cell>
          <cell r="CQ1208" t="str">
            <v>Perú</v>
          </cell>
        </row>
        <row r="1209">
          <cell r="S1209" t="str">
            <v>42452051</v>
          </cell>
          <cell r="T1209" t="str">
            <v>JAHIRZINIO</v>
          </cell>
          <cell r="U1209" t="str">
            <v>LEIVA</v>
          </cell>
          <cell r="V1209" t="str">
            <v>LOAIZA</v>
          </cell>
          <cell r="X1209" t="str">
            <v>1984-06-03</v>
          </cell>
          <cell r="Y1209" t="str">
            <v>Masculino</v>
          </cell>
          <cell r="AC1209" t="str">
            <v>winzor7@hotmail.com</v>
          </cell>
          <cell r="AG1209" t="str">
            <v>PSICOLOGO</v>
          </cell>
          <cell r="AK1209" t="str">
            <v>TITULO</v>
          </cell>
          <cell r="AL1209" t="str">
            <v>24839</v>
          </cell>
          <cell r="AM1209" t="str">
            <v>NO</v>
          </cell>
          <cell r="AR1209" t="str">
            <v>SI</v>
          </cell>
          <cell r="AS1209" t="str">
            <v>NO</v>
          </cell>
          <cell r="AT1209" t="str">
            <v>NO</v>
          </cell>
          <cell r="AV1209" t="str">
            <v>2015-10-16</v>
          </cell>
          <cell r="AW1209" t="str">
            <v>PSICOLOGO/A</v>
          </cell>
          <cell r="AX1209" t="str">
            <v>Regimen 276</v>
          </cell>
          <cell r="AZ1209" t="str">
            <v>PS-IV</v>
          </cell>
          <cell r="BA1209" t="str">
            <v>0314-PS-IV-Pscologo IV</v>
          </cell>
          <cell r="BB1209" t="str">
            <v>81</v>
          </cell>
          <cell r="BF1209" t="str">
            <v>NO</v>
          </cell>
          <cell r="BG1209" t="str">
            <v>NO</v>
          </cell>
          <cell r="BI1209" t="str">
            <v>NO</v>
          </cell>
          <cell r="BJ1209" t="str">
            <v>NO</v>
          </cell>
          <cell r="BL1209" t="str">
            <v>NO</v>
          </cell>
          <cell r="BN1209" t="str">
            <v>Profesionales de la Salud</v>
          </cell>
          <cell r="BO1209" t="str">
            <v>PROF. DE LA SALUD</v>
          </cell>
          <cell r="CM1209" t="str">
            <v>INACTIVO</v>
          </cell>
          <cell r="CQ1209" t="str">
            <v>Perú</v>
          </cell>
        </row>
        <row r="1210">
          <cell r="S1210" t="str">
            <v>09533759</v>
          </cell>
          <cell r="T1210" t="str">
            <v>ROSA ISABEL</v>
          </cell>
          <cell r="U1210" t="str">
            <v>OSCCO</v>
          </cell>
          <cell r="V1210" t="str">
            <v>ORTIZ</v>
          </cell>
          <cell r="W1210" t="str">
            <v>SIN DATOS</v>
          </cell>
          <cell r="X1210" t="str">
            <v>05/11/1969</v>
          </cell>
          <cell r="Y1210" t="str">
            <v>Femenino</v>
          </cell>
          <cell r="Z1210" t="str">
            <v>Soltero</v>
          </cell>
          <cell r="AA1210" t="str">
            <v>SIN DATOS</v>
          </cell>
          <cell r="AC1210" t="str">
            <v>jdrosa@hotmail.com</v>
          </cell>
          <cell r="AD1210" t="str">
            <v>973576141</v>
          </cell>
          <cell r="AE1210" t="str">
            <v>Superior Técnico</v>
          </cell>
          <cell r="AF1210" t="str">
            <v>Técnico superior completo</v>
          </cell>
          <cell r="AG1210" t="str">
            <v>TECNICO EN ENFERMERIA</v>
          </cell>
          <cell r="AK1210" t="str">
            <v>TITULO</v>
          </cell>
          <cell r="AM1210" t="str">
            <v>NO</v>
          </cell>
          <cell r="AR1210" t="str">
            <v>SI</v>
          </cell>
          <cell r="AS1210" t="str">
            <v>NO</v>
          </cell>
          <cell r="AT1210" t="str">
            <v>NO</v>
          </cell>
          <cell r="AU1210" t="str">
            <v>29/08/2013</v>
          </cell>
          <cell r="AV1210" t="str">
            <v>29/08/2013</v>
          </cell>
          <cell r="AW1210" t="str">
            <v>TECNICO/A EN ENFERMERIA I</v>
          </cell>
          <cell r="AX1210" t="str">
            <v>Regimen 276</v>
          </cell>
          <cell r="AY1210" t="str">
            <v>Destacado</v>
          </cell>
          <cell r="AZ1210" t="str">
            <v>STA</v>
          </cell>
          <cell r="BA1210" t="str">
            <v>0094-STA-Servidor Tecnico A</v>
          </cell>
          <cell r="BB1210" t="str">
            <v>TA</v>
          </cell>
          <cell r="BE1210" t="str">
            <v>Presencial</v>
          </cell>
          <cell r="BF1210" t="str">
            <v>NO</v>
          </cell>
          <cell r="BG1210" t="str">
            <v>NO</v>
          </cell>
          <cell r="BI1210" t="str">
            <v>NO</v>
          </cell>
          <cell r="BJ1210" t="str">
            <v>NO</v>
          </cell>
          <cell r="BL1210" t="str">
            <v>NO</v>
          </cell>
          <cell r="BM1210" t="str">
            <v>Activos</v>
          </cell>
          <cell r="BN1210" t="str">
            <v>Tecnicos</v>
          </cell>
          <cell r="BO1210" t="str">
            <v>TECNICO ASIS</v>
          </cell>
          <cell r="CL1210" t="str">
            <v>UE Red De Salud Abancay</v>
          </cell>
          <cell r="CM1210" t="str">
            <v>276 SIN PLAZA</v>
          </cell>
          <cell r="CQ1210" t="str">
            <v>Perú</v>
          </cell>
          <cell r="CR1210" t="str">
            <v>MICRORED DE SALUD CENTENARIO</v>
          </cell>
        </row>
        <row r="1211">
          <cell r="S1211" t="str">
            <v>70661948</v>
          </cell>
          <cell r="T1211" t="str">
            <v>STEPHANY</v>
          </cell>
          <cell r="U1211" t="str">
            <v>ROBLES</v>
          </cell>
          <cell r="V1211" t="str">
            <v>SILVERA</v>
          </cell>
          <cell r="W1211" t="str">
            <v>SIN DATOS</v>
          </cell>
          <cell r="X1211" t="str">
            <v>09/06/1990</v>
          </cell>
          <cell r="Y1211" t="str">
            <v>Femenino</v>
          </cell>
          <cell r="Z1211" t="str">
            <v>Soltero</v>
          </cell>
          <cell r="AA1211" t="str">
            <v>JR. MARIANO MELGAR 376</v>
          </cell>
          <cell r="AB1211" t="str">
            <v>10706619483</v>
          </cell>
          <cell r="AC1211" t="str">
            <v>stfrobles5@gmail.com</v>
          </cell>
          <cell r="AD1211" t="str">
            <v>939546933</v>
          </cell>
          <cell r="AE1211" t="str">
            <v>Superior Universitario</v>
          </cell>
          <cell r="AF1211" t="str">
            <v>Superior completo</v>
          </cell>
          <cell r="AG1211" t="str">
            <v>MEDICO CIRUJANO</v>
          </cell>
          <cell r="AK1211" t="str">
            <v>TITULO</v>
          </cell>
          <cell r="AL1211" t="str">
            <v>76362</v>
          </cell>
          <cell r="AM1211" t="str">
            <v>NO</v>
          </cell>
          <cell r="AR1211" t="str">
            <v>SI</v>
          </cell>
          <cell r="AS1211" t="str">
            <v>NO</v>
          </cell>
          <cell r="AT1211" t="str">
            <v>NO</v>
          </cell>
          <cell r="AU1211" t="str">
            <v>01-10-2017</v>
          </cell>
          <cell r="AV1211" t="str">
            <v>01-10-2017</v>
          </cell>
          <cell r="AW1211" t="str">
            <v>MEDICO</v>
          </cell>
          <cell r="AX1211" t="str">
            <v>Regimen 1057 (CAS)</v>
          </cell>
          <cell r="AY1211" t="str">
            <v>Contrato CAS</v>
          </cell>
          <cell r="AZ1211" t="str">
            <v>Sin Nivel Remunerativo</v>
          </cell>
          <cell r="BA1211" t="str">
            <v>0000-Sin Nivel Remunerativo</v>
          </cell>
          <cell r="BC1211" t="str">
            <v>Recursos Ordinarios</v>
          </cell>
          <cell r="BD1211" t="str">
            <v>6000</v>
          </cell>
          <cell r="BE1211" t="str">
            <v>Presencial</v>
          </cell>
          <cell r="BF1211" t="str">
            <v>NO</v>
          </cell>
          <cell r="BG1211" t="str">
            <v>SI</v>
          </cell>
          <cell r="BI1211" t="str">
            <v>NO</v>
          </cell>
          <cell r="BJ1211" t="str">
            <v>NO</v>
          </cell>
          <cell r="BL1211" t="str">
            <v>SI</v>
          </cell>
          <cell r="BM1211" t="str">
            <v>Contrato Administrativo de Servicios</v>
          </cell>
          <cell r="BN1211" t="str">
            <v>Profesionales de la Salud</v>
          </cell>
          <cell r="BO1211" t="str">
            <v>MEDICO</v>
          </cell>
          <cell r="CL1211" t="str">
            <v>UE Red De Salud Abancay</v>
          </cell>
          <cell r="CM1211" t="str">
            <v>INACTIVO</v>
          </cell>
          <cell r="CQ1211" t="str">
            <v>Perú</v>
          </cell>
          <cell r="CR1211" t="str">
            <v>MICRORED DE SALUD CENTENARIO</v>
          </cell>
        </row>
        <row r="1212">
          <cell r="S1212" t="str">
            <v>76662334</v>
          </cell>
          <cell r="T1212" t="str">
            <v>MIRIAM MILEYDI</v>
          </cell>
          <cell r="U1212" t="str">
            <v>LEON</v>
          </cell>
          <cell r="V1212" t="str">
            <v>SOTOMAYOR</v>
          </cell>
          <cell r="W1212" t="str">
            <v>SIN DATOS</v>
          </cell>
          <cell r="X1212" t="str">
            <v>22/09/1995</v>
          </cell>
          <cell r="Y1212" t="str">
            <v>Femenino</v>
          </cell>
          <cell r="Z1212" t="str">
            <v>Soltero</v>
          </cell>
          <cell r="AA1212" t="str">
            <v>TUPAC AMARU</v>
          </cell>
          <cell r="AE1212" t="str">
            <v>Superior Universitario</v>
          </cell>
          <cell r="AF1212" t="str">
            <v>Superior completo</v>
          </cell>
          <cell r="AG1212" t="str">
            <v>TECNOLOGO MEDICO LABORATORIO CLINICO Y ANATOMIA PATOLOGICA</v>
          </cell>
          <cell r="AK1212" t="str">
            <v>BACHILLER</v>
          </cell>
          <cell r="AM1212" t="str">
            <v>NO</v>
          </cell>
          <cell r="AR1212" t="str">
            <v>SI</v>
          </cell>
          <cell r="AS1212" t="str">
            <v>NO</v>
          </cell>
          <cell r="AT1212" t="str">
            <v>NO</v>
          </cell>
          <cell r="AV1212" t="str">
            <v>01/02/2021</v>
          </cell>
          <cell r="AW1212" t="str">
            <v>TECNICO/A EN LABORATORIO I</v>
          </cell>
          <cell r="AX1212" t="str">
            <v>Regimen 1057 (CAS)</v>
          </cell>
          <cell r="AY1212" t="str">
            <v>Contrato CAS</v>
          </cell>
          <cell r="AZ1212" t="str">
            <v>Sin Nivel Remunerativo</v>
          </cell>
          <cell r="BA1212" t="str">
            <v>0000-Sin Nivel Remunerativo</v>
          </cell>
          <cell r="BC1212" t="str">
            <v>Recursos Ordinarios</v>
          </cell>
          <cell r="BD1212" t="str">
            <v>2000</v>
          </cell>
          <cell r="BE1212" t="str">
            <v>Presencial</v>
          </cell>
          <cell r="BF1212" t="str">
            <v>NO</v>
          </cell>
          <cell r="BG1212" t="str">
            <v>SI</v>
          </cell>
          <cell r="BI1212" t="str">
            <v>NO</v>
          </cell>
          <cell r="BJ1212" t="str">
            <v>NO</v>
          </cell>
          <cell r="BL1212" t="str">
            <v>NO</v>
          </cell>
          <cell r="BM1212" t="str">
            <v>Contrato Administrativo de Servicios</v>
          </cell>
          <cell r="BN1212" t="str">
            <v>Tecnicos</v>
          </cell>
          <cell r="BO1212" t="str">
            <v>TECNICO ASIS</v>
          </cell>
          <cell r="CL1212" t="str">
            <v>UE Red De Salud Abancay</v>
          </cell>
          <cell r="CM1212" t="str">
            <v>INACTIVO</v>
          </cell>
          <cell r="CQ1212" t="str">
            <v>Perú</v>
          </cell>
          <cell r="CR1212" t="str">
            <v>MICRORED DE SALUD CENTENARIO</v>
          </cell>
        </row>
        <row r="1213">
          <cell r="S1213" t="str">
            <v>23851259</v>
          </cell>
          <cell r="T1213" t="str">
            <v>CLEOFE</v>
          </cell>
          <cell r="U1213" t="str">
            <v>OROSCO</v>
          </cell>
          <cell r="V1213" t="str">
            <v>MARQUEZ</v>
          </cell>
          <cell r="W1213" t="str">
            <v>SIN DATOS</v>
          </cell>
          <cell r="X1213" t="str">
            <v>28/04/1959</v>
          </cell>
          <cell r="Y1213" t="str">
            <v>Femenino</v>
          </cell>
          <cell r="Z1213" t="str">
            <v>Soltero</v>
          </cell>
          <cell r="AA1213" t="str">
            <v>URB.GILBERT URBIOLA VALER MZ.A LT.4,URB.GILBERT URBIOLA VALER MZ.A LT.4</v>
          </cell>
          <cell r="AD1213" t="str">
            <v>946725502</v>
          </cell>
          <cell r="AE1213" t="str">
            <v>Superior Universitario</v>
          </cell>
          <cell r="AF1213" t="str">
            <v>Superior completo</v>
          </cell>
          <cell r="AG1213" t="str">
            <v>ENFERMERA(O)</v>
          </cell>
          <cell r="AH1213" t="str">
            <v>ENFERMERA(O)</v>
          </cell>
          <cell r="AK1213" t="str">
            <v>TITULO</v>
          </cell>
          <cell r="AL1213" t="str">
            <v>23571</v>
          </cell>
          <cell r="AM1213" t="str">
            <v>NO</v>
          </cell>
          <cell r="AR1213" t="str">
            <v>SI</v>
          </cell>
          <cell r="AS1213" t="str">
            <v>NO</v>
          </cell>
          <cell r="AT1213" t="str">
            <v>NO</v>
          </cell>
          <cell r="AV1213" t="str">
            <v>2008-01-03</v>
          </cell>
          <cell r="AW1213" t="str">
            <v>ENFERMERA/O</v>
          </cell>
          <cell r="AX1213" t="str">
            <v>Regimen 276</v>
          </cell>
          <cell r="AY1213" t="str">
            <v>Destacado</v>
          </cell>
          <cell r="AZ1213" t="str">
            <v>ENF-10</v>
          </cell>
          <cell r="BA1213" t="str">
            <v>0076-ENF-10-Enfermera (nivel I)</v>
          </cell>
          <cell r="BB1213" t="str">
            <v>11</v>
          </cell>
          <cell r="BC1213" t="str">
            <v>Recursos Ordinarios</v>
          </cell>
          <cell r="BE1213" t="str">
            <v>Solo Remoto</v>
          </cell>
          <cell r="BF1213" t="str">
            <v>NO</v>
          </cell>
          <cell r="BG1213" t="str">
            <v>NO</v>
          </cell>
          <cell r="BH1213" t="str">
            <v>Mayor de 65 años</v>
          </cell>
          <cell r="BI1213" t="str">
            <v>NO</v>
          </cell>
          <cell r="BJ1213" t="str">
            <v>NO</v>
          </cell>
          <cell r="BK1213" t="str">
            <v>2008-02-01</v>
          </cell>
          <cell r="BL1213" t="str">
            <v>NO</v>
          </cell>
          <cell r="BM1213" t="str">
            <v>Activos</v>
          </cell>
          <cell r="BN1213" t="str">
            <v>Profesionales de la Salud</v>
          </cell>
          <cell r="BO1213" t="str">
            <v>PROF. DE LA SALUD</v>
          </cell>
          <cell r="CL1213" t="str">
            <v>UE Red De Salud Abancay</v>
          </cell>
          <cell r="CM1213" t="str">
            <v>276 SIN PLAZA</v>
          </cell>
          <cell r="CQ1213" t="str">
            <v>Perú</v>
          </cell>
          <cell r="CR1213" t="str">
            <v>MICRORED DE SALUD CENTENARIO</v>
          </cell>
        </row>
        <row r="1214">
          <cell r="S1214" t="str">
            <v>47223429</v>
          </cell>
          <cell r="T1214" t="str">
            <v>CORALI</v>
          </cell>
          <cell r="U1214" t="str">
            <v>CARRION</v>
          </cell>
          <cell r="V1214" t="str">
            <v>VEGA</v>
          </cell>
          <cell r="W1214" t="str">
            <v>SIN DATOS</v>
          </cell>
          <cell r="X1214" t="str">
            <v>11/11/1990</v>
          </cell>
          <cell r="Y1214" t="str">
            <v>Femenino</v>
          </cell>
          <cell r="Z1214" t="str">
            <v>Casado</v>
          </cell>
          <cell r="AA1214" t="str">
            <v>CALLE RICARDO PALMA I-2 URB. SANTA MONICA</v>
          </cell>
          <cell r="AE1214" t="str">
            <v>Superior Universitario</v>
          </cell>
          <cell r="AF1214" t="str">
            <v>Superior completo</v>
          </cell>
          <cell r="AG1214" t="str">
            <v>ENFERMERA(O)</v>
          </cell>
          <cell r="AK1214" t="str">
            <v>TITULO</v>
          </cell>
          <cell r="AM1214" t="str">
            <v>NO</v>
          </cell>
          <cell r="AR1214" t="str">
            <v>SI</v>
          </cell>
          <cell r="AS1214" t="str">
            <v>NO</v>
          </cell>
          <cell r="AT1214" t="str">
            <v>NO</v>
          </cell>
          <cell r="AU1214" t="str">
            <v>08/07/2021</v>
          </cell>
          <cell r="AV1214" t="str">
            <v>08/07/2021</v>
          </cell>
          <cell r="AW1214" t="str">
            <v>ENFERMERA/O</v>
          </cell>
          <cell r="AX1214" t="str">
            <v>Regimen 1057 (CAS)</v>
          </cell>
          <cell r="AY1214" t="str">
            <v>Contrato CAS</v>
          </cell>
          <cell r="AZ1214" t="str">
            <v>Sin Nivel Remunerativo</v>
          </cell>
          <cell r="BA1214" t="str">
            <v>0000-Sin Nivel Remunerativo</v>
          </cell>
          <cell r="BC1214" t="str">
            <v>Recursos por Operaciones Oficiales de Credito</v>
          </cell>
          <cell r="BD1214" t="str">
            <v>4500</v>
          </cell>
          <cell r="BE1214" t="str">
            <v>Presencial</v>
          </cell>
          <cell r="BF1214" t="str">
            <v>NO</v>
          </cell>
          <cell r="BG1214" t="str">
            <v>SI</v>
          </cell>
          <cell r="BI1214" t="str">
            <v>NO</v>
          </cell>
          <cell r="BJ1214" t="str">
            <v>SI</v>
          </cell>
          <cell r="BL1214" t="str">
            <v>NO</v>
          </cell>
          <cell r="BM1214" t="str">
            <v>Contrato Administrativo de Servicios</v>
          </cell>
          <cell r="BN1214" t="str">
            <v>Profesionales de la Salud</v>
          </cell>
          <cell r="BO1214" t="str">
            <v>PROF. DE LA SALUD</v>
          </cell>
          <cell r="CL1214" t="str">
            <v>UE Red De Salud Abancay</v>
          </cell>
          <cell r="CM1214" t="str">
            <v>INACTIVO</v>
          </cell>
          <cell r="CQ1214" t="str">
            <v>Perú</v>
          </cell>
        </row>
        <row r="1215">
          <cell r="S1215" t="str">
            <v>43867605</v>
          </cell>
          <cell r="T1215" t="str">
            <v>YUDITH</v>
          </cell>
          <cell r="U1215" t="str">
            <v>QUINO</v>
          </cell>
          <cell r="V1215" t="str">
            <v>QUISPE</v>
          </cell>
          <cell r="W1215" t="str">
            <v>SIN DATOS</v>
          </cell>
          <cell r="X1215" t="str">
            <v>14/02/1986</v>
          </cell>
          <cell r="Y1215" t="str">
            <v>Femenino</v>
          </cell>
          <cell r="Z1215" t="str">
            <v>Soltero</v>
          </cell>
          <cell r="AA1215" t="str">
            <v>AV.BOLIVAR S/N</v>
          </cell>
          <cell r="AC1215" t="str">
            <v>yudithlove123@hotmail.com</v>
          </cell>
          <cell r="AD1215" t="str">
            <v>993325980</v>
          </cell>
          <cell r="AE1215" t="str">
            <v>Superior Universitario</v>
          </cell>
          <cell r="AF1215" t="str">
            <v>Superior completo</v>
          </cell>
          <cell r="AG1215" t="str">
            <v>ENFERMERA(O)</v>
          </cell>
          <cell r="AK1215" t="str">
            <v>TITULO</v>
          </cell>
          <cell r="AL1215" t="str">
            <v>81380</v>
          </cell>
          <cell r="AM1215" t="str">
            <v>NO</v>
          </cell>
          <cell r="AR1215" t="str">
            <v>SI</v>
          </cell>
          <cell r="AS1215" t="str">
            <v>NO</v>
          </cell>
          <cell r="AT1215" t="str">
            <v>NO</v>
          </cell>
          <cell r="AV1215" t="str">
            <v>08/07/2021</v>
          </cell>
          <cell r="AW1215" t="str">
            <v>ENFERMERA/O</v>
          </cell>
          <cell r="AX1215" t="str">
            <v>Regimen 1057 (CAS)</v>
          </cell>
          <cell r="AY1215" t="str">
            <v>Contrato CAS</v>
          </cell>
          <cell r="AZ1215" t="str">
            <v>Sin Nivel Remunerativo</v>
          </cell>
          <cell r="BA1215" t="str">
            <v>0000-Sin Nivel Remunerativo</v>
          </cell>
          <cell r="BC1215" t="str">
            <v>Recursos por Operaciones Oficiales de Credito</v>
          </cell>
          <cell r="BD1215" t="str">
            <v>4500</v>
          </cell>
          <cell r="BE1215" t="str">
            <v>Presencial</v>
          </cell>
          <cell r="BF1215" t="str">
            <v>NO</v>
          </cell>
          <cell r="BG1215" t="str">
            <v>SI</v>
          </cell>
          <cell r="BI1215" t="str">
            <v>NO</v>
          </cell>
          <cell r="BJ1215" t="str">
            <v>SI</v>
          </cell>
          <cell r="BL1215" t="str">
            <v>NO</v>
          </cell>
          <cell r="BM1215" t="str">
            <v>Contrato Administrativo de Servicios</v>
          </cell>
          <cell r="BN1215" t="str">
            <v>Profesionales de la Salud</v>
          </cell>
          <cell r="BO1215" t="str">
            <v>PROF. DE LA SALUD</v>
          </cell>
          <cell r="CL1215" t="str">
            <v>UE Red De Salud Abancay</v>
          </cell>
          <cell r="CM1215" t="str">
            <v>INACTIVO</v>
          </cell>
          <cell r="CQ1215" t="str">
            <v>Perú</v>
          </cell>
        </row>
        <row r="1216">
          <cell r="S1216" t="str">
            <v>45839695</v>
          </cell>
          <cell r="T1216" t="str">
            <v>SODITH</v>
          </cell>
          <cell r="U1216" t="str">
            <v>QUISPE</v>
          </cell>
          <cell r="V1216" t="str">
            <v>YANA</v>
          </cell>
          <cell r="W1216" t="str">
            <v>SIN DATOS</v>
          </cell>
          <cell r="X1216" t="str">
            <v>27/07/1989</v>
          </cell>
          <cell r="Y1216" t="str">
            <v>Femenino</v>
          </cell>
          <cell r="Z1216" t="str">
            <v>Soltero</v>
          </cell>
          <cell r="AA1216" t="str">
            <v>PROLONG.24 DE JUNIO 20</v>
          </cell>
          <cell r="AE1216" t="str">
            <v>Superior Universitario</v>
          </cell>
          <cell r="AF1216" t="str">
            <v>Superior completo</v>
          </cell>
          <cell r="AG1216" t="str">
            <v>ENFERMERA(O)</v>
          </cell>
          <cell r="AK1216" t="str">
            <v>TITULO</v>
          </cell>
          <cell r="AM1216" t="str">
            <v>NO</v>
          </cell>
          <cell r="AR1216" t="str">
            <v>SI</v>
          </cell>
          <cell r="AS1216" t="str">
            <v>NO</v>
          </cell>
          <cell r="AT1216" t="str">
            <v>NO</v>
          </cell>
          <cell r="AU1216" t="str">
            <v>01/10/2017</v>
          </cell>
          <cell r="AV1216" t="str">
            <v>10/03/2020</v>
          </cell>
          <cell r="AW1216" t="str">
            <v>ENFERMERA/O</v>
          </cell>
          <cell r="AX1216" t="str">
            <v>Regimen 1057 (CAS)</v>
          </cell>
          <cell r="AY1216" t="str">
            <v>Contrato CAS</v>
          </cell>
          <cell r="AZ1216" t="str">
            <v>Sin Nivel Remunerativo</v>
          </cell>
          <cell r="BA1216" t="str">
            <v>0000-Sin Nivel Remunerativo</v>
          </cell>
          <cell r="BC1216" t="str">
            <v>Recursos por Operaciones Oficiales de Credito</v>
          </cell>
          <cell r="BD1216" t="str">
            <v>4500</v>
          </cell>
          <cell r="BE1216" t="str">
            <v>Presencial</v>
          </cell>
          <cell r="BF1216" t="str">
            <v>NO</v>
          </cell>
          <cell r="BG1216" t="str">
            <v>SI</v>
          </cell>
          <cell r="BI1216" t="str">
            <v>NO</v>
          </cell>
          <cell r="BJ1216" t="str">
            <v>SI</v>
          </cell>
          <cell r="BL1216" t="str">
            <v>NO</v>
          </cell>
          <cell r="BM1216" t="str">
            <v>Contrato Administrativo de Servicios</v>
          </cell>
          <cell r="BN1216" t="str">
            <v>Profesionales de la Salud</v>
          </cell>
          <cell r="BO1216" t="str">
            <v>PROF. DE LA SALUD</v>
          </cell>
          <cell r="CL1216" t="str">
            <v>UE Red De Salud Abancay</v>
          </cell>
          <cell r="CM1216" t="str">
            <v>INACTIVO</v>
          </cell>
          <cell r="CQ1216" t="str">
            <v>Perú</v>
          </cell>
          <cell r="CR1216" t="str">
            <v>MICRORED DE SALUD CENTENARIO</v>
          </cell>
        </row>
        <row r="1217">
          <cell r="S1217" t="str">
            <v>70792878</v>
          </cell>
          <cell r="T1217" t="str">
            <v>GLADYS</v>
          </cell>
          <cell r="U1217" t="str">
            <v>GARCIA</v>
          </cell>
          <cell r="V1217" t="str">
            <v>MEZA</v>
          </cell>
          <cell r="W1217" t="str">
            <v>SIN DATOS</v>
          </cell>
          <cell r="X1217" t="str">
            <v>22/01/1995</v>
          </cell>
          <cell r="Y1217" t="str">
            <v>Femenino</v>
          </cell>
          <cell r="Z1217" t="str">
            <v>Soltero</v>
          </cell>
          <cell r="AA1217" t="str">
            <v>GARDENIAS L7</v>
          </cell>
          <cell r="AE1217" t="str">
            <v>Superior Técnico</v>
          </cell>
          <cell r="AF1217" t="str">
            <v>Técnico superior completo</v>
          </cell>
          <cell r="AG1217" t="str">
            <v>TECNICO EN ENFERMERIA</v>
          </cell>
          <cell r="AK1217" t="str">
            <v>TITULO</v>
          </cell>
          <cell r="AM1217" t="str">
            <v>NO</v>
          </cell>
          <cell r="AR1217" t="str">
            <v>SI</v>
          </cell>
          <cell r="AS1217" t="str">
            <v>NO</v>
          </cell>
          <cell r="AT1217" t="str">
            <v>NO</v>
          </cell>
          <cell r="AV1217" t="str">
            <v>08/07/2021</v>
          </cell>
          <cell r="AW1217" t="str">
            <v>TECNICO/A EN ENFERMERIA I</v>
          </cell>
          <cell r="AX1217" t="str">
            <v>Regimen 1057 (CAS)</v>
          </cell>
          <cell r="AY1217" t="str">
            <v>Contrato CAS</v>
          </cell>
          <cell r="AZ1217" t="str">
            <v>Sin Nivel Remunerativo</v>
          </cell>
          <cell r="BA1217" t="str">
            <v>0000-Sin Nivel Remunerativo</v>
          </cell>
          <cell r="BC1217" t="str">
            <v>Recursos por Operaciones Oficiales de Credito</v>
          </cell>
          <cell r="BD1217" t="str">
            <v>3000</v>
          </cell>
          <cell r="BE1217" t="str">
            <v>Presencial</v>
          </cell>
          <cell r="BF1217" t="str">
            <v>NO</v>
          </cell>
          <cell r="BG1217" t="str">
            <v>SI</v>
          </cell>
          <cell r="BI1217" t="str">
            <v>NO</v>
          </cell>
          <cell r="BJ1217" t="str">
            <v>SI</v>
          </cell>
          <cell r="BL1217" t="str">
            <v>NO</v>
          </cell>
          <cell r="BM1217" t="str">
            <v>Contrato Administrativo de Servicios</v>
          </cell>
          <cell r="BN1217" t="str">
            <v>Tecnicos</v>
          </cell>
          <cell r="BO1217" t="str">
            <v>TECNICO ASIS</v>
          </cell>
          <cell r="CL1217" t="str">
            <v>UE Red De Salud Abancay</v>
          </cell>
          <cell r="CM1217" t="str">
            <v>INACTIVO</v>
          </cell>
          <cell r="CQ1217" t="str">
            <v>Perú</v>
          </cell>
          <cell r="CR1217" t="str">
            <v>MICRORED DE SALUD CENTENARIO</v>
          </cell>
        </row>
        <row r="1218">
          <cell r="S1218" t="str">
            <v>77385211</v>
          </cell>
          <cell r="T1218" t="str">
            <v>FLOR MARIA</v>
          </cell>
          <cell r="U1218" t="str">
            <v>AYMA</v>
          </cell>
          <cell r="V1218" t="str">
            <v>INCA</v>
          </cell>
          <cell r="W1218" t="str">
            <v>SIN DATOS</v>
          </cell>
          <cell r="X1218" t="str">
            <v>26/06/1995</v>
          </cell>
          <cell r="Y1218" t="str">
            <v>Femenino</v>
          </cell>
          <cell r="Z1218" t="str">
            <v>Soltero</v>
          </cell>
          <cell r="AA1218" t="str">
            <v>SIN DATOS</v>
          </cell>
          <cell r="AE1218" t="str">
            <v>Superior Universitario</v>
          </cell>
          <cell r="AF1218" t="str">
            <v>Superior completo</v>
          </cell>
          <cell r="AG1218" t="str">
            <v>ENFERMERA(O)</v>
          </cell>
          <cell r="AK1218" t="str">
            <v>TITULO</v>
          </cell>
          <cell r="AM1218" t="str">
            <v>NO</v>
          </cell>
          <cell r="AR1218" t="str">
            <v>SI</v>
          </cell>
          <cell r="AS1218" t="str">
            <v>NO</v>
          </cell>
          <cell r="AT1218" t="str">
            <v>NO</v>
          </cell>
          <cell r="AU1218" t="str">
            <v>01/06/2021</v>
          </cell>
          <cell r="AV1218" t="str">
            <v>01/06/2021</v>
          </cell>
          <cell r="AW1218" t="str">
            <v>ENFERMERA/O</v>
          </cell>
          <cell r="AX1218" t="str">
            <v>Regimen 1057 (CAS)</v>
          </cell>
          <cell r="AY1218" t="str">
            <v>Contrato CAS</v>
          </cell>
          <cell r="AZ1218" t="str">
            <v>Sin Nivel Remunerativo</v>
          </cell>
          <cell r="BA1218" t="str">
            <v>0000-Sin Nivel Remunerativo</v>
          </cell>
          <cell r="BC1218" t="str">
            <v>Recursos Ordinarios</v>
          </cell>
          <cell r="BD1218" t="str">
            <v>4500</v>
          </cell>
          <cell r="BE1218" t="str">
            <v>Presencial</v>
          </cell>
          <cell r="BF1218" t="str">
            <v>NO</v>
          </cell>
          <cell r="BG1218" t="str">
            <v>SI</v>
          </cell>
          <cell r="BI1218" t="str">
            <v>NO</v>
          </cell>
          <cell r="BJ1218" t="str">
            <v>SI</v>
          </cell>
          <cell r="BL1218" t="str">
            <v>NO</v>
          </cell>
          <cell r="BM1218" t="str">
            <v>Contrato Administrativo de Servicios</v>
          </cell>
          <cell r="BN1218" t="str">
            <v>Profesionales de la Salud</v>
          </cell>
          <cell r="BO1218" t="str">
            <v>PROF. DE LA SALUD</v>
          </cell>
          <cell r="CL1218" t="str">
            <v>UE Red De Salud Abancay</v>
          </cell>
          <cell r="CM1218" t="str">
            <v>INACTIVO</v>
          </cell>
          <cell r="CQ1218" t="str">
            <v>Perú</v>
          </cell>
          <cell r="CR1218" t="str">
            <v>MICRORED DE SALUD CENTENARIO</v>
          </cell>
        </row>
        <row r="1219">
          <cell r="S1219" t="str">
            <v>45484140</v>
          </cell>
          <cell r="T1219" t="str">
            <v>JARIANY</v>
          </cell>
          <cell r="U1219" t="str">
            <v>VILLEGAS</v>
          </cell>
          <cell r="V1219" t="str">
            <v>PALOMINO</v>
          </cell>
          <cell r="W1219" t="str">
            <v>SIN DATOS</v>
          </cell>
          <cell r="X1219" t="str">
            <v>12/03/1988</v>
          </cell>
          <cell r="Y1219" t="str">
            <v>Femenino</v>
          </cell>
          <cell r="Z1219" t="str">
            <v>Soltero</v>
          </cell>
          <cell r="AA1219" t="str">
            <v>URB LAS PALMERAS S/N</v>
          </cell>
          <cell r="AE1219" t="str">
            <v>Superior Universitario</v>
          </cell>
          <cell r="AF1219" t="str">
            <v>Superior completo</v>
          </cell>
          <cell r="AG1219" t="str">
            <v>MEDICO CIRUJANO</v>
          </cell>
          <cell r="AK1219" t="str">
            <v>TITULO</v>
          </cell>
          <cell r="AM1219" t="str">
            <v>NO</v>
          </cell>
          <cell r="AR1219" t="str">
            <v>SI</v>
          </cell>
          <cell r="AS1219" t="str">
            <v>NO</v>
          </cell>
          <cell r="AT1219" t="str">
            <v>NO</v>
          </cell>
          <cell r="AU1219" t="str">
            <v>12/10/2021</v>
          </cell>
          <cell r="AV1219" t="str">
            <v>12/10/2021</v>
          </cell>
          <cell r="AW1219" t="str">
            <v>MEDICO</v>
          </cell>
          <cell r="AX1219" t="str">
            <v>Regimen 1057 (CAS)</v>
          </cell>
          <cell r="AY1219" t="str">
            <v>Contrato CAS</v>
          </cell>
          <cell r="AZ1219" t="str">
            <v>Sin Nivel Remunerativo</v>
          </cell>
          <cell r="BA1219" t="str">
            <v>0000-Sin Nivel Remunerativo</v>
          </cell>
          <cell r="BC1219" t="str">
            <v>Recursos Ordinarios</v>
          </cell>
          <cell r="BD1219" t="str">
            <v>5500</v>
          </cell>
          <cell r="BE1219" t="str">
            <v>Presencial</v>
          </cell>
          <cell r="BF1219" t="str">
            <v>NO</v>
          </cell>
          <cell r="BG1219" t="str">
            <v>NO</v>
          </cell>
          <cell r="BI1219" t="str">
            <v>NO</v>
          </cell>
          <cell r="BJ1219" t="str">
            <v>NO</v>
          </cell>
          <cell r="BL1219" t="str">
            <v>NO</v>
          </cell>
          <cell r="BM1219" t="str">
            <v>Contrato Administrativo de Servicios</v>
          </cell>
          <cell r="BN1219" t="str">
            <v>Profesionales de la Salud</v>
          </cell>
          <cell r="BO1219" t="str">
            <v>MEDICO</v>
          </cell>
          <cell r="CL1219" t="str">
            <v>UE Red De Salud Abancay</v>
          </cell>
          <cell r="CM1219" t="str">
            <v>INACTIVO</v>
          </cell>
          <cell r="CQ1219" t="str">
            <v>Perú</v>
          </cell>
          <cell r="CR1219" t="str">
            <v>MICRORED DE SALUD CENTENARIO</v>
          </cell>
        </row>
        <row r="1220">
          <cell r="S1220" t="str">
            <v>23842970</v>
          </cell>
          <cell r="T1220" t="str">
            <v>ANTONIETA</v>
          </cell>
          <cell r="U1220" t="str">
            <v>AÑANCA</v>
          </cell>
          <cell r="V1220" t="str">
            <v>HOLGADO</v>
          </cell>
          <cell r="W1220" t="str">
            <v>SIN DATOS</v>
          </cell>
          <cell r="X1220" t="str">
            <v>01/03/1966</v>
          </cell>
          <cell r="Y1220" t="str">
            <v>Femenino</v>
          </cell>
          <cell r="Z1220" t="str">
            <v>Soltero</v>
          </cell>
          <cell r="AA1220" t="str">
            <v>ASO CONJUNTO HABIT. LOS CHANCAS B-3</v>
          </cell>
          <cell r="AC1220" t="str">
            <v>antonietaholgado366@hotmail.com.pe</v>
          </cell>
          <cell r="AD1220" t="str">
            <v>951739167</v>
          </cell>
          <cell r="AE1220" t="str">
            <v>Superior Técnico</v>
          </cell>
          <cell r="AF1220" t="str">
            <v>Técnico superior completo</v>
          </cell>
          <cell r="AG1220" t="str">
            <v>TECNICO EN ENFERMERIA</v>
          </cell>
          <cell r="AK1220" t="str">
            <v>TITULO</v>
          </cell>
          <cell r="AM1220" t="str">
            <v>NO</v>
          </cell>
          <cell r="AR1220" t="str">
            <v>SI</v>
          </cell>
          <cell r="AS1220" t="str">
            <v>NO</v>
          </cell>
          <cell r="AT1220" t="str">
            <v>NO</v>
          </cell>
          <cell r="AV1220" t="str">
            <v>2015-03-01</v>
          </cell>
          <cell r="AW1220" t="str">
            <v>TECNICO/A EN ENFERMERIA I</v>
          </cell>
          <cell r="AX1220" t="str">
            <v>Regimen 276</v>
          </cell>
          <cell r="AY1220" t="str">
            <v>Destacado</v>
          </cell>
          <cell r="AZ1220" t="str">
            <v>STC</v>
          </cell>
          <cell r="BA1220" t="str">
            <v>0096-STC-Servidor Tecnico C</v>
          </cell>
          <cell r="BB1220" t="str">
            <v>TC</v>
          </cell>
          <cell r="BC1220" t="str">
            <v>Recursos Ordinarios</v>
          </cell>
          <cell r="BE1220" t="str">
            <v>Solo Remoto</v>
          </cell>
          <cell r="BF1220" t="str">
            <v>NO</v>
          </cell>
          <cell r="BG1220" t="str">
            <v>NO</v>
          </cell>
          <cell r="BH1220" t="str">
            <v>Presencia de comorbilidad(RM 193-2020-MINSA,7.2)</v>
          </cell>
          <cell r="BI1220" t="str">
            <v>NO</v>
          </cell>
          <cell r="BJ1220" t="str">
            <v>NO</v>
          </cell>
          <cell r="BK1220" t="str">
            <v>2010-08-01</v>
          </cell>
          <cell r="BL1220" t="str">
            <v>NO</v>
          </cell>
          <cell r="BM1220" t="str">
            <v>Activos</v>
          </cell>
          <cell r="BN1220" t="str">
            <v>Tecnicos</v>
          </cell>
          <cell r="BO1220" t="str">
            <v>TECNICO ASIS</v>
          </cell>
          <cell r="CL1220" t="str">
            <v>UE Red De Salud Abancay</v>
          </cell>
          <cell r="CM1220" t="str">
            <v>276 SIN PLAZA</v>
          </cell>
          <cell r="CR1220" t="str">
            <v>MICRORED DE SALUD CENTENARIO</v>
          </cell>
        </row>
        <row r="1221">
          <cell r="S1221" t="str">
            <v>45102668</v>
          </cell>
          <cell r="T1221" t="str">
            <v>REYNA VALVINA</v>
          </cell>
          <cell r="U1221" t="str">
            <v>ARONE</v>
          </cell>
          <cell r="V1221" t="str">
            <v>HURTADO</v>
          </cell>
          <cell r="W1221" t="str">
            <v>SIN DATOS</v>
          </cell>
          <cell r="X1221" t="str">
            <v>06/02/1988</v>
          </cell>
          <cell r="Y1221" t="str">
            <v>Femenino</v>
          </cell>
          <cell r="Z1221" t="str">
            <v>Soltero</v>
          </cell>
          <cell r="AA1221" t="str">
            <v>MZ.O LT.08 A.H.OMAR ALFREDO MARCOS ARTEAGA</v>
          </cell>
          <cell r="AE1221" t="str">
            <v>Superior Técnico</v>
          </cell>
          <cell r="AF1221" t="str">
            <v>Técnico superior completo</v>
          </cell>
          <cell r="AG1221" t="str">
            <v>TECNICO EN ENFERMERIA</v>
          </cell>
          <cell r="AK1221" t="str">
            <v>TITULO</v>
          </cell>
          <cell r="AM1221" t="str">
            <v>NO</v>
          </cell>
          <cell r="AR1221" t="str">
            <v>SI</v>
          </cell>
          <cell r="AS1221" t="str">
            <v>NO</v>
          </cell>
          <cell r="AT1221" t="str">
            <v>NO</v>
          </cell>
          <cell r="AU1221" t="str">
            <v>03/05/2021</v>
          </cell>
          <cell r="AV1221" t="str">
            <v>09/08/2022</v>
          </cell>
          <cell r="AW1221" t="str">
            <v>TECNICO/A EN ENFERMERIA I</v>
          </cell>
          <cell r="AX1221" t="str">
            <v>Regimen 1057 (CAS)</v>
          </cell>
          <cell r="AY1221" t="str">
            <v>CAS LEY N° 31538</v>
          </cell>
          <cell r="AZ1221" t="str">
            <v>Sin Nivel Remunerativo</v>
          </cell>
          <cell r="BA1221" t="str">
            <v>0000-Sin Nivel Remunerativo</v>
          </cell>
          <cell r="BC1221" t="str">
            <v>Recursos Ordinarios</v>
          </cell>
          <cell r="BD1221" t="str">
            <v>1800</v>
          </cell>
          <cell r="BE1221" t="str">
            <v>Presencial</v>
          </cell>
          <cell r="BF1221" t="str">
            <v>NO</v>
          </cell>
          <cell r="BG1221" t="str">
            <v>NO</v>
          </cell>
          <cell r="BI1221" t="str">
            <v>NO</v>
          </cell>
          <cell r="BJ1221" t="str">
            <v>NO</v>
          </cell>
          <cell r="BL1221" t="str">
            <v>NO</v>
          </cell>
          <cell r="BM1221" t="str">
            <v>Contrato Administrativo de Servicios</v>
          </cell>
          <cell r="BN1221" t="str">
            <v>Tecnicos</v>
          </cell>
          <cell r="BO1221" t="str">
            <v>TECNICO ASIS</v>
          </cell>
          <cell r="CL1221" t="str">
            <v>UE Red De Salud Abancay</v>
          </cell>
          <cell r="CM1221" t="str">
            <v>CAS SIN PLAZA</v>
          </cell>
          <cell r="CQ1221" t="str">
            <v>Perú</v>
          </cell>
          <cell r="CR1221" t="str">
            <v>MICRORED DE SALUD CENTENARIO</v>
          </cell>
        </row>
        <row r="1222">
          <cell r="S1222" t="str">
            <v>70764895</v>
          </cell>
          <cell r="T1222" t="str">
            <v>CARLINA</v>
          </cell>
          <cell r="U1222" t="str">
            <v>HUAMAN</v>
          </cell>
          <cell r="V1222" t="str">
            <v>ALCCA</v>
          </cell>
          <cell r="W1222" t="str">
            <v>SIN DATOS</v>
          </cell>
          <cell r="X1222" t="str">
            <v>04/11/1991</v>
          </cell>
          <cell r="Y1222" t="str">
            <v>Femenino</v>
          </cell>
          <cell r="Z1222" t="str">
            <v>Soltero</v>
          </cell>
          <cell r="AA1222" t="str">
            <v>SAN FCO CCOYLLORITY TABLA ALTA LOTE 28</v>
          </cell>
          <cell r="AE1222" t="str">
            <v>Superior Técnico</v>
          </cell>
          <cell r="AF1222" t="str">
            <v>Técnico superior completo</v>
          </cell>
          <cell r="AG1222" t="str">
            <v>TECNICO EN ENFERMERIA</v>
          </cell>
          <cell r="AK1222" t="str">
            <v>TITULO</v>
          </cell>
          <cell r="AM1222" t="str">
            <v>NO</v>
          </cell>
          <cell r="AR1222" t="str">
            <v>SI</v>
          </cell>
          <cell r="AS1222" t="str">
            <v>NO</v>
          </cell>
          <cell r="AT1222" t="str">
            <v>NO</v>
          </cell>
          <cell r="AV1222" t="str">
            <v>01/09/2020</v>
          </cell>
          <cell r="AW1222" t="str">
            <v>TECNICO/A EN ENFERMERIA I</v>
          </cell>
          <cell r="AX1222" t="str">
            <v>Regimen 1057 (CAS)</v>
          </cell>
          <cell r="AY1222" t="str">
            <v>Contrato CAS</v>
          </cell>
          <cell r="AZ1222" t="str">
            <v>Sin Nivel Remunerativo</v>
          </cell>
          <cell r="BA1222" t="str">
            <v>0000-Sin Nivel Remunerativo</v>
          </cell>
          <cell r="BC1222" t="str">
            <v>Recursos por Operaciones Oficiales de Credito</v>
          </cell>
          <cell r="BD1222" t="str">
            <v>3000</v>
          </cell>
          <cell r="BE1222" t="str">
            <v>Presencial</v>
          </cell>
          <cell r="BF1222" t="str">
            <v>NO</v>
          </cell>
          <cell r="BG1222" t="str">
            <v>SI</v>
          </cell>
          <cell r="BI1222" t="str">
            <v>NO</v>
          </cell>
          <cell r="BJ1222" t="str">
            <v>SI</v>
          </cell>
          <cell r="BL1222" t="str">
            <v>NO</v>
          </cell>
          <cell r="BM1222" t="str">
            <v>Contrato Administrativo de Servicios</v>
          </cell>
          <cell r="BN1222" t="str">
            <v>Tecnicos</v>
          </cell>
          <cell r="BO1222" t="str">
            <v>TECNICO ASIS</v>
          </cell>
          <cell r="CL1222" t="str">
            <v>UE Red De Salud Abancay</v>
          </cell>
          <cell r="CM1222" t="str">
            <v>INACTIVO</v>
          </cell>
          <cell r="CQ1222" t="str">
            <v>Perú</v>
          </cell>
          <cell r="CR1222" t="str">
            <v>MICRORED DE SALUD CENTENARIO</v>
          </cell>
        </row>
        <row r="1223">
          <cell r="S1223" t="str">
            <v>44378191</v>
          </cell>
          <cell r="T1223" t="str">
            <v>JENNY LIZETT</v>
          </cell>
          <cell r="U1223" t="str">
            <v>ZAMORA</v>
          </cell>
          <cell r="V1223" t="str">
            <v>SARANGO</v>
          </cell>
          <cell r="X1223" t="str">
            <v>1987-07-17</v>
          </cell>
          <cell r="Y1223" t="str">
            <v>Femenino</v>
          </cell>
          <cell r="AC1223" t="str">
            <v>LIZETT_117ZS@HOTMAIL.COM</v>
          </cell>
          <cell r="AD1223" t="str">
            <v>6516689</v>
          </cell>
          <cell r="AG1223" t="str">
            <v>OBSTETRA</v>
          </cell>
          <cell r="AL1223" t="str">
            <v>30936</v>
          </cell>
          <cell r="AM1223" t="str">
            <v>NO</v>
          </cell>
          <cell r="AR1223" t="str">
            <v>SI</v>
          </cell>
          <cell r="AS1223" t="str">
            <v>NO</v>
          </cell>
          <cell r="AT1223" t="str">
            <v>NO</v>
          </cell>
          <cell r="AV1223" t="str">
            <v>2014-05-06</v>
          </cell>
          <cell r="AX1223" t="str">
            <v>Regimen 276</v>
          </cell>
          <cell r="AZ1223" t="str">
            <v>OBS-I</v>
          </cell>
          <cell r="BA1223" t="str">
            <v>0110-OBS-I-Obstetriz (nivel 10)</v>
          </cell>
          <cell r="BF1223" t="str">
            <v>NO</v>
          </cell>
          <cell r="BG1223" t="str">
            <v>NO</v>
          </cell>
          <cell r="BI1223" t="str">
            <v>NO</v>
          </cell>
          <cell r="BJ1223" t="str">
            <v>NO</v>
          </cell>
          <cell r="BL1223" t="str">
            <v>NO</v>
          </cell>
          <cell r="BN1223" t="str">
            <v>Profesionales de la Salud</v>
          </cell>
          <cell r="BO1223" t="str">
            <v>PROF. DE LA SALUD</v>
          </cell>
          <cell r="CM1223" t="str">
            <v>INACTIVO</v>
          </cell>
          <cell r="CQ1223" t="str">
            <v>Perú</v>
          </cell>
        </row>
        <row r="1224">
          <cell r="S1224" t="str">
            <v>45160719</v>
          </cell>
          <cell r="T1224" t="str">
            <v>LICETH</v>
          </cell>
          <cell r="U1224" t="str">
            <v>CHOQUE</v>
          </cell>
          <cell r="V1224" t="str">
            <v>HUAMAN</v>
          </cell>
          <cell r="W1224" t="str">
            <v>SIN DATOS</v>
          </cell>
          <cell r="X1224" t="str">
            <v>08/05/1988</v>
          </cell>
          <cell r="Y1224" t="str">
            <v>Femenino</v>
          </cell>
          <cell r="Z1224" t="str">
            <v>Soltero</v>
          </cell>
          <cell r="AA1224" t="str">
            <v>CIRCA</v>
          </cell>
          <cell r="AC1224" t="str">
            <v>micielo.88.12@gmail.com</v>
          </cell>
          <cell r="AD1224" t="str">
            <v>929479288</v>
          </cell>
          <cell r="AE1224" t="str">
            <v>Superior Técnico</v>
          </cell>
          <cell r="AF1224" t="str">
            <v>Técnico superior completo</v>
          </cell>
          <cell r="AG1224" t="str">
            <v>TECNICO EN ENFERMERIA</v>
          </cell>
          <cell r="AK1224" t="str">
            <v>TITULO</v>
          </cell>
          <cell r="AM1224" t="str">
            <v>NO</v>
          </cell>
          <cell r="AR1224" t="str">
            <v>SI</v>
          </cell>
          <cell r="AS1224" t="str">
            <v>NO</v>
          </cell>
          <cell r="AT1224" t="str">
            <v>NO</v>
          </cell>
          <cell r="AU1224" t="str">
            <v>01/09/2016</v>
          </cell>
          <cell r="AV1224" t="str">
            <v>01/09/2016</v>
          </cell>
          <cell r="AW1224" t="str">
            <v>TECNICO/A EN ENFERMERIA I</v>
          </cell>
          <cell r="AX1224" t="str">
            <v>Regimen 1057 (CAS)</v>
          </cell>
          <cell r="AY1224" t="str">
            <v>Contrato CAS</v>
          </cell>
          <cell r="AZ1224" t="str">
            <v>Sin Nivel Remunerativo</v>
          </cell>
          <cell r="BA1224" t="str">
            <v>0000-Sin Nivel Remunerativo</v>
          </cell>
          <cell r="BC1224" t="str">
            <v>Recursos Ordinarios</v>
          </cell>
          <cell r="BD1224" t="str">
            <v>1400</v>
          </cell>
          <cell r="BE1224" t="str">
            <v>Presencial</v>
          </cell>
          <cell r="BF1224" t="str">
            <v>NO</v>
          </cell>
          <cell r="BG1224" t="str">
            <v>NO</v>
          </cell>
          <cell r="BI1224" t="str">
            <v>NO</v>
          </cell>
          <cell r="BJ1224" t="str">
            <v>NO</v>
          </cell>
          <cell r="BL1224" t="str">
            <v>NO</v>
          </cell>
          <cell r="BM1224" t="str">
            <v>Contrato Administrativo de Servicios</v>
          </cell>
          <cell r="BN1224" t="str">
            <v>Tecnicos</v>
          </cell>
          <cell r="BO1224" t="str">
            <v>TECNICO ASIS</v>
          </cell>
          <cell r="CL1224" t="str">
            <v>UE Red De Salud Abancay</v>
          </cell>
          <cell r="CM1224" t="str">
            <v>INACTIVO</v>
          </cell>
          <cell r="CQ1224" t="str">
            <v>Perú</v>
          </cell>
          <cell r="CR1224" t="str">
            <v>MICRORED DE SALUD HUANCARAMA</v>
          </cell>
        </row>
        <row r="1225">
          <cell r="S1225" t="str">
            <v>45834587</v>
          </cell>
          <cell r="T1225" t="str">
            <v>ANDREA ESTEFANIA</v>
          </cell>
          <cell r="U1225" t="str">
            <v>JARA</v>
          </cell>
          <cell r="V1225" t="str">
            <v>ROJAS</v>
          </cell>
          <cell r="W1225" t="str">
            <v>SIN DATOS</v>
          </cell>
          <cell r="X1225" t="str">
            <v>09/05/1989</v>
          </cell>
          <cell r="Y1225" t="str">
            <v>Femenino</v>
          </cell>
          <cell r="Z1225" t="str">
            <v>Soltero</v>
          </cell>
          <cell r="AA1225" t="str">
            <v>SIN DATOS</v>
          </cell>
          <cell r="AC1225" t="str">
            <v>andreaestefania1225@hotmail.com</v>
          </cell>
          <cell r="AD1225" t="str">
            <v>983115802</v>
          </cell>
          <cell r="AE1225" t="str">
            <v>Superior Universitario</v>
          </cell>
          <cell r="AF1225" t="str">
            <v>Superior completo</v>
          </cell>
          <cell r="AG1225" t="str">
            <v>ENFERMERA(O)</v>
          </cell>
          <cell r="AK1225" t="str">
            <v>TITULO</v>
          </cell>
          <cell r="AL1225" t="str">
            <v>81378</v>
          </cell>
          <cell r="AM1225" t="str">
            <v>NO</v>
          </cell>
          <cell r="AR1225" t="str">
            <v>SI</v>
          </cell>
          <cell r="AS1225" t="str">
            <v>NO</v>
          </cell>
          <cell r="AT1225" t="str">
            <v>NO</v>
          </cell>
          <cell r="AV1225" t="str">
            <v>2016-05-06</v>
          </cell>
          <cell r="AW1225" t="str">
            <v>ENFERMERA/O</v>
          </cell>
          <cell r="AX1225" t="str">
            <v>Regimen 276</v>
          </cell>
          <cell r="AZ1225" t="str">
            <v>ENF-10</v>
          </cell>
          <cell r="BA1225" t="str">
            <v>0076-ENF-10-Enfermera (nivel I)</v>
          </cell>
          <cell r="BB1225" t="str">
            <v>10</v>
          </cell>
          <cell r="BF1225" t="str">
            <v>NO</v>
          </cell>
          <cell r="BG1225" t="str">
            <v>NO</v>
          </cell>
          <cell r="BI1225" t="str">
            <v>NO</v>
          </cell>
          <cell r="BJ1225" t="str">
            <v>NO</v>
          </cell>
          <cell r="BL1225" t="str">
            <v>NO</v>
          </cell>
          <cell r="BM1225" t="str">
            <v>Activos</v>
          </cell>
          <cell r="BN1225" t="str">
            <v>Profesionales de la Salud</v>
          </cell>
          <cell r="BO1225" t="str">
            <v>PROF. DE LA SALUD</v>
          </cell>
          <cell r="CL1225" t="str">
            <v>UE Red De Salud Abancay</v>
          </cell>
          <cell r="CM1225" t="str">
            <v>INACTIVO</v>
          </cell>
          <cell r="CQ1225" t="str">
            <v>Perú</v>
          </cell>
        </row>
        <row r="1226">
          <cell r="S1226" t="str">
            <v>47105353</v>
          </cell>
          <cell r="T1226" t="str">
            <v>KAREN</v>
          </cell>
          <cell r="U1226" t="str">
            <v>BAUTISTA</v>
          </cell>
          <cell r="V1226" t="str">
            <v>CONDORI</v>
          </cell>
          <cell r="X1226" t="str">
            <v>1990-01-03</v>
          </cell>
          <cell r="Y1226" t="str">
            <v>Femenino</v>
          </cell>
          <cell r="AC1226" t="str">
            <v>karenbautcon@gmail.com</v>
          </cell>
          <cell r="AD1226" t="str">
            <v>982215761</v>
          </cell>
          <cell r="AG1226" t="str">
            <v>MEDICO CIRUJANO</v>
          </cell>
          <cell r="AK1226" t="str">
            <v>TITULO</v>
          </cell>
          <cell r="AL1226" t="str">
            <v>072778</v>
          </cell>
          <cell r="AM1226" t="str">
            <v>NO</v>
          </cell>
          <cell r="AR1226" t="str">
            <v>SI</v>
          </cell>
          <cell r="AS1226" t="str">
            <v>NO</v>
          </cell>
          <cell r="AT1226" t="str">
            <v>NO</v>
          </cell>
          <cell r="AV1226" t="str">
            <v>2015-10-16</v>
          </cell>
          <cell r="AW1226" t="str">
            <v>MEDICO</v>
          </cell>
          <cell r="AX1226" t="str">
            <v>Regimen 276</v>
          </cell>
          <cell r="AZ1226" t="str">
            <v>MC-1</v>
          </cell>
          <cell r="BA1226" t="str">
            <v>0071-MC-1-Medico Cirujano N-1</v>
          </cell>
          <cell r="BB1226" t="str">
            <v>15</v>
          </cell>
          <cell r="BF1226" t="str">
            <v>NO</v>
          </cell>
          <cell r="BG1226" t="str">
            <v>NO</v>
          </cell>
          <cell r="BI1226" t="str">
            <v>NO</v>
          </cell>
          <cell r="BJ1226" t="str">
            <v>NO</v>
          </cell>
          <cell r="BL1226" t="str">
            <v>NO</v>
          </cell>
          <cell r="BN1226" t="str">
            <v>Profesionales de la Salud</v>
          </cell>
          <cell r="BO1226" t="str">
            <v>MEDICO</v>
          </cell>
          <cell r="CM1226" t="str">
            <v>INACTIVO</v>
          </cell>
          <cell r="CQ1226" t="str">
            <v>Perú</v>
          </cell>
        </row>
        <row r="1227">
          <cell r="S1227" t="str">
            <v>09965930</v>
          </cell>
          <cell r="T1227" t="str">
            <v>YSELA MARY</v>
          </cell>
          <cell r="U1227" t="str">
            <v>CARDENAS</v>
          </cell>
          <cell r="V1227" t="str">
            <v>RAYMONDI</v>
          </cell>
          <cell r="W1227" t="str">
            <v>SIN DATOS</v>
          </cell>
          <cell r="X1227" t="str">
            <v>21/01/1973</v>
          </cell>
          <cell r="Y1227" t="str">
            <v>Femenino</v>
          </cell>
          <cell r="Z1227" t="str">
            <v>Casado</v>
          </cell>
          <cell r="AA1227" t="str">
            <v>PSJ.SANCHEZ CERRO MZ.N LT.59 COOP.JUAN VELASCO</v>
          </cell>
          <cell r="AE1227" t="str">
            <v>Superior Universitario</v>
          </cell>
          <cell r="AF1227" t="str">
            <v>Superior completo</v>
          </cell>
          <cell r="AG1227" t="str">
            <v>OBSTETRA</v>
          </cell>
          <cell r="AK1227" t="str">
            <v>TITULO</v>
          </cell>
          <cell r="AL1227" t="str">
            <v>13133</v>
          </cell>
          <cell r="AM1227" t="str">
            <v>NO</v>
          </cell>
          <cell r="AR1227" t="str">
            <v>SI</v>
          </cell>
          <cell r="AS1227" t="str">
            <v>NO</v>
          </cell>
          <cell r="AT1227" t="str">
            <v>NO</v>
          </cell>
          <cell r="AV1227" t="str">
            <v>2015-02-19</v>
          </cell>
          <cell r="AW1227" t="str">
            <v>OBSTETRA</v>
          </cell>
          <cell r="AX1227" t="str">
            <v>Regimen 276</v>
          </cell>
          <cell r="AY1227" t="str">
            <v>Destacado</v>
          </cell>
          <cell r="AZ1227" t="str">
            <v>OBS-I</v>
          </cell>
          <cell r="BA1227" t="str">
            <v>0110-OBS-I-Obstetriz (nivel 10)</v>
          </cell>
          <cell r="BB1227" t="str">
            <v>1</v>
          </cell>
          <cell r="BE1227" t="str">
            <v>Solo Remoto</v>
          </cell>
          <cell r="BF1227" t="str">
            <v>NO</v>
          </cell>
          <cell r="BG1227" t="str">
            <v>NO</v>
          </cell>
          <cell r="BH1227" t="str">
            <v>Presencia de comorbilidad(RM 193-2020-MINSA,7.2)</v>
          </cell>
          <cell r="BI1227" t="str">
            <v>NO</v>
          </cell>
          <cell r="BJ1227" t="str">
            <v>NO</v>
          </cell>
          <cell r="BK1227" t="str">
            <v>2010-08-01</v>
          </cell>
          <cell r="BL1227" t="str">
            <v>NO</v>
          </cell>
          <cell r="BM1227" t="str">
            <v>Activos</v>
          </cell>
          <cell r="BN1227" t="str">
            <v>Profesionales de la Salud</v>
          </cell>
          <cell r="BO1227" t="str">
            <v>PROF. DE LA SALUD</v>
          </cell>
          <cell r="CL1227" t="str">
            <v>UE Red De Salud Abancay</v>
          </cell>
          <cell r="CM1227" t="str">
            <v>276 SIN PLAZA</v>
          </cell>
          <cell r="CQ1227" t="str">
            <v>Perú</v>
          </cell>
          <cell r="CR1227" t="str">
            <v>MICRORED DE SALUD CENTENARIO</v>
          </cell>
        </row>
        <row r="1228">
          <cell r="S1228" t="str">
            <v>31002100</v>
          </cell>
          <cell r="T1228" t="str">
            <v>EUGENIA GLORIA</v>
          </cell>
          <cell r="U1228" t="str">
            <v>CASTRO</v>
          </cell>
          <cell r="V1228" t="str">
            <v>RAMOS</v>
          </cell>
          <cell r="W1228" t="str">
            <v>SIN DATOS</v>
          </cell>
          <cell r="X1228" t="str">
            <v>21/03/1959</v>
          </cell>
          <cell r="Y1228" t="str">
            <v>Femenino</v>
          </cell>
          <cell r="Z1228" t="str">
            <v>Casado</v>
          </cell>
          <cell r="AA1228" t="str">
            <v>COMUNIDAD PISCAYA</v>
          </cell>
          <cell r="AB1228" t="str">
            <v>1310021003</v>
          </cell>
          <cell r="AC1228" t="str">
            <v>trevi_21@hotmail.com</v>
          </cell>
          <cell r="AD1228" t="str">
            <v>971117054,988608890</v>
          </cell>
          <cell r="AE1228" t="str">
            <v>Superior Universitario</v>
          </cell>
          <cell r="AF1228" t="str">
            <v>Superior completo</v>
          </cell>
          <cell r="AG1228" t="str">
            <v>ENFERMERA(O)</v>
          </cell>
          <cell r="AK1228" t="str">
            <v>TITULO</v>
          </cell>
          <cell r="AL1228" t="str">
            <v>21255</v>
          </cell>
          <cell r="AM1228" t="str">
            <v>SI</v>
          </cell>
          <cell r="AN1228" t="str">
            <v>CUIDADO EN SALUD DEL NIÑO</v>
          </cell>
          <cell r="AO1228" t="str">
            <v>RNE</v>
          </cell>
          <cell r="AP1228" t="str">
            <v>7126</v>
          </cell>
          <cell r="AR1228" t="str">
            <v>SI</v>
          </cell>
          <cell r="AS1228" t="str">
            <v>NO</v>
          </cell>
          <cell r="AT1228" t="str">
            <v>NO</v>
          </cell>
          <cell r="AV1228" t="str">
            <v>2013-01-01</v>
          </cell>
          <cell r="AW1228" t="str">
            <v>ENFERMERA/O</v>
          </cell>
          <cell r="AX1228" t="str">
            <v>Regimen 276</v>
          </cell>
          <cell r="AY1228" t="str">
            <v>Nombrado</v>
          </cell>
          <cell r="AZ1228" t="str">
            <v>ENF-10</v>
          </cell>
          <cell r="BA1228" t="str">
            <v>0076-ENF-10-Enfermera (nivel I)</v>
          </cell>
          <cell r="BB1228" t="str">
            <v>10</v>
          </cell>
          <cell r="BC1228" t="str">
            <v>Recursos Directamente Recaudados</v>
          </cell>
          <cell r="BF1228" t="str">
            <v>NO</v>
          </cell>
          <cell r="BG1228" t="str">
            <v>NO</v>
          </cell>
          <cell r="BI1228" t="str">
            <v>NO</v>
          </cell>
          <cell r="BJ1228" t="str">
            <v>NO</v>
          </cell>
          <cell r="BK1228" t="str">
            <v>2008-03-01</v>
          </cell>
          <cell r="BL1228" t="str">
            <v>NO</v>
          </cell>
          <cell r="BM1228" t="str">
            <v>Activos</v>
          </cell>
          <cell r="BN1228" t="str">
            <v>Profesionales de la Salud</v>
          </cell>
          <cell r="BO1228" t="str">
            <v>PROF. DE LA SALUD</v>
          </cell>
          <cell r="CL1228" t="str">
            <v>UE Red De Salud Abancay</v>
          </cell>
          <cell r="CM1228" t="str">
            <v>INACTIVO</v>
          </cell>
          <cell r="CQ1228" t="str">
            <v>Perú</v>
          </cell>
        </row>
        <row r="1229">
          <cell r="S1229" t="str">
            <v>31044472</v>
          </cell>
          <cell r="T1229" t="str">
            <v>MIGUEL ANGEL</v>
          </cell>
          <cell r="U1229" t="str">
            <v>GONZALEZ</v>
          </cell>
          <cell r="V1229" t="str">
            <v>FRANCO</v>
          </cell>
          <cell r="W1229" t="str">
            <v>SIN DATOS</v>
          </cell>
          <cell r="X1229" t="str">
            <v>29/09/1974</v>
          </cell>
          <cell r="Y1229" t="str">
            <v>Masculino</v>
          </cell>
          <cell r="Z1229" t="str">
            <v>Soltero</v>
          </cell>
          <cell r="AA1229" t="str">
            <v>LIMA</v>
          </cell>
          <cell r="AC1229" t="str">
            <v>maik-09@hotmail.com,magfmaik@gmail.com</v>
          </cell>
          <cell r="AD1229" t="str">
            <v>950342486,972724081,972724081,972724081</v>
          </cell>
          <cell r="AE1229" t="str">
            <v>Superior Universitario</v>
          </cell>
          <cell r="AF1229" t="str">
            <v>Superior completo</v>
          </cell>
          <cell r="AG1229" t="str">
            <v>ENFERMERA(O)</v>
          </cell>
          <cell r="AK1229" t="str">
            <v>TITULO</v>
          </cell>
          <cell r="AL1229" t="str">
            <v>33487</v>
          </cell>
          <cell r="AM1229" t="str">
            <v>NO</v>
          </cell>
          <cell r="AR1229" t="str">
            <v>SI</v>
          </cell>
          <cell r="AS1229" t="str">
            <v>NO</v>
          </cell>
          <cell r="AT1229" t="str">
            <v>NO</v>
          </cell>
          <cell r="AV1229" t="str">
            <v>2015-03-01</v>
          </cell>
          <cell r="AW1229" t="str">
            <v>ENFERMERA/O</v>
          </cell>
          <cell r="AX1229" t="str">
            <v>Regimen 276</v>
          </cell>
          <cell r="AY1229" t="str">
            <v>Destacado</v>
          </cell>
          <cell r="AZ1229" t="str">
            <v>ENF-10</v>
          </cell>
          <cell r="BA1229" t="str">
            <v>0076-ENF-10-Enfermera (nivel I)</v>
          </cell>
          <cell r="BB1229" t="str">
            <v>10</v>
          </cell>
          <cell r="BC1229" t="str">
            <v>Recursos Directamente Recaudados</v>
          </cell>
          <cell r="BE1229" t="str">
            <v>Presencial</v>
          </cell>
          <cell r="BF1229" t="str">
            <v>NO</v>
          </cell>
          <cell r="BG1229" t="str">
            <v>NO</v>
          </cell>
          <cell r="BI1229" t="str">
            <v>NO</v>
          </cell>
          <cell r="BJ1229" t="str">
            <v>NO</v>
          </cell>
          <cell r="BK1229" t="str">
            <v>2011-07-01</v>
          </cell>
          <cell r="BL1229" t="str">
            <v>NO</v>
          </cell>
          <cell r="BM1229" t="str">
            <v>Activos</v>
          </cell>
          <cell r="BN1229" t="str">
            <v>Profesionales de la Salud</v>
          </cell>
          <cell r="BO1229" t="str">
            <v>PROF. DE LA SALUD</v>
          </cell>
          <cell r="CL1229" t="str">
            <v>UE Red De Salud Abancay</v>
          </cell>
          <cell r="CM1229" t="str">
            <v>276 SIN PLAZA</v>
          </cell>
          <cell r="CQ1229" t="str">
            <v>Perú</v>
          </cell>
          <cell r="CR1229" t="str">
            <v>MICRORED DE SALUD CENTENARIO</v>
          </cell>
        </row>
        <row r="1230">
          <cell r="S1230" t="str">
            <v>42446817</v>
          </cell>
          <cell r="T1230" t="str">
            <v>ROCIO PAOLA</v>
          </cell>
          <cell r="U1230" t="str">
            <v>LOPEZ</v>
          </cell>
          <cell r="V1230" t="str">
            <v>LUQUE</v>
          </cell>
          <cell r="X1230" t="str">
            <v>1984-01-26</v>
          </cell>
          <cell r="Y1230" t="str">
            <v>Femenino</v>
          </cell>
          <cell r="AB1230" t="str">
            <v>10422268176</v>
          </cell>
          <cell r="AD1230" t="str">
            <v>947030384</v>
          </cell>
          <cell r="AG1230" t="str">
            <v>OBSTETRA</v>
          </cell>
          <cell r="AL1230" t="str">
            <v>27267</v>
          </cell>
          <cell r="AM1230" t="str">
            <v>NO</v>
          </cell>
          <cell r="AR1230" t="str">
            <v>SI</v>
          </cell>
          <cell r="AS1230" t="str">
            <v>NO</v>
          </cell>
          <cell r="AT1230" t="str">
            <v>NO</v>
          </cell>
          <cell r="AV1230" t="str">
            <v>2013-06-04</v>
          </cell>
          <cell r="AX1230" t="str">
            <v>Regimen 276</v>
          </cell>
          <cell r="AY1230" t="str">
            <v>Contratado 276 - Plazo fijo</v>
          </cell>
          <cell r="AZ1230" t="str">
            <v>OBS-I</v>
          </cell>
          <cell r="BA1230" t="str">
            <v>0110-OBS-I-Obstetriz (nivel 10)</v>
          </cell>
          <cell r="BC1230" t="str">
            <v>Recursos Ordinarios</v>
          </cell>
          <cell r="BD1230" t="str">
            <v>0</v>
          </cell>
          <cell r="BF1230" t="str">
            <v>NO</v>
          </cell>
          <cell r="BG1230" t="str">
            <v>NO</v>
          </cell>
          <cell r="BI1230" t="str">
            <v>NO</v>
          </cell>
          <cell r="BJ1230" t="str">
            <v>NO</v>
          </cell>
          <cell r="BL1230" t="str">
            <v>NO</v>
          </cell>
          <cell r="BM1230" t="str">
            <v>Activos</v>
          </cell>
          <cell r="BN1230" t="str">
            <v>Profesionales de la Salud</v>
          </cell>
          <cell r="BO1230" t="str">
            <v>PROF. DE LA SALUD</v>
          </cell>
          <cell r="CM1230" t="str">
            <v>INACTIVO</v>
          </cell>
          <cell r="CQ1230" t="str">
            <v>Perú</v>
          </cell>
        </row>
        <row r="1231">
          <cell r="S1231" t="str">
            <v>46390324</v>
          </cell>
          <cell r="T1231" t="str">
            <v>MILAGROS MARIBEL</v>
          </cell>
          <cell r="U1231" t="str">
            <v>EUSEBIO</v>
          </cell>
          <cell r="V1231" t="str">
            <v>BUJAICO</v>
          </cell>
          <cell r="W1231" t="str">
            <v>SIN DATOS</v>
          </cell>
          <cell r="X1231" t="str">
            <v>03/04/1989</v>
          </cell>
          <cell r="Y1231" t="str">
            <v>Femenino</v>
          </cell>
          <cell r="Z1231" t="str">
            <v>Soltero</v>
          </cell>
          <cell r="AA1231" t="str">
            <v>SIN DATOS</v>
          </cell>
          <cell r="AE1231" t="str">
            <v>Superior Universitario</v>
          </cell>
          <cell r="AF1231" t="str">
            <v>Superior completo</v>
          </cell>
          <cell r="AG1231" t="str">
            <v>OBSTETRA</v>
          </cell>
          <cell r="AK1231" t="str">
            <v>TITULO</v>
          </cell>
          <cell r="AM1231" t="str">
            <v>NO</v>
          </cell>
          <cell r="AR1231" t="str">
            <v>SI</v>
          </cell>
          <cell r="AS1231" t="str">
            <v>NO</v>
          </cell>
          <cell r="AT1231" t="str">
            <v>NO</v>
          </cell>
          <cell r="AV1231" t="str">
            <v>01/01/2017</v>
          </cell>
          <cell r="AW1231" t="str">
            <v>OBSTETRA</v>
          </cell>
          <cell r="AX1231" t="str">
            <v>Regimen 1057 (CAS)</v>
          </cell>
          <cell r="AY1231" t="str">
            <v>Contrato CAS</v>
          </cell>
          <cell r="AZ1231" t="str">
            <v>Sin Nivel Remunerativo</v>
          </cell>
          <cell r="BA1231" t="str">
            <v>0000-Sin Nivel Remunerativo</v>
          </cell>
          <cell r="BC1231" t="str">
            <v>Recursos Ordinarios</v>
          </cell>
          <cell r="BE1231" t="str">
            <v>Presencial</v>
          </cell>
          <cell r="BF1231" t="str">
            <v>NO</v>
          </cell>
          <cell r="BG1231" t="str">
            <v>NO</v>
          </cell>
          <cell r="BI1231" t="str">
            <v>NO</v>
          </cell>
          <cell r="BJ1231" t="str">
            <v>NO</v>
          </cell>
          <cell r="BL1231" t="str">
            <v>NO</v>
          </cell>
          <cell r="BM1231" t="str">
            <v>Contrato Administrativo de Servicios</v>
          </cell>
          <cell r="BN1231" t="str">
            <v>Profesionales de la Salud</v>
          </cell>
          <cell r="BO1231" t="str">
            <v>PROF. DE LA SALUD</v>
          </cell>
          <cell r="CL1231" t="str">
            <v>UE Red De Salud Abancay</v>
          </cell>
          <cell r="CM1231" t="str">
            <v>INACTIVO</v>
          </cell>
          <cell r="CQ1231" t="str">
            <v>Perú</v>
          </cell>
        </row>
        <row r="1232">
          <cell r="S1232" t="str">
            <v>31015246</v>
          </cell>
          <cell r="T1232" t="str">
            <v>NELLY ISABEL</v>
          </cell>
          <cell r="U1232" t="str">
            <v>TAPIA</v>
          </cell>
          <cell r="V1232" t="str">
            <v>CUADROS</v>
          </cell>
          <cell r="W1232" t="str">
            <v>SIN DATOS</v>
          </cell>
          <cell r="X1232" t="str">
            <v>17/12/1974</v>
          </cell>
          <cell r="Y1232" t="str">
            <v>Femenino</v>
          </cell>
          <cell r="Z1232" t="str">
            <v>Casado</v>
          </cell>
          <cell r="AA1232" t="str">
            <v>LIMA</v>
          </cell>
          <cell r="AB1232" t="str">
            <v>10310152469</v>
          </cell>
          <cell r="AC1232" t="str">
            <v>NELLTAP40@hotmail.com</v>
          </cell>
          <cell r="AE1232" t="str">
            <v>Superior Universitario</v>
          </cell>
          <cell r="AF1232" t="str">
            <v>Superior completo</v>
          </cell>
          <cell r="AG1232" t="str">
            <v>CIRUJANO DENTISTA</v>
          </cell>
          <cell r="AK1232" t="str">
            <v>TITULO</v>
          </cell>
          <cell r="AL1232" t="str">
            <v>12276</v>
          </cell>
          <cell r="AM1232" t="str">
            <v>NO</v>
          </cell>
          <cell r="AR1232" t="str">
            <v>SI</v>
          </cell>
          <cell r="AS1232" t="str">
            <v>NO</v>
          </cell>
          <cell r="AT1232" t="str">
            <v>NO</v>
          </cell>
          <cell r="AU1232" t="str">
            <v>2016-01-02</v>
          </cell>
          <cell r="AV1232" t="str">
            <v>2016-01-02</v>
          </cell>
          <cell r="AW1232" t="str">
            <v>ODONTOLOGO</v>
          </cell>
          <cell r="AX1232" t="str">
            <v>Regimen 276</v>
          </cell>
          <cell r="AY1232" t="str">
            <v>Destacado</v>
          </cell>
          <cell r="AZ1232" t="str">
            <v>CD-I</v>
          </cell>
          <cell r="BA1232" t="str">
            <v>0115-CD-I-Cirujano Dentista (nivel I)</v>
          </cell>
          <cell r="BB1232" t="str">
            <v>61</v>
          </cell>
          <cell r="BE1232" t="str">
            <v>Solo Remoto</v>
          </cell>
          <cell r="BF1232" t="str">
            <v>NO</v>
          </cell>
          <cell r="BG1232" t="str">
            <v>NO</v>
          </cell>
          <cell r="BH1232" t="str">
            <v>Presencia de comorbilidad(RM 193-2020-MINSA,7.2)</v>
          </cell>
          <cell r="BI1232" t="str">
            <v>NO</v>
          </cell>
          <cell r="BJ1232" t="str">
            <v>NO</v>
          </cell>
          <cell r="BL1232" t="str">
            <v>SI</v>
          </cell>
          <cell r="BM1232" t="str">
            <v>Activos</v>
          </cell>
          <cell r="BN1232" t="str">
            <v>Profesionales de la Salud</v>
          </cell>
          <cell r="BO1232" t="str">
            <v>PROF. DE LA SALUD</v>
          </cell>
          <cell r="CL1232" t="str">
            <v>UE Red De Salud Abancay</v>
          </cell>
          <cell r="CM1232" t="str">
            <v>276 SIN PLAZA</v>
          </cell>
          <cell r="CQ1232" t="str">
            <v>Perú</v>
          </cell>
          <cell r="CR1232" t="str">
            <v>MICRORED DE SALUD CENTENARIO</v>
          </cell>
        </row>
        <row r="1233">
          <cell r="S1233" t="str">
            <v>41955652</v>
          </cell>
          <cell r="T1233" t="str">
            <v>JUAN</v>
          </cell>
          <cell r="U1233" t="str">
            <v>GUTIERREZ</v>
          </cell>
          <cell r="V1233" t="str">
            <v>CUELLAR</v>
          </cell>
          <cell r="W1233" t="str">
            <v>SIN DATOS</v>
          </cell>
          <cell r="X1233" t="str">
            <v>06/02/1957</v>
          </cell>
          <cell r="Y1233" t="str">
            <v>Masculino</v>
          </cell>
          <cell r="Z1233" t="str">
            <v>Casado</v>
          </cell>
          <cell r="AA1233" t="str">
            <v>URB. SANTA SEBASTIANA S/N</v>
          </cell>
          <cell r="AC1233" t="str">
            <v>juanchuquibambilla@hotmail.com</v>
          </cell>
          <cell r="AD1233" t="str">
            <v>978661199</v>
          </cell>
          <cell r="AE1233" t="str">
            <v>Superior Técnico</v>
          </cell>
          <cell r="AF1233" t="str">
            <v>Técnico superior completo</v>
          </cell>
          <cell r="AG1233" t="str">
            <v>TECNICO EN ENFERMERIA</v>
          </cell>
          <cell r="AK1233" t="str">
            <v>TITULO</v>
          </cell>
          <cell r="AM1233" t="str">
            <v>NO</v>
          </cell>
          <cell r="AR1233" t="str">
            <v>SI</v>
          </cell>
          <cell r="AS1233" t="str">
            <v>NO</v>
          </cell>
          <cell r="AT1233" t="str">
            <v>NO</v>
          </cell>
          <cell r="AV1233" t="str">
            <v>1987-11-23</v>
          </cell>
          <cell r="AW1233" t="str">
            <v>TECNICO/A EN ENFERMERIA I</v>
          </cell>
          <cell r="AX1233" t="str">
            <v>Regimen 276</v>
          </cell>
          <cell r="AY1233" t="str">
            <v>Destacado</v>
          </cell>
          <cell r="AZ1233" t="str">
            <v>STA</v>
          </cell>
          <cell r="BA1233" t="str">
            <v>0094-STA-Servidor Tecnico A</v>
          </cell>
          <cell r="BB1233" t="str">
            <v>TA</v>
          </cell>
          <cell r="BC1233" t="str">
            <v>Recursos Directamente Recaudados</v>
          </cell>
          <cell r="BE1233" t="str">
            <v>Presencial</v>
          </cell>
          <cell r="BF1233" t="str">
            <v>NO</v>
          </cell>
          <cell r="BG1233" t="str">
            <v>NO</v>
          </cell>
          <cell r="BH1233" t="str">
            <v>Mayor de 65 años</v>
          </cell>
          <cell r="BI1233" t="str">
            <v>NO</v>
          </cell>
          <cell r="BJ1233" t="str">
            <v>NO</v>
          </cell>
          <cell r="BK1233" t="str">
            <v>1987-11-23</v>
          </cell>
          <cell r="BL1233" t="str">
            <v>NO</v>
          </cell>
          <cell r="BM1233" t="str">
            <v>Activos</v>
          </cell>
          <cell r="BN1233" t="str">
            <v>Tecnicos</v>
          </cell>
          <cell r="BO1233" t="str">
            <v>TECNICO ASIS</v>
          </cell>
          <cell r="CL1233" t="str">
            <v>UE Red De Salud Abancay</v>
          </cell>
          <cell r="CM1233" t="str">
            <v>276 SIN PLAZA</v>
          </cell>
          <cell r="CQ1233" t="str">
            <v>Perú</v>
          </cell>
          <cell r="CR1233" t="str">
            <v>MICRORED DE SALUD CENTENARIO</v>
          </cell>
        </row>
        <row r="1234">
          <cell r="S1234" t="str">
            <v>42657526</v>
          </cell>
          <cell r="T1234" t="str">
            <v>RAUL ALEXANDER</v>
          </cell>
          <cell r="U1234" t="str">
            <v>NAVARRO</v>
          </cell>
          <cell r="V1234" t="str">
            <v>HUACHO</v>
          </cell>
          <cell r="W1234" t="str">
            <v>SIN DATOS</v>
          </cell>
          <cell r="X1234" t="str">
            <v>27/09/1984</v>
          </cell>
          <cell r="Y1234" t="str">
            <v>Masculino</v>
          </cell>
          <cell r="Z1234" t="str">
            <v>Soltero</v>
          </cell>
          <cell r="AA1234" t="str">
            <v>APURIMAC S/N</v>
          </cell>
          <cell r="AE1234" t="str">
            <v>Superior Técnico</v>
          </cell>
          <cell r="AF1234" t="str">
            <v>Técnico superior completo</v>
          </cell>
          <cell r="AG1234" t="str">
            <v>TECNICO LABORATORISTA</v>
          </cell>
          <cell r="AK1234" t="str">
            <v>TITULO</v>
          </cell>
          <cell r="AM1234" t="str">
            <v>NO</v>
          </cell>
          <cell r="AR1234" t="str">
            <v>SI</v>
          </cell>
          <cell r="AS1234" t="str">
            <v>NO</v>
          </cell>
          <cell r="AT1234" t="str">
            <v>NO</v>
          </cell>
          <cell r="AW1234" t="str">
            <v>TECNICO/A EN LABORATORIO I</v>
          </cell>
          <cell r="AX1234" t="str">
            <v>Regimen 1057 (CAS)</v>
          </cell>
          <cell r="AY1234" t="str">
            <v>Contrato CAS</v>
          </cell>
          <cell r="AZ1234" t="str">
            <v>Sin Nivel Remunerativo</v>
          </cell>
          <cell r="BA1234" t="str">
            <v>0000-Sin Nivel Remunerativo</v>
          </cell>
          <cell r="BC1234" t="str">
            <v>Recursos Ordinarios</v>
          </cell>
          <cell r="BD1234" t="str">
            <v>1800</v>
          </cell>
          <cell r="BE1234" t="str">
            <v>Presencial</v>
          </cell>
          <cell r="BF1234" t="str">
            <v>NO</v>
          </cell>
          <cell r="BG1234" t="str">
            <v>SI</v>
          </cell>
          <cell r="BI1234" t="str">
            <v>NO</v>
          </cell>
          <cell r="BJ1234" t="str">
            <v>NO</v>
          </cell>
          <cell r="BL1234" t="str">
            <v>NO</v>
          </cell>
          <cell r="BM1234" t="str">
            <v>Contrato Administrativo de Servicios</v>
          </cell>
          <cell r="BN1234" t="str">
            <v>Tecnicos</v>
          </cell>
          <cell r="BO1234" t="str">
            <v>TECNICO ASIS</v>
          </cell>
          <cell r="CL1234" t="str">
            <v>UE Red De Salud Abancay</v>
          </cell>
          <cell r="CM1234" t="str">
            <v>INACTIVO</v>
          </cell>
          <cell r="CQ1234" t="str">
            <v>Perú</v>
          </cell>
          <cell r="CR1234" t="str">
            <v>MICRORED DE SALUD CENTENARIO</v>
          </cell>
        </row>
        <row r="1235">
          <cell r="S1235" t="str">
            <v>42201951</v>
          </cell>
          <cell r="T1235" t="str">
            <v>EDIT</v>
          </cell>
          <cell r="U1235" t="str">
            <v>SALAZAR</v>
          </cell>
          <cell r="V1235" t="str">
            <v>ARENAS</v>
          </cell>
          <cell r="W1235" t="str">
            <v>SIN DATOS</v>
          </cell>
          <cell r="X1235" t="str">
            <v>18/07/1983</v>
          </cell>
          <cell r="Y1235" t="str">
            <v>Femenino</v>
          </cell>
          <cell r="Z1235" t="str">
            <v>Soltero</v>
          </cell>
          <cell r="AA1235" t="str">
            <v>JR JUAN FRANCISCO RAMOS 457</v>
          </cell>
          <cell r="AC1235" t="str">
            <v>ryy_15510@hotmail.com</v>
          </cell>
          <cell r="AD1235" t="str">
            <v>983782109</v>
          </cell>
          <cell r="AE1235" t="str">
            <v>Superior Universitario</v>
          </cell>
          <cell r="AF1235" t="str">
            <v>Superior completo</v>
          </cell>
          <cell r="AG1235" t="str">
            <v>ENFERMERA(O)</v>
          </cell>
          <cell r="AK1235" t="str">
            <v>TITULO</v>
          </cell>
          <cell r="AL1235" t="str">
            <v>0</v>
          </cell>
          <cell r="AM1235" t="str">
            <v>NO</v>
          </cell>
          <cell r="AR1235" t="str">
            <v>SI</v>
          </cell>
          <cell r="AS1235" t="str">
            <v>NO</v>
          </cell>
          <cell r="AT1235" t="str">
            <v>NO</v>
          </cell>
          <cell r="AU1235" t="str">
            <v>06/05/2020</v>
          </cell>
          <cell r="AV1235" t="str">
            <v>06/05/2020</v>
          </cell>
          <cell r="AW1235" t="str">
            <v>ENFERMERA/O</v>
          </cell>
          <cell r="AX1235" t="str">
            <v>Regimen 1057 (CAS)</v>
          </cell>
          <cell r="AY1235" t="str">
            <v>Contrato CAS</v>
          </cell>
          <cell r="AZ1235" t="str">
            <v>Sin Nivel Remunerativo</v>
          </cell>
          <cell r="BA1235" t="str">
            <v>0000-Sin Nivel Remunerativo</v>
          </cell>
          <cell r="BC1235" t="str">
            <v>Recursos Ordinarios</v>
          </cell>
          <cell r="BD1235" t="str">
            <v>2700</v>
          </cell>
          <cell r="BE1235" t="str">
            <v>Presencial</v>
          </cell>
          <cell r="BF1235" t="str">
            <v>NO</v>
          </cell>
          <cell r="BG1235" t="str">
            <v>SI</v>
          </cell>
          <cell r="BI1235" t="str">
            <v>NO</v>
          </cell>
          <cell r="BJ1235" t="str">
            <v>NO</v>
          </cell>
          <cell r="BL1235" t="str">
            <v>NO</v>
          </cell>
          <cell r="BM1235" t="str">
            <v>Contrato Administrativo de Servicios</v>
          </cell>
          <cell r="BN1235" t="str">
            <v>Profesionales de la Salud</v>
          </cell>
          <cell r="BO1235" t="str">
            <v>PROF. DE LA SALUD</v>
          </cell>
          <cell r="CL1235" t="str">
            <v>UE Red De Salud Abancay</v>
          </cell>
          <cell r="CM1235" t="str">
            <v>INACTIVO</v>
          </cell>
          <cell r="CQ1235" t="str">
            <v>Perú</v>
          </cell>
          <cell r="CR1235" t="str">
            <v>MICRORED DE SALUD CENTENARIO</v>
          </cell>
        </row>
        <row r="1236">
          <cell r="S1236" t="str">
            <v>45352095</v>
          </cell>
          <cell r="T1236" t="str">
            <v>HILDA ROCIO</v>
          </cell>
          <cell r="U1236" t="str">
            <v>ANDIA</v>
          </cell>
          <cell r="V1236" t="str">
            <v>PIPA</v>
          </cell>
          <cell r="W1236" t="str">
            <v>SIN DATOS</v>
          </cell>
          <cell r="X1236" t="str">
            <v>28/02/1987</v>
          </cell>
          <cell r="Y1236" t="str">
            <v>Femenino</v>
          </cell>
          <cell r="Z1236" t="str">
            <v>Soltero</v>
          </cell>
          <cell r="AA1236" t="str">
            <v>BARRIO JOSE MARIA ARGUEDAS S/N</v>
          </cell>
          <cell r="AE1236" t="str">
            <v>Superior Universitario</v>
          </cell>
          <cell r="AF1236" t="str">
            <v>Superior completo</v>
          </cell>
          <cell r="AG1236" t="str">
            <v>ENFERMERA(O)</v>
          </cell>
          <cell r="AK1236" t="str">
            <v>TITULO</v>
          </cell>
          <cell r="AM1236" t="str">
            <v>NO</v>
          </cell>
          <cell r="AR1236" t="str">
            <v>SI</v>
          </cell>
          <cell r="AS1236" t="str">
            <v>NO</v>
          </cell>
          <cell r="AT1236" t="str">
            <v>NO</v>
          </cell>
          <cell r="AU1236" t="str">
            <v>10/09/2021</v>
          </cell>
          <cell r="AV1236" t="str">
            <v>09/08/2022</v>
          </cell>
          <cell r="AW1236" t="str">
            <v>ENFERMERA/O</v>
          </cell>
          <cell r="AX1236" t="str">
            <v>Regimen 1057 (CAS)</v>
          </cell>
          <cell r="AY1236" t="str">
            <v>CAS LEY N° 31538</v>
          </cell>
          <cell r="AZ1236" t="str">
            <v>Sin Nivel Remunerativo</v>
          </cell>
          <cell r="BA1236" t="str">
            <v>0000-Sin Nivel Remunerativo</v>
          </cell>
          <cell r="BC1236" t="str">
            <v>Recursos Ordinarios</v>
          </cell>
          <cell r="BD1236" t="str">
            <v>2900</v>
          </cell>
          <cell r="BE1236" t="str">
            <v>Presencial</v>
          </cell>
          <cell r="BF1236" t="str">
            <v>NO</v>
          </cell>
          <cell r="BG1236" t="str">
            <v>NO</v>
          </cell>
          <cell r="BI1236" t="str">
            <v>NO</v>
          </cell>
          <cell r="BJ1236" t="str">
            <v>NO</v>
          </cell>
          <cell r="BL1236" t="str">
            <v>NO</v>
          </cell>
          <cell r="BM1236" t="str">
            <v>Contrato Administrativo de Servicios</v>
          </cell>
          <cell r="BN1236" t="str">
            <v>Profesionales de la Salud</v>
          </cell>
          <cell r="BO1236" t="str">
            <v>PROF. DE LA SALUD</v>
          </cell>
          <cell r="CL1236" t="str">
            <v>UE Red De Salud Abancay</v>
          </cell>
          <cell r="CM1236" t="str">
            <v>CAS SIN PLAZA</v>
          </cell>
          <cell r="CN1236" t="str">
            <v>10/09/2021</v>
          </cell>
          <cell r="CO1236" t="str">
            <v>31/12/2021</v>
          </cell>
          <cell r="CP1236" t="str">
            <v>347088_8427_2021-11-1213-11-14.pdf</v>
          </cell>
          <cell r="CQ1236" t="str">
            <v>Perú</v>
          </cell>
          <cell r="CR1236" t="str">
            <v>MICRORED DE SALUD CENTENARIO</v>
          </cell>
        </row>
        <row r="1237">
          <cell r="S1237" t="str">
            <v>71725686</v>
          </cell>
          <cell r="T1237" t="str">
            <v>CARLOS ENRIQUE</v>
          </cell>
          <cell r="U1237" t="str">
            <v>NOGUERA</v>
          </cell>
          <cell r="V1237" t="str">
            <v>PACO</v>
          </cell>
          <cell r="W1237" t="str">
            <v>SIN DATOS</v>
          </cell>
          <cell r="X1237" t="str">
            <v>07/12/1997</v>
          </cell>
          <cell r="Y1237" t="str">
            <v>Masculino</v>
          </cell>
          <cell r="Z1237" t="str">
            <v>Soltero</v>
          </cell>
          <cell r="AA1237" t="str">
            <v>ANEXO CHULLPAPALCA SN</v>
          </cell>
          <cell r="AE1237" t="str">
            <v>Superior Técnico</v>
          </cell>
          <cell r="AF1237" t="str">
            <v>Técnico superior completo</v>
          </cell>
          <cell r="AG1237" t="str">
            <v>TECNICO EN ENFERMERIA</v>
          </cell>
          <cell r="AK1237" t="str">
            <v>TITULO</v>
          </cell>
          <cell r="AM1237" t="str">
            <v>NO</v>
          </cell>
          <cell r="AR1237" t="str">
            <v>SI</v>
          </cell>
          <cell r="AS1237" t="str">
            <v>NO</v>
          </cell>
          <cell r="AT1237" t="str">
            <v>NO</v>
          </cell>
          <cell r="AV1237" t="str">
            <v>08/07/2021</v>
          </cell>
          <cell r="AW1237" t="str">
            <v>TECNICO/A EN ENFERMERIA I</v>
          </cell>
          <cell r="AX1237" t="str">
            <v>Regimen 1057 (CAS)</v>
          </cell>
          <cell r="AY1237" t="str">
            <v>Contrato CAS</v>
          </cell>
          <cell r="AZ1237" t="str">
            <v>Sin Nivel Remunerativo</v>
          </cell>
          <cell r="BA1237" t="str">
            <v>0000-Sin Nivel Remunerativo</v>
          </cell>
          <cell r="BC1237" t="str">
            <v>Recursos por Operaciones Oficiales de Credito</v>
          </cell>
          <cell r="BD1237" t="str">
            <v>3000</v>
          </cell>
          <cell r="BE1237" t="str">
            <v>Presencial</v>
          </cell>
          <cell r="BF1237" t="str">
            <v>NO</v>
          </cell>
          <cell r="BG1237" t="str">
            <v>SI</v>
          </cell>
          <cell r="BI1237" t="str">
            <v>NO</v>
          </cell>
          <cell r="BJ1237" t="str">
            <v>SI</v>
          </cell>
          <cell r="BL1237" t="str">
            <v>NO</v>
          </cell>
          <cell r="BM1237" t="str">
            <v>Contrato Administrativo de Servicios</v>
          </cell>
          <cell r="BN1237" t="str">
            <v>Tecnicos</v>
          </cell>
          <cell r="BO1237" t="str">
            <v>TECNICO ASIS</v>
          </cell>
          <cell r="CL1237" t="str">
            <v>UE Red De Salud Abancay</v>
          </cell>
          <cell r="CM1237" t="str">
            <v>INACTIVO</v>
          </cell>
          <cell r="CQ1237" t="str">
            <v>Perú</v>
          </cell>
          <cell r="CR1237" t="str">
            <v>MICRORED DE SALUD CENTENARIO</v>
          </cell>
        </row>
        <row r="1238">
          <cell r="S1238" t="str">
            <v>47453986</v>
          </cell>
          <cell r="T1238" t="str">
            <v>YAMILYN KATIA</v>
          </cell>
          <cell r="U1238" t="str">
            <v>CUCCHI</v>
          </cell>
          <cell r="V1238" t="str">
            <v>DAMIAN</v>
          </cell>
          <cell r="W1238" t="str">
            <v>SIN DATOS</v>
          </cell>
          <cell r="X1238" t="str">
            <v>17/09/1991</v>
          </cell>
          <cell r="Y1238" t="str">
            <v>Femenino</v>
          </cell>
          <cell r="Z1238" t="str">
            <v>Soltero</v>
          </cell>
          <cell r="AA1238" t="str">
            <v>SIN DATOS</v>
          </cell>
          <cell r="AC1238" t="str">
            <v>tuyyo_1319@hotmail.com</v>
          </cell>
          <cell r="AD1238" t="str">
            <v>983606202</v>
          </cell>
          <cell r="AE1238" t="str">
            <v>Superior Universitario</v>
          </cell>
          <cell r="AF1238" t="str">
            <v>Superior completo</v>
          </cell>
          <cell r="AG1238" t="str">
            <v>ENFERMERA(O)</v>
          </cell>
          <cell r="AK1238" t="str">
            <v>TITULO</v>
          </cell>
          <cell r="AL1238" t="str">
            <v>73394</v>
          </cell>
          <cell r="AM1238" t="str">
            <v>NO</v>
          </cell>
          <cell r="AR1238" t="str">
            <v>SI</v>
          </cell>
          <cell r="AS1238" t="str">
            <v>NO</v>
          </cell>
          <cell r="AT1238" t="str">
            <v>NO</v>
          </cell>
          <cell r="AU1238" t="str">
            <v>21/10/2021</v>
          </cell>
          <cell r="AV1238" t="str">
            <v>21/10/2021</v>
          </cell>
          <cell r="AW1238" t="str">
            <v>ENFERMERA/O</v>
          </cell>
          <cell r="AX1238" t="str">
            <v>Regimen 1057 (CAS)</v>
          </cell>
          <cell r="AY1238" t="str">
            <v>Contrato CAS</v>
          </cell>
          <cell r="AZ1238" t="str">
            <v>Sin Nivel Remunerativo</v>
          </cell>
          <cell r="BA1238" t="str">
            <v>0000-Sin Nivel Remunerativo</v>
          </cell>
          <cell r="BC1238" t="str">
            <v>Recursos por Operaciones Oficiales de Credito</v>
          </cell>
          <cell r="BD1238" t="str">
            <v>6000</v>
          </cell>
          <cell r="BE1238" t="str">
            <v>Presencial</v>
          </cell>
          <cell r="BF1238" t="str">
            <v>NO</v>
          </cell>
          <cell r="BG1238" t="str">
            <v>SI</v>
          </cell>
          <cell r="BI1238" t="str">
            <v>NO</v>
          </cell>
          <cell r="BJ1238" t="str">
            <v>NO</v>
          </cell>
          <cell r="BL1238" t="str">
            <v>NO</v>
          </cell>
          <cell r="BM1238" t="str">
            <v>Contrato Administrativo de Servicios</v>
          </cell>
          <cell r="BN1238" t="str">
            <v>Profesionales de la Salud</v>
          </cell>
          <cell r="BO1238" t="str">
            <v>PROF. DE LA SALUD</v>
          </cell>
          <cell r="CL1238" t="str">
            <v>UE Red De Salud Abancay</v>
          </cell>
          <cell r="CM1238" t="str">
            <v>INACTIVO</v>
          </cell>
          <cell r="CQ1238" t="str">
            <v>Perú</v>
          </cell>
          <cell r="CR1238" t="str">
            <v>MICRORED DE SALUD CENTENARIO</v>
          </cell>
        </row>
        <row r="1239">
          <cell r="S1239" t="str">
            <v>31541946</v>
          </cell>
          <cell r="T1239" t="str">
            <v>LOURDES</v>
          </cell>
          <cell r="U1239" t="str">
            <v>ROMAN</v>
          </cell>
          <cell r="V1239" t="str">
            <v>SANCHEZ</v>
          </cell>
          <cell r="W1239" t="str">
            <v>SIN DATOS</v>
          </cell>
          <cell r="X1239" t="str">
            <v>13/08/1971</v>
          </cell>
          <cell r="Y1239" t="str">
            <v>Femenino</v>
          </cell>
          <cell r="Z1239" t="str">
            <v>Soltero</v>
          </cell>
          <cell r="AA1239" t="str">
            <v>AV.MICAELA BASTIDAS D 13</v>
          </cell>
          <cell r="AC1239" t="str">
            <v>lourdesroman@hotmail.com</v>
          </cell>
          <cell r="AD1239" t="str">
            <v>958180862,958180862,958180862</v>
          </cell>
          <cell r="AE1239" t="str">
            <v>Superior Técnico</v>
          </cell>
          <cell r="AF1239" t="str">
            <v>Técnico superior completo</v>
          </cell>
          <cell r="AG1239" t="str">
            <v>TECNICO EN ENFERMERIA</v>
          </cell>
          <cell r="AK1239" t="str">
            <v>TITULO</v>
          </cell>
          <cell r="AM1239" t="str">
            <v>NO</v>
          </cell>
          <cell r="AR1239" t="str">
            <v>SI</v>
          </cell>
          <cell r="AS1239" t="str">
            <v>NO</v>
          </cell>
          <cell r="AT1239" t="str">
            <v>NO</v>
          </cell>
          <cell r="AU1239" t="str">
            <v>1996-05-01</v>
          </cell>
          <cell r="AV1239" t="str">
            <v>2013-01-01</v>
          </cell>
          <cell r="AW1239" t="str">
            <v>TECNICO/A EN ENFERMERIA I</v>
          </cell>
          <cell r="AX1239" t="str">
            <v>Regimen 276</v>
          </cell>
          <cell r="AY1239" t="str">
            <v>Destacado</v>
          </cell>
          <cell r="AZ1239" t="str">
            <v>STC</v>
          </cell>
          <cell r="BA1239" t="str">
            <v>0096-STC-Servidor Tecnico C</v>
          </cell>
          <cell r="BB1239" t="str">
            <v>TC</v>
          </cell>
          <cell r="BC1239" t="str">
            <v>Recursos Directamente Recaudados</v>
          </cell>
          <cell r="BE1239" t="str">
            <v>Presencial</v>
          </cell>
          <cell r="BF1239" t="str">
            <v>NO</v>
          </cell>
          <cell r="BG1239" t="str">
            <v>NO</v>
          </cell>
          <cell r="BI1239" t="str">
            <v>NO</v>
          </cell>
          <cell r="BJ1239" t="str">
            <v>NO</v>
          </cell>
          <cell r="BK1239" t="str">
            <v>2010-09-01</v>
          </cell>
          <cell r="BL1239" t="str">
            <v>NO</v>
          </cell>
          <cell r="BM1239" t="str">
            <v>Activos</v>
          </cell>
          <cell r="BN1239" t="str">
            <v>Tecnicos</v>
          </cell>
          <cell r="BO1239" t="str">
            <v>TECNICO ASIS</v>
          </cell>
          <cell r="CL1239" t="str">
            <v>UE Red De Salud Abancay</v>
          </cell>
          <cell r="CM1239" t="str">
            <v>276 SIN PLAZA</v>
          </cell>
          <cell r="CQ1239" t="str">
            <v>Perú</v>
          </cell>
          <cell r="CR1239" t="str">
            <v>MICRORED DE SALUD CENTENARIO</v>
          </cell>
        </row>
        <row r="1240">
          <cell r="S1240" t="str">
            <v>31040417</v>
          </cell>
          <cell r="T1240" t="str">
            <v>IRMA</v>
          </cell>
          <cell r="U1240" t="str">
            <v>UTANI</v>
          </cell>
          <cell r="V1240" t="str">
            <v>ORCCO</v>
          </cell>
          <cell r="W1240" t="str">
            <v>SIN DATOS</v>
          </cell>
          <cell r="X1240" t="str">
            <v>11/06/1971</v>
          </cell>
          <cell r="Y1240" t="str">
            <v>Femenino</v>
          </cell>
          <cell r="Z1240" t="str">
            <v>Soltero</v>
          </cell>
          <cell r="AA1240" t="str">
            <v>PRADO N-119</v>
          </cell>
          <cell r="AC1240" t="str">
            <v>irmautani@hotmail.com,irmautani@hotmaill.com</v>
          </cell>
          <cell r="AD1240" t="str">
            <v>974950974,974950974,974950974</v>
          </cell>
          <cell r="AE1240" t="str">
            <v>Superior Universitario</v>
          </cell>
          <cell r="AF1240" t="str">
            <v>Superior completo</v>
          </cell>
          <cell r="AG1240" t="str">
            <v>ENFERMERA(O)</v>
          </cell>
          <cell r="AK1240" t="str">
            <v>TITULO</v>
          </cell>
          <cell r="AL1240" t="str">
            <v>27944</v>
          </cell>
          <cell r="AM1240" t="str">
            <v>NO</v>
          </cell>
          <cell r="AR1240" t="str">
            <v>SI</v>
          </cell>
          <cell r="AS1240" t="str">
            <v>NO</v>
          </cell>
          <cell r="AT1240" t="str">
            <v>NO</v>
          </cell>
          <cell r="AV1240" t="str">
            <v>2013-05-07</v>
          </cell>
          <cell r="AW1240" t="str">
            <v>ENFERMERA/O</v>
          </cell>
          <cell r="AX1240" t="str">
            <v>Regimen 276</v>
          </cell>
          <cell r="AY1240" t="str">
            <v>Destacado</v>
          </cell>
          <cell r="AZ1240" t="str">
            <v>ENF-10</v>
          </cell>
          <cell r="BA1240" t="str">
            <v>0076-ENF-10-Enfermera (nivel I)</v>
          </cell>
          <cell r="BB1240" t="str">
            <v>10</v>
          </cell>
          <cell r="BC1240" t="str">
            <v>Recursos Ordinarios</v>
          </cell>
          <cell r="BE1240" t="str">
            <v>Presencial</v>
          </cell>
          <cell r="BF1240" t="str">
            <v>NO</v>
          </cell>
          <cell r="BG1240" t="str">
            <v>NO</v>
          </cell>
          <cell r="BI1240" t="str">
            <v>NO</v>
          </cell>
          <cell r="BJ1240" t="str">
            <v>NO</v>
          </cell>
          <cell r="BK1240" t="str">
            <v>2009-03-01</v>
          </cell>
          <cell r="BL1240" t="str">
            <v>NO</v>
          </cell>
          <cell r="BM1240" t="str">
            <v>Activos</v>
          </cell>
          <cell r="BN1240" t="str">
            <v>Profesionales de la Salud</v>
          </cell>
          <cell r="BO1240" t="str">
            <v>PROF. DE LA SALUD</v>
          </cell>
          <cell r="CL1240" t="str">
            <v>UE Red De Salud Abancay</v>
          </cell>
          <cell r="CM1240" t="str">
            <v>276 SIN PLAZA</v>
          </cell>
          <cell r="CQ1240" t="str">
            <v>Perú</v>
          </cell>
          <cell r="CR1240" t="str">
            <v>MICRORED DE SALUD CENTENARIO</v>
          </cell>
        </row>
        <row r="1241">
          <cell r="S1241" t="str">
            <v>70090340</v>
          </cell>
          <cell r="T1241" t="str">
            <v>ANGEL MARTIN</v>
          </cell>
          <cell r="U1241" t="str">
            <v>ESCRIBA</v>
          </cell>
          <cell r="V1241" t="str">
            <v>SALCEDO</v>
          </cell>
          <cell r="W1241" t="str">
            <v>SIN DATOS</v>
          </cell>
          <cell r="X1241" t="str">
            <v>27/11/1992</v>
          </cell>
          <cell r="Y1241" t="str">
            <v>Masculino</v>
          </cell>
          <cell r="Z1241" t="str">
            <v>Soltero</v>
          </cell>
          <cell r="AA1241" t="str">
            <v>MZ.B-03 II ETAPA</v>
          </cell>
          <cell r="AE1241" t="str">
            <v>Superior Universitario</v>
          </cell>
          <cell r="AF1241" t="str">
            <v>Superior completo</v>
          </cell>
          <cell r="AG1241" t="str">
            <v>MEDICO CIRUJANO</v>
          </cell>
          <cell r="AK1241" t="str">
            <v>TITULO</v>
          </cell>
          <cell r="AL1241" t="str">
            <v>0</v>
          </cell>
          <cell r="AM1241" t="str">
            <v>NO</v>
          </cell>
          <cell r="AR1241" t="str">
            <v>SI</v>
          </cell>
          <cell r="AS1241" t="str">
            <v>NO</v>
          </cell>
          <cell r="AT1241" t="str">
            <v>NO</v>
          </cell>
          <cell r="AU1241" t="str">
            <v>16/10/2019</v>
          </cell>
          <cell r="AW1241" t="str">
            <v>MEDICO</v>
          </cell>
          <cell r="AX1241" t="str">
            <v>Regimen 1057 (CAS)</v>
          </cell>
          <cell r="AY1241" t="str">
            <v>Contrato CAS</v>
          </cell>
          <cell r="AZ1241" t="str">
            <v>Sin Nivel Remunerativo</v>
          </cell>
          <cell r="BA1241" t="str">
            <v>0000-Sin Nivel Remunerativo</v>
          </cell>
          <cell r="BC1241" t="str">
            <v>Recursos Ordinarios</v>
          </cell>
          <cell r="BD1241" t="str">
            <v>5500</v>
          </cell>
          <cell r="BE1241" t="str">
            <v>Presencial</v>
          </cell>
          <cell r="BF1241" t="str">
            <v>NO</v>
          </cell>
          <cell r="BG1241" t="str">
            <v>SI</v>
          </cell>
          <cell r="BI1241" t="str">
            <v>NO</v>
          </cell>
          <cell r="BJ1241" t="str">
            <v>NO</v>
          </cell>
          <cell r="BL1241" t="str">
            <v>NO</v>
          </cell>
          <cell r="BM1241" t="str">
            <v>Contrato Administrativo de Servicios</v>
          </cell>
          <cell r="BN1241" t="str">
            <v>Profesionales de la Salud</v>
          </cell>
          <cell r="BO1241" t="str">
            <v>MEDICO</v>
          </cell>
          <cell r="CL1241" t="str">
            <v>UE Red De Salud Abancay</v>
          </cell>
          <cell r="CM1241" t="str">
            <v>INACTIVO</v>
          </cell>
          <cell r="CQ1241" t="str">
            <v>Perú</v>
          </cell>
        </row>
        <row r="1242">
          <cell r="S1242" t="str">
            <v>71573605</v>
          </cell>
          <cell r="T1242" t="str">
            <v>ELIZABETH</v>
          </cell>
          <cell r="U1242" t="str">
            <v>HUAMAN</v>
          </cell>
          <cell r="V1242" t="str">
            <v>ALARCON</v>
          </cell>
          <cell r="W1242" t="str">
            <v>SIN DATOS</v>
          </cell>
          <cell r="X1242" t="str">
            <v>25/07/1992</v>
          </cell>
          <cell r="Y1242" t="str">
            <v>Femenino</v>
          </cell>
          <cell r="Z1242" t="str">
            <v>Soltero</v>
          </cell>
          <cell r="AA1242" t="str">
            <v>AV P BELLIDO 131</v>
          </cell>
          <cell r="AE1242" t="str">
            <v>Superior Universitario</v>
          </cell>
          <cell r="AF1242" t="str">
            <v>Superior completo</v>
          </cell>
          <cell r="AG1242" t="str">
            <v>ENFERMERA(O)</v>
          </cell>
          <cell r="AK1242" t="str">
            <v>TITULO</v>
          </cell>
          <cell r="AL1242" t="str">
            <v>87489</v>
          </cell>
          <cell r="AM1242" t="str">
            <v>NO</v>
          </cell>
          <cell r="AR1242" t="str">
            <v>SI</v>
          </cell>
          <cell r="AS1242" t="str">
            <v>NO</v>
          </cell>
          <cell r="AT1242" t="str">
            <v>NO</v>
          </cell>
          <cell r="AU1242" t="str">
            <v>06/05/2018</v>
          </cell>
          <cell r="AV1242" t="str">
            <v>06/05/2018</v>
          </cell>
          <cell r="AW1242" t="str">
            <v>ENFERMERA/O</v>
          </cell>
          <cell r="AX1242" t="str">
            <v>Regimen 1057 (CAS)</v>
          </cell>
          <cell r="AY1242" t="str">
            <v>Contrato CAS</v>
          </cell>
          <cell r="AZ1242" t="str">
            <v>Sin Nivel Remunerativo</v>
          </cell>
          <cell r="BA1242" t="str">
            <v>0000-Sin Nivel Remunerativo</v>
          </cell>
          <cell r="BC1242" t="str">
            <v>Recursos Ordinarios</v>
          </cell>
          <cell r="BD1242" t="str">
            <v>2700</v>
          </cell>
          <cell r="BE1242" t="str">
            <v>Presencial</v>
          </cell>
          <cell r="BF1242" t="str">
            <v>NO</v>
          </cell>
          <cell r="BG1242" t="str">
            <v>NO</v>
          </cell>
          <cell r="BI1242" t="str">
            <v>NO</v>
          </cell>
          <cell r="BJ1242" t="str">
            <v>NO</v>
          </cell>
          <cell r="BL1242" t="str">
            <v>NO</v>
          </cell>
          <cell r="BM1242" t="str">
            <v>Contrato Administrativo de Servicios</v>
          </cell>
          <cell r="BN1242" t="str">
            <v>Profesionales de la Salud</v>
          </cell>
          <cell r="BO1242" t="str">
            <v>PROF. DE LA SALUD</v>
          </cell>
          <cell r="CL1242" t="str">
            <v>UE Red De Salud Abancay</v>
          </cell>
          <cell r="CM1242" t="str">
            <v>INACTIVO</v>
          </cell>
          <cell r="CQ1242" t="str">
            <v>Perú</v>
          </cell>
        </row>
        <row r="1243">
          <cell r="S1243" t="str">
            <v>31031701</v>
          </cell>
          <cell r="T1243" t="str">
            <v>RINA YSABEL</v>
          </cell>
          <cell r="U1243" t="str">
            <v>MENDOZA</v>
          </cell>
          <cell r="V1243" t="str">
            <v>QUISPE</v>
          </cell>
          <cell r="W1243" t="str">
            <v>SIN DATOS</v>
          </cell>
          <cell r="X1243" t="str">
            <v>09/07/1968</v>
          </cell>
          <cell r="Y1243" t="str">
            <v>Femenino</v>
          </cell>
          <cell r="Z1243" t="str">
            <v>Casado</v>
          </cell>
          <cell r="AA1243" t="str">
            <v>URB.MICAELA BASTIDAS FONAVI D 16</v>
          </cell>
          <cell r="AE1243" t="str">
            <v>Superior Universitario</v>
          </cell>
          <cell r="AF1243" t="str">
            <v>Superior completo</v>
          </cell>
          <cell r="AG1243" t="str">
            <v>ENFERMERA(O)</v>
          </cell>
          <cell r="AK1243" t="str">
            <v>TITULO</v>
          </cell>
          <cell r="AM1243" t="str">
            <v>NO</v>
          </cell>
          <cell r="AR1243" t="str">
            <v>SI</v>
          </cell>
          <cell r="AS1243" t="str">
            <v>NO</v>
          </cell>
          <cell r="AT1243" t="str">
            <v>NO</v>
          </cell>
          <cell r="AU1243" t="str">
            <v>19/10/2021</v>
          </cell>
          <cell r="AV1243" t="str">
            <v>19/10/2021</v>
          </cell>
          <cell r="AW1243" t="str">
            <v>ENFERMERA/O</v>
          </cell>
          <cell r="AX1243" t="str">
            <v>Regimen 1057 (CAS)</v>
          </cell>
          <cell r="AY1243" t="str">
            <v>Contrato CAS</v>
          </cell>
          <cell r="AZ1243" t="str">
            <v>Sin Nivel Remunerativo</v>
          </cell>
          <cell r="BA1243" t="str">
            <v>0000-Sin Nivel Remunerativo</v>
          </cell>
          <cell r="BC1243" t="str">
            <v>Recursos por Operaciones Oficiales de Credito</v>
          </cell>
          <cell r="BD1243" t="str">
            <v>6000</v>
          </cell>
          <cell r="BE1243" t="str">
            <v>Presencial</v>
          </cell>
          <cell r="BF1243" t="str">
            <v>NO</v>
          </cell>
          <cell r="BG1243" t="str">
            <v>SI</v>
          </cell>
          <cell r="BI1243" t="str">
            <v>NO</v>
          </cell>
          <cell r="BJ1243" t="str">
            <v>NO</v>
          </cell>
          <cell r="BL1243" t="str">
            <v>NO</v>
          </cell>
          <cell r="BM1243" t="str">
            <v>Contrato Administrativo de Servicios</v>
          </cell>
          <cell r="BN1243" t="str">
            <v>Profesionales de la Salud</v>
          </cell>
          <cell r="BO1243" t="str">
            <v>PROF. DE LA SALUD</v>
          </cell>
          <cell r="CL1243" t="str">
            <v>UE Red De Salud Abancay</v>
          </cell>
          <cell r="CM1243" t="str">
            <v>INACTIVO</v>
          </cell>
          <cell r="CQ1243" t="str">
            <v>Perú</v>
          </cell>
          <cell r="CR1243" t="str">
            <v>MICRORED DE SALUD CENTENARIO</v>
          </cell>
        </row>
        <row r="1244">
          <cell r="S1244" t="str">
            <v>72269586</v>
          </cell>
          <cell r="T1244" t="str">
            <v>SIRLEY TRAYSI</v>
          </cell>
          <cell r="U1244" t="str">
            <v>LUNA</v>
          </cell>
          <cell r="V1244" t="str">
            <v>VEGA</v>
          </cell>
          <cell r="W1244" t="str">
            <v>SIN DATOS</v>
          </cell>
          <cell r="X1244" t="str">
            <v>31/10/1997</v>
          </cell>
          <cell r="Y1244" t="str">
            <v>Femenino</v>
          </cell>
          <cell r="Z1244" t="str">
            <v>Soltero</v>
          </cell>
          <cell r="AA1244" t="str">
            <v>URB. SAN JOSE A 15</v>
          </cell>
          <cell r="AE1244" t="str">
            <v>Superior Universitario</v>
          </cell>
          <cell r="AF1244" t="str">
            <v>Superior completo</v>
          </cell>
          <cell r="AG1244" t="str">
            <v>ENFERMERA(O)</v>
          </cell>
          <cell r="AK1244" t="str">
            <v>TITULO</v>
          </cell>
          <cell r="AM1244" t="str">
            <v>NO</v>
          </cell>
          <cell r="AR1244" t="str">
            <v>SI</v>
          </cell>
          <cell r="AS1244" t="str">
            <v>NO</v>
          </cell>
          <cell r="AT1244" t="str">
            <v>NO</v>
          </cell>
          <cell r="AV1244" t="str">
            <v>09/03/2022</v>
          </cell>
          <cell r="AW1244" t="str">
            <v>ENFERMERA/O</v>
          </cell>
          <cell r="AX1244" t="str">
            <v>Regimen 1057 (CAS)</v>
          </cell>
          <cell r="AY1244" t="str">
            <v>Contrato CAS</v>
          </cell>
          <cell r="AZ1244" t="str">
            <v>Sin Nivel Remunerativo</v>
          </cell>
          <cell r="BA1244" t="str">
            <v>0000-Sin Nivel Remunerativo</v>
          </cell>
          <cell r="BC1244" t="str">
            <v>Recursos Ordinarios</v>
          </cell>
          <cell r="BD1244" t="str">
            <v>6000</v>
          </cell>
          <cell r="BE1244" t="str">
            <v>Presencial</v>
          </cell>
          <cell r="BF1244" t="str">
            <v>NO</v>
          </cell>
          <cell r="BG1244" t="str">
            <v>SI</v>
          </cell>
          <cell r="BI1244" t="str">
            <v>SI</v>
          </cell>
          <cell r="BJ1244" t="str">
            <v>NO</v>
          </cell>
          <cell r="BL1244" t="str">
            <v>NO</v>
          </cell>
          <cell r="BM1244" t="str">
            <v>Contrato Administrativo de Servicios</v>
          </cell>
          <cell r="BN1244" t="str">
            <v>Profesionales de la Salud</v>
          </cell>
          <cell r="BO1244" t="str">
            <v>PROF. DE LA SALUD</v>
          </cell>
          <cell r="CL1244" t="str">
            <v>UE Red De Salud Abancay</v>
          </cell>
          <cell r="CM1244" t="str">
            <v>INACTIVO</v>
          </cell>
          <cell r="CQ1244" t="str">
            <v>Perú</v>
          </cell>
          <cell r="CR1244" t="str">
            <v>MICRORED DE SALUD CENTENARIO</v>
          </cell>
        </row>
        <row r="1245">
          <cell r="S1245" t="str">
            <v>31037764</v>
          </cell>
          <cell r="T1245" t="str">
            <v>SEDAYNE</v>
          </cell>
          <cell r="U1245" t="str">
            <v>QUISPE</v>
          </cell>
          <cell r="V1245" t="str">
            <v>VELAZQUE</v>
          </cell>
          <cell r="W1245" t="str">
            <v>SIN DATOS</v>
          </cell>
          <cell r="X1245" t="str">
            <v>23/04/1973</v>
          </cell>
          <cell r="Y1245" t="str">
            <v>Femenino</v>
          </cell>
          <cell r="Z1245" t="str">
            <v>Soltero</v>
          </cell>
          <cell r="AA1245" t="str">
            <v>PASAJE LOS LIRIOS A-11</v>
          </cell>
          <cell r="AC1245" t="str">
            <v>sedayne73@gmail.com</v>
          </cell>
          <cell r="AD1245" t="str">
            <v>997140924</v>
          </cell>
          <cell r="AE1245" t="str">
            <v>Superior Técnico</v>
          </cell>
          <cell r="AF1245" t="str">
            <v>Técnico superior completo</v>
          </cell>
          <cell r="AG1245" t="str">
            <v>TECNICO EN ENFERMERIA</v>
          </cell>
          <cell r="AK1245" t="str">
            <v>TITULO</v>
          </cell>
          <cell r="AM1245" t="str">
            <v>NO</v>
          </cell>
          <cell r="AR1245" t="str">
            <v>SI</v>
          </cell>
          <cell r="AS1245" t="str">
            <v>NO</v>
          </cell>
          <cell r="AT1245" t="str">
            <v>NO</v>
          </cell>
          <cell r="AV1245" t="str">
            <v>2013-01-01</v>
          </cell>
          <cell r="AW1245" t="str">
            <v>TECNICO/A EN ENFERMERIA I</v>
          </cell>
          <cell r="AX1245" t="str">
            <v>Regimen 276</v>
          </cell>
          <cell r="AY1245" t="str">
            <v>Destacado</v>
          </cell>
          <cell r="AZ1245" t="str">
            <v>STC</v>
          </cell>
          <cell r="BA1245" t="str">
            <v>0096-STC-Servidor Tecnico C</v>
          </cell>
          <cell r="BB1245" t="str">
            <v>TC</v>
          </cell>
          <cell r="BC1245" t="str">
            <v>Recursos Ordinarios</v>
          </cell>
          <cell r="BE1245" t="str">
            <v>Presencial</v>
          </cell>
          <cell r="BF1245" t="str">
            <v>NO</v>
          </cell>
          <cell r="BG1245" t="str">
            <v>NO</v>
          </cell>
          <cell r="BI1245" t="str">
            <v>NO</v>
          </cell>
          <cell r="BJ1245" t="str">
            <v>NO</v>
          </cell>
          <cell r="BK1245" t="str">
            <v>2010-07-10</v>
          </cell>
          <cell r="BL1245" t="str">
            <v>NO</v>
          </cell>
          <cell r="BM1245" t="str">
            <v>Activos</v>
          </cell>
          <cell r="BN1245" t="str">
            <v>Tecnicos</v>
          </cell>
          <cell r="BO1245" t="str">
            <v>TECNICO ASIS</v>
          </cell>
          <cell r="CL1245" t="str">
            <v>UE Red De Salud Abancay</v>
          </cell>
          <cell r="CM1245" t="str">
            <v>276 SIN PLAZA</v>
          </cell>
          <cell r="CQ1245" t="str">
            <v>Perú</v>
          </cell>
          <cell r="CR1245" t="str">
            <v>MICRORED DE SALUD CENTENARIO</v>
          </cell>
        </row>
        <row r="1246">
          <cell r="S1246" t="str">
            <v>70140622</v>
          </cell>
          <cell r="T1246" t="str">
            <v>FLOR MARIA</v>
          </cell>
          <cell r="U1246" t="str">
            <v>GARCIA</v>
          </cell>
          <cell r="V1246" t="str">
            <v>CALLALLI</v>
          </cell>
          <cell r="W1246" t="str">
            <v>SIN DATOS</v>
          </cell>
          <cell r="X1246" t="str">
            <v>10/06/1993</v>
          </cell>
          <cell r="Y1246" t="str">
            <v>Femenino</v>
          </cell>
          <cell r="Z1246" t="str">
            <v>Soltero</v>
          </cell>
          <cell r="AA1246" t="str">
            <v>URB.POLICIAL S/N</v>
          </cell>
          <cell r="AE1246" t="str">
            <v>Superior Universitario</v>
          </cell>
          <cell r="AF1246" t="str">
            <v>Superior completo</v>
          </cell>
          <cell r="AG1246" t="str">
            <v>CIRUJANO DENTISTA</v>
          </cell>
          <cell r="AK1246" t="str">
            <v>TITULO</v>
          </cell>
          <cell r="AL1246" t="str">
            <v>39600</v>
          </cell>
          <cell r="AM1246" t="str">
            <v>NO</v>
          </cell>
          <cell r="AR1246" t="str">
            <v>SI</v>
          </cell>
          <cell r="AS1246" t="str">
            <v>NO</v>
          </cell>
          <cell r="AT1246" t="str">
            <v>NO</v>
          </cell>
          <cell r="AU1246" t="str">
            <v>16-06-2017</v>
          </cell>
          <cell r="AV1246" t="str">
            <v>11/07/2020</v>
          </cell>
          <cell r="AW1246" t="str">
            <v>ODONTOLOGO</v>
          </cell>
          <cell r="AX1246" t="str">
            <v>Regimen 1057 (CAS)</v>
          </cell>
          <cell r="AY1246" t="str">
            <v>Contrato CAS</v>
          </cell>
          <cell r="AZ1246" t="str">
            <v>Sin Nivel Remunerativo</v>
          </cell>
          <cell r="BA1246" t="str">
            <v>0000-Sin Nivel Remunerativo</v>
          </cell>
          <cell r="BC1246" t="str">
            <v>Recursos Ordinarios</v>
          </cell>
          <cell r="BD1246" t="str">
            <v>3000</v>
          </cell>
          <cell r="BE1246" t="str">
            <v>Presencial</v>
          </cell>
          <cell r="BF1246" t="str">
            <v>NO</v>
          </cell>
          <cell r="BG1246" t="str">
            <v>SI</v>
          </cell>
          <cell r="BI1246" t="str">
            <v>NO</v>
          </cell>
          <cell r="BJ1246" t="str">
            <v>NO</v>
          </cell>
          <cell r="BL1246" t="str">
            <v>NO</v>
          </cell>
          <cell r="BM1246" t="str">
            <v>Contrato Administrativo de Servicios</v>
          </cell>
          <cell r="BN1246" t="str">
            <v>Profesionales de la Salud</v>
          </cell>
          <cell r="BO1246" t="str">
            <v>PROF. DE LA SALUD</v>
          </cell>
          <cell r="CL1246" t="str">
            <v>UE Red De Salud Abancay</v>
          </cell>
          <cell r="CM1246" t="str">
            <v>INACTIVO</v>
          </cell>
          <cell r="CQ1246" t="str">
            <v>Perú</v>
          </cell>
          <cell r="CR1246" t="str">
            <v>MICRORED DE SALUD CENTENARIO</v>
          </cell>
        </row>
        <row r="1247">
          <cell r="S1247" t="str">
            <v>41535502</v>
          </cell>
          <cell r="T1247" t="str">
            <v>IRIS</v>
          </cell>
          <cell r="U1247" t="str">
            <v>CASTILLO</v>
          </cell>
          <cell r="V1247" t="str">
            <v>GUILLEN</v>
          </cell>
          <cell r="X1247" t="str">
            <v>1982-08-12</v>
          </cell>
          <cell r="Y1247" t="str">
            <v>Femenino</v>
          </cell>
          <cell r="AG1247" t="str">
            <v>ENFERMERA(O)</v>
          </cell>
          <cell r="AL1247" t="str">
            <v>70643</v>
          </cell>
          <cell r="AM1247" t="str">
            <v>NO</v>
          </cell>
          <cell r="AR1247" t="str">
            <v>SI</v>
          </cell>
          <cell r="AS1247" t="str">
            <v>NO</v>
          </cell>
          <cell r="AT1247" t="str">
            <v>NO</v>
          </cell>
          <cell r="AV1247" t="str">
            <v>2014-05-06</v>
          </cell>
          <cell r="AX1247" t="str">
            <v>Regimen 276</v>
          </cell>
          <cell r="AZ1247" t="str">
            <v>ENF-10</v>
          </cell>
          <cell r="BA1247" t="str">
            <v>0076-ENF-10-Enfermera (nivel I)</v>
          </cell>
          <cell r="BF1247" t="str">
            <v>NO</v>
          </cell>
          <cell r="BG1247" t="str">
            <v>NO</v>
          </cell>
          <cell r="BI1247" t="str">
            <v>NO</v>
          </cell>
          <cell r="BJ1247" t="str">
            <v>NO</v>
          </cell>
          <cell r="BL1247" t="str">
            <v>NO</v>
          </cell>
          <cell r="BN1247" t="str">
            <v>Profesionales de la Salud</v>
          </cell>
          <cell r="BO1247" t="str">
            <v>PROF. DE LA SALUD</v>
          </cell>
          <cell r="CM1247" t="str">
            <v>INACTIVO</v>
          </cell>
          <cell r="CQ1247" t="str">
            <v>Perú</v>
          </cell>
        </row>
        <row r="1248">
          <cell r="S1248" t="str">
            <v>46773309</v>
          </cell>
          <cell r="T1248" t="str">
            <v>CRISS SHIOMARY</v>
          </cell>
          <cell r="U1248" t="str">
            <v>ALDAZABAL</v>
          </cell>
          <cell r="V1248" t="str">
            <v>CCASANI</v>
          </cell>
          <cell r="W1248" t="str">
            <v>SIN DATOS</v>
          </cell>
          <cell r="X1248" t="str">
            <v>04/11/1990</v>
          </cell>
          <cell r="Y1248" t="str">
            <v>Femenino</v>
          </cell>
          <cell r="Z1248" t="str">
            <v>Soltero</v>
          </cell>
          <cell r="AA1248" t="str">
            <v>BRASIL N 205</v>
          </cell>
          <cell r="AC1248" t="str">
            <v>cris-s04@hotmail.com</v>
          </cell>
          <cell r="AD1248" t="str">
            <v>985466090,985466090</v>
          </cell>
          <cell r="AE1248" t="str">
            <v>Superior Universitario</v>
          </cell>
          <cell r="AF1248" t="str">
            <v>Superior completo</v>
          </cell>
          <cell r="AG1248" t="str">
            <v>OBSTETRA</v>
          </cell>
          <cell r="AK1248" t="str">
            <v>TITULO</v>
          </cell>
          <cell r="AL1248" t="str">
            <v>33199</v>
          </cell>
          <cell r="AM1248" t="str">
            <v>NO</v>
          </cell>
          <cell r="AR1248" t="str">
            <v>SI</v>
          </cell>
          <cell r="AS1248" t="str">
            <v>NO</v>
          </cell>
          <cell r="AT1248" t="str">
            <v>NO</v>
          </cell>
          <cell r="AV1248" t="str">
            <v>2016-05-06</v>
          </cell>
          <cell r="AW1248" t="str">
            <v>OBSTETRA</v>
          </cell>
          <cell r="AX1248" t="str">
            <v>Regimen 276</v>
          </cell>
          <cell r="AZ1248" t="str">
            <v>OBS-I</v>
          </cell>
          <cell r="BA1248" t="str">
            <v>0110-OBS-I-Obstetriz (nivel 10)</v>
          </cell>
          <cell r="BB1248" t="str">
            <v>1</v>
          </cell>
          <cell r="BF1248" t="str">
            <v>NO</v>
          </cell>
          <cell r="BG1248" t="str">
            <v>NO</v>
          </cell>
          <cell r="BI1248" t="str">
            <v>NO</v>
          </cell>
          <cell r="BJ1248" t="str">
            <v>NO</v>
          </cell>
          <cell r="BL1248" t="str">
            <v>NO</v>
          </cell>
          <cell r="BM1248" t="str">
            <v>Activos</v>
          </cell>
          <cell r="BN1248" t="str">
            <v>Profesionales de la Salud</v>
          </cell>
          <cell r="BO1248" t="str">
            <v>PROF. DE LA SALUD</v>
          </cell>
          <cell r="CL1248" t="str">
            <v>UE Red De Salud Abancay</v>
          </cell>
          <cell r="CM1248" t="str">
            <v>INACTIVO</v>
          </cell>
          <cell r="CQ1248" t="str">
            <v>Perú</v>
          </cell>
        </row>
        <row r="1249">
          <cell r="S1249" t="str">
            <v>47548769</v>
          </cell>
          <cell r="T1249" t="str">
            <v>ROSARIO DEL PILAR</v>
          </cell>
          <cell r="U1249" t="str">
            <v>VEGA CENTENO</v>
          </cell>
          <cell r="V1249" t="str">
            <v>OCAMPO</v>
          </cell>
          <cell r="W1249" t="str">
            <v>SIN DATOS</v>
          </cell>
          <cell r="X1249" t="str">
            <v>19/01/1992</v>
          </cell>
          <cell r="Y1249" t="str">
            <v>Femenino</v>
          </cell>
          <cell r="Z1249" t="str">
            <v>Soltero</v>
          </cell>
          <cell r="AA1249" t="str">
            <v>TECTE</v>
          </cell>
          <cell r="AE1249" t="str">
            <v>Superior Universitario</v>
          </cell>
          <cell r="AF1249" t="str">
            <v>Superior completo</v>
          </cell>
          <cell r="AG1249" t="str">
            <v>PSICOLOGO</v>
          </cell>
          <cell r="AK1249" t="str">
            <v>TITULO</v>
          </cell>
          <cell r="AL1249" t="str">
            <v>000</v>
          </cell>
          <cell r="AM1249" t="str">
            <v>NO</v>
          </cell>
          <cell r="AR1249" t="str">
            <v>SI</v>
          </cell>
          <cell r="AS1249" t="str">
            <v>NO</v>
          </cell>
          <cell r="AT1249" t="str">
            <v>NO</v>
          </cell>
          <cell r="AU1249" t="str">
            <v>01/04/2019</v>
          </cell>
          <cell r="AV1249" t="str">
            <v>01/01/2019</v>
          </cell>
          <cell r="AW1249" t="str">
            <v>PSICOLOGO/A</v>
          </cell>
          <cell r="AX1249" t="str">
            <v>Regimen 1057 (CAS)</v>
          </cell>
          <cell r="AY1249" t="str">
            <v>Contrato CAS</v>
          </cell>
          <cell r="AZ1249" t="str">
            <v>Sin Nivel Remunerativo</v>
          </cell>
          <cell r="BA1249" t="str">
            <v>0000-Sin Nivel Remunerativo</v>
          </cell>
          <cell r="BC1249" t="str">
            <v>Recursos Ordinarios</v>
          </cell>
          <cell r="BE1249" t="str">
            <v>Presencial</v>
          </cell>
          <cell r="BF1249" t="str">
            <v>NO</v>
          </cell>
          <cell r="BG1249" t="str">
            <v>NO</v>
          </cell>
          <cell r="BI1249" t="str">
            <v>NO</v>
          </cell>
          <cell r="BJ1249" t="str">
            <v>NO</v>
          </cell>
          <cell r="BL1249" t="str">
            <v>NO</v>
          </cell>
          <cell r="BM1249" t="str">
            <v>Contrato Administrativo de Servicios</v>
          </cell>
          <cell r="BN1249" t="str">
            <v>Profesionales de la Salud</v>
          </cell>
          <cell r="BO1249" t="str">
            <v>PROF. DE LA SALUD</v>
          </cell>
          <cell r="CL1249" t="str">
            <v>UE Red De Salud Abancay</v>
          </cell>
          <cell r="CM1249" t="str">
            <v>INACTIVO</v>
          </cell>
          <cell r="CQ1249" t="str">
            <v>Perú</v>
          </cell>
        </row>
        <row r="1250">
          <cell r="S1250" t="str">
            <v>70247877</v>
          </cell>
          <cell r="T1250" t="str">
            <v>YANIRA SARA</v>
          </cell>
          <cell r="U1250" t="str">
            <v>RIOS</v>
          </cell>
          <cell r="V1250" t="str">
            <v>ESPEJO</v>
          </cell>
          <cell r="W1250" t="str">
            <v>SIN DATOS</v>
          </cell>
          <cell r="X1250" t="str">
            <v>18/10/1989</v>
          </cell>
          <cell r="Y1250" t="str">
            <v>Femenino</v>
          </cell>
          <cell r="Z1250" t="str">
            <v>Soltero</v>
          </cell>
          <cell r="AA1250" t="str">
            <v>ASOC. 16 DE ABRIL MZ. O LT. 06</v>
          </cell>
          <cell r="AC1250" t="str">
            <v>yanirasre@gmail.com,yanira_ykg@hotmail.com</v>
          </cell>
          <cell r="AD1250" t="str">
            <v>988014310</v>
          </cell>
          <cell r="AE1250" t="str">
            <v>Superior Universitario</v>
          </cell>
          <cell r="AF1250" t="str">
            <v>Superior completo</v>
          </cell>
          <cell r="AG1250" t="str">
            <v>TRABAJADOR(A) SOCIAL</v>
          </cell>
          <cell r="AK1250" t="str">
            <v>TITULO</v>
          </cell>
          <cell r="AL1250" t="str">
            <v>11035</v>
          </cell>
          <cell r="AM1250" t="str">
            <v>NO</v>
          </cell>
          <cell r="AR1250" t="str">
            <v>SI</v>
          </cell>
          <cell r="AS1250" t="str">
            <v>NO</v>
          </cell>
          <cell r="AT1250" t="str">
            <v>NO</v>
          </cell>
          <cell r="AV1250" t="str">
            <v>02/01/2019</v>
          </cell>
          <cell r="AW1250" t="str">
            <v>TRABAJADOR/A SOCIAL</v>
          </cell>
          <cell r="AX1250" t="str">
            <v>Regimen 1057 (CAS)</v>
          </cell>
          <cell r="AY1250" t="str">
            <v>Contrato CAS</v>
          </cell>
          <cell r="AZ1250" t="str">
            <v>Sin Nivel Remunerativo</v>
          </cell>
          <cell r="BA1250" t="str">
            <v>0000-Sin Nivel Remunerativo</v>
          </cell>
          <cell r="BC1250" t="str">
            <v>Recursos Ordinarios</v>
          </cell>
          <cell r="BD1250" t="str">
            <v>2500</v>
          </cell>
          <cell r="BE1250" t="str">
            <v>Presencial</v>
          </cell>
          <cell r="BF1250" t="str">
            <v>NO</v>
          </cell>
          <cell r="BG1250" t="str">
            <v>NO</v>
          </cell>
          <cell r="BI1250" t="str">
            <v>NO</v>
          </cell>
          <cell r="BJ1250" t="str">
            <v>NO</v>
          </cell>
          <cell r="BL1250" t="str">
            <v>NO</v>
          </cell>
          <cell r="BM1250" t="str">
            <v>Contrato Administrativo de Servicios</v>
          </cell>
          <cell r="BN1250" t="str">
            <v>Profesionales de la Salud</v>
          </cell>
          <cell r="BO1250" t="str">
            <v>PROF. DE LA SALUD</v>
          </cell>
          <cell r="CL1250" t="str">
            <v>UE Red De Salud Abancay</v>
          </cell>
          <cell r="CM1250" t="str">
            <v>INACTIVO</v>
          </cell>
          <cell r="CQ1250" t="str">
            <v>Perú</v>
          </cell>
        </row>
        <row r="1251">
          <cell r="S1251" t="str">
            <v>40760518</v>
          </cell>
          <cell r="T1251" t="str">
            <v>YANET</v>
          </cell>
          <cell r="U1251" t="str">
            <v>VELASQUEZ</v>
          </cell>
          <cell r="V1251" t="str">
            <v>ECHENIQUE</v>
          </cell>
          <cell r="W1251" t="str">
            <v>SIN DATOS</v>
          </cell>
          <cell r="X1251" t="str">
            <v>17/01/1981</v>
          </cell>
          <cell r="Y1251" t="str">
            <v>Femenino</v>
          </cell>
          <cell r="Z1251" t="str">
            <v>Soltero</v>
          </cell>
          <cell r="AA1251" t="str">
            <v>JR.LOS ARRAYANES 1056 URB.LAS VIOLETAS</v>
          </cell>
          <cell r="AC1251" t="str">
            <v>yanetvelasquez1781@hotmail.com</v>
          </cell>
          <cell r="AE1251" t="str">
            <v>Superior Universitario</v>
          </cell>
          <cell r="AF1251" t="str">
            <v>Superior completo</v>
          </cell>
          <cell r="AG1251" t="str">
            <v>PSICOLOGO</v>
          </cell>
          <cell r="AK1251" t="str">
            <v>TITULO</v>
          </cell>
          <cell r="AL1251" t="str">
            <v>20901</v>
          </cell>
          <cell r="AM1251" t="str">
            <v>NO</v>
          </cell>
          <cell r="AR1251" t="str">
            <v>SI</v>
          </cell>
          <cell r="AS1251" t="str">
            <v>NO</v>
          </cell>
          <cell r="AT1251" t="str">
            <v>NO</v>
          </cell>
          <cell r="AV1251" t="str">
            <v>01/09/2019</v>
          </cell>
          <cell r="AW1251" t="str">
            <v>PSICOLOGO/A</v>
          </cell>
          <cell r="AX1251" t="str">
            <v>Regimen 1057 (CAS)</v>
          </cell>
          <cell r="AY1251" t="str">
            <v>Contrato CAS</v>
          </cell>
          <cell r="AZ1251" t="str">
            <v>Sin Nivel Remunerativo</v>
          </cell>
          <cell r="BA1251" t="str">
            <v>0000-Sin Nivel Remunerativo</v>
          </cell>
          <cell r="BC1251" t="str">
            <v>Recursos Ordinarios</v>
          </cell>
          <cell r="BD1251" t="str">
            <v>2800</v>
          </cell>
          <cell r="BE1251" t="str">
            <v>Presencial</v>
          </cell>
          <cell r="BF1251" t="str">
            <v>NO</v>
          </cell>
          <cell r="BG1251" t="str">
            <v>NO</v>
          </cell>
          <cell r="BI1251" t="str">
            <v>NO</v>
          </cell>
          <cell r="BJ1251" t="str">
            <v>NO</v>
          </cell>
          <cell r="BL1251" t="str">
            <v>NO</v>
          </cell>
          <cell r="BM1251" t="str">
            <v>Contrato Administrativo de Servicios</v>
          </cell>
          <cell r="BN1251" t="str">
            <v>Profesionales de la Salud</v>
          </cell>
          <cell r="BO1251" t="str">
            <v>PROF. DE LA SALUD</v>
          </cell>
          <cell r="CL1251" t="str">
            <v>UE Red De Salud Abancay</v>
          </cell>
          <cell r="CM1251" t="str">
            <v>INACTIVO</v>
          </cell>
          <cell r="CQ1251" t="str">
            <v>Perú</v>
          </cell>
          <cell r="CR1251" t="str">
            <v>DIRECCION RED DE SALUD ABANCAY</v>
          </cell>
        </row>
        <row r="1252">
          <cell r="S1252" t="str">
            <v>31039286</v>
          </cell>
          <cell r="T1252" t="str">
            <v>MARIA</v>
          </cell>
          <cell r="U1252" t="str">
            <v>ALCARRAZ</v>
          </cell>
          <cell r="V1252" t="str">
            <v>CARBAJAL</v>
          </cell>
          <cell r="W1252" t="str">
            <v>SIN DATOS</v>
          </cell>
          <cell r="X1252" t="str">
            <v>01/11/1962</v>
          </cell>
          <cell r="Y1252" t="str">
            <v>Femenino</v>
          </cell>
          <cell r="Z1252" t="str">
            <v>Casado</v>
          </cell>
          <cell r="AA1252" t="str">
            <v>JR 2 DE MAYO 116</v>
          </cell>
          <cell r="AE1252" t="str">
            <v>Superior Técnico</v>
          </cell>
          <cell r="AF1252" t="str">
            <v>Técnico superior incompleto</v>
          </cell>
          <cell r="AG1252" t="str">
            <v>TECNICO SANITARIO AMBIENTAL</v>
          </cell>
          <cell r="AK1252" t="str">
            <v>ESTUDIANTE</v>
          </cell>
          <cell r="AM1252" t="str">
            <v>NO</v>
          </cell>
          <cell r="AR1252" t="str">
            <v>SI</v>
          </cell>
          <cell r="AS1252" t="str">
            <v>NO</v>
          </cell>
          <cell r="AT1252" t="str">
            <v>NO</v>
          </cell>
          <cell r="AV1252" t="str">
            <v>09/04/2021</v>
          </cell>
          <cell r="AW1252" t="str">
            <v>TECNICO/A SANITARIO/A I (TECNICO/A DE SERVICIOS GENERALES)</v>
          </cell>
          <cell r="AX1252" t="str">
            <v>Regimen 1057 (CAS)</v>
          </cell>
          <cell r="AY1252" t="str">
            <v>Contrato CAS</v>
          </cell>
          <cell r="AZ1252" t="str">
            <v>Sin Nivel Remunerativo</v>
          </cell>
          <cell r="BA1252" t="str">
            <v>0000-Sin Nivel Remunerativo</v>
          </cell>
          <cell r="BC1252" t="str">
            <v>Recursos por Operaciones Oficiales de Credito</v>
          </cell>
          <cell r="BD1252" t="str">
            <v>1400</v>
          </cell>
          <cell r="BE1252" t="str">
            <v>Presencial</v>
          </cell>
          <cell r="BF1252" t="str">
            <v>NO</v>
          </cell>
          <cell r="BG1252" t="str">
            <v>SI</v>
          </cell>
          <cell r="BI1252" t="str">
            <v>NO</v>
          </cell>
          <cell r="BJ1252" t="str">
            <v>NO</v>
          </cell>
          <cell r="BL1252" t="str">
            <v>NO</v>
          </cell>
          <cell r="BM1252" t="str">
            <v>Contrato Administrativo de Servicios</v>
          </cell>
          <cell r="BN1252" t="str">
            <v>Tecnicos</v>
          </cell>
          <cell r="BO1252" t="str">
            <v>TECNICO ASIS</v>
          </cell>
          <cell r="CL1252" t="str">
            <v>UE Red De Salud Abancay</v>
          </cell>
          <cell r="CM1252" t="str">
            <v>INACTIVO</v>
          </cell>
          <cell r="CQ1252" t="str">
            <v>Perú</v>
          </cell>
          <cell r="CR1252" t="str">
            <v>MICRORED DE SALUD HUANCARAMA</v>
          </cell>
        </row>
        <row r="1253">
          <cell r="S1253" t="str">
            <v>72486795</v>
          </cell>
          <cell r="T1253" t="str">
            <v>MARILY JHULIETA</v>
          </cell>
          <cell r="U1253" t="str">
            <v>CABRERA</v>
          </cell>
          <cell r="V1253" t="str">
            <v>LOPINTA</v>
          </cell>
          <cell r="W1253" t="str">
            <v>SIN DATOS</v>
          </cell>
          <cell r="X1253" t="str">
            <v>31/05/1991</v>
          </cell>
          <cell r="Y1253" t="str">
            <v>Femenino</v>
          </cell>
          <cell r="Z1253" t="str">
            <v>Soltero</v>
          </cell>
          <cell r="AA1253" t="str">
            <v>URB FONAVI MZ B</v>
          </cell>
          <cell r="AE1253" t="str">
            <v>Superior Universitario</v>
          </cell>
          <cell r="AF1253" t="str">
            <v>Superior completo</v>
          </cell>
          <cell r="AG1253" t="str">
            <v>ENFERMERA(O)</v>
          </cell>
          <cell r="AK1253" t="str">
            <v>TITULO</v>
          </cell>
          <cell r="AL1253" t="str">
            <v>00000</v>
          </cell>
          <cell r="AM1253" t="str">
            <v>NO</v>
          </cell>
          <cell r="AR1253" t="str">
            <v>SI</v>
          </cell>
          <cell r="AS1253" t="str">
            <v>NO</v>
          </cell>
          <cell r="AT1253" t="str">
            <v>NO</v>
          </cell>
          <cell r="AV1253" t="str">
            <v>01/09/2018</v>
          </cell>
          <cell r="AW1253" t="str">
            <v>ENFERMERA/O</v>
          </cell>
          <cell r="AX1253" t="str">
            <v>Regimen 1057 (CAS)</v>
          </cell>
          <cell r="AY1253" t="str">
            <v>Contrato CAS</v>
          </cell>
          <cell r="AZ1253" t="str">
            <v>Sin Nivel Remunerativo</v>
          </cell>
          <cell r="BA1253" t="str">
            <v>0000-Sin Nivel Remunerativo</v>
          </cell>
          <cell r="BC1253" t="str">
            <v>Recursos Ordinarios</v>
          </cell>
          <cell r="BD1253" t="str">
            <v>2500</v>
          </cell>
          <cell r="BE1253" t="str">
            <v>Presencial</v>
          </cell>
          <cell r="BF1253" t="str">
            <v>NO</v>
          </cell>
          <cell r="BG1253" t="str">
            <v>NO</v>
          </cell>
          <cell r="BI1253" t="str">
            <v>NO</v>
          </cell>
          <cell r="BJ1253" t="str">
            <v>NO</v>
          </cell>
          <cell r="BL1253" t="str">
            <v>NO</v>
          </cell>
          <cell r="BM1253" t="str">
            <v>Contrato Administrativo de Servicios</v>
          </cell>
          <cell r="BN1253" t="str">
            <v>Profesionales de la Salud</v>
          </cell>
          <cell r="BO1253" t="str">
            <v>PROF. DE LA SALUD</v>
          </cell>
          <cell r="CL1253" t="str">
            <v>UE Red De Salud Abancay</v>
          </cell>
          <cell r="CM1253" t="str">
            <v>INACTIVO</v>
          </cell>
          <cell r="CQ1253" t="str">
            <v>Perú</v>
          </cell>
          <cell r="CR1253" t="str">
            <v>DIRECCION RED DE SALUD ABANCAY</v>
          </cell>
        </row>
        <row r="1254">
          <cell r="S1254" t="str">
            <v>71751614</v>
          </cell>
          <cell r="T1254" t="str">
            <v>VILMA</v>
          </cell>
          <cell r="U1254" t="str">
            <v>CAYLLAHUA</v>
          </cell>
          <cell r="V1254" t="str">
            <v>HUAYNACHO</v>
          </cell>
          <cell r="W1254" t="str">
            <v>SIN DATOS</v>
          </cell>
          <cell r="X1254" t="str">
            <v>04/09/1993</v>
          </cell>
          <cell r="Y1254" t="str">
            <v>Femenino</v>
          </cell>
          <cell r="Z1254" t="str">
            <v>Soltero</v>
          </cell>
          <cell r="AA1254" t="str">
            <v>NUEVA ZELANDIA</v>
          </cell>
          <cell r="AC1254" t="str">
            <v>Psic.Vilma7@gmail.com</v>
          </cell>
          <cell r="AE1254" t="str">
            <v>Superior Universitario</v>
          </cell>
          <cell r="AF1254" t="str">
            <v>Superior completo</v>
          </cell>
          <cell r="AG1254" t="str">
            <v>PSICOLOGO</v>
          </cell>
          <cell r="AK1254" t="str">
            <v>TITULO</v>
          </cell>
          <cell r="AM1254" t="str">
            <v>NO</v>
          </cell>
          <cell r="AR1254" t="str">
            <v>SI</v>
          </cell>
          <cell r="AS1254" t="str">
            <v>NO</v>
          </cell>
          <cell r="AT1254" t="str">
            <v>NO</v>
          </cell>
          <cell r="AU1254" t="str">
            <v>16-06-2017</v>
          </cell>
          <cell r="AV1254" t="str">
            <v>01/10/2018</v>
          </cell>
          <cell r="AW1254" t="str">
            <v>PSICOLOGO/A</v>
          </cell>
          <cell r="AX1254" t="str">
            <v>Regimen 1057 (CAS)</v>
          </cell>
          <cell r="AY1254" t="str">
            <v>Contrato CAS</v>
          </cell>
          <cell r="AZ1254" t="str">
            <v>Sin Nivel Remunerativo</v>
          </cell>
          <cell r="BA1254" t="str">
            <v>0000-Sin Nivel Remunerativo</v>
          </cell>
          <cell r="BC1254" t="str">
            <v>Recursos Ordinarios</v>
          </cell>
          <cell r="BF1254" t="str">
            <v>NO</v>
          </cell>
          <cell r="BG1254" t="str">
            <v>NO</v>
          </cell>
          <cell r="BI1254" t="str">
            <v>NO</v>
          </cell>
          <cell r="BJ1254" t="str">
            <v>NO</v>
          </cell>
          <cell r="BL1254" t="str">
            <v>NO</v>
          </cell>
          <cell r="BM1254" t="str">
            <v>Contrato Administrativo de Servicios</v>
          </cell>
          <cell r="BN1254" t="str">
            <v>Profesionales de la Salud</v>
          </cell>
          <cell r="BO1254" t="str">
            <v>PROF. DE LA SALUD</v>
          </cell>
          <cell r="CL1254" t="str">
            <v>UE Red De Salud Abancay</v>
          </cell>
          <cell r="CM1254" t="str">
            <v>INACTIVO</v>
          </cell>
          <cell r="CQ1254" t="str">
            <v>Perú</v>
          </cell>
        </row>
        <row r="1255">
          <cell r="S1255" t="str">
            <v>45226477</v>
          </cell>
          <cell r="T1255" t="str">
            <v>ROSA MANUELA</v>
          </cell>
          <cell r="U1255" t="str">
            <v>PUMA</v>
          </cell>
          <cell r="V1255" t="str">
            <v>CACERES</v>
          </cell>
          <cell r="W1255" t="str">
            <v>SIN DATOS</v>
          </cell>
          <cell r="X1255" t="str">
            <v>28/07/1988</v>
          </cell>
          <cell r="Y1255" t="str">
            <v>Femenino</v>
          </cell>
          <cell r="Z1255" t="str">
            <v>Soltero</v>
          </cell>
          <cell r="AA1255" t="str">
            <v>PT. LA TOMILLA JR. LIBERTAD 351 MZ Q LT 22</v>
          </cell>
          <cell r="AB1255" t="str">
            <v>10452264779</v>
          </cell>
          <cell r="AC1255" t="str">
            <v>rosa_2813@hotmail.com</v>
          </cell>
          <cell r="AD1255" t="str">
            <v>991558099</v>
          </cell>
          <cell r="AE1255" t="str">
            <v>Superior Universitario</v>
          </cell>
          <cell r="AF1255" t="str">
            <v>Superior completo</v>
          </cell>
          <cell r="AG1255" t="str">
            <v>QUIMICO FARMACEUTICO</v>
          </cell>
          <cell r="AL1255" t="str">
            <v>17892</v>
          </cell>
          <cell r="AM1255" t="str">
            <v>NO</v>
          </cell>
          <cell r="AR1255" t="str">
            <v>SI</v>
          </cell>
          <cell r="AS1255" t="str">
            <v>NO</v>
          </cell>
          <cell r="AT1255" t="str">
            <v>NO</v>
          </cell>
          <cell r="AU1255" t="str">
            <v>06/05/2016</v>
          </cell>
          <cell r="AV1255" t="str">
            <v>03/08/2017</v>
          </cell>
          <cell r="AW1255" t="str">
            <v>QUIMICO FARMACEUTICO</v>
          </cell>
          <cell r="AX1255" t="str">
            <v>Regimen 1057 (CAS)</v>
          </cell>
          <cell r="AY1255" t="str">
            <v>Contrato CAS</v>
          </cell>
          <cell r="AZ1255" t="str">
            <v>Sin Nivel Remunerativo</v>
          </cell>
          <cell r="BA1255" t="str">
            <v>0000-Sin Nivel Remunerativo</v>
          </cell>
          <cell r="BC1255" t="str">
            <v>Recursos Ordinarios</v>
          </cell>
          <cell r="BD1255" t="str">
            <v>2500</v>
          </cell>
          <cell r="BF1255" t="str">
            <v>NO</v>
          </cell>
          <cell r="BG1255" t="str">
            <v>NO</v>
          </cell>
          <cell r="BI1255" t="str">
            <v>NO</v>
          </cell>
          <cell r="BJ1255" t="str">
            <v>NO</v>
          </cell>
          <cell r="BL1255" t="str">
            <v>NO</v>
          </cell>
          <cell r="BM1255" t="str">
            <v>Contrato Administrativo de Servicios</v>
          </cell>
          <cell r="BN1255" t="str">
            <v>Profesionales de la Salud</v>
          </cell>
          <cell r="BO1255" t="str">
            <v>PROF. DE LA SALUD</v>
          </cell>
          <cell r="CL1255" t="str">
            <v>UE Red De Salud Abancay</v>
          </cell>
          <cell r="CM1255" t="str">
            <v>INACTIVO</v>
          </cell>
          <cell r="CQ1255" t="str">
            <v>Perú</v>
          </cell>
        </row>
        <row r="1256">
          <cell r="S1256" t="str">
            <v>43013492</v>
          </cell>
          <cell r="T1256" t="str">
            <v>WILBER ADRIAN</v>
          </cell>
          <cell r="U1256" t="str">
            <v>GONZALES</v>
          </cell>
          <cell r="V1256" t="str">
            <v>VILLAVERDE</v>
          </cell>
          <cell r="W1256" t="str">
            <v>SIN DATOS</v>
          </cell>
          <cell r="X1256" t="str">
            <v>25/04/1985</v>
          </cell>
          <cell r="Y1256" t="str">
            <v>Masculino</v>
          </cell>
          <cell r="Z1256" t="str">
            <v>Casado</v>
          </cell>
          <cell r="AA1256" t="str">
            <v>ASC LOS CAMINEROS OBREROS MZ L LT 19</v>
          </cell>
          <cell r="AE1256" t="str">
            <v>Superior Universitario</v>
          </cell>
          <cell r="AF1256" t="str">
            <v>Superior completo</v>
          </cell>
          <cell r="AG1256" t="str">
            <v>TRABAJADOR(A) SOCIAL</v>
          </cell>
          <cell r="AK1256" t="str">
            <v>TITULO</v>
          </cell>
          <cell r="AL1256" t="str">
            <v>11659</v>
          </cell>
          <cell r="AM1256" t="str">
            <v>NO</v>
          </cell>
          <cell r="AR1256" t="str">
            <v>SI</v>
          </cell>
          <cell r="AS1256" t="str">
            <v>NO</v>
          </cell>
          <cell r="AT1256" t="str">
            <v>NO</v>
          </cell>
          <cell r="AU1256" t="str">
            <v>06-05-2018</v>
          </cell>
          <cell r="AV1256" t="str">
            <v>06-05-2018</v>
          </cell>
          <cell r="AW1256" t="str">
            <v>TRABAJADOR/A SOCIAL</v>
          </cell>
          <cell r="AX1256" t="str">
            <v>Regimen 1057 (CAS)</v>
          </cell>
          <cell r="AY1256" t="str">
            <v>Contrato CAS</v>
          </cell>
          <cell r="AZ1256" t="str">
            <v>Sin Nivel Remunerativo</v>
          </cell>
          <cell r="BA1256" t="str">
            <v>0000-Sin Nivel Remunerativo</v>
          </cell>
          <cell r="BC1256" t="str">
            <v>Recursos Ordinarios</v>
          </cell>
          <cell r="BD1256" t="str">
            <v>2500</v>
          </cell>
          <cell r="BF1256" t="str">
            <v>NO</v>
          </cell>
          <cell r="BG1256" t="str">
            <v>NO</v>
          </cell>
          <cell r="BI1256" t="str">
            <v>NO</v>
          </cell>
          <cell r="BJ1256" t="str">
            <v>NO</v>
          </cell>
          <cell r="BL1256" t="str">
            <v>NO</v>
          </cell>
          <cell r="BM1256" t="str">
            <v>Contrato Administrativo de Servicios</v>
          </cell>
          <cell r="BN1256" t="str">
            <v>Profesionales de la Salud</v>
          </cell>
          <cell r="BO1256" t="str">
            <v>PROF. DE LA SALUD</v>
          </cell>
          <cell r="CL1256" t="str">
            <v>UE Red De Salud Abancay</v>
          </cell>
          <cell r="CM1256" t="str">
            <v>INACTIVO</v>
          </cell>
          <cell r="CQ1256" t="str">
            <v>Perú</v>
          </cell>
        </row>
        <row r="1257">
          <cell r="S1257" t="str">
            <v>47676605</v>
          </cell>
          <cell r="T1257" t="str">
            <v>ABIGAIL</v>
          </cell>
          <cell r="U1257" t="str">
            <v>RUMAJA</v>
          </cell>
          <cell r="V1257" t="str">
            <v>SANTOS</v>
          </cell>
          <cell r="W1257" t="str">
            <v>SIN DATOS</v>
          </cell>
          <cell r="X1257" t="str">
            <v>01/02/1993</v>
          </cell>
          <cell r="Y1257" t="str">
            <v>Femenino</v>
          </cell>
          <cell r="Z1257" t="str">
            <v>Soltero</v>
          </cell>
          <cell r="AA1257" t="str">
            <v>URB. HUANCARO E-2-B</v>
          </cell>
          <cell r="AE1257" t="str">
            <v>Superior Universitario</v>
          </cell>
          <cell r="AF1257" t="str">
            <v>Superior completo</v>
          </cell>
          <cell r="AG1257" t="str">
            <v>QUIMICO FARMACEUTICO</v>
          </cell>
          <cell r="AK1257" t="str">
            <v>TITULO</v>
          </cell>
          <cell r="AL1257" t="str">
            <v>21837</v>
          </cell>
          <cell r="AM1257" t="str">
            <v>NO</v>
          </cell>
          <cell r="AR1257" t="str">
            <v>SI</v>
          </cell>
          <cell r="AS1257" t="str">
            <v>NO</v>
          </cell>
          <cell r="AT1257" t="str">
            <v>NO</v>
          </cell>
          <cell r="AU1257" t="str">
            <v>06-05-2018</v>
          </cell>
          <cell r="AV1257" t="str">
            <v>01/03/2020</v>
          </cell>
          <cell r="AW1257" t="str">
            <v>QUIMICO FARMACEUTICO</v>
          </cell>
          <cell r="AX1257" t="str">
            <v>Regimen 1057 (CAS)</v>
          </cell>
          <cell r="AY1257" t="str">
            <v>Contrato CAS</v>
          </cell>
          <cell r="AZ1257" t="str">
            <v>Sin Nivel Remunerativo</v>
          </cell>
          <cell r="BA1257" t="str">
            <v>0000-Sin Nivel Remunerativo</v>
          </cell>
          <cell r="BC1257" t="str">
            <v>Recursos Ordinarios</v>
          </cell>
          <cell r="BD1257" t="str">
            <v>2500</v>
          </cell>
          <cell r="BE1257" t="str">
            <v>Presencial</v>
          </cell>
          <cell r="BF1257" t="str">
            <v>NO</v>
          </cell>
          <cell r="BG1257" t="str">
            <v>NO</v>
          </cell>
          <cell r="BI1257" t="str">
            <v>NO</v>
          </cell>
          <cell r="BJ1257" t="str">
            <v>NO</v>
          </cell>
          <cell r="BL1257" t="str">
            <v>NO</v>
          </cell>
          <cell r="BM1257" t="str">
            <v>Contrato Administrativo de Servicios</v>
          </cell>
          <cell r="BN1257" t="str">
            <v>Profesionales de la Salud</v>
          </cell>
          <cell r="BO1257" t="str">
            <v>PROF. DE LA SALUD</v>
          </cell>
          <cell r="CL1257" t="str">
            <v>UE Red De Salud Abancay</v>
          </cell>
          <cell r="CM1257" t="str">
            <v>INACTIVO</v>
          </cell>
          <cell r="CQ1257" t="str">
            <v>Perú</v>
          </cell>
          <cell r="CR1257" t="str">
            <v>DIRECCION RED DE SALUD ABANCAY</v>
          </cell>
        </row>
        <row r="1258">
          <cell r="S1258" t="str">
            <v>46726638</v>
          </cell>
          <cell r="T1258" t="str">
            <v>ROSA MARGOT</v>
          </cell>
          <cell r="U1258" t="str">
            <v>DURAND</v>
          </cell>
          <cell r="V1258" t="str">
            <v>QUISPE</v>
          </cell>
          <cell r="W1258" t="str">
            <v>SIN DATOS</v>
          </cell>
          <cell r="X1258" t="str">
            <v>01/12/1990</v>
          </cell>
          <cell r="Y1258" t="str">
            <v>Femenino</v>
          </cell>
          <cell r="Z1258" t="str">
            <v>Soltero</v>
          </cell>
          <cell r="AA1258" t="str">
            <v>PROLONG NUÑEZ 193</v>
          </cell>
          <cell r="AE1258" t="str">
            <v>Superior Universitario</v>
          </cell>
          <cell r="AF1258" t="str">
            <v>Superior completo</v>
          </cell>
          <cell r="AG1258" t="str">
            <v>TECNOLOGO MEDICO TERAPIA OCUPACIONAL</v>
          </cell>
          <cell r="AK1258" t="str">
            <v>TITULO</v>
          </cell>
          <cell r="AL1258" t="str">
            <v>0000000000</v>
          </cell>
          <cell r="AM1258" t="str">
            <v>NO</v>
          </cell>
          <cell r="AR1258" t="str">
            <v>SI</v>
          </cell>
          <cell r="AS1258" t="str">
            <v>NO</v>
          </cell>
          <cell r="AT1258" t="str">
            <v>NO</v>
          </cell>
          <cell r="AV1258" t="str">
            <v>01/03/2020</v>
          </cell>
          <cell r="AW1258" t="str">
            <v>TECNOLOGO MEDICO TERAPIA OCUPACIONAL</v>
          </cell>
          <cell r="AX1258" t="str">
            <v>Regimen 1057 (CAS)</v>
          </cell>
          <cell r="AY1258" t="str">
            <v>Contrato CAS</v>
          </cell>
          <cell r="AZ1258" t="str">
            <v>Sin Nivel Remunerativo</v>
          </cell>
          <cell r="BA1258" t="str">
            <v>0000-Sin Nivel Remunerativo</v>
          </cell>
          <cell r="BC1258" t="str">
            <v>Recursos Ordinarios</v>
          </cell>
          <cell r="BD1258" t="str">
            <v>2500</v>
          </cell>
          <cell r="BE1258" t="str">
            <v>Presencial</v>
          </cell>
          <cell r="BF1258" t="str">
            <v>NO</v>
          </cell>
          <cell r="BG1258" t="str">
            <v>NO</v>
          </cell>
          <cell r="BI1258" t="str">
            <v>NO</v>
          </cell>
          <cell r="BJ1258" t="str">
            <v>NO</v>
          </cell>
          <cell r="BL1258" t="str">
            <v>NO</v>
          </cell>
          <cell r="BM1258" t="str">
            <v>Contrato Administrativo de Servicios</v>
          </cell>
          <cell r="BN1258" t="str">
            <v>Profesionales de la Salud</v>
          </cell>
          <cell r="BO1258" t="str">
            <v>PROF. DE LA SALUD</v>
          </cell>
          <cell r="CL1258" t="str">
            <v>UE Red De Salud Abancay</v>
          </cell>
          <cell r="CM1258" t="str">
            <v>INACTIVO</v>
          </cell>
          <cell r="CQ1258" t="str">
            <v>Perú</v>
          </cell>
          <cell r="CR1258" t="str">
            <v>DIRECCION RED DE SALUD ABANCAY</v>
          </cell>
        </row>
        <row r="1259">
          <cell r="S1259" t="str">
            <v>47338785</v>
          </cell>
          <cell r="T1259" t="str">
            <v>YANINA EVELYN</v>
          </cell>
          <cell r="U1259" t="str">
            <v>RICO</v>
          </cell>
          <cell r="V1259" t="str">
            <v>FERNANDEZ</v>
          </cell>
          <cell r="W1259" t="str">
            <v>SIN DATOS</v>
          </cell>
          <cell r="X1259" t="str">
            <v>09/07/1991</v>
          </cell>
          <cell r="Y1259" t="str">
            <v>Femenino</v>
          </cell>
          <cell r="Z1259" t="str">
            <v>Soltero</v>
          </cell>
          <cell r="AA1259" t="str">
            <v>SIN DATOS</v>
          </cell>
          <cell r="AE1259" t="str">
            <v>Superior Universitario</v>
          </cell>
          <cell r="AF1259" t="str">
            <v>Superior completo</v>
          </cell>
          <cell r="AG1259" t="str">
            <v>TRABAJADOR(A) SOCIAL</v>
          </cell>
          <cell r="AK1259" t="str">
            <v>TITULO</v>
          </cell>
          <cell r="AL1259" t="str">
            <v>9036</v>
          </cell>
          <cell r="AM1259" t="str">
            <v>NO</v>
          </cell>
          <cell r="AR1259" t="str">
            <v>SI</v>
          </cell>
          <cell r="AS1259" t="str">
            <v>NO</v>
          </cell>
          <cell r="AT1259" t="str">
            <v>NO</v>
          </cell>
          <cell r="AU1259" t="str">
            <v>06/05/2018</v>
          </cell>
          <cell r="AV1259" t="str">
            <v>14/03/2020</v>
          </cell>
          <cell r="AW1259" t="str">
            <v>TRABAJADOR/A SOCIAL</v>
          </cell>
          <cell r="AX1259" t="str">
            <v>Regimen 1057 (CAS)</v>
          </cell>
          <cell r="AY1259" t="str">
            <v>Contrato CAS</v>
          </cell>
          <cell r="AZ1259" t="str">
            <v>Sin Nivel Remunerativo</v>
          </cell>
          <cell r="BA1259" t="str">
            <v>0000-Sin Nivel Remunerativo</v>
          </cell>
          <cell r="BC1259" t="str">
            <v>Recursos Ordinarios</v>
          </cell>
          <cell r="BD1259" t="str">
            <v>2500</v>
          </cell>
          <cell r="BE1259" t="str">
            <v>Presencial</v>
          </cell>
          <cell r="BF1259" t="str">
            <v>NO</v>
          </cell>
          <cell r="BG1259" t="str">
            <v>NO</v>
          </cell>
          <cell r="BI1259" t="str">
            <v>NO</v>
          </cell>
          <cell r="BJ1259" t="str">
            <v>NO</v>
          </cell>
          <cell r="BL1259" t="str">
            <v>NO</v>
          </cell>
          <cell r="BM1259" t="str">
            <v>Contrato Administrativo de Servicios</v>
          </cell>
          <cell r="BN1259" t="str">
            <v>Profesionales de la Salud</v>
          </cell>
          <cell r="BO1259" t="str">
            <v>PROF. DE LA SALUD</v>
          </cell>
          <cell r="CL1259" t="str">
            <v>UE Red De Salud Abancay</v>
          </cell>
          <cell r="CM1259" t="str">
            <v>INACTIVO</v>
          </cell>
          <cell r="CQ1259" t="str">
            <v>Perú</v>
          </cell>
        </row>
        <row r="1260">
          <cell r="S1260" t="str">
            <v>72240614</v>
          </cell>
          <cell r="T1260" t="str">
            <v>YSMENIA</v>
          </cell>
          <cell r="U1260" t="str">
            <v>VARGAS</v>
          </cell>
          <cell r="V1260" t="str">
            <v>VERA</v>
          </cell>
          <cell r="W1260" t="str">
            <v>SIN DATOS</v>
          </cell>
          <cell r="X1260" t="str">
            <v>17/02/1992</v>
          </cell>
          <cell r="Y1260" t="str">
            <v>Femenino</v>
          </cell>
          <cell r="Z1260" t="str">
            <v>Soltero</v>
          </cell>
          <cell r="AA1260" t="str">
            <v>SEOANE</v>
          </cell>
          <cell r="AC1260" t="str">
            <v>ysmeniavargas.26@gmail.com</v>
          </cell>
          <cell r="AD1260" t="str">
            <v>940613642</v>
          </cell>
          <cell r="AE1260" t="str">
            <v>Superior Técnico</v>
          </cell>
          <cell r="AF1260" t="str">
            <v>Técnico superior completo</v>
          </cell>
          <cell r="AG1260" t="str">
            <v>TECNICO DE FARMACIA</v>
          </cell>
          <cell r="AK1260" t="str">
            <v>TITULO</v>
          </cell>
          <cell r="AM1260" t="str">
            <v>NO</v>
          </cell>
          <cell r="AR1260" t="str">
            <v>SI</v>
          </cell>
          <cell r="AS1260" t="str">
            <v>NO</v>
          </cell>
          <cell r="AT1260" t="str">
            <v>NO</v>
          </cell>
          <cell r="AV1260" t="str">
            <v>01/06/2019</v>
          </cell>
          <cell r="AW1260" t="str">
            <v>TECNICO/A EN FARMACIA I</v>
          </cell>
          <cell r="AX1260" t="str">
            <v>Regimen 1057 (CAS)</v>
          </cell>
          <cell r="AY1260" t="str">
            <v>Contrato CAS</v>
          </cell>
          <cell r="AZ1260" t="str">
            <v>Sin Nivel Remunerativo</v>
          </cell>
          <cell r="BA1260" t="str">
            <v>0000-Sin Nivel Remunerativo</v>
          </cell>
          <cell r="BC1260" t="str">
            <v>Recursos Ordinarios</v>
          </cell>
          <cell r="BD1260" t="str">
            <v>1800</v>
          </cell>
          <cell r="BE1260" t="str">
            <v>Presencial</v>
          </cell>
          <cell r="BF1260" t="str">
            <v>NO</v>
          </cell>
          <cell r="BG1260" t="str">
            <v>NO</v>
          </cell>
          <cell r="BI1260" t="str">
            <v>NO</v>
          </cell>
          <cell r="BJ1260" t="str">
            <v>NO</v>
          </cell>
          <cell r="BL1260" t="str">
            <v>NO</v>
          </cell>
          <cell r="BM1260" t="str">
            <v>Contrato Administrativo de Servicios</v>
          </cell>
          <cell r="BN1260" t="str">
            <v>Tecnicos</v>
          </cell>
          <cell r="BO1260" t="str">
            <v>TECNICO ASIS</v>
          </cell>
          <cell r="CL1260" t="str">
            <v>UE Red De Salud Abancay</v>
          </cell>
          <cell r="CM1260" t="str">
            <v>INACTIVO</v>
          </cell>
          <cell r="CQ1260" t="str">
            <v>Perú</v>
          </cell>
        </row>
        <row r="1261">
          <cell r="S1261" t="str">
            <v>42533281</v>
          </cell>
          <cell r="T1261" t="str">
            <v>YUDI</v>
          </cell>
          <cell r="U1261" t="str">
            <v>RODAS</v>
          </cell>
          <cell r="V1261" t="str">
            <v>CCOPA</v>
          </cell>
          <cell r="W1261" t="str">
            <v>SIN DATOS</v>
          </cell>
          <cell r="X1261" t="str">
            <v>30/04/1984</v>
          </cell>
          <cell r="Y1261" t="str">
            <v>Femenino</v>
          </cell>
          <cell r="Z1261" t="str">
            <v>Soltero</v>
          </cell>
          <cell r="AA1261" t="str">
            <v>PSJ.CIRO ALEGRIA G-03</v>
          </cell>
          <cell r="AE1261" t="str">
            <v>Superior Técnico</v>
          </cell>
          <cell r="AF1261" t="str">
            <v>Técnico superior completo</v>
          </cell>
          <cell r="AG1261" t="str">
            <v>TECNICO DE FARMACIA</v>
          </cell>
          <cell r="AK1261" t="str">
            <v>TITULO</v>
          </cell>
          <cell r="AM1261" t="str">
            <v>NO</v>
          </cell>
          <cell r="AR1261" t="str">
            <v>SI</v>
          </cell>
          <cell r="AS1261" t="str">
            <v>NO</v>
          </cell>
          <cell r="AT1261" t="str">
            <v>NO</v>
          </cell>
          <cell r="AV1261" t="str">
            <v>01/06/2019</v>
          </cell>
          <cell r="AW1261" t="str">
            <v>TECNICO/A EN FARMACIA I</v>
          </cell>
          <cell r="AX1261" t="str">
            <v>Regimen 1057 (CAS)</v>
          </cell>
          <cell r="AY1261" t="str">
            <v>Contrato CAS</v>
          </cell>
          <cell r="AZ1261" t="str">
            <v>Sin Nivel Remunerativo</v>
          </cell>
          <cell r="BA1261" t="str">
            <v>0000-Sin Nivel Remunerativo</v>
          </cell>
          <cell r="BC1261" t="str">
            <v>Recursos Ordinarios</v>
          </cell>
          <cell r="BD1261" t="str">
            <v>1800</v>
          </cell>
          <cell r="BE1261" t="str">
            <v>Presencial</v>
          </cell>
          <cell r="BF1261" t="str">
            <v>NO</v>
          </cell>
          <cell r="BG1261" t="str">
            <v>SI</v>
          </cell>
          <cell r="BI1261" t="str">
            <v>NO</v>
          </cell>
          <cell r="BJ1261" t="str">
            <v>NO</v>
          </cell>
          <cell r="BL1261" t="str">
            <v>NO</v>
          </cell>
          <cell r="BM1261" t="str">
            <v>Contrato Administrativo de Servicios</v>
          </cell>
          <cell r="BN1261" t="str">
            <v>Tecnicos</v>
          </cell>
          <cell r="BO1261" t="str">
            <v>TECNICO ASIS</v>
          </cell>
          <cell r="CL1261" t="str">
            <v>UE Red De Salud Abancay</v>
          </cell>
          <cell r="CM1261" t="str">
            <v>INACTIVO</v>
          </cell>
          <cell r="CQ1261" t="str">
            <v>Perú</v>
          </cell>
        </row>
        <row r="1262">
          <cell r="S1262" t="str">
            <v>31020767</v>
          </cell>
          <cell r="T1262" t="str">
            <v>FANNY</v>
          </cell>
          <cell r="U1262" t="str">
            <v>QUISPE</v>
          </cell>
          <cell r="V1262" t="str">
            <v>CUELLAR</v>
          </cell>
          <cell r="W1262" t="str">
            <v>SIN DATOS</v>
          </cell>
          <cell r="X1262" t="str">
            <v>09/08/1975</v>
          </cell>
          <cell r="Y1262" t="str">
            <v>Femenino</v>
          </cell>
          <cell r="Z1262" t="str">
            <v>Soltero</v>
          </cell>
          <cell r="AA1262" t="str">
            <v>AV SAN MIGUEL MZ M LT 18</v>
          </cell>
          <cell r="AE1262" t="str">
            <v>Superior Universitario</v>
          </cell>
          <cell r="AF1262" t="str">
            <v>Superior completo</v>
          </cell>
          <cell r="AG1262" t="str">
            <v>TRABAJADOR(A) SOCIAL</v>
          </cell>
          <cell r="AK1262" t="str">
            <v>TITULO</v>
          </cell>
          <cell r="AM1262" t="str">
            <v>NO</v>
          </cell>
          <cell r="AR1262" t="str">
            <v>SI</v>
          </cell>
          <cell r="AS1262" t="str">
            <v>NO</v>
          </cell>
          <cell r="AT1262" t="str">
            <v>NO</v>
          </cell>
          <cell r="AU1262" t="str">
            <v>01/01/2021</v>
          </cell>
          <cell r="AV1262" t="str">
            <v>01/01/2021</v>
          </cell>
          <cell r="AW1262" t="str">
            <v>TRABAJADOR/A SOCIAL</v>
          </cell>
          <cell r="AX1262" t="str">
            <v>Regimen 1057 (CAS)</v>
          </cell>
          <cell r="AY1262" t="str">
            <v>Contrato CAS</v>
          </cell>
          <cell r="BC1262" t="str">
            <v>Recursos Ordinarios</v>
          </cell>
          <cell r="BE1262" t="str">
            <v>Presencial</v>
          </cell>
          <cell r="BF1262" t="str">
            <v>NO</v>
          </cell>
          <cell r="BG1262" t="str">
            <v>SI</v>
          </cell>
          <cell r="BI1262" t="str">
            <v>NO</v>
          </cell>
          <cell r="BJ1262" t="str">
            <v>NO</v>
          </cell>
          <cell r="BL1262" t="str">
            <v>NO</v>
          </cell>
          <cell r="BM1262" t="str">
            <v>Contrato Administrativo de Servicios</v>
          </cell>
          <cell r="BN1262" t="str">
            <v>Profesionales de la Salud</v>
          </cell>
          <cell r="CL1262" t="str">
            <v>UE Red De Salud Abancay</v>
          </cell>
          <cell r="CM1262" t="str">
            <v>INACTIVO</v>
          </cell>
          <cell r="CQ1262" t="str">
            <v>Perú</v>
          </cell>
        </row>
        <row r="1263">
          <cell r="S1263" t="str">
            <v>31002696</v>
          </cell>
          <cell r="T1263" t="str">
            <v>WILLIAM</v>
          </cell>
          <cell r="U1263" t="str">
            <v>DAVALOS</v>
          </cell>
          <cell r="V1263" t="str">
            <v>SULLCAHUAMAN</v>
          </cell>
          <cell r="X1263" t="str">
            <v>1966-07-15</v>
          </cell>
          <cell r="Y1263" t="str">
            <v>Masculino</v>
          </cell>
          <cell r="AG1263" t="str">
            <v>ABOGADO</v>
          </cell>
          <cell r="AK1263" t="str">
            <v>TITULO</v>
          </cell>
          <cell r="AM1263" t="str">
            <v>NO</v>
          </cell>
          <cell r="AR1263" t="str">
            <v>SI</v>
          </cell>
          <cell r="AS1263" t="str">
            <v>NO</v>
          </cell>
          <cell r="AT1263" t="str">
            <v>NO</v>
          </cell>
          <cell r="AV1263" t="str">
            <v>0000-00-00</v>
          </cell>
          <cell r="AW1263" t="str">
            <v>ABOGADO/A</v>
          </cell>
          <cell r="AX1263" t="str">
            <v>Regimen 1057 (CAS)</v>
          </cell>
          <cell r="AY1263" t="str">
            <v>Contrato CAS</v>
          </cell>
          <cell r="AZ1263" t="str">
            <v>Sin Nivel Remunerativo</v>
          </cell>
          <cell r="BA1263" t="str">
            <v>0000-Sin Nivel Remunerativo</v>
          </cell>
          <cell r="BC1263" t="str">
            <v>Recursos Ordinarios</v>
          </cell>
          <cell r="BD1263" t="str">
            <v>0</v>
          </cell>
          <cell r="BF1263" t="str">
            <v>NO</v>
          </cell>
          <cell r="BG1263" t="str">
            <v>NO</v>
          </cell>
          <cell r="BI1263" t="str">
            <v>NO</v>
          </cell>
          <cell r="BJ1263" t="str">
            <v>NO</v>
          </cell>
          <cell r="BL1263" t="str">
            <v>NO</v>
          </cell>
          <cell r="BM1263" t="str">
            <v>Contrato Administrativo de Servicios</v>
          </cell>
          <cell r="BN1263" t="str">
            <v>Profesionales</v>
          </cell>
          <cell r="BO1263" t="str">
            <v>PROF. ADM</v>
          </cell>
          <cell r="CM1263" t="str">
            <v>INACTIVO</v>
          </cell>
          <cell r="CQ1263" t="str">
            <v>Perú</v>
          </cell>
        </row>
        <row r="1264">
          <cell r="S1264" t="str">
            <v>40138253</v>
          </cell>
          <cell r="T1264" t="str">
            <v>LUIS ALBERTO</v>
          </cell>
          <cell r="U1264" t="str">
            <v>IQUIRA</v>
          </cell>
          <cell r="V1264" t="str">
            <v>VARGAS</v>
          </cell>
          <cell r="W1264" t="str">
            <v>SIN DATOS</v>
          </cell>
          <cell r="X1264" t="str">
            <v>24/01/1979</v>
          </cell>
          <cell r="Y1264" t="str">
            <v>Masculino</v>
          </cell>
          <cell r="Z1264" t="str">
            <v>Casado</v>
          </cell>
          <cell r="AA1264" t="str">
            <v>URB QUINTA TRISTAN Y 2</v>
          </cell>
          <cell r="AC1264" t="str">
            <v>luis_iquira@hotmail.com</v>
          </cell>
          <cell r="AD1264" t="str">
            <v>983619230</v>
          </cell>
          <cell r="AE1264" t="str">
            <v>Superior Universitario</v>
          </cell>
          <cell r="AF1264" t="str">
            <v>Superior completo</v>
          </cell>
          <cell r="AG1264" t="str">
            <v>INGENIERO DE SISTEMAS E INFORMATICA</v>
          </cell>
          <cell r="AK1264" t="str">
            <v>TITULO</v>
          </cell>
          <cell r="AL1264" t="str">
            <v>78284</v>
          </cell>
          <cell r="AM1264" t="str">
            <v>NO</v>
          </cell>
          <cell r="AR1264" t="str">
            <v>SI</v>
          </cell>
          <cell r="AS1264" t="str">
            <v>NO</v>
          </cell>
          <cell r="AT1264" t="str">
            <v>NO</v>
          </cell>
          <cell r="AV1264" t="str">
            <v>2013-12-06</v>
          </cell>
          <cell r="AW1264" t="str">
            <v>ESPECIALISTA EN ADMINISTRACION DE RECURSOS HUMANOS</v>
          </cell>
          <cell r="AX1264" t="str">
            <v>Regimen 1057 (CAS)</v>
          </cell>
          <cell r="AY1264" t="str">
            <v>Contrato CAS</v>
          </cell>
          <cell r="AZ1264" t="str">
            <v>Sin Nivel Remunerativo</v>
          </cell>
          <cell r="BA1264" t="str">
            <v>0000-Sin Nivel Remunerativo</v>
          </cell>
          <cell r="BC1264" t="str">
            <v>Recursos Ordinarios</v>
          </cell>
          <cell r="BF1264" t="str">
            <v>NO</v>
          </cell>
          <cell r="BG1264" t="str">
            <v>NO</v>
          </cell>
          <cell r="BI1264" t="str">
            <v>NO</v>
          </cell>
          <cell r="BJ1264" t="str">
            <v>NO</v>
          </cell>
          <cell r="BL1264" t="str">
            <v>NO</v>
          </cell>
          <cell r="BM1264" t="str">
            <v>Contrato Administrativo de Servicios</v>
          </cell>
          <cell r="BN1264" t="str">
            <v>Profesionales</v>
          </cell>
          <cell r="BO1264" t="str">
            <v>PROF. ADM</v>
          </cell>
          <cell r="CL1264" t="str">
            <v>UE Red De Salud Abancay</v>
          </cell>
          <cell r="CM1264" t="str">
            <v>INACTIVO</v>
          </cell>
          <cell r="CQ1264" t="str">
            <v>Perú</v>
          </cell>
        </row>
        <row r="1265">
          <cell r="S1265" t="str">
            <v>09861381</v>
          </cell>
          <cell r="T1265" t="str">
            <v>DAVID</v>
          </cell>
          <cell r="U1265" t="str">
            <v>OLAZABAL</v>
          </cell>
          <cell r="V1265" t="str">
            <v>ROMAN</v>
          </cell>
          <cell r="X1265" t="str">
            <v>1975-09-23</v>
          </cell>
          <cell r="Y1265" t="str">
            <v>Masculino</v>
          </cell>
          <cell r="AC1265" t="str">
            <v>davidolazabal993@hotmail.com</v>
          </cell>
          <cell r="AD1265" t="str">
            <v>995733302</v>
          </cell>
          <cell r="AM1265" t="str">
            <v>NO</v>
          </cell>
          <cell r="AR1265" t="str">
            <v>SI</v>
          </cell>
          <cell r="AS1265" t="str">
            <v>NO</v>
          </cell>
          <cell r="AT1265" t="str">
            <v>NO</v>
          </cell>
          <cell r="AV1265" t="str">
            <v>2015-09-01</v>
          </cell>
          <cell r="AX1265" t="str">
            <v>Regimen 1057 (CAS)</v>
          </cell>
          <cell r="AY1265" t="str">
            <v>Contrato CAS</v>
          </cell>
          <cell r="AZ1265" t="str">
            <v>Sin Nivel Remunerativo</v>
          </cell>
          <cell r="BA1265" t="str">
            <v>0000-Sin Nivel Remunerativo</v>
          </cell>
          <cell r="BC1265" t="str">
            <v>Donaciones y Transferencias</v>
          </cell>
          <cell r="BF1265" t="str">
            <v>NO</v>
          </cell>
          <cell r="BG1265" t="str">
            <v>NO</v>
          </cell>
          <cell r="BI1265" t="str">
            <v>NO</v>
          </cell>
          <cell r="BJ1265" t="str">
            <v>NO</v>
          </cell>
          <cell r="BL1265" t="str">
            <v>NO</v>
          </cell>
          <cell r="BM1265" t="str">
            <v>Contrato Administrativo de Servicios</v>
          </cell>
          <cell r="CM1265" t="str">
            <v>INACTIVO</v>
          </cell>
          <cell r="CQ1265" t="str">
            <v>Perú</v>
          </cell>
        </row>
        <row r="1266">
          <cell r="S1266" t="str">
            <v>01285089</v>
          </cell>
          <cell r="T1266" t="str">
            <v>JUAN JOSE</v>
          </cell>
          <cell r="U1266" t="str">
            <v>ROJAS</v>
          </cell>
          <cell r="V1266" t="str">
            <v>APAZA</v>
          </cell>
          <cell r="X1266" t="str">
            <v>1963-11-24</v>
          </cell>
          <cell r="Y1266" t="str">
            <v>Masculino</v>
          </cell>
          <cell r="AG1266" t="str">
            <v>ECONOMISTA</v>
          </cell>
          <cell r="AK1266" t="str">
            <v>TITULO</v>
          </cell>
          <cell r="AM1266" t="str">
            <v>NO</v>
          </cell>
          <cell r="AR1266" t="str">
            <v>SI</v>
          </cell>
          <cell r="AS1266" t="str">
            <v>NO</v>
          </cell>
          <cell r="AT1266" t="str">
            <v>NO</v>
          </cell>
          <cell r="AV1266" t="str">
            <v>2012-06-01</v>
          </cell>
          <cell r="AW1266" t="str">
            <v>ASISTENTE/A ADMINISTRATIVO I</v>
          </cell>
          <cell r="AX1266" t="str">
            <v>Regimen 1057 (CAS)</v>
          </cell>
          <cell r="AY1266" t="str">
            <v>Contrato CAS</v>
          </cell>
          <cell r="AZ1266" t="str">
            <v>Sin Nivel Remunerativo</v>
          </cell>
          <cell r="BA1266" t="str">
            <v>0000-Sin Nivel Remunerativo</v>
          </cell>
          <cell r="BC1266" t="str">
            <v>Recursos Ordinarios</v>
          </cell>
          <cell r="BD1266" t="str">
            <v>0</v>
          </cell>
          <cell r="BF1266" t="str">
            <v>NO</v>
          </cell>
          <cell r="BG1266" t="str">
            <v>NO</v>
          </cell>
          <cell r="BI1266" t="str">
            <v>NO</v>
          </cell>
          <cell r="BJ1266" t="str">
            <v>NO</v>
          </cell>
          <cell r="BL1266" t="str">
            <v>NO</v>
          </cell>
          <cell r="BM1266" t="str">
            <v>Contrato Administrativo de Servicios</v>
          </cell>
          <cell r="BN1266" t="str">
            <v>Profesionales</v>
          </cell>
          <cell r="BO1266" t="str">
            <v>PROF. ADM</v>
          </cell>
          <cell r="CM1266" t="str">
            <v>INACTIVO</v>
          </cell>
          <cell r="CQ1266" t="str">
            <v>Perú</v>
          </cell>
        </row>
        <row r="1267">
          <cell r="S1267" t="str">
            <v>31038427</v>
          </cell>
          <cell r="T1267" t="str">
            <v>TANIA</v>
          </cell>
          <cell r="U1267" t="str">
            <v>MENDIVIL</v>
          </cell>
          <cell r="V1267" t="str">
            <v>WARTHON</v>
          </cell>
          <cell r="X1267" t="str">
            <v>1973-09-05</v>
          </cell>
          <cell r="Y1267" t="str">
            <v>Femenino</v>
          </cell>
          <cell r="AM1267" t="str">
            <v>NO</v>
          </cell>
          <cell r="AR1267" t="str">
            <v>SI</v>
          </cell>
          <cell r="AS1267" t="str">
            <v>NO</v>
          </cell>
          <cell r="AT1267" t="str">
            <v>NO</v>
          </cell>
          <cell r="AV1267" t="str">
            <v>2013-01-01</v>
          </cell>
          <cell r="AX1267" t="str">
            <v>Regimen 1057 (CAS)</v>
          </cell>
          <cell r="AY1267" t="str">
            <v>Contrato CAS</v>
          </cell>
          <cell r="AZ1267" t="str">
            <v>Sin Nivel Remunerativo</v>
          </cell>
          <cell r="BA1267" t="str">
            <v>0000-Sin Nivel Remunerativo</v>
          </cell>
          <cell r="BC1267" t="str">
            <v>Recursos Ordinarios</v>
          </cell>
          <cell r="BD1267" t="str">
            <v>0</v>
          </cell>
          <cell r="BF1267" t="str">
            <v>NO</v>
          </cell>
          <cell r="BG1267" t="str">
            <v>NO</v>
          </cell>
          <cell r="BI1267" t="str">
            <v>NO</v>
          </cell>
          <cell r="BJ1267" t="str">
            <v>NO</v>
          </cell>
          <cell r="BL1267" t="str">
            <v>NO</v>
          </cell>
          <cell r="BM1267" t="str">
            <v>Contrato Administrativo de Servicios</v>
          </cell>
          <cell r="CM1267" t="str">
            <v>INACTIVO</v>
          </cell>
          <cell r="CQ1267" t="str">
            <v>Perú</v>
          </cell>
        </row>
        <row r="1268">
          <cell r="S1268" t="str">
            <v>44926781</v>
          </cell>
          <cell r="T1268" t="str">
            <v>KATHERINE MARGGY</v>
          </cell>
          <cell r="U1268" t="str">
            <v>GONGORA</v>
          </cell>
          <cell r="V1268" t="str">
            <v>JARA</v>
          </cell>
          <cell r="X1268" t="str">
            <v>1987-06-28</v>
          </cell>
          <cell r="Y1268" t="str">
            <v>Femenino</v>
          </cell>
          <cell r="AM1268" t="str">
            <v>NO</v>
          </cell>
          <cell r="AR1268" t="str">
            <v>SI</v>
          </cell>
          <cell r="AS1268" t="str">
            <v>NO</v>
          </cell>
          <cell r="AT1268" t="str">
            <v>NO</v>
          </cell>
          <cell r="AV1268" t="str">
            <v>2014-03-07</v>
          </cell>
          <cell r="AX1268" t="str">
            <v>Regimen 1057 (CAS)</v>
          </cell>
          <cell r="AY1268" t="str">
            <v>Contrato CAS</v>
          </cell>
          <cell r="AZ1268" t="str">
            <v>Sin Nivel Remunerativo</v>
          </cell>
          <cell r="BA1268" t="str">
            <v>0000-Sin Nivel Remunerativo</v>
          </cell>
          <cell r="BC1268" t="str">
            <v>Donaciones y Transferencias</v>
          </cell>
          <cell r="BF1268" t="str">
            <v>NO</v>
          </cell>
          <cell r="BG1268" t="str">
            <v>NO</v>
          </cell>
          <cell r="BI1268" t="str">
            <v>NO</v>
          </cell>
          <cell r="BJ1268" t="str">
            <v>NO</v>
          </cell>
          <cell r="BL1268" t="str">
            <v>NO</v>
          </cell>
          <cell r="BM1268" t="str">
            <v>Contrato Administrativo de Servicios</v>
          </cell>
          <cell r="CM1268" t="str">
            <v>INACTIVO</v>
          </cell>
          <cell r="CQ1268" t="str">
            <v>Perú</v>
          </cell>
        </row>
        <row r="1269">
          <cell r="S1269" t="str">
            <v>41022766</v>
          </cell>
          <cell r="T1269" t="str">
            <v>JUAN GREG</v>
          </cell>
          <cell r="U1269" t="str">
            <v>SAAVEDRA</v>
          </cell>
          <cell r="V1269" t="str">
            <v>VERGARA</v>
          </cell>
          <cell r="X1269" t="str">
            <v>1981-06-25</v>
          </cell>
          <cell r="Y1269" t="str">
            <v>Masculino</v>
          </cell>
          <cell r="AM1269" t="str">
            <v>NO</v>
          </cell>
          <cell r="AR1269" t="str">
            <v>SI</v>
          </cell>
          <cell r="AS1269" t="str">
            <v>NO</v>
          </cell>
          <cell r="AT1269" t="str">
            <v>NO</v>
          </cell>
          <cell r="AV1269" t="str">
            <v>2014-10-01</v>
          </cell>
          <cell r="AX1269" t="str">
            <v>Regimen 276</v>
          </cell>
          <cell r="AY1269" t="str">
            <v>Contratado 276 - Plazo fijo</v>
          </cell>
          <cell r="AZ1269" t="str">
            <v>SPE</v>
          </cell>
          <cell r="BA1269" t="str">
            <v>0092-SPE-Servidor Profesional E</v>
          </cell>
          <cell r="BF1269" t="str">
            <v>NO</v>
          </cell>
          <cell r="BG1269" t="str">
            <v>NO</v>
          </cell>
          <cell r="BI1269" t="str">
            <v>NO</v>
          </cell>
          <cell r="BJ1269" t="str">
            <v>NO</v>
          </cell>
          <cell r="BL1269" t="str">
            <v>NO</v>
          </cell>
          <cell r="BM1269" t="str">
            <v>Activos</v>
          </cell>
          <cell r="BN1269" t="str">
            <v>Profesionales</v>
          </cell>
          <cell r="CM1269" t="str">
            <v>INACTIVO</v>
          </cell>
          <cell r="CQ1269" t="str">
            <v>Perú</v>
          </cell>
        </row>
        <row r="1270">
          <cell r="S1270" t="str">
            <v>16012846</v>
          </cell>
          <cell r="T1270" t="str">
            <v>ELIO</v>
          </cell>
          <cell r="U1270" t="str">
            <v>LOAYZA</v>
          </cell>
          <cell r="V1270" t="str">
            <v>CHACON</v>
          </cell>
          <cell r="W1270" t="str">
            <v>SIN DATOS</v>
          </cell>
          <cell r="X1270" t="str">
            <v>30/12/1968</v>
          </cell>
          <cell r="Y1270" t="str">
            <v>Masculino</v>
          </cell>
          <cell r="Z1270" t="str">
            <v>Soltero</v>
          </cell>
          <cell r="AA1270" t="str">
            <v>AV.JULIO VELARDE VALENCIA S/N</v>
          </cell>
          <cell r="AC1270" t="str">
            <v>eloayzacha@hotmail.com</v>
          </cell>
          <cell r="AD1270" t="str">
            <v>991428101</v>
          </cell>
          <cell r="AE1270" t="str">
            <v>Superior Universitario</v>
          </cell>
          <cell r="AF1270" t="str">
            <v>Superior completo</v>
          </cell>
          <cell r="AG1270" t="str">
            <v>ABOGADO</v>
          </cell>
          <cell r="AK1270" t="str">
            <v>TITULO</v>
          </cell>
          <cell r="AM1270" t="str">
            <v>NO</v>
          </cell>
          <cell r="AR1270" t="str">
            <v>SI</v>
          </cell>
          <cell r="AS1270" t="str">
            <v>NO</v>
          </cell>
          <cell r="AT1270" t="str">
            <v>NO</v>
          </cell>
          <cell r="AV1270" t="str">
            <v>2016-01-01</v>
          </cell>
          <cell r="AW1270" t="str">
            <v>ABOGADO/A</v>
          </cell>
          <cell r="AX1270" t="str">
            <v>Regimen 1057 (CAS)</v>
          </cell>
          <cell r="AY1270" t="str">
            <v>Contrato CAS</v>
          </cell>
          <cell r="AZ1270" t="str">
            <v>Sin Nivel Remunerativo</v>
          </cell>
          <cell r="BA1270" t="str">
            <v>0000-Sin Nivel Remunerativo</v>
          </cell>
          <cell r="BC1270" t="str">
            <v>Recursos Ordinarios</v>
          </cell>
          <cell r="BF1270" t="str">
            <v>NO</v>
          </cell>
          <cell r="BG1270" t="str">
            <v>NO</v>
          </cell>
          <cell r="BI1270" t="str">
            <v>NO</v>
          </cell>
          <cell r="BJ1270" t="str">
            <v>NO</v>
          </cell>
          <cell r="BL1270" t="str">
            <v>NO</v>
          </cell>
          <cell r="BM1270" t="str">
            <v>Contrato Administrativo de Servicios</v>
          </cell>
          <cell r="BN1270" t="str">
            <v>Profesionales</v>
          </cell>
          <cell r="BO1270" t="str">
            <v>PROF. ADM</v>
          </cell>
          <cell r="CL1270" t="str">
            <v>UE Red De Salud Abancay</v>
          </cell>
          <cell r="CM1270" t="str">
            <v>INACTIVO</v>
          </cell>
          <cell r="CQ1270" t="str">
            <v>Perú</v>
          </cell>
        </row>
        <row r="1271">
          <cell r="S1271" t="str">
            <v>80035457</v>
          </cell>
          <cell r="T1271" t="str">
            <v>TULA</v>
          </cell>
          <cell r="U1271" t="str">
            <v>DURAND</v>
          </cell>
          <cell r="V1271" t="str">
            <v>ALARCON</v>
          </cell>
          <cell r="W1271" t="str">
            <v>SIN DATOS</v>
          </cell>
          <cell r="X1271" t="str">
            <v>17/06/1976</v>
          </cell>
          <cell r="Y1271" t="str">
            <v>Femenino</v>
          </cell>
          <cell r="Z1271" t="str">
            <v>Soltero</v>
          </cell>
          <cell r="AA1271" t="str">
            <v>SIN DATOS</v>
          </cell>
          <cell r="AE1271" t="str">
            <v>Superior Universitario</v>
          </cell>
          <cell r="AF1271" t="str">
            <v>Superior completo</v>
          </cell>
          <cell r="AG1271" t="str">
            <v>CONTADOR PUBLICO</v>
          </cell>
          <cell r="AK1271" t="str">
            <v>TITULO</v>
          </cell>
          <cell r="AM1271" t="str">
            <v>NO</v>
          </cell>
          <cell r="AR1271" t="str">
            <v>SI</v>
          </cell>
          <cell r="AS1271" t="str">
            <v>NO</v>
          </cell>
          <cell r="AT1271" t="str">
            <v>NO</v>
          </cell>
          <cell r="AV1271" t="str">
            <v>2015-04-01</v>
          </cell>
          <cell r="AW1271" t="str">
            <v>CONTADOR/A I</v>
          </cell>
          <cell r="AX1271" t="str">
            <v>Regimen 1057 (CAS)</v>
          </cell>
          <cell r="AY1271" t="str">
            <v>Contrato CAS</v>
          </cell>
          <cell r="AZ1271" t="str">
            <v>Sin Nivel Remunerativo</v>
          </cell>
          <cell r="BA1271" t="str">
            <v>0000-Sin Nivel Remunerativo</v>
          </cell>
          <cell r="BC1271" t="str">
            <v>Recursos Ordinarios</v>
          </cell>
          <cell r="BD1271" t="str">
            <v>3600</v>
          </cell>
          <cell r="BF1271" t="str">
            <v>NO</v>
          </cell>
          <cell r="BG1271" t="str">
            <v>NO</v>
          </cell>
          <cell r="BI1271" t="str">
            <v>NO</v>
          </cell>
          <cell r="BJ1271" t="str">
            <v>NO</v>
          </cell>
          <cell r="BL1271" t="str">
            <v>NO</v>
          </cell>
          <cell r="BM1271" t="str">
            <v>Contrato Administrativo de Servicios</v>
          </cell>
          <cell r="BN1271" t="str">
            <v>Profesionales</v>
          </cell>
          <cell r="BO1271" t="str">
            <v>PROF. ADM</v>
          </cell>
          <cell r="CL1271" t="str">
            <v>UE Red De Salud Abancay</v>
          </cell>
          <cell r="CM1271" t="str">
            <v>INACTIVO</v>
          </cell>
          <cell r="CQ1271" t="str">
            <v>Perú</v>
          </cell>
        </row>
        <row r="1272">
          <cell r="S1272" t="str">
            <v>08162220</v>
          </cell>
          <cell r="T1272" t="str">
            <v>RUBEN</v>
          </cell>
          <cell r="U1272" t="str">
            <v>BARAZORDA</v>
          </cell>
          <cell r="V1272" t="str">
            <v>BORDA</v>
          </cell>
          <cell r="W1272" t="str">
            <v>SIN DATOS</v>
          </cell>
          <cell r="X1272" t="str">
            <v>10/05/1971</v>
          </cell>
          <cell r="Y1272" t="str">
            <v>Masculino</v>
          </cell>
          <cell r="Z1272" t="str">
            <v>Soltero</v>
          </cell>
          <cell r="AA1272" t="str">
            <v>NUÑEZ</v>
          </cell>
          <cell r="AB1272" t="str">
            <v>10081622201</v>
          </cell>
          <cell r="AD1272" t="str">
            <v>983151059</v>
          </cell>
          <cell r="AE1272" t="str">
            <v>Superior Universitario</v>
          </cell>
          <cell r="AF1272" t="str">
            <v>Superior completo</v>
          </cell>
          <cell r="AG1272" t="str">
            <v>ABOGADO</v>
          </cell>
          <cell r="AK1272" t="str">
            <v>TITULO</v>
          </cell>
          <cell r="AL1272" t="str">
            <v>59319</v>
          </cell>
          <cell r="AM1272" t="str">
            <v>NO</v>
          </cell>
          <cell r="AR1272" t="str">
            <v>SI</v>
          </cell>
          <cell r="AS1272" t="str">
            <v>NO</v>
          </cell>
          <cell r="AT1272" t="str">
            <v>NO</v>
          </cell>
          <cell r="AU1272" t="str">
            <v>2016-02-04</v>
          </cell>
          <cell r="AV1272" t="str">
            <v>2016-02-04</v>
          </cell>
          <cell r="AW1272" t="str">
            <v>ESPECIALISTA EN DESARROLLO DE RECURSOS HUMANOS I</v>
          </cell>
          <cell r="AX1272" t="str">
            <v>Regimen 1057 (CAS)</v>
          </cell>
          <cell r="AY1272" t="str">
            <v>Contrato CAS</v>
          </cell>
          <cell r="AZ1272" t="str">
            <v>Sin Nivel Remunerativo</v>
          </cell>
          <cell r="BA1272" t="str">
            <v>0000-Sin Nivel Remunerativo</v>
          </cell>
          <cell r="BC1272" t="str">
            <v>Recursos Ordinarios</v>
          </cell>
          <cell r="BD1272" t="str">
            <v>3600</v>
          </cell>
          <cell r="BE1272" t="str">
            <v>Presencial</v>
          </cell>
          <cell r="BF1272" t="str">
            <v>NO</v>
          </cell>
          <cell r="BG1272" t="str">
            <v>NO</v>
          </cell>
          <cell r="BI1272" t="str">
            <v>NO</v>
          </cell>
          <cell r="BJ1272" t="str">
            <v>NO</v>
          </cell>
          <cell r="BL1272" t="str">
            <v>NO</v>
          </cell>
          <cell r="BM1272" t="str">
            <v>Contrato Administrativo de Servicios</v>
          </cell>
          <cell r="BN1272" t="str">
            <v>Profesionales</v>
          </cell>
          <cell r="BO1272" t="str">
            <v>PROF. ADM</v>
          </cell>
          <cell r="CL1272" t="str">
            <v>UE Red De Salud Abancay</v>
          </cell>
          <cell r="CM1272" t="str">
            <v>INACTIVO</v>
          </cell>
          <cell r="CQ1272" t="str">
            <v>Perú</v>
          </cell>
        </row>
        <row r="1273">
          <cell r="S1273" t="str">
            <v>31006249</v>
          </cell>
          <cell r="T1273" t="str">
            <v>LEONARDO</v>
          </cell>
          <cell r="U1273" t="str">
            <v>BATALLANOS</v>
          </cell>
          <cell r="V1273" t="str">
            <v>CERVANTES</v>
          </cell>
          <cell r="W1273" t="str">
            <v>SIN DATOS</v>
          </cell>
          <cell r="X1273" t="str">
            <v>13/03/1964</v>
          </cell>
          <cell r="Y1273" t="str">
            <v>Masculino</v>
          </cell>
          <cell r="Z1273" t="str">
            <v>Casado</v>
          </cell>
          <cell r="AA1273" t="str">
            <v>AV.ELIAS 139</v>
          </cell>
          <cell r="AE1273" t="str">
            <v>Superior Universitario</v>
          </cell>
          <cell r="AF1273" t="str">
            <v>Superior completo</v>
          </cell>
          <cell r="AG1273" t="str">
            <v>ABOGADO</v>
          </cell>
          <cell r="AK1273" t="str">
            <v>TITULO</v>
          </cell>
          <cell r="AL1273" t="str">
            <v>487</v>
          </cell>
          <cell r="AM1273" t="str">
            <v>NO</v>
          </cell>
          <cell r="AR1273" t="str">
            <v>SI</v>
          </cell>
          <cell r="AS1273" t="str">
            <v>NO</v>
          </cell>
          <cell r="AT1273" t="str">
            <v>NO</v>
          </cell>
          <cell r="AV1273" t="str">
            <v>01/06/2021</v>
          </cell>
          <cell r="AW1273" t="str">
            <v>JEFE/A DE OFICINA</v>
          </cell>
          <cell r="AX1273" t="str">
            <v>Regimen 1057 (CAS)</v>
          </cell>
          <cell r="AY1273" t="str">
            <v>Contrato CAS</v>
          </cell>
          <cell r="AZ1273" t="str">
            <v>Sin Nivel Remunerativo</v>
          </cell>
          <cell r="BA1273" t="str">
            <v>0000-Sin Nivel Remunerativo</v>
          </cell>
          <cell r="BC1273" t="str">
            <v>Recursos Ordinarios</v>
          </cell>
          <cell r="BD1273" t="str">
            <v>3600</v>
          </cell>
          <cell r="BE1273" t="str">
            <v>Presencial</v>
          </cell>
          <cell r="BF1273" t="str">
            <v>NO</v>
          </cell>
          <cell r="BG1273" t="str">
            <v>NO</v>
          </cell>
          <cell r="BI1273" t="str">
            <v>NO</v>
          </cell>
          <cell r="BJ1273" t="str">
            <v>NO</v>
          </cell>
          <cell r="BL1273" t="str">
            <v>NO</v>
          </cell>
          <cell r="BM1273" t="str">
            <v>Contrato Administrativo de Servicios</v>
          </cell>
          <cell r="BN1273" t="str">
            <v>Funcionarios y Directivos</v>
          </cell>
          <cell r="BO1273" t="str">
            <v>PROF. ADM</v>
          </cell>
          <cell r="CL1273" t="str">
            <v>UE Red De Salud Abancay</v>
          </cell>
          <cell r="CM1273" t="str">
            <v>INACTIVO</v>
          </cell>
          <cell r="CQ1273" t="str">
            <v>Perú</v>
          </cell>
        </row>
        <row r="1274">
          <cell r="S1274" t="str">
            <v>422575000</v>
          </cell>
          <cell r="T1274" t="str">
            <v>RICHARD</v>
          </cell>
          <cell r="U1274" t="str">
            <v>PANIURA</v>
          </cell>
          <cell r="V1274" t="str">
            <v>HUAMANI</v>
          </cell>
          <cell r="W1274" t="str">
            <v>SIN DATOS</v>
          </cell>
          <cell r="X1274" t="str">
            <v>09/07/1981</v>
          </cell>
          <cell r="Y1274" t="str">
            <v>Masculino</v>
          </cell>
          <cell r="Z1274" t="str">
            <v>Soltero</v>
          </cell>
          <cell r="AA1274" t="str">
            <v>CFF: PJ JAVIER HERAUD 320</v>
          </cell>
          <cell r="AE1274" t="str">
            <v>Superior Universitario</v>
          </cell>
          <cell r="AF1274" t="str">
            <v>Superior completo</v>
          </cell>
          <cell r="AG1274" t="str">
            <v>ABOGADO</v>
          </cell>
          <cell r="AK1274" t="str">
            <v>TITULO</v>
          </cell>
          <cell r="AM1274" t="str">
            <v>NO</v>
          </cell>
          <cell r="AR1274" t="str">
            <v>SI</v>
          </cell>
          <cell r="AS1274" t="str">
            <v>NO</v>
          </cell>
          <cell r="AT1274" t="str">
            <v>NO</v>
          </cell>
          <cell r="AV1274" t="str">
            <v>01/04/2018</v>
          </cell>
          <cell r="AW1274" t="str">
            <v>DIRECTOR/A DE RED DE SALUD</v>
          </cell>
          <cell r="AX1274" t="str">
            <v>Regimen 1057 (CAS)</v>
          </cell>
          <cell r="AY1274" t="str">
            <v>Contrato CAS</v>
          </cell>
          <cell r="AZ1274" t="str">
            <v>Sin Nivel Remunerativo</v>
          </cell>
          <cell r="BA1274" t="str">
            <v>0000-Sin Nivel Remunerativo</v>
          </cell>
          <cell r="BC1274" t="str">
            <v>Recursos Ordinarios</v>
          </cell>
          <cell r="BF1274" t="str">
            <v>NO</v>
          </cell>
          <cell r="BG1274" t="str">
            <v>NO</v>
          </cell>
          <cell r="BI1274" t="str">
            <v>NO</v>
          </cell>
          <cell r="BJ1274" t="str">
            <v>NO</v>
          </cell>
          <cell r="BL1274" t="str">
            <v>NO</v>
          </cell>
          <cell r="BM1274" t="str">
            <v>Contrato Administrativo de Servicios</v>
          </cell>
          <cell r="BN1274" t="str">
            <v>Funcionarios y Directivos</v>
          </cell>
          <cell r="BO1274" t="str">
            <v>PROF. ADM</v>
          </cell>
          <cell r="CL1274" t="str">
            <v>UE Red De Salud Abancay</v>
          </cell>
          <cell r="CM1274" t="str">
            <v>INACTIVO</v>
          </cell>
          <cell r="CQ1274" t="str">
            <v>Perú</v>
          </cell>
        </row>
        <row r="1275">
          <cell r="S1275" t="str">
            <v>40335363</v>
          </cell>
          <cell r="T1275" t="str">
            <v>CRISTIAN MOISES</v>
          </cell>
          <cell r="U1275" t="str">
            <v>CHANI</v>
          </cell>
          <cell r="V1275" t="str">
            <v>SEQUEIROS</v>
          </cell>
          <cell r="W1275" t="str">
            <v>SIN DATOS</v>
          </cell>
          <cell r="X1275" t="str">
            <v>22/09/1979</v>
          </cell>
          <cell r="Y1275" t="str">
            <v>Masculino</v>
          </cell>
          <cell r="Z1275" t="str">
            <v>Soltero</v>
          </cell>
          <cell r="AA1275" t="str">
            <v>AV.PERU S/N</v>
          </cell>
          <cell r="AE1275" t="str">
            <v>Superior Universitario</v>
          </cell>
          <cell r="AF1275" t="str">
            <v>Superior completo</v>
          </cell>
          <cell r="AG1275" t="str">
            <v>ABOGADO</v>
          </cell>
          <cell r="AH1275" t="str">
            <v>ABOGADO</v>
          </cell>
          <cell r="AK1275" t="str">
            <v>TITULO</v>
          </cell>
          <cell r="AL1275" t="str">
            <v>718</v>
          </cell>
          <cell r="AM1275" t="str">
            <v>NO</v>
          </cell>
          <cell r="AR1275" t="str">
            <v>SI</v>
          </cell>
          <cell r="AS1275" t="str">
            <v>NO</v>
          </cell>
          <cell r="AT1275" t="str">
            <v>NO</v>
          </cell>
          <cell r="AV1275" t="str">
            <v>0000-00-00</v>
          </cell>
          <cell r="AW1275" t="str">
            <v>ABOGADO/A</v>
          </cell>
          <cell r="AX1275" t="str">
            <v>Regimen 1057 (CAS)</v>
          </cell>
          <cell r="AY1275" t="str">
            <v>Contrato CAS</v>
          </cell>
          <cell r="AZ1275" t="str">
            <v>Sin Nivel Remunerativo</v>
          </cell>
          <cell r="BA1275" t="str">
            <v>0000-Sin Nivel Remunerativo</v>
          </cell>
          <cell r="BC1275" t="str">
            <v>Recursos Ordinarios</v>
          </cell>
          <cell r="BF1275" t="str">
            <v>NO</v>
          </cell>
          <cell r="BG1275" t="str">
            <v>NO</v>
          </cell>
          <cell r="BI1275" t="str">
            <v>NO</v>
          </cell>
          <cell r="BJ1275" t="str">
            <v>NO</v>
          </cell>
          <cell r="BL1275" t="str">
            <v>NO</v>
          </cell>
          <cell r="BM1275" t="str">
            <v>Contrato Administrativo de Servicios</v>
          </cell>
          <cell r="BN1275" t="str">
            <v>Profesionales</v>
          </cell>
          <cell r="BO1275" t="str">
            <v>PROF. ADM</v>
          </cell>
          <cell r="CL1275" t="str">
            <v>UE Red De Salud Abancay</v>
          </cell>
          <cell r="CM1275" t="str">
            <v>INACTIVO</v>
          </cell>
          <cell r="CQ1275" t="str">
            <v>Perú</v>
          </cell>
        </row>
        <row r="1276">
          <cell r="S1276" t="str">
            <v>31002630</v>
          </cell>
          <cell r="T1276" t="str">
            <v>SEGUNDINO</v>
          </cell>
          <cell r="U1276" t="str">
            <v>SERRANO</v>
          </cell>
          <cell r="V1276" t="str">
            <v>LOPEZ</v>
          </cell>
          <cell r="W1276" t="str">
            <v>SIN DATOS</v>
          </cell>
          <cell r="X1276" t="str">
            <v>01/06/1945</v>
          </cell>
          <cell r="Y1276" t="str">
            <v>Masculino</v>
          </cell>
          <cell r="Z1276" t="str">
            <v>Casado</v>
          </cell>
          <cell r="AA1276" t="str">
            <v>AV.PRADO 501</v>
          </cell>
          <cell r="AC1276" t="str">
            <v>segundinosl@gmail.com</v>
          </cell>
          <cell r="AD1276" t="str">
            <v>983646874</v>
          </cell>
          <cell r="AE1276" t="str">
            <v>Superior Técnico</v>
          </cell>
          <cell r="AF1276" t="str">
            <v>Técnico superior completo</v>
          </cell>
          <cell r="AG1276" t="str">
            <v>TECNICO SANITARIO AMBIENTAL</v>
          </cell>
          <cell r="AK1276" t="str">
            <v>TITULO</v>
          </cell>
          <cell r="AM1276" t="str">
            <v>NO</v>
          </cell>
          <cell r="AR1276" t="str">
            <v>SI</v>
          </cell>
          <cell r="AS1276" t="str">
            <v>NO</v>
          </cell>
          <cell r="AT1276" t="str">
            <v>NO</v>
          </cell>
          <cell r="AV1276" t="str">
            <v>1976-01-01</v>
          </cell>
          <cell r="AW1276" t="str">
            <v>TECNICO/A SANITARIO AMBIENTAL I</v>
          </cell>
          <cell r="AX1276" t="str">
            <v>Regimen 276</v>
          </cell>
          <cell r="AY1276" t="str">
            <v>Contratado 276 - Plazo fijo</v>
          </cell>
          <cell r="AZ1276" t="str">
            <v>STA</v>
          </cell>
          <cell r="BA1276" t="str">
            <v>0094-STA-Servidor Tecnico A</v>
          </cell>
          <cell r="BB1276" t="str">
            <v>TA</v>
          </cell>
          <cell r="BF1276" t="str">
            <v>NO</v>
          </cell>
          <cell r="BG1276" t="str">
            <v>NO</v>
          </cell>
          <cell r="BI1276" t="str">
            <v>NO</v>
          </cell>
          <cell r="BJ1276" t="str">
            <v>NO</v>
          </cell>
          <cell r="BL1276" t="str">
            <v>NO</v>
          </cell>
          <cell r="BM1276" t="str">
            <v>Activos</v>
          </cell>
          <cell r="BN1276" t="str">
            <v>Tecnicos</v>
          </cell>
          <cell r="BO1276" t="str">
            <v>TECNICO ASIS</v>
          </cell>
          <cell r="CL1276" t="str">
            <v>UE Red De Salud Abancay</v>
          </cell>
          <cell r="CM1276" t="str">
            <v>INACTIVO</v>
          </cell>
          <cell r="CQ1276" t="str">
            <v>Perú</v>
          </cell>
        </row>
        <row r="1277">
          <cell r="S1277" t="str">
            <v>80000418</v>
          </cell>
          <cell r="T1277" t="str">
            <v>WALDIR</v>
          </cell>
          <cell r="U1277" t="str">
            <v>PEREIRA</v>
          </cell>
          <cell r="V1277" t="str">
            <v>SANCHEZ</v>
          </cell>
          <cell r="W1277" t="str">
            <v>SIN DATOS</v>
          </cell>
          <cell r="X1277" t="str">
            <v>21/07/1977</v>
          </cell>
          <cell r="Y1277" t="str">
            <v>Masculino</v>
          </cell>
          <cell r="Z1277" t="str">
            <v>Soltero</v>
          </cell>
          <cell r="AA1277" t="str">
            <v>AV CIRCUNVALACION S/N.</v>
          </cell>
          <cell r="AE1277" t="str">
            <v>Superior Universitario</v>
          </cell>
          <cell r="AF1277" t="str">
            <v>Superior completo</v>
          </cell>
          <cell r="AG1277" t="str">
            <v>ABOGADO</v>
          </cell>
          <cell r="AK1277" t="str">
            <v>TITULO</v>
          </cell>
          <cell r="AM1277" t="str">
            <v>NO</v>
          </cell>
          <cell r="AR1277" t="str">
            <v>SI</v>
          </cell>
          <cell r="AS1277" t="str">
            <v>NO</v>
          </cell>
          <cell r="AT1277" t="str">
            <v>NO</v>
          </cell>
          <cell r="AV1277" t="str">
            <v>01/07/2018</v>
          </cell>
          <cell r="AW1277" t="str">
            <v>ABOGADO/A</v>
          </cell>
          <cell r="AX1277" t="str">
            <v>Regimen 1057 (CAS)</v>
          </cell>
          <cell r="AY1277" t="str">
            <v>Contrato CAS</v>
          </cell>
          <cell r="AZ1277" t="str">
            <v>Sin Nivel Remunerativo</v>
          </cell>
          <cell r="BA1277" t="str">
            <v>0000-Sin Nivel Remunerativo</v>
          </cell>
          <cell r="BC1277" t="str">
            <v>Recursos Ordinarios</v>
          </cell>
          <cell r="BF1277" t="str">
            <v>NO</v>
          </cell>
          <cell r="BG1277" t="str">
            <v>NO</v>
          </cell>
          <cell r="BI1277" t="str">
            <v>NO</v>
          </cell>
          <cell r="BJ1277" t="str">
            <v>NO</v>
          </cell>
          <cell r="BL1277" t="str">
            <v>NO</v>
          </cell>
          <cell r="BM1277" t="str">
            <v>Contrato Administrativo de Servicios</v>
          </cell>
          <cell r="BN1277" t="str">
            <v>Profesionales</v>
          </cell>
          <cell r="BO1277" t="str">
            <v>PROF. ADM</v>
          </cell>
          <cell r="CL1277" t="str">
            <v>UE Red De Salud Abancay</v>
          </cell>
          <cell r="CM1277" t="str">
            <v>INACTIVO</v>
          </cell>
          <cell r="CQ1277" t="str">
            <v>Perú</v>
          </cell>
        </row>
        <row r="1278">
          <cell r="S1278" t="str">
            <v>32938536</v>
          </cell>
          <cell r="T1278" t="str">
            <v>COSME ANDRES MAXIMO</v>
          </cell>
          <cell r="U1278" t="str">
            <v>MEDINA</v>
          </cell>
          <cell r="V1278" t="str">
            <v>AMU</v>
          </cell>
          <cell r="W1278" t="str">
            <v>SIN DATOS</v>
          </cell>
          <cell r="X1278" t="str">
            <v>25/07/1971</v>
          </cell>
          <cell r="Y1278" t="str">
            <v>Masculino</v>
          </cell>
          <cell r="Z1278" t="str">
            <v>Casado</v>
          </cell>
          <cell r="AA1278" t="str">
            <v>CALLE VICTORIA 104 INT</v>
          </cell>
          <cell r="AC1278" t="str">
            <v>cmedinaamu@gmail.com</v>
          </cell>
          <cell r="AD1278" t="str">
            <v>983769607</v>
          </cell>
          <cell r="AE1278" t="str">
            <v>Superior Universitario</v>
          </cell>
          <cell r="AF1278" t="str">
            <v>Superior completo</v>
          </cell>
          <cell r="AG1278" t="str">
            <v>MEDICO CIRUJANO</v>
          </cell>
          <cell r="AK1278" t="str">
            <v>TITULO</v>
          </cell>
          <cell r="AL1278" t="str">
            <v>34840</v>
          </cell>
          <cell r="AM1278" t="str">
            <v>NO</v>
          </cell>
          <cell r="AR1278" t="str">
            <v>SI</v>
          </cell>
          <cell r="AS1278" t="str">
            <v>NO</v>
          </cell>
          <cell r="AT1278" t="str">
            <v>NO</v>
          </cell>
          <cell r="AV1278" t="str">
            <v>01/02/2019</v>
          </cell>
          <cell r="AW1278" t="str">
            <v>DIRECTOR/A GENERAL</v>
          </cell>
          <cell r="AX1278" t="str">
            <v>Regimen 1057 (CAS)</v>
          </cell>
          <cell r="AY1278" t="str">
            <v>Contrato CAS</v>
          </cell>
          <cell r="AZ1278" t="str">
            <v>Sin Nivel Remunerativo</v>
          </cell>
          <cell r="BA1278" t="str">
            <v>0000-Sin Nivel Remunerativo</v>
          </cell>
          <cell r="BC1278" t="str">
            <v>Recursos Ordinarios</v>
          </cell>
          <cell r="BF1278" t="str">
            <v>NO</v>
          </cell>
          <cell r="BG1278" t="str">
            <v>NO</v>
          </cell>
          <cell r="BI1278" t="str">
            <v>NO</v>
          </cell>
          <cell r="BJ1278" t="str">
            <v>NO</v>
          </cell>
          <cell r="BL1278" t="str">
            <v>NO</v>
          </cell>
          <cell r="BM1278" t="str">
            <v>Contrato Administrativo de Servicios</v>
          </cell>
          <cell r="BN1278" t="str">
            <v>Funcionarios y Directivos</v>
          </cell>
          <cell r="BO1278" t="str">
            <v>PROF. ADM</v>
          </cell>
          <cell r="CL1278" t="str">
            <v>UE Red De Salud Abancay</v>
          </cell>
          <cell r="CM1278" t="str">
            <v>INACTIVO</v>
          </cell>
          <cell r="CQ1278" t="str">
            <v>Perú</v>
          </cell>
        </row>
        <row r="1279">
          <cell r="S1279" t="str">
            <v>31039700</v>
          </cell>
          <cell r="T1279" t="str">
            <v>EDGAR</v>
          </cell>
          <cell r="U1279" t="str">
            <v>SUCÑER</v>
          </cell>
          <cell r="V1279" t="str">
            <v>PEREZ</v>
          </cell>
          <cell r="W1279" t="str">
            <v>SIN DATOS</v>
          </cell>
          <cell r="X1279" t="str">
            <v>18/08/1974</v>
          </cell>
          <cell r="Y1279" t="str">
            <v>Masculino</v>
          </cell>
          <cell r="Z1279" t="str">
            <v>Soltero</v>
          </cell>
          <cell r="AA1279" t="str">
            <v>SIN DATOS</v>
          </cell>
          <cell r="AE1279" t="str">
            <v>Superior Universitario</v>
          </cell>
          <cell r="AF1279" t="str">
            <v>Superior completo</v>
          </cell>
          <cell r="AG1279" t="str">
            <v>ABOGADO</v>
          </cell>
          <cell r="AK1279" t="str">
            <v>TITULO</v>
          </cell>
          <cell r="AL1279" t="str">
            <v>759</v>
          </cell>
          <cell r="AM1279" t="str">
            <v>NO</v>
          </cell>
          <cell r="AR1279" t="str">
            <v>SI</v>
          </cell>
          <cell r="AS1279" t="str">
            <v>NO</v>
          </cell>
          <cell r="AT1279" t="str">
            <v>NO</v>
          </cell>
          <cell r="AV1279" t="str">
            <v>2013-01-01</v>
          </cell>
          <cell r="AW1279" t="str">
            <v>ESPECIALISTA EN ADMINISTRACION DE RECURSOS HUMANOS</v>
          </cell>
          <cell r="AX1279" t="str">
            <v>Regimen 1057 (CAS)</v>
          </cell>
          <cell r="AY1279" t="str">
            <v>Contrato CAS</v>
          </cell>
          <cell r="AZ1279" t="str">
            <v>Sin Nivel Remunerativo</v>
          </cell>
          <cell r="BA1279" t="str">
            <v>0000-Sin Nivel Remunerativo</v>
          </cell>
          <cell r="BC1279" t="str">
            <v>Recursos Ordinarios</v>
          </cell>
          <cell r="BF1279" t="str">
            <v>NO</v>
          </cell>
          <cell r="BG1279" t="str">
            <v>NO</v>
          </cell>
          <cell r="BI1279" t="str">
            <v>NO</v>
          </cell>
          <cell r="BJ1279" t="str">
            <v>NO</v>
          </cell>
          <cell r="BL1279" t="str">
            <v>NO</v>
          </cell>
          <cell r="BM1279" t="str">
            <v>Contrato Administrativo de Servicios</v>
          </cell>
          <cell r="BN1279" t="str">
            <v>Profesionales</v>
          </cell>
          <cell r="BO1279" t="str">
            <v>PROF. ADM</v>
          </cell>
          <cell r="CL1279" t="str">
            <v>UE Red De Salud Abancay</v>
          </cell>
          <cell r="CM1279" t="str">
            <v>INACTIVO</v>
          </cell>
          <cell r="CQ1279" t="str">
            <v>Perú</v>
          </cell>
        </row>
        <row r="1280">
          <cell r="S1280" t="str">
            <v>42029532</v>
          </cell>
          <cell r="T1280" t="str">
            <v>ABDEL</v>
          </cell>
          <cell r="U1280" t="str">
            <v>GUIZADO</v>
          </cell>
          <cell r="V1280" t="str">
            <v>VARGAS</v>
          </cell>
          <cell r="W1280" t="str">
            <v>SIN DATOS</v>
          </cell>
          <cell r="X1280" t="str">
            <v>29/11/1980</v>
          </cell>
          <cell r="Y1280" t="str">
            <v>Masculino</v>
          </cell>
          <cell r="Z1280" t="str">
            <v>Soltero</v>
          </cell>
          <cell r="AA1280" t="str">
            <v>AV.TUPAC AMARU 255</v>
          </cell>
          <cell r="AE1280" t="str">
            <v>Superior Universitario</v>
          </cell>
          <cell r="AF1280" t="str">
            <v>Superior completo</v>
          </cell>
          <cell r="AG1280" t="str">
            <v>CONTADOR PUBLICO</v>
          </cell>
          <cell r="AK1280" t="str">
            <v>TITULO</v>
          </cell>
          <cell r="AL1280" t="str">
            <v>0000</v>
          </cell>
          <cell r="AM1280" t="str">
            <v>NO</v>
          </cell>
          <cell r="AR1280" t="str">
            <v>SI</v>
          </cell>
          <cell r="AS1280" t="str">
            <v>NO</v>
          </cell>
          <cell r="AT1280" t="str">
            <v>NO</v>
          </cell>
          <cell r="AV1280" t="str">
            <v>01/03/2019</v>
          </cell>
          <cell r="AW1280" t="str">
            <v>ASISTENTE/A ADMINISTRATIVO I</v>
          </cell>
          <cell r="AX1280" t="str">
            <v>Regimen 1057 (CAS)</v>
          </cell>
          <cell r="AY1280" t="str">
            <v>Contrato CAS</v>
          </cell>
          <cell r="AZ1280" t="str">
            <v>Sin Nivel Remunerativo</v>
          </cell>
          <cell r="BA1280" t="str">
            <v>0000-Sin Nivel Remunerativo</v>
          </cell>
          <cell r="BC1280" t="str">
            <v>Recursos Ordinarios</v>
          </cell>
          <cell r="BF1280" t="str">
            <v>NO</v>
          </cell>
          <cell r="BG1280" t="str">
            <v>NO</v>
          </cell>
          <cell r="BI1280" t="str">
            <v>NO</v>
          </cell>
          <cell r="BJ1280" t="str">
            <v>NO</v>
          </cell>
          <cell r="BL1280" t="str">
            <v>NO</v>
          </cell>
          <cell r="BM1280" t="str">
            <v>Contrato Administrativo de Servicios</v>
          </cell>
          <cell r="BN1280" t="str">
            <v>Profesionales</v>
          </cell>
          <cell r="BO1280" t="str">
            <v>PROF. ADM</v>
          </cell>
          <cell r="CL1280" t="str">
            <v>UE Red De Salud Abancay</v>
          </cell>
          <cell r="CM1280" t="str">
            <v>INACTIVO</v>
          </cell>
          <cell r="CQ1280" t="str">
            <v>Perú</v>
          </cell>
        </row>
        <row r="1281">
          <cell r="S1281" t="str">
            <v>40796539</v>
          </cell>
          <cell r="T1281" t="str">
            <v>JUVER HUGO</v>
          </cell>
          <cell r="U1281" t="str">
            <v>QUISPE</v>
          </cell>
          <cell r="V1281" t="str">
            <v>MALDONADO</v>
          </cell>
          <cell r="W1281" t="str">
            <v>SIN DATOS</v>
          </cell>
          <cell r="X1281" t="str">
            <v>18/11/1980</v>
          </cell>
          <cell r="Y1281" t="str">
            <v>Masculino</v>
          </cell>
          <cell r="Z1281" t="str">
            <v>Soltero</v>
          </cell>
          <cell r="AA1281" t="str">
            <v>JR.JUNIN 321</v>
          </cell>
          <cell r="AE1281" t="str">
            <v>Superior Universitario</v>
          </cell>
          <cell r="AF1281" t="str">
            <v>Superior completo</v>
          </cell>
          <cell r="AG1281" t="str">
            <v>CONTADOR PUBLICO</v>
          </cell>
          <cell r="AK1281" t="str">
            <v>TITULO</v>
          </cell>
          <cell r="AM1281" t="str">
            <v>NO</v>
          </cell>
          <cell r="AR1281" t="str">
            <v>SI</v>
          </cell>
          <cell r="AS1281" t="str">
            <v>NO</v>
          </cell>
          <cell r="AT1281" t="str">
            <v>NO</v>
          </cell>
          <cell r="AU1281" t="str">
            <v>01/04/2018</v>
          </cell>
          <cell r="AV1281" t="str">
            <v>01/04/2018</v>
          </cell>
          <cell r="AW1281" t="str">
            <v>CONTADOR/A GENERAL</v>
          </cell>
          <cell r="AX1281" t="str">
            <v>Regimen 1057 (CAS)</v>
          </cell>
          <cell r="AY1281" t="str">
            <v>Contrato CAS</v>
          </cell>
          <cell r="AZ1281" t="str">
            <v>Sin Nivel Remunerativo</v>
          </cell>
          <cell r="BA1281" t="str">
            <v>0000-Sin Nivel Remunerativo</v>
          </cell>
          <cell r="BC1281" t="str">
            <v>Recursos Ordinarios</v>
          </cell>
          <cell r="BD1281" t="str">
            <v>4200</v>
          </cell>
          <cell r="BE1281" t="str">
            <v>Presencial</v>
          </cell>
          <cell r="BF1281" t="str">
            <v>NO</v>
          </cell>
          <cell r="BG1281" t="str">
            <v>NO</v>
          </cell>
          <cell r="BI1281" t="str">
            <v>NO</v>
          </cell>
          <cell r="BJ1281" t="str">
            <v>NO</v>
          </cell>
          <cell r="BL1281" t="str">
            <v>NO</v>
          </cell>
          <cell r="BM1281" t="str">
            <v>Contrato Administrativo de Servicios</v>
          </cell>
          <cell r="BN1281" t="str">
            <v>Profesionales</v>
          </cell>
          <cell r="BO1281" t="str">
            <v>PROF. ADM</v>
          </cell>
          <cell r="CL1281" t="str">
            <v>UE Red De Salud Abancay</v>
          </cell>
          <cell r="CM1281" t="str">
            <v>INACTIVO</v>
          </cell>
          <cell r="CQ1281" t="str">
            <v>Perú</v>
          </cell>
        </row>
        <row r="1282">
          <cell r="S1282" t="str">
            <v>44096521</v>
          </cell>
          <cell r="T1282" t="str">
            <v>JEMY</v>
          </cell>
          <cell r="U1282" t="str">
            <v>CUELLAR</v>
          </cell>
          <cell r="V1282" t="str">
            <v>GONZALES</v>
          </cell>
          <cell r="W1282" t="str">
            <v>SIN DATOS</v>
          </cell>
          <cell r="X1282" t="str">
            <v>06/01/1987</v>
          </cell>
          <cell r="Y1282" t="str">
            <v>Masculino</v>
          </cell>
          <cell r="Z1282" t="str">
            <v>Soltero</v>
          </cell>
          <cell r="AA1282" t="str">
            <v>URB AMANCAES A-01</v>
          </cell>
          <cell r="AE1282" t="str">
            <v>Superior Universitario</v>
          </cell>
          <cell r="AF1282" t="str">
            <v>Superior completo</v>
          </cell>
          <cell r="AG1282" t="str">
            <v>ADMINISTRADOR</v>
          </cell>
          <cell r="AK1282" t="str">
            <v>TITULO</v>
          </cell>
          <cell r="AL1282" t="str">
            <v>09024</v>
          </cell>
          <cell r="AM1282" t="str">
            <v>NO</v>
          </cell>
          <cell r="AR1282" t="str">
            <v>SI</v>
          </cell>
          <cell r="AS1282" t="str">
            <v>SI</v>
          </cell>
          <cell r="AT1282" t="str">
            <v>SI</v>
          </cell>
          <cell r="AU1282" t="str">
            <v>05/02/2018</v>
          </cell>
          <cell r="AV1282" t="str">
            <v>05/02/2018</v>
          </cell>
          <cell r="AW1282" t="str">
            <v>JEFE/A DE UNIDAD</v>
          </cell>
          <cell r="AX1282" t="str">
            <v>Regimen 1057 (CAS)</v>
          </cell>
          <cell r="AY1282" t="str">
            <v>Contrato CAS</v>
          </cell>
          <cell r="AZ1282" t="str">
            <v>Sin Nivel Remunerativo</v>
          </cell>
          <cell r="BA1282" t="str">
            <v>0000-Sin Nivel Remunerativo</v>
          </cell>
          <cell r="BC1282" t="str">
            <v>Recursos Ordinarios</v>
          </cell>
          <cell r="BD1282" t="str">
            <v>4800</v>
          </cell>
          <cell r="BE1282" t="str">
            <v>Presencial</v>
          </cell>
          <cell r="BF1282" t="str">
            <v>NO</v>
          </cell>
          <cell r="BG1282" t="str">
            <v>NO</v>
          </cell>
          <cell r="BI1282" t="str">
            <v>NO</v>
          </cell>
          <cell r="BJ1282" t="str">
            <v>NO</v>
          </cell>
          <cell r="BL1282" t="str">
            <v>NO</v>
          </cell>
          <cell r="BM1282" t="str">
            <v>Contrato Administrativo de Servicios</v>
          </cell>
          <cell r="BN1282" t="str">
            <v>Funcionarios y Directivos</v>
          </cell>
          <cell r="BO1282" t="str">
            <v>PROF. ADM</v>
          </cell>
          <cell r="CL1282" t="str">
            <v>UE Red De Salud Abancay</v>
          </cell>
          <cell r="CM1282" t="str">
            <v>INACTIVO</v>
          </cell>
          <cell r="CQ1282" t="str">
            <v>Perú</v>
          </cell>
        </row>
        <row r="1283">
          <cell r="S1283" t="str">
            <v>44572259</v>
          </cell>
          <cell r="T1283" t="str">
            <v>LENKA KATIUSHA</v>
          </cell>
          <cell r="U1283" t="str">
            <v>MARQUINA</v>
          </cell>
          <cell r="V1283" t="str">
            <v>ALENDEZ</v>
          </cell>
          <cell r="W1283" t="str">
            <v>SIN DATOS</v>
          </cell>
          <cell r="X1283" t="str">
            <v>20/12/1986</v>
          </cell>
          <cell r="Y1283" t="str">
            <v>Femenino</v>
          </cell>
          <cell r="Z1283" t="str">
            <v>Soltero</v>
          </cell>
          <cell r="AA1283" t="str">
            <v>AV PERU S/N</v>
          </cell>
          <cell r="AE1283" t="str">
            <v>Superior Universitario</v>
          </cell>
          <cell r="AF1283" t="str">
            <v>Superior completo</v>
          </cell>
          <cell r="AG1283" t="str">
            <v>ABOGADO</v>
          </cell>
          <cell r="AK1283" t="str">
            <v>TITULO</v>
          </cell>
          <cell r="AL1283" t="str">
            <v>00001</v>
          </cell>
          <cell r="AM1283" t="str">
            <v>NO</v>
          </cell>
          <cell r="AR1283" t="str">
            <v>SI</v>
          </cell>
          <cell r="AS1283" t="str">
            <v>NO</v>
          </cell>
          <cell r="AT1283" t="str">
            <v>NO</v>
          </cell>
          <cell r="AV1283" t="str">
            <v>01/08/2019</v>
          </cell>
          <cell r="AW1283" t="str">
            <v>ABOGADO/A</v>
          </cell>
          <cell r="AX1283" t="str">
            <v>Regimen 1057 (CAS)</v>
          </cell>
          <cell r="AY1283" t="str">
            <v>Contrato CAS</v>
          </cell>
          <cell r="AZ1283" t="str">
            <v>Sin Nivel Remunerativo</v>
          </cell>
          <cell r="BA1283" t="str">
            <v>0000-Sin Nivel Remunerativo</v>
          </cell>
          <cell r="BC1283" t="str">
            <v>Recursos Ordinarios</v>
          </cell>
          <cell r="BD1283" t="str">
            <v>3800</v>
          </cell>
          <cell r="BF1283" t="str">
            <v>NO</v>
          </cell>
          <cell r="BG1283" t="str">
            <v>NO</v>
          </cell>
          <cell r="BI1283" t="str">
            <v>NO</v>
          </cell>
          <cell r="BJ1283" t="str">
            <v>NO</v>
          </cell>
          <cell r="BL1283" t="str">
            <v>NO</v>
          </cell>
          <cell r="BM1283" t="str">
            <v>Contrato Administrativo de Servicios</v>
          </cell>
          <cell r="BN1283" t="str">
            <v>Profesionales</v>
          </cell>
          <cell r="BO1283" t="str">
            <v>PROF. ADM</v>
          </cell>
          <cell r="CL1283" t="str">
            <v>UE Red De Salud Abancay</v>
          </cell>
          <cell r="CM1283" t="str">
            <v>INACTIVO</v>
          </cell>
          <cell r="CQ1283" t="str">
            <v>Perú</v>
          </cell>
        </row>
        <row r="1284">
          <cell r="S1284" t="str">
            <v>43902805</v>
          </cell>
          <cell r="T1284" t="str">
            <v>JORGE</v>
          </cell>
          <cell r="U1284" t="str">
            <v>AGRADA</v>
          </cell>
          <cell r="V1284" t="str">
            <v>VALENZUELA</v>
          </cell>
          <cell r="W1284" t="str">
            <v>SIN DATOS</v>
          </cell>
          <cell r="X1284" t="str">
            <v>08/08/1986</v>
          </cell>
          <cell r="Y1284" t="str">
            <v>Masculino</v>
          </cell>
          <cell r="Z1284" t="str">
            <v>Soltero</v>
          </cell>
          <cell r="AA1284" t="str">
            <v>ARICA 555</v>
          </cell>
          <cell r="AB1284" t="str">
            <v>10439028055</v>
          </cell>
          <cell r="AE1284" t="str">
            <v>Superior Universitario</v>
          </cell>
          <cell r="AF1284" t="str">
            <v>Superior completo</v>
          </cell>
          <cell r="AG1284" t="str">
            <v>ADMINISTRADOR</v>
          </cell>
          <cell r="AK1284" t="str">
            <v>TITULO</v>
          </cell>
          <cell r="AL1284" t="str">
            <v>08695</v>
          </cell>
          <cell r="AM1284" t="str">
            <v>NO</v>
          </cell>
          <cell r="AR1284" t="str">
            <v>SI</v>
          </cell>
          <cell r="AS1284" t="str">
            <v>NO</v>
          </cell>
          <cell r="AT1284" t="str">
            <v>NO</v>
          </cell>
          <cell r="AV1284" t="str">
            <v>01/09/2019</v>
          </cell>
          <cell r="AW1284" t="str">
            <v>ESPECIALISTA ADMINISTRATIVO I</v>
          </cell>
          <cell r="AX1284" t="str">
            <v>Regimen 1057 (CAS)</v>
          </cell>
          <cell r="AY1284" t="str">
            <v>Contrato CAS</v>
          </cell>
          <cell r="AZ1284" t="str">
            <v>Sin Nivel Remunerativo</v>
          </cell>
          <cell r="BA1284" t="str">
            <v>0000-Sin Nivel Remunerativo</v>
          </cell>
          <cell r="BC1284" t="str">
            <v>Recursos Ordinarios</v>
          </cell>
          <cell r="BD1284" t="str">
            <v>2500</v>
          </cell>
          <cell r="BE1284" t="str">
            <v>Semipresencial</v>
          </cell>
          <cell r="BF1284" t="str">
            <v>NO</v>
          </cell>
          <cell r="BG1284" t="str">
            <v>NO</v>
          </cell>
          <cell r="BI1284" t="str">
            <v>NO</v>
          </cell>
          <cell r="BJ1284" t="str">
            <v>NO</v>
          </cell>
          <cell r="BL1284" t="str">
            <v>NO</v>
          </cell>
          <cell r="BM1284" t="str">
            <v>Contrato Administrativo de Servicios</v>
          </cell>
          <cell r="BN1284" t="str">
            <v>Profesionales</v>
          </cell>
          <cell r="BO1284" t="str">
            <v>PROF. ADM</v>
          </cell>
          <cell r="CL1284" t="str">
            <v>UE Red De Salud Abancay</v>
          </cell>
          <cell r="CM1284" t="str">
            <v>INACTIVO</v>
          </cell>
          <cell r="CQ1284" t="str">
            <v>Perú</v>
          </cell>
        </row>
        <row r="1285">
          <cell r="S1285" t="str">
            <v>42344516</v>
          </cell>
          <cell r="T1285" t="str">
            <v>ERLICH</v>
          </cell>
          <cell r="U1285" t="str">
            <v>GAMARRA</v>
          </cell>
          <cell r="V1285" t="str">
            <v>LUNA</v>
          </cell>
          <cell r="W1285" t="str">
            <v>SIN DATOS</v>
          </cell>
          <cell r="X1285" t="str">
            <v>01/05/1984</v>
          </cell>
          <cell r="Y1285" t="str">
            <v>Masculino</v>
          </cell>
          <cell r="Z1285" t="str">
            <v>Casado</v>
          </cell>
          <cell r="AA1285" t="str">
            <v>IZCUCHACA</v>
          </cell>
          <cell r="AE1285" t="str">
            <v>Superior Universitario</v>
          </cell>
          <cell r="AF1285" t="str">
            <v>Superior completo</v>
          </cell>
          <cell r="AG1285" t="str">
            <v>CONTADOR PUBLICO</v>
          </cell>
          <cell r="AK1285" t="str">
            <v>TITULO</v>
          </cell>
          <cell r="AL1285" t="str">
            <v>000000000</v>
          </cell>
          <cell r="AM1285" t="str">
            <v>NO</v>
          </cell>
          <cell r="AR1285" t="str">
            <v>SI</v>
          </cell>
          <cell r="AS1285" t="str">
            <v>NO</v>
          </cell>
          <cell r="AT1285" t="str">
            <v>NO</v>
          </cell>
          <cell r="AV1285" t="str">
            <v>01/09/2019</v>
          </cell>
          <cell r="AW1285" t="str">
            <v>CONTADOR/A I</v>
          </cell>
          <cell r="AX1285" t="str">
            <v>Regimen 1057 (CAS)</v>
          </cell>
          <cell r="AY1285" t="str">
            <v>Contrato CAS</v>
          </cell>
          <cell r="AZ1285" t="str">
            <v>Sin Nivel Remunerativo</v>
          </cell>
          <cell r="BA1285" t="str">
            <v>0000-Sin Nivel Remunerativo</v>
          </cell>
          <cell r="BC1285" t="str">
            <v>Recursos Ordinarios</v>
          </cell>
          <cell r="BD1285" t="str">
            <v>2500</v>
          </cell>
          <cell r="BF1285" t="str">
            <v>NO</v>
          </cell>
          <cell r="BG1285" t="str">
            <v>NO</v>
          </cell>
          <cell r="BI1285" t="str">
            <v>NO</v>
          </cell>
          <cell r="BJ1285" t="str">
            <v>NO</v>
          </cell>
          <cell r="BL1285" t="str">
            <v>NO</v>
          </cell>
          <cell r="BM1285" t="str">
            <v>Contrato Administrativo de Servicios</v>
          </cell>
          <cell r="BN1285" t="str">
            <v>Profesionales</v>
          </cell>
          <cell r="BO1285" t="str">
            <v>PROF. ADM</v>
          </cell>
          <cell r="CL1285" t="str">
            <v>UE Red De Salud Abancay</v>
          </cell>
          <cell r="CM1285" t="str">
            <v>INACTIVO</v>
          </cell>
          <cell r="CQ1285" t="str">
            <v>Perú</v>
          </cell>
        </row>
        <row r="1286">
          <cell r="S1286" t="str">
            <v>46827966</v>
          </cell>
          <cell r="T1286" t="str">
            <v>MAYERLING</v>
          </cell>
          <cell r="U1286" t="str">
            <v>PEDRAZA</v>
          </cell>
          <cell r="V1286" t="str">
            <v>GUTIERREZ</v>
          </cell>
          <cell r="W1286" t="str">
            <v>SIN DATOS</v>
          </cell>
          <cell r="X1286" t="str">
            <v>25/12/1991</v>
          </cell>
          <cell r="Y1286" t="str">
            <v>Femenino</v>
          </cell>
          <cell r="Z1286" t="str">
            <v>Casado</v>
          </cell>
          <cell r="AA1286" t="str">
            <v>COMUNIDAD CCERABAMBA</v>
          </cell>
          <cell r="AE1286" t="str">
            <v>Superior Técnico</v>
          </cell>
          <cell r="AF1286" t="str">
            <v>Técnico superior completo</v>
          </cell>
          <cell r="AG1286" t="str">
            <v>PROFESORA DE COMPUTACION E INFORMATICA (CARRERA TECNICA)</v>
          </cell>
          <cell r="AK1286" t="str">
            <v>TITULO</v>
          </cell>
          <cell r="AM1286" t="str">
            <v>NO</v>
          </cell>
          <cell r="AR1286" t="str">
            <v>SI</v>
          </cell>
          <cell r="AS1286" t="str">
            <v>NO</v>
          </cell>
          <cell r="AT1286" t="str">
            <v>NO</v>
          </cell>
          <cell r="AV1286" t="str">
            <v>01/09/2019</v>
          </cell>
          <cell r="AW1286" t="str">
            <v>ASISTENTE/A TECNICO/A SECRETARIAL</v>
          </cell>
          <cell r="AX1286" t="str">
            <v>Regimen 276</v>
          </cell>
          <cell r="AY1286" t="str">
            <v>Contratado 276 - Plazo fijo</v>
          </cell>
          <cell r="AZ1286" t="str">
            <v>STA</v>
          </cell>
          <cell r="BA1286" t="str">
            <v>0094-STA-Servidor Tecnico A</v>
          </cell>
          <cell r="BB1286" t="str">
            <v>TA</v>
          </cell>
          <cell r="BE1286" t="str">
            <v>Presencial</v>
          </cell>
          <cell r="BF1286" t="str">
            <v>NO</v>
          </cell>
          <cell r="BG1286" t="str">
            <v>NO</v>
          </cell>
          <cell r="BI1286" t="str">
            <v>NO</v>
          </cell>
          <cell r="BJ1286" t="str">
            <v>NO</v>
          </cell>
          <cell r="BL1286" t="str">
            <v>NO</v>
          </cell>
          <cell r="BM1286" t="str">
            <v>Activos</v>
          </cell>
          <cell r="BN1286" t="str">
            <v>Tecnicos</v>
          </cell>
          <cell r="BO1286" t="str">
            <v>TECNICO ADM</v>
          </cell>
          <cell r="CL1286" t="str">
            <v>UE Red De Salud Abancay</v>
          </cell>
          <cell r="CM1286" t="str">
            <v>276 SIN PLAZA</v>
          </cell>
          <cell r="CQ1286" t="str">
            <v>Perú</v>
          </cell>
          <cell r="CR1286" t="str">
            <v>UNIDAD DE ADMINISTRACION</v>
          </cell>
        </row>
        <row r="1287">
          <cell r="S1287" t="str">
            <v>73247968</v>
          </cell>
          <cell r="T1287" t="str">
            <v>BRILLITH YENIFER</v>
          </cell>
          <cell r="U1287" t="str">
            <v>GONZALES</v>
          </cell>
          <cell r="V1287" t="str">
            <v>MALDONADO</v>
          </cell>
          <cell r="W1287" t="str">
            <v>SIN DATOS</v>
          </cell>
          <cell r="X1287" t="str">
            <v>12/03/1997</v>
          </cell>
          <cell r="Y1287" t="str">
            <v>Femenino</v>
          </cell>
          <cell r="Z1287" t="str">
            <v>Soltero</v>
          </cell>
          <cell r="AA1287" t="str">
            <v>MZ.31 A1 LT.4 ASENT.H. BAYOBAR AMPL.3 SECT.</v>
          </cell>
          <cell r="AE1287" t="str">
            <v>Superior Universitario</v>
          </cell>
          <cell r="AF1287" t="str">
            <v>Superior completo</v>
          </cell>
          <cell r="AG1287" t="str">
            <v>ADMINISTRADOR</v>
          </cell>
          <cell r="AK1287" t="str">
            <v>TITULO</v>
          </cell>
          <cell r="AL1287" t="str">
            <v>0000000000</v>
          </cell>
          <cell r="AM1287" t="str">
            <v>NO</v>
          </cell>
          <cell r="AR1287" t="str">
            <v>SI</v>
          </cell>
          <cell r="AS1287" t="str">
            <v>NO</v>
          </cell>
          <cell r="AT1287" t="str">
            <v>NO</v>
          </cell>
          <cell r="AV1287" t="str">
            <v>01/06/2019</v>
          </cell>
          <cell r="AW1287" t="str">
            <v>TECNICO/A ADMINISTRATIVO I</v>
          </cell>
          <cell r="AX1287" t="str">
            <v>Regimen 1057 (CAS)</v>
          </cell>
          <cell r="AY1287" t="str">
            <v>Contrato CAS</v>
          </cell>
          <cell r="AZ1287" t="str">
            <v>Sin Nivel Remunerativo</v>
          </cell>
          <cell r="BA1287" t="str">
            <v>0000-Sin Nivel Remunerativo</v>
          </cell>
          <cell r="BC1287" t="str">
            <v>Recursos Ordinarios</v>
          </cell>
          <cell r="BD1287" t="str">
            <v>2000</v>
          </cell>
          <cell r="BE1287" t="str">
            <v>Licencia con goce de haber</v>
          </cell>
          <cell r="BF1287" t="str">
            <v>NO</v>
          </cell>
          <cell r="BG1287" t="str">
            <v>NO</v>
          </cell>
          <cell r="BH1287" t="str">
            <v>Licencia por causas diferentes a los grupos de riesgo COVID-19</v>
          </cell>
          <cell r="BI1287" t="str">
            <v>NO</v>
          </cell>
          <cell r="BJ1287" t="str">
            <v>NO</v>
          </cell>
          <cell r="BL1287" t="str">
            <v>NO</v>
          </cell>
          <cell r="BM1287" t="str">
            <v>Contrato Administrativo de Servicios</v>
          </cell>
          <cell r="BN1287" t="str">
            <v>Tecnicos</v>
          </cell>
          <cell r="BO1287" t="str">
            <v>TECNICO ADM</v>
          </cell>
          <cell r="CL1287" t="str">
            <v>UE Red De Salud Abancay</v>
          </cell>
          <cell r="CM1287" t="str">
            <v>INACTIVO</v>
          </cell>
          <cell r="CQ1287" t="str">
            <v>Perú</v>
          </cell>
        </row>
        <row r="1288">
          <cell r="S1288" t="str">
            <v>31032655</v>
          </cell>
          <cell r="T1288" t="str">
            <v>HUGO</v>
          </cell>
          <cell r="U1288" t="str">
            <v>NAVENTA</v>
          </cell>
          <cell r="V1288" t="str">
            <v>QUISPE</v>
          </cell>
          <cell r="W1288" t="str">
            <v>SIN DATOS</v>
          </cell>
          <cell r="X1288" t="str">
            <v>03/01/1969</v>
          </cell>
          <cell r="Y1288" t="str">
            <v>Masculino</v>
          </cell>
          <cell r="Z1288" t="str">
            <v>Soltero</v>
          </cell>
          <cell r="AA1288" t="str">
            <v>AV.28 DE JULIO NRO.115</v>
          </cell>
          <cell r="AE1288" t="str">
            <v>Superior Universitario</v>
          </cell>
          <cell r="AF1288" t="str">
            <v>Superior completo</v>
          </cell>
          <cell r="AG1288" t="str">
            <v>CONTADOR PUBLICO</v>
          </cell>
          <cell r="AK1288" t="str">
            <v>TITULO</v>
          </cell>
          <cell r="AM1288" t="str">
            <v>NO</v>
          </cell>
          <cell r="AR1288" t="str">
            <v>SI</v>
          </cell>
          <cell r="AS1288" t="str">
            <v>NO</v>
          </cell>
          <cell r="AT1288" t="str">
            <v>NO</v>
          </cell>
          <cell r="AU1288" t="str">
            <v>03/12/2016</v>
          </cell>
          <cell r="AV1288" t="str">
            <v>15/09/2020</v>
          </cell>
          <cell r="AW1288" t="str">
            <v>ESPECIALISTA EN PLANEAMIENTO I</v>
          </cell>
          <cell r="AX1288" t="str">
            <v>Regimen 276</v>
          </cell>
          <cell r="AY1288" t="str">
            <v>Nombrado</v>
          </cell>
          <cell r="AZ1288" t="str">
            <v>SPA</v>
          </cell>
          <cell r="BA1288" t="str">
            <v>0088-SPA-Servidor Profesional A</v>
          </cell>
          <cell r="BB1288" t="str">
            <v>PA</v>
          </cell>
          <cell r="BE1288" t="str">
            <v>Presencial</v>
          </cell>
          <cell r="BF1288" t="str">
            <v>NO</v>
          </cell>
          <cell r="BG1288" t="str">
            <v>NO</v>
          </cell>
          <cell r="BI1288" t="str">
            <v>NO</v>
          </cell>
          <cell r="BJ1288" t="str">
            <v>NO</v>
          </cell>
          <cell r="BK1288" t="str">
            <v>01/01/2020</v>
          </cell>
          <cell r="BL1288" t="str">
            <v>NO</v>
          </cell>
          <cell r="BM1288" t="str">
            <v>Activos</v>
          </cell>
          <cell r="BN1288" t="str">
            <v>Profesionales</v>
          </cell>
          <cell r="BO1288" t="str">
            <v>PROF. ADM</v>
          </cell>
          <cell r="CL1288" t="str">
            <v>UE Red De Salud Abancay</v>
          </cell>
          <cell r="CM1288" t="str">
            <v>276 SIN PLAZA</v>
          </cell>
          <cell r="CQ1288" t="str">
            <v>Perú</v>
          </cell>
          <cell r="CR1288" t="str">
            <v>UNIDAD DE PLANIFICACION</v>
          </cell>
        </row>
        <row r="1289">
          <cell r="S1289" t="str">
            <v>42309492</v>
          </cell>
          <cell r="T1289" t="str">
            <v>HERNAN</v>
          </cell>
          <cell r="U1289" t="str">
            <v>QUISPE</v>
          </cell>
          <cell r="V1289" t="str">
            <v>CHECCA</v>
          </cell>
          <cell r="W1289" t="str">
            <v>SIN DATOS</v>
          </cell>
          <cell r="X1289" t="str">
            <v>31/01/1984</v>
          </cell>
          <cell r="Y1289" t="str">
            <v>Masculino</v>
          </cell>
          <cell r="Z1289" t="str">
            <v>Casado</v>
          </cell>
          <cell r="AA1289" t="str">
            <v>PEDRO DIEZ CANSECO</v>
          </cell>
          <cell r="AE1289" t="str">
            <v>Superior Universitario</v>
          </cell>
          <cell r="AF1289" t="str">
            <v>Superior completo</v>
          </cell>
          <cell r="AG1289" t="str">
            <v>ABOGADO</v>
          </cell>
          <cell r="AK1289" t="str">
            <v>TITULO</v>
          </cell>
          <cell r="AL1289" t="str">
            <v>0000000000</v>
          </cell>
          <cell r="AM1289" t="str">
            <v>NO</v>
          </cell>
          <cell r="AR1289" t="str">
            <v>SI</v>
          </cell>
          <cell r="AS1289" t="str">
            <v>NO</v>
          </cell>
          <cell r="AT1289" t="str">
            <v>NO</v>
          </cell>
          <cell r="AV1289" t="str">
            <v>01/12/2020</v>
          </cell>
          <cell r="AW1289" t="str">
            <v>ASESOR/A DE LA ALTA DIRECCION</v>
          </cell>
          <cell r="AX1289" t="str">
            <v>Regimen 1057 (CAS)</v>
          </cell>
          <cell r="AY1289" t="str">
            <v>Contrato CAS</v>
          </cell>
          <cell r="AZ1289" t="str">
            <v>Sin Nivel Remunerativo</v>
          </cell>
          <cell r="BA1289" t="str">
            <v>0000-Sin Nivel Remunerativo</v>
          </cell>
          <cell r="BC1289" t="str">
            <v>Recursos Ordinarios</v>
          </cell>
          <cell r="BD1289" t="str">
            <v>4800</v>
          </cell>
          <cell r="BF1289" t="str">
            <v>NO</v>
          </cell>
          <cell r="BG1289" t="str">
            <v>NO</v>
          </cell>
          <cell r="BI1289" t="str">
            <v>NO</v>
          </cell>
          <cell r="BJ1289" t="str">
            <v>NO</v>
          </cell>
          <cell r="BL1289" t="str">
            <v>NO</v>
          </cell>
          <cell r="BM1289" t="str">
            <v>Contrato Administrativo de Servicios</v>
          </cell>
          <cell r="BN1289" t="str">
            <v>Funcionarios y Directivos</v>
          </cell>
          <cell r="BO1289" t="str">
            <v>PROF. ADM</v>
          </cell>
          <cell r="CL1289" t="str">
            <v>UE Red De Salud Abancay</v>
          </cell>
          <cell r="CM1289" t="str">
            <v>INACTIVO</v>
          </cell>
          <cell r="CQ1289" t="str">
            <v>Perú</v>
          </cell>
        </row>
        <row r="1290">
          <cell r="S1290" t="str">
            <v>42370395</v>
          </cell>
          <cell r="T1290" t="str">
            <v>SILVIA</v>
          </cell>
          <cell r="U1290" t="str">
            <v>GUTIERREZ</v>
          </cell>
          <cell r="V1290" t="str">
            <v>ARENAS</v>
          </cell>
          <cell r="W1290" t="str">
            <v>SIN DATOS</v>
          </cell>
          <cell r="X1290" t="str">
            <v>20/02/1984</v>
          </cell>
          <cell r="Y1290" t="str">
            <v>Femenino</v>
          </cell>
          <cell r="Z1290" t="str">
            <v>Soltero</v>
          </cell>
          <cell r="AA1290" t="str">
            <v>PRL AVENIDA GARU S-10,PRL AVENIDA GARU S-10</v>
          </cell>
          <cell r="AE1290" t="str">
            <v>Superior Universitario</v>
          </cell>
          <cell r="AF1290" t="str">
            <v>Superior completo</v>
          </cell>
          <cell r="AG1290" t="str">
            <v>CONTADOR PUBLICO</v>
          </cell>
          <cell r="AH1290" t="str">
            <v>CONTADOR PUBLICO</v>
          </cell>
          <cell r="AK1290" t="str">
            <v>TITULO</v>
          </cell>
          <cell r="AM1290" t="str">
            <v>NO</v>
          </cell>
          <cell r="AR1290" t="str">
            <v>SI</v>
          </cell>
          <cell r="AS1290" t="str">
            <v>NO</v>
          </cell>
          <cell r="AT1290" t="str">
            <v>NO</v>
          </cell>
          <cell r="AV1290" t="str">
            <v>01/03/2020</v>
          </cell>
          <cell r="AW1290" t="str">
            <v>ASISTENTE/A ADMINISTRATIVO I</v>
          </cell>
          <cell r="AX1290" t="str">
            <v>Regimen 1057 (CAS)</v>
          </cell>
          <cell r="AY1290" t="str">
            <v>Contrato CAS</v>
          </cell>
          <cell r="AZ1290" t="str">
            <v>Sin Nivel Remunerativo</v>
          </cell>
          <cell r="BA1290" t="str">
            <v>0000-Sin Nivel Remunerativo</v>
          </cell>
          <cell r="BC1290" t="str">
            <v>Recursos Ordinarios</v>
          </cell>
          <cell r="BD1290" t="str">
            <v>4200</v>
          </cell>
          <cell r="BE1290" t="str">
            <v>Presencial</v>
          </cell>
          <cell r="BF1290" t="str">
            <v>NO</v>
          </cell>
          <cell r="BG1290" t="str">
            <v>NO</v>
          </cell>
          <cell r="BI1290" t="str">
            <v>NO</v>
          </cell>
          <cell r="BJ1290" t="str">
            <v>NO</v>
          </cell>
          <cell r="BL1290" t="str">
            <v>NO</v>
          </cell>
          <cell r="BM1290" t="str">
            <v>Contrato Administrativo de Servicios</v>
          </cell>
          <cell r="BN1290" t="str">
            <v>Profesionales</v>
          </cell>
          <cell r="BO1290" t="str">
            <v>PROF. ADM</v>
          </cell>
          <cell r="CL1290" t="str">
            <v>UE Red De Salud Abancay</v>
          </cell>
          <cell r="CM1290" t="str">
            <v>INACTIVO</v>
          </cell>
          <cell r="CQ1290" t="str">
            <v>Perú</v>
          </cell>
          <cell r="CR1290" t="str">
            <v>UNIDAD DE ADMINISTRACION</v>
          </cell>
        </row>
        <row r="1291">
          <cell r="S1291" t="str">
            <v>40285441</v>
          </cell>
          <cell r="T1291" t="str">
            <v>LUIS ALBERTO</v>
          </cell>
          <cell r="U1291" t="str">
            <v>GRIEVE</v>
          </cell>
          <cell r="V1291" t="str">
            <v>MARIN</v>
          </cell>
          <cell r="W1291" t="str">
            <v>SIN DATOS</v>
          </cell>
          <cell r="X1291" t="str">
            <v>01/10/1978</v>
          </cell>
          <cell r="Y1291" t="str">
            <v>Masculino</v>
          </cell>
          <cell r="Z1291" t="str">
            <v>Casado</v>
          </cell>
          <cell r="AA1291" t="str">
            <v>PSJ.HIPOLITO UNANUE 124</v>
          </cell>
          <cell r="AB1291" t="str">
            <v>10402854419</v>
          </cell>
          <cell r="AC1291" t="str">
            <v>luisgrieve85@gmail.com</v>
          </cell>
          <cell r="AD1291" t="str">
            <v>959164861</v>
          </cell>
          <cell r="AE1291" t="str">
            <v>Superior Universitario</v>
          </cell>
          <cell r="AF1291" t="str">
            <v>Superior completo</v>
          </cell>
          <cell r="AG1291" t="str">
            <v>INGENIERO INDUSTRIAL</v>
          </cell>
          <cell r="AK1291" t="str">
            <v>TITULO</v>
          </cell>
          <cell r="AM1291" t="str">
            <v>NO</v>
          </cell>
          <cell r="AR1291" t="str">
            <v>SI</v>
          </cell>
          <cell r="AS1291" t="str">
            <v>NO</v>
          </cell>
          <cell r="AT1291" t="str">
            <v>NO</v>
          </cell>
          <cell r="AU1291" t="str">
            <v>16/10/2020</v>
          </cell>
          <cell r="AV1291" t="str">
            <v>04/04/2019</v>
          </cell>
          <cell r="AW1291" t="str">
            <v>ESPECIALISTA EN DESARROLLO DE RECURSOS HUMANOS I</v>
          </cell>
          <cell r="AX1291" t="str">
            <v>Regimen 1057 (CAS)</v>
          </cell>
          <cell r="AY1291" t="str">
            <v>Contrato CAS</v>
          </cell>
          <cell r="AZ1291" t="str">
            <v>Sin Nivel Remunerativo</v>
          </cell>
          <cell r="BA1291" t="str">
            <v>0000-Sin Nivel Remunerativo</v>
          </cell>
          <cell r="BC1291" t="str">
            <v>Recursos Ordinarios</v>
          </cell>
          <cell r="BD1291" t="str">
            <v>4800</v>
          </cell>
          <cell r="BE1291" t="str">
            <v>Presencial</v>
          </cell>
          <cell r="BF1291" t="str">
            <v>NO</v>
          </cell>
          <cell r="BG1291" t="str">
            <v>NO</v>
          </cell>
          <cell r="BI1291" t="str">
            <v>NO</v>
          </cell>
          <cell r="BJ1291" t="str">
            <v>NO</v>
          </cell>
          <cell r="BL1291" t="str">
            <v>NO</v>
          </cell>
          <cell r="BM1291" t="str">
            <v>Contrato Administrativo de Servicios</v>
          </cell>
          <cell r="BN1291" t="str">
            <v>Profesionales</v>
          </cell>
          <cell r="BO1291" t="str">
            <v>PROF. ADM</v>
          </cell>
          <cell r="CL1291" t="str">
            <v>UE Red De Salud Abancay</v>
          </cell>
          <cell r="CM1291" t="str">
            <v>INACTIVO</v>
          </cell>
          <cell r="CN1291" t="str">
            <v>04/04/2019</v>
          </cell>
          <cell r="CP1291" t="str">
            <v>301206_2433_2020-06-2510-06-47.pdf</v>
          </cell>
          <cell r="CQ1291" t="str">
            <v>Perú</v>
          </cell>
          <cell r="CR1291" t="str">
            <v>UNIDAD DE ADMINISTRACION</v>
          </cell>
        </row>
        <row r="1292">
          <cell r="S1292" t="str">
            <v>80608945</v>
          </cell>
          <cell r="T1292" t="str">
            <v>CARLOS</v>
          </cell>
          <cell r="U1292" t="str">
            <v>HUAMAN</v>
          </cell>
          <cell r="V1292" t="str">
            <v>MUÑOZ</v>
          </cell>
          <cell r="W1292" t="str">
            <v>SIN DATOS</v>
          </cell>
          <cell r="X1292" t="str">
            <v>18/08/1979</v>
          </cell>
          <cell r="Y1292" t="str">
            <v>Masculino</v>
          </cell>
          <cell r="Z1292" t="str">
            <v>Soltero</v>
          </cell>
          <cell r="AA1292" t="str">
            <v>AV.VENEZUELA S/N</v>
          </cell>
          <cell r="AD1292" t="str">
            <v>973816204</v>
          </cell>
          <cell r="AE1292" t="str">
            <v>Superior Universitario</v>
          </cell>
          <cell r="AF1292" t="str">
            <v>Superior completo</v>
          </cell>
          <cell r="AG1292" t="str">
            <v>CONTADOR PUBLICO</v>
          </cell>
          <cell r="AK1292" t="str">
            <v>TITULO</v>
          </cell>
          <cell r="AL1292" t="str">
            <v>230527</v>
          </cell>
          <cell r="AM1292" t="str">
            <v>NO</v>
          </cell>
          <cell r="AR1292" t="str">
            <v>SI</v>
          </cell>
          <cell r="AS1292" t="str">
            <v>NO</v>
          </cell>
          <cell r="AT1292" t="str">
            <v>NO</v>
          </cell>
          <cell r="AU1292" t="str">
            <v>25/05/2020</v>
          </cell>
          <cell r="AV1292" t="str">
            <v>2015-11-01</v>
          </cell>
          <cell r="AW1292" t="str">
            <v>DIRECTOR/A ADJUNTO</v>
          </cell>
          <cell r="AX1292" t="str">
            <v>Regimen 728</v>
          </cell>
          <cell r="AY1292" t="str">
            <v>Contrato CLAS</v>
          </cell>
          <cell r="BE1292" t="str">
            <v>Presencial</v>
          </cell>
          <cell r="BF1292" t="str">
            <v>NO</v>
          </cell>
          <cell r="BG1292" t="str">
            <v>NO</v>
          </cell>
          <cell r="BI1292" t="str">
            <v>NO</v>
          </cell>
          <cell r="BJ1292" t="str">
            <v>NO</v>
          </cell>
          <cell r="BL1292" t="str">
            <v>NO</v>
          </cell>
          <cell r="CL1292" t="str">
            <v>UE Red De Salud Abancay</v>
          </cell>
          <cell r="CM1292" t="str">
            <v>INACTIVO</v>
          </cell>
          <cell r="CQ1292" t="str">
            <v>Perú</v>
          </cell>
        </row>
        <row r="1293">
          <cell r="S1293" t="str">
            <v>40074589</v>
          </cell>
          <cell r="T1293" t="str">
            <v>LIGIA PATRICIA</v>
          </cell>
          <cell r="U1293" t="str">
            <v>CHAVEZ</v>
          </cell>
          <cell r="V1293" t="str">
            <v>CARDENAS</v>
          </cell>
          <cell r="W1293" t="str">
            <v>SIN DATOS</v>
          </cell>
          <cell r="X1293" t="str">
            <v>28/07/1978</v>
          </cell>
          <cell r="Y1293" t="str">
            <v>Femenino</v>
          </cell>
          <cell r="Z1293" t="str">
            <v>Soltero</v>
          </cell>
          <cell r="AA1293" t="str">
            <v>SESQUICENTENARIO</v>
          </cell>
          <cell r="AD1293" t="str">
            <v>957670532</v>
          </cell>
          <cell r="AE1293" t="str">
            <v>Superior Universitario</v>
          </cell>
          <cell r="AF1293" t="str">
            <v>Superior completo</v>
          </cell>
          <cell r="AG1293" t="str">
            <v>ABOGADO</v>
          </cell>
          <cell r="AK1293" t="str">
            <v>TITULO</v>
          </cell>
          <cell r="AM1293" t="str">
            <v>NO</v>
          </cell>
          <cell r="AR1293" t="str">
            <v>SI</v>
          </cell>
          <cell r="AS1293" t="str">
            <v>NO</v>
          </cell>
          <cell r="AT1293" t="str">
            <v>NO</v>
          </cell>
          <cell r="AU1293" t="str">
            <v>06/06/2019</v>
          </cell>
          <cell r="AV1293" t="str">
            <v>01/02/2021</v>
          </cell>
          <cell r="AW1293" t="str">
            <v>ABOGADO/A</v>
          </cell>
          <cell r="AX1293" t="str">
            <v>Regimen 1057 (CAS)</v>
          </cell>
          <cell r="AY1293" t="str">
            <v>Contrato CAS</v>
          </cell>
          <cell r="AZ1293" t="str">
            <v>Sin Nivel Remunerativo</v>
          </cell>
          <cell r="BA1293" t="str">
            <v>0000-Sin Nivel Remunerativo</v>
          </cell>
          <cell r="BC1293" t="str">
            <v>Recursos Ordinarios</v>
          </cell>
          <cell r="BD1293" t="str">
            <v>4800</v>
          </cell>
          <cell r="BE1293" t="str">
            <v>Presencial</v>
          </cell>
          <cell r="BF1293" t="str">
            <v>NO</v>
          </cell>
          <cell r="BG1293" t="str">
            <v>NO</v>
          </cell>
          <cell r="BI1293" t="str">
            <v>NO</v>
          </cell>
          <cell r="BJ1293" t="str">
            <v>NO</v>
          </cell>
          <cell r="BL1293" t="str">
            <v>NO</v>
          </cell>
          <cell r="BM1293" t="str">
            <v>Contrato Administrativo de Servicios</v>
          </cell>
          <cell r="BN1293" t="str">
            <v>Profesionales</v>
          </cell>
          <cell r="BO1293" t="str">
            <v>PROF. ADM</v>
          </cell>
          <cell r="CL1293" t="str">
            <v>UE Red De Salud Abancay</v>
          </cell>
          <cell r="CM1293" t="str">
            <v>INACTIVO</v>
          </cell>
          <cell r="CQ1293" t="str">
            <v>Perú</v>
          </cell>
          <cell r="CR1293" t="str">
            <v>UNIDAD DE ASESORIA LEGAL</v>
          </cell>
        </row>
        <row r="1294">
          <cell r="S1294" t="str">
            <v>71573597</v>
          </cell>
          <cell r="T1294" t="str">
            <v>FRITZ</v>
          </cell>
          <cell r="U1294" t="str">
            <v>HUAMAN</v>
          </cell>
          <cell r="V1294" t="str">
            <v>ALARCON</v>
          </cell>
          <cell r="W1294" t="str">
            <v>SIN DATOS</v>
          </cell>
          <cell r="X1294" t="str">
            <v>17/10/1994</v>
          </cell>
          <cell r="Y1294" t="str">
            <v>Masculino</v>
          </cell>
          <cell r="Z1294" t="str">
            <v>Soltero</v>
          </cell>
          <cell r="AA1294" t="str">
            <v>AV P BELLIDO 131</v>
          </cell>
          <cell r="AE1294" t="str">
            <v>Superior Universitario</v>
          </cell>
          <cell r="AF1294" t="str">
            <v>Superior completo</v>
          </cell>
          <cell r="AG1294" t="str">
            <v>ADMINISTRADOR</v>
          </cell>
          <cell r="AK1294" t="str">
            <v>TITULO</v>
          </cell>
          <cell r="AL1294" t="str">
            <v>0000</v>
          </cell>
          <cell r="AM1294" t="str">
            <v>NO</v>
          </cell>
          <cell r="AR1294" t="str">
            <v>SI</v>
          </cell>
          <cell r="AS1294" t="str">
            <v>NO</v>
          </cell>
          <cell r="AT1294" t="str">
            <v>NO</v>
          </cell>
          <cell r="AV1294" t="str">
            <v>01/02/2021</v>
          </cell>
          <cell r="AW1294" t="str">
            <v>ESPECIALISTA EN LOGISTICA</v>
          </cell>
          <cell r="AX1294" t="str">
            <v>Regimen 1057 (CAS)</v>
          </cell>
          <cell r="AY1294" t="str">
            <v>Contrato CAS</v>
          </cell>
          <cell r="AZ1294" t="str">
            <v>Sin Nivel Remunerativo</v>
          </cell>
          <cell r="BA1294" t="str">
            <v>0000-Sin Nivel Remunerativo</v>
          </cell>
          <cell r="BC1294" t="str">
            <v>Recursos Ordinarios</v>
          </cell>
          <cell r="BD1294" t="str">
            <v>4200</v>
          </cell>
          <cell r="BE1294" t="str">
            <v>Presencial</v>
          </cell>
          <cell r="BF1294" t="str">
            <v>NO</v>
          </cell>
          <cell r="BG1294" t="str">
            <v>NO</v>
          </cell>
          <cell r="BI1294" t="str">
            <v>NO</v>
          </cell>
          <cell r="BJ1294" t="str">
            <v>NO</v>
          </cell>
          <cell r="BL1294" t="str">
            <v>NO</v>
          </cell>
          <cell r="BM1294" t="str">
            <v>Contrato Administrativo de Servicios</v>
          </cell>
          <cell r="BN1294" t="str">
            <v>Profesionales</v>
          </cell>
          <cell r="BO1294" t="str">
            <v>PROF. ADM</v>
          </cell>
          <cell r="CL1294" t="str">
            <v>UE Red De Salud Abancay</v>
          </cell>
          <cell r="CM1294" t="str">
            <v>INACTIVO</v>
          </cell>
          <cell r="CQ1294" t="str">
            <v>Perú</v>
          </cell>
          <cell r="CR1294" t="str">
            <v>UNIDAD DE ADMINISTRACION</v>
          </cell>
        </row>
        <row r="1295">
          <cell r="S1295" t="str">
            <v>31038111</v>
          </cell>
          <cell r="T1295" t="str">
            <v>ISAIAS</v>
          </cell>
          <cell r="U1295" t="str">
            <v>BRAVO</v>
          </cell>
          <cell r="V1295" t="str">
            <v>MENDOZA</v>
          </cell>
          <cell r="W1295" t="str">
            <v>SIN DATOS</v>
          </cell>
          <cell r="X1295" t="str">
            <v>30/04/1972</v>
          </cell>
          <cell r="Y1295" t="str">
            <v>Masculino</v>
          </cell>
          <cell r="Z1295" t="str">
            <v>Soltero</v>
          </cell>
          <cell r="AA1295" t="str">
            <v>JR.ARICA 316</v>
          </cell>
          <cell r="AC1295" t="str">
            <v>macuto_01@hotmail.com</v>
          </cell>
          <cell r="AD1295" t="str">
            <v>983636249</v>
          </cell>
          <cell r="AE1295" t="str">
            <v>Superior Técnico</v>
          </cell>
          <cell r="AF1295" t="str">
            <v>Técnico superior incompleto</v>
          </cell>
          <cell r="AG1295" t="str">
            <v>TECNICO ADMINISTRADOR</v>
          </cell>
          <cell r="AK1295" t="str">
            <v>EGRESADO</v>
          </cell>
          <cell r="AM1295" t="str">
            <v>NO</v>
          </cell>
          <cell r="AR1295" t="str">
            <v>SI</v>
          </cell>
          <cell r="AS1295" t="str">
            <v>NO</v>
          </cell>
          <cell r="AT1295" t="str">
            <v>NO</v>
          </cell>
          <cell r="AV1295" t="str">
            <v>2015-03-01</v>
          </cell>
          <cell r="AW1295" t="str">
            <v>AUXILIAR ASISTENCIAL</v>
          </cell>
          <cell r="AX1295" t="str">
            <v>Regimen 276</v>
          </cell>
          <cell r="AY1295" t="str">
            <v>Destacado</v>
          </cell>
          <cell r="AZ1295" t="str">
            <v>STC</v>
          </cell>
          <cell r="BA1295" t="str">
            <v>0096-STC-Servidor Tecnico C</v>
          </cell>
          <cell r="BB1295" t="str">
            <v>TC</v>
          </cell>
          <cell r="BE1295" t="str">
            <v>Presencial</v>
          </cell>
          <cell r="BF1295" t="str">
            <v>NO</v>
          </cell>
          <cell r="BG1295" t="str">
            <v>NO</v>
          </cell>
          <cell r="BI1295" t="str">
            <v>NO</v>
          </cell>
          <cell r="BJ1295" t="str">
            <v>NO</v>
          </cell>
          <cell r="BL1295" t="str">
            <v>NO</v>
          </cell>
          <cell r="BM1295" t="str">
            <v>Activos</v>
          </cell>
          <cell r="BN1295" t="str">
            <v>Tecnicos</v>
          </cell>
          <cell r="BO1295" t="str">
            <v>TECNICO ASIS</v>
          </cell>
          <cell r="CL1295" t="str">
            <v>UE Red De Salud Abancay</v>
          </cell>
          <cell r="CM1295" t="str">
            <v>276 SIN PLAZA</v>
          </cell>
          <cell r="CR1295" t="str">
            <v>UNIDAD DE RELACIONES PUBLICAS</v>
          </cell>
        </row>
        <row r="1296">
          <cell r="S1296" t="str">
            <v>80046422</v>
          </cell>
          <cell r="T1296" t="str">
            <v>AMILCAR</v>
          </cell>
          <cell r="U1296" t="str">
            <v>HUACAC</v>
          </cell>
          <cell r="V1296" t="str">
            <v>PAULLO</v>
          </cell>
          <cell r="W1296" t="str">
            <v>SIN DATOS</v>
          </cell>
          <cell r="X1296" t="str">
            <v>23/01/1978</v>
          </cell>
          <cell r="Y1296" t="str">
            <v>Masculino</v>
          </cell>
          <cell r="Z1296" t="str">
            <v>Soltero</v>
          </cell>
          <cell r="AA1296" t="str">
            <v>YUPANCA VILCABAMBA</v>
          </cell>
          <cell r="AB1296" t="str">
            <v>10800464221</v>
          </cell>
          <cell r="AC1296" t="str">
            <v>ahuapa127@hotmail.com</v>
          </cell>
          <cell r="AD1296" t="str">
            <v>950034593</v>
          </cell>
          <cell r="AE1296" t="str">
            <v>Superior Universitario</v>
          </cell>
          <cell r="AF1296" t="str">
            <v>Superior completo</v>
          </cell>
          <cell r="AG1296" t="str">
            <v>ADMINISTRADOR</v>
          </cell>
          <cell r="AK1296" t="str">
            <v>TITULO</v>
          </cell>
          <cell r="AL1296" t="str">
            <v>23978</v>
          </cell>
          <cell r="AM1296" t="str">
            <v>NO</v>
          </cell>
          <cell r="AR1296" t="str">
            <v>SI</v>
          </cell>
          <cell r="AS1296" t="str">
            <v>NO</v>
          </cell>
          <cell r="AT1296" t="str">
            <v>NO</v>
          </cell>
          <cell r="AV1296" t="str">
            <v>21/02/2020</v>
          </cell>
          <cell r="AW1296" t="str">
            <v>ESPECIALISTA EN LOGISTICA</v>
          </cell>
          <cell r="AX1296" t="str">
            <v>Regimen 1057 (CAS)</v>
          </cell>
          <cell r="AY1296" t="str">
            <v>Contrato CAS</v>
          </cell>
          <cell r="AZ1296" t="str">
            <v>Sin Nivel Remunerativo</v>
          </cell>
          <cell r="BA1296" t="str">
            <v>0000-Sin Nivel Remunerativo</v>
          </cell>
          <cell r="BC1296" t="str">
            <v>Recursos Ordinarios</v>
          </cell>
          <cell r="BD1296" t="str">
            <v>2500</v>
          </cell>
          <cell r="BE1296" t="str">
            <v>Presencial</v>
          </cell>
          <cell r="BF1296" t="str">
            <v>NO</v>
          </cell>
          <cell r="BG1296" t="str">
            <v>NO</v>
          </cell>
          <cell r="BI1296" t="str">
            <v>NO</v>
          </cell>
          <cell r="BJ1296" t="str">
            <v>NO</v>
          </cell>
          <cell r="BL1296" t="str">
            <v>NO</v>
          </cell>
          <cell r="BM1296" t="str">
            <v>Contrato Administrativo de Servicios</v>
          </cell>
          <cell r="BN1296" t="str">
            <v>Profesionales</v>
          </cell>
          <cell r="BO1296" t="str">
            <v>PROF. ADM</v>
          </cell>
          <cell r="CL1296" t="str">
            <v>UE Red De Salud Abancay</v>
          </cell>
          <cell r="CM1296" t="str">
            <v>INACTIVO</v>
          </cell>
          <cell r="CN1296" t="str">
            <v>21/02/2020</v>
          </cell>
          <cell r="CO1296" t="str">
            <v>30/06/2020</v>
          </cell>
          <cell r="CP1296" t="str">
            <v>329164_2433_2020-06-2510-06-43.pdf</v>
          </cell>
          <cell r="CQ1296" t="str">
            <v>Perú</v>
          </cell>
          <cell r="CR1296" t="str">
            <v>UNIDAD DE ADMINISTRACION</v>
          </cell>
        </row>
        <row r="1297">
          <cell r="S1297" t="str">
            <v>31036404</v>
          </cell>
          <cell r="T1297" t="str">
            <v>JORGE LUIS</v>
          </cell>
          <cell r="U1297" t="str">
            <v>OLIVERA</v>
          </cell>
          <cell r="V1297" t="str">
            <v>ALMANZA</v>
          </cell>
          <cell r="W1297" t="str">
            <v>SIN DATOS</v>
          </cell>
          <cell r="X1297" t="str">
            <v>19/05/1976</v>
          </cell>
          <cell r="Y1297" t="str">
            <v>Masculino</v>
          </cell>
          <cell r="Z1297" t="str">
            <v>Soltero</v>
          </cell>
          <cell r="AA1297" t="str">
            <v>P.JOVEN CENTENARIO C-1</v>
          </cell>
          <cell r="AE1297" t="str">
            <v>Superior Universitario</v>
          </cell>
          <cell r="AF1297" t="str">
            <v>Superior completo</v>
          </cell>
          <cell r="AG1297" t="str">
            <v>CONTADOR PUBLICO</v>
          </cell>
          <cell r="AK1297" t="str">
            <v>TITULO</v>
          </cell>
          <cell r="AM1297" t="str">
            <v>NO</v>
          </cell>
          <cell r="AR1297" t="str">
            <v>SI</v>
          </cell>
          <cell r="AS1297" t="str">
            <v>NO</v>
          </cell>
          <cell r="AT1297" t="str">
            <v>NO</v>
          </cell>
          <cell r="AU1297" t="str">
            <v>26/04/2021</v>
          </cell>
          <cell r="AV1297" t="str">
            <v>26/04/2021</v>
          </cell>
          <cell r="AW1297" t="str">
            <v>JEFE/A DE UNIDAD</v>
          </cell>
          <cell r="AX1297" t="str">
            <v>Regimen 1057 (CAS)</v>
          </cell>
          <cell r="AY1297" t="str">
            <v>Contrato CAS</v>
          </cell>
          <cell r="AZ1297" t="str">
            <v>Sin Nivel Remunerativo</v>
          </cell>
          <cell r="BA1297" t="str">
            <v>0000-Sin Nivel Remunerativo</v>
          </cell>
          <cell r="BC1297" t="str">
            <v>Recursos Ordinarios</v>
          </cell>
          <cell r="BD1297" t="str">
            <v>3600</v>
          </cell>
          <cell r="BE1297" t="str">
            <v>Presencial</v>
          </cell>
          <cell r="BF1297" t="str">
            <v>NO</v>
          </cell>
          <cell r="BG1297" t="str">
            <v>NO</v>
          </cell>
          <cell r="BI1297" t="str">
            <v>NO</v>
          </cell>
          <cell r="BJ1297" t="str">
            <v>NO</v>
          </cell>
          <cell r="BL1297" t="str">
            <v>NO</v>
          </cell>
          <cell r="BM1297" t="str">
            <v>Contrato Administrativo de Servicios</v>
          </cell>
          <cell r="BN1297" t="str">
            <v>Funcionarios y Directivos</v>
          </cell>
          <cell r="BO1297" t="str">
            <v>PROF. ADM</v>
          </cell>
          <cell r="CL1297" t="str">
            <v>UE Red De Salud Abancay</v>
          </cell>
          <cell r="CM1297" t="str">
            <v>INACTIVO</v>
          </cell>
          <cell r="CQ1297" t="str">
            <v>Perú</v>
          </cell>
        </row>
        <row r="1298">
          <cell r="S1298" t="str">
            <v>46755970</v>
          </cell>
          <cell r="T1298" t="str">
            <v>EDERSON</v>
          </cell>
          <cell r="U1298" t="str">
            <v>VALENZA</v>
          </cell>
          <cell r="V1298" t="str">
            <v>TRUJILLO</v>
          </cell>
          <cell r="W1298" t="str">
            <v>SIN DATOS</v>
          </cell>
          <cell r="X1298" t="str">
            <v>07/11/1990</v>
          </cell>
          <cell r="Y1298" t="str">
            <v>Masculino</v>
          </cell>
          <cell r="Z1298" t="str">
            <v>Soltero</v>
          </cell>
          <cell r="AA1298" t="str">
            <v>ASO LOS INGENIEROS MZN B-LTE 11</v>
          </cell>
          <cell r="AE1298" t="str">
            <v>Superior Universitario</v>
          </cell>
          <cell r="AF1298" t="str">
            <v>Superior completo</v>
          </cell>
          <cell r="AG1298" t="str">
            <v>CIRUJANO DENTISTA</v>
          </cell>
          <cell r="AK1298" t="str">
            <v>TITULO</v>
          </cell>
          <cell r="AL1298" t="str">
            <v>31874</v>
          </cell>
          <cell r="AM1298" t="str">
            <v>NO</v>
          </cell>
          <cell r="AR1298" t="str">
            <v>SI</v>
          </cell>
          <cell r="AS1298" t="str">
            <v>NO</v>
          </cell>
          <cell r="AT1298" t="str">
            <v>NO</v>
          </cell>
          <cell r="AU1298" t="str">
            <v>16-05-2018</v>
          </cell>
          <cell r="AV1298" t="str">
            <v>16-05-2018</v>
          </cell>
          <cell r="AW1298" t="str">
            <v>MEDICO</v>
          </cell>
          <cell r="AX1298" t="str">
            <v>Regimen 1057 (CAS)</v>
          </cell>
          <cell r="AY1298" t="str">
            <v>Contrato CAS</v>
          </cell>
          <cell r="AZ1298" t="str">
            <v>Sin Nivel Remunerativo</v>
          </cell>
          <cell r="BA1298" t="str">
            <v>0000-Sin Nivel Remunerativo</v>
          </cell>
          <cell r="BC1298" t="str">
            <v>Recursos Ordinarios</v>
          </cell>
          <cell r="BE1298" t="str">
            <v>Presencial</v>
          </cell>
          <cell r="BF1298" t="str">
            <v>NO</v>
          </cell>
          <cell r="BG1298" t="str">
            <v>NO</v>
          </cell>
          <cell r="BI1298" t="str">
            <v>NO</v>
          </cell>
          <cell r="BJ1298" t="str">
            <v>NO</v>
          </cell>
          <cell r="BL1298" t="str">
            <v>NO</v>
          </cell>
          <cell r="BM1298" t="str">
            <v>Contrato Administrativo de Servicios</v>
          </cell>
          <cell r="BN1298" t="str">
            <v>Profesionales de la Salud</v>
          </cell>
          <cell r="BO1298" t="str">
            <v>MEDICO</v>
          </cell>
          <cell r="CL1298" t="str">
            <v>UE Red De Salud Abancay</v>
          </cell>
          <cell r="CM1298" t="str">
            <v>CAS SIN PLAZA</v>
          </cell>
          <cell r="CQ1298" t="str">
            <v>Perú</v>
          </cell>
        </row>
        <row r="1299">
          <cell r="S1299" t="str">
            <v>41690458</v>
          </cell>
          <cell r="T1299" t="str">
            <v>DANILO</v>
          </cell>
          <cell r="U1299" t="str">
            <v>HURTADO</v>
          </cell>
          <cell r="V1299" t="str">
            <v>GUTIERREZ</v>
          </cell>
          <cell r="W1299" t="str">
            <v>SIN DATOS</v>
          </cell>
          <cell r="X1299" t="str">
            <v>18/07/1982</v>
          </cell>
          <cell r="Y1299" t="str">
            <v>Masculino</v>
          </cell>
          <cell r="Z1299" t="str">
            <v>Soltero</v>
          </cell>
          <cell r="AA1299" t="str">
            <v>28 DE JULIO 107</v>
          </cell>
          <cell r="AE1299" t="str">
            <v>Superior Universitario</v>
          </cell>
          <cell r="AF1299" t="str">
            <v>Superior completo</v>
          </cell>
          <cell r="AG1299" t="str">
            <v>CIRUJANO DENTISTA</v>
          </cell>
          <cell r="AK1299" t="str">
            <v>TITULO</v>
          </cell>
          <cell r="AM1299" t="str">
            <v>NO</v>
          </cell>
          <cell r="AR1299" t="str">
            <v>SI</v>
          </cell>
          <cell r="AS1299" t="str">
            <v>NO</v>
          </cell>
          <cell r="AT1299" t="str">
            <v>NO</v>
          </cell>
          <cell r="AV1299" t="str">
            <v>04/03/2021</v>
          </cell>
          <cell r="AW1299" t="str">
            <v>ODONTOLOGO</v>
          </cell>
          <cell r="AX1299" t="str">
            <v>Regimen 1057 (CAS)</v>
          </cell>
          <cell r="AY1299" t="str">
            <v>Contrato CAS</v>
          </cell>
          <cell r="AZ1299" t="str">
            <v>Sin Nivel Remunerativo</v>
          </cell>
          <cell r="BA1299" t="str">
            <v>0000-Sin Nivel Remunerativo</v>
          </cell>
          <cell r="BC1299" t="str">
            <v>Recursos Ordinarios</v>
          </cell>
          <cell r="BE1299" t="str">
            <v>Presencial</v>
          </cell>
          <cell r="BF1299" t="str">
            <v>NO</v>
          </cell>
          <cell r="BG1299" t="str">
            <v>NO</v>
          </cell>
          <cell r="BI1299" t="str">
            <v>NO</v>
          </cell>
          <cell r="BJ1299" t="str">
            <v>NO</v>
          </cell>
          <cell r="BL1299" t="str">
            <v>NO</v>
          </cell>
          <cell r="BM1299" t="str">
            <v>Contrato Administrativo de Servicios</v>
          </cell>
          <cell r="BN1299" t="str">
            <v>Profesionales de la Salud</v>
          </cell>
          <cell r="BO1299" t="str">
            <v>PROF. DE LA SALUD</v>
          </cell>
          <cell r="CL1299" t="str">
            <v>UE Red De Salud Abancay</v>
          </cell>
          <cell r="CM1299" t="str">
            <v>INACTIVO</v>
          </cell>
          <cell r="CQ1299" t="str">
            <v>Perú</v>
          </cell>
        </row>
        <row r="1300">
          <cell r="S1300" t="str">
            <v>44537808</v>
          </cell>
          <cell r="T1300" t="str">
            <v>ESTRELLA LUCERO</v>
          </cell>
          <cell r="U1300" t="str">
            <v>GARCIA</v>
          </cell>
          <cell r="V1300" t="str">
            <v>ESPINOZA</v>
          </cell>
          <cell r="W1300" t="str">
            <v>SIN DATOS</v>
          </cell>
          <cell r="X1300" t="str">
            <v>05/08/1987</v>
          </cell>
          <cell r="Y1300" t="str">
            <v>Femenino</v>
          </cell>
          <cell r="Z1300" t="str">
            <v>Soltero</v>
          </cell>
          <cell r="AA1300" t="str">
            <v>CALLE PASCAL 159 DPTO.201 URB.CALERA DE LA MERCED</v>
          </cell>
          <cell r="AE1300" t="str">
            <v>Superior Universitario</v>
          </cell>
          <cell r="AF1300" t="str">
            <v>Superior completo</v>
          </cell>
          <cell r="AG1300" t="str">
            <v>MEDICO CIRUJANO</v>
          </cell>
          <cell r="AL1300" t="str">
            <v>70877</v>
          </cell>
          <cell r="AM1300" t="str">
            <v>NO</v>
          </cell>
          <cell r="AR1300" t="str">
            <v>SI</v>
          </cell>
          <cell r="AS1300" t="str">
            <v>NO</v>
          </cell>
          <cell r="AT1300" t="str">
            <v>NO</v>
          </cell>
          <cell r="AV1300" t="str">
            <v>2015-05-06</v>
          </cell>
          <cell r="AW1300" t="str">
            <v>MEDICO</v>
          </cell>
          <cell r="AX1300" t="str">
            <v>Regimen 1057 (CAS)</v>
          </cell>
          <cell r="AY1300" t="str">
            <v>Contrato CAS</v>
          </cell>
          <cell r="AZ1300" t="str">
            <v>Sin Nivel Remunerativo</v>
          </cell>
          <cell r="BA1300" t="str">
            <v>0000-Sin Nivel Remunerativo</v>
          </cell>
          <cell r="BC1300" t="str">
            <v>Recursos Ordinarios</v>
          </cell>
          <cell r="BF1300" t="str">
            <v>NO</v>
          </cell>
          <cell r="BG1300" t="str">
            <v>NO</v>
          </cell>
          <cell r="BI1300" t="str">
            <v>NO</v>
          </cell>
          <cell r="BJ1300" t="str">
            <v>NO</v>
          </cell>
          <cell r="BL1300" t="str">
            <v>NO</v>
          </cell>
          <cell r="BM1300" t="str">
            <v>Contrato Administrativo de Servicios</v>
          </cell>
          <cell r="BN1300" t="str">
            <v>Profesionales de la Salud</v>
          </cell>
          <cell r="BO1300" t="str">
            <v>MEDICO</v>
          </cell>
          <cell r="CL1300" t="str">
            <v>UE Red De Salud Abancay</v>
          </cell>
          <cell r="CM1300" t="str">
            <v>INACTIVO</v>
          </cell>
          <cell r="CQ1300" t="str">
            <v>Perú</v>
          </cell>
        </row>
        <row r="1301">
          <cell r="S1301" t="str">
            <v>31010946</v>
          </cell>
          <cell r="T1301" t="str">
            <v>ROCKY ROQUE</v>
          </cell>
          <cell r="U1301" t="str">
            <v>CASTILLO</v>
          </cell>
          <cell r="V1301" t="str">
            <v>ECCOÑA</v>
          </cell>
          <cell r="W1301" t="str">
            <v>SIN DATOS</v>
          </cell>
          <cell r="X1301" t="str">
            <v>28/10/1965</v>
          </cell>
          <cell r="Y1301" t="str">
            <v>Masculino</v>
          </cell>
          <cell r="Z1301" t="str">
            <v>Soltero</v>
          </cell>
          <cell r="AA1301" t="str">
            <v>CAHUIDE</v>
          </cell>
          <cell r="AE1301" t="str">
            <v>Superior Universitario</v>
          </cell>
          <cell r="AF1301" t="str">
            <v>Superior completo</v>
          </cell>
          <cell r="AG1301" t="str">
            <v>ABOGADO</v>
          </cell>
          <cell r="AK1301" t="str">
            <v>TITULO</v>
          </cell>
          <cell r="AM1301" t="str">
            <v>NO</v>
          </cell>
          <cell r="AR1301" t="str">
            <v>SI</v>
          </cell>
          <cell r="AS1301" t="str">
            <v>NO</v>
          </cell>
          <cell r="AT1301" t="str">
            <v>NO</v>
          </cell>
          <cell r="AU1301" t="str">
            <v>12/10/2021</v>
          </cell>
          <cell r="AV1301" t="str">
            <v>12/10/2021</v>
          </cell>
          <cell r="AW1301" t="str">
            <v>ABOGADO/A</v>
          </cell>
          <cell r="AX1301" t="str">
            <v>Regimen 1057 (CAS)</v>
          </cell>
          <cell r="AY1301" t="str">
            <v>Contrato CAS</v>
          </cell>
          <cell r="AZ1301" t="str">
            <v>Sin Nivel Remunerativo</v>
          </cell>
          <cell r="BA1301" t="str">
            <v>0000-Sin Nivel Remunerativo</v>
          </cell>
          <cell r="BC1301" t="str">
            <v>Recursos Ordinarios</v>
          </cell>
          <cell r="BD1301" t="str">
            <v>3000</v>
          </cell>
          <cell r="BE1301" t="str">
            <v>Presencial</v>
          </cell>
          <cell r="BF1301" t="str">
            <v>NO</v>
          </cell>
          <cell r="BG1301" t="str">
            <v>NO</v>
          </cell>
          <cell r="BI1301" t="str">
            <v>NO</v>
          </cell>
          <cell r="BJ1301" t="str">
            <v>NO</v>
          </cell>
          <cell r="BL1301" t="str">
            <v>NO</v>
          </cell>
          <cell r="BM1301" t="str">
            <v>Contrato Administrativo de Servicios</v>
          </cell>
          <cell r="BN1301" t="str">
            <v>Profesionales</v>
          </cell>
          <cell r="BO1301" t="str">
            <v>PROF. ADM</v>
          </cell>
          <cell r="CL1301" t="str">
            <v>UE Red De Salud Abancay</v>
          </cell>
          <cell r="CM1301" t="str">
            <v>INACTIVO</v>
          </cell>
          <cell r="CQ1301" t="str">
            <v>Perú</v>
          </cell>
          <cell r="CR1301" t="str">
            <v>UNIDAD DE ADMINISTRACION</v>
          </cell>
        </row>
        <row r="1302">
          <cell r="S1302" t="str">
            <v>74097036</v>
          </cell>
          <cell r="T1302" t="str">
            <v>ELANI</v>
          </cell>
          <cell r="U1302" t="str">
            <v>LOPINTA</v>
          </cell>
          <cell r="V1302" t="str">
            <v>CUELLAR</v>
          </cell>
          <cell r="W1302" t="str">
            <v>SIN DATOS</v>
          </cell>
          <cell r="X1302" t="str">
            <v>04/07/1997</v>
          </cell>
          <cell r="Y1302" t="str">
            <v>Femenino</v>
          </cell>
          <cell r="Z1302" t="str">
            <v>Soltero</v>
          </cell>
          <cell r="AA1302" t="str">
            <v>COMUNID. SANTA ROSA</v>
          </cell>
          <cell r="AE1302" t="str">
            <v>Superior Técnico</v>
          </cell>
          <cell r="AF1302" t="str">
            <v>Técnico superior completo</v>
          </cell>
          <cell r="AG1302" t="str">
            <v>TECNICO EN ENFERMERIA</v>
          </cell>
          <cell r="AK1302" t="str">
            <v>TITULO</v>
          </cell>
          <cell r="AM1302" t="str">
            <v>NO</v>
          </cell>
          <cell r="AR1302" t="str">
            <v>SI</v>
          </cell>
          <cell r="AS1302" t="str">
            <v>NO</v>
          </cell>
          <cell r="AT1302" t="str">
            <v>NO</v>
          </cell>
          <cell r="AU1302" t="str">
            <v>22/10/2021</v>
          </cell>
          <cell r="AV1302" t="str">
            <v>22/10/2021</v>
          </cell>
          <cell r="AW1302" t="str">
            <v>TECNICO/A EN ENFERMERIA I</v>
          </cell>
          <cell r="AX1302" t="str">
            <v>Regimen 1057 (CAS)</v>
          </cell>
          <cell r="AY1302" t="str">
            <v>Contrato CAS</v>
          </cell>
          <cell r="AZ1302" t="str">
            <v>Sin Nivel Remunerativo</v>
          </cell>
          <cell r="BA1302" t="str">
            <v>0000-Sin Nivel Remunerativo</v>
          </cell>
          <cell r="BC1302" t="str">
            <v>Recursos por Operaciones Oficiales de Credito</v>
          </cell>
          <cell r="BD1302" t="str">
            <v>3300</v>
          </cell>
          <cell r="BE1302" t="str">
            <v>Presencial</v>
          </cell>
          <cell r="BF1302" t="str">
            <v>NO</v>
          </cell>
          <cell r="BG1302" t="str">
            <v>SI</v>
          </cell>
          <cell r="BI1302" t="str">
            <v>NO</v>
          </cell>
          <cell r="BJ1302" t="str">
            <v>NO</v>
          </cell>
          <cell r="BL1302" t="str">
            <v>NO</v>
          </cell>
          <cell r="BM1302" t="str">
            <v>Contrato Administrativo de Servicios</v>
          </cell>
          <cell r="BN1302" t="str">
            <v>Tecnicos</v>
          </cell>
          <cell r="BO1302" t="str">
            <v>TECNICO ASIS</v>
          </cell>
          <cell r="CL1302" t="str">
            <v>UE Red De Salud Abancay</v>
          </cell>
          <cell r="CM1302" t="str">
            <v>INACTIVO</v>
          </cell>
          <cell r="CQ1302" t="str">
            <v>Perú</v>
          </cell>
          <cell r="CR1302" t="str">
            <v>UNIDAD DE SALUD COLECTIVA</v>
          </cell>
        </row>
        <row r="1303">
          <cell r="S1303" t="str">
            <v>40375945</v>
          </cell>
          <cell r="T1303" t="str">
            <v>SONIA</v>
          </cell>
          <cell r="U1303" t="str">
            <v>UTANI</v>
          </cell>
          <cell r="V1303" t="str">
            <v>DAMIAN</v>
          </cell>
          <cell r="W1303" t="str">
            <v>SIN DATOS</v>
          </cell>
          <cell r="X1303" t="str">
            <v>21/12/1979</v>
          </cell>
          <cell r="Y1303" t="str">
            <v>Femenino</v>
          </cell>
          <cell r="Z1303" t="str">
            <v>Soltero</v>
          </cell>
          <cell r="AA1303" t="str">
            <v>URB.HORACIO ZEVALLOS GAMEZ MZ.H LT.10</v>
          </cell>
          <cell r="AE1303" t="str">
            <v>Superior Universitario</v>
          </cell>
          <cell r="AF1303" t="str">
            <v>Superior completo</v>
          </cell>
          <cell r="AG1303" t="str">
            <v>ENFERMERA(O)</v>
          </cell>
          <cell r="AK1303" t="str">
            <v>TITULO</v>
          </cell>
          <cell r="AL1303" t="str">
            <v>0000000000</v>
          </cell>
          <cell r="AM1303" t="str">
            <v>NO</v>
          </cell>
          <cell r="AR1303" t="str">
            <v>SI</v>
          </cell>
          <cell r="AS1303" t="str">
            <v>NO</v>
          </cell>
          <cell r="AT1303" t="str">
            <v>NO</v>
          </cell>
          <cell r="AU1303" t="str">
            <v>21/10/2021</v>
          </cell>
          <cell r="AV1303" t="str">
            <v>21/10/2021</v>
          </cell>
          <cell r="AW1303" t="str">
            <v>ENFERMERA/O</v>
          </cell>
          <cell r="AX1303" t="str">
            <v>Regimen 1057 (CAS)</v>
          </cell>
          <cell r="AY1303" t="str">
            <v>Contrato CAS</v>
          </cell>
          <cell r="AZ1303" t="str">
            <v>Sin Nivel Remunerativo</v>
          </cell>
          <cell r="BA1303" t="str">
            <v>0000-Sin Nivel Remunerativo</v>
          </cell>
          <cell r="BC1303" t="str">
            <v>Recursos por Operaciones Oficiales de Credito</v>
          </cell>
          <cell r="BD1303" t="str">
            <v>6000</v>
          </cell>
          <cell r="BE1303" t="str">
            <v>Presencial</v>
          </cell>
          <cell r="BF1303" t="str">
            <v>NO</v>
          </cell>
          <cell r="BG1303" t="str">
            <v>SI</v>
          </cell>
          <cell r="BI1303" t="str">
            <v>NO</v>
          </cell>
          <cell r="BJ1303" t="str">
            <v>NO</v>
          </cell>
          <cell r="BL1303" t="str">
            <v>NO</v>
          </cell>
          <cell r="BM1303" t="str">
            <v>Contrato Administrativo de Servicios</v>
          </cell>
          <cell r="BN1303" t="str">
            <v>Profesionales de la Salud</v>
          </cell>
          <cell r="BO1303" t="str">
            <v>PROF. DE LA SALUD</v>
          </cell>
          <cell r="CL1303" t="str">
            <v>UE Red De Salud Abancay</v>
          </cell>
          <cell r="CM1303" t="str">
            <v>INACTIVO</v>
          </cell>
          <cell r="CQ1303" t="str">
            <v>Perú</v>
          </cell>
          <cell r="CR1303" t="str">
            <v>UNIDAD DE SALUD COLECTIVA</v>
          </cell>
        </row>
        <row r="1304">
          <cell r="S1304" t="str">
            <v>42168874</v>
          </cell>
          <cell r="T1304" t="str">
            <v>ROMY ELIZABETH</v>
          </cell>
          <cell r="U1304" t="str">
            <v>MENDOZA</v>
          </cell>
          <cell r="V1304" t="str">
            <v>CHACON</v>
          </cell>
          <cell r="W1304" t="str">
            <v>SIN DATOS</v>
          </cell>
          <cell r="X1304" t="str">
            <v>03/01/1984</v>
          </cell>
          <cell r="Y1304" t="str">
            <v>Femenino</v>
          </cell>
          <cell r="Z1304" t="str">
            <v>Casado</v>
          </cell>
          <cell r="AA1304" t="str">
            <v>PSJE LAS DALIAS S/N.</v>
          </cell>
          <cell r="AE1304" t="str">
            <v>Superior Universitario</v>
          </cell>
          <cell r="AF1304" t="str">
            <v>Superior completo</v>
          </cell>
          <cell r="AG1304" t="str">
            <v>CONTADOR PUBLICO</v>
          </cell>
          <cell r="AK1304" t="str">
            <v>TITULO</v>
          </cell>
          <cell r="AL1304" t="str">
            <v>000000000</v>
          </cell>
          <cell r="AM1304" t="str">
            <v>NO</v>
          </cell>
          <cell r="AR1304" t="str">
            <v>SI</v>
          </cell>
          <cell r="AS1304" t="str">
            <v>NO</v>
          </cell>
          <cell r="AT1304" t="str">
            <v>NO</v>
          </cell>
          <cell r="AV1304" t="str">
            <v>01/10/2021</v>
          </cell>
          <cell r="AW1304" t="str">
            <v>TESORERO/A I</v>
          </cell>
          <cell r="AX1304" t="str">
            <v>Regimen 1057 (CAS)</v>
          </cell>
          <cell r="AY1304" t="str">
            <v>Contrato CAS</v>
          </cell>
          <cell r="BC1304" t="str">
            <v>Recursos Ordinarios</v>
          </cell>
          <cell r="BD1304" t="str">
            <v>3200</v>
          </cell>
          <cell r="BE1304" t="str">
            <v>Presencial</v>
          </cell>
          <cell r="BF1304" t="str">
            <v>NO</v>
          </cell>
          <cell r="BG1304" t="str">
            <v>NO</v>
          </cell>
          <cell r="BI1304" t="str">
            <v>NO</v>
          </cell>
          <cell r="BJ1304" t="str">
            <v>NO</v>
          </cell>
          <cell r="BL1304" t="str">
            <v>NO</v>
          </cell>
          <cell r="BM1304" t="str">
            <v>Contrato Administrativo de Servicios</v>
          </cell>
          <cell r="BN1304" t="str">
            <v>Profesionales</v>
          </cell>
          <cell r="CB1304" t="str">
            <v>0</v>
          </cell>
          <cell r="CL1304" t="str">
            <v>UE Red De Salud Abancay</v>
          </cell>
          <cell r="CM1304" t="str">
            <v>CAS SIN PLAZA</v>
          </cell>
          <cell r="CQ1304" t="str">
            <v>Perú</v>
          </cell>
          <cell r="CR1304" t="str">
            <v>UNIDAD DE ADMINISTRACION</v>
          </cell>
        </row>
        <row r="1305">
          <cell r="S1305" t="str">
            <v>10862859</v>
          </cell>
          <cell r="T1305" t="str">
            <v>ROBERTO POOL</v>
          </cell>
          <cell r="U1305" t="str">
            <v>MALLQUI</v>
          </cell>
          <cell r="V1305" t="str">
            <v>OSORIO</v>
          </cell>
          <cell r="W1305" t="str">
            <v>SIN DATOS</v>
          </cell>
          <cell r="X1305" t="str">
            <v>07/05/1978</v>
          </cell>
          <cell r="Y1305" t="str">
            <v>Masculino</v>
          </cell>
          <cell r="Z1305" t="str">
            <v>Casado</v>
          </cell>
          <cell r="AA1305" t="str">
            <v>CALLE 30 MZ C LT 4 URB LOS LIBERTADORES</v>
          </cell>
          <cell r="AB1305" t="str">
            <v>10108628591</v>
          </cell>
          <cell r="AC1305" t="str">
            <v>robertopma@hotmail.com</v>
          </cell>
          <cell r="AD1305" t="str">
            <v>987411788</v>
          </cell>
          <cell r="AE1305" t="str">
            <v>Superior Universitario</v>
          </cell>
          <cell r="AF1305" t="str">
            <v>Superior completo</v>
          </cell>
          <cell r="AG1305" t="str">
            <v>INGENIERO INDUSTRIAL</v>
          </cell>
          <cell r="AK1305" t="str">
            <v>TITULO</v>
          </cell>
          <cell r="AL1305" t="str">
            <v>234096</v>
          </cell>
          <cell r="AM1305" t="str">
            <v>NO</v>
          </cell>
          <cell r="AR1305" t="str">
            <v>SI</v>
          </cell>
          <cell r="AS1305" t="str">
            <v>NO</v>
          </cell>
          <cell r="AT1305" t="str">
            <v>NO</v>
          </cell>
          <cell r="AU1305" t="str">
            <v>08/01/2019</v>
          </cell>
          <cell r="AV1305" t="str">
            <v>01/10/2020</v>
          </cell>
          <cell r="AW1305" t="str">
            <v>JEFE/A DE OFICINA</v>
          </cell>
          <cell r="AX1305" t="str">
            <v>Regimen 1057 (CAS)</v>
          </cell>
          <cell r="AY1305" t="str">
            <v>Contrato CAS</v>
          </cell>
          <cell r="AZ1305" t="str">
            <v>Sin Nivel Remunerativo</v>
          </cell>
          <cell r="BA1305" t="str">
            <v>0000-Sin Nivel Remunerativo</v>
          </cell>
          <cell r="BC1305" t="str">
            <v>Recursos Ordinarios</v>
          </cell>
          <cell r="BD1305" t="str">
            <v>4200</v>
          </cell>
          <cell r="BE1305" t="str">
            <v>Presencial</v>
          </cell>
          <cell r="BF1305" t="str">
            <v>NO</v>
          </cell>
          <cell r="BG1305" t="str">
            <v>NO</v>
          </cell>
          <cell r="BI1305" t="str">
            <v>NO</v>
          </cell>
          <cell r="BJ1305" t="str">
            <v>NO</v>
          </cell>
          <cell r="BL1305" t="str">
            <v>NO</v>
          </cell>
          <cell r="BM1305" t="str">
            <v>Contrato Administrativo de Servicios</v>
          </cell>
          <cell r="BN1305" t="str">
            <v>Funcionarios y Directivos</v>
          </cell>
          <cell r="BO1305" t="str">
            <v>PROF. ADM</v>
          </cell>
          <cell r="CL1305" t="str">
            <v>UE Red De Salud Abancay</v>
          </cell>
          <cell r="CM1305" t="str">
            <v>INACTIVO</v>
          </cell>
          <cell r="CN1305" t="str">
            <v>08/01/2019</v>
          </cell>
          <cell r="CO1305" t="str">
            <v>31/12/2020</v>
          </cell>
          <cell r="CP1305" t="str">
            <v>298146_2433_2020-06-2615-06-18.pdf</v>
          </cell>
          <cell r="CQ1305" t="str">
            <v>Perú</v>
          </cell>
          <cell r="CR1305" t="str">
            <v>UNIDAD DE ADMINISTRACION</v>
          </cell>
        </row>
        <row r="1306">
          <cell r="S1306" t="str">
            <v>41156938</v>
          </cell>
          <cell r="T1306" t="str">
            <v>HERNAN</v>
          </cell>
          <cell r="U1306" t="str">
            <v>ORTEGA</v>
          </cell>
          <cell r="V1306" t="str">
            <v>CACERES</v>
          </cell>
          <cell r="W1306" t="str">
            <v>SIN DATOS</v>
          </cell>
          <cell r="X1306" t="str">
            <v>23/03/1980</v>
          </cell>
          <cell r="Y1306" t="str">
            <v>Masculino</v>
          </cell>
          <cell r="Z1306" t="str">
            <v>Casado</v>
          </cell>
          <cell r="AA1306" t="str">
            <v>CASTILLA</v>
          </cell>
          <cell r="AB1306" t="str">
            <v>10411569387</v>
          </cell>
          <cell r="AC1306" t="str">
            <v>hernanortega8@hotmail.com</v>
          </cell>
          <cell r="AD1306" t="str">
            <v>983959938</v>
          </cell>
          <cell r="AE1306" t="str">
            <v>Superior Universitario</v>
          </cell>
          <cell r="AF1306" t="str">
            <v>Superior completo</v>
          </cell>
          <cell r="AG1306" t="str">
            <v>INGENIERO DE SISTEMAS E INFORMATICA</v>
          </cell>
          <cell r="AK1306" t="str">
            <v>TITULO</v>
          </cell>
          <cell r="AL1306" t="str">
            <v>109775</v>
          </cell>
          <cell r="AM1306" t="str">
            <v>NO</v>
          </cell>
          <cell r="AR1306" t="str">
            <v>SI</v>
          </cell>
          <cell r="AS1306" t="str">
            <v>NO</v>
          </cell>
          <cell r="AT1306" t="str">
            <v>NO</v>
          </cell>
          <cell r="AU1306" t="str">
            <v>04/02/2022</v>
          </cell>
          <cell r="AV1306" t="str">
            <v>04/02/2022</v>
          </cell>
          <cell r="AW1306" t="str">
            <v>ASISTENTE/A ADMINISTRATIVO II</v>
          </cell>
          <cell r="AX1306" t="str">
            <v>Regimen 276</v>
          </cell>
          <cell r="AY1306" t="str">
            <v>Nombrado</v>
          </cell>
          <cell r="AZ1306" t="str">
            <v>SPA</v>
          </cell>
          <cell r="BA1306" t="str">
            <v>0088-SPA-Servidor Profesional A</v>
          </cell>
          <cell r="BB1306" t="str">
            <v>PA</v>
          </cell>
          <cell r="BE1306" t="str">
            <v>Presencial</v>
          </cell>
          <cell r="BF1306" t="str">
            <v>NO</v>
          </cell>
          <cell r="BG1306" t="str">
            <v>NO</v>
          </cell>
          <cell r="BI1306" t="str">
            <v>NO</v>
          </cell>
          <cell r="BJ1306" t="str">
            <v>NO</v>
          </cell>
          <cell r="BL1306" t="str">
            <v>NO</v>
          </cell>
          <cell r="BM1306" t="str">
            <v>Activos</v>
          </cell>
          <cell r="BN1306" t="str">
            <v>Profesionales</v>
          </cell>
          <cell r="BO1306" t="str">
            <v>PROF. ADM</v>
          </cell>
          <cell r="CL1306" t="str">
            <v>UE Red De Salud Abancay</v>
          </cell>
          <cell r="CM1306" t="str">
            <v>276 SIN PLAZA</v>
          </cell>
          <cell r="CQ1306" t="str">
            <v>Perú</v>
          </cell>
        </row>
        <row r="1307">
          <cell r="S1307" t="str">
            <v>43851666</v>
          </cell>
          <cell r="T1307" t="str">
            <v>SOLEDAD</v>
          </cell>
          <cell r="U1307" t="str">
            <v>ALIAGA</v>
          </cell>
          <cell r="V1307" t="str">
            <v>VILLCAS</v>
          </cell>
          <cell r="W1307" t="str">
            <v>SIN DATOS</v>
          </cell>
          <cell r="X1307" t="str">
            <v>20/01/1986</v>
          </cell>
          <cell r="Y1307" t="str">
            <v>Femenino</v>
          </cell>
          <cell r="Z1307" t="str">
            <v>Soltero</v>
          </cell>
          <cell r="AA1307" t="str">
            <v>M. BASTIDAS S/N</v>
          </cell>
          <cell r="AE1307" t="str">
            <v>Superior Universitario</v>
          </cell>
          <cell r="AF1307" t="str">
            <v>Superior incompleto</v>
          </cell>
          <cell r="AG1307" t="str">
            <v>TECNOLOGO MEDICO LABORATORIO CLINICO Y ANATOMIA PATOLOGICA</v>
          </cell>
          <cell r="AK1307" t="str">
            <v>ESTUDIANTE</v>
          </cell>
          <cell r="AM1307" t="str">
            <v>NO</v>
          </cell>
          <cell r="AR1307" t="str">
            <v>SI</v>
          </cell>
          <cell r="AS1307" t="str">
            <v>NO</v>
          </cell>
          <cell r="AT1307" t="str">
            <v>NO</v>
          </cell>
          <cell r="AU1307" t="str">
            <v>44119</v>
          </cell>
          <cell r="AV1307" t="str">
            <v>44119</v>
          </cell>
          <cell r="AW1307" t="str">
            <v>ENFERMERA/O</v>
          </cell>
          <cell r="AX1307" t="str">
            <v>Regimen 1057 (CAS)</v>
          </cell>
          <cell r="AY1307" t="str">
            <v>Contrato CAS</v>
          </cell>
          <cell r="AZ1307" t="str">
            <v>Sin Nivel Remunerativo</v>
          </cell>
          <cell r="BA1307" t="str">
            <v>0000-Sin Nivel Remunerativo</v>
          </cell>
          <cell r="BC1307" t="str">
            <v>Recursos Ordinarios</v>
          </cell>
          <cell r="BD1307" t="str">
            <v>2200</v>
          </cell>
          <cell r="BE1307" t="str">
            <v>Presencial</v>
          </cell>
          <cell r="BF1307" t="str">
            <v>NO</v>
          </cell>
          <cell r="BG1307" t="str">
            <v>NO</v>
          </cell>
          <cell r="BI1307" t="str">
            <v>NO</v>
          </cell>
          <cell r="BJ1307" t="str">
            <v>NO</v>
          </cell>
          <cell r="BL1307" t="str">
            <v>NO</v>
          </cell>
          <cell r="BM1307" t="str">
            <v>Contrato Administrativo de Servicios</v>
          </cell>
          <cell r="BN1307" t="str">
            <v>Profesionales de la Salud</v>
          </cell>
          <cell r="BO1307" t="str">
            <v>PROF. DE LA SALUD</v>
          </cell>
          <cell r="CL1307" t="str">
            <v>UE Red De Salud Abancay</v>
          </cell>
          <cell r="CM1307" t="str">
            <v>INACTIVO</v>
          </cell>
          <cell r="CR1307" t="str">
            <v>UNIDAD DE ADMINISTRACION</v>
          </cell>
        </row>
        <row r="1308">
          <cell r="S1308" t="str">
            <v>23962858</v>
          </cell>
          <cell r="T1308" t="str">
            <v>MARLENY</v>
          </cell>
          <cell r="U1308" t="str">
            <v>MIRANDA</v>
          </cell>
          <cell r="V1308" t="str">
            <v>ESPINOZA</v>
          </cell>
          <cell r="W1308" t="str">
            <v>SIN DATOS</v>
          </cell>
          <cell r="X1308" t="str">
            <v>13/02/1969</v>
          </cell>
          <cell r="Y1308" t="str">
            <v>Femenino</v>
          </cell>
          <cell r="Z1308" t="str">
            <v>Casado</v>
          </cell>
          <cell r="AA1308" t="str">
            <v>CIRCUNVALACION MARIÑO</v>
          </cell>
          <cell r="AC1308" t="str">
            <v>marlemirandae@hotmail.com</v>
          </cell>
          <cell r="AD1308" t="str">
            <v>952630707</v>
          </cell>
          <cell r="AE1308" t="str">
            <v>Superior Universitario</v>
          </cell>
          <cell r="AF1308" t="str">
            <v>Superior completo</v>
          </cell>
          <cell r="AG1308" t="str">
            <v>OBSTETRA</v>
          </cell>
          <cell r="AK1308" t="str">
            <v>TITULO</v>
          </cell>
          <cell r="AL1308" t="str">
            <v>14513</v>
          </cell>
          <cell r="AM1308" t="str">
            <v>SI</v>
          </cell>
          <cell r="AN1308" t="str">
            <v>EMERGENCIAS Y CUIDADOS CRITICOS</v>
          </cell>
          <cell r="AO1308" t="str">
            <v>RNE</v>
          </cell>
          <cell r="AP1308" t="str">
            <v>2172-E.09</v>
          </cell>
          <cell r="AQ1308" t="str">
            <v>UNIVERSIDAD ALAS PERUANAS</v>
          </cell>
          <cell r="AR1308" t="str">
            <v>SI</v>
          </cell>
          <cell r="AS1308" t="str">
            <v>NO</v>
          </cell>
          <cell r="AT1308" t="str">
            <v>NO</v>
          </cell>
          <cell r="AV1308" t="str">
            <v>2016-01-01</v>
          </cell>
          <cell r="AW1308" t="str">
            <v>OBSTETRA</v>
          </cell>
          <cell r="AX1308" t="str">
            <v>Regimen 276</v>
          </cell>
          <cell r="AY1308" t="str">
            <v>Nombrado</v>
          </cell>
          <cell r="AZ1308" t="str">
            <v>OBS-I</v>
          </cell>
          <cell r="BA1308" t="str">
            <v>0110-OBS-I-Obstetriz (nivel 10)</v>
          </cell>
          <cell r="BB1308" t="str">
            <v>10</v>
          </cell>
          <cell r="BE1308" t="str">
            <v>Presencial</v>
          </cell>
          <cell r="BF1308" t="str">
            <v>NO</v>
          </cell>
          <cell r="BG1308" t="str">
            <v>NO</v>
          </cell>
          <cell r="BI1308" t="str">
            <v>NO</v>
          </cell>
          <cell r="BJ1308" t="str">
            <v>NO</v>
          </cell>
          <cell r="BL1308" t="str">
            <v>NO</v>
          </cell>
          <cell r="BM1308" t="str">
            <v>Activos</v>
          </cell>
          <cell r="BN1308" t="str">
            <v>Profesionales de la Salud</v>
          </cell>
          <cell r="BO1308" t="str">
            <v>PROF. DE LA SALUD</v>
          </cell>
          <cell r="CL1308" t="str">
            <v>UE Red De Salud Abancay</v>
          </cell>
          <cell r="CM1308" t="str">
            <v>276 SIN PLAZA</v>
          </cell>
        </row>
        <row r="1309">
          <cell r="S1309" t="str">
            <v>73572541</v>
          </cell>
          <cell r="T1309" t="str">
            <v>YHASHIRA</v>
          </cell>
          <cell r="U1309" t="str">
            <v>TORRES</v>
          </cell>
          <cell r="V1309" t="str">
            <v>SUAREZ</v>
          </cell>
          <cell r="W1309" t="str">
            <v>SIN DATOS</v>
          </cell>
          <cell r="X1309" t="str">
            <v>22/07/1995</v>
          </cell>
          <cell r="Y1309" t="str">
            <v>Femenino</v>
          </cell>
          <cell r="Z1309" t="str">
            <v>Soltero</v>
          </cell>
          <cell r="AA1309" t="str">
            <v>AYACUCHO</v>
          </cell>
          <cell r="AE1309" t="str">
            <v>Superior Universitario</v>
          </cell>
          <cell r="AF1309" t="str">
            <v>Superior completo</v>
          </cell>
          <cell r="AG1309" t="str">
            <v>PSICOLOGO</v>
          </cell>
          <cell r="AK1309" t="str">
            <v>TITULO</v>
          </cell>
          <cell r="AL1309" t="str">
            <v>00000</v>
          </cell>
          <cell r="AM1309" t="str">
            <v>NO</v>
          </cell>
          <cell r="AR1309" t="str">
            <v>SI</v>
          </cell>
          <cell r="AS1309" t="str">
            <v>NO</v>
          </cell>
          <cell r="AT1309" t="str">
            <v>NO</v>
          </cell>
          <cell r="AV1309" t="str">
            <v>01/06/2022</v>
          </cell>
          <cell r="AW1309" t="str">
            <v>PSICOLOGO/A</v>
          </cell>
          <cell r="AX1309" t="str">
            <v>Regimen 1057 (CAS)</v>
          </cell>
          <cell r="AY1309" t="str">
            <v>Contrato CAS</v>
          </cell>
          <cell r="AZ1309" t="str">
            <v>Sin Nivel Remunerativo</v>
          </cell>
          <cell r="BA1309" t="str">
            <v>0000-Sin Nivel Remunerativo</v>
          </cell>
          <cell r="BC1309" t="str">
            <v>Recursos Ordinarios</v>
          </cell>
          <cell r="BD1309" t="str">
            <v>3000</v>
          </cell>
          <cell r="BE1309" t="str">
            <v>Presencial</v>
          </cell>
          <cell r="BF1309" t="str">
            <v>NO</v>
          </cell>
          <cell r="BG1309" t="str">
            <v>NO</v>
          </cell>
          <cell r="BI1309" t="str">
            <v>NO</v>
          </cell>
          <cell r="BJ1309" t="str">
            <v>NO</v>
          </cell>
          <cell r="BL1309" t="str">
            <v>NO</v>
          </cell>
          <cell r="BM1309" t="str">
            <v>Contrato Administrativo de Servicios</v>
          </cell>
          <cell r="BN1309" t="str">
            <v>Profesionales de la Salud</v>
          </cell>
          <cell r="BO1309" t="str">
            <v>PROF. DE LA SALUD</v>
          </cell>
          <cell r="CL1309" t="str">
            <v>UE Red De Salud Abancay</v>
          </cell>
          <cell r="CM1309" t="str">
            <v>INACTIVO</v>
          </cell>
          <cell r="CQ1309" t="str">
            <v>Perú</v>
          </cell>
          <cell r="CR1309" t="str">
            <v>UNIDAD DE SALUD COLECTIVA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U24"/>
  <sheetViews>
    <sheetView tabSelected="1" view="pageBreakPreview" topLeftCell="D3" zoomScale="80" zoomScaleNormal="80" zoomScaleSheetLayoutView="80" workbookViewId="0">
      <selection activeCell="BN10" sqref="BN10"/>
    </sheetView>
  </sheetViews>
  <sheetFormatPr baseColWidth="10" defaultColWidth="2" defaultRowHeight="11.25" x14ac:dyDescent="0.2"/>
  <cols>
    <col min="1" max="1" width="29.28515625" style="6" customWidth="1"/>
    <col min="2" max="2" width="9.5703125" style="6" customWidth="1"/>
    <col min="3" max="3" width="18.7109375" style="6" customWidth="1"/>
    <col min="4" max="4" width="24.85546875" style="6" customWidth="1"/>
    <col min="5" max="5" width="9.7109375" style="6" customWidth="1"/>
    <col min="6" max="6" width="8.140625" style="6" customWidth="1"/>
    <col min="7" max="7" width="9.5703125" style="6" customWidth="1"/>
    <col min="8" max="9" width="8.7109375" style="6" customWidth="1"/>
    <col min="10" max="10" width="6" style="6" customWidth="1"/>
    <col min="11" max="11" width="14.7109375" style="6" customWidth="1"/>
    <col min="12" max="12" width="9.42578125" style="6" customWidth="1"/>
    <col min="13" max="15" width="8.7109375" style="6" customWidth="1"/>
    <col min="16" max="16" width="14.7109375" style="6" customWidth="1"/>
    <col min="17" max="18" width="9.7109375" style="6" customWidth="1"/>
    <col min="19" max="19" width="15" style="6" customWidth="1"/>
    <col min="20" max="20" width="8.7109375" style="6" customWidth="1"/>
    <col min="21" max="16384" width="2" style="6"/>
  </cols>
  <sheetData>
    <row r="1" spans="1:21" s="2" customFormat="1" ht="41.25" customHeight="1" x14ac:dyDescent="0.2">
      <c r="A1" s="514" t="s">
        <v>182</v>
      </c>
      <c r="B1" s="514"/>
      <c r="C1" s="514"/>
      <c r="D1" s="514"/>
      <c r="E1" s="514"/>
      <c r="F1" s="514"/>
      <c r="G1" s="514"/>
      <c r="H1" s="514"/>
      <c r="I1" s="514"/>
      <c r="J1" s="514"/>
      <c r="K1" s="514"/>
      <c r="L1" s="514"/>
      <c r="M1" s="514"/>
      <c r="N1" s="514"/>
      <c r="O1" s="514"/>
      <c r="P1" s="514"/>
      <c r="Q1" s="514"/>
      <c r="R1" s="514"/>
      <c r="S1" s="514"/>
    </row>
    <row r="2" spans="1:21" s="2" customFormat="1" ht="22.5" customHeight="1" x14ac:dyDescent="0.2">
      <c r="A2" s="503" t="s">
        <v>16115</v>
      </c>
      <c r="B2" s="504"/>
      <c r="C2" s="505"/>
      <c r="D2" s="510"/>
      <c r="E2" s="511"/>
      <c r="F2" s="512"/>
      <c r="G2" s="512"/>
      <c r="H2" s="512"/>
      <c r="I2" s="512"/>
      <c r="J2" s="512"/>
      <c r="K2" s="512"/>
      <c r="L2" s="512"/>
      <c r="M2" s="512"/>
      <c r="N2" s="512"/>
      <c r="O2" s="512"/>
      <c r="P2" s="512"/>
      <c r="Q2" s="512"/>
      <c r="R2" s="512"/>
      <c r="S2" s="513"/>
    </row>
    <row r="3" spans="1:21" s="3" customFormat="1" ht="22.5" customHeight="1" x14ac:dyDescent="0.25">
      <c r="A3" s="515" t="s">
        <v>0</v>
      </c>
      <c r="B3" s="515" t="s">
        <v>1</v>
      </c>
      <c r="C3" s="517" t="s">
        <v>2</v>
      </c>
      <c r="D3" s="517" t="s">
        <v>3</v>
      </c>
      <c r="E3" s="515" t="s">
        <v>28</v>
      </c>
      <c r="F3" s="516" t="s">
        <v>4</v>
      </c>
      <c r="G3" s="516"/>
      <c r="H3" s="524">
        <v>2021</v>
      </c>
      <c r="I3" s="525"/>
      <c r="J3" s="525"/>
      <c r="K3" s="525"/>
      <c r="L3" s="526"/>
      <c r="M3" s="524" t="s">
        <v>180</v>
      </c>
      <c r="N3" s="525"/>
      <c r="O3" s="525"/>
      <c r="P3" s="525"/>
      <c r="Q3" s="526"/>
      <c r="R3" s="514" t="s">
        <v>181</v>
      </c>
      <c r="S3" s="514"/>
    </row>
    <row r="4" spans="1:21" s="3" customFormat="1" ht="22.5" customHeight="1" x14ac:dyDescent="0.25">
      <c r="A4" s="515"/>
      <c r="B4" s="515"/>
      <c r="C4" s="517"/>
      <c r="D4" s="517"/>
      <c r="E4" s="515"/>
      <c r="F4" s="518" t="s">
        <v>29</v>
      </c>
      <c r="G4" s="518" t="s">
        <v>30</v>
      </c>
      <c r="H4" s="518" t="s">
        <v>32</v>
      </c>
      <c r="I4" s="518" t="s">
        <v>33</v>
      </c>
      <c r="J4" s="518" t="s">
        <v>31</v>
      </c>
      <c r="K4" s="524" t="s">
        <v>258</v>
      </c>
      <c r="L4" s="526"/>
      <c r="M4" s="96"/>
      <c r="N4" s="96"/>
      <c r="O4" s="96"/>
      <c r="P4" s="524" t="s">
        <v>258</v>
      </c>
      <c r="Q4" s="525"/>
      <c r="R4" s="520" t="s">
        <v>32</v>
      </c>
      <c r="S4" s="522" t="s">
        <v>34</v>
      </c>
    </row>
    <row r="5" spans="1:21" s="3" customFormat="1" ht="41.25" customHeight="1" x14ac:dyDescent="0.25">
      <c r="A5" s="515"/>
      <c r="B5" s="515"/>
      <c r="C5" s="517"/>
      <c r="D5" s="517"/>
      <c r="E5" s="515"/>
      <c r="F5" s="519"/>
      <c r="G5" s="519"/>
      <c r="H5" s="519"/>
      <c r="I5" s="519"/>
      <c r="J5" s="519"/>
      <c r="K5" s="92" t="s">
        <v>259</v>
      </c>
      <c r="L5" s="92" t="s">
        <v>260</v>
      </c>
      <c r="M5" s="92" t="s">
        <v>32</v>
      </c>
      <c r="N5" s="92" t="s">
        <v>33</v>
      </c>
      <c r="O5" s="92" t="s">
        <v>31</v>
      </c>
      <c r="P5" s="92" t="s">
        <v>259</v>
      </c>
      <c r="Q5" s="101" t="s">
        <v>260</v>
      </c>
      <c r="R5" s="521"/>
      <c r="S5" s="523"/>
      <c r="U5" s="22"/>
    </row>
    <row r="6" spans="1:21" s="4" customFormat="1" ht="81" customHeight="1" x14ac:dyDescent="0.25">
      <c r="A6" s="144" t="s">
        <v>5421</v>
      </c>
      <c r="B6" s="527" t="s">
        <v>5422</v>
      </c>
      <c r="C6" s="530" t="s">
        <v>5423</v>
      </c>
      <c r="D6" s="145" t="s">
        <v>5424</v>
      </c>
      <c r="E6" s="146" t="s">
        <v>5425</v>
      </c>
      <c r="F6" s="147">
        <v>0.41320000000000001</v>
      </c>
      <c r="G6" s="148">
        <v>2017</v>
      </c>
      <c r="H6" s="149">
        <v>0.37</v>
      </c>
      <c r="I6" s="150">
        <v>42.5</v>
      </c>
      <c r="J6" s="151">
        <v>0</v>
      </c>
      <c r="K6" s="152">
        <v>147385927</v>
      </c>
      <c r="L6" s="151">
        <v>0.67900000000000005</v>
      </c>
      <c r="M6" s="151">
        <v>0.36</v>
      </c>
      <c r="N6" s="150">
        <v>47.8</v>
      </c>
      <c r="O6" s="151"/>
      <c r="P6" s="152">
        <v>136248333</v>
      </c>
      <c r="Q6" s="151">
        <v>0.72699999999999998</v>
      </c>
      <c r="R6" s="151">
        <v>0.31</v>
      </c>
      <c r="S6" s="152">
        <v>98826946</v>
      </c>
    </row>
    <row r="7" spans="1:21" s="4" customFormat="1" ht="32.450000000000003" customHeight="1" x14ac:dyDescent="0.25">
      <c r="A7" s="144" t="s">
        <v>5421</v>
      </c>
      <c r="B7" s="528"/>
      <c r="C7" s="531"/>
      <c r="D7" s="153" t="s">
        <v>5426</v>
      </c>
      <c r="E7" s="146" t="s">
        <v>5427</v>
      </c>
      <c r="F7" s="154">
        <v>23</v>
      </c>
      <c r="G7" s="148">
        <v>2017</v>
      </c>
      <c r="H7" s="150">
        <v>18</v>
      </c>
      <c r="I7" s="150">
        <v>8</v>
      </c>
      <c r="J7" s="155">
        <v>1</v>
      </c>
      <c r="K7" s="152">
        <v>148658920</v>
      </c>
      <c r="L7" s="151">
        <v>0.89780000000000004</v>
      </c>
      <c r="M7" s="148">
        <v>17</v>
      </c>
      <c r="N7" s="150">
        <v>10</v>
      </c>
      <c r="O7" s="155">
        <v>0.98499999999999999</v>
      </c>
      <c r="P7" s="152">
        <v>102587203</v>
      </c>
      <c r="Q7" s="151">
        <v>0.78900000000000003</v>
      </c>
      <c r="R7" s="148">
        <v>15</v>
      </c>
      <c r="S7" s="152">
        <v>97346208</v>
      </c>
    </row>
    <row r="8" spans="1:21" s="4" customFormat="1" ht="66.599999999999994" customHeight="1" x14ac:dyDescent="0.25">
      <c r="A8" s="144" t="s">
        <v>5421</v>
      </c>
      <c r="B8" s="529"/>
      <c r="C8" s="532"/>
      <c r="D8" s="153" t="s">
        <v>5428</v>
      </c>
      <c r="E8" s="146" t="s">
        <v>5425</v>
      </c>
      <c r="F8" s="147">
        <v>0.53200000000000003</v>
      </c>
      <c r="G8" s="148">
        <v>2018</v>
      </c>
      <c r="H8" s="149">
        <v>0.5</v>
      </c>
      <c r="I8" s="150">
        <v>26.2</v>
      </c>
      <c r="J8" s="156">
        <v>1</v>
      </c>
      <c r="K8" s="152">
        <v>147387906</v>
      </c>
      <c r="L8" s="151">
        <v>0.86780000000000002</v>
      </c>
      <c r="M8" s="155">
        <v>0.47</v>
      </c>
      <c r="N8" s="150">
        <v>35.799999999999997</v>
      </c>
      <c r="O8" s="156">
        <v>0.75900000000000001</v>
      </c>
      <c r="P8" s="152">
        <v>137852103</v>
      </c>
      <c r="Q8" s="151">
        <v>0.76890000000000003</v>
      </c>
      <c r="R8" s="155">
        <v>0.45</v>
      </c>
      <c r="S8" s="152">
        <v>98524780</v>
      </c>
    </row>
    <row r="9" spans="1:21" s="4" customFormat="1" ht="73.900000000000006" customHeight="1" x14ac:dyDescent="0.25">
      <c r="A9" s="144" t="s">
        <v>5421</v>
      </c>
      <c r="B9" s="533" t="s">
        <v>5429</v>
      </c>
      <c r="C9" s="530" t="s">
        <v>5430</v>
      </c>
      <c r="D9" s="153" t="s">
        <v>5431</v>
      </c>
      <c r="E9" s="146" t="s">
        <v>5425</v>
      </c>
      <c r="F9" s="147">
        <v>0.30099999999999999</v>
      </c>
      <c r="G9" s="148">
        <v>2018</v>
      </c>
      <c r="H9" s="155">
        <v>0.45</v>
      </c>
      <c r="I9" s="148" t="s">
        <v>5432</v>
      </c>
      <c r="J9" s="157"/>
      <c r="K9" s="152">
        <v>329983880</v>
      </c>
      <c r="L9" s="151">
        <v>0.72799999999999998</v>
      </c>
      <c r="M9" s="155">
        <v>0.5</v>
      </c>
      <c r="N9" s="148" t="s">
        <v>5432</v>
      </c>
      <c r="O9" s="157"/>
      <c r="P9" s="152">
        <v>341799272</v>
      </c>
      <c r="Q9" s="151">
        <v>0.70579999999999998</v>
      </c>
      <c r="R9" s="155">
        <v>0.6</v>
      </c>
      <c r="S9" s="152">
        <v>305806672</v>
      </c>
    </row>
    <row r="10" spans="1:21" s="4" customFormat="1" ht="64.900000000000006" customHeight="1" x14ac:dyDescent="0.25">
      <c r="A10" s="144" t="s">
        <v>5421</v>
      </c>
      <c r="B10" s="529"/>
      <c r="C10" s="531"/>
      <c r="D10" s="153" t="s">
        <v>5433</v>
      </c>
      <c r="E10" s="146" t="s">
        <v>5425</v>
      </c>
      <c r="F10" s="147">
        <v>0.30499999999999999</v>
      </c>
      <c r="G10" s="148">
        <v>2018</v>
      </c>
      <c r="H10" s="155">
        <v>0.45</v>
      </c>
      <c r="I10" s="148" t="s">
        <v>5432</v>
      </c>
      <c r="J10" s="157"/>
      <c r="K10" s="152">
        <v>329983880</v>
      </c>
      <c r="L10" s="151">
        <v>0.69869999999999999</v>
      </c>
      <c r="M10" s="155">
        <v>0.5</v>
      </c>
      <c r="N10" s="148" t="s">
        <v>5432</v>
      </c>
      <c r="O10" s="157"/>
      <c r="P10" s="152">
        <v>338999502</v>
      </c>
      <c r="Q10" s="151">
        <v>0.73680000000000001</v>
      </c>
      <c r="R10" s="155">
        <v>0.6</v>
      </c>
      <c r="S10" s="152">
        <v>304230795</v>
      </c>
    </row>
    <row r="11" spans="1:21" s="4" customFormat="1" ht="33.75" x14ac:dyDescent="0.25">
      <c r="A11" s="144" t="s">
        <v>5421</v>
      </c>
      <c r="B11" s="21" t="s">
        <v>5434</v>
      </c>
      <c r="C11" s="153" t="s">
        <v>5435</v>
      </c>
      <c r="D11" s="153" t="s">
        <v>5436</v>
      </c>
      <c r="E11" s="146" t="s">
        <v>5437</v>
      </c>
      <c r="F11" s="148">
        <v>14</v>
      </c>
      <c r="G11" s="148">
        <v>2018</v>
      </c>
      <c r="H11" s="148">
        <v>16</v>
      </c>
      <c r="I11" s="148">
        <v>15</v>
      </c>
      <c r="J11" s="156">
        <v>1</v>
      </c>
      <c r="K11" s="152">
        <v>97771320</v>
      </c>
      <c r="L11" s="151">
        <v>0.83</v>
      </c>
      <c r="M11" s="148">
        <v>15</v>
      </c>
      <c r="N11" s="148">
        <v>17</v>
      </c>
      <c r="O11" s="156">
        <v>0.89800000000000002</v>
      </c>
      <c r="P11" s="152">
        <v>252642539</v>
      </c>
      <c r="Q11" s="151">
        <v>0.74850000000000005</v>
      </c>
      <c r="R11" s="148">
        <v>14</v>
      </c>
      <c r="S11" s="152">
        <v>152274109</v>
      </c>
    </row>
    <row r="12" spans="1:21" s="4" customFormat="1" ht="56.25" x14ac:dyDescent="0.25">
      <c r="A12" s="144" t="s">
        <v>5421</v>
      </c>
      <c r="B12" s="21" t="s">
        <v>5438</v>
      </c>
      <c r="C12" s="153" t="s">
        <v>5439</v>
      </c>
      <c r="D12" s="153" t="s">
        <v>5440</v>
      </c>
      <c r="E12" s="146" t="s">
        <v>5425</v>
      </c>
      <c r="F12" s="147">
        <v>9.5000000000000001E-2</v>
      </c>
      <c r="G12" s="148">
        <v>2018</v>
      </c>
      <c r="H12" s="155">
        <v>0.25</v>
      </c>
      <c r="I12" s="147">
        <v>0.41299999999999998</v>
      </c>
      <c r="J12" s="156">
        <v>1</v>
      </c>
      <c r="K12" s="152">
        <v>10347987</v>
      </c>
      <c r="L12" s="151">
        <v>0.78900000000000003</v>
      </c>
      <c r="M12" s="155">
        <v>0.26</v>
      </c>
      <c r="N12" s="147">
        <v>0.47799999999999998</v>
      </c>
      <c r="O12" s="156">
        <v>1</v>
      </c>
      <c r="P12" s="152">
        <v>5129662</v>
      </c>
      <c r="Q12" s="151">
        <v>0.89570000000000005</v>
      </c>
      <c r="R12" s="155">
        <v>0.27</v>
      </c>
      <c r="S12" s="152">
        <v>582519</v>
      </c>
    </row>
    <row r="13" spans="1:21" s="4" customFormat="1" ht="45" x14ac:dyDescent="0.25">
      <c r="A13" s="144" t="s">
        <v>5421</v>
      </c>
      <c r="B13" s="21" t="s">
        <v>5441</v>
      </c>
      <c r="C13" s="153" t="s">
        <v>5442</v>
      </c>
      <c r="D13" s="153" t="s">
        <v>5443</v>
      </c>
      <c r="E13" s="146" t="s">
        <v>5425</v>
      </c>
      <c r="F13" s="147">
        <v>2.7400000000000001E-2</v>
      </c>
      <c r="G13" s="148">
        <v>2018</v>
      </c>
      <c r="H13" s="147">
        <v>3.5000000000000003E-2</v>
      </c>
      <c r="I13" s="148" t="s">
        <v>5432</v>
      </c>
      <c r="J13" s="157"/>
      <c r="K13" s="152">
        <v>4923445</v>
      </c>
      <c r="L13" s="151">
        <v>0.95699999999999996</v>
      </c>
      <c r="M13" s="155">
        <v>0.04</v>
      </c>
      <c r="N13" s="148" t="s">
        <v>5432</v>
      </c>
      <c r="O13" s="157"/>
      <c r="P13" s="152">
        <v>13568563</v>
      </c>
      <c r="Q13" s="151">
        <v>0.875</v>
      </c>
      <c r="R13" s="155">
        <v>0.05</v>
      </c>
      <c r="S13" s="152">
        <v>6197930</v>
      </c>
    </row>
    <row r="14" spans="1:21" s="4" customFormat="1" ht="22.5" x14ac:dyDescent="0.25">
      <c r="A14" s="144" t="s">
        <v>5421</v>
      </c>
      <c r="B14" s="21" t="s">
        <v>5444</v>
      </c>
      <c r="C14" s="530" t="s">
        <v>5445</v>
      </c>
      <c r="D14" s="153" t="s">
        <v>5446</v>
      </c>
      <c r="E14" s="146" t="s">
        <v>5425</v>
      </c>
      <c r="F14" s="155">
        <v>0.34</v>
      </c>
      <c r="G14" s="148">
        <v>2018</v>
      </c>
      <c r="H14" s="155">
        <v>0.37</v>
      </c>
      <c r="I14" s="148" t="s">
        <v>5432</v>
      </c>
      <c r="J14" s="157"/>
      <c r="K14" s="152">
        <v>599307</v>
      </c>
      <c r="L14" s="151">
        <v>0.61799999999999999</v>
      </c>
      <c r="M14" s="155">
        <v>0.33</v>
      </c>
      <c r="N14" s="148" t="s">
        <v>5432</v>
      </c>
      <c r="O14" s="157"/>
      <c r="P14" s="152">
        <v>5293447</v>
      </c>
      <c r="Q14" s="151">
        <v>0.89780000000000004</v>
      </c>
      <c r="R14" s="155">
        <v>0.31</v>
      </c>
      <c r="S14" s="152">
        <v>504212</v>
      </c>
    </row>
    <row r="15" spans="1:21" s="4" customFormat="1" ht="34.15" customHeight="1" x14ac:dyDescent="0.25">
      <c r="A15" s="144" t="s">
        <v>5421</v>
      </c>
      <c r="B15" s="21" t="s">
        <v>5447</v>
      </c>
      <c r="C15" s="531"/>
      <c r="D15" s="153" t="s">
        <v>5448</v>
      </c>
      <c r="E15" s="146" t="s">
        <v>5425</v>
      </c>
      <c r="F15" s="155">
        <v>0.17</v>
      </c>
      <c r="G15" s="148">
        <v>2018</v>
      </c>
      <c r="H15" s="155">
        <v>0.4</v>
      </c>
      <c r="I15" s="148" t="s">
        <v>5432</v>
      </c>
      <c r="J15" s="157"/>
      <c r="K15" s="152">
        <v>610120</v>
      </c>
      <c r="L15" s="151">
        <v>0.63200000000000001</v>
      </c>
      <c r="M15" s="155">
        <v>0.4</v>
      </c>
      <c r="N15" s="148" t="s">
        <v>5432</v>
      </c>
      <c r="O15" s="157"/>
      <c r="P15" s="152">
        <v>3589740</v>
      </c>
      <c r="Q15" s="151">
        <v>0.93500000000000005</v>
      </c>
      <c r="R15" s="147">
        <v>0.40500000000000003</v>
      </c>
      <c r="S15" s="152">
        <v>385790</v>
      </c>
    </row>
    <row r="16" spans="1:21" s="4" customFormat="1" ht="48.6" customHeight="1" x14ac:dyDescent="0.25">
      <c r="A16" s="144" t="s">
        <v>5421</v>
      </c>
      <c r="B16" s="21" t="s">
        <v>5449</v>
      </c>
      <c r="C16" s="153" t="s">
        <v>5450</v>
      </c>
      <c r="D16" s="153" t="s">
        <v>5451</v>
      </c>
      <c r="E16" s="146" t="s">
        <v>5425</v>
      </c>
      <c r="F16" s="155">
        <v>0.15</v>
      </c>
      <c r="G16" s="148">
        <v>2018</v>
      </c>
      <c r="H16" s="155">
        <v>0.13</v>
      </c>
      <c r="I16" s="155">
        <v>0.06</v>
      </c>
      <c r="J16" s="156">
        <v>1</v>
      </c>
      <c r="K16" s="152">
        <v>7396624</v>
      </c>
      <c r="L16" s="151">
        <v>0.879</v>
      </c>
      <c r="M16" s="155">
        <v>0.11</v>
      </c>
      <c r="N16" s="155">
        <v>0.12</v>
      </c>
      <c r="O16" s="156">
        <v>1</v>
      </c>
      <c r="P16" s="152">
        <v>12086956</v>
      </c>
      <c r="Q16" s="151">
        <v>0.879</v>
      </c>
      <c r="R16" s="155">
        <v>0.1</v>
      </c>
      <c r="S16" s="152">
        <v>8619588</v>
      </c>
    </row>
    <row r="17" spans="1:19" ht="33.75" x14ac:dyDescent="0.2">
      <c r="A17" s="144" t="s">
        <v>5421</v>
      </c>
      <c r="B17" s="21" t="s">
        <v>5452</v>
      </c>
      <c r="C17" s="153" t="s">
        <v>5453</v>
      </c>
      <c r="D17" s="153" t="s">
        <v>5454</v>
      </c>
      <c r="E17" s="146" t="s">
        <v>5425</v>
      </c>
      <c r="F17" s="147">
        <v>0.85399999999999998</v>
      </c>
      <c r="G17" s="148">
        <v>2018</v>
      </c>
      <c r="H17" s="155">
        <v>0.68</v>
      </c>
      <c r="I17" s="158">
        <f>229800/258900</f>
        <v>0.88760139049826192</v>
      </c>
      <c r="J17" s="156">
        <v>0</v>
      </c>
      <c r="K17" s="152">
        <v>599500</v>
      </c>
      <c r="L17" s="151">
        <v>0.58899999999999997</v>
      </c>
      <c r="M17" s="155">
        <v>0.64</v>
      </c>
      <c r="N17" s="158">
        <v>0.85799999999999998</v>
      </c>
      <c r="O17" s="156">
        <v>0</v>
      </c>
      <c r="P17" s="152">
        <v>1570654</v>
      </c>
      <c r="Q17" s="151">
        <v>0.79979999999999996</v>
      </c>
      <c r="R17" s="155">
        <v>0.6</v>
      </c>
      <c r="S17" s="152">
        <v>204580</v>
      </c>
    </row>
    <row r="18" spans="1:19" ht="38.450000000000003" customHeight="1" x14ac:dyDescent="0.2">
      <c r="A18" s="144" t="s">
        <v>5421</v>
      </c>
      <c r="B18" s="21" t="s">
        <v>5455</v>
      </c>
      <c r="C18" s="153" t="s">
        <v>5456</v>
      </c>
      <c r="D18" s="153" t="s">
        <v>5457</v>
      </c>
      <c r="E18" s="146" t="s">
        <v>5458</v>
      </c>
      <c r="F18" s="148">
        <v>3</v>
      </c>
      <c r="G18" s="148">
        <v>2018</v>
      </c>
      <c r="H18" s="148">
        <v>3</v>
      </c>
      <c r="I18" s="148">
        <v>3</v>
      </c>
      <c r="J18" s="156">
        <v>1</v>
      </c>
      <c r="K18" s="152">
        <v>51329147</v>
      </c>
      <c r="L18" s="151">
        <v>0.90800000000000003</v>
      </c>
      <c r="M18" s="148">
        <v>4</v>
      </c>
      <c r="N18" s="148">
        <v>4</v>
      </c>
      <c r="O18" s="156">
        <v>1</v>
      </c>
      <c r="P18" s="152">
        <v>63870848</v>
      </c>
      <c r="Q18" s="151">
        <v>0.78900000000000003</v>
      </c>
      <c r="R18" s="148">
        <v>4</v>
      </c>
      <c r="S18" s="152">
        <v>46577554</v>
      </c>
    </row>
    <row r="19" spans="1:19" ht="12" thickBot="1" x14ac:dyDescent="0.25">
      <c r="A19" s="159"/>
      <c r="B19" s="5"/>
      <c r="C19" s="160"/>
      <c r="D19" s="5"/>
      <c r="E19" s="5"/>
      <c r="F19" s="5"/>
      <c r="G19" s="5"/>
      <c r="H19" s="5"/>
      <c r="I19" s="5"/>
      <c r="J19" s="5"/>
      <c r="K19" s="5"/>
      <c r="L19" s="5"/>
      <c r="M19" s="5"/>
      <c r="N19" s="5"/>
      <c r="O19" s="5"/>
      <c r="P19" s="5"/>
      <c r="Q19" s="5"/>
      <c r="R19" s="5"/>
      <c r="S19" s="5"/>
    </row>
    <row r="20" spans="1:19" x14ac:dyDescent="0.2">
      <c r="A20" s="372" t="s">
        <v>43</v>
      </c>
      <c r="B20" s="371"/>
    </row>
    <row r="21" spans="1:19" x14ac:dyDescent="0.2">
      <c r="A21" s="373" t="s">
        <v>44</v>
      </c>
      <c r="B21" s="371"/>
    </row>
    <row r="22" spans="1:19" x14ac:dyDescent="0.2">
      <c r="A22" s="371"/>
      <c r="B22" s="371"/>
    </row>
    <row r="23" spans="1:19" x14ac:dyDescent="0.2">
      <c r="A23" s="371"/>
      <c r="B23" s="371"/>
    </row>
    <row r="24" spans="1:19" x14ac:dyDescent="0.2">
      <c r="A24" s="371"/>
      <c r="B24" s="371"/>
    </row>
  </sheetData>
  <mergeCells count="25">
    <mergeCell ref="B9:B10"/>
    <mergeCell ref="C9:C10"/>
    <mergeCell ref="C14:C15"/>
    <mergeCell ref="K4:L4"/>
    <mergeCell ref="M3:Q3"/>
    <mergeCell ref="P4:Q4"/>
    <mergeCell ref="R3:S3"/>
    <mergeCell ref="B6:B8"/>
    <mergeCell ref="C6:C8"/>
    <mergeCell ref="E2:S2"/>
    <mergeCell ref="A1:S1"/>
    <mergeCell ref="E3:E5"/>
    <mergeCell ref="F3:G3"/>
    <mergeCell ref="A3:A5"/>
    <mergeCell ref="B3:B5"/>
    <mergeCell ref="C3:C5"/>
    <mergeCell ref="D3:D5"/>
    <mergeCell ref="F4:F5"/>
    <mergeCell ref="G4:G5"/>
    <mergeCell ref="H4:H5"/>
    <mergeCell ref="I4:I5"/>
    <mergeCell ref="R4:R5"/>
    <mergeCell ref="S4:S5"/>
    <mergeCell ref="J4:J5"/>
    <mergeCell ref="H3:L3"/>
  </mergeCells>
  <pageMargins left="0.7" right="0.7" top="0.75" bottom="0.75" header="0.3" footer="0.3"/>
  <pageSetup scale="37"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AB15"/>
  <sheetViews>
    <sheetView view="pageBreakPreview" zoomScale="60" zoomScaleNormal="100" workbookViewId="0">
      <selection sqref="A1:W14"/>
    </sheetView>
  </sheetViews>
  <sheetFormatPr baseColWidth="10" defaultColWidth="11.42578125" defaultRowHeight="12" x14ac:dyDescent="0.2"/>
  <cols>
    <col min="1" max="1" width="31.42578125" style="26" customWidth="1"/>
    <col min="2" max="2" width="10" style="26" customWidth="1"/>
    <col min="3" max="3" width="16.140625" style="26" customWidth="1"/>
    <col min="4" max="4" width="13.28515625" style="26" customWidth="1"/>
    <col min="5" max="5" width="15.140625" style="26" customWidth="1"/>
    <col min="6" max="7" width="14" style="26" customWidth="1"/>
    <col min="8" max="8" width="19.5703125" style="26" customWidth="1"/>
    <col min="9" max="9" width="12.42578125" style="26" customWidth="1"/>
    <col min="10" max="10" width="12.7109375" style="26" customWidth="1"/>
    <col min="11" max="11" width="9.7109375" style="26" customWidth="1"/>
    <col min="12" max="12" width="9.85546875" style="26" customWidth="1"/>
    <col min="13" max="13" width="11" style="26" customWidth="1"/>
    <col min="14" max="14" width="4.85546875" style="26" customWidth="1"/>
    <col min="15" max="15" width="8.85546875" style="26" customWidth="1"/>
    <col min="16" max="16" width="11.28515625" style="26" customWidth="1"/>
    <col min="17" max="17" width="8.140625" style="26" customWidth="1"/>
    <col min="18" max="18" width="13.5703125" style="26" customWidth="1"/>
    <col min="19" max="19" width="11.42578125" style="26"/>
    <col min="20" max="20" width="13.42578125" style="26" customWidth="1"/>
    <col min="21" max="21" width="8.28515625" style="26" customWidth="1"/>
    <col min="22" max="22" width="15.85546875" style="26" customWidth="1"/>
    <col min="23" max="23" width="12.42578125" style="26" customWidth="1"/>
    <col min="24" max="16384" width="11.42578125" style="26"/>
  </cols>
  <sheetData>
    <row r="1" spans="1:28" ht="29.25" customHeight="1" x14ac:dyDescent="0.2">
      <c r="A1" s="585" t="s">
        <v>252</v>
      </c>
      <c r="B1" s="586"/>
      <c r="C1" s="586"/>
      <c r="D1" s="586"/>
      <c r="E1" s="586"/>
      <c r="F1" s="586"/>
      <c r="G1" s="586"/>
      <c r="H1" s="586"/>
      <c r="I1" s="586"/>
      <c r="J1" s="586"/>
      <c r="K1" s="586"/>
      <c r="L1" s="586"/>
      <c r="M1" s="586"/>
      <c r="N1" s="586"/>
      <c r="O1" s="586"/>
      <c r="P1" s="586"/>
      <c r="Q1" s="586"/>
      <c r="R1" s="586"/>
      <c r="S1" s="586"/>
      <c r="T1" s="586"/>
      <c r="U1" s="586"/>
      <c r="V1" s="586"/>
      <c r="W1" s="587"/>
    </row>
    <row r="2" spans="1:28" ht="20.25" x14ac:dyDescent="0.2">
      <c r="A2" s="585" t="s">
        <v>195</v>
      </c>
      <c r="B2" s="586"/>
      <c r="C2" s="586"/>
      <c r="D2" s="586"/>
      <c r="E2" s="586"/>
      <c r="F2" s="586"/>
      <c r="G2" s="586"/>
      <c r="H2" s="586"/>
      <c r="I2" s="586"/>
      <c r="J2" s="586"/>
      <c r="K2" s="586"/>
      <c r="L2" s="586"/>
      <c r="M2" s="586"/>
      <c r="N2" s="586"/>
      <c r="O2" s="586"/>
      <c r="P2" s="586"/>
      <c r="Q2" s="586"/>
      <c r="R2" s="586"/>
      <c r="S2" s="586"/>
      <c r="T2" s="586"/>
      <c r="U2" s="586"/>
      <c r="V2" s="586"/>
      <c r="W2" s="587"/>
    </row>
    <row r="3" spans="1:28" ht="37.5" customHeight="1" x14ac:dyDescent="0.2">
      <c r="A3" s="610" t="s">
        <v>5</v>
      </c>
      <c r="B3" s="610"/>
      <c r="C3" s="610" t="s">
        <v>8074</v>
      </c>
      <c r="D3" s="610"/>
      <c r="E3" s="610"/>
      <c r="F3" s="610"/>
      <c r="G3" s="610"/>
      <c r="H3" s="610"/>
      <c r="I3" s="610"/>
      <c r="J3" s="610"/>
      <c r="K3" s="610"/>
      <c r="L3" s="610"/>
      <c r="M3" s="610"/>
      <c r="N3" s="610"/>
      <c r="O3" s="610"/>
      <c r="P3" s="610"/>
      <c r="Q3" s="610"/>
      <c r="R3" s="594" t="s">
        <v>204</v>
      </c>
      <c r="S3" s="595"/>
      <c r="T3" s="600" t="s">
        <v>194</v>
      </c>
      <c r="U3" s="601"/>
      <c r="V3" s="561" t="s">
        <v>196</v>
      </c>
      <c r="W3" s="584" t="s">
        <v>215</v>
      </c>
      <c r="X3" s="27"/>
      <c r="Y3" s="27"/>
      <c r="Z3" s="27"/>
      <c r="AA3" s="27"/>
      <c r="AB3" s="27"/>
    </row>
    <row r="4" spans="1:28" ht="12" hidden="1" customHeight="1" x14ac:dyDescent="0.2">
      <c r="A4" s="59" t="s">
        <v>117</v>
      </c>
      <c r="B4" s="59"/>
      <c r="C4" s="59"/>
      <c r="D4" s="59"/>
      <c r="E4" s="59"/>
      <c r="F4" s="59"/>
      <c r="G4" s="59"/>
      <c r="H4" s="59"/>
      <c r="I4" s="59"/>
      <c r="J4" s="59"/>
      <c r="K4" s="59"/>
      <c r="L4" s="59"/>
      <c r="M4" s="59"/>
      <c r="N4" s="59"/>
      <c r="O4" s="59"/>
      <c r="P4" s="59"/>
      <c r="Q4" s="59"/>
      <c r="R4" s="596"/>
      <c r="S4" s="597"/>
      <c r="T4" s="602"/>
      <c r="U4" s="603"/>
      <c r="V4" s="606"/>
      <c r="W4" s="588"/>
    </row>
    <row r="5" spans="1:28" ht="27.75" customHeight="1" x14ac:dyDescent="0.2">
      <c r="A5" s="59"/>
      <c r="B5" s="561" t="s">
        <v>218</v>
      </c>
      <c r="C5" s="561" t="s">
        <v>198</v>
      </c>
      <c r="D5" s="561" t="s">
        <v>118</v>
      </c>
      <c r="E5" s="561" t="s">
        <v>199</v>
      </c>
      <c r="F5" s="561" t="s">
        <v>192</v>
      </c>
      <c r="G5" s="561" t="s">
        <v>119</v>
      </c>
      <c r="H5" s="561" t="s">
        <v>200</v>
      </c>
      <c r="I5" s="591" t="s">
        <v>205</v>
      </c>
      <c r="J5" s="592"/>
      <c r="K5" s="591" t="s">
        <v>120</v>
      </c>
      <c r="L5" s="592"/>
      <c r="M5" s="608" t="s">
        <v>208</v>
      </c>
      <c r="N5" s="609"/>
      <c r="O5" s="593" t="s">
        <v>217</v>
      </c>
      <c r="P5" s="593"/>
      <c r="Q5" s="593"/>
      <c r="R5" s="598"/>
      <c r="S5" s="599"/>
      <c r="T5" s="604"/>
      <c r="U5" s="605"/>
      <c r="V5" s="590"/>
      <c r="W5" s="589"/>
    </row>
    <row r="6" spans="1:28" ht="51" customHeight="1" x14ac:dyDescent="0.2">
      <c r="A6" s="61" t="s">
        <v>193</v>
      </c>
      <c r="B6" s="590"/>
      <c r="C6" s="590"/>
      <c r="D6" s="590"/>
      <c r="E6" s="590"/>
      <c r="F6" s="590"/>
      <c r="G6" s="590"/>
      <c r="H6" s="590"/>
      <c r="I6" s="61" t="s">
        <v>206</v>
      </c>
      <c r="J6" s="61" t="s">
        <v>207</v>
      </c>
      <c r="K6" s="61" t="s">
        <v>209</v>
      </c>
      <c r="L6" s="61" t="s">
        <v>210</v>
      </c>
      <c r="M6" s="67" t="s">
        <v>211</v>
      </c>
      <c r="N6" s="66" t="s">
        <v>31</v>
      </c>
      <c r="O6" s="65" t="s">
        <v>212</v>
      </c>
      <c r="P6" s="68" t="s">
        <v>213</v>
      </c>
      <c r="Q6" s="65" t="s">
        <v>214</v>
      </c>
      <c r="R6" s="62">
        <v>2021</v>
      </c>
      <c r="S6" s="62" t="s">
        <v>180</v>
      </c>
      <c r="T6" s="63" t="s">
        <v>124</v>
      </c>
      <c r="U6" s="64" t="s">
        <v>31</v>
      </c>
      <c r="V6" s="69" t="s">
        <v>181</v>
      </c>
      <c r="W6" s="75" t="s">
        <v>216</v>
      </c>
    </row>
    <row r="7" spans="1:28" ht="192.75" thickBot="1" x14ac:dyDescent="0.25">
      <c r="A7" s="247" t="s">
        <v>6379</v>
      </c>
      <c r="B7" s="249">
        <v>2334493</v>
      </c>
      <c r="C7" s="247" t="s">
        <v>6378</v>
      </c>
      <c r="D7" s="247" t="s">
        <v>6377</v>
      </c>
      <c r="E7" s="248">
        <v>95</v>
      </c>
      <c r="F7" s="420">
        <v>4331170.01</v>
      </c>
      <c r="G7" s="247">
        <v>44669</v>
      </c>
      <c r="H7" s="247" t="s">
        <v>6376</v>
      </c>
      <c r="I7" s="250">
        <v>44693</v>
      </c>
      <c r="J7" s="250">
        <v>44872</v>
      </c>
      <c r="K7" s="57"/>
      <c r="L7" s="57"/>
      <c r="M7" s="57"/>
      <c r="N7" s="57"/>
      <c r="O7" s="57"/>
      <c r="P7" s="57"/>
      <c r="Q7" s="57"/>
      <c r="R7" s="37"/>
      <c r="S7" s="37"/>
      <c r="T7" s="37"/>
      <c r="U7" s="37"/>
      <c r="V7" s="70"/>
      <c r="W7" s="32"/>
    </row>
    <row r="8" spans="1:28" x14ac:dyDescent="0.2">
      <c r="A8" s="85" t="s">
        <v>122</v>
      </c>
      <c r="B8" s="86"/>
      <c r="C8" s="87"/>
      <c r="D8" s="87"/>
      <c r="E8" s="87"/>
      <c r="F8" s="87"/>
      <c r="G8" s="87"/>
      <c r="H8" s="87"/>
      <c r="I8" s="87"/>
      <c r="J8" s="87"/>
      <c r="K8" s="87"/>
      <c r="L8" s="87"/>
      <c r="M8" s="87"/>
      <c r="N8" s="87"/>
      <c r="O8" s="87"/>
      <c r="P8" s="87"/>
      <c r="Q8" s="87"/>
      <c r="R8" s="33"/>
      <c r="S8" s="33"/>
      <c r="T8" s="33"/>
      <c r="U8" s="33"/>
      <c r="V8" s="88"/>
      <c r="W8" s="33"/>
    </row>
    <row r="9" spans="1:28" ht="18" x14ac:dyDescent="0.25">
      <c r="A9" s="80" t="s">
        <v>10</v>
      </c>
      <c r="B9" s="80"/>
      <c r="C9" s="58"/>
      <c r="D9" s="58"/>
      <c r="E9" s="58"/>
      <c r="F9" s="58"/>
      <c r="G9" s="58"/>
      <c r="H9" s="58"/>
      <c r="I9" s="58"/>
      <c r="J9" s="58"/>
      <c r="K9" s="58"/>
      <c r="L9" s="58"/>
      <c r="M9" s="58"/>
      <c r="N9" s="58"/>
      <c r="O9" s="58"/>
      <c r="P9" s="58"/>
      <c r="Q9" s="58"/>
      <c r="R9" s="128"/>
      <c r="S9" s="128"/>
      <c r="T9" s="128"/>
      <c r="U9" s="128"/>
      <c r="V9" s="607"/>
      <c r="W9" s="607"/>
    </row>
    <row r="10" spans="1:28" x14ac:dyDescent="0.2">
      <c r="A10" s="54" t="s">
        <v>201</v>
      </c>
      <c r="B10" s="27"/>
      <c r="C10" s="27"/>
      <c r="D10" s="27"/>
      <c r="E10" s="27"/>
      <c r="F10" s="27"/>
      <c r="G10" s="27"/>
      <c r="H10" s="27"/>
      <c r="I10" s="27"/>
      <c r="J10" s="27"/>
      <c r="K10" s="27"/>
      <c r="L10" s="27"/>
      <c r="M10" s="27"/>
      <c r="N10" s="27"/>
    </row>
    <row r="11" spans="1:28" x14ac:dyDescent="0.2">
      <c r="A11" s="53" t="s">
        <v>202</v>
      </c>
      <c r="B11" s="27"/>
      <c r="C11" s="27"/>
      <c r="D11" s="27"/>
      <c r="E11" s="27"/>
      <c r="F11" s="27"/>
      <c r="G11" s="27"/>
      <c r="H11" s="27"/>
      <c r="I11" s="27"/>
      <c r="J11" s="27"/>
      <c r="K11" s="27"/>
      <c r="L11" s="27"/>
      <c r="M11" s="27"/>
      <c r="N11" s="27"/>
    </row>
    <row r="12" spans="1:28" x14ac:dyDescent="0.2">
      <c r="A12" s="54" t="s">
        <v>203</v>
      </c>
      <c r="B12" s="43"/>
    </row>
    <row r="13" spans="1:28" x14ac:dyDescent="0.2">
      <c r="A13" s="43"/>
    </row>
    <row r="14" spans="1:28" x14ac:dyDescent="0.2">
      <c r="A14" s="43"/>
      <c r="H14" s="56"/>
    </row>
    <row r="15" spans="1:28" x14ac:dyDescent="0.2">
      <c r="A15" s="43"/>
    </row>
  </sheetData>
  <mergeCells count="20">
    <mergeCell ref="V9:W9"/>
    <mergeCell ref="K5:L5"/>
    <mergeCell ref="M5:N5"/>
    <mergeCell ref="A3:B3"/>
    <mergeCell ref="C3:Q3"/>
    <mergeCell ref="A1:W1"/>
    <mergeCell ref="A2:W2"/>
    <mergeCell ref="W3:W5"/>
    <mergeCell ref="B5:B6"/>
    <mergeCell ref="C5:C6"/>
    <mergeCell ref="D5:D6"/>
    <mergeCell ref="E5:E6"/>
    <mergeCell ref="F5:F6"/>
    <mergeCell ref="G5:G6"/>
    <mergeCell ref="H5:H6"/>
    <mergeCell ref="I5:J5"/>
    <mergeCell ref="O5:Q5"/>
    <mergeCell ref="R3:S5"/>
    <mergeCell ref="T3:U5"/>
    <mergeCell ref="V3:V5"/>
  </mergeCells>
  <pageMargins left="0.7" right="0.7" top="0.75" bottom="0.75" header="0.3" footer="0.3"/>
  <pageSetup paperSize="9" scale="2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V3650"/>
  <sheetViews>
    <sheetView view="pageBreakPreview" topLeftCell="A3612" zoomScale="60" zoomScaleNormal="100" workbookViewId="0">
      <selection sqref="A1:R3651"/>
    </sheetView>
  </sheetViews>
  <sheetFormatPr baseColWidth="10" defaultColWidth="11.42578125" defaultRowHeight="12" x14ac:dyDescent="0.2"/>
  <cols>
    <col min="1" max="1" width="27" style="398" customWidth="1"/>
    <col min="2" max="2" width="27" style="26" customWidth="1"/>
    <col min="3" max="3" width="22.28515625" style="419" customWidth="1"/>
    <col min="4" max="4" width="40.42578125" style="419" customWidth="1"/>
    <col min="5" max="5" width="21" style="243" customWidth="1"/>
    <col min="6" max="6" width="10.140625" style="26" customWidth="1"/>
    <col min="7" max="7" width="36.28515625" style="419" customWidth="1"/>
    <col min="8" max="10" width="21.42578125" style="419" customWidth="1"/>
    <col min="11" max="11" width="16.42578125" style="50" customWidth="1"/>
    <col min="12" max="12" width="17.28515625" style="50" customWidth="1"/>
    <col min="13" max="13" width="13.42578125" style="26" customWidth="1"/>
    <col min="14" max="15" width="7.140625" style="26" customWidth="1"/>
    <col min="16" max="16" width="14.7109375" style="26" customWidth="1"/>
    <col min="17" max="16384" width="11.42578125" style="26"/>
  </cols>
  <sheetData>
    <row r="1" spans="1:22" s="40" customFormat="1" ht="28.5" customHeight="1" x14ac:dyDescent="0.2">
      <c r="A1" s="612" t="s">
        <v>253</v>
      </c>
      <c r="B1" s="613"/>
      <c r="C1" s="613"/>
      <c r="D1" s="613"/>
      <c r="E1" s="613"/>
      <c r="F1" s="613"/>
      <c r="G1" s="613"/>
      <c r="H1" s="613"/>
      <c r="I1" s="613"/>
      <c r="J1" s="613"/>
      <c r="K1" s="613"/>
      <c r="L1" s="613"/>
      <c r="M1" s="613"/>
      <c r="N1" s="613"/>
      <c r="O1" s="613"/>
      <c r="P1" s="613"/>
      <c r="Q1" s="613"/>
      <c r="R1" s="613"/>
    </row>
    <row r="2" spans="1:22" ht="31.9" customHeight="1" x14ac:dyDescent="0.2">
      <c r="A2" s="604" t="s">
        <v>296</v>
      </c>
      <c r="B2" s="615"/>
      <c r="C2" s="615"/>
      <c r="D2" s="615"/>
      <c r="E2" s="615"/>
      <c r="F2" s="615"/>
      <c r="G2" s="615"/>
      <c r="H2" s="615"/>
      <c r="I2" s="615"/>
      <c r="J2" s="615"/>
      <c r="K2" s="615"/>
      <c r="L2" s="615"/>
      <c r="M2" s="615"/>
      <c r="N2" s="615"/>
      <c r="O2" s="615"/>
      <c r="P2" s="615"/>
      <c r="Q2" s="615"/>
      <c r="R2" s="615"/>
      <c r="S2" s="27"/>
      <c r="T2" s="27"/>
      <c r="U2" s="27"/>
      <c r="V2" s="27"/>
    </row>
    <row r="3" spans="1:22" s="51" customFormat="1" ht="24" customHeight="1" x14ac:dyDescent="0.2">
      <c r="A3" s="611" t="s">
        <v>138</v>
      </c>
      <c r="B3" s="611"/>
      <c r="C3" s="611"/>
      <c r="D3" s="611"/>
      <c r="E3" s="611"/>
      <c r="F3" s="611" t="s">
        <v>139</v>
      </c>
      <c r="G3" s="611"/>
      <c r="H3" s="611"/>
      <c r="I3" s="611"/>
      <c r="J3" s="611"/>
      <c r="K3" s="614" t="s">
        <v>235</v>
      </c>
      <c r="L3" s="614"/>
      <c r="M3" s="614"/>
      <c r="N3" s="614" t="s">
        <v>236</v>
      </c>
      <c r="O3" s="614"/>
      <c r="P3" s="614"/>
      <c r="Q3" s="611" t="s">
        <v>262</v>
      </c>
      <c r="R3" s="611"/>
    </row>
    <row r="4" spans="1:22" s="52" customFormat="1" ht="98.25" customHeight="1" x14ac:dyDescent="0.25">
      <c r="A4" s="116" t="s">
        <v>130</v>
      </c>
      <c r="B4" s="116" t="s">
        <v>140</v>
      </c>
      <c r="C4" s="421" t="s">
        <v>141</v>
      </c>
      <c r="D4" s="421" t="s">
        <v>142</v>
      </c>
      <c r="E4" s="116" t="s">
        <v>143</v>
      </c>
      <c r="F4" s="116" t="s">
        <v>144</v>
      </c>
      <c r="G4" s="421" t="s">
        <v>145</v>
      </c>
      <c r="H4" s="421" t="s">
        <v>146</v>
      </c>
      <c r="I4" s="421" t="s">
        <v>147</v>
      </c>
      <c r="J4" s="421" t="s">
        <v>148</v>
      </c>
      <c r="K4" s="143" t="s">
        <v>149</v>
      </c>
      <c r="L4" s="143" t="s">
        <v>150</v>
      </c>
      <c r="M4" s="143" t="s">
        <v>151</v>
      </c>
      <c r="N4" s="143" t="s">
        <v>149</v>
      </c>
      <c r="O4" s="143" t="s">
        <v>150</v>
      </c>
      <c r="P4" s="143" t="s">
        <v>151</v>
      </c>
      <c r="Q4" s="143" t="s">
        <v>149</v>
      </c>
      <c r="R4" s="143" t="s">
        <v>264</v>
      </c>
    </row>
    <row r="5" spans="1:22" x14ac:dyDescent="0.2">
      <c r="A5" s="258"/>
      <c r="B5" s="32"/>
      <c r="C5" s="422" t="s">
        <v>152</v>
      </c>
      <c r="D5" s="406"/>
      <c r="E5" s="253"/>
      <c r="F5" s="32"/>
      <c r="G5" s="406"/>
      <c r="H5" s="406"/>
      <c r="I5" s="406"/>
      <c r="J5" s="406"/>
      <c r="K5" s="119"/>
      <c r="L5" s="119"/>
      <c r="M5" s="32"/>
      <c r="N5" s="119"/>
      <c r="O5" s="119"/>
      <c r="P5" s="119"/>
      <c r="Q5" s="119"/>
      <c r="R5" s="119"/>
    </row>
    <row r="6" spans="1:22" s="40" customFormat="1" x14ac:dyDescent="0.2">
      <c r="A6" s="460"/>
      <c r="B6" s="133"/>
      <c r="C6" s="422" t="s">
        <v>153</v>
      </c>
      <c r="D6" s="422"/>
      <c r="E6" s="432"/>
      <c r="F6" s="133"/>
      <c r="G6" s="422"/>
      <c r="H6" s="422"/>
      <c r="I6" s="422"/>
      <c r="J6" s="422"/>
      <c r="K6" s="134"/>
      <c r="L6" s="134"/>
      <c r="M6" s="133"/>
      <c r="N6" s="134"/>
      <c r="O6" s="134"/>
      <c r="P6" s="134"/>
      <c r="Q6" s="134"/>
      <c r="R6" s="134"/>
    </row>
    <row r="7" spans="1:22" s="40" customFormat="1" x14ac:dyDescent="0.2">
      <c r="A7" s="461" t="s">
        <v>8080</v>
      </c>
      <c r="B7" s="295" t="s">
        <v>8075</v>
      </c>
      <c r="C7" s="297" t="s">
        <v>6629</v>
      </c>
      <c r="D7" s="297" t="s">
        <v>6630</v>
      </c>
      <c r="E7" s="129" t="s">
        <v>158</v>
      </c>
      <c r="F7" s="130" t="s">
        <v>6631</v>
      </c>
      <c r="G7" s="297" t="s">
        <v>6632</v>
      </c>
      <c r="H7" s="429" t="s">
        <v>6633</v>
      </c>
      <c r="I7" s="429" t="s">
        <v>6634</v>
      </c>
      <c r="J7" s="429" t="s">
        <v>6635</v>
      </c>
      <c r="K7" s="130" t="s">
        <v>6636</v>
      </c>
      <c r="L7" s="296" t="s">
        <v>1347</v>
      </c>
      <c r="M7" s="132">
        <v>68835.600000000006</v>
      </c>
      <c r="N7" s="130" t="s">
        <v>6636</v>
      </c>
      <c r="O7" s="296" t="s">
        <v>6637</v>
      </c>
      <c r="P7" s="132">
        <v>34417.800000000003</v>
      </c>
      <c r="Q7" s="130" t="s">
        <v>6636</v>
      </c>
      <c r="R7" s="296" t="s">
        <v>1347</v>
      </c>
    </row>
    <row r="8" spans="1:22" s="40" customFormat="1" x14ac:dyDescent="0.2">
      <c r="A8" s="461" t="s">
        <v>8080</v>
      </c>
      <c r="B8" s="295" t="s">
        <v>8075</v>
      </c>
      <c r="C8" s="297" t="s">
        <v>6629</v>
      </c>
      <c r="D8" s="297" t="s">
        <v>6638</v>
      </c>
      <c r="E8" s="129" t="s">
        <v>6639</v>
      </c>
      <c r="F8" s="130" t="s">
        <v>6640</v>
      </c>
      <c r="G8" s="297" t="s">
        <v>6641</v>
      </c>
      <c r="H8" s="429" t="s">
        <v>6642</v>
      </c>
      <c r="I8" s="429" t="s">
        <v>6643</v>
      </c>
      <c r="J8" s="429" t="s">
        <v>6635</v>
      </c>
      <c r="K8" s="130" t="s">
        <v>6644</v>
      </c>
      <c r="L8" s="296" t="s">
        <v>1347</v>
      </c>
      <c r="M8" s="132">
        <v>41235.600000000006</v>
      </c>
      <c r="N8" s="130" t="s">
        <v>6644</v>
      </c>
      <c r="O8" s="296" t="s">
        <v>6637</v>
      </c>
      <c r="P8" s="132">
        <v>20617.800000000003</v>
      </c>
      <c r="Q8" s="130" t="s">
        <v>6644</v>
      </c>
      <c r="R8" s="296" t="s">
        <v>1347</v>
      </c>
    </row>
    <row r="9" spans="1:22" s="40" customFormat="1" x14ac:dyDescent="0.2">
      <c r="A9" s="461" t="s">
        <v>8080</v>
      </c>
      <c r="B9" s="295" t="s">
        <v>8075</v>
      </c>
      <c r="C9" s="297" t="s">
        <v>6629</v>
      </c>
      <c r="D9" s="297" t="s">
        <v>6645</v>
      </c>
      <c r="E9" s="129" t="s">
        <v>6639</v>
      </c>
      <c r="F9" s="130" t="s">
        <v>6646</v>
      </c>
      <c r="G9" s="297" t="s">
        <v>6647</v>
      </c>
      <c r="H9" s="297"/>
      <c r="I9" s="297"/>
      <c r="J9" s="297"/>
      <c r="K9" s="130" t="s">
        <v>6644</v>
      </c>
      <c r="L9" s="296" t="s">
        <v>1347</v>
      </c>
      <c r="M9" s="132">
        <v>20220</v>
      </c>
      <c r="N9" s="130" t="s">
        <v>6644</v>
      </c>
      <c r="O9" s="296" t="s">
        <v>6637</v>
      </c>
      <c r="P9" s="132">
        <v>10110</v>
      </c>
      <c r="Q9" s="130" t="s">
        <v>6644</v>
      </c>
      <c r="R9" s="296" t="s">
        <v>1347</v>
      </c>
    </row>
    <row r="10" spans="1:22" s="40" customFormat="1" x14ac:dyDescent="0.2">
      <c r="A10" s="461" t="s">
        <v>8080</v>
      </c>
      <c r="B10" s="295" t="s">
        <v>8075</v>
      </c>
      <c r="C10" s="297" t="s">
        <v>6629</v>
      </c>
      <c r="D10" s="293" t="s">
        <v>6648</v>
      </c>
      <c r="E10" s="129" t="s">
        <v>158</v>
      </c>
      <c r="F10" s="130" t="s">
        <v>6649</v>
      </c>
      <c r="G10" s="297" t="s">
        <v>6650</v>
      </c>
      <c r="H10" s="429" t="s">
        <v>6651</v>
      </c>
      <c r="I10" s="429"/>
      <c r="J10" s="429" t="s">
        <v>6635</v>
      </c>
      <c r="K10" s="130" t="s">
        <v>6636</v>
      </c>
      <c r="L10" s="296" t="s">
        <v>1347</v>
      </c>
      <c r="M10" s="132">
        <v>68835.600000000006</v>
      </c>
      <c r="N10" s="130" t="s">
        <v>6636</v>
      </c>
      <c r="O10" s="296" t="s">
        <v>6637</v>
      </c>
      <c r="P10" s="132">
        <v>34417.800000000003</v>
      </c>
      <c r="Q10" s="130" t="s">
        <v>6636</v>
      </c>
      <c r="R10" s="296" t="s">
        <v>1347</v>
      </c>
    </row>
    <row r="11" spans="1:22" s="40" customFormat="1" x14ac:dyDescent="0.2">
      <c r="A11" s="461" t="s">
        <v>8080</v>
      </c>
      <c r="B11" s="295" t="s">
        <v>8075</v>
      </c>
      <c r="C11" s="297" t="s">
        <v>6629</v>
      </c>
      <c r="D11" s="293" t="s">
        <v>6648</v>
      </c>
      <c r="E11" s="129" t="s">
        <v>6639</v>
      </c>
      <c r="F11" s="130" t="s">
        <v>6652</v>
      </c>
      <c r="G11" s="297" t="s">
        <v>6653</v>
      </c>
      <c r="H11" s="429" t="s">
        <v>6651</v>
      </c>
      <c r="I11" s="429"/>
      <c r="J11" s="429" t="s">
        <v>6635</v>
      </c>
      <c r="K11" s="130" t="s">
        <v>6644</v>
      </c>
      <c r="L11" s="296" t="s">
        <v>1347</v>
      </c>
      <c r="M11" s="132">
        <v>36435.600000000006</v>
      </c>
      <c r="N11" s="130" t="s">
        <v>6644</v>
      </c>
      <c r="O11" s="296" t="s">
        <v>6637</v>
      </c>
      <c r="P11" s="132">
        <v>18217.800000000003</v>
      </c>
      <c r="Q11" s="130" t="s">
        <v>6644</v>
      </c>
      <c r="R11" s="296" t="s">
        <v>1347</v>
      </c>
    </row>
    <row r="12" spans="1:22" s="40" customFormat="1" x14ac:dyDescent="0.2">
      <c r="A12" s="461" t="s">
        <v>8080</v>
      </c>
      <c r="B12" s="295" t="s">
        <v>8075</v>
      </c>
      <c r="C12" s="297" t="s">
        <v>6629</v>
      </c>
      <c r="D12" s="297" t="s">
        <v>6654</v>
      </c>
      <c r="E12" s="129" t="s">
        <v>6639</v>
      </c>
      <c r="F12" s="130" t="s">
        <v>6655</v>
      </c>
      <c r="G12" s="297" t="s">
        <v>6656</v>
      </c>
      <c r="H12" s="429" t="s">
        <v>6635</v>
      </c>
      <c r="I12" s="429" t="s">
        <v>6657</v>
      </c>
      <c r="J12" s="429" t="s">
        <v>6635</v>
      </c>
      <c r="K12" s="130" t="s">
        <v>6644</v>
      </c>
      <c r="L12" s="296" t="s">
        <v>1347</v>
      </c>
      <c r="M12" s="132">
        <v>26760</v>
      </c>
      <c r="N12" s="130" t="s">
        <v>6644</v>
      </c>
      <c r="O12" s="296" t="s">
        <v>6637</v>
      </c>
      <c r="P12" s="132">
        <v>13380</v>
      </c>
      <c r="Q12" s="130" t="s">
        <v>6644</v>
      </c>
      <c r="R12" s="296" t="s">
        <v>1347</v>
      </c>
    </row>
    <row r="13" spans="1:22" s="40" customFormat="1" x14ac:dyDescent="0.2">
      <c r="A13" s="461" t="s">
        <v>8080</v>
      </c>
      <c r="B13" s="295" t="s">
        <v>8075</v>
      </c>
      <c r="C13" s="297" t="s">
        <v>6629</v>
      </c>
      <c r="D13" s="297" t="s">
        <v>6658</v>
      </c>
      <c r="E13" s="129" t="s">
        <v>6639</v>
      </c>
      <c r="F13" s="130" t="s">
        <v>6659</v>
      </c>
      <c r="G13" s="297" t="s">
        <v>6660</v>
      </c>
      <c r="H13" s="429" t="s">
        <v>6635</v>
      </c>
      <c r="I13" s="429" t="s">
        <v>6635</v>
      </c>
      <c r="J13" s="429" t="s">
        <v>6661</v>
      </c>
      <c r="K13" s="130" t="s">
        <v>6644</v>
      </c>
      <c r="L13" s="296" t="s">
        <v>1347</v>
      </c>
      <c r="M13" s="132">
        <v>26760</v>
      </c>
      <c r="N13" s="130" t="s">
        <v>6644</v>
      </c>
      <c r="O13" s="296" t="s">
        <v>6637</v>
      </c>
      <c r="P13" s="132">
        <v>13380</v>
      </c>
      <c r="Q13" s="130" t="s">
        <v>6644</v>
      </c>
      <c r="R13" s="296" t="s">
        <v>1347</v>
      </c>
    </row>
    <row r="14" spans="1:22" s="40" customFormat="1" x14ac:dyDescent="0.2">
      <c r="A14" s="461" t="s">
        <v>8080</v>
      </c>
      <c r="B14" s="295" t="s">
        <v>8075</v>
      </c>
      <c r="C14" s="297" t="s">
        <v>6629</v>
      </c>
      <c r="D14" s="297" t="s">
        <v>6662</v>
      </c>
      <c r="E14" s="129" t="s">
        <v>6639</v>
      </c>
      <c r="F14" s="130" t="s">
        <v>6663</v>
      </c>
      <c r="G14" s="297" t="s">
        <v>6664</v>
      </c>
      <c r="H14" s="429" t="s">
        <v>6635</v>
      </c>
      <c r="I14" s="429" t="s">
        <v>6635</v>
      </c>
      <c r="J14" s="429" t="s">
        <v>6661</v>
      </c>
      <c r="K14" s="130" t="s">
        <v>6644</v>
      </c>
      <c r="L14" s="296" t="s">
        <v>1347</v>
      </c>
      <c r="M14" s="132">
        <v>32835.600000000006</v>
      </c>
      <c r="N14" s="130" t="s">
        <v>6644</v>
      </c>
      <c r="O14" s="296" t="s">
        <v>6637</v>
      </c>
      <c r="P14" s="132">
        <v>16417.800000000003</v>
      </c>
      <c r="Q14" s="130" t="s">
        <v>6644</v>
      </c>
      <c r="R14" s="296" t="s">
        <v>1347</v>
      </c>
    </row>
    <row r="15" spans="1:22" s="40" customFormat="1" x14ac:dyDescent="0.2">
      <c r="A15" s="461" t="s">
        <v>8080</v>
      </c>
      <c r="B15" s="295" t="s">
        <v>8075</v>
      </c>
      <c r="C15" s="297" t="s">
        <v>6629</v>
      </c>
      <c r="D15" s="297" t="s">
        <v>6665</v>
      </c>
      <c r="E15" s="129" t="s">
        <v>6639</v>
      </c>
      <c r="F15" s="130" t="s">
        <v>6666</v>
      </c>
      <c r="G15" s="297" t="s">
        <v>6667</v>
      </c>
      <c r="H15" s="429" t="s">
        <v>6668</v>
      </c>
      <c r="I15" s="429" t="s">
        <v>6635</v>
      </c>
      <c r="J15" s="429" t="s">
        <v>6669</v>
      </c>
      <c r="K15" s="130" t="s">
        <v>6644</v>
      </c>
      <c r="L15" s="296" t="s">
        <v>1347</v>
      </c>
      <c r="M15" s="132">
        <v>24144</v>
      </c>
      <c r="N15" s="130" t="s">
        <v>6644</v>
      </c>
      <c r="O15" s="296" t="s">
        <v>6637</v>
      </c>
      <c r="P15" s="132">
        <v>12072</v>
      </c>
      <c r="Q15" s="130" t="s">
        <v>6644</v>
      </c>
      <c r="R15" s="296" t="s">
        <v>1347</v>
      </c>
    </row>
    <row r="16" spans="1:22" s="40" customFormat="1" x14ac:dyDescent="0.2">
      <c r="A16" s="461" t="s">
        <v>8080</v>
      </c>
      <c r="B16" s="295" t="s">
        <v>8075</v>
      </c>
      <c r="C16" s="297" t="s">
        <v>6629</v>
      </c>
      <c r="D16" s="297" t="s">
        <v>6670</v>
      </c>
      <c r="E16" s="129" t="s">
        <v>6639</v>
      </c>
      <c r="F16" s="130" t="s">
        <v>6671</v>
      </c>
      <c r="G16" s="297" t="s">
        <v>6672</v>
      </c>
      <c r="H16" s="429" t="s">
        <v>6635</v>
      </c>
      <c r="I16" s="429" t="s">
        <v>6635</v>
      </c>
      <c r="J16" s="429" t="s">
        <v>6661</v>
      </c>
      <c r="K16" s="130" t="s">
        <v>6644</v>
      </c>
      <c r="L16" s="296" t="s">
        <v>1347</v>
      </c>
      <c r="M16" s="132">
        <v>38835.600000000006</v>
      </c>
      <c r="N16" s="130" t="s">
        <v>6644</v>
      </c>
      <c r="O16" s="296" t="s">
        <v>6637</v>
      </c>
      <c r="P16" s="132">
        <v>19417.800000000003</v>
      </c>
      <c r="Q16" s="130" t="s">
        <v>6644</v>
      </c>
      <c r="R16" s="296" t="s">
        <v>1347</v>
      </c>
    </row>
    <row r="17" spans="1:18" s="40" customFormat="1" x14ac:dyDescent="0.2">
      <c r="A17" s="461" t="s">
        <v>8080</v>
      </c>
      <c r="B17" s="295" t="s">
        <v>8075</v>
      </c>
      <c r="C17" s="297" t="s">
        <v>6629</v>
      </c>
      <c r="D17" s="297" t="s">
        <v>6673</v>
      </c>
      <c r="E17" s="129" t="s">
        <v>6639</v>
      </c>
      <c r="F17" s="130" t="s">
        <v>6674</v>
      </c>
      <c r="G17" s="297" t="s">
        <v>6675</v>
      </c>
      <c r="H17" s="429" t="s">
        <v>6676</v>
      </c>
      <c r="I17" s="429" t="s">
        <v>6635</v>
      </c>
      <c r="J17" s="429" t="s">
        <v>6635</v>
      </c>
      <c r="K17" s="130" t="s">
        <v>6644</v>
      </c>
      <c r="L17" s="296" t="s">
        <v>1347</v>
      </c>
      <c r="M17" s="132">
        <v>62835.600000000006</v>
      </c>
      <c r="N17" s="130" t="s">
        <v>6644</v>
      </c>
      <c r="O17" s="296" t="s">
        <v>6637</v>
      </c>
      <c r="P17" s="132">
        <v>31417.800000000003</v>
      </c>
      <c r="Q17" s="130" t="s">
        <v>6644</v>
      </c>
      <c r="R17" s="296" t="s">
        <v>1347</v>
      </c>
    </row>
    <row r="18" spans="1:18" s="40" customFormat="1" x14ac:dyDescent="0.2">
      <c r="A18" s="461" t="s">
        <v>8080</v>
      </c>
      <c r="B18" s="295" t="s">
        <v>8075</v>
      </c>
      <c r="C18" s="297" t="s">
        <v>6629</v>
      </c>
      <c r="D18" s="297" t="s">
        <v>6677</v>
      </c>
      <c r="E18" s="129" t="s">
        <v>6639</v>
      </c>
      <c r="F18" s="130" t="s">
        <v>6678</v>
      </c>
      <c r="G18" s="297" t="s">
        <v>6679</v>
      </c>
      <c r="H18" s="429" t="s">
        <v>6680</v>
      </c>
      <c r="I18" s="429" t="s">
        <v>6635</v>
      </c>
      <c r="J18" s="429" t="s">
        <v>6635</v>
      </c>
      <c r="K18" s="130" t="s">
        <v>6644</v>
      </c>
      <c r="L18" s="296" t="s">
        <v>1347</v>
      </c>
      <c r="M18" s="132">
        <v>36435.600000000006</v>
      </c>
      <c r="N18" s="130" t="s">
        <v>6644</v>
      </c>
      <c r="O18" s="296" t="s">
        <v>6637</v>
      </c>
      <c r="P18" s="132">
        <v>12072</v>
      </c>
      <c r="Q18" s="130" t="s">
        <v>6644</v>
      </c>
      <c r="R18" s="296" t="s">
        <v>1347</v>
      </c>
    </row>
    <row r="19" spans="1:18" s="40" customFormat="1" x14ac:dyDescent="0.2">
      <c r="A19" s="461" t="s">
        <v>8080</v>
      </c>
      <c r="B19" s="295" t="s">
        <v>8075</v>
      </c>
      <c r="C19" s="297" t="s">
        <v>6629</v>
      </c>
      <c r="D19" s="297" t="s">
        <v>6681</v>
      </c>
      <c r="E19" s="129" t="s">
        <v>6639</v>
      </c>
      <c r="F19" s="130" t="s">
        <v>6682</v>
      </c>
      <c r="G19" s="297" t="s">
        <v>6683</v>
      </c>
      <c r="H19" s="429" t="s">
        <v>6635</v>
      </c>
      <c r="I19" s="429" t="s">
        <v>6635</v>
      </c>
      <c r="J19" s="429" t="s">
        <v>4503</v>
      </c>
      <c r="K19" s="130" t="s">
        <v>6644</v>
      </c>
      <c r="L19" s="296" t="s">
        <v>1347</v>
      </c>
      <c r="M19" s="132">
        <v>24144</v>
      </c>
      <c r="N19" s="130" t="s">
        <v>6644</v>
      </c>
      <c r="O19" s="296" t="s">
        <v>6637</v>
      </c>
      <c r="P19" s="132">
        <v>18217.800000000003</v>
      </c>
      <c r="Q19" s="130" t="s">
        <v>6644</v>
      </c>
      <c r="R19" s="296" t="s">
        <v>1347</v>
      </c>
    </row>
    <row r="20" spans="1:18" s="40" customFormat="1" x14ac:dyDescent="0.2">
      <c r="A20" s="461" t="s">
        <v>8080</v>
      </c>
      <c r="B20" s="295" t="s">
        <v>8075</v>
      </c>
      <c r="C20" s="297" t="s">
        <v>6629</v>
      </c>
      <c r="D20" s="297" t="s">
        <v>6684</v>
      </c>
      <c r="E20" s="129" t="s">
        <v>158</v>
      </c>
      <c r="F20" s="130" t="s">
        <v>6685</v>
      </c>
      <c r="G20" s="297" t="s">
        <v>6686</v>
      </c>
      <c r="H20" s="429" t="s">
        <v>6633</v>
      </c>
      <c r="I20" s="429" t="s">
        <v>6634</v>
      </c>
      <c r="J20" s="429" t="s">
        <v>6635</v>
      </c>
      <c r="K20" s="130" t="s">
        <v>6636</v>
      </c>
      <c r="L20" s="296" t="s">
        <v>1347</v>
      </c>
      <c r="M20" s="132">
        <v>74835.600000000006</v>
      </c>
      <c r="N20" s="130" t="s">
        <v>6636</v>
      </c>
      <c r="O20" s="296" t="s">
        <v>6637</v>
      </c>
      <c r="P20" s="132">
        <v>37417.800000000003</v>
      </c>
      <c r="Q20" s="130" t="s">
        <v>6636</v>
      </c>
      <c r="R20" s="296" t="s">
        <v>1347</v>
      </c>
    </row>
    <row r="21" spans="1:18" s="40" customFormat="1" x14ac:dyDescent="0.2">
      <c r="A21" s="461" t="s">
        <v>8080</v>
      </c>
      <c r="B21" s="295" t="s">
        <v>8075</v>
      </c>
      <c r="C21" s="297" t="s">
        <v>6629</v>
      </c>
      <c r="D21" s="297" t="s">
        <v>6687</v>
      </c>
      <c r="E21" s="129" t="s">
        <v>158</v>
      </c>
      <c r="F21" s="130" t="s">
        <v>6688</v>
      </c>
      <c r="G21" s="297" t="s">
        <v>6689</v>
      </c>
      <c r="H21" s="429" t="s">
        <v>6633</v>
      </c>
      <c r="I21" s="429" t="s">
        <v>6634</v>
      </c>
      <c r="J21" s="429" t="s">
        <v>6635</v>
      </c>
      <c r="K21" s="130" t="s">
        <v>6636</v>
      </c>
      <c r="L21" s="296" t="s">
        <v>1347</v>
      </c>
      <c r="M21" s="132">
        <v>62835.600000000006</v>
      </c>
      <c r="N21" s="130" t="s">
        <v>6636</v>
      </c>
      <c r="O21" s="296" t="s">
        <v>6637</v>
      </c>
      <c r="P21" s="132">
        <v>31417.800000000003</v>
      </c>
      <c r="Q21" s="130" t="s">
        <v>6636</v>
      </c>
      <c r="R21" s="296" t="s">
        <v>1347</v>
      </c>
    </row>
    <row r="22" spans="1:18" s="40" customFormat="1" x14ac:dyDescent="0.2">
      <c r="A22" s="461" t="s">
        <v>8080</v>
      </c>
      <c r="B22" s="295" t="s">
        <v>8075</v>
      </c>
      <c r="C22" s="297" t="s">
        <v>6629</v>
      </c>
      <c r="D22" s="297" t="s">
        <v>6690</v>
      </c>
      <c r="E22" s="129" t="s">
        <v>6639</v>
      </c>
      <c r="F22" s="130" t="s">
        <v>6691</v>
      </c>
      <c r="G22" s="297" t="s">
        <v>6692</v>
      </c>
      <c r="H22" s="429" t="s">
        <v>6693</v>
      </c>
      <c r="I22" s="429" t="s">
        <v>6635</v>
      </c>
      <c r="J22" s="429" t="s">
        <v>6694</v>
      </c>
      <c r="K22" s="130" t="s">
        <v>6644</v>
      </c>
      <c r="L22" s="296" t="s">
        <v>1347</v>
      </c>
      <c r="M22" s="132">
        <v>30435.600000000002</v>
      </c>
      <c r="N22" s="130" t="s">
        <v>6644</v>
      </c>
      <c r="O22" s="296" t="s">
        <v>6637</v>
      </c>
      <c r="P22" s="132">
        <v>15217.800000000001</v>
      </c>
      <c r="Q22" s="130" t="s">
        <v>6644</v>
      </c>
      <c r="R22" s="296" t="s">
        <v>1347</v>
      </c>
    </row>
    <row r="23" spans="1:18" s="40" customFormat="1" x14ac:dyDescent="0.2">
      <c r="A23" s="461" t="s">
        <v>8080</v>
      </c>
      <c r="B23" s="295" t="s">
        <v>8075</v>
      </c>
      <c r="C23" s="297" t="s">
        <v>6629</v>
      </c>
      <c r="D23" s="297" t="s">
        <v>6695</v>
      </c>
      <c r="E23" s="129" t="s">
        <v>158</v>
      </c>
      <c r="F23" s="130" t="s">
        <v>6696</v>
      </c>
      <c r="G23" s="297" t="s">
        <v>6697</v>
      </c>
      <c r="H23" s="429" t="s">
        <v>6633</v>
      </c>
      <c r="I23" s="429" t="s">
        <v>6698</v>
      </c>
      <c r="J23" s="429" t="s">
        <v>6635</v>
      </c>
      <c r="K23" s="130" t="s">
        <v>6636</v>
      </c>
      <c r="L23" s="296" t="s">
        <v>1347</v>
      </c>
      <c r="M23" s="132">
        <v>74835.600000000006</v>
      </c>
      <c r="N23" s="130" t="s">
        <v>6636</v>
      </c>
      <c r="O23" s="296" t="s">
        <v>6637</v>
      </c>
      <c r="P23" s="132">
        <v>37417.800000000003</v>
      </c>
      <c r="Q23" s="130" t="s">
        <v>6636</v>
      </c>
      <c r="R23" s="296" t="s">
        <v>1347</v>
      </c>
    </row>
    <row r="24" spans="1:18" s="40" customFormat="1" x14ac:dyDescent="0.2">
      <c r="A24" s="461" t="s">
        <v>8080</v>
      </c>
      <c r="B24" s="295" t="s">
        <v>8075</v>
      </c>
      <c r="C24" s="297" t="s">
        <v>6629</v>
      </c>
      <c r="D24" s="297" t="s">
        <v>6699</v>
      </c>
      <c r="E24" s="129" t="s">
        <v>6639</v>
      </c>
      <c r="F24" s="130" t="s">
        <v>6700</v>
      </c>
      <c r="G24" s="297" t="s">
        <v>6701</v>
      </c>
      <c r="H24" s="429" t="s">
        <v>6633</v>
      </c>
      <c r="I24" s="429" t="s">
        <v>6634</v>
      </c>
      <c r="J24" s="429" t="s">
        <v>6635</v>
      </c>
      <c r="K24" s="130" t="s">
        <v>6644</v>
      </c>
      <c r="L24" s="296" t="s">
        <v>1347</v>
      </c>
      <c r="M24" s="132">
        <v>44835.600000000006</v>
      </c>
      <c r="N24" s="130" t="s">
        <v>6644</v>
      </c>
      <c r="O24" s="296" t="s">
        <v>6637</v>
      </c>
      <c r="P24" s="132">
        <v>22417.800000000003</v>
      </c>
      <c r="Q24" s="130" t="s">
        <v>6644</v>
      </c>
      <c r="R24" s="296" t="s">
        <v>1347</v>
      </c>
    </row>
    <row r="25" spans="1:18" s="40" customFormat="1" x14ac:dyDescent="0.2">
      <c r="A25" s="461" t="s">
        <v>8080</v>
      </c>
      <c r="B25" s="295" t="s">
        <v>8075</v>
      </c>
      <c r="C25" s="297" t="s">
        <v>6629</v>
      </c>
      <c r="D25" s="297" t="s">
        <v>6702</v>
      </c>
      <c r="E25" s="129" t="s">
        <v>6639</v>
      </c>
      <c r="F25" s="130" t="s">
        <v>6703</v>
      </c>
      <c r="G25" s="297" t="s">
        <v>6704</v>
      </c>
      <c r="H25" s="297"/>
      <c r="I25" s="297"/>
      <c r="J25" s="297"/>
      <c r="K25" s="130" t="s">
        <v>6644</v>
      </c>
      <c r="L25" s="296" t="s">
        <v>1347</v>
      </c>
      <c r="M25" s="132">
        <v>24144</v>
      </c>
      <c r="N25" s="130" t="s">
        <v>6644</v>
      </c>
      <c r="O25" s="296" t="s">
        <v>6637</v>
      </c>
      <c r="P25" s="132">
        <v>12072</v>
      </c>
      <c r="Q25" s="130" t="s">
        <v>6644</v>
      </c>
      <c r="R25" s="296" t="s">
        <v>1347</v>
      </c>
    </row>
    <row r="26" spans="1:18" s="40" customFormat="1" x14ac:dyDescent="0.2">
      <c r="A26" s="461" t="s">
        <v>8080</v>
      </c>
      <c r="B26" s="295" t="s">
        <v>8075</v>
      </c>
      <c r="C26" s="297" t="s">
        <v>6629</v>
      </c>
      <c r="D26" s="297" t="s">
        <v>6705</v>
      </c>
      <c r="E26" s="129" t="s">
        <v>6639</v>
      </c>
      <c r="F26" s="130" t="s">
        <v>6706</v>
      </c>
      <c r="G26" s="297" t="s">
        <v>6707</v>
      </c>
      <c r="H26" s="429" t="s">
        <v>6708</v>
      </c>
      <c r="I26" s="429" t="s">
        <v>6635</v>
      </c>
      <c r="J26" s="429" t="s">
        <v>6635</v>
      </c>
      <c r="K26" s="130" t="s">
        <v>6644</v>
      </c>
      <c r="L26" s="296" t="s">
        <v>1347</v>
      </c>
      <c r="M26" s="132">
        <v>50835.600000000006</v>
      </c>
      <c r="N26" s="130" t="s">
        <v>6644</v>
      </c>
      <c r="O26" s="296" t="s">
        <v>6637</v>
      </c>
      <c r="P26" s="132">
        <v>25417.800000000003</v>
      </c>
      <c r="Q26" s="130" t="s">
        <v>6644</v>
      </c>
      <c r="R26" s="296" t="s">
        <v>1347</v>
      </c>
    </row>
    <row r="27" spans="1:18" s="40" customFormat="1" x14ac:dyDescent="0.2">
      <c r="A27" s="461" t="s">
        <v>8080</v>
      </c>
      <c r="B27" s="295" t="s">
        <v>8075</v>
      </c>
      <c r="C27" s="297" t="s">
        <v>6629</v>
      </c>
      <c r="D27" s="297" t="s">
        <v>6709</v>
      </c>
      <c r="E27" s="129" t="s">
        <v>6639</v>
      </c>
      <c r="F27" s="130" t="s">
        <v>6710</v>
      </c>
      <c r="G27" s="297" t="s">
        <v>6711</v>
      </c>
      <c r="H27" s="429" t="s">
        <v>6712</v>
      </c>
      <c r="I27" s="429" t="s">
        <v>6635</v>
      </c>
      <c r="J27" s="429" t="s">
        <v>6661</v>
      </c>
      <c r="K27" s="130" t="s">
        <v>6644</v>
      </c>
      <c r="L27" s="296" t="s">
        <v>1347</v>
      </c>
      <c r="M27" s="132">
        <v>31035.600000000002</v>
      </c>
      <c r="N27" s="130" t="s">
        <v>6644</v>
      </c>
      <c r="O27" s="296" t="s">
        <v>6637</v>
      </c>
      <c r="P27" s="132">
        <v>15517.800000000001</v>
      </c>
      <c r="Q27" s="130" t="s">
        <v>6644</v>
      </c>
      <c r="R27" s="296" t="s">
        <v>1347</v>
      </c>
    </row>
    <row r="28" spans="1:18" s="40" customFormat="1" x14ac:dyDescent="0.2">
      <c r="A28" s="461" t="s">
        <v>8080</v>
      </c>
      <c r="B28" s="295" t="s">
        <v>8075</v>
      </c>
      <c r="C28" s="297" t="s">
        <v>6629</v>
      </c>
      <c r="D28" s="297" t="s">
        <v>6713</v>
      </c>
      <c r="E28" s="129" t="s">
        <v>158</v>
      </c>
      <c r="F28" s="130" t="s">
        <v>6714</v>
      </c>
      <c r="G28" s="297" t="s">
        <v>6715</v>
      </c>
      <c r="H28" s="429" t="s">
        <v>6716</v>
      </c>
      <c r="I28" s="429" t="s">
        <v>6635</v>
      </c>
      <c r="J28" s="429" t="s">
        <v>6635</v>
      </c>
      <c r="K28" s="130" t="s">
        <v>6636</v>
      </c>
      <c r="L28" s="296" t="s">
        <v>1347</v>
      </c>
      <c r="M28" s="132">
        <v>62835.600000000006</v>
      </c>
      <c r="N28" s="130" t="s">
        <v>6636</v>
      </c>
      <c r="O28" s="296" t="s">
        <v>6637</v>
      </c>
      <c r="P28" s="132">
        <v>31417.800000000003</v>
      </c>
      <c r="Q28" s="130" t="s">
        <v>6636</v>
      </c>
      <c r="R28" s="296" t="s">
        <v>1347</v>
      </c>
    </row>
    <row r="29" spans="1:18" s="40" customFormat="1" x14ac:dyDescent="0.2">
      <c r="A29" s="461" t="s">
        <v>8080</v>
      </c>
      <c r="B29" s="295" t="s">
        <v>8075</v>
      </c>
      <c r="C29" s="297" t="s">
        <v>6629</v>
      </c>
      <c r="D29" s="297" t="s">
        <v>6717</v>
      </c>
      <c r="E29" s="129" t="s">
        <v>158</v>
      </c>
      <c r="F29" s="130" t="s">
        <v>6718</v>
      </c>
      <c r="G29" s="297" t="s">
        <v>6719</v>
      </c>
      <c r="H29" s="429" t="s">
        <v>6720</v>
      </c>
      <c r="I29" s="429" t="s">
        <v>6635</v>
      </c>
      <c r="J29" s="429" t="s">
        <v>6635</v>
      </c>
      <c r="K29" s="130" t="s">
        <v>6636</v>
      </c>
      <c r="L29" s="296" t="s">
        <v>1347</v>
      </c>
      <c r="M29" s="132">
        <v>68835.600000000006</v>
      </c>
      <c r="N29" s="130" t="s">
        <v>6636</v>
      </c>
      <c r="O29" s="296" t="s">
        <v>6637</v>
      </c>
      <c r="P29" s="132">
        <v>34417.800000000003</v>
      </c>
      <c r="Q29" s="130" t="s">
        <v>6636</v>
      </c>
      <c r="R29" s="296" t="s">
        <v>1347</v>
      </c>
    </row>
    <row r="30" spans="1:18" s="40" customFormat="1" x14ac:dyDescent="0.2">
      <c r="A30" s="461" t="s">
        <v>8080</v>
      </c>
      <c r="B30" s="295" t="s">
        <v>8075</v>
      </c>
      <c r="C30" s="297" t="s">
        <v>6629</v>
      </c>
      <c r="D30" s="297" t="s">
        <v>6721</v>
      </c>
      <c r="E30" s="129" t="s">
        <v>158</v>
      </c>
      <c r="F30" s="130" t="s">
        <v>6722</v>
      </c>
      <c r="G30" s="297" t="s">
        <v>6723</v>
      </c>
      <c r="H30" s="429" t="s">
        <v>6642</v>
      </c>
      <c r="I30" s="429" t="s">
        <v>6635</v>
      </c>
      <c r="J30" s="429" t="s">
        <v>6635</v>
      </c>
      <c r="K30" s="130" t="s">
        <v>6636</v>
      </c>
      <c r="L30" s="296" t="s">
        <v>1347</v>
      </c>
      <c r="M30" s="132">
        <v>68835.600000000006</v>
      </c>
      <c r="N30" s="130" t="s">
        <v>6636</v>
      </c>
      <c r="O30" s="296" t="s">
        <v>6637</v>
      </c>
      <c r="P30" s="132">
        <v>34417.800000000003</v>
      </c>
      <c r="Q30" s="130" t="s">
        <v>6636</v>
      </c>
      <c r="R30" s="296" t="s">
        <v>1347</v>
      </c>
    </row>
    <row r="31" spans="1:18" s="40" customFormat="1" x14ac:dyDescent="0.2">
      <c r="A31" s="461" t="s">
        <v>8080</v>
      </c>
      <c r="B31" s="295" t="s">
        <v>8075</v>
      </c>
      <c r="C31" s="297" t="s">
        <v>6629</v>
      </c>
      <c r="D31" s="297" t="s">
        <v>6724</v>
      </c>
      <c r="E31" s="129" t="s">
        <v>158</v>
      </c>
      <c r="F31" s="130" t="s">
        <v>6725</v>
      </c>
      <c r="G31" s="297" t="s">
        <v>6726</v>
      </c>
      <c r="H31" s="429" t="s">
        <v>6727</v>
      </c>
      <c r="I31" s="429" t="s">
        <v>6728</v>
      </c>
      <c r="J31" s="429" t="s">
        <v>6635</v>
      </c>
      <c r="K31" s="130" t="s">
        <v>6636</v>
      </c>
      <c r="L31" s="296" t="s">
        <v>1347</v>
      </c>
      <c r="M31" s="132">
        <v>68835.600000000006</v>
      </c>
      <c r="N31" s="130" t="s">
        <v>6636</v>
      </c>
      <c r="O31" s="296" t="s">
        <v>6637</v>
      </c>
      <c r="P31" s="132">
        <v>34417.800000000003</v>
      </c>
      <c r="Q31" s="130" t="s">
        <v>6636</v>
      </c>
      <c r="R31" s="296" t="s">
        <v>1347</v>
      </c>
    </row>
    <row r="32" spans="1:18" s="40" customFormat="1" x14ac:dyDescent="0.2">
      <c r="A32" s="461" t="s">
        <v>8080</v>
      </c>
      <c r="B32" s="295" t="s">
        <v>8075</v>
      </c>
      <c r="C32" s="297" t="s">
        <v>6629</v>
      </c>
      <c r="D32" s="297" t="s">
        <v>6729</v>
      </c>
      <c r="E32" s="129" t="s">
        <v>6639</v>
      </c>
      <c r="F32" s="130" t="s">
        <v>6730</v>
      </c>
      <c r="G32" s="297" t="s">
        <v>6731</v>
      </c>
      <c r="H32" s="429" t="s">
        <v>6633</v>
      </c>
      <c r="I32" s="429" t="s">
        <v>6634</v>
      </c>
      <c r="J32" s="429" t="s">
        <v>6635</v>
      </c>
      <c r="K32" s="130" t="s">
        <v>6644</v>
      </c>
      <c r="L32" s="296" t="s">
        <v>1347</v>
      </c>
      <c r="M32" s="132">
        <v>50835.600000000006</v>
      </c>
      <c r="N32" s="130" t="s">
        <v>6644</v>
      </c>
      <c r="O32" s="296" t="s">
        <v>6637</v>
      </c>
      <c r="P32" s="132">
        <v>25417.800000000003</v>
      </c>
      <c r="Q32" s="130" t="s">
        <v>6644</v>
      </c>
      <c r="R32" s="296" t="s">
        <v>1347</v>
      </c>
    </row>
    <row r="33" spans="1:18" s="40" customFormat="1" x14ac:dyDescent="0.2">
      <c r="A33" s="461" t="s">
        <v>8080</v>
      </c>
      <c r="B33" s="295" t="s">
        <v>8075</v>
      </c>
      <c r="C33" s="297" t="s">
        <v>6629</v>
      </c>
      <c r="D33" s="297" t="s">
        <v>6732</v>
      </c>
      <c r="E33" s="129" t="s">
        <v>158</v>
      </c>
      <c r="F33" s="130" t="s">
        <v>6733</v>
      </c>
      <c r="G33" s="297" t="s">
        <v>6734</v>
      </c>
      <c r="H33" s="429" t="s">
        <v>6720</v>
      </c>
      <c r="I33" s="429" t="s">
        <v>6735</v>
      </c>
      <c r="J33" s="429" t="s">
        <v>6635</v>
      </c>
      <c r="K33" s="130" t="s">
        <v>6636</v>
      </c>
      <c r="L33" s="296" t="s">
        <v>1347</v>
      </c>
      <c r="M33" s="132">
        <v>74835.600000000006</v>
      </c>
      <c r="N33" s="130" t="s">
        <v>6636</v>
      </c>
      <c r="O33" s="296" t="s">
        <v>6637</v>
      </c>
      <c r="P33" s="132">
        <v>37417.800000000003</v>
      </c>
      <c r="Q33" s="130" t="s">
        <v>6636</v>
      </c>
      <c r="R33" s="296" t="s">
        <v>1347</v>
      </c>
    </row>
    <row r="34" spans="1:18" s="40" customFormat="1" x14ac:dyDescent="0.2">
      <c r="A34" s="461" t="s">
        <v>8080</v>
      </c>
      <c r="B34" s="295" t="s">
        <v>8075</v>
      </c>
      <c r="C34" s="297" t="s">
        <v>6629</v>
      </c>
      <c r="D34" s="297" t="s">
        <v>6736</v>
      </c>
      <c r="E34" s="129" t="s">
        <v>6639</v>
      </c>
      <c r="F34" s="130" t="s">
        <v>6737</v>
      </c>
      <c r="G34" s="297" t="s">
        <v>6738</v>
      </c>
      <c r="H34" s="429" t="s">
        <v>6739</v>
      </c>
      <c r="I34" s="429" t="s">
        <v>6635</v>
      </c>
      <c r="J34" s="429" t="s">
        <v>6740</v>
      </c>
      <c r="K34" s="130" t="s">
        <v>6644</v>
      </c>
      <c r="L34" s="296" t="s">
        <v>1347</v>
      </c>
      <c r="M34" s="132">
        <v>16296</v>
      </c>
      <c r="N34" s="130" t="s">
        <v>6644</v>
      </c>
      <c r="O34" s="296" t="s">
        <v>6637</v>
      </c>
      <c r="P34" s="132">
        <v>8148</v>
      </c>
      <c r="Q34" s="130" t="s">
        <v>6644</v>
      </c>
      <c r="R34" s="296" t="s">
        <v>1347</v>
      </c>
    </row>
    <row r="35" spans="1:18" s="40" customFormat="1" x14ac:dyDescent="0.2">
      <c r="A35" s="461" t="s">
        <v>8080</v>
      </c>
      <c r="B35" s="295" t="s">
        <v>8075</v>
      </c>
      <c r="C35" s="297" t="s">
        <v>6629</v>
      </c>
      <c r="D35" s="297" t="s">
        <v>6741</v>
      </c>
      <c r="E35" s="129" t="s">
        <v>6639</v>
      </c>
      <c r="F35" s="130" t="s">
        <v>6742</v>
      </c>
      <c r="G35" s="297" t="s">
        <v>6743</v>
      </c>
      <c r="H35" s="297"/>
      <c r="I35" s="297"/>
      <c r="J35" s="297"/>
      <c r="K35" s="130" t="s">
        <v>6644</v>
      </c>
      <c r="L35" s="296" t="s">
        <v>1347</v>
      </c>
      <c r="M35" s="132">
        <v>17604</v>
      </c>
      <c r="N35" s="130" t="s">
        <v>6644</v>
      </c>
      <c r="O35" s="296" t="s">
        <v>6637</v>
      </c>
      <c r="P35" s="132">
        <v>8802</v>
      </c>
      <c r="Q35" s="130" t="s">
        <v>6644</v>
      </c>
      <c r="R35" s="296" t="s">
        <v>1347</v>
      </c>
    </row>
    <row r="36" spans="1:18" s="40" customFormat="1" x14ac:dyDescent="0.2">
      <c r="A36" s="461" t="s">
        <v>8080</v>
      </c>
      <c r="B36" s="295" t="s">
        <v>8075</v>
      </c>
      <c r="C36" s="297" t="s">
        <v>6629</v>
      </c>
      <c r="D36" s="297" t="s">
        <v>6744</v>
      </c>
      <c r="E36" s="129" t="s">
        <v>6639</v>
      </c>
      <c r="F36" s="130" t="s">
        <v>6745</v>
      </c>
      <c r="G36" s="297" t="s">
        <v>6746</v>
      </c>
      <c r="H36" s="429" t="s">
        <v>6635</v>
      </c>
      <c r="I36" s="429" t="s">
        <v>6635</v>
      </c>
      <c r="J36" s="429" t="s">
        <v>6661</v>
      </c>
      <c r="K36" s="130" t="s">
        <v>6644</v>
      </c>
      <c r="L36" s="296" t="s">
        <v>1347</v>
      </c>
      <c r="M36" s="132">
        <v>31035.600000000002</v>
      </c>
      <c r="N36" s="130" t="s">
        <v>6644</v>
      </c>
      <c r="O36" s="296" t="s">
        <v>6637</v>
      </c>
      <c r="P36" s="132">
        <v>15517.800000000001</v>
      </c>
      <c r="Q36" s="130" t="s">
        <v>6644</v>
      </c>
      <c r="R36" s="296" t="s">
        <v>1347</v>
      </c>
    </row>
    <row r="37" spans="1:18" s="40" customFormat="1" x14ac:dyDescent="0.2">
      <c r="A37" s="461" t="s">
        <v>8080</v>
      </c>
      <c r="B37" s="295" t="s">
        <v>8075</v>
      </c>
      <c r="C37" s="297" t="s">
        <v>6629</v>
      </c>
      <c r="D37" s="297" t="s">
        <v>6747</v>
      </c>
      <c r="E37" s="129" t="s">
        <v>6639</v>
      </c>
      <c r="F37" s="130" t="s">
        <v>6748</v>
      </c>
      <c r="G37" s="297" t="s">
        <v>6749</v>
      </c>
      <c r="H37" s="429" t="s">
        <v>6642</v>
      </c>
      <c r="I37" s="429" t="s">
        <v>6635</v>
      </c>
      <c r="J37" s="429" t="s">
        <v>6635</v>
      </c>
      <c r="K37" s="130" t="s">
        <v>6644</v>
      </c>
      <c r="L37" s="296" t="s">
        <v>1347</v>
      </c>
      <c r="M37" s="132">
        <v>38835.600000000006</v>
      </c>
      <c r="N37" s="130" t="s">
        <v>6644</v>
      </c>
      <c r="O37" s="296" t="s">
        <v>6637</v>
      </c>
      <c r="P37" s="132">
        <v>19417.800000000003</v>
      </c>
      <c r="Q37" s="130" t="s">
        <v>6644</v>
      </c>
      <c r="R37" s="296" t="s">
        <v>1347</v>
      </c>
    </row>
    <row r="38" spans="1:18" s="40" customFormat="1" x14ac:dyDescent="0.2">
      <c r="A38" s="461" t="s">
        <v>8080</v>
      </c>
      <c r="B38" s="295" t="s">
        <v>8075</v>
      </c>
      <c r="C38" s="297" t="s">
        <v>6629</v>
      </c>
      <c r="D38" s="297" t="s">
        <v>6750</v>
      </c>
      <c r="E38" s="129" t="s">
        <v>6639</v>
      </c>
      <c r="F38" s="130" t="s">
        <v>6751</v>
      </c>
      <c r="G38" s="297" t="s">
        <v>6752</v>
      </c>
      <c r="H38" s="297"/>
      <c r="I38" s="297"/>
      <c r="J38" s="297"/>
      <c r="K38" s="130" t="s">
        <v>6644</v>
      </c>
      <c r="L38" s="296" t="s">
        <v>1347</v>
      </c>
      <c r="M38" s="132">
        <v>17604</v>
      </c>
      <c r="N38" s="130" t="s">
        <v>6644</v>
      </c>
      <c r="O38" s="296" t="s">
        <v>6637</v>
      </c>
      <c r="P38" s="132">
        <v>8802</v>
      </c>
      <c r="Q38" s="130" t="s">
        <v>6644</v>
      </c>
      <c r="R38" s="296" t="s">
        <v>1347</v>
      </c>
    </row>
    <row r="39" spans="1:18" s="40" customFormat="1" x14ac:dyDescent="0.2">
      <c r="A39" s="461" t="s">
        <v>8080</v>
      </c>
      <c r="B39" s="295" t="s">
        <v>8075</v>
      </c>
      <c r="C39" s="297" t="s">
        <v>6629</v>
      </c>
      <c r="D39" s="297" t="s">
        <v>6753</v>
      </c>
      <c r="E39" s="129" t="s">
        <v>158</v>
      </c>
      <c r="F39" s="130" t="s">
        <v>6754</v>
      </c>
      <c r="G39" s="297" t="s">
        <v>6755</v>
      </c>
      <c r="H39" s="429" t="s">
        <v>6720</v>
      </c>
      <c r="I39" s="429" t="s">
        <v>6635</v>
      </c>
      <c r="J39" s="429" t="s">
        <v>6635</v>
      </c>
      <c r="K39" s="130" t="s">
        <v>6636</v>
      </c>
      <c r="L39" s="296" t="s">
        <v>1347</v>
      </c>
      <c r="M39" s="132">
        <v>68835.600000000006</v>
      </c>
      <c r="N39" s="130" t="s">
        <v>6636</v>
      </c>
      <c r="O39" s="296" t="s">
        <v>6637</v>
      </c>
      <c r="P39" s="132">
        <v>34417.800000000003</v>
      </c>
      <c r="Q39" s="130" t="s">
        <v>6636</v>
      </c>
      <c r="R39" s="296" t="s">
        <v>1347</v>
      </c>
    </row>
    <row r="40" spans="1:18" s="40" customFormat="1" x14ac:dyDescent="0.2">
      <c r="A40" s="461" t="s">
        <v>8080</v>
      </c>
      <c r="B40" s="295" t="s">
        <v>8075</v>
      </c>
      <c r="C40" s="297" t="s">
        <v>6629</v>
      </c>
      <c r="D40" s="297" t="s">
        <v>6756</v>
      </c>
      <c r="E40" s="129" t="s">
        <v>6639</v>
      </c>
      <c r="F40" s="130" t="s">
        <v>6757</v>
      </c>
      <c r="G40" s="297" t="s">
        <v>6758</v>
      </c>
      <c r="H40" s="429" t="s">
        <v>6759</v>
      </c>
      <c r="I40" s="429" t="s">
        <v>6760</v>
      </c>
      <c r="J40" s="429" t="s">
        <v>6635</v>
      </c>
      <c r="K40" s="130" t="s">
        <v>6644</v>
      </c>
      <c r="L40" s="296" t="s">
        <v>1347</v>
      </c>
      <c r="M40" s="132">
        <v>38835.600000000006</v>
      </c>
      <c r="N40" s="130" t="s">
        <v>6644</v>
      </c>
      <c r="O40" s="296" t="s">
        <v>6637</v>
      </c>
      <c r="P40" s="132">
        <v>19417.800000000003</v>
      </c>
      <c r="Q40" s="130" t="s">
        <v>6644</v>
      </c>
      <c r="R40" s="296" t="s">
        <v>1347</v>
      </c>
    </row>
    <row r="41" spans="1:18" s="40" customFormat="1" x14ac:dyDescent="0.2">
      <c r="A41" s="461" t="s">
        <v>8080</v>
      </c>
      <c r="B41" s="295" t="s">
        <v>8075</v>
      </c>
      <c r="C41" s="297" t="s">
        <v>6629</v>
      </c>
      <c r="D41" s="297" t="s">
        <v>6761</v>
      </c>
      <c r="E41" s="129" t="s">
        <v>158</v>
      </c>
      <c r="F41" s="130" t="s">
        <v>6762</v>
      </c>
      <c r="G41" s="297" t="s">
        <v>6763</v>
      </c>
      <c r="H41" s="429" t="s">
        <v>6708</v>
      </c>
      <c r="I41" s="429" t="s">
        <v>6635</v>
      </c>
      <c r="J41" s="429" t="s">
        <v>6635</v>
      </c>
      <c r="K41" s="130" t="s">
        <v>6636</v>
      </c>
      <c r="L41" s="296" t="s">
        <v>1347</v>
      </c>
      <c r="M41" s="132">
        <v>74835.600000000006</v>
      </c>
      <c r="N41" s="130" t="s">
        <v>6636</v>
      </c>
      <c r="O41" s="296" t="s">
        <v>6637</v>
      </c>
      <c r="P41" s="132">
        <v>37417.800000000003</v>
      </c>
      <c r="Q41" s="130" t="s">
        <v>6636</v>
      </c>
      <c r="R41" s="296" t="s">
        <v>1347</v>
      </c>
    </row>
    <row r="42" spans="1:18" s="40" customFormat="1" x14ac:dyDescent="0.2">
      <c r="A42" s="461" t="s">
        <v>8080</v>
      </c>
      <c r="B42" s="295" t="s">
        <v>8075</v>
      </c>
      <c r="C42" s="297" t="s">
        <v>6629</v>
      </c>
      <c r="D42" s="297" t="s">
        <v>6764</v>
      </c>
      <c r="E42" s="129" t="s">
        <v>158</v>
      </c>
      <c r="F42" s="130" t="s">
        <v>6765</v>
      </c>
      <c r="G42" s="297" t="s">
        <v>6766</v>
      </c>
      <c r="H42" s="429" t="s">
        <v>6767</v>
      </c>
      <c r="I42" s="429" t="s">
        <v>6635</v>
      </c>
      <c r="J42" s="429" t="s">
        <v>6635</v>
      </c>
      <c r="K42" s="130" t="s">
        <v>6636</v>
      </c>
      <c r="L42" s="296" t="s">
        <v>1347</v>
      </c>
      <c r="M42" s="132">
        <v>68835.600000000006</v>
      </c>
      <c r="N42" s="130" t="s">
        <v>6636</v>
      </c>
      <c r="O42" s="296" t="s">
        <v>6637</v>
      </c>
      <c r="P42" s="132">
        <v>34417.800000000003</v>
      </c>
      <c r="Q42" s="130" t="s">
        <v>6636</v>
      </c>
      <c r="R42" s="296" t="s">
        <v>1347</v>
      </c>
    </row>
    <row r="43" spans="1:18" s="40" customFormat="1" x14ac:dyDescent="0.2">
      <c r="A43" s="461" t="s">
        <v>8080</v>
      </c>
      <c r="B43" s="295" t="s">
        <v>8075</v>
      </c>
      <c r="C43" s="297" t="s">
        <v>6629</v>
      </c>
      <c r="D43" s="297" t="s">
        <v>6768</v>
      </c>
      <c r="E43" s="129" t="s">
        <v>158</v>
      </c>
      <c r="F43" s="130" t="s">
        <v>6769</v>
      </c>
      <c r="G43" s="297" t="s">
        <v>6770</v>
      </c>
      <c r="H43" s="429" t="s">
        <v>6771</v>
      </c>
      <c r="I43" s="429" t="s">
        <v>6635</v>
      </c>
      <c r="J43" s="429" t="s">
        <v>6635</v>
      </c>
      <c r="K43" s="130" t="s">
        <v>6636</v>
      </c>
      <c r="L43" s="296" t="s">
        <v>1347</v>
      </c>
      <c r="M43" s="132">
        <v>62835.600000000006</v>
      </c>
      <c r="N43" s="130" t="s">
        <v>6636</v>
      </c>
      <c r="O43" s="296" t="s">
        <v>6637</v>
      </c>
      <c r="P43" s="132">
        <v>31417.800000000003</v>
      </c>
      <c r="Q43" s="130" t="s">
        <v>6636</v>
      </c>
      <c r="R43" s="296" t="s">
        <v>1347</v>
      </c>
    </row>
    <row r="44" spans="1:18" s="40" customFormat="1" x14ac:dyDescent="0.2">
      <c r="A44" s="461" t="s">
        <v>8080</v>
      </c>
      <c r="B44" s="295" t="s">
        <v>8075</v>
      </c>
      <c r="C44" s="297" t="s">
        <v>6629</v>
      </c>
      <c r="D44" s="297" t="s">
        <v>6772</v>
      </c>
      <c r="E44" s="129" t="s">
        <v>6639</v>
      </c>
      <c r="F44" s="130" t="s">
        <v>6773</v>
      </c>
      <c r="G44" s="297" t="s">
        <v>6774</v>
      </c>
      <c r="H44" s="429" t="s">
        <v>6775</v>
      </c>
      <c r="I44" s="429" t="s">
        <v>6776</v>
      </c>
      <c r="J44" s="429" t="s">
        <v>6635</v>
      </c>
      <c r="K44" s="130" t="s">
        <v>6644</v>
      </c>
      <c r="L44" s="296" t="s">
        <v>1347</v>
      </c>
      <c r="M44" s="132">
        <v>44835.600000000006</v>
      </c>
      <c r="N44" s="130" t="s">
        <v>6644</v>
      </c>
      <c r="O44" s="296" t="s">
        <v>6637</v>
      </c>
      <c r="P44" s="132">
        <v>22417.800000000003</v>
      </c>
      <c r="Q44" s="130" t="s">
        <v>6644</v>
      </c>
      <c r="R44" s="296" t="s">
        <v>1347</v>
      </c>
    </row>
    <row r="45" spans="1:18" s="40" customFormat="1" x14ac:dyDescent="0.2">
      <c r="A45" s="461" t="s">
        <v>8080</v>
      </c>
      <c r="B45" s="295" t="s">
        <v>8075</v>
      </c>
      <c r="C45" s="297" t="s">
        <v>6629</v>
      </c>
      <c r="D45" s="297" t="s">
        <v>6777</v>
      </c>
      <c r="E45" s="129" t="s">
        <v>6639</v>
      </c>
      <c r="F45" s="130" t="s">
        <v>6778</v>
      </c>
      <c r="G45" s="297" t="s">
        <v>6779</v>
      </c>
      <c r="H45" s="429" t="s">
        <v>6635</v>
      </c>
      <c r="I45" s="429" t="s">
        <v>6780</v>
      </c>
      <c r="J45" s="429" t="s">
        <v>6635</v>
      </c>
      <c r="K45" s="130" t="s">
        <v>6644</v>
      </c>
      <c r="L45" s="296" t="s">
        <v>1347</v>
      </c>
      <c r="M45" s="132">
        <v>35235.600000000006</v>
      </c>
      <c r="N45" s="130" t="s">
        <v>6644</v>
      </c>
      <c r="O45" s="296" t="s">
        <v>6637</v>
      </c>
      <c r="P45" s="132">
        <v>17617.800000000003</v>
      </c>
      <c r="Q45" s="130" t="s">
        <v>6644</v>
      </c>
      <c r="R45" s="296" t="s">
        <v>1347</v>
      </c>
    </row>
    <row r="46" spans="1:18" s="40" customFormat="1" x14ac:dyDescent="0.2">
      <c r="A46" s="461" t="s">
        <v>8080</v>
      </c>
      <c r="B46" s="295" t="s">
        <v>8075</v>
      </c>
      <c r="C46" s="297" t="s">
        <v>6629</v>
      </c>
      <c r="D46" s="297" t="s">
        <v>6781</v>
      </c>
      <c r="E46" s="129" t="s">
        <v>158</v>
      </c>
      <c r="F46" s="130" t="s">
        <v>6782</v>
      </c>
      <c r="G46" s="297" t="s">
        <v>6783</v>
      </c>
      <c r="H46" s="429" t="s">
        <v>6784</v>
      </c>
      <c r="I46" s="429" t="s">
        <v>6635</v>
      </c>
      <c r="J46" s="429" t="s">
        <v>6635</v>
      </c>
      <c r="K46" s="130" t="s">
        <v>6636</v>
      </c>
      <c r="L46" s="296" t="s">
        <v>1347</v>
      </c>
      <c r="M46" s="132">
        <v>62835.600000000006</v>
      </c>
      <c r="N46" s="130" t="s">
        <v>6636</v>
      </c>
      <c r="O46" s="296" t="s">
        <v>6637</v>
      </c>
      <c r="P46" s="132">
        <v>31417.800000000003</v>
      </c>
      <c r="Q46" s="130" t="s">
        <v>6636</v>
      </c>
      <c r="R46" s="296" t="s">
        <v>1347</v>
      </c>
    </row>
    <row r="47" spans="1:18" s="40" customFormat="1" x14ac:dyDescent="0.2">
      <c r="A47" s="461" t="s">
        <v>8080</v>
      </c>
      <c r="B47" s="295" t="s">
        <v>8075</v>
      </c>
      <c r="C47" s="297" t="s">
        <v>6629</v>
      </c>
      <c r="D47" s="297" t="s">
        <v>6785</v>
      </c>
      <c r="E47" s="129" t="s">
        <v>158</v>
      </c>
      <c r="F47" s="130" t="s">
        <v>6786</v>
      </c>
      <c r="G47" s="297" t="s">
        <v>6787</v>
      </c>
      <c r="H47" s="429" t="s">
        <v>6788</v>
      </c>
      <c r="I47" s="429" t="s">
        <v>6788</v>
      </c>
      <c r="J47" s="429" t="s">
        <v>6788</v>
      </c>
      <c r="K47" s="130" t="s">
        <v>6636</v>
      </c>
      <c r="L47" s="296" t="s">
        <v>1347</v>
      </c>
      <c r="M47" s="132">
        <v>62835.600000000006</v>
      </c>
      <c r="N47" s="130" t="s">
        <v>6636</v>
      </c>
      <c r="O47" s="296" t="s">
        <v>6637</v>
      </c>
      <c r="P47" s="132">
        <v>31417.800000000003</v>
      </c>
      <c r="Q47" s="130" t="s">
        <v>6636</v>
      </c>
      <c r="R47" s="296" t="s">
        <v>1347</v>
      </c>
    </row>
    <row r="48" spans="1:18" s="40" customFormat="1" x14ac:dyDescent="0.2">
      <c r="A48" s="461" t="s">
        <v>8080</v>
      </c>
      <c r="B48" s="295" t="s">
        <v>8075</v>
      </c>
      <c r="C48" s="297" t="s">
        <v>6629</v>
      </c>
      <c r="D48" s="297" t="s">
        <v>6789</v>
      </c>
      <c r="E48" s="129" t="s">
        <v>158</v>
      </c>
      <c r="F48" s="130" t="s">
        <v>6790</v>
      </c>
      <c r="G48" s="297" t="s">
        <v>6791</v>
      </c>
      <c r="H48" s="429" t="s">
        <v>6642</v>
      </c>
      <c r="I48" s="429" t="s">
        <v>6643</v>
      </c>
      <c r="J48" s="429" t="s">
        <v>6635</v>
      </c>
      <c r="K48" s="130" t="s">
        <v>6636</v>
      </c>
      <c r="L48" s="296" t="s">
        <v>1347</v>
      </c>
      <c r="M48" s="132">
        <v>74835.600000000006</v>
      </c>
      <c r="N48" s="130" t="s">
        <v>6636</v>
      </c>
      <c r="O48" s="296" t="s">
        <v>6637</v>
      </c>
      <c r="P48" s="132">
        <v>37417.800000000003</v>
      </c>
      <c r="Q48" s="130" t="s">
        <v>6636</v>
      </c>
      <c r="R48" s="296" t="s">
        <v>1347</v>
      </c>
    </row>
    <row r="49" spans="1:18" s="40" customFormat="1" x14ac:dyDescent="0.2">
      <c r="A49" s="461" t="s">
        <v>8080</v>
      </c>
      <c r="B49" s="295" t="s">
        <v>8075</v>
      </c>
      <c r="C49" s="297" t="s">
        <v>6629</v>
      </c>
      <c r="D49" s="297" t="s">
        <v>6792</v>
      </c>
      <c r="E49" s="129" t="s">
        <v>6639</v>
      </c>
      <c r="F49" s="130" t="s">
        <v>6793</v>
      </c>
      <c r="G49" s="297" t="s">
        <v>6794</v>
      </c>
      <c r="H49" s="429" t="s">
        <v>6795</v>
      </c>
      <c r="I49" s="429" t="s">
        <v>6635</v>
      </c>
      <c r="J49" s="429" t="s">
        <v>6635</v>
      </c>
      <c r="K49" s="130" t="s">
        <v>6644</v>
      </c>
      <c r="L49" s="296" t="s">
        <v>1347</v>
      </c>
      <c r="M49" s="132">
        <v>41235.600000000006</v>
      </c>
      <c r="N49" s="130" t="s">
        <v>6644</v>
      </c>
      <c r="O49" s="296" t="s">
        <v>6637</v>
      </c>
      <c r="P49" s="132">
        <v>20617.800000000003</v>
      </c>
      <c r="Q49" s="130" t="s">
        <v>6644</v>
      </c>
      <c r="R49" s="296" t="s">
        <v>1347</v>
      </c>
    </row>
    <row r="50" spans="1:18" s="40" customFormat="1" x14ac:dyDescent="0.2">
      <c r="A50" s="461" t="s">
        <v>8080</v>
      </c>
      <c r="B50" s="295" t="s">
        <v>8075</v>
      </c>
      <c r="C50" s="297" t="s">
        <v>6629</v>
      </c>
      <c r="D50" s="297" t="s">
        <v>6796</v>
      </c>
      <c r="E50" s="129" t="s">
        <v>158</v>
      </c>
      <c r="F50" s="130" t="s">
        <v>6797</v>
      </c>
      <c r="G50" s="297" t="s">
        <v>6798</v>
      </c>
      <c r="H50" s="429" t="s">
        <v>6635</v>
      </c>
      <c r="I50" s="429" t="s">
        <v>6635</v>
      </c>
      <c r="J50" s="429" t="s">
        <v>6635</v>
      </c>
      <c r="K50" s="130" t="s">
        <v>6636</v>
      </c>
      <c r="L50" s="296" t="s">
        <v>1347</v>
      </c>
      <c r="M50" s="132">
        <v>98835.6</v>
      </c>
      <c r="N50" s="130" t="s">
        <v>6636</v>
      </c>
      <c r="O50" s="296" t="s">
        <v>6637</v>
      </c>
      <c r="P50" s="132">
        <v>49417.8</v>
      </c>
      <c r="Q50" s="130" t="s">
        <v>6636</v>
      </c>
      <c r="R50" s="296" t="s">
        <v>1347</v>
      </c>
    </row>
    <row r="51" spans="1:18" s="40" customFormat="1" x14ac:dyDescent="0.2">
      <c r="A51" s="461" t="s">
        <v>8080</v>
      </c>
      <c r="B51" s="295" t="s">
        <v>8075</v>
      </c>
      <c r="C51" s="297" t="s">
        <v>6629</v>
      </c>
      <c r="D51" s="297" t="s">
        <v>6799</v>
      </c>
      <c r="E51" s="129" t="s">
        <v>6639</v>
      </c>
      <c r="F51" s="130" t="s">
        <v>6800</v>
      </c>
      <c r="G51" s="297" t="s">
        <v>6801</v>
      </c>
      <c r="H51" s="429" t="s">
        <v>6802</v>
      </c>
      <c r="I51" s="429" t="s">
        <v>6635</v>
      </c>
      <c r="J51" s="429" t="s">
        <v>6635</v>
      </c>
      <c r="K51" s="130" t="s">
        <v>6644</v>
      </c>
      <c r="L51" s="296" t="s">
        <v>1347</v>
      </c>
      <c r="M51" s="132">
        <v>38835.600000000006</v>
      </c>
      <c r="N51" s="130" t="s">
        <v>6644</v>
      </c>
      <c r="O51" s="296" t="s">
        <v>6637</v>
      </c>
      <c r="P51" s="132">
        <v>40417.800000000003</v>
      </c>
      <c r="Q51" s="130" t="s">
        <v>6644</v>
      </c>
      <c r="R51" s="296" t="s">
        <v>1347</v>
      </c>
    </row>
    <row r="52" spans="1:18" s="40" customFormat="1" x14ac:dyDescent="0.2">
      <c r="A52" s="461" t="s">
        <v>8080</v>
      </c>
      <c r="B52" s="295" t="s">
        <v>8075</v>
      </c>
      <c r="C52" s="297" t="s">
        <v>6629</v>
      </c>
      <c r="D52" s="297" t="s">
        <v>4356</v>
      </c>
      <c r="E52" s="129" t="s">
        <v>158</v>
      </c>
      <c r="F52" s="130" t="s">
        <v>6803</v>
      </c>
      <c r="G52" s="297" t="s">
        <v>6804</v>
      </c>
      <c r="H52" s="429" t="s">
        <v>6642</v>
      </c>
      <c r="I52" s="429" t="s">
        <v>6635</v>
      </c>
      <c r="J52" s="429" t="s">
        <v>6635</v>
      </c>
      <c r="K52" s="130" t="s">
        <v>6636</v>
      </c>
      <c r="L52" s="296" t="s">
        <v>1347</v>
      </c>
      <c r="M52" s="132">
        <v>74835.600000000006</v>
      </c>
      <c r="N52" s="130" t="s">
        <v>6636</v>
      </c>
      <c r="O52" s="296" t="s">
        <v>6637</v>
      </c>
      <c r="P52" s="132">
        <v>19417.800000000003</v>
      </c>
      <c r="Q52" s="130" t="s">
        <v>6636</v>
      </c>
      <c r="R52" s="296" t="s">
        <v>1347</v>
      </c>
    </row>
    <row r="53" spans="1:18" s="40" customFormat="1" x14ac:dyDescent="0.2">
      <c r="A53" s="461" t="s">
        <v>8080</v>
      </c>
      <c r="B53" s="295" t="s">
        <v>8075</v>
      </c>
      <c r="C53" s="297" t="s">
        <v>6629</v>
      </c>
      <c r="D53" s="297" t="s">
        <v>6805</v>
      </c>
      <c r="E53" s="129" t="s">
        <v>158</v>
      </c>
      <c r="F53" s="130" t="s">
        <v>6806</v>
      </c>
      <c r="G53" s="297" t="s">
        <v>6807</v>
      </c>
      <c r="H53" s="429" t="s">
        <v>6808</v>
      </c>
      <c r="I53" s="429" t="s">
        <v>6635</v>
      </c>
      <c r="J53" s="429" t="s">
        <v>6635</v>
      </c>
      <c r="K53" s="130" t="s">
        <v>6636</v>
      </c>
      <c r="L53" s="296" t="s">
        <v>1347</v>
      </c>
      <c r="M53" s="132">
        <v>80835.600000000006</v>
      </c>
      <c r="N53" s="130" t="s">
        <v>6636</v>
      </c>
      <c r="O53" s="296" t="s">
        <v>6637</v>
      </c>
      <c r="P53" s="132">
        <v>31417.800000000003</v>
      </c>
      <c r="Q53" s="130" t="s">
        <v>6636</v>
      </c>
      <c r="R53" s="296" t="s">
        <v>1347</v>
      </c>
    </row>
    <row r="54" spans="1:18" s="40" customFormat="1" x14ac:dyDescent="0.2">
      <c r="A54" s="461" t="s">
        <v>8080</v>
      </c>
      <c r="B54" s="295" t="s">
        <v>8075</v>
      </c>
      <c r="C54" s="297" t="s">
        <v>6629</v>
      </c>
      <c r="D54" s="297" t="s">
        <v>6809</v>
      </c>
      <c r="E54" s="129" t="s">
        <v>158</v>
      </c>
      <c r="F54" s="130" t="s">
        <v>6810</v>
      </c>
      <c r="G54" s="297" t="s">
        <v>6811</v>
      </c>
      <c r="H54" s="429" t="s">
        <v>6708</v>
      </c>
      <c r="I54" s="429" t="s">
        <v>6812</v>
      </c>
      <c r="J54" s="429" t="s">
        <v>6635</v>
      </c>
      <c r="K54" s="130" t="s">
        <v>6636</v>
      </c>
      <c r="L54" s="296" t="s">
        <v>1347</v>
      </c>
      <c r="M54" s="132">
        <v>68835.600000000006</v>
      </c>
      <c r="N54" s="130" t="s">
        <v>6636</v>
      </c>
      <c r="O54" s="296" t="s">
        <v>6637</v>
      </c>
      <c r="P54" s="132">
        <v>34417.800000000003</v>
      </c>
      <c r="Q54" s="130" t="s">
        <v>6636</v>
      </c>
      <c r="R54" s="296" t="s">
        <v>1347</v>
      </c>
    </row>
    <row r="55" spans="1:18" s="40" customFormat="1" x14ac:dyDescent="0.2">
      <c r="A55" s="461" t="s">
        <v>8080</v>
      </c>
      <c r="B55" s="295" t="s">
        <v>8075</v>
      </c>
      <c r="C55" s="297" t="s">
        <v>6629</v>
      </c>
      <c r="D55" s="297" t="s">
        <v>6813</v>
      </c>
      <c r="E55" s="129" t="s">
        <v>158</v>
      </c>
      <c r="F55" s="130" t="s">
        <v>6814</v>
      </c>
      <c r="G55" s="297" t="s">
        <v>6815</v>
      </c>
      <c r="H55" s="429" t="s">
        <v>6720</v>
      </c>
      <c r="I55" s="429" t="s">
        <v>6816</v>
      </c>
      <c r="J55" s="429" t="s">
        <v>6635</v>
      </c>
      <c r="K55" s="130" t="s">
        <v>6636</v>
      </c>
      <c r="L55" s="296" t="s">
        <v>1347</v>
      </c>
      <c r="M55" s="132">
        <v>80835.600000000006</v>
      </c>
      <c r="N55" s="130" t="s">
        <v>6636</v>
      </c>
      <c r="O55" s="296" t="s">
        <v>6637</v>
      </c>
      <c r="P55" s="132">
        <v>40417.800000000003</v>
      </c>
      <c r="Q55" s="130" t="s">
        <v>6636</v>
      </c>
      <c r="R55" s="296" t="s">
        <v>1347</v>
      </c>
    </row>
    <row r="56" spans="1:18" s="40" customFormat="1" x14ac:dyDescent="0.2">
      <c r="A56" s="461" t="s">
        <v>8080</v>
      </c>
      <c r="B56" s="295" t="s">
        <v>8075</v>
      </c>
      <c r="C56" s="297" t="s">
        <v>6629</v>
      </c>
      <c r="D56" s="297" t="s">
        <v>6817</v>
      </c>
      <c r="E56" s="129" t="s">
        <v>6639</v>
      </c>
      <c r="F56" s="130" t="s">
        <v>6818</v>
      </c>
      <c r="G56" s="297" t="s">
        <v>6819</v>
      </c>
      <c r="H56" s="429" t="s">
        <v>6633</v>
      </c>
      <c r="I56" s="429" t="s">
        <v>6698</v>
      </c>
      <c r="J56" s="297"/>
      <c r="K56" s="130" t="s">
        <v>6644</v>
      </c>
      <c r="L56" s="296" t="s">
        <v>1347</v>
      </c>
      <c r="M56" s="132">
        <v>50835.600000000006</v>
      </c>
      <c r="N56" s="130" t="s">
        <v>6644</v>
      </c>
      <c r="O56" s="296" t="s">
        <v>6637</v>
      </c>
      <c r="P56" s="132">
        <v>25417.800000000003</v>
      </c>
      <c r="Q56" s="130" t="s">
        <v>6644</v>
      </c>
      <c r="R56" s="296" t="s">
        <v>1347</v>
      </c>
    </row>
    <row r="57" spans="1:18" s="40" customFormat="1" x14ac:dyDescent="0.2">
      <c r="A57" s="461" t="s">
        <v>8080</v>
      </c>
      <c r="B57" s="295" t="s">
        <v>8075</v>
      </c>
      <c r="C57" s="297" t="s">
        <v>6629</v>
      </c>
      <c r="D57" s="297" t="s">
        <v>6820</v>
      </c>
      <c r="E57" s="129" t="s">
        <v>6639</v>
      </c>
      <c r="F57" s="130" t="s">
        <v>6821</v>
      </c>
      <c r="G57" s="297" t="s">
        <v>6822</v>
      </c>
      <c r="H57" s="429" t="s">
        <v>6633</v>
      </c>
      <c r="I57" s="429" t="s">
        <v>6635</v>
      </c>
      <c r="J57" s="429" t="s">
        <v>6635</v>
      </c>
      <c r="K57" s="130" t="s">
        <v>6644</v>
      </c>
      <c r="L57" s="296" t="s">
        <v>1347</v>
      </c>
      <c r="M57" s="132">
        <v>41235.600000000006</v>
      </c>
      <c r="N57" s="130" t="s">
        <v>6644</v>
      </c>
      <c r="O57" s="296" t="s">
        <v>6637</v>
      </c>
      <c r="P57" s="132">
        <v>20617.800000000003</v>
      </c>
      <c r="Q57" s="130" t="s">
        <v>6644</v>
      </c>
      <c r="R57" s="296" t="s">
        <v>1347</v>
      </c>
    </row>
    <row r="58" spans="1:18" s="40" customFormat="1" x14ac:dyDescent="0.2">
      <c r="A58" s="461" t="s">
        <v>8080</v>
      </c>
      <c r="B58" s="295" t="s">
        <v>8075</v>
      </c>
      <c r="C58" s="297" t="s">
        <v>6629</v>
      </c>
      <c r="D58" s="297" t="s">
        <v>6823</v>
      </c>
      <c r="E58" s="129" t="s">
        <v>6639</v>
      </c>
      <c r="F58" s="130" t="s">
        <v>6824</v>
      </c>
      <c r="G58" s="297" t="s">
        <v>6825</v>
      </c>
      <c r="H58" s="429" t="s">
        <v>6802</v>
      </c>
      <c r="I58" s="429" t="s">
        <v>6635</v>
      </c>
      <c r="J58" s="429" t="s">
        <v>6635</v>
      </c>
      <c r="K58" s="130" t="s">
        <v>6644</v>
      </c>
      <c r="L58" s="296" t="s">
        <v>1347</v>
      </c>
      <c r="M58" s="132">
        <v>44835.600000000006</v>
      </c>
      <c r="N58" s="130" t="s">
        <v>6644</v>
      </c>
      <c r="O58" s="296" t="s">
        <v>6637</v>
      </c>
      <c r="P58" s="132">
        <v>15517.800000000001</v>
      </c>
      <c r="Q58" s="130" t="s">
        <v>6644</v>
      </c>
      <c r="R58" s="296" t="s">
        <v>1347</v>
      </c>
    </row>
    <row r="59" spans="1:18" s="40" customFormat="1" x14ac:dyDescent="0.2">
      <c r="A59" s="461" t="s">
        <v>8080</v>
      </c>
      <c r="B59" s="295" t="s">
        <v>8075</v>
      </c>
      <c r="C59" s="297" t="s">
        <v>6629</v>
      </c>
      <c r="D59" s="297" t="s">
        <v>6750</v>
      </c>
      <c r="E59" s="129" t="s">
        <v>6639</v>
      </c>
      <c r="F59" s="130" t="s">
        <v>6826</v>
      </c>
      <c r="G59" s="297" t="s">
        <v>6827</v>
      </c>
      <c r="H59" s="297"/>
      <c r="I59" s="297"/>
      <c r="J59" s="297"/>
      <c r="K59" s="130" t="s">
        <v>6644</v>
      </c>
      <c r="L59" s="296" t="s">
        <v>1347</v>
      </c>
      <c r="M59" s="132">
        <v>17604</v>
      </c>
      <c r="N59" s="130" t="s">
        <v>6644</v>
      </c>
      <c r="O59" s="296" t="s">
        <v>6637</v>
      </c>
      <c r="P59" s="132">
        <v>22417.800000000003</v>
      </c>
      <c r="Q59" s="130" t="s">
        <v>6644</v>
      </c>
      <c r="R59" s="296" t="s">
        <v>1347</v>
      </c>
    </row>
    <row r="60" spans="1:18" s="40" customFormat="1" x14ac:dyDescent="0.2">
      <c r="A60" s="461" t="s">
        <v>8080</v>
      </c>
      <c r="B60" s="295" t="s">
        <v>8075</v>
      </c>
      <c r="C60" s="297" t="s">
        <v>6629</v>
      </c>
      <c r="D60" s="297" t="s">
        <v>6828</v>
      </c>
      <c r="E60" s="129" t="s">
        <v>158</v>
      </c>
      <c r="F60" s="130" t="s">
        <v>6829</v>
      </c>
      <c r="G60" s="297" t="s">
        <v>6830</v>
      </c>
      <c r="H60" s="297" t="s">
        <v>6831</v>
      </c>
      <c r="I60" s="297" t="s">
        <v>6832</v>
      </c>
      <c r="J60" s="429" t="s">
        <v>6635</v>
      </c>
      <c r="K60" s="130" t="s">
        <v>6636</v>
      </c>
      <c r="L60" s="296" t="s">
        <v>1347</v>
      </c>
      <c r="M60" s="132">
        <v>68835.600000000006</v>
      </c>
      <c r="N60" s="130" t="s">
        <v>6636</v>
      </c>
      <c r="O60" s="296" t="s">
        <v>6637</v>
      </c>
      <c r="P60" s="132">
        <v>8802</v>
      </c>
      <c r="Q60" s="130" t="s">
        <v>6636</v>
      </c>
      <c r="R60" s="296" t="s">
        <v>1347</v>
      </c>
    </row>
    <row r="61" spans="1:18" s="40" customFormat="1" x14ac:dyDescent="0.2">
      <c r="A61" s="461" t="s">
        <v>8080</v>
      </c>
      <c r="B61" s="295" t="s">
        <v>8075</v>
      </c>
      <c r="C61" s="297" t="s">
        <v>6629</v>
      </c>
      <c r="D61" s="297" t="s">
        <v>6833</v>
      </c>
      <c r="E61" s="129" t="s">
        <v>6639</v>
      </c>
      <c r="F61" s="130" t="s">
        <v>6834</v>
      </c>
      <c r="G61" s="297" t="s">
        <v>6835</v>
      </c>
      <c r="H61" s="297" t="s">
        <v>6635</v>
      </c>
      <c r="I61" s="297" t="s">
        <v>6635</v>
      </c>
      <c r="J61" s="429" t="s">
        <v>6836</v>
      </c>
      <c r="K61" s="130" t="s">
        <v>6644</v>
      </c>
      <c r="L61" s="296" t="s">
        <v>1347</v>
      </c>
      <c r="M61" s="132">
        <v>31035.600000000002</v>
      </c>
      <c r="N61" s="130" t="s">
        <v>6644</v>
      </c>
      <c r="O61" s="296" t="s">
        <v>6637</v>
      </c>
      <c r="P61" s="132">
        <v>34417.800000000003</v>
      </c>
      <c r="Q61" s="130" t="s">
        <v>6644</v>
      </c>
      <c r="R61" s="296" t="s">
        <v>1347</v>
      </c>
    </row>
    <row r="62" spans="1:18" s="40" customFormat="1" x14ac:dyDescent="0.2">
      <c r="A62" s="461" t="s">
        <v>8080</v>
      </c>
      <c r="B62" s="295" t="s">
        <v>8075</v>
      </c>
      <c r="C62" s="297" t="s">
        <v>6629</v>
      </c>
      <c r="D62" s="297" t="s">
        <v>6837</v>
      </c>
      <c r="E62" s="129" t="s">
        <v>6639</v>
      </c>
      <c r="F62" s="130" t="s">
        <v>6838</v>
      </c>
      <c r="G62" s="297" t="s">
        <v>6839</v>
      </c>
      <c r="H62" s="297" t="s">
        <v>6635</v>
      </c>
      <c r="I62" s="297" t="s">
        <v>6635</v>
      </c>
      <c r="J62" s="429" t="s">
        <v>6661</v>
      </c>
      <c r="K62" s="130" t="s">
        <v>6644</v>
      </c>
      <c r="L62" s="296" t="s">
        <v>1347</v>
      </c>
      <c r="M62" s="132">
        <v>25452</v>
      </c>
      <c r="N62" s="130" t="s">
        <v>6644</v>
      </c>
      <c r="O62" s="296" t="s">
        <v>6637</v>
      </c>
      <c r="P62" s="132">
        <v>12726</v>
      </c>
      <c r="Q62" s="130" t="s">
        <v>6644</v>
      </c>
      <c r="R62" s="296" t="s">
        <v>1347</v>
      </c>
    </row>
    <row r="63" spans="1:18" s="40" customFormat="1" x14ac:dyDescent="0.2">
      <c r="A63" s="461" t="s">
        <v>8080</v>
      </c>
      <c r="B63" s="295" t="s">
        <v>8075</v>
      </c>
      <c r="C63" s="297" t="s">
        <v>6629</v>
      </c>
      <c r="D63" s="297" t="s">
        <v>1351</v>
      </c>
      <c r="E63" s="129" t="s">
        <v>6639</v>
      </c>
      <c r="F63" s="130" t="s">
        <v>6840</v>
      </c>
      <c r="G63" s="297" t="s">
        <v>6841</v>
      </c>
      <c r="H63" s="297" t="s">
        <v>6842</v>
      </c>
      <c r="I63" s="297" t="s">
        <v>6635</v>
      </c>
      <c r="J63" s="429" t="s">
        <v>6843</v>
      </c>
      <c r="K63" s="130" t="s">
        <v>6644</v>
      </c>
      <c r="L63" s="296" t="s">
        <v>1347</v>
      </c>
      <c r="M63" s="132">
        <v>20220</v>
      </c>
      <c r="N63" s="130" t="s">
        <v>6644</v>
      </c>
      <c r="O63" s="296" t="s">
        <v>6637</v>
      </c>
      <c r="P63" s="132">
        <v>10110</v>
      </c>
      <c r="Q63" s="130" t="s">
        <v>6644</v>
      </c>
      <c r="R63" s="296" t="s">
        <v>1347</v>
      </c>
    </row>
    <row r="64" spans="1:18" s="40" customFormat="1" x14ac:dyDescent="0.2">
      <c r="A64" s="461" t="s">
        <v>8080</v>
      </c>
      <c r="B64" s="295" t="s">
        <v>8075</v>
      </c>
      <c r="C64" s="297" t="s">
        <v>6629</v>
      </c>
      <c r="D64" s="297" t="s">
        <v>6844</v>
      </c>
      <c r="E64" s="129" t="s">
        <v>158</v>
      </c>
      <c r="F64" s="130" t="s">
        <v>6845</v>
      </c>
      <c r="G64" s="297" t="s">
        <v>6846</v>
      </c>
      <c r="H64" s="297" t="s">
        <v>6847</v>
      </c>
      <c r="I64" s="297" t="s">
        <v>6635</v>
      </c>
      <c r="J64" s="429" t="s">
        <v>6635</v>
      </c>
      <c r="K64" s="130" t="s">
        <v>6636</v>
      </c>
      <c r="L64" s="296" t="s">
        <v>1347</v>
      </c>
      <c r="M64" s="132">
        <v>98835.6</v>
      </c>
      <c r="N64" s="130" t="s">
        <v>6636</v>
      </c>
      <c r="O64" s="296" t="s">
        <v>6637</v>
      </c>
      <c r="P64" s="132">
        <v>49417.8</v>
      </c>
      <c r="Q64" s="130" t="s">
        <v>6636</v>
      </c>
      <c r="R64" s="296" t="s">
        <v>1347</v>
      </c>
    </row>
    <row r="65" spans="1:18" s="40" customFormat="1" x14ac:dyDescent="0.2">
      <c r="A65" s="461" t="s">
        <v>8080</v>
      </c>
      <c r="B65" s="295" t="s">
        <v>8075</v>
      </c>
      <c r="C65" s="297" t="s">
        <v>6629</v>
      </c>
      <c r="D65" s="297" t="s">
        <v>6848</v>
      </c>
      <c r="E65" s="129" t="s">
        <v>6639</v>
      </c>
      <c r="F65" s="130" t="s">
        <v>6849</v>
      </c>
      <c r="G65" s="297" t="s">
        <v>6850</v>
      </c>
      <c r="H65" s="297" t="s">
        <v>6635</v>
      </c>
      <c r="I65" s="297" t="s">
        <v>6635</v>
      </c>
      <c r="J65" s="429" t="s">
        <v>6843</v>
      </c>
      <c r="K65" s="130" t="s">
        <v>6644</v>
      </c>
      <c r="L65" s="296" t="s">
        <v>1347</v>
      </c>
      <c r="M65" s="132">
        <v>38835.600000000006</v>
      </c>
      <c r="N65" s="130" t="s">
        <v>6644</v>
      </c>
      <c r="O65" s="296" t="s">
        <v>6637</v>
      </c>
      <c r="P65" s="132">
        <v>19417.800000000003</v>
      </c>
      <c r="Q65" s="130" t="s">
        <v>6644</v>
      </c>
      <c r="R65" s="296" t="s">
        <v>1347</v>
      </c>
    </row>
    <row r="66" spans="1:18" s="40" customFormat="1" x14ac:dyDescent="0.2">
      <c r="A66" s="461" t="s">
        <v>8080</v>
      </c>
      <c r="B66" s="295" t="s">
        <v>8075</v>
      </c>
      <c r="C66" s="297" t="s">
        <v>6629</v>
      </c>
      <c r="D66" s="297" t="s">
        <v>6851</v>
      </c>
      <c r="E66" s="129" t="s">
        <v>158</v>
      </c>
      <c r="F66" s="130" t="s">
        <v>6852</v>
      </c>
      <c r="G66" s="297" t="s">
        <v>6853</v>
      </c>
      <c r="H66" s="297" t="s">
        <v>6708</v>
      </c>
      <c r="I66" s="297" t="s">
        <v>6854</v>
      </c>
      <c r="J66" s="429" t="s">
        <v>6635</v>
      </c>
      <c r="K66" s="130" t="s">
        <v>6636</v>
      </c>
      <c r="L66" s="296" t="s">
        <v>1347</v>
      </c>
      <c r="M66" s="132">
        <v>68835.600000000006</v>
      </c>
      <c r="N66" s="130" t="s">
        <v>6636</v>
      </c>
      <c r="O66" s="296" t="s">
        <v>6637</v>
      </c>
      <c r="P66" s="132">
        <v>34417.800000000003</v>
      </c>
      <c r="Q66" s="130" t="s">
        <v>6636</v>
      </c>
      <c r="R66" s="296" t="s">
        <v>1347</v>
      </c>
    </row>
    <row r="67" spans="1:18" s="40" customFormat="1" x14ac:dyDescent="0.2">
      <c r="A67" s="461" t="s">
        <v>8080</v>
      </c>
      <c r="B67" s="295" t="s">
        <v>8075</v>
      </c>
      <c r="C67" s="297" t="s">
        <v>6629</v>
      </c>
      <c r="D67" s="297" t="s">
        <v>6855</v>
      </c>
      <c r="E67" s="129" t="s">
        <v>158</v>
      </c>
      <c r="F67" s="130" t="s">
        <v>6856</v>
      </c>
      <c r="G67" s="297" t="s">
        <v>6857</v>
      </c>
      <c r="H67" s="297" t="s">
        <v>6858</v>
      </c>
      <c r="I67" s="297" t="s">
        <v>6859</v>
      </c>
      <c r="J67" s="429" t="s">
        <v>6635</v>
      </c>
      <c r="K67" s="130" t="s">
        <v>6636</v>
      </c>
      <c r="L67" s="296" t="s">
        <v>1347</v>
      </c>
      <c r="M67" s="132">
        <v>80835.600000000006</v>
      </c>
      <c r="N67" s="130" t="s">
        <v>6636</v>
      </c>
      <c r="O67" s="296" t="s">
        <v>6637</v>
      </c>
      <c r="P67" s="132">
        <v>40417.800000000003</v>
      </c>
      <c r="Q67" s="130" t="s">
        <v>6636</v>
      </c>
      <c r="R67" s="296" t="s">
        <v>1347</v>
      </c>
    </row>
    <row r="68" spans="1:18" s="40" customFormat="1" x14ac:dyDescent="0.2">
      <c r="A68" s="461" t="s">
        <v>8080</v>
      </c>
      <c r="B68" s="295" t="s">
        <v>8075</v>
      </c>
      <c r="C68" s="297" t="s">
        <v>6629</v>
      </c>
      <c r="D68" s="297" t="s">
        <v>6860</v>
      </c>
      <c r="E68" s="129" t="s">
        <v>6639</v>
      </c>
      <c r="F68" s="130" t="s">
        <v>6861</v>
      </c>
      <c r="G68" s="297" t="s">
        <v>6862</v>
      </c>
      <c r="H68" s="297" t="s">
        <v>6802</v>
      </c>
      <c r="I68" s="297" t="s">
        <v>6863</v>
      </c>
      <c r="J68" s="429" t="s">
        <v>6635</v>
      </c>
      <c r="K68" s="130" t="s">
        <v>6644</v>
      </c>
      <c r="L68" s="296" t="s">
        <v>1347</v>
      </c>
      <c r="M68" s="132">
        <v>38835.600000000006</v>
      </c>
      <c r="N68" s="130" t="s">
        <v>6644</v>
      </c>
      <c r="O68" s="296" t="s">
        <v>6637</v>
      </c>
      <c r="P68" s="132">
        <v>19417.800000000003</v>
      </c>
      <c r="Q68" s="130" t="s">
        <v>6644</v>
      </c>
      <c r="R68" s="296" t="s">
        <v>1347</v>
      </c>
    </row>
    <row r="69" spans="1:18" s="40" customFormat="1" x14ac:dyDescent="0.2">
      <c r="A69" s="461" t="s">
        <v>8080</v>
      </c>
      <c r="B69" s="295" t="s">
        <v>8075</v>
      </c>
      <c r="C69" s="297" t="s">
        <v>6629</v>
      </c>
      <c r="D69" s="297" t="s">
        <v>6864</v>
      </c>
      <c r="E69" s="129" t="s">
        <v>6639</v>
      </c>
      <c r="F69" s="130" t="s">
        <v>6865</v>
      </c>
      <c r="G69" s="297" t="s">
        <v>6866</v>
      </c>
      <c r="H69" s="297" t="s">
        <v>6867</v>
      </c>
      <c r="I69" s="297" t="s">
        <v>6635</v>
      </c>
      <c r="J69" s="429" t="s">
        <v>6635</v>
      </c>
      <c r="K69" s="130" t="s">
        <v>6644</v>
      </c>
      <c r="L69" s="296" t="s">
        <v>1347</v>
      </c>
      <c r="M69" s="132">
        <v>44835.600000000006</v>
      </c>
      <c r="N69" s="130" t="s">
        <v>6644</v>
      </c>
      <c r="O69" s="296" t="s">
        <v>6637</v>
      </c>
      <c r="P69" s="132">
        <v>22417.800000000003</v>
      </c>
      <c r="Q69" s="130" t="s">
        <v>6644</v>
      </c>
      <c r="R69" s="296" t="s">
        <v>1347</v>
      </c>
    </row>
    <row r="70" spans="1:18" s="40" customFormat="1" x14ac:dyDescent="0.2">
      <c r="A70" s="461" t="s">
        <v>8080</v>
      </c>
      <c r="B70" s="295" t="s">
        <v>8075</v>
      </c>
      <c r="C70" s="297" t="s">
        <v>6629</v>
      </c>
      <c r="D70" s="297" t="s">
        <v>6868</v>
      </c>
      <c r="E70" s="129" t="s">
        <v>158</v>
      </c>
      <c r="F70" s="130" t="s">
        <v>6869</v>
      </c>
      <c r="G70" s="297" t="s">
        <v>6870</v>
      </c>
      <c r="H70" s="297" t="s">
        <v>6831</v>
      </c>
      <c r="I70" s="297" t="s">
        <v>6635</v>
      </c>
      <c r="J70" s="429" t="s">
        <v>6635</v>
      </c>
      <c r="K70" s="130" t="s">
        <v>6636</v>
      </c>
      <c r="L70" s="296" t="s">
        <v>1347</v>
      </c>
      <c r="M70" s="132">
        <v>62835.600000000006</v>
      </c>
      <c r="N70" s="130" t="s">
        <v>6636</v>
      </c>
      <c r="O70" s="296" t="s">
        <v>6637</v>
      </c>
      <c r="P70" s="132">
        <v>31417.800000000003</v>
      </c>
      <c r="Q70" s="130" t="s">
        <v>6636</v>
      </c>
      <c r="R70" s="296" t="s">
        <v>1347</v>
      </c>
    </row>
    <row r="71" spans="1:18" s="40" customFormat="1" x14ac:dyDescent="0.2">
      <c r="A71" s="461" t="s">
        <v>8080</v>
      </c>
      <c r="B71" s="295" t="s">
        <v>8075</v>
      </c>
      <c r="C71" s="297" t="s">
        <v>6629</v>
      </c>
      <c r="D71" s="297" t="s">
        <v>1351</v>
      </c>
      <c r="E71" s="129" t="s">
        <v>6639</v>
      </c>
      <c r="F71" s="130" t="s">
        <v>6871</v>
      </c>
      <c r="G71" s="297" t="s">
        <v>6872</v>
      </c>
      <c r="H71" s="297" t="s">
        <v>6635</v>
      </c>
      <c r="I71" s="297" t="s">
        <v>6873</v>
      </c>
      <c r="J71" s="429" t="s">
        <v>6635</v>
      </c>
      <c r="K71" s="130" t="s">
        <v>6644</v>
      </c>
      <c r="L71" s="296" t="s">
        <v>1347</v>
      </c>
      <c r="M71" s="132">
        <v>32835.600000000006</v>
      </c>
      <c r="N71" s="130" t="s">
        <v>6644</v>
      </c>
      <c r="O71" s="296" t="s">
        <v>6637</v>
      </c>
      <c r="P71" s="132">
        <v>16417.800000000003</v>
      </c>
      <c r="Q71" s="130" t="s">
        <v>6644</v>
      </c>
      <c r="R71" s="296" t="s">
        <v>1347</v>
      </c>
    </row>
    <row r="72" spans="1:18" s="40" customFormat="1" x14ac:dyDescent="0.2">
      <c r="A72" s="461" t="s">
        <v>8080</v>
      </c>
      <c r="B72" s="295" t="s">
        <v>8075</v>
      </c>
      <c r="C72" s="297" t="s">
        <v>6629</v>
      </c>
      <c r="D72" s="297" t="s">
        <v>6874</v>
      </c>
      <c r="E72" s="129" t="s">
        <v>158</v>
      </c>
      <c r="F72" s="130" t="s">
        <v>6875</v>
      </c>
      <c r="G72" s="297" t="s">
        <v>6876</v>
      </c>
      <c r="H72" s="297" t="s">
        <v>6767</v>
      </c>
      <c r="I72" s="297"/>
      <c r="J72" s="297"/>
      <c r="K72" s="130" t="s">
        <v>6636</v>
      </c>
      <c r="L72" s="296" t="s">
        <v>1347</v>
      </c>
      <c r="M72" s="132">
        <v>80835.600000000006</v>
      </c>
      <c r="N72" s="130" t="s">
        <v>6636</v>
      </c>
      <c r="O72" s="296" t="s">
        <v>6637</v>
      </c>
      <c r="P72" s="132">
        <v>40417.800000000003</v>
      </c>
      <c r="Q72" s="130" t="s">
        <v>6636</v>
      </c>
      <c r="R72" s="296" t="s">
        <v>1347</v>
      </c>
    </row>
    <row r="73" spans="1:18" s="40" customFormat="1" x14ac:dyDescent="0.2">
      <c r="A73" s="461" t="s">
        <v>8080</v>
      </c>
      <c r="B73" s="295" t="s">
        <v>8075</v>
      </c>
      <c r="C73" s="297" t="s">
        <v>6629</v>
      </c>
      <c r="D73" s="297" t="s">
        <v>6877</v>
      </c>
      <c r="E73" s="129" t="s">
        <v>6639</v>
      </c>
      <c r="F73" s="130" t="s">
        <v>6878</v>
      </c>
      <c r="G73" s="297" t="s">
        <v>6879</v>
      </c>
      <c r="H73" s="297" t="s">
        <v>6880</v>
      </c>
      <c r="I73" s="297" t="s">
        <v>6635</v>
      </c>
      <c r="J73" s="429" t="s">
        <v>6881</v>
      </c>
      <c r="K73" s="130" t="s">
        <v>6644</v>
      </c>
      <c r="L73" s="296" t="s">
        <v>1347</v>
      </c>
      <c r="M73" s="132">
        <v>24144</v>
      </c>
      <c r="N73" s="130" t="s">
        <v>6644</v>
      </c>
      <c r="O73" s="296" t="s">
        <v>6637</v>
      </c>
      <c r="P73" s="132">
        <v>12072</v>
      </c>
      <c r="Q73" s="130" t="s">
        <v>6644</v>
      </c>
      <c r="R73" s="296" t="s">
        <v>1347</v>
      </c>
    </row>
    <row r="74" spans="1:18" s="40" customFormat="1" x14ac:dyDescent="0.2">
      <c r="A74" s="461" t="s">
        <v>8080</v>
      </c>
      <c r="B74" s="295" t="s">
        <v>8075</v>
      </c>
      <c r="C74" s="297" t="s">
        <v>6629</v>
      </c>
      <c r="D74" s="297" t="s">
        <v>6882</v>
      </c>
      <c r="E74" s="129" t="s">
        <v>6639</v>
      </c>
      <c r="F74" s="130" t="s">
        <v>6883</v>
      </c>
      <c r="G74" s="297" t="s">
        <v>6884</v>
      </c>
      <c r="H74" s="297" t="s">
        <v>6885</v>
      </c>
      <c r="I74" s="297" t="s">
        <v>6760</v>
      </c>
      <c r="J74" s="429" t="s">
        <v>6635</v>
      </c>
      <c r="K74" s="130" t="s">
        <v>6644</v>
      </c>
      <c r="L74" s="296" t="s">
        <v>1347</v>
      </c>
      <c r="M74" s="132">
        <v>38835.600000000006</v>
      </c>
      <c r="N74" s="130" t="s">
        <v>6644</v>
      </c>
      <c r="O74" s="296" t="s">
        <v>6637</v>
      </c>
      <c r="P74" s="132">
        <v>19417.800000000003</v>
      </c>
      <c r="Q74" s="130" t="s">
        <v>6644</v>
      </c>
      <c r="R74" s="296" t="s">
        <v>1347</v>
      </c>
    </row>
    <row r="75" spans="1:18" s="40" customFormat="1" x14ac:dyDescent="0.2">
      <c r="A75" s="461" t="s">
        <v>8080</v>
      </c>
      <c r="B75" s="295" t="s">
        <v>8075</v>
      </c>
      <c r="C75" s="297" t="s">
        <v>6629</v>
      </c>
      <c r="D75" s="297" t="s">
        <v>6886</v>
      </c>
      <c r="E75" s="129" t="s">
        <v>6639</v>
      </c>
      <c r="F75" s="130" t="s">
        <v>6887</v>
      </c>
      <c r="G75" s="297" t="s">
        <v>6888</v>
      </c>
      <c r="H75" s="297" t="s">
        <v>6635</v>
      </c>
      <c r="I75" s="297" t="s">
        <v>6760</v>
      </c>
      <c r="J75" s="429" t="s">
        <v>6635</v>
      </c>
      <c r="K75" s="130" t="s">
        <v>6644</v>
      </c>
      <c r="L75" s="296" t="s">
        <v>1347</v>
      </c>
      <c r="M75" s="132">
        <v>20220</v>
      </c>
      <c r="N75" s="130" t="s">
        <v>6644</v>
      </c>
      <c r="O75" s="296" t="s">
        <v>6637</v>
      </c>
      <c r="P75" s="132">
        <v>10110</v>
      </c>
      <c r="Q75" s="130" t="s">
        <v>6644</v>
      </c>
      <c r="R75" s="296" t="s">
        <v>1347</v>
      </c>
    </row>
    <row r="76" spans="1:18" s="40" customFormat="1" x14ac:dyDescent="0.2">
      <c r="A76" s="461" t="s">
        <v>8080</v>
      </c>
      <c r="B76" s="295" t="s">
        <v>8075</v>
      </c>
      <c r="C76" s="297" t="s">
        <v>6629</v>
      </c>
      <c r="D76" s="297" t="s">
        <v>6889</v>
      </c>
      <c r="E76" s="129" t="s">
        <v>6639</v>
      </c>
      <c r="F76" s="130" t="s">
        <v>6890</v>
      </c>
      <c r="G76" s="297" t="s">
        <v>6891</v>
      </c>
      <c r="H76" s="429" t="s">
        <v>6635</v>
      </c>
      <c r="I76" s="429" t="s">
        <v>6634</v>
      </c>
      <c r="J76" s="429" t="s">
        <v>6635</v>
      </c>
      <c r="K76" s="130" t="s">
        <v>6644</v>
      </c>
      <c r="L76" s="296" t="s">
        <v>1347</v>
      </c>
      <c r="M76" s="132">
        <v>44835.600000000006</v>
      </c>
      <c r="N76" s="130" t="s">
        <v>6644</v>
      </c>
      <c r="O76" s="296" t="s">
        <v>6637</v>
      </c>
      <c r="P76" s="132">
        <v>22417.800000000003</v>
      </c>
      <c r="Q76" s="130" t="s">
        <v>6644</v>
      </c>
      <c r="R76" s="296" t="s">
        <v>1347</v>
      </c>
    </row>
    <row r="77" spans="1:18" s="40" customFormat="1" x14ac:dyDescent="0.2">
      <c r="A77" s="461" t="s">
        <v>8080</v>
      </c>
      <c r="B77" s="295" t="s">
        <v>8075</v>
      </c>
      <c r="C77" s="297" t="s">
        <v>6629</v>
      </c>
      <c r="D77" s="297" t="s">
        <v>6892</v>
      </c>
      <c r="E77" s="129" t="s">
        <v>6639</v>
      </c>
      <c r="F77" s="130" t="s">
        <v>6893</v>
      </c>
      <c r="G77" s="297" t="s">
        <v>6894</v>
      </c>
      <c r="H77" s="429" t="s">
        <v>6895</v>
      </c>
      <c r="I77" s="429" t="s">
        <v>6635</v>
      </c>
      <c r="J77" s="429" t="s">
        <v>6635</v>
      </c>
      <c r="K77" s="130" t="s">
        <v>6644</v>
      </c>
      <c r="L77" s="296" t="s">
        <v>1347</v>
      </c>
      <c r="M77" s="132">
        <v>29835.600000000002</v>
      </c>
      <c r="N77" s="130" t="s">
        <v>6644</v>
      </c>
      <c r="O77" s="296" t="s">
        <v>6637</v>
      </c>
      <c r="P77" s="132">
        <v>14917.800000000001</v>
      </c>
      <c r="Q77" s="130" t="s">
        <v>6644</v>
      </c>
      <c r="R77" s="296" t="s">
        <v>1347</v>
      </c>
    </row>
    <row r="78" spans="1:18" s="40" customFormat="1" x14ac:dyDescent="0.2">
      <c r="A78" s="461" t="s">
        <v>8080</v>
      </c>
      <c r="B78" s="295" t="s">
        <v>8075</v>
      </c>
      <c r="C78" s="297" t="s">
        <v>6629</v>
      </c>
      <c r="D78" s="297" t="s">
        <v>5151</v>
      </c>
      <c r="E78" s="129" t="s">
        <v>6639</v>
      </c>
      <c r="F78" s="130"/>
      <c r="G78" s="297" t="s">
        <v>6896</v>
      </c>
      <c r="H78" s="297"/>
      <c r="I78" s="297"/>
      <c r="J78" s="297"/>
      <c r="K78" s="130" t="s">
        <v>6644</v>
      </c>
      <c r="L78" s="296" t="s">
        <v>1347</v>
      </c>
      <c r="M78" s="132">
        <v>32835.600000000006</v>
      </c>
      <c r="N78" s="130" t="s">
        <v>6644</v>
      </c>
      <c r="O78" s="296" t="s">
        <v>6637</v>
      </c>
      <c r="P78" s="132">
        <v>16417.800000000003</v>
      </c>
      <c r="Q78" s="130" t="s">
        <v>6644</v>
      </c>
      <c r="R78" s="296" t="s">
        <v>1347</v>
      </c>
    </row>
    <row r="79" spans="1:18" s="40" customFormat="1" x14ac:dyDescent="0.2">
      <c r="A79" s="461" t="s">
        <v>8080</v>
      </c>
      <c r="B79" s="295" t="s">
        <v>8075</v>
      </c>
      <c r="C79" s="297" t="s">
        <v>6629</v>
      </c>
      <c r="D79" s="297" t="s">
        <v>6897</v>
      </c>
      <c r="E79" s="129" t="s">
        <v>6639</v>
      </c>
      <c r="F79" s="130"/>
      <c r="G79" s="297" t="s">
        <v>6896</v>
      </c>
      <c r="H79" s="297"/>
      <c r="I79" s="297"/>
      <c r="J79" s="297"/>
      <c r="K79" s="130" t="s">
        <v>6644</v>
      </c>
      <c r="L79" s="296" t="s">
        <v>1347</v>
      </c>
      <c r="M79" s="132">
        <v>14988</v>
      </c>
      <c r="N79" s="130" t="s">
        <v>6644</v>
      </c>
      <c r="O79" s="296" t="s">
        <v>6637</v>
      </c>
      <c r="P79" s="132">
        <v>7494</v>
      </c>
      <c r="Q79" s="130" t="s">
        <v>6644</v>
      </c>
      <c r="R79" s="296" t="s">
        <v>1347</v>
      </c>
    </row>
    <row r="80" spans="1:18" s="40" customFormat="1" x14ac:dyDescent="0.2">
      <c r="A80" s="461" t="s">
        <v>8080</v>
      </c>
      <c r="B80" s="295" t="s">
        <v>8075</v>
      </c>
      <c r="C80" s="297" t="s">
        <v>6629</v>
      </c>
      <c r="D80" s="297" t="s">
        <v>6898</v>
      </c>
      <c r="E80" s="129" t="s">
        <v>6639</v>
      </c>
      <c r="F80" s="130"/>
      <c r="G80" s="297" t="s">
        <v>6896</v>
      </c>
      <c r="H80" s="297"/>
      <c r="I80" s="297"/>
      <c r="J80" s="297"/>
      <c r="K80" s="130" t="s">
        <v>6644</v>
      </c>
      <c r="L80" s="296" t="s">
        <v>1347</v>
      </c>
      <c r="M80" s="132">
        <v>20220</v>
      </c>
      <c r="N80" s="130" t="s">
        <v>6644</v>
      </c>
      <c r="O80" s="296" t="s">
        <v>6637</v>
      </c>
      <c r="P80" s="132">
        <v>10110</v>
      </c>
      <c r="Q80" s="130" t="s">
        <v>6644</v>
      </c>
      <c r="R80" s="296" t="s">
        <v>1347</v>
      </c>
    </row>
    <row r="81" spans="1:18" s="40" customFormat="1" x14ac:dyDescent="0.2">
      <c r="A81" s="461" t="s">
        <v>8080</v>
      </c>
      <c r="B81" s="295" t="s">
        <v>8075</v>
      </c>
      <c r="C81" s="297" t="s">
        <v>6629</v>
      </c>
      <c r="D81" s="297" t="s">
        <v>6899</v>
      </c>
      <c r="E81" s="129" t="s">
        <v>6639</v>
      </c>
      <c r="F81" s="130"/>
      <c r="G81" s="297" t="s">
        <v>6896</v>
      </c>
      <c r="H81" s="297"/>
      <c r="I81" s="297"/>
      <c r="J81" s="297"/>
      <c r="K81" s="130" t="s">
        <v>6644</v>
      </c>
      <c r="L81" s="296" t="s">
        <v>1347</v>
      </c>
      <c r="M81" s="132">
        <v>20220</v>
      </c>
      <c r="N81" s="130" t="s">
        <v>6644</v>
      </c>
      <c r="O81" s="296" t="s">
        <v>6637</v>
      </c>
      <c r="P81" s="132">
        <v>10110</v>
      </c>
      <c r="Q81" s="130" t="s">
        <v>6644</v>
      </c>
      <c r="R81" s="296" t="s">
        <v>1347</v>
      </c>
    </row>
    <row r="82" spans="1:18" s="40" customFormat="1" x14ac:dyDescent="0.2">
      <c r="A82" s="461" t="s">
        <v>8080</v>
      </c>
      <c r="B82" s="295" t="s">
        <v>8075</v>
      </c>
      <c r="C82" s="297" t="s">
        <v>6629</v>
      </c>
      <c r="D82" s="297" t="s">
        <v>6900</v>
      </c>
      <c r="E82" s="129" t="s">
        <v>6639</v>
      </c>
      <c r="F82" s="130"/>
      <c r="G82" s="297" t="s">
        <v>6896</v>
      </c>
      <c r="H82" s="297"/>
      <c r="I82" s="297"/>
      <c r="J82" s="297"/>
      <c r="K82" s="130" t="s">
        <v>6644</v>
      </c>
      <c r="L82" s="296" t="s">
        <v>1347</v>
      </c>
      <c r="M82" s="132">
        <v>21528</v>
      </c>
      <c r="N82" s="130" t="s">
        <v>6644</v>
      </c>
      <c r="O82" s="296" t="s">
        <v>6637</v>
      </c>
      <c r="P82" s="132">
        <v>10764</v>
      </c>
      <c r="Q82" s="130" t="s">
        <v>6644</v>
      </c>
      <c r="R82" s="296" t="s">
        <v>1347</v>
      </c>
    </row>
    <row r="83" spans="1:18" s="40" customFormat="1" x14ac:dyDescent="0.2">
      <c r="A83" s="461" t="s">
        <v>8080</v>
      </c>
      <c r="B83" s="295" t="s">
        <v>8075</v>
      </c>
      <c r="C83" s="297" t="s">
        <v>6629</v>
      </c>
      <c r="D83" s="297" t="s">
        <v>6750</v>
      </c>
      <c r="E83" s="129" t="s">
        <v>6639</v>
      </c>
      <c r="F83" s="130"/>
      <c r="G83" s="297" t="s">
        <v>6896</v>
      </c>
      <c r="H83" s="297"/>
      <c r="I83" s="297"/>
      <c r="J83" s="297"/>
      <c r="K83" s="130" t="s">
        <v>6644</v>
      </c>
      <c r="L83" s="296" t="s">
        <v>1347</v>
      </c>
      <c r="M83" s="132">
        <v>14988</v>
      </c>
      <c r="N83" s="130" t="s">
        <v>6644</v>
      </c>
      <c r="O83" s="296" t="s">
        <v>6637</v>
      </c>
      <c r="P83" s="132">
        <v>7494</v>
      </c>
      <c r="Q83" s="130" t="s">
        <v>6644</v>
      </c>
      <c r="R83" s="296" t="s">
        <v>1347</v>
      </c>
    </row>
    <row r="84" spans="1:18" s="40" customFormat="1" x14ac:dyDescent="0.2">
      <c r="A84" s="461" t="s">
        <v>8080</v>
      </c>
      <c r="B84" s="295" t="s">
        <v>8075</v>
      </c>
      <c r="C84" s="297" t="s">
        <v>6629</v>
      </c>
      <c r="D84" s="297" t="s">
        <v>6897</v>
      </c>
      <c r="E84" s="129" t="s">
        <v>6639</v>
      </c>
      <c r="F84" s="130"/>
      <c r="G84" s="297" t="s">
        <v>6896</v>
      </c>
      <c r="H84" s="297"/>
      <c r="I84" s="297"/>
      <c r="J84" s="297"/>
      <c r="K84" s="130" t="s">
        <v>6644</v>
      </c>
      <c r="L84" s="296" t="s">
        <v>1347</v>
      </c>
      <c r="M84" s="132">
        <v>14007</v>
      </c>
      <c r="N84" s="130" t="s">
        <v>6644</v>
      </c>
      <c r="O84" s="296" t="s">
        <v>6637</v>
      </c>
      <c r="P84" s="132">
        <v>7003.5</v>
      </c>
      <c r="Q84" s="130" t="s">
        <v>6644</v>
      </c>
      <c r="R84" s="296" t="s">
        <v>1347</v>
      </c>
    </row>
    <row r="85" spans="1:18" s="40" customFormat="1" x14ac:dyDescent="0.2">
      <c r="A85" s="461" t="s">
        <v>8080</v>
      </c>
      <c r="B85" s="295" t="s">
        <v>8075</v>
      </c>
      <c r="C85" s="297" t="s">
        <v>6629</v>
      </c>
      <c r="D85" s="297" t="s">
        <v>6645</v>
      </c>
      <c r="E85" s="129" t="s">
        <v>6639</v>
      </c>
      <c r="F85" s="130"/>
      <c r="G85" s="297" t="s">
        <v>6896</v>
      </c>
      <c r="H85" s="297"/>
      <c r="I85" s="297"/>
      <c r="J85" s="297"/>
      <c r="K85" s="130" t="s">
        <v>6644</v>
      </c>
      <c r="L85" s="296" t="s">
        <v>1347</v>
      </c>
      <c r="M85" s="132">
        <v>22836</v>
      </c>
      <c r="N85" s="130" t="s">
        <v>6644</v>
      </c>
      <c r="O85" s="296" t="s">
        <v>6637</v>
      </c>
      <c r="P85" s="132">
        <v>11418</v>
      </c>
      <c r="Q85" s="130" t="s">
        <v>6644</v>
      </c>
      <c r="R85" s="296" t="s">
        <v>1347</v>
      </c>
    </row>
    <row r="86" spans="1:18" s="40" customFormat="1" x14ac:dyDescent="0.2">
      <c r="A86" s="322" t="s">
        <v>4548</v>
      </c>
      <c r="B86" s="295" t="s">
        <v>8075</v>
      </c>
      <c r="C86" s="297" t="s">
        <v>153</v>
      </c>
      <c r="D86" s="297" t="s">
        <v>648</v>
      </c>
      <c r="E86" s="433">
        <v>1200</v>
      </c>
      <c r="F86" s="130" t="s">
        <v>4501</v>
      </c>
      <c r="G86" s="297" t="s">
        <v>4502</v>
      </c>
      <c r="H86" s="297"/>
      <c r="I86" s="297" t="s">
        <v>4503</v>
      </c>
      <c r="J86" s="297"/>
      <c r="K86" s="294" t="s">
        <v>1308</v>
      </c>
      <c r="L86" s="294">
        <v>12</v>
      </c>
      <c r="M86" s="132">
        <f>E86*L86</f>
        <v>14400</v>
      </c>
      <c r="N86" s="294">
        <v>1</v>
      </c>
      <c r="O86" s="294">
        <v>12</v>
      </c>
      <c r="P86" s="132">
        <f>E86*O86</f>
        <v>14400</v>
      </c>
      <c r="Q86" s="294">
        <v>1</v>
      </c>
      <c r="R86" s="294">
        <v>12</v>
      </c>
    </row>
    <row r="87" spans="1:18" s="40" customFormat="1" x14ac:dyDescent="0.2">
      <c r="A87" s="322" t="s">
        <v>4548</v>
      </c>
      <c r="B87" s="295" t="s">
        <v>8075</v>
      </c>
      <c r="C87" s="297" t="s">
        <v>153</v>
      </c>
      <c r="D87" s="297" t="s">
        <v>1351</v>
      </c>
      <c r="E87" s="433">
        <v>1200</v>
      </c>
      <c r="F87" s="130" t="s">
        <v>4504</v>
      </c>
      <c r="G87" s="297" t="s">
        <v>4505</v>
      </c>
      <c r="H87" s="297" t="s">
        <v>4506</v>
      </c>
      <c r="I87" s="297" t="s">
        <v>1312</v>
      </c>
      <c r="J87" s="297" t="s">
        <v>4507</v>
      </c>
      <c r="K87" s="294" t="s">
        <v>1308</v>
      </c>
      <c r="L87" s="294">
        <v>12</v>
      </c>
      <c r="M87" s="132">
        <f t="shared" ref="M87:M99" si="0">E87*L87</f>
        <v>14400</v>
      </c>
      <c r="N87" s="294" t="s">
        <v>1299</v>
      </c>
      <c r="O87" s="294">
        <v>12</v>
      </c>
      <c r="P87" s="132">
        <f>E87*O87</f>
        <v>14400</v>
      </c>
      <c r="Q87" s="294" t="s">
        <v>1299</v>
      </c>
      <c r="R87" s="294">
        <v>12</v>
      </c>
    </row>
    <row r="88" spans="1:18" s="40" customFormat="1" x14ac:dyDescent="0.2">
      <c r="A88" s="322" t="s">
        <v>4548</v>
      </c>
      <c r="B88" s="295" t="s">
        <v>8075</v>
      </c>
      <c r="C88" s="297" t="s">
        <v>153</v>
      </c>
      <c r="D88" s="297" t="s">
        <v>648</v>
      </c>
      <c r="E88" s="433">
        <v>1050</v>
      </c>
      <c r="F88" s="130" t="s">
        <v>4508</v>
      </c>
      <c r="G88" s="297" t="s">
        <v>4509</v>
      </c>
      <c r="H88" s="297"/>
      <c r="I88" s="297" t="s">
        <v>4503</v>
      </c>
      <c r="J88" s="297"/>
      <c r="K88" s="294" t="s">
        <v>1308</v>
      </c>
      <c r="L88" s="294">
        <v>12</v>
      </c>
      <c r="M88" s="132">
        <f t="shared" si="0"/>
        <v>12600</v>
      </c>
      <c r="N88" s="294">
        <v>1</v>
      </c>
      <c r="O88" s="294">
        <v>12</v>
      </c>
      <c r="P88" s="132">
        <f t="shared" ref="P88:P99" si="1">E88*O88</f>
        <v>12600</v>
      </c>
      <c r="Q88" s="294">
        <v>1</v>
      </c>
      <c r="R88" s="294">
        <v>12</v>
      </c>
    </row>
    <row r="89" spans="1:18" s="40" customFormat="1" x14ac:dyDescent="0.2">
      <c r="A89" s="322" t="s">
        <v>4548</v>
      </c>
      <c r="B89" s="295" t="s">
        <v>8075</v>
      </c>
      <c r="C89" s="297" t="s">
        <v>153</v>
      </c>
      <c r="D89" s="297" t="s">
        <v>1425</v>
      </c>
      <c r="E89" s="433">
        <v>2134</v>
      </c>
      <c r="F89" s="130" t="s">
        <v>4510</v>
      </c>
      <c r="G89" s="297" t="s">
        <v>4511</v>
      </c>
      <c r="H89" s="297" t="s">
        <v>4512</v>
      </c>
      <c r="I89" s="297" t="s">
        <v>4513</v>
      </c>
      <c r="J89" s="297" t="s">
        <v>4512</v>
      </c>
      <c r="K89" s="294" t="s">
        <v>1308</v>
      </c>
      <c r="L89" s="294">
        <v>12</v>
      </c>
      <c r="M89" s="132">
        <f t="shared" si="0"/>
        <v>25608</v>
      </c>
      <c r="N89" s="294">
        <v>1</v>
      </c>
      <c r="O89" s="294">
        <v>12</v>
      </c>
      <c r="P89" s="132">
        <f t="shared" si="1"/>
        <v>25608</v>
      </c>
      <c r="Q89" s="294">
        <v>1</v>
      </c>
      <c r="R89" s="294">
        <v>12</v>
      </c>
    </row>
    <row r="90" spans="1:18" s="40" customFormat="1" x14ac:dyDescent="0.2">
      <c r="A90" s="322" t="s">
        <v>4548</v>
      </c>
      <c r="B90" s="295" t="s">
        <v>8075</v>
      </c>
      <c r="C90" s="297" t="s">
        <v>153</v>
      </c>
      <c r="D90" s="297" t="s">
        <v>4514</v>
      </c>
      <c r="E90" s="433">
        <v>2127</v>
      </c>
      <c r="F90" s="130" t="s">
        <v>4515</v>
      </c>
      <c r="G90" s="297" t="s">
        <v>4516</v>
      </c>
      <c r="H90" s="297" t="s">
        <v>4517</v>
      </c>
      <c r="I90" s="297" t="s">
        <v>4513</v>
      </c>
      <c r="J90" s="297" t="s">
        <v>4518</v>
      </c>
      <c r="K90" s="294" t="s">
        <v>1308</v>
      </c>
      <c r="L90" s="294">
        <v>12</v>
      </c>
      <c r="M90" s="132">
        <f t="shared" si="0"/>
        <v>25524</v>
      </c>
      <c r="N90" s="294">
        <v>1</v>
      </c>
      <c r="O90" s="294">
        <v>12</v>
      </c>
      <c r="P90" s="132">
        <f t="shared" si="1"/>
        <v>25524</v>
      </c>
      <c r="Q90" s="294">
        <v>1</v>
      </c>
      <c r="R90" s="294">
        <v>12</v>
      </c>
    </row>
    <row r="91" spans="1:18" s="40" customFormat="1" x14ac:dyDescent="0.2">
      <c r="A91" s="322" t="s">
        <v>4548</v>
      </c>
      <c r="B91" s="295" t="s">
        <v>8075</v>
      </c>
      <c r="C91" s="297" t="s">
        <v>153</v>
      </c>
      <c r="D91" s="297" t="s">
        <v>4519</v>
      </c>
      <c r="E91" s="433">
        <v>1581.9</v>
      </c>
      <c r="F91" s="130" t="s">
        <v>4520</v>
      </c>
      <c r="G91" s="297" t="s">
        <v>4521</v>
      </c>
      <c r="H91" s="297" t="s">
        <v>4522</v>
      </c>
      <c r="I91" s="297" t="s">
        <v>4513</v>
      </c>
      <c r="J91" s="297" t="s">
        <v>4522</v>
      </c>
      <c r="K91" s="294" t="s">
        <v>1308</v>
      </c>
      <c r="L91" s="294">
        <v>12</v>
      </c>
      <c r="M91" s="132">
        <f t="shared" si="0"/>
        <v>18982.800000000003</v>
      </c>
      <c r="N91" s="294">
        <v>1</v>
      </c>
      <c r="O91" s="294">
        <v>12</v>
      </c>
      <c r="P91" s="132">
        <f t="shared" si="1"/>
        <v>18982.800000000003</v>
      </c>
      <c r="Q91" s="294">
        <v>1</v>
      </c>
      <c r="R91" s="294">
        <v>12</v>
      </c>
    </row>
    <row r="92" spans="1:18" s="40" customFormat="1" x14ac:dyDescent="0.2">
      <c r="A92" s="322" t="s">
        <v>4548</v>
      </c>
      <c r="B92" s="295" t="s">
        <v>8075</v>
      </c>
      <c r="C92" s="297" t="s">
        <v>153</v>
      </c>
      <c r="D92" s="297" t="s">
        <v>317</v>
      </c>
      <c r="E92" s="433">
        <v>2100</v>
      </c>
      <c r="F92" s="130" t="s">
        <v>4523</v>
      </c>
      <c r="G92" s="297" t="s">
        <v>4524</v>
      </c>
      <c r="H92" s="297" t="s">
        <v>4525</v>
      </c>
      <c r="I92" s="297" t="s">
        <v>4513</v>
      </c>
      <c r="J92" s="297" t="s">
        <v>4526</v>
      </c>
      <c r="K92" s="294" t="s">
        <v>1308</v>
      </c>
      <c r="L92" s="294">
        <v>12</v>
      </c>
      <c r="M92" s="132">
        <f t="shared" si="0"/>
        <v>25200</v>
      </c>
      <c r="N92" s="294">
        <v>1</v>
      </c>
      <c r="O92" s="294">
        <v>12</v>
      </c>
      <c r="P92" s="132">
        <f t="shared" si="1"/>
        <v>25200</v>
      </c>
      <c r="Q92" s="294">
        <v>1</v>
      </c>
      <c r="R92" s="294">
        <v>12</v>
      </c>
    </row>
    <row r="93" spans="1:18" s="40" customFormat="1" x14ac:dyDescent="0.2">
      <c r="A93" s="322" t="s">
        <v>4548</v>
      </c>
      <c r="B93" s="295" t="s">
        <v>8075</v>
      </c>
      <c r="C93" s="297" t="s">
        <v>153</v>
      </c>
      <c r="D93" s="297" t="s">
        <v>4527</v>
      </c>
      <c r="E93" s="433">
        <v>1600</v>
      </c>
      <c r="F93" s="130" t="s">
        <v>4528</v>
      </c>
      <c r="G93" s="297" t="s">
        <v>4529</v>
      </c>
      <c r="H93" s="297"/>
      <c r="I93" s="297" t="s">
        <v>4503</v>
      </c>
      <c r="J93" s="297"/>
      <c r="K93" s="294" t="s">
        <v>1308</v>
      </c>
      <c r="L93" s="294">
        <v>12</v>
      </c>
      <c r="M93" s="132">
        <f t="shared" si="0"/>
        <v>19200</v>
      </c>
      <c r="N93" s="294">
        <v>1</v>
      </c>
      <c r="O93" s="294">
        <v>12</v>
      </c>
      <c r="P93" s="132">
        <f t="shared" si="1"/>
        <v>19200</v>
      </c>
      <c r="Q93" s="294">
        <v>1</v>
      </c>
      <c r="R93" s="294">
        <v>12</v>
      </c>
    </row>
    <row r="94" spans="1:18" s="40" customFormat="1" x14ac:dyDescent="0.2">
      <c r="A94" s="322" t="s">
        <v>4548</v>
      </c>
      <c r="B94" s="295" t="s">
        <v>8075</v>
      </c>
      <c r="C94" s="297" t="s">
        <v>153</v>
      </c>
      <c r="D94" s="297" t="s">
        <v>4530</v>
      </c>
      <c r="E94" s="433">
        <v>1500</v>
      </c>
      <c r="F94" s="130" t="s">
        <v>4531</v>
      </c>
      <c r="G94" s="297" t="s">
        <v>4532</v>
      </c>
      <c r="H94" s="297"/>
      <c r="I94" s="297" t="s">
        <v>4503</v>
      </c>
      <c r="J94" s="297"/>
      <c r="K94" s="294" t="s">
        <v>1308</v>
      </c>
      <c r="L94" s="294">
        <v>12</v>
      </c>
      <c r="M94" s="132">
        <f t="shared" si="0"/>
        <v>18000</v>
      </c>
      <c r="N94" s="294">
        <v>1</v>
      </c>
      <c r="O94" s="294">
        <v>12</v>
      </c>
      <c r="P94" s="132">
        <f t="shared" si="1"/>
        <v>18000</v>
      </c>
      <c r="Q94" s="294">
        <v>1</v>
      </c>
      <c r="R94" s="294">
        <v>12</v>
      </c>
    </row>
    <row r="95" spans="1:18" s="40" customFormat="1" x14ac:dyDescent="0.2">
      <c r="A95" s="322" t="s">
        <v>4548</v>
      </c>
      <c r="B95" s="295" t="s">
        <v>8075</v>
      </c>
      <c r="C95" s="297" t="s">
        <v>153</v>
      </c>
      <c r="D95" s="297" t="s">
        <v>1351</v>
      </c>
      <c r="E95" s="433">
        <v>1457.65</v>
      </c>
      <c r="F95" s="130" t="s">
        <v>4533</v>
      </c>
      <c r="G95" s="297" t="s">
        <v>4534</v>
      </c>
      <c r="H95" s="297" t="s">
        <v>4535</v>
      </c>
      <c r="I95" s="297" t="s">
        <v>4513</v>
      </c>
      <c r="J95" s="297" t="s">
        <v>4526</v>
      </c>
      <c r="K95" s="294" t="s">
        <v>1308</v>
      </c>
      <c r="L95" s="294">
        <v>12</v>
      </c>
      <c r="M95" s="132">
        <f t="shared" si="0"/>
        <v>17491.800000000003</v>
      </c>
      <c r="N95" s="294">
        <v>1</v>
      </c>
      <c r="O95" s="294">
        <v>12</v>
      </c>
      <c r="P95" s="132">
        <f t="shared" si="1"/>
        <v>17491.800000000003</v>
      </c>
      <c r="Q95" s="294">
        <v>1</v>
      </c>
      <c r="R95" s="294">
        <v>12</v>
      </c>
    </row>
    <row r="96" spans="1:18" s="40" customFormat="1" x14ac:dyDescent="0.2">
      <c r="A96" s="322" t="s">
        <v>4548</v>
      </c>
      <c r="B96" s="295" t="s">
        <v>8075</v>
      </c>
      <c r="C96" s="297" t="s">
        <v>153</v>
      </c>
      <c r="D96" s="297" t="s">
        <v>2075</v>
      </c>
      <c r="E96" s="433">
        <v>2154</v>
      </c>
      <c r="F96" s="130" t="s">
        <v>4536</v>
      </c>
      <c r="G96" s="297" t="s">
        <v>4537</v>
      </c>
      <c r="H96" s="297" t="s">
        <v>4538</v>
      </c>
      <c r="I96" s="297" t="s">
        <v>4513</v>
      </c>
      <c r="J96" s="297" t="s">
        <v>4539</v>
      </c>
      <c r="K96" s="294" t="s">
        <v>1308</v>
      </c>
      <c r="L96" s="294">
        <v>12</v>
      </c>
      <c r="M96" s="132">
        <f t="shared" si="0"/>
        <v>25848</v>
      </c>
      <c r="N96" s="294">
        <v>1</v>
      </c>
      <c r="O96" s="294">
        <v>12</v>
      </c>
      <c r="P96" s="132">
        <f t="shared" si="1"/>
        <v>25848</v>
      </c>
      <c r="Q96" s="294">
        <v>1</v>
      </c>
      <c r="R96" s="294">
        <v>12</v>
      </c>
    </row>
    <row r="97" spans="1:18" s="40" customFormat="1" x14ac:dyDescent="0.2">
      <c r="A97" s="322" t="s">
        <v>4548</v>
      </c>
      <c r="B97" s="295" t="s">
        <v>8075</v>
      </c>
      <c r="C97" s="297" t="s">
        <v>153</v>
      </c>
      <c r="D97" s="297" t="s">
        <v>1351</v>
      </c>
      <c r="E97" s="433">
        <v>1308</v>
      </c>
      <c r="F97" s="130" t="s">
        <v>4540</v>
      </c>
      <c r="G97" s="297" t="s">
        <v>4541</v>
      </c>
      <c r="H97" s="297"/>
      <c r="I97" s="297" t="s">
        <v>4513</v>
      </c>
      <c r="J97" s="297" t="s">
        <v>4542</v>
      </c>
      <c r="K97" s="294" t="s">
        <v>1308</v>
      </c>
      <c r="L97" s="294">
        <v>12</v>
      </c>
      <c r="M97" s="132">
        <f t="shared" si="0"/>
        <v>15696</v>
      </c>
      <c r="N97" s="294">
        <v>1</v>
      </c>
      <c r="O97" s="294">
        <v>12</v>
      </c>
      <c r="P97" s="132">
        <f t="shared" si="1"/>
        <v>15696</v>
      </c>
      <c r="Q97" s="294">
        <v>1</v>
      </c>
      <c r="R97" s="294">
        <v>12</v>
      </c>
    </row>
    <row r="98" spans="1:18" s="40" customFormat="1" x14ac:dyDescent="0.2">
      <c r="A98" s="322" t="s">
        <v>4548</v>
      </c>
      <c r="B98" s="295" t="s">
        <v>8075</v>
      </c>
      <c r="C98" s="297" t="s">
        <v>153</v>
      </c>
      <c r="D98" s="297" t="s">
        <v>1886</v>
      </c>
      <c r="E98" s="433">
        <v>5500</v>
      </c>
      <c r="F98" s="297">
        <v>31176363</v>
      </c>
      <c r="G98" s="297" t="s">
        <v>1891</v>
      </c>
      <c r="H98" s="297" t="s">
        <v>4512</v>
      </c>
      <c r="I98" s="297" t="s">
        <v>4513</v>
      </c>
      <c r="J98" s="297" t="s">
        <v>4543</v>
      </c>
      <c r="K98" s="294" t="s">
        <v>1307</v>
      </c>
      <c r="L98" s="294">
        <v>12</v>
      </c>
      <c r="M98" s="132">
        <f t="shared" si="0"/>
        <v>66000</v>
      </c>
      <c r="N98" s="294">
        <v>1</v>
      </c>
      <c r="O98" s="294">
        <v>12</v>
      </c>
      <c r="P98" s="132">
        <f t="shared" si="1"/>
        <v>66000</v>
      </c>
      <c r="Q98" s="294">
        <v>1</v>
      </c>
      <c r="R98" s="294">
        <v>12</v>
      </c>
    </row>
    <row r="99" spans="1:18" s="40" customFormat="1" x14ac:dyDescent="0.2">
      <c r="A99" s="322" t="s">
        <v>4548</v>
      </c>
      <c r="B99" s="295" t="s">
        <v>8075</v>
      </c>
      <c r="C99" s="297" t="s">
        <v>153</v>
      </c>
      <c r="D99" s="297" t="s">
        <v>4544</v>
      </c>
      <c r="E99" s="433">
        <v>5000</v>
      </c>
      <c r="F99" s="297">
        <v>41775774</v>
      </c>
      <c r="G99" s="297" t="s">
        <v>4545</v>
      </c>
      <c r="H99" s="297" t="s">
        <v>4546</v>
      </c>
      <c r="I99" s="297" t="s">
        <v>4513</v>
      </c>
      <c r="J99" s="297" t="s">
        <v>4547</v>
      </c>
      <c r="K99" s="294" t="s">
        <v>1307</v>
      </c>
      <c r="L99" s="294">
        <v>12</v>
      </c>
      <c r="M99" s="132">
        <f t="shared" si="0"/>
        <v>60000</v>
      </c>
      <c r="N99" s="294">
        <v>1</v>
      </c>
      <c r="O99" s="294">
        <v>12</v>
      </c>
      <c r="P99" s="132">
        <f t="shared" si="1"/>
        <v>60000</v>
      </c>
      <c r="Q99" s="294">
        <v>1</v>
      </c>
      <c r="R99" s="294">
        <v>12</v>
      </c>
    </row>
    <row r="100" spans="1:18" s="40" customFormat="1" x14ac:dyDescent="0.2">
      <c r="A100" s="322" t="s">
        <v>4549</v>
      </c>
      <c r="B100" s="295" t="s">
        <v>8075</v>
      </c>
      <c r="C100" s="297" t="s">
        <v>153</v>
      </c>
      <c r="D100" s="428" t="s">
        <v>1351</v>
      </c>
      <c r="E100" s="436">
        <v>2200</v>
      </c>
      <c r="F100" s="428" t="s">
        <v>4550</v>
      </c>
      <c r="G100" s="428" t="s">
        <v>4551</v>
      </c>
      <c r="H100" s="104" t="str">
        <f>VLOOKUP(F100,'[2]reporte_padron_nominal (3)'!$S$5:$CR$1309,15,FALSE)</f>
        <v>CONTADOR PUBLICO</v>
      </c>
      <c r="I100" s="104" t="str">
        <f>VLOOKUP(F100,'[2]reporte_padron_nominal (3)'!$S$5:$CR$1309,14,FALSE)</f>
        <v>Superior completo</v>
      </c>
      <c r="J100" s="104" t="str">
        <f>VLOOKUP(F100,'[2]reporte_padron_nominal (3)'!$S$5:$CR$1309,15,FALSE)</f>
        <v>CONTADOR PUBLICO</v>
      </c>
      <c r="K100" s="130">
        <v>2</v>
      </c>
      <c r="L100" s="130">
        <v>7</v>
      </c>
      <c r="M100" s="130">
        <f>+E100*L100</f>
        <v>15400</v>
      </c>
      <c r="N100" s="131"/>
      <c r="O100" s="131"/>
      <c r="P100" s="131"/>
      <c r="Q100" s="131"/>
      <c r="R100" s="131"/>
    </row>
    <row r="101" spans="1:18" s="40" customFormat="1" x14ac:dyDescent="0.2">
      <c r="A101" s="322" t="s">
        <v>4549</v>
      </c>
      <c r="B101" s="295" t="s">
        <v>8075</v>
      </c>
      <c r="C101" s="297" t="s">
        <v>153</v>
      </c>
      <c r="D101" s="428" t="s">
        <v>586</v>
      </c>
      <c r="E101" s="436">
        <v>4800</v>
      </c>
      <c r="F101" s="428" t="s">
        <v>4552</v>
      </c>
      <c r="G101" s="428" t="s">
        <v>4553</v>
      </c>
      <c r="H101" s="104" t="str">
        <f>VLOOKUP(F101,'[2]reporte_padron_nominal (3)'!$S$5:$CR$1309,15,FALSE)</f>
        <v>ENFERMERA(O)</v>
      </c>
      <c r="I101" s="104" t="str">
        <f>VLOOKUP(F101,'[2]reporte_padron_nominal (3)'!$S$5:$CR$1309,14,FALSE)</f>
        <v>Superior completo</v>
      </c>
      <c r="J101" s="104" t="str">
        <f>VLOOKUP(F101,'[2]reporte_padron_nominal (3)'!$S$5:$CR$1309,15,FALSE)</f>
        <v>ENFERMERA(O)</v>
      </c>
      <c r="K101" s="130">
        <v>2</v>
      </c>
      <c r="L101" s="130">
        <v>12</v>
      </c>
      <c r="M101" s="130">
        <f t="shared" ref="M101:M164" si="2">+E101*L101</f>
        <v>57600</v>
      </c>
      <c r="N101" s="131"/>
      <c r="O101" s="131"/>
      <c r="P101" s="131"/>
      <c r="Q101" s="131"/>
      <c r="R101" s="131"/>
    </row>
    <row r="102" spans="1:18" s="40" customFormat="1" x14ac:dyDescent="0.2">
      <c r="A102" s="322" t="s">
        <v>4549</v>
      </c>
      <c r="B102" s="295" t="s">
        <v>8075</v>
      </c>
      <c r="C102" s="297" t="s">
        <v>153</v>
      </c>
      <c r="D102" s="428" t="s">
        <v>665</v>
      </c>
      <c r="E102" s="436">
        <v>4200</v>
      </c>
      <c r="F102" s="428" t="s">
        <v>4554</v>
      </c>
      <c r="G102" s="428" t="s">
        <v>4555</v>
      </c>
      <c r="H102" s="104" t="str">
        <f>VLOOKUP(F102,'[2]reporte_padron_nominal (3)'!$S$5:$CR$1309,15,FALSE)</f>
        <v>ADMINISTRADOR</v>
      </c>
      <c r="I102" s="104" t="str">
        <f>VLOOKUP(F102,'[2]reporte_padron_nominal (3)'!$S$5:$CR$1309,14,FALSE)</f>
        <v>Superior completo</v>
      </c>
      <c r="J102" s="104" t="str">
        <f>VLOOKUP(F102,'[2]reporte_padron_nominal (3)'!$S$5:$CR$1309,15,FALSE)</f>
        <v>ADMINISTRADOR</v>
      </c>
      <c r="K102" s="130">
        <v>2</v>
      </c>
      <c r="L102" s="130">
        <v>9</v>
      </c>
      <c r="M102" s="130">
        <f t="shared" si="2"/>
        <v>37800</v>
      </c>
      <c r="N102" s="131"/>
      <c r="O102" s="131"/>
      <c r="P102" s="131"/>
      <c r="Q102" s="131"/>
      <c r="R102" s="131"/>
    </row>
    <row r="103" spans="1:18" s="40" customFormat="1" x14ac:dyDescent="0.2">
      <c r="A103" s="322" t="s">
        <v>4549</v>
      </c>
      <c r="B103" s="295" t="s">
        <v>8075</v>
      </c>
      <c r="C103" s="297" t="s">
        <v>153</v>
      </c>
      <c r="D103" s="428" t="s">
        <v>656</v>
      </c>
      <c r="E103" s="436">
        <v>2500</v>
      </c>
      <c r="F103" s="428" t="s">
        <v>4556</v>
      </c>
      <c r="G103" s="428" t="s">
        <v>4557</v>
      </c>
      <c r="H103" s="104" t="str">
        <f>VLOOKUP(F103,'[2]reporte_padron_nominal (3)'!$S$5:$CR$1309,15,FALSE)</f>
        <v>QUIMICO FARMACEUTICO</v>
      </c>
      <c r="I103" s="104" t="str">
        <f>VLOOKUP(F103,'[2]reporte_padron_nominal (3)'!$S$5:$CR$1309,14,FALSE)</f>
        <v>Superior completo</v>
      </c>
      <c r="J103" s="104" t="str">
        <f>VLOOKUP(F103,'[2]reporte_padron_nominal (3)'!$S$5:$CR$1309,15,FALSE)</f>
        <v>QUIMICO FARMACEUTICO</v>
      </c>
      <c r="K103" s="130">
        <v>2</v>
      </c>
      <c r="L103" s="130">
        <v>12</v>
      </c>
      <c r="M103" s="130">
        <f t="shared" si="2"/>
        <v>30000</v>
      </c>
      <c r="N103" s="131"/>
      <c r="O103" s="131"/>
      <c r="P103" s="131"/>
      <c r="Q103" s="131"/>
      <c r="R103" s="131"/>
    </row>
    <row r="104" spans="1:18" s="40" customFormat="1" x14ac:dyDescent="0.2">
      <c r="A104" s="322" t="s">
        <v>4549</v>
      </c>
      <c r="B104" s="295" t="s">
        <v>8075</v>
      </c>
      <c r="C104" s="297" t="s">
        <v>153</v>
      </c>
      <c r="D104" s="428" t="s">
        <v>656</v>
      </c>
      <c r="E104" s="436">
        <v>2200</v>
      </c>
      <c r="F104" s="428" t="s">
        <v>4558</v>
      </c>
      <c r="G104" s="428" t="s">
        <v>4559</v>
      </c>
      <c r="H104" s="104" t="str">
        <f>VLOOKUP(F104,'[2]reporte_padron_nominal (3)'!$S$5:$CR$1309,15,FALSE)</f>
        <v>QUIMICO FARMACEUTICO</v>
      </c>
      <c r="I104" s="104" t="str">
        <f>VLOOKUP(F104,'[2]reporte_padron_nominal (3)'!$S$5:$CR$1309,14,FALSE)</f>
        <v>Superior completo</v>
      </c>
      <c r="J104" s="104" t="str">
        <f>VLOOKUP(F104,'[2]reporte_padron_nominal (3)'!$S$5:$CR$1309,15,FALSE)</f>
        <v>QUIMICO FARMACEUTICO</v>
      </c>
      <c r="K104" s="130">
        <v>2</v>
      </c>
      <c r="L104" s="130">
        <v>12</v>
      </c>
      <c r="M104" s="130">
        <f t="shared" si="2"/>
        <v>26400</v>
      </c>
      <c r="N104" s="131"/>
      <c r="O104" s="131"/>
      <c r="P104" s="131"/>
      <c r="Q104" s="131"/>
      <c r="R104" s="131"/>
    </row>
    <row r="105" spans="1:18" s="40" customFormat="1" x14ac:dyDescent="0.2">
      <c r="A105" s="322" t="s">
        <v>4549</v>
      </c>
      <c r="B105" s="295" t="s">
        <v>8075</v>
      </c>
      <c r="C105" s="297" t="s">
        <v>153</v>
      </c>
      <c r="D105" s="428" t="s">
        <v>4560</v>
      </c>
      <c r="E105" s="436">
        <v>2500</v>
      </c>
      <c r="F105" s="428" t="s">
        <v>4561</v>
      </c>
      <c r="G105" s="428" t="s">
        <v>4562</v>
      </c>
      <c r="H105" s="104" t="str">
        <f>VLOOKUP(F105,'[2]reporte_padron_nominal (3)'!$S$5:$CR$1309,15,FALSE)</f>
        <v>ENFERMERA(O)</v>
      </c>
      <c r="I105" s="104" t="str">
        <f>VLOOKUP(F105,'[2]reporte_padron_nominal (3)'!$S$5:$CR$1309,14,FALSE)</f>
        <v>Superior completo</v>
      </c>
      <c r="J105" s="104" t="str">
        <f>VLOOKUP(F105,'[2]reporte_padron_nominal (3)'!$S$5:$CR$1309,15,FALSE)</f>
        <v>ENFERMERA(O)</v>
      </c>
      <c r="K105" s="130">
        <v>2</v>
      </c>
      <c r="L105" s="130">
        <v>12</v>
      </c>
      <c r="M105" s="130">
        <f t="shared" si="2"/>
        <v>30000</v>
      </c>
      <c r="N105" s="131"/>
      <c r="O105" s="131"/>
      <c r="P105" s="131"/>
      <c r="Q105" s="131"/>
      <c r="R105" s="131"/>
    </row>
    <row r="106" spans="1:18" s="40" customFormat="1" x14ac:dyDescent="0.2">
      <c r="A106" s="322" t="s">
        <v>4549</v>
      </c>
      <c r="B106" s="295" t="s">
        <v>8075</v>
      </c>
      <c r="C106" s="297" t="s">
        <v>153</v>
      </c>
      <c r="D106" s="428" t="s">
        <v>308</v>
      </c>
      <c r="E106" s="436">
        <v>1800</v>
      </c>
      <c r="F106" s="428" t="s">
        <v>4563</v>
      </c>
      <c r="G106" s="428" t="s">
        <v>4564</v>
      </c>
      <c r="H106" s="104" t="str">
        <f>VLOOKUP(F106,'[2]reporte_padron_nominal (3)'!$S$5:$CR$1309,15,FALSE)</f>
        <v>SECRETARIA</v>
      </c>
      <c r="I106" s="104" t="str">
        <f>VLOOKUP(F106,'[2]reporte_padron_nominal (3)'!$S$5:$CR$1309,14,FALSE)</f>
        <v>Técnico superior completo</v>
      </c>
      <c r="J106" s="104" t="str">
        <f>VLOOKUP(F106,'[2]reporte_padron_nominal (3)'!$S$5:$CR$1309,15,FALSE)</f>
        <v>SECRETARIA</v>
      </c>
      <c r="K106" s="130">
        <v>2</v>
      </c>
      <c r="L106" s="130">
        <v>12</v>
      </c>
      <c r="M106" s="130">
        <f t="shared" si="2"/>
        <v>21600</v>
      </c>
      <c r="N106" s="131"/>
      <c r="O106" s="131"/>
      <c r="P106" s="131"/>
      <c r="Q106" s="131"/>
      <c r="R106" s="131"/>
    </row>
    <row r="107" spans="1:18" s="40" customFormat="1" x14ac:dyDescent="0.2">
      <c r="A107" s="322" t="s">
        <v>4549</v>
      </c>
      <c r="B107" s="295" t="s">
        <v>8075</v>
      </c>
      <c r="C107" s="297" t="s">
        <v>153</v>
      </c>
      <c r="D107" s="428" t="s">
        <v>4565</v>
      </c>
      <c r="E107" s="436">
        <v>2200</v>
      </c>
      <c r="F107" s="428" t="s">
        <v>4566</v>
      </c>
      <c r="G107" s="428" t="s">
        <v>4567</v>
      </c>
      <c r="H107" s="104" t="str">
        <f>VLOOKUP(F107,'[2]reporte_padron_nominal (3)'!$S$5:$CR$1309,15,FALSE)</f>
        <v>CONTADOR PUBLICO</v>
      </c>
      <c r="I107" s="104" t="str">
        <f>VLOOKUP(F107,'[2]reporte_padron_nominal (3)'!$S$5:$CR$1309,14,FALSE)</f>
        <v>Superior completo</v>
      </c>
      <c r="J107" s="104" t="str">
        <f>VLOOKUP(F107,'[2]reporte_padron_nominal (3)'!$S$5:$CR$1309,15,FALSE)</f>
        <v>CONTADOR PUBLICO</v>
      </c>
      <c r="K107" s="130">
        <v>2</v>
      </c>
      <c r="L107" s="130">
        <v>12</v>
      </c>
      <c r="M107" s="130">
        <f t="shared" si="2"/>
        <v>26400</v>
      </c>
      <c r="N107" s="131"/>
      <c r="O107" s="131"/>
      <c r="P107" s="131"/>
      <c r="Q107" s="131"/>
      <c r="R107" s="131"/>
    </row>
    <row r="108" spans="1:18" s="40" customFormat="1" x14ac:dyDescent="0.2">
      <c r="A108" s="322" t="s">
        <v>4549</v>
      </c>
      <c r="B108" s="295" t="s">
        <v>8075</v>
      </c>
      <c r="C108" s="297" t="s">
        <v>153</v>
      </c>
      <c r="D108" s="428" t="s">
        <v>1351</v>
      </c>
      <c r="E108" s="436">
        <v>2000</v>
      </c>
      <c r="F108" s="428" t="s">
        <v>4568</v>
      </c>
      <c r="G108" s="428" t="s">
        <v>4569</v>
      </c>
      <c r="H108" s="104" t="str">
        <f>VLOOKUP(F108,'[2]reporte_padron_nominal (3)'!$S$5:$CR$1309,15,FALSE)</f>
        <v>CONTADOR PUBLICO</v>
      </c>
      <c r="I108" s="104" t="str">
        <f>VLOOKUP(F108,'[2]reporte_padron_nominal (3)'!$S$5:$CR$1309,14,FALSE)</f>
        <v>Superior completo</v>
      </c>
      <c r="J108" s="104" t="str">
        <f>VLOOKUP(F108,'[2]reporte_padron_nominal (3)'!$S$5:$CR$1309,15,FALSE)</f>
        <v>CONTADOR PUBLICO</v>
      </c>
      <c r="K108" s="130">
        <v>2</v>
      </c>
      <c r="L108" s="130">
        <v>12</v>
      </c>
      <c r="M108" s="130">
        <f t="shared" si="2"/>
        <v>24000</v>
      </c>
      <c r="N108" s="131"/>
      <c r="O108" s="131"/>
      <c r="P108" s="131"/>
      <c r="Q108" s="131"/>
      <c r="R108" s="131"/>
    </row>
    <row r="109" spans="1:18" s="40" customFormat="1" x14ac:dyDescent="0.2">
      <c r="A109" s="322" t="s">
        <v>4549</v>
      </c>
      <c r="B109" s="295" t="s">
        <v>8075</v>
      </c>
      <c r="C109" s="297" t="s">
        <v>153</v>
      </c>
      <c r="D109" s="428" t="s">
        <v>1038</v>
      </c>
      <c r="E109" s="436">
        <v>4200</v>
      </c>
      <c r="F109" s="428" t="s">
        <v>4570</v>
      </c>
      <c r="G109" s="428" t="s">
        <v>4571</v>
      </c>
      <c r="H109" s="104" t="str">
        <f>VLOOKUP(F109,'[2]reporte_padron_nominal (3)'!$S$5:$CR$1309,15,FALSE)</f>
        <v>ABOGADO</v>
      </c>
      <c r="I109" s="104" t="str">
        <f>VLOOKUP(F109,'[2]reporte_padron_nominal (3)'!$S$5:$CR$1309,14,FALSE)</f>
        <v>Superior completo</v>
      </c>
      <c r="J109" s="104" t="str">
        <f>VLOOKUP(F109,'[2]reporte_padron_nominal (3)'!$S$5:$CR$1309,15,FALSE)</f>
        <v>ABOGADO</v>
      </c>
      <c r="K109" s="130">
        <v>2</v>
      </c>
      <c r="L109" s="130">
        <v>5</v>
      </c>
      <c r="M109" s="130">
        <f t="shared" si="2"/>
        <v>21000</v>
      </c>
      <c r="N109" s="131"/>
      <c r="O109" s="131"/>
      <c r="P109" s="131"/>
      <c r="Q109" s="131"/>
      <c r="R109" s="131"/>
    </row>
    <row r="110" spans="1:18" s="40" customFormat="1" x14ac:dyDescent="0.2">
      <c r="A110" s="322" t="s">
        <v>4549</v>
      </c>
      <c r="B110" s="295" t="s">
        <v>8075</v>
      </c>
      <c r="C110" s="297" t="s">
        <v>153</v>
      </c>
      <c r="D110" s="428" t="s">
        <v>1038</v>
      </c>
      <c r="E110" s="436">
        <v>3000</v>
      </c>
      <c r="F110" s="428" t="s">
        <v>4572</v>
      </c>
      <c r="G110" s="428" t="s">
        <v>4573</v>
      </c>
      <c r="H110" s="104" t="str">
        <f>VLOOKUP(F110,'[2]reporte_padron_nominal (3)'!$S$5:$CR$1309,15,FALSE)</f>
        <v>ABOGADO</v>
      </c>
      <c r="I110" s="104" t="str">
        <f>VLOOKUP(F110,'[2]reporte_padron_nominal (3)'!$S$5:$CR$1309,14,FALSE)</f>
        <v>Superior completo</v>
      </c>
      <c r="J110" s="104" t="str">
        <f>VLOOKUP(F110,'[2]reporte_padron_nominal (3)'!$S$5:$CR$1309,15,FALSE)</f>
        <v>ABOGADO</v>
      </c>
      <c r="K110" s="130">
        <v>2</v>
      </c>
      <c r="L110" s="130">
        <v>12</v>
      </c>
      <c r="M110" s="130">
        <f t="shared" si="2"/>
        <v>36000</v>
      </c>
      <c r="N110" s="131"/>
      <c r="O110" s="131"/>
      <c r="P110" s="131"/>
      <c r="Q110" s="131"/>
      <c r="R110" s="131"/>
    </row>
    <row r="111" spans="1:18" s="40" customFormat="1" x14ac:dyDescent="0.2">
      <c r="A111" s="322" t="s">
        <v>4549</v>
      </c>
      <c r="B111" s="295" t="s">
        <v>8075</v>
      </c>
      <c r="C111" s="297" t="s">
        <v>153</v>
      </c>
      <c r="D111" s="428" t="s">
        <v>1038</v>
      </c>
      <c r="E111" s="436">
        <v>2032.26</v>
      </c>
      <c r="F111" s="428" t="s">
        <v>4574</v>
      </c>
      <c r="G111" s="428" t="s">
        <v>4575</v>
      </c>
      <c r="H111" s="104" t="str">
        <f>VLOOKUP(F111,'[2]reporte_padron_nominal (3)'!$S$5:$CR$1309,15,FALSE)</f>
        <v>ABOGADO</v>
      </c>
      <c r="I111" s="104" t="str">
        <f>VLOOKUP(F111,'[2]reporte_padron_nominal (3)'!$S$5:$CR$1309,14,FALSE)</f>
        <v>Superior completo</v>
      </c>
      <c r="J111" s="104" t="str">
        <f>VLOOKUP(F111,'[2]reporte_padron_nominal (3)'!$S$5:$CR$1309,15,FALSE)</f>
        <v>ABOGADO</v>
      </c>
      <c r="K111" s="130">
        <v>2</v>
      </c>
      <c r="L111" s="130">
        <v>2</v>
      </c>
      <c r="M111" s="130">
        <f t="shared" si="2"/>
        <v>4064.52</v>
      </c>
      <c r="N111" s="131"/>
      <c r="O111" s="131"/>
      <c r="P111" s="131"/>
      <c r="Q111" s="131"/>
      <c r="R111" s="131"/>
    </row>
    <row r="112" spans="1:18" s="40" customFormat="1" x14ac:dyDescent="0.2">
      <c r="A112" s="322" t="s">
        <v>4549</v>
      </c>
      <c r="B112" s="295" t="s">
        <v>8075</v>
      </c>
      <c r="C112" s="297" t="s">
        <v>153</v>
      </c>
      <c r="D112" s="428" t="s">
        <v>625</v>
      </c>
      <c r="E112" s="436">
        <v>2200</v>
      </c>
      <c r="F112" s="428" t="s">
        <v>4576</v>
      </c>
      <c r="G112" s="428" t="s">
        <v>4577</v>
      </c>
      <c r="H112" s="104" t="str">
        <f>VLOOKUP(F112,'[2]reporte_padron_nominal (3)'!$S$5:$CR$1309,15,FALSE)</f>
        <v>INGENIERO DE SISTEMAS E INFORMATICA</v>
      </c>
      <c r="I112" s="104" t="str">
        <f>VLOOKUP(F112,'[2]reporte_padron_nominal (3)'!$S$5:$CR$1309,14,FALSE)</f>
        <v>Superior completo</v>
      </c>
      <c r="J112" s="104" t="str">
        <f>VLOOKUP(F112,'[2]reporte_padron_nominal (3)'!$S$5:$CR$1309,15,FALSE)</f>
        <v>INGENIERO DE SISTEMAS E INFORMATICA</v>
      </c>
      <c r="K112" s="130">
        <v>2</v>
      </c>
      <c r="L112" s="130">
        <v>12</v>
      </c>
      <c r="M112" s="130">
        <f t="shared" si="2"/>
        <v>26400</v>
      </c>
      <c r="N112" s="131"/>
      <c r="O112" s="131"/>
      <c r="P112" s="131"/>
      <c r="Q112" s="131"/>
      <c r="R112" s="131"/>
    </row>
    <row r="113" spans="1:18" s="40" customFormat="1" x14ac:dyDescent="0.2">
      <c r="A113" s="322" t="s">
        <v>4549</v>
      </c>
      <c r="B113" s="295" t="s">
        <v>8075</v>
      </c>
      <c r="C113" s="297" t="s">
        <v>153</v>
      </c>
      <c r="D113" s="428" t="s">
        <v>648</v>
      </c>
      <c r="E113" s="436">
        <v>1400</v>
      </c>
      <c r="F113" s="428" t="s">
        <v>4578</v>
      </c>
      <c r="G113" s="428" t="s">
        <v>4579</v>
      </c>
      <c r="H113" s="104" t="str">
        <f>VLOOKUP(F113,'[2]reporte_padron_nominal (3)'!$S$5:$CR$1309,15,FALSE)</f>
        <v>TECNICO EN MANTENIMIENTO</v>
      </c>
      <c r="I113" s="104" t="str">
        <f>VLOOKUP(F113,'[2]reporte_padron_nominal (3)'!$S$5:$CR$1309,14,FALSE)</f>
        <v>Técnico superior completo</v>
      </c>
      <c r="J113" s="104" t="str">
        <f>VLOOKUP(F113,'[2]reporte_padron_nominal (3)'!$S$5:$CR$1309,15,FALSE)</f>
        <v>TECNICO EN MANTENIMIENTO</v>
      </c>
      <c r="K113" s="130">
        <v>2</v>
      </c>
      <c r="L113" s="130">
        <v>12</v>
      </c>
      <c r="M113" s="130">
        <f t="shared" si="2"/>
        <v>16800</v>
      </c>
      <c r="N113" s="131"/>
      <c r="O113" s="131"/>
      <c r="P113" s="131"/>
      <c r="Q113" s="131"/>
      <c r="R113" s="131"/>
    </row>
    <row r="114" spans="1:18" s="40" customFormat="1" x14ac:dyDescent="0.2">
      <c r="A114" s="322" t="s">
        <v>4549</v>
      </c>
      <c r="B114" s="295" t="s">
        <v>8075</v>
      </c>
      <c r="C114" s="297" t="s">
        <v>153</v>
      </c>
      <c r="D114" s="428" t="s">
        <v>1351</v>
      </c>
      <c r="E114" s="436">
        <v>2000</v>
      </c>
      <c r="F114" s="428" t="s">
        <v>4580</v>
      </c>
      <c r="G114" s="428" t="s">
        <v>4581</v>
      </c>
      <c r="H114" s="104" t="str">
        <f>VLOOKUP(F114,'[2]reporte_padron_nominal (3)'!$S$5:$CR$1309,15,FALSE)</f>
        <v>CONTADOR PUBLICO</v>
      </c>
      <c r="I114" s="104" t="str">
        <f>VLOOKUP(F114,'[2]reporte_padron_nominal (3)'!$S$5:$CR$1309,14,FALSE)</f>
        <v>Superior completo</v>
      </c>
      <c r="J114" s="104" t="str">
        <f>VLOOKUP(F114,'[2]reporte_padron_nominal (3)'!$S$5:$CR$1309,15,FALSE)</f>
        <v>CONTADOR PUBLICO</v>
      </c>
      <c r="K114" s="130">
        <v>2</v>
      </c>
      <c r="L114" s="130">
        <v>12</v>
      </c>
      <c r="M114" s="130">
        <f t="shared" si="2"/>
        <v>24000</v>
      </c>
      <c r="N114" s="131"/>
      <c r="O114" s="131"/>
      <c r="P114" s="131"/>
      <c r="Q114" s="131"/>
      <c r="R114" s="131"/>
    </row>
    <row r="115" spans="1:18" s="40" customFormat="1" x14ac:dyDescent="0.2">
      <c r="A115" s="322" t="s">
        <v>4549</v>
      </c>
      <c r="B115" s="295" t="s">
        <v>8075</v>
      </c>
      <c r="C115" s="297" t="s">
        <v>153</v>
      </c>
      <c r="D115" s="428" t="s">
        <v>665</v>
      </c>
      <c r="E115" s="436">
        <v>2000</v>
      </c>
      <c r="F115" s="428" t="s">
        <v>4582</v>
      </c>
      <c r="G115" s="428" t="s">
        <v>4583</v>
      </c>
      <c r="H115" s="104" t="str">
        <f>VLOOKUP(F115,'[2]reporte_padron_nominal (3)'!$S$5:$CR$1309,15,FALSE)</f>
        <v>CONTADOR PUBLICO</v>
      </c>
      <c r="I115" s="104" t="str">
        <f>VLOOKUP(F115,'[2]reporte_padron_nominal (3)'!$S$5:$CR$1309,14,FALSE)</f>
        <v>Superior completo</v>
      </c>
      <c r="J115" s="104" t="str">
        <f>VLOOKUP(F115,'[2]reporte_padron_nominal (3)'!$S$5:$CR$1309,15,FALSE)</f>
        <v>CONTADOR PUBLICO</v>
      </c>
      <c r="K115" s="130">
        <v>2</v>
      </c>
      <c r="L115" s="130">
        <v>12</v>
      </c>
      <c r="M115" s="130">
        <f t="shared" si="2"/>
        <v>24000</v>
      </c>
      <c r="N115" s="131"/>
      <c r="O115" s="131"/>
      <c r="P115" s="131"/>
      <c r="Q115" s="131"/>
      <c r="R115" s="131"/>
    </row>
    <row r="116" spans="1:18" s="40" customFormat="1" x14ac:dyDescent="0.2">
      <c r="A116" s="322" t="s">
        <v>4549</v>
      </c>
      <c r="B116" s="295" t="s">
        <v>8075</v>
      </c>
      <c r="C116" s="297" t="s">
        <v>153</v>
      </c>
      <c r="D116" s="428" t="s">
        <v>1425</v>
      </c>
      <c r="E116" s="436">
        <v>1800</v>
      </c>
      <c r="F116" s="428" t="s">
        <v>4584</v>
      </c>
      <c r="G116" s="428" t="s">
        <v>4585</v>
      </c>
      <c r="H116" s="104" t="str">
        <f>VLOOKUP(F116,'[2]reporte_padron_nominal (3)'!$S$5:$CR$1309,15,FALSE)</f>
        <v>INGENIERO DE SISTEMAS E INFORMATICA</v>
      </c>
      <c r="I116" s="104" t="str">
        <f>VLOOKUP(F116,'[2]reporte_padron_nominal (3)'!$S$5:$CR$1309,14,FALSE)</f>
        <v>Superior completo</v>
      </c>
      <c r="J116" s="104" t="str">
        <f>VLOOKUP(F116,'[2]reporte_padron_nominal (3)'!$S$5:$CR$1309,15,FALSE)</f>
        <v>INGENIERO DE SISTEMAS E INFORMATICA</v>
      </c>
      <c r="K116" s="130">
        <v>2</v>
      </c>
      <c r="L116" s="130">
        <v>12</v>
      </c>
      <c r="M116" s="130">
        <f t="shared" si="2"/>
        <v>21600</v>
      </c>
      <c r="N116" s="131"/>
      <c r="O116" s="131"/>
      <c r="P116" s="131"/>
      <c r="Q116" s="131"/>
      <c r="R116" s="131"/>
    </row>
    <row r="117" spans="1:18" s="40" customFormat="1" x14ac:dyDescent="0.2">
      <c r="A117" s="322" t="s">
        <v>4549</v>
      </c>
      <c r="B117" s="295" t="s">
        <v>8075</v>
      </c>
      <c r="C117" s="297" t="s">
        <v>153</v>
      </c>
      <c r="D117" s="428" t="s">
        <v>1351</v>
      </c>
      <c r="E117" s="436">
        <v>1800</v>
      </c>
      <c r="F117" s="428" t="s">
        <v>4586</v>
      </c>
      <c r="G117" s="428" t="s">
        <v>4587</v>
      </c>
      <c r="H117" s="104" t="str">
        <f>VLOOKUP(F117,'[2]reporte_padron_nominal (3)'!$S$5:$CR$1309,15,FALSE)</f>
        <v>CONTADOR PUBLICO</v>
      </c>
      <c r="I117" s="104" t="str">
        <f>VLOOKUP(F117,'[2]reporte_padron_nominal (3)'!$S$5:$CR$1309,14,FALSE)</f>
        <v>Superior completo</v>
      </c>
      <c r="J117" s="104" t="str">
        <f>VLOOKUP(F117,'[2]reporte_padron_nominal (3)'!$S$5:$CR$1309,15,FALSE)</f>
        <v>CONTADOR PUBLICO</v>
      </c>
      <c r="K117" s="130">
        <v>2</v>
      </c>
      <c r="L117" s="130">
        <v>12</v>
      </c>
      <c r="M117" s="130">
        <f t="shared" si="2"/>
        <v>21600</v>
      </c>
      <c r="N117" s="131"/>
      <c r="O117" s="131"/>
      <c r="P117" s="131"/>
      <c r="Q117" s="131"/>
      <c r="R117" s="131"/>
    </row>
    <row r="118" spans="1:18" s="40" customFormat="1" x14ac:dyDescent="0.2">
      <c r="A118" s="322" t="s">
        <v>4549</v>
      </c>
      <c r="B118" s="295" t="s">
        <v>8075</v>
      </c>
      <c r="C118" s="297" t="s">
        <v>153</v>
      </c>
      <c r="D118" s="428" t="s">
        <v>590</v>
      </c>
      <c r="E118" s="436">
        <v>2500</v>
      </c>
      <c r="F118" s="428" t="s">
        <v>4588</v>
      </c>
      <c r="G118" s="428" t="s">
        <v>4589</v>
      </c>
      <c r="H118" s="104" t="str">
        <f>VLOOKUP(F118,'[2]reporte_padron_nominal (3)'!$S$5:$CR$1309,15,FALSE)</f>
        <v>CIRUJANO DENTISTA</v>
      </c>
      <c r="I118" s="104" t="str">
        <f>VLOOKUP(F118,'[2]reporte_padron_nominal (3)'!$S$5:$CR$1309,14,FALSE)</f>
        <v>Superior completo</v>
      </c>
      <c r="J118" s="104" t="str">
        <f>VLOOKUP(F118,'[2]reporte_padron_nominal (3)'!$S$5:$CR$1309,15,FALSE)</f>
        <v>CIRUJANO DENTISTA</v>
      </c>
      <c r="K118" s="130">
        <v>2</v>
      </c>
      <c r="L118" s="130">
        <v>2</v>
      </c>
      <c r="M118" s="130">
        <f t="shared" si="2"/>
        <v>5000</v>
      </c>
      <c r="N118" s="131"/>
      <c r="O118" s="131"/>
      <c r="P118" s="131"/>
      <c r="Q118" s="131"/>
      <c r="R118" s="131"/>
    </row>
    <row r="119" spans="1:18" s="40" customFormat="1" x14ac:dyDescent="0.2">
      <c r="A119" s="322" t="s">
        <v>4549</v>
      </c>
      <c r="B119" s="295" t="s">
        <v>8075</v>
      </c>
      <c r="C119" s="297" t="s">
        <v>153</v>
      </c>
      <c r="D119" s="428" t="s">
        <v>586</v>
      </c>
      <c r="E119" s="436">
        <v>2500</v>
      </c>
      <c r="F119" s="428" t="s">
        <v>4590</v>
      </c>
      <c r="G119" s="428" t="s">
        <v>4591</v>
      </c>
      <c r="H119" s="104" t="str">
        <f>VLOOKUP(F119,'[2]reporte_padron_nominal (3)'!$S$5:$CR$1309,15,FALSE)</f>
        <v>ENFERMERA(O)</v>
      </c>
      <c r="I119" s="104" t="str">
        <f>VLOOKUP(F119,'[2]reporte_padron_nominal (3)'!$S$5:$CR$1309,14,FALSE)</f>
        <v>Superior completo</v>
      </c>
      <c r="J119" s="104" t="str">
        <f>VLOOKUP(F119,'[2]reporte_padron_nominal (3)'!$S$5:$CR$1309,15,FALSE)</f>
        <v>ENFERMERA(O)</v>
      </c>
      <c r="K119" s="130">
        <v>2</v>
      </c>
      <c r="L119" s="130">
        <v>2</v>
      </c>
      <c r="M119" s="130">
        <f t="shared" si="2"/>
        <v>5000</v>
      </c>
      <c r="N119" s="131"/>
      <c r="O119" s="131"/>
      <c r="P119" s="131"/>
      <c r="Q119" s="131"/>
      <c r="R119" s="131"/>
    </row>
    <row r="120" spans="1:18" s="40" customFormat="1" x14ac:dyDescent="0.2">
      <c r="A120" s="322" t="s">
        <v>4549</v>
      </c>
      <c r="B120" s="295" t="s">
        <v>8075</v>
      </c>
      <c r="C120" s="297" t="s">
        <v>153</v>
      </c>
      <c r="D120" s="428" t="s">
        <v>1038</v>
      </c>
      <c r="E120" s="436">
        <v>4800</v>
      </c>
      <c r="F120" s="428" t="s">
        <v>4592</v>
      </c>
      <c r="G120" s="428" t="s">
        <v>4593</v>
      </c>
      <c r="H120" s="104" t="str">
        <f>VLOOKUP(F120,'[2]reporte_padron_nominal (3)'!$S$5:$CR$1309,15,FALSE)</f>
        <v>ABOGADO</v>
      </c>
      <c r="I120" s="104" t="str">
        <f>VLOOKUP(F120,'[2]reporte_padron_nominal (3)'!$S$5:$CR$1309,14,FALSE)</f>
        <v>Superior completo</v>
      </c>
      <c r="J120" s="104" t="str">
        <f>VLOOKUP(F120,'[2]reporte_padron_nominal (3)'!$S$5:$CR$1309,15,FALSE)</f>
        <v>ABOGADO</v>
      </c>
      <c r="K120" s="130">
        <v>2</v>
      </c>
      <c r="L120" s="130">
        <v>3</v>
      </c>
      <c r="M120" s="130">
        <f t="shared" si="2"/>
        <v>14400</v>
      </c>
      <c r="N120" s="131"/>
      <c r="O120" s="131"/>
      <c r="P120" s="131"/>
      <c r="Q120" s="131"/>
      <c r="R120" s="131"/>
    </row>
    <row r="121" spans="1:18" s="40" customFormat="1" x14ac:dyDescent="0.2">
      <c r="A121" s="322" t="s">
        <v>4549</v>
      </c>
      <c r="B121" s="295" t="s">
        <v>8075</v>
      </c>
      <c r="C121" s="297" t="s">
        <v>153</v>
      </c>
      <c r="D121" s="428" t="s">
        <v>1351</v>
      </c>
      <c r="E121" s="436">
        <v>2200</v>
      </c>
      <c r="F121" s="428" t="s">
        <v>4594</v>
      </c>
      <c r="G121" s="428" t="s">
        <v>3827</v>
      </c>
      <c r="H121" s="104" t="str">
        <f>VLOOKUP(F121,'[2]reporte_padron_nominal (3)'!$S$5:$CR$1309,15,FALSE)</f>
        <v>INGENIERO DE SISTEMAS E INFORMATICA</v>
      </c>
      <c r="I121" s="104" t="str">
        <f>VLOOKUP(F121,'[2]reporte_padron_nominal (3)'!$S$5:$CR$1309,14,FALSE)</f>
        <v>Superior completo</v>
      </c>
      <c r="J121" s="104" t="str">
        <f>VLOOKUP(F121,'[2]reporte_padron_nominal (3)'!$S$5:$CR$1309,15,FALSE)</f>
        <v>INGENIERO DE SISTEMAS E INFORMATICA</v>
      </c>
      <c r="K121" s="130">
        <v>2</v>
      </c>
      <c r="L121" s="130">
        <v>9</v>
      </c>
      <c r="M121" s="130">
        <f t="shared" si="2"/>
        <v>19800</v>
      </c>
      <c r="N121" s="131"/>
      <c r="O121" s="131"/>
      <c r="P121" s="131"/>
      <c r="Q121" s="131"/>
      <c r="R121" s="131"/>
    </row>
    <row r="122" spans="1:18" s="40" customFormat="1" x14ac:dyDescent="0.2">
      <c r="A122" s="322" t="s">
        <v>4549</v>
      </c>
      <c r="B122" s="295" t="s">
        <v>8075</v>
      </c>
      <c r="C122" s="297" t="s">
        <v>153</v>
      </c>
      <c r="D122" s="428" t="s">
        <v>389</v>
      </c>
      <c r="E122" s="436">
        <v>4800</v>
      </c>
      <c r="F122" s="428" t="s">
        <v>4595</v>
      </c>
      <c r="G122" s="428" t="s">
        <v>4596</v>
      </c>
      <c r="H122" s="104" t="str">
        <f>VLOOKUP(F122,'[2]reporte_padron_nominal (3)'!$S$5:$CR$1309,15,FALSE)</f>
        <v>ADMINISTRADOR</v>
      </c>
      <c r="I122" s="104" t="str">
        <f>VLOOKUP(F122,'[2]reporte_padron_nominal (3)'!$S$5:$CR$1309,14,FALSE)</f>
        <v>Superior completo</v>
      </c>
      <c r="J122" s="104" t="str">
        <f>VLOOKUP(F122,'[2]reporte_padron_nominal (3)'!$S$5:$CR$1309,15,FALSE)</f>
        <v>ADMINISTRADOR</v>
      </c>
      <c r="K122" s="130">
        <v>2</v>
      </c>
      <c r="L122" s="130">
        <v>12</v>
      </c>
      <c r="M122" s="130">
        <f t="shared" si="2"/>
        <v>57600</v>
      </c>
      <c r="N122" s="131"/>
      <c r="O122" s="131"/>
      <c r="P122" s="131"/>
      <c r="Q122" s="131"/>
      <c r="R122" s="131"/>
    </row>
    <row r="123" spans="1:18" s="40" customFormat="1" x14ac:dyDescent="0.2">
      <c r="A123" s="322" t="s">
        <v>4549</v>
      </c>
      <c r="B123" s="295" t="s">
        <v>8075</v>
      </c>
      <c r="C123" s="297" t="s">
        <v>153</v>
      </c>
      <c r="D123" s="428" t="s">
        <v>625</v>
      </c>
      <c r="E123" s="436">
        <v>2200</v>
      </c>
      <c r="F123" s="428" t="s">
        <v>4597</v>
      </c>
      <c r="G123" s="428" t="s">
        <v>4598</v>
      </c>
      <c r="H123" s="104" t="str">
        <f>VLOOKUP(F123,'[2]reporte_padron_nominal (3)'!$S$5:$CR$1309,15,FALSE)</f>
        <v>INGENIERO DE SISTEMAS E INFORMATICA</v>
      </c>
      <c r="I123" s="104" t="str">
        <f>VLOOKUP(F123,'[2]reporte_padron_nominal (3)'!$S$5:$CR$1309,14,FALSE)</f>
        <v>Superior completo</v>
      </c>
      <c r="J123" s="104" t="str">
        <f>VLOOKUP(F123,'[2]reporte_padron_nominal (3)'!$S$5:$CR$1309,15,FALSE)</f>
        <v>INGENIERO DE SISTEMAS E INFORMATICA</v>
      </c>
      <c r="K123" s="130">
        <v>2</v>
      </c>
      <c r="L123" s="130">
        <v>12</v>
      </c>
      <c r="M123" s="130">
        <f t="shared" si="2"/>
        <v>26400</v>
      </c>
      <c r="N123" s="131"/>
      <c r="O123" s="131"/>
      <c r="P123" s="131"/>
      <c r="Q123" s="131"/>
      <c r="R123" s="131"/>
    </row>
    <row r="124" spans="1:18" s="40" customFormat="1" x14ac:dyDescent="0.2">
      <c r="A124" s="322" t="s">
        <v>4549</v>
      </c>
      <c r="B124" s="295" t="s">
        <v>8075</v>
      </c>
      <c r="C124" s="297" t="s">
        <v>153</v>
      </c>
      <c r="D124" s="428" t="s">
        <v>1647</v>
      </c>
      <c r="E124" s="436">
        <v>1200</v>
      </c>
      <c r="F124" s="428" t="s">
        <v>4599</v>
      </c>
      <c r="G124" s="428" t="s">
        <v>4600</v>
      </c>
      <c r="H124" s="104" t="str">
        <f>VLOOKUP(F124,'[2]reporte_padron_nominal (3)'!$S$5:$CR$1309,15,FALSE)</f>
        <v>TECNICO EN MANTENIMIENTO</v>
      </c>
      <c r="I124" s="104" t="str">
        <f>VLOOKUP(F124,'[2]reporte_padron_nominal (3)'!$S$5:$CR$1309,14,FALSE)</f>
        <v>Superior completo</v>
      </c>
      <c r="J124" s="104" t="str">
        <f>VLOOKUP(F124,'[2]reporte_padron_nominal (3)'!$S$5:$CR$1309,15,FALSE)</f>
        <v>TECNICO EN MANTENIMIENTO</v>
      </c>
      <c r="K124" s="130">
        <v>2</v>
      </c>
      <c r="L124" s="130">
        <v>12</v>
      </c>
      <c r="M124" s="130">
        <f t="shared" si="2"/>
        <v>14400</v>
      </c>
      <c r="N124" s="131"/>
      <c r="O124" s="131"/>
      <c r="P124" s="131"/>
      <c r="Q124" s="131"/>
      <c r="R124" s="131"/>
    </row>
    <row r="125" spans="1:18" s="40" customFormat="1" x14ac:dyDescent="0.2">
      <c r="A125" s="322" t="s">
        <v>4549</v>
      </c>
      <c r="B125" s="295" t="s">
        <v>8075</v>
      </c>
      <c r="C125" s="297" t="s">
        <v>153</v>
      </c>
      <c r="D125" s="428" t="s">
        <v>665</v>
      </c>
      <c r="E125" s="436">
        <v>4200</v>
      </c>
      <c r="F125" s="428" t="s">
        <v>4601</v>
      </c>
      <c r="G125" s="428" t="s">
        <v>4602</v>
      </c>
      <c r="H125" s="104" t="str">
        <f>VLOOKUP(F125,'[2]reporte_padron_nominal (3)'!$S$5:$CR$1309,15,FALSE)</f>
        <v>CONTADOR PUBLICO</v>
      </c>
      <c r="I125" s="104" t="str">
        <f>VLOOKUP(F125,'[2]reporte_padron_nominal (3)'!$S$5:$CR$1309,14,FALSE)</f>
        <v>Superior completo</v>
      </c>
      <c r="J125" s="104" t="str">
        <f>VLOOKUP(F125,'[2]reporte_padron_nominal (3)'!$S$5:$CR$1309,15,FALSE)</f>
        <v>CONTADOR PUBLICO</v>
      </c>
      <c r="K125" s="130">
        <v>2</v>
      </c>
      <c r="L125" s="130">
        <v>8</v>
      </c>
      <c r="M125" s="130">
        <f t="shared" si="2"/>
        <v>33600</v>
      </c>
      <c r="N125" s="131"/>
      <c r="O125" s="131"/>
      <c r="P125" s="131"/>
      <c r="Q125" s="131"/>
      <c r="R125" s="131"/>
    </row>
    <row r="126" spans="1:18" s="40" customFormat="1" x14ac:dyDescent="0.2">
      <c r="A126" s="322" t="s">
        <v>4549</v>
      </c>
      <c r="B126" s="295" t="s">
        <v>8075</v>
      </c>
      <c r="C126" s="297" t="s">
        <v>153</v>
      </c>
      <c r="D126" s="428" t="s">
        <v>1647</v>
      </c>
      <c r="E126" s="436">
        <v>1400</v>
      </c>
      <c r="F126" s="428" t="s">
        <v>4603</v>
      </c>
      <c r="G126" s="428" t="s">
        <v>4604</v>
      </c>
      <c r="H126" s="104" t="str">
        <f>VLOOKUP(F126,'[2]reporte_padron_nominal (3)'!$S$5:$CR$1309,15,FALSE)</f>
        <v>TECNICO EN MANTENIMIENTO</v>
      </c>
      <c r="I126" s="104" t="str">
        <f>VLOOKUP(F126,'[2]reporte_padron_nominal (3)'!$S$5:$CR$1309,14,FALSE)</f>
        <v>Técnico superior incompleto</v>
      </c>
      <c r="J126" s="104" t="str">
        <f>VLOOKUP(F126,'[2]reporte_padron_nominal (3)'!$S$5:$CR$1309,15,FALSE)</f>
        <v>TECNICO EN MANTENIMIENTO</v>
      </c>
      <c r="K126" s="130">
        <v>2</v>
      </c>
      <c r="L126" s="130">
        <v>12</v>
      </c>
      <c r="M126" s="130">
        <f t="shared" si="2"/>
        <v>16800</v>
      </c>
      <c r="N126" s="131"/>
      <c r="O126" s="131"/>
      <c r="P126" s="131"/>
      <c r="Q126" s="131"/>
      <c r="R126" s="131"/>
    </row>
    <row r="127" spans="1:18" s="40" customFormat="1" x14ac:dyDescent="0.2">
      <c r="A127" s="322" t="s">
        <v>4549</v>
      </c>
      <c r="B127" s="295" t="s">
        <v>8075</v>
      </c>
      <c r="C127" s="297" t="s">
        <v>153</v>
      </c>
      <c r="D127" s="428" t="s">
        <v>655</v>
      </c>
      <c r="E127" s="436">
        <v>1200</v>
      </c>
      <c r="F127" s="428" t="s">
        <v>4605</v>
      </c>
      <c r="G127" s="428" t="s">
        <v>4606</v>
      </c>
      <c r="H127" s="104" t="str">
        <f>VLOOKUP(F127,'[2]reporte_padron_nominal (3)'!$S$5:$CR$1309,15,FALSE)</f>
        <v>TECNICO EN MANTENIMIENTO</v>
      </c>
      <c r="I127" s="104" t="str">
        <f>VLOOKUP(F127,'[2]reporte_padron_nominal (3)'!$S$5:$CR$1309,14,FALSE)</f>
        <v>Técnico superior incompleto</v>
      </c>
      <c r="J127" s="104" t="str">
        <f>VLOOKUP(F127,'[2]reporte_padron_nominal (3)'!$S$5:$CR$1309,15,FALSE)</f>
        <v>TECNICO EN MANTENIMIENTO</v>
      </c>
      <c r="K127" s="130">
        <v>2</v>
      </c>
      <c r="L127" s="130">
        <v>12</v>
      </c>
      <c r="M127" s="130">
        <f t="shared" si="2"/>
        <v>14400</v>
      </c>
      <c r="N127" s="131"/>
      <c r="O127" s="131"/>
      <c r="P127" s="131"/>
      <c r="Q127" s="131"/>
      <c r="R127" s="131"/>
    </row>
    <row r="128" spans="1:18" s="40" customFormat="1" x14ac:dyDescent="0.2">
      <c r="A128" s="322" t="s">
        <v>4549</v>
      </c>
      <c r="B128" s="295" t="s">
        <v>8075</v>
      </c>
      <c r="C128" s="297" t="s">
        <v>153</v>
      </c>
      <c r="D128" s="428" t="s">
        <v>1145</v>
      </c>
      <c r="E128" s="436">
        <v>6800</v>
      </c>
      <c r="F128" s="428" t="s">
        <v>4607</v>
      </c>
      <c r="G128" s="428" t="s">
        <v>4608</v>
      </c>
      <c r="H128" s="104" t="str">
        <f>VLOOKUP(F128,'[2]reporte_padron_nominal (3)'!$S$5:$CR$1309,15,FALSE)</f>
        <v>CIRUJANO DENTISTA</v>
      </c>
      <c r="I128" s="104" t="str">
        <f>VLOOKUP(F128,'[2]reporte_padron_nominal (3)'!$S$5:$CR$1309,14,FALSE)</f>
        <v>Superior completo</v>
      </c>
      <c r="J128" s="104" t="str">
        <f>VLOOKUP(F128,'[2]reporte_padron_nominal (3)'!$S$5:$CR$1309,15,FALSE)</f>
        <v>CIRUJANO DENTISTA</v>
      </c>
      <c r="K128" s="130">
        <v>2</v>
      </c>
      <c r="L128" s="130">
        <v>12</v>
      </c>
      <c r="M128" s="130">
        <f t="shared" si="2"/>
        <v>81600</v>
      </c>
      <c r="N128" s="131"/>
      <c r="O128" s="131"/>
      <c r="P128" s="131"/>
      <c r="Q128" s="131"/>
      <c r="R128" s="131"/>
    </row>
    <row r="129" spans="1:18" s="40" customFormat="1" x14ac:dyDescent="0.2">
      <c r="A129" s="322" t="s">
        <v>4549</v>
      </c>
      <c r="B129" s="295" t="s">
        <v>8075</v>
      </c>
      <c r="C129" s="297" t="s">
        <v>153</v>
      </c>
      <c r="D129" s="428" t="s">
        <v>2085</v>
      </c>
      <c r="E129" s="436">
        <v>2000</v>
      </c>
      <c r="F129" s="428" t="s">
        <v>4609</v>
      </c>
      <c r="G129" s="428" t="s">
        <v>4610</v>
      </c>
      <c r="H129" s="104" t="str">
        <f>VLOOKUP(F129,'[2]reporte_padron_nominal (3)'!$S$5:$CR$1309,15,FALSE)</f>
        <v>ECONOMISTA</v>
      </c>
      <c r="I129" s="104" t="str">
        <f>VLOOKUP(F129,'[2]reporte_padron_nominal (3)'!$S$5:$CR$1309,14,FALSE)</f>
        <v>Superior completo</v>
      </c>
      <c r="J129" s="104" t="str">
        <f>VLOOKUP(F129,'[2]reporte_padron_nominal (3)'!$S$5:$CR$1309,15,FALSE)</f>
        <v>ECONOMISTA</v>
      </c>
      <c r="K129" s="130">
        <v>2</v>
      </c>
      <c r="L129" s="130">
        <v>12</v>
      </c>
      <c r="M129" s="130">
        <f t="shared" si="2"/>
        <v>24000</v>
      </c>
      <c r="N129" s="131"/>
      <c r="O129" s="131"/>
      <c r="P129" s="131"/>
      <c r="Q129" s="131"/>
      <c r="R129" s="131"/>
    </row>
    <row r="130" spans="1:18" s="40" customFormat="1" x14ac:dyDescent="0.2">
      <c r="A130" s="322" t="s">
        <v>4549</v>
      </c>
      <c r="B130" s="295" t="s">
        <v>8075</v>
      </c>
      <c r="C130" s="297" t="s">
        <v>153</v>
      </c>
      <c r="D130" s="428" t="s">
        <v>389</v>
      </c>
      <c r="E130" s="436">
        <v>3800</v>
      </c>
      <c r="F130" s="428" t="s">
        <v>4611</v>
      </c>
      <c r="G130" s="428" t="s">
        <v>4612</v>
      </c>
      <c r="H130" s="104" t="str">
        <f>VLOOKUP(F130,'[2]reporte_padron_nominal (3)'!$S$5:$CR$1309,15,FALSE)</f>
        <v>ADMINISTRADOR</v>
      </c>
      <c r="I130" s="104" t="str">
        <f>VLOOKUP(F130,'[2]reporte_padron_nominal (3)'!$S$5:$CR$1309,14,FALSE)</f>
        <v>Superior completo</v>
      </c>
      <c r="J130" s="104" t="str">
        <f>VLOOKUP(F130,'[2]reporte_padron_nominal (3)'!$S$5:$CR$1309,15,FALSE)</f>
        <v>ADMINISTRADOR</v>
      </c>
      <c r="K130" s="130">
        <v>2</v>
      </c>
      <c r="L130" s="130">
        <v>12</v>
      </c>
      <c r="M130" s="130">
        <f t="shared" si="2"/>
        <v>45600</v>
      </c>
      <c r="N130" s="131"/>
      <c r="O130" s="131"/>
      <c r="P130" s="131"/>
      <c r="Q130" s="131"/>
      <c r="R130" s="131"/>
    </row>
    <row r="131" spans="1:18" s="40" customFormat="1" x14ac:dyDescent="0.2">
      <c r="A131" s="322" t="s">
        <v>4549</v>
      </c>
      <c r="B131" s="295" t="s">
        <v>8075</v>
      </c>
      <c r="C131" s="297" t="s">
        <v>153</v>
      </c>
      <c r="D131" s="428" t="s">
        <v>4613</v>
      </c>
      <c r="E131" s="436">
        <v>2200</v>
      </c>
      <c r="F131" s="428" t="s">
        <v>4614</v>
      </c>
      <c r="G131" s="428" t="s">
        <v>4615</v>
      </c>
      <c r="H131" s="104" t="str">
        <f>VLOOKUP(F131,'[2]reporte_padron_nominal (3)'!$S$5:$CR$1309,15,FALSE)</f>
        <v>ENFERMERA(O)</v>
      </c>
      <c r="I131" s="104" t="str">
        <f>VLOOKUP(F131,'[2]reporte_padron_nominal (3)'!$S$5:$CR$1309,14,FALSE)</f>
        <v>Superior completo</v>
      </c>
      <c r="J131" s="104" t="str">
        <f>VLOOKUP(F131,'[2]reporte_padron_nominal (3)'!$S$5:$CR$1309,15,FALSE)</f>
        <v>ENFERMERA(O)</v>
      </c>
      <c r="K131" s="130">
        <v>2</v>
      </c>
      <c r="L131" s="130">
        <v>7</v>
      </c>
      <c r="M131" s="130">
        <f t="shared" si="2"/>
        <v>15400</v>
      </c>
      <c r="N131" s="131"/>
      <c r="O131" s="131"/>
      <c r="P131" s="131"/>
      <c r="Q131" s="131"/>
      <c r="R131" s="131"/>
    </row>
    <row r="132" spans="1:18" s="40" customFormat="1" x14ac:dyDescent="0.2">
      <c r="A132" s="322" t="s">
        <v>4549</v>
      </c>
      <c r="B132" s="295" t="s">
        <v>8075</v>
      </c>
      <c r="C132" s="297" t="s">
        <v>153</v>
      </c>
      <c r="D132" s="428" t="s">
        <v>590</v>
      </c>
      <c r="E132" s="436">
        <v>2200</v>
      </c>
      <c r="F132" s="428" t="s">
        <v>4616</v>
      </c>
      <c r="G132" s="428" t="s">
        <v>4617</v>
      </c>
      <c r="H132" s="104" t="str">
        <f>VLOOKUP(F132,'[2]reporte_padron_nominal (3)'!$S$5:$CR$1309,15,FALSE)</f>
        <v>CIRUJANO DENTISTA</v>
      </c>
      <c r="I132" s="104" t="str">
        <f>VLOOKUP(F132,'[2]reporte_padron_nominal (3)'!$S$5:$CR$1309,14,FALSE)</f>
        <v>Superior completo</v>
      </c>
      <c r="J132" s="104" t="str">
        <f>VLOOKUP(F132,'[2]reporte_padron_nominal (3)'!$S$5:$CR$1309,15,FALSE)</f>
        <v>CIRUJANO DENTISTA</v>
      </c>
      <c r="K132" s="130">
        <v>2</v>
      </c>
      <c r="L132" s="130">
        <v>7</v>
      </c>
      <c r="M132" s="130">
        <f t="shared" si="2"/>
        <v>15400</v>
      </c>
      <c r="N132" s="131"/>
      <c r="O132" s="131"/>
      <c r="P132" s="131"/>
      <c r="Q132" s="131"/>
      <c r="R132" s="131"/>
    </row>
    <row r="133" spans="1:18" s="40" customFormat="1" x14ac:dyDescent="0.2">
      <c r="A133" s="322" t="s">
        <v>4549</v>
      </c>
      <c r="B133" s="295" t="s">
        <v>8075</v>
      </c>
      <c r="C133" s="297" t="s">
        <v>153</v>
      </c>
      <c r="D133" s="428" t="s">
        <v>1351</v>
      </c>
      <c r="E133" s="436">
        <v>2000</v>
      </c>
      <c r="F133" s="428" t="s">
        <v>4618</v>
      </c>
      <c r="G133" s="428" t="s">
        <v>4619</v>
      </c>
      <c r="H133" s="104" t="str">
        <f>VLOOKUP(F133,'[2]reporte_padron_nominal (3)'!$S$5:$CR$1309,15,FALSE)</f>
        <v>CONTADOR PUBLICO</v>
      </c>
      <c r="I133" s="104" t="str">
        <f>VLOOKUP(F133,'[2]reporte_padron_nominal (3)'!$S$5:$CR$1309,14,FALSE)</f>
        <v>Superior completo</v>
      </c>
      <c r="J133" s="104" t="str">
        <f>VLOOKUP(F133,'[2]reporte_padron_nominal (3)'!$S$5:$CR$1309,15,FALSE)</f>
        <v>CONTADOR PUBLICO</v>
      </c>
      <c r="K133" s="130">
        <v>2</v>
      </c>
      <c r="L133" s="130">
        <v>12</v>
      </c>
      <c r="M133" s="130">
        <f t="shared" si="2"/>
        <v>24000</v>
      </c>
      <c r="N133" s="131"/>
      <c r="O133" s="131"/>
      <c r="P133" s="131"/>
      <c r="Q133" s="131"/>
      <c r="R133" s="131"/>
    </row>
    <row r="134" spans="1:18" s="40" customFormat="1" x14ac:dyDescent="0.2">
      <c r="A134" s="322" t="s">
        <v>4549</v>
      </c>
      <c r="B134" s="295" t="s">
        <v>8075</v>
      </c>
      <c r="C134" s="297" t="s">
        <v>153</v>
      </c>
      <c r="D134" s="428" t="s">
        <v>665</v>
      </c>
      <c r="E134" s="436">
        <v>2032.26</v>
      </c>
      <c r="F134" s="428" t="s">
        <v>4620</v>
      </c>
      <c r="G134" s="428" t="s">
        <v>4621</v>
      </c>
      <c r="H134" s="104" t="str">
        <f>VLOOKUP(F134,'[2]reporte_padron_nominal (3)'!$S$5:$CR$1309,15,FALSE)</f>
        <v>CONTADOR PUBLICO</v>
      </c>
      <c r="I134" s="104" t="str">
        <f>VLOOKUP(F134,'[2]reporte_padron_nominal (3)'!$S$5:$CR$1309,14,FALSE)</f>
        <v>Superior completo</v>
      </c>
      <c r="J134" s="104" t="str">
        <f>VLOOKUP(F134,'[2]reporte_padron_nominal (3)'!$S$5:$CR$1309,15,FALSE)</f>
        <v>CONTADOR PUBLICO</v>
      </c>
      <c r="K134" s="130">
        <v>2</v>
      </c>
      <c r="L134" s="130">
        <v>2</v>
      </c>
      <c r="M134" s="130">
        <f t="shared" si="2"/>
        <v>4064.52</v>
      </c>
      <c r="N134" s="131"/>
      <c r="O134" s="131"/>
      <c r="P134" s="131"/>
      <c r="Q134" s="131"/>
      <c r="R134" s="131"/>
    </row>
    <row r="135" spans="1:18" s="40" customFormat="1" x14ac:dyDescent="0.2">
      <c r="A135" s="322" t="s">
        <v>4549</v>
      </c>
      <c r="B135" s="295" t="s">
        <v>8075</v>
      </c>
      <c r="C135" s="297" t="s">
        <v>153</v>
      </c>
      <c r="D135" s="428" t="s">
        <v>1723</v>
      </c>
      <c r="E135" s="436">
        <v>1500</v>
      </c>
      <c r="F135" s="428" t="s">
        <v>4622</v>
      </c>
      <c r="G135" s="428" t="s">
        <v>4623</v>
      </c>
      <c r="H135" s="104" t="str">
        <f>VLOOKUP(F135,'[2]reporte_padron_nominal (3)'!$S$5:$CR$1309,15,FALSE)</f>
        <v>INGENIERO AGROINDUSTRIAL</v>
      </c>
      <c r="I135" s="104" t="str">
        <f>VLOOKUP(F135,'[2]reporte_padron_nominal (3)'!$S$5:$CR$1309,14,FALSE)</f>
        <v>Superior completo</v>
      </c>
      <c r="J135" s="104" t="str">
        <f>VLOOKUP(F135,'[2]reporte_padron_nominal (3)'!$S$5:$CR$1309,15,FALSE)</f>
        <v>INGENIERO AGROINDUSTRIAL</v>
      </c>
      <c r="K135" s="130">
        <v>2</v>
      </c>
      <c r="L135" s="130">
        <v>7</v>
      </c>
      <c r="M135" s="130">
        <f t="shared" si="2"/>
        <v>10500</v>
      </c>
      <c r="N135" s="131"/>
      <c r="O135" s="131"/>
      <c r="P135" s="131"/>
      <c r="Q135" s="131"/>
      <c r="R135" s="131"/>
    </row>
    <row r="136" spans="1:18" s="40" customFormat="1" x14ac:dyDescent="0.2">
      <c r="A136" s="322" t="s">
        <v>4549</v>
      </c>
      <c r="B136" s="295" t="s">
        <v>8075</v>
      </c>
      <c r="C136" s="297" t="s">
        <v>153</v>
      </c>
      <c r="D136" s="428" t="s">
        <v>679</v>
      </c>
      <c r="E136" s="436">
        <v>1370.97</v>
      </c>
      <c r="F136" s="428" t="s">
        <v>4624</v>
      </c>
      <c r="G136" s="428" t="s">
        <v>4625</v>
      </c>
      <c r="H136" s="104" t="str">
        <f>VLOOKUP(F136,'[2]reporte_padron_nominal (3)'!$S$5:$CR$1309,15,FALSE)</f>
        <v>PSICOLOGO</v>
      </c>
      <c r="I136" s="104" t="str">
        <f>VLOOKUP(F136,'[2]reporte_padron_nominal (3)'!$S$5:$CR$1309,14,FALSE)</f>
        <v>Superior completo</v>
      </c>
      <c r="J136" s="104" t="str">
        <f>VLOOKUP(F136,'[2]reporte_padron_nominal (3)'!$S$5:$CR$1309,15,FALSE)</f>
        <v>PSICOLOGO</v>
      </c>
      <c r="K136" s="130">
        <v>2</v>
      </c>
      <c r="L136" s="130">
        <v>2</v>
      </c>
      <c r="M136" s="130">
        <f t="shared" si="2"/>
        <v>2741.94</v>
      </c>
      <c r="N136" s="131"/>
      <c r="O136" s="131"/>
      <c r="P136" s="131"/>
      <c r="Q136" s="131"/>
      <c r="R136" s="131"/>
    </row>
    <row r="137" spans="1:18" s="40" customFormat="1" x14ac:dyDescent="0.2">
      <c r="A137" s="322" t="s">
        <v>4549</v>
      </c>
      <c r="B137" s="295" t="s">
        <v>8075</v>
      </c>
      <c r="C137" s="297" t="s">
        <v>153</v>
      </c>
      <c r="D137" s="428" t="s">
        <v>597</v>
      </c>
      <c r="E137" s="436">
        <v>1693.55</v>
      </c>
      <c r="F137" s="428" t="s">
        <v>4626</v>
      </c>
      <c r="G137" s="428" t="s">
        <v>4627</v>
      </c>
      <c r="H137" s="104" t="str">
        <f>VLOOKUP(F137,'[2]reporte_padron_nominal (3)'!$S$5:$CR$1309,15,FALSE)</f>
        <v>OBSTETRA</v>
      </c>
      <c r="I137" s="104" t="str">
        <f>VLOOKUP(F137,'[2]reporte_padron_nominal (3)'!$S$5:$CR$1309,14,FALSE)</f>
        <v>Superior completo</v>
      </c>
      <c r="J137" s="104" t="str">
        <f>VLOOKUP(F137,'[2]reporte_padron_nominal (3)'!$S$5:$CR$1309,15,FALSE)</f>
        <v>OBSTETRA</v>
      </c>
      <c r="K137" s="130">
        <v>2</v>
      </c>
      <c r="L137" s="130">
        <v>2</v>
      </c>
      <c r="M137" s="130">
        <f t="shared" si="2"/>
        <v>3387.1</v>
      </c>
      <c r="N137" s="131"/>
      <c r="O137" s="131"/>
      <c r="P137" s="131"/>
      <c r="Q137" s="131"/>
      <c r="R137" s="131"/>
    </row>
    <row r="138" spans="1:18" s="40" customFormat="1" x14ac:dyDescent="0.2">
      <c r="A138" s="322" t="s">
        <v>4549</v>
      </c>
      <c r="B138" s="295" t="s">
        <v>8075</v>
      </c>
      <c r="C138" s="297" t="s">
        <v>153</v>
      </c>
      <c r="D138" s="428" t="s">
        <v>520</v>
      </c>
      <c r="E138" s="436">
        <v>2500</v>
      </c>
      <c r="F138" s="428" t="s">
        <v>4628</v>
      </c>
      <c r="G138" s="428" t="s">
        <v>4629</v>
      </c>
      <c r="H138" s="104" t="str">
        <f>VLOOKUP(F138,'[2]reporte_padron_nominal (3)'!$S$5:$CR$1309,15,FALSE)</f>
        <v>CONTADOR PUBLICO</v>
      </c>
      <c r="I138" s="104" t="str">
        <f>VLOOKUP(F138,'[2]reporte_padron_nominal (3)'!$S$5:$CR$1309,14,FALSE)</f>
        <v>Superior completo</v>
      </c>
      <c r="J138" s="104" t="str">
        <f>VLOOKUP(F138,'[2]reporte_padron_nominal (3)'!$S$5:$CR$1309,15,FALSE)</f>
        <v>CONTADOR PUBLICO</v>
      </c>
      <c r="K138" s="130">
        <v>2</v>
      </c>
      <c r="L138" s="130">
        <v>12</v>
      </c>
      <c r="M138" s="130">
        <f t="shared" si="2"/>
        <v>30000</v>
      </c>
      <c r="N138" s="131"/>
      <c r="O138" s="131"/>
      <c r="P138" s="131"/>
      <c r="Q138" s="131"/>
      <c r="R138" s="131"/>
    </row>
    <row r="139" spans="1:18" s="40" customFormat="1" x14ac:dyDescent="0.2">
      <c r="A139" s="322" t="s">
        <v>4549</v>
      </c>
      <c r="B139" s="295" t="s">
        <v>8075</v>
      </c>
      <c r="C139" s="297" t="s">
        <v>153</v>
      </c>
      <c r="D139" s="428" t="s">
        <v>2027</v>
      </c>
      <c r="E139" s="436">
        <v>1400</v>
      </c>
      <c r="F139" s="428" t="s">
        <v>4630</v>
      </c>
      <c r="G139" s="428" t="s">
        <v>4631</v>
      </c>
      <c r="H139" s="104" t="str">
        <f>VLOOKUP(F139,'[2]reporte_padron_nominal (3)'!$S$5:$CR$1309,15,FALSE)</f>
        <v>SECRETARIA</v>
      </c>
      <c r="I139" s="104" t="str">
        <f>VLOOKUP(F139,'[2]reporte_padron_nominal (3)'!$S$5:$CR$1309,14,FALSE)</f>
        <v>Técnico superior completo</v>
      </c>
      <c r="J139" s="104" t="str">
        <f>VLOOKUP(F139,'[2]reporte_padron_nominal (3)'!$S$5:$CR$1309,15,FALSE)</f>
        <v>SECRETARIA</v>
      </c>
      <c r="K139" s="130">
        <v>2</v>
      </c>
      <c r="L139" s="130">
        <v>12</v>
      </c>
      <c r="M139" s="130">
        <f t="shared" si="2"/>
        <v>16800</v>
      </c>
      <c r="N139" s="131"/>
      <c r="O139" s="131"/>
      <c r="P139" s="131"/>
      <c r="Q139" s="131"/>
      <c r="R139" s="131"/>
    </row>
    <row r="140" spans="1:18" s="40" customFormat="1" x14ac:dyDescent="0.2">
      <c r="A140" s="322" t="s">
        <v>4549</v>
      </c>
      <c r="B140" s="295" t="s">
        <v>8075</v>
      </c>
      <c r="C140" s="297" t="s">
        <v>153</v>
      </c>
      <c r="D140" s="428" t="s">
        <v>665</v>
      </c>
      <c r="E140" s="436">
        <v>3800</v>
      </c>
      <c r="F140" s="428" t="s">
        <v>4632</v>
      </c>
      <c r="G140" s="428" t="s">
        <v>4633</v>
      </c>
      <c r="H140" s="104" t="str">
        <f>VLOOKUP(F140,'[2]reporte_padron_nominal (3)'!$S$5:$CR$1309,15,FALSE)</f>
        <v>CONTADOR PUBLICO</v>
      </c>
      <c r="I140" s="104" t="str">
        <f>VLOOKUP(F140,'[2]reporte_padron_nominal (3)'!$S$5:$CR$1309,14,FALSE)</f>
        <v>Superior completo</v>
      </c>
      <c r="J140" s="104" t="str">
        <f>VLOOKUP(F140,'[2]reporte_padron_nominal (3)'!$S$5:$CR$1309,15,FALSE)</f>
        <v>CONTADOR PUBLICO</v>
      </c>
      <c r="K140" s="130">
        <v>2</v>
      </c>
      <c r="L140" s="130">
        <v>9</v>
      </c>
      <c r="M140" s="130">
        <f t="shared" si="2"/>
        <v>34200</v>
      </c>
      <c r="N140" s="131"/>
      <c r="O140" s="131"/>
      <c r="P140" s="131"/>
      <c r="Q140" s="131"/>
      <c r="R140" s="131"/>
    </row>
    <row r="141" spans="1:18" s="40" customFormat="1" x14ac:dyDescent="0.2">
      <c r="A141" s="322" t="s">
        <v>4549</v>
      </c>
      <c r="B141" s="295" t="s">
        <v>8075</v>
      </c>
      <c r="C141" s="297" t="s">
        <v>153</v>
      </c>
      <c r="D141" s="428" t="s">
        <v>665</v>
      </c>
      <c r="E141" s="436">
        <v>4800</v>
      </c>
      <c r="F141" s="428" t="s">
        <v>4634</v>
      </c>
      <c r="G141" s="428" t="s">
        <v>4635</v>
      </c>
      <c r="H141" s="104" t="str">
        <f>VLOOKUP(F141,'[2]reporte_padron_nominal (3)'!$S$5:$CR$1309,15,FALSE)</f>
        <v>CONTADOR PUBLICO</v>
      </c>
      <c r="I141" s="104" t="str">
        <f>VLOOKUP(F141,'[2]reporte_padron_nominal (3)'!$S$5:$CR$1309,14,FALSE)</f>
        <v>Superior completo</v>
      </c>
      <c r="J141" s="104" t="str">
        <f>VLOOKUP(F141,'[2]reporte_padron_nominal (3)'!$S$5:$CR$1309,15,FALSE)</f>
        <v>CONTADOR PUBLICO</v>
      </c>
      <c r="K141" s="130">
        <v>2</v>
      </c>
      <c r="L141" s="130">
        <v>10</v>
      </c>
      <c r="M141" s="130">
        <f t="shared" si="2"/>
        <v>48000</v>
      </c>
      <c r="N141" s="131"/>
      <c r="O141" s="131"/>
      <c r="P141" s="131"/>
      <c r="Q141" s="131"/>
      <c r="R141" s="131"/>
    </row>
    <row r="142" spans="1:18" s="40" customFormat="1" x14ac:dyDescent="0.2">
      <c r="A142" s="322" t="s">
        <v>4549</v>
      </c>
      <c r="B142" s="295" t="s">
        <v>8075</v>
      </c>
      <c r="C142" s="297" t="s">
        <v>153</v>
      </c>
      <c r="D142" s="428" t="s">
        <v>1647</v>
      </c>
      <c r="E142" s="436">
        <v>1170</v>
      </c>
      <c r="F142" s="428" t="s">
        <v>4636</v>
      </c>
      <c r="G142" s="428" t="s">
        <v>4637</v>
      </c>
      <c r="H142" s="104" t="str">
        <f>VLOOKUP(F142,'[2]reporte_padron_nominal (3)'!$S$5:$CR$1309,15,FALSE)</f>
        <v>TECNICO SANITARIO AMBIENTAL</v>
      </c>
      <c r="I142" s="104" t="str">
        <f>VLOOKUP(F142,'[2]reporte_padron_nominal (3)'!$S$5:$CR$1309,14,FALSE)</f>
        <v>Técnico superior incompleto</v>
      </c>
      <c r="J142" s="104" t="str">
        <f>VLOOKUP(F142,'[2]reporte_padron_nominal (3)'!$S$5:$CR$1309,15,FALSE)</f>
        <v>TECNICO SANITARIO AMBIENTAL</v>
      </c>
      <c r="K142" s="130">
        <v>2</v>
      </c>
      <c r="L142" s="130">
        <v>3</v>
      </c>
      <c r="M142" s="130">
        <f t="shared" si="2"/>
        <v>3510</v>
      </c>
      <c r="N142" s="131"/>
      <c r="O142" s="131"/>
      <c r="P142" s="131"/>
      <c r="Q142" s="131"/>
      <c r="R142" s="131"/>
    </row>
    <row r="143" spans="1:18" s="40" customFormat="1" x14ac:dyDescent="0.2">
      <c r="A143" s="322" t="s">
        <v>4549</v>
      </c>
      <c r="B143" s="295" t="s">
        <v>8075</v>
      </c>
      <c r="C143" s="297" t="s">
        <v>153</v>
      </c>
      <c r="D143" s="428" t="s">
        <v>586</v>
      </c>
      <c r="E143" s="436">
        <v>2500</v>
      </c>
      <c r="F143" s="428" t="s">
        <v>4638</v>
      </c>
      <c r="G143" s="428" t="s">
        <v>4639</v>
      </c>
      <c r="H143" s="104" t="str">
        <f>VLOOKUP(F143,'[2]reporte_padron_nominal (3)'!$S$5:$CR$1309,15,FALSE)</f>
        <v>ENFERMERA(O)</v>
      </c>
      <c r="I143" s="104" t="str">
        <f>VLOOKUP(F143,'[2]reporte_padron_nominal (3)'!$S$5:$CR$1309,14,FALSE)</f>
        <v>Superior completo</v>
      </c>
      <c r="J143" s="104" t="str">
        <f>VLOOKUP(F143,'[2]reporte_padron_nominal (3)'!$S$5:$CR$1309,15,FALSE)</f>
        <v>ENFERMERA(O)</v>
      </c>
      <c r="K143" s="130">
        <v>2</v>
      </c>
      <c r="L143" s="130">
        <v>12</v>
      </c>
      <c r="M143" s="130">
        <f t="shared" si="2"/>
        <v>30000</v>
      </c>
      <c r="N143" s="131"/>
      <c r="O143" s="131"/>
      <c r="P143" s="131"/>
      <c r="Q143" s="131"/>
      <c r="R143" s="131"/>
    </row>
    <row r="144" spans="1:18" s="40" customFormat="1" x14ac:dyDescent="0.2">
      <c r="A144" s="322" t="s">
        <v>4549</v>
      </c>
      <c r="B144" s="295" t="s">
        <v>8075</v>
      </c>
      <c r="C144" s="297" t="s">
        <v>153</v>
      </c>
      <c r="D144" s="428" t="s">
        <v>586</v>
      </c>
      <c r="E144" s="436">
        <v>2500</v>
      </c>
      <c r="F144" s="428" t="s">
        <v>4640</v>
      </c>
      <c r="G144" s="428" t="s">
        <v>4641</v>
      </c>
      <c r="H144" s="104" t="str">
        <f>VLOOKUP(F144,'[2]reporte_padron_nominal (3)'!$S$5:$CR$1309,15,FALSE)</f>
        <v>ENFERMERA(O)</v>
      </c>
      <c r="I144" s="104" t="str">
        <f>VLOOKUP(F144,'[2]reporte_padron_nominal (3)'!$S$5:$CR$1309,14,FALSE)</f>
        <v>Superior completo</v>
      </c>
      <c r="J144" s="104" t="str">
        <f>VLOOKUP(F144,'[2]reporte_padron_nominal (3)'!$S$5:$CR$1309,15,FALSE)</f>
        <v>ENFERMERA(O)</v>
      </c>
      <c r="K144" s="130">
        <v>2</v>
      </c>
      <c r="L144" s="130">
        <v>12</v>
      </c>
      <c r="M144" s="130">
        <f t="shared" si="2"/>
        <v>30000</v>
      </c>
      <c r="N144" s="131"/>
      <c r="O144" s="131"/>
      <c r="P144" s="131"/>
      <c r="Q144" s="131"/>
      <c r="R144" s="131"/>
    </row>
    <row r="145" spans="1:18" s="40" customFormat="1" x14ac:dyDescent="0.2">
      <c r="A145" s="322" t="s">
        <v>4549</v>
      </c>
      <c r="B145" s="295" t="s">
        <v>8075</v>
      </c>
      <c r="C145" s="297" t="s">
        <v>153</v>
      </c>
      <c r="D145" s="428" t="s">
        <v>964</v>
      </c>
      <c r="E145" s="436">
        <v>2800</v>
      </c>
      <c r="F145" s="428" t="s">
        <v>4642</v>
      </c>
      <c r="G145" s="428" t="s">
        <v>4643</v>
      </c>
      <c r="H145" s="104" t="str">
        <f>VLOOKUP(F145,'[2]reporte_padron_nominal (3)'!$S$5:$CR$1309,15,FALSE)</f>
        <v>PSICOLOGO</v>
      </c>
      <c r="I145" s="104" t="str">
        <f>VLOOKUP(F145,'[2]reporte_padron_nominal (3)'!$S$5:$CR$1309,14,FALSE)</f>
        <v>Superior completo</v>
      </c>
      <c r="J145" s="104" t="str">
        <f>VLOOKUP(F145,'[2]reporte_padron_nominal (3)'!$S$5:$CR$1309,15,FALSE)</f>
        <v>PSICOLOGO</v>
      </c>
      <c r="K145" s="130">
        <v>2</v>
      </c>
      <c r="L145" s="130">
        <v>12</v>
      </c>
      <c r="M145" s="130">
        <f t="shared" si="2"/>
        <v>33600</v>
      </c>
      <c r="N145" s="131"/>
      <c r="O145" s="131"/>
      <c r="P145" s="131"/>
      <c r="Q145" s="131"/>
      <c r="R145" s="131"/>
    </row>
    <row r="146" spans="1:18" s="40" customFormat="1" x14ac:dyDescent="0.2">
      <c r="A146" s="322" t="s">
        <v>4549</v>
      </c>
      <c r="B146" s="295" t="s">
        <v>8075</v>
      </c>
      <c r="C146" s="297" t="s">
        <v>153</v>
      </c>
      <c r="D146" s="428" t="s">
        <v>679</v>
      </c>
      <c r="E146" s="436">
        <v>2500</v>
      </c>
      <c r="F146" s="428" t="s">
        <v>4644</v>
      </c>
      <c r="G146" s="428" t="s">
        <v>4645</v>
      </c>
      <c r="H146" s="104" t="str">
        <f>VLOOKUP(F146,'[2]reporte_padron_nominal (3)'!$S$5:$CR$1309,15,FALSE)</f>
        <v>PSICOLOGO</v>
      </c>
      <c r="I146" s="104" t="str">
        <f>VLOOKUP(F146,'[2]reporte_padron_nominal (3)'!$S$5:$CR$1309,14,FALSE)</f>
        <v>Superior completo</v>
      </c>
      <c r="J146" s="104" t="str">
        <f>VLOOKUP(F146,'[2]reporte_padron_nominal (3)'!$S$5:$CR$1309,15,FALSE)</f>
        <v>PSICOLOGO</v>
      </c>
      <c r="K146" s="130">
        <v>2</v>
      </c>
      <c r="L146" s="130">
        <v>12</v>
      </c>
      <c r="M146" s="130">
        <f t="shared" si="2"/>
        <v>30000</v>
      </c>
      <c r="N146" s="131"/>
      <c r="O146" s="131"/>
      <c r="P146" s="131"/>
      <c r="Q146" s="131"/>
      <c r="R146" s="131"/>
    </row>
    <row r="147" spans="1:18" s="40" customFormat="1" x14ac:dyDescent="0.2">
      <c r="A147" s="322" t="s">
        <v>4549</v>
      </c>
      <c r="B147" s="295" t="s">
        <v>8075</v>
      </c>
      <c r="C147" s="297" t="s">
        <v>153</v>
      </c>
      <c r="D147" s="428" t="s">
        <v>679</v>
      </c>
      <c r="E147" s="436">
        <v>2500</v>
      </c>
      <c r="F147" s="428" t="s">
        <v>4646</v>
      </c>
      <c r="G147" s="428" t="s">
        <v>4647</v>
      </c>
      <c r="H147" s="104" t="str">
        <f>VLOOKUP(F147,'[2]reporte_padron_nominal (3)'!$S$5:$CR$1309,15,FALSE)</f>
        <v>PSICOLOGO</v>
      </c>
      <c r="I147" s="104" t="str">
        <f>VLOOKUP(F147,'[2]reporte_padron_nominal (3)'!$S$5:$CR$1309,14,FALSE)</f>
        <v>Superior completo</v>
      </c>
      <c r="J147" s="104" t="str">
        <f>VLOOKUP(F147,'[2]reporte_padron_nominal (3)'!$S$5:$CR$1309,15,FALSE)</f>
        <v>PSICOLOGO</v>
      </c>
      <c r="K147" s="130">
        <v>2</v>
      </c>
      <c r="L147" s="130">
        <v>12</v>
      </c>
      <c r="M147" s="130">
        <f t="shared" si="2"/>
        <v>30000</v>
      </c>
      <c r="N147" s="131"/>
      <c r="O147" s="131"/>
      <c r="P147" s="131"/>
      <c r="Q147" s="131"/>
      <c r="R147" s="131"/>
    </row>
    <row r="148" spans="1:18" s="40" customFormat="1" x14ac:dyDescent="0.2">
      <c r="A148" s="322" t="s">
        <v>4549</v>
      </c>
      <c r="B148" s="295" t="s">
        <v>8075</v>
      </c>
      <c r="C148" s="297" t="s">
        <v>153</v>
      </c>
      <c r="D148" s="428" t="s">
        <v>656</v>
      </c>
      <c r="E148" s="436">
        <v>2500</v>
      </c>
      <c r="F148" s="428" t="s">
        <v>4648</v>
      </c>
      <c r="G148" s="428" t="s">
        <v>4649</v>
      </c>
      <c r="H148" s="104" t="str">
        <f>VLOOKUP(F148,'[2]reporte_padron_nominal (3)'!$S$5:$CR$1309,15,FALSE)</f>
        <v>QUIMICO FARMACEUTICO</v>
      </c>
      <c r="I148" s="104" t="str">
        <f>VLOOKUP(F148,'[2]reporte_padron_nominal (3)'!$S$5:$CR$1309,14,FALSE)</f>
        <v>Superior completo</v>
      </c>
      <c r="J148" s="104" t="str">
        <f>VLOOKUP(F148,'[2]reporte_padron_nominal (3)'!$S$5:$CR$1309,15,FALSE)</f>
        <v>QUIMICO FARMACEUTICO</v>
      </c>
      <c r="K148" s="130">
        <v>2</v>
      </c>
      <c r="L148" s="130">
        <v>12</v>
      </c>
      <c r="M148" s="130">
        <f t="shared" si="2"/>
        <v>30000</v>
      </c>
      <c r="N148" s="131"/>
      <c r="O148" s="131"/>
      <c r="P148" s="131"/>
      <c r="Q148" s="131"/>
      <c r="R148" s="131"/>
    </row>
    <row r="149" spans="1:18" s="40" customFormat="1" x14ac:dyDescent="0.2">
      <c r="A149" s="322" t="s">
        <v>4549</v>
      </c>
      <c r="B149" s="295" t="s">
        <v>8075</v>
      </c>
      <c r="C149" s="297" t="s">
        <v>153</v>
      </c>
      <c r="D149" s="428" t="s">
        <v>682</v>
      </c>
      <c r="E149" s="436">
        <v>5000</v>
      </c>
      <c r="F149" s="428" t="s">
        <v>4650</v>
      </c>
      <c r="G149" s="428" t="s">
        <v>4651</v>
      </c>
      <c r="H149" s="104" t="str">
        <f>VLOOKUP(F149,'[2]reporte_padron_nominal (3)'!$S$5:$CR$1309,15,FALSE)</f>
        <v>MEDICO CIRUJANO</v>
      </c>
      <c r="I149" s="104" t="str">
        <f>VLOOKUP(F149,'[2]reporte_padron_nominal (3)'!$S$5:$CR$1309,14,FALSE)</f>
        <v>Superior completo</v>
      </c>
      <c r="J149" s="104" t="str">
        <f>VLOOKUP(F149,'[2]reporte_padron_nominal (3)'!$S$5:$CR$1309,15,FALSE)</f>
        <v>MEDICO CIRUJANO</v>
      </c>
      <c r="K149" s="130">
        <v>2</v>
      </c>
      <c r="L149" s="130">
        <v>12</v>
      </c>
      <c r="M149" s="130">
        <f t="shared" si="2"/>
        <v>60000</v>
      </c>
      <c r="N149" s="131"/>
      <c r="O149" s="131"/>
      <c r="P149" s="131"/>
      <c r="Q149" s="131"/>
      <c r="R149" s="131"/>
    </row>
    <row r="150" spans="1:18" s="40" customFormat="1" x14ac:dyDescent="0.2">
      <c r="A150" s="322" t="s">
        <v>4549</v>
      </c>
      <c r="B150" s="295" t="s">
        <v>8075</v>
      </c>
      <c r="C150" s="297" t="s">
        <v>153</v>
      </c>
      <c r="D150" s="428" t="s">
        <v>1647</v>
      </c>
      <c r="E150" s="436">
        <v>1500</v>
      </c>
      <c r="F150" s="428" t="s">
        <v>4652</v>
      </c>
      <c r="G150" s="428" t="s">
        <v>4653</v>
      </c>
      <c r="H150" s="104" t="s">
        <v>1707</v>
      </c>
      <c r="I150" s="104" t="str">
        <f>VLOOKUP(F150,'[2]reporte_padron_nominal (3)'!$S$5:$CR$1309,14,FALSE)</f>
        <v>Secundaria completa</v>
      </c>
      <c r="J150" s="104" t="s">
        <v>1707</v>
      </c>
      <c r="K150" s="130">
        <v>2</v>
      </c>
      <c r="L150" s="130">
        <v>2</v>
      </c>
      <c r="M150" s="130">
        <f t="shared" si="2"/>
        <v>3000</v>
      </c>
      <c r="N150" s="131"/>
      <c r="O150" s="131"/>
      <c r="P150" s="131"/>
      <c r="Q150" s="131"/>
      <c r="R150" s="131"/>
    </row>
    <row r="151" spans="1:18" s="40" customFormat="1" x14ac:dyDescent="0.2">
      <c r="A151" s="322" t="s">
        <v>4549</v>
      </c>
      <c r="B151" s="295" t="s">
        <v>8075</v>
      </c>
      <c r="C151" s="297" t="s">
        <v>153</v>
      </c>
      <c r="D151" s="428" t="s">
        <v>964</v>
      </c>
      <c r="E151" s="436">
        <v>2500</v>
      </c>
      <c r="F151" s="428" t="s">
        <v>4654</v>
      </c>
      <c r="G151" s="428" t="s">
        <v>4655</v>
      </c>
      <c r="H151" s="104" t="str">
        <f>VLOOKUP(F151,'[2]reporte_padron_nominal (3)'!$S$5:$CR$1309,15,FALSE)</f>
        <v>TECNOLOGO MEDICO TERAPIA OCUPACIONAL</v>
      </c>
      <c r="I151" s="104" t="str">
        <f>VLOOKUP(F151,'[2]reporte_padron_nominal (3)'!$S$5:$CR$1309,14,FALSE)</f>
        <v>Superior completo</v>
      </c>
      <c r="J151" s="104" t="str">
        <f>VLOOKUP(F151,'[2]reporte_padron_nominal (3)'!$S$5:$CR$1309,15,FALSE)</f>
        <v>TECNOLOGO MEDICO TERAPIA OCUPACIONAL</v>
      </c>
      <c r="K151" s="130">
        <v>2</v>
      </c>
      <c r="L151" s="130">
        <v>12</v>
      </c>
      <c r="M151" s="130">
        <f t="shared" si="2"/>
        <v>30000</v>
      </c>
      <c r="N151" s="131"/>
      <c r="O151" s="131"/>
      <c r="P151" s="131"/>
      <c r="Q151" s="131"/>
      <c r="R151" s="131"/>
    </row>
    <row r="152" spans="1:18" s="40" customFormat="1" x14ac:dyDescent="0.2">
      <c r="A152" s="322" t="s">
        <v>4549</v>
      </c>
      <c r="B152" s="295" t="s">
        <v>8075</v>
      </c>
      <c r="C152" s="297" t="s">
        <v>153</v>
      </c>
      <c r="D152" s="428" t="s">
        <v>586</v>
      </c>
      <c r="E152" s="436">
        <v>2500</v>
      </c>
      <c r="F152" s="428" t="s">
        <v>4656</v>
      </c>
      <c r="G152" s="428" t="s">
        <v>4657</v>
      </c>
      <c r="H152" s="104" t="str">
        <f>VLOOKUP(F152,'[2]reporte_padron_nominal (3)'!$S$5:$CR$1309,15,FALSE)</f>
        <v>ENFERMERA(O)</v>
      </c>
      <c r="I152" s="104" t="str">
        <f>VLOOKUP(F152,'[2]reporte_padron_nominal (3)'!$S$5:$CR$1309,14,FALSE)</f>
        <v>Superior completo</v>
      </c>
      <c r="J152" s="104" t="str">
        <f>VLOOKUP(F152,'[2]reporte_padron_nominal (3)'!$S$5:$CR$1309,15,FALSE)</f>
        <v>ENFERMERA(O)</v>
      </c>
      <c r="K152" s="130">
        <v>2</v>
      </c>
      <c r="L152" s="130">
        <v>12</v>
      </c>
      <c r="M152" s="130">
        <f t="shared" si="2"/>
        <v>30000</v>
      </c>
      <c r="N152" s="131"/>
      <c r="O152" s="131"/>
      <c r="P152" s="131"/>
      <c r="Q152" s="131"/>
      <c r="R152" s="131"/>
    </row>
    <row r="153" spans="1:18" s="40" customFormat="1" x14ac:dyDescent="0.2">
      <c r="A153" s="322" t="s">
        <v>4549</v>
      </c>
      <c r="B153" s="295" t="s">
        <v>8075</v>
      </c>
      <c r="C153" s="297" t="s">
        <v>153</v>
      </c>
      <c r="D153" s="428" t="s">
        <v>679</v>
      </c>
      <c r="E153" s="436">
        <v>2500</v>
      </c>
      <c r="F153" s="428" t="s">
        <v>4658</v>
      </c>
      <c r="G153" s="428" t="s">
        <v>4659</v>
      </c>
      <c r="H153" s="104" t="str">
        <f>VLOOKUP(F153,'[2]reporte_padron_nominal (3)'!$S$5:$CR$1309,15,FALSE)</f>
        <v>PSICOLOGO</v>
      </c>
      <c r="I153" s="104" t="str">
        <f>VLOOKUP(F153,'[2]reporte_padron_nominal (3)'!$S$5:$CR$1309,14,FALSE)</f>
        <v>Superior completo</v>
      </c>
      <c r="J153" s="104" t="str">
        <f>VLOOKUP(F153,'[2]reporte_padron_nominal (3)'!$S$5:$CR$1309,15,FALSE)</f>
        <v>PSICOLOGO</v>
      </c>
      <c r="K153" s="130">
        <v>2</v>
      </c>
      <c r="L153" s="130">
        <v>12</v>
      </c>
      <c r="M153" s="130">
        <f t="shared" si="2"/>
        <v>30000</v>
      </c>
      <c r="N153" s="131"/>
      <c r="O153" s="131"/>
      <c r="P153" s="131"/>
      <c r="Q153" s="131"/>
      <c r="R153" s="131"/>
    </row>
    <row r="154" spans="1:18" s="40" customFormat="1" x14ac:dyDescent="0.2">
      <c r="A154" s="322" t="s">
        <v>4549</v>
      </c>
      <c r="B154" s="295" t="s">
        <v>8075</v>
      </c>
      <c r="C154" s="297" t="s">
        <v>153</v>
      </c>
      <c r="D154" s="428" t="s">
        <v>586</v>
      </c>
      <c r="E154" s="436">
        <v>2500</v>
      </c>
      <c r="F154" s="428" t="s">
        <v>4660</v>
      </c>
      <c r="G154" s="428" t="s">
        <v>4661</v>
      </c>
      <c r="H154" s="104" t="str">
        <f>VLOOKUP(F154,'[2]reporte_padron_nominal (3)'!$S$5:$CR$1309,15,FALSE)</f>
        <v>ENFERMERA(O)</v>
      </c>
      <c r="I154" s="104" t="str">
        <f>VLOOKUP(F154,'[2]reporte_padron_nominal (3)'!$S$5:$CR$1309,14,FALSE)</f>
        <v>Superior completo</v>
      </c>
      <c r="J154" s="104" t="str">
        <f>VLOOKUP(F154,'[2]reporte_padron_nominal (3)'!$S$5:$CR$1309,15,FALSE)</f>
        <v>ENFERMERA(O)</v>
      </c>
      <c r="K154" s="130">
        <v>2</v>
      </c>
      <c r="L154" s="130">
        <v>12</v>
      </c>
      <c r="M154" s="130">
        <f t="shared" si="2"/>
        <v>30000</v>
      </c>
      <c r="N154" s="131"/>
      <c r="O154" s="131"/>
      <c r="P154" s="131"/>
      <c r="Q154" s="131"/>
      <c r="R154" s="131"/>
    </row>
    <row r="155" spans="1:18" s="40" customFormat="1" x14ac:dyDescent="0.2">
      <c r="A155" s="322" t="s">
        <v>4549</v>
      </c>
      <c r="B155" s="295" t="s">
        <v>8075</v>
      </c>
      <c r="C155" s="297" t="s">
        <v>153</v>
      </c>
      <c r="D155" s="428" t="s">
        <v>1730</v>
      </c>
      <c r="E155" s="436">
        <v>2000</v>
      </c>
      <c r="F155" s="428" t="s">
        <v>4662</v>
      </c>
      <c r="G155" s="428" t="s">
        <v>4663</v>
      </c>
      <c r="H155" s="104" t="str">
        <f>VLOOKUP(F155,'[2]reporte_padron_nominal (3)'!$S$5:$CR$1309,15,FALSE)</f>
        <v>TECNICO EN COMPUTACION E INFORMATICA/EN COMPUTADORAS</v>
      </c>
      <c r="I155" s="104" t="str">
        <f>VLOOKUP(F155,'[2]reporte_padron_nominal (3)'!$S$5:$CR$1309,14,FALSE)</f>
        <v>Técnico superior completo</v>
      </c>
      <c r="J155" s="104" t="str">
        <f>VLOOKUP(F155,'[2]reporte_padron_nominal (3)'!$S$5:$CR$1309,15,FALSE)</f>
        <v>TECNICO EN COMPUTACION E INFORMATICA/EN COMPUTADORAS</v>
      </c>
      <c r="K155" s="130">
        <v>2</v>
      </c>
      <c r="L155" s="130">
        <v>12</v>
      </c>
      <c r="M155" s="130">
        <f t="shared" si="2"/>
        <v>24000</v>
      </c>
      <c r="N155" s="131"/>
      <c r="O155" s="131"/>
      <c r="P155" s="131"/>
      <c r="Q155" s="131"/>
      <c r="R155" s="131"/>
    </row>
    <row r="156" spans="1:18" s="40" customFormat="1" x14ac:dyDescent="0.2">
      <c r="A156" s="322" t="s">
        <v>4549</v>
      </c>
      <c r="B156" s="295" t="s">
        <v>8075</v>
      </c>
      <c r="C156" s="297" t="s">
        <v>153</v>
      </c>
      <c r="D156" s="428" t="s">
        <v>2424</v>
      </c>
      <c r="E156" s="436">
        <v>1800</v>
      </c>
      <c r="F156" s="428" t="s">
        <v>4664</v>
      </c>
      <c r="G156" s="428" t="s">
        <v>4665</v>
      </c>
      <c r="H156" s="104" t="str">
        <f>VLOOKUP(F156,'[2]reporte_padron_nominal (3)'!$S$5:$CR$1309,15,FALSE)</f>
        <v>TECNICO DE FARMACIA</v>
      </c>
      <c r="I156" s="104" t="str">
        <f>VLOOKUP(F156,'[2]reporte_padron_nominal (3)'!$S$5:$CR$1309,14,FALSE)</f>
        <v>Técnico superior completo</v>
      </c>
      <c r="J156" s="104" t="str">
        <f>VLOOKUP(F156,'[2]reporte_padron_nominal (3)'!$S$5:$CR$1309,15,FALSE)</f>
        <v>TECNICO DE FARMACIA</v>
      </c>
      <c r="K156" s="130">
        <v>2</v>
      </c>
      <c r="L156" s="130">
        <v>12</v>
      </c>
      <c r="M156" s="130">
        <f t="shared" si="2"/>
        <v>21600</v>
      </c>
      <c r="N156" s="131"/>
      <c r="O156" s="131"/>
      <c r="P156" s="131"/>
      <c r="Q156" s="131"/>
      <c r="R156" s="131"/>
    </row>
    <row r="157" spans="1:18" s="40" customFormat="1" x14ac:dyDescent="0.2">
      <c r="A157" s="322" t="s">
        <v>4549</v>
      </c>
      <c r="B157" s="295" t="s">
        <v>8075</v>
      </c>
      <c r="C157" s="297" t="s">
        <v>153</v>
      </c>
      <c r="D157" s="428" t="s">
        <v>579</v>
      </c>
      <c r="E157" s="436">
        <v>1800</v>
      </c>
      <c r="F157" s="428" t="s">
        <v>4666</v>
      </c>
      <c r="G157" s="428" t="s">
        <v>4667</v>
      </c>
      <c r="H157" s="104" t="str">
        <f>VLOOKUP(F157,'[2]reporte_padron_nominal (3)'!$S$5:$CR$1309,15,FALSE)</f>
        <v>TECNICO EN ENFERMERIA</v>
      </c>
      <c r="I157" s="104" t="str">
        <f>VLOOKUP(F157,'[2]reporte_padron_nominal (3)'!$S$5:$CR$1309,14,FALSE)</f>
        <v>Técnico superior completo</v>
      </c>
      <c r="J157" s="104" t="str">
        <f>VLOOKUP(F157,'[2]reporte_padron_nominal (3)'!$S$5:$CR$1309,15,FALSE)</f>
        <v>TECNICO EN ENFERMERIA</v>
      </c>
      <c r="K157" s="130">
        <v>2</v>
      </c>
      <c r="L157" s="130">
        <v>12</v>
      </c>
      <c r="M157" s="130">
        <f t="shared" si="2"/>
        <v>21600</v>
      </c>
      <c r="N157" s="131"/>
      <c r="O157" s="131"/>
      <c r="P157" s="131"/>
      <c r="Q157" s="131"/>
      <c r="R157" s="131"/>
    </row>
    <row r="158" spans="1:18" s="40" customFormat="1" x14ac:dyDescent="0.2">
      <c r="A158" s="322" t="s">
        <v>4549</v>
      </c>
      <c r="B158" s="295" t="s">
        <v>8075</v>
      </c>
      <c r="C158" s="297" t="s">
        <v>153</v>
      </c>
      <c r="D158" s="428" t="s">
        <v>655</v>
      </c>
      <c r="E158" s="436">
        <v>1500</v>
      </c>
      <c r="F158" s="428" t="s">
        <v>4668</v>
      </c>
      <c r="G158" s="428" t="s">
        <v>4669</v>
      </c>
      <c r="H158" s="104" t="s">
        <v>1707</v>
      </c>
      <c r="I158" s="104" t="str">
        <f>VLOOKUP(F158,'[2]reporte_padron_nominal (3)'!$S$5:$CR$1309,14,FALSE)</f>
        <v>Técnico superior completo</v>
      </c>
      <c r="J158" s="104" t="s">
        <v>1707</v>
      </c>
      <c r="K158" s="130">
        <v>2</v>
      </c>
      <c r="L158" s="130">
        <v>12</v>
      </c>
      <c r="M158" s="130">
        <f t="shared" si="2"/>
        <v>18000</v>
      </c>
      <c r="N158" s="131"/>
      <c r="O158" s="131"/>
      <c r="P158" s="131"/>
      <c r="Q158" s="131"/>
      <c r="R158" s="131"/>
    </row>
    <row r="159" spans="1:18" s="40" customFormat="1" x14ac:dyDescent="0.2">
      <c r="A159" s="322" t="s">
        <v>4549</v>
      </c>
      <c r="B159" s="295" t="s">
        <v>8075</v>
      </c>
      <c r="C159" s="297" t="s">
        <v>153</v>
      </c>
      <c r="D159" s="428" t="s">
        <v>2085</v>
      </c>
      <c r="E159" s="436">
        <v>2000</v>
      </c>
      <c r="F159" s="428" t="s">
        <v>4670</v>
      </c>
      <c r="G159" s="428" t="s">
        <v>4671</v>
      </c>
      <c r="H159" s="104" t="str">
        <f>VLOOKUP(F159,'[2]reporte_padron_nominal (3)'!$S$5:$CR$1309,15,FALSE)</f>
        <v>TECNICO ADMINISTRADOR</v>
      </c>
      <c r="I159" s="104" t="str">
        <f>VLOOKUP(F159,'[2]reporte_padron_nominal (3)'!$S$5:$CR$1309,14,FALSE)</f>
        <v>Técnico superior completo</v>
      </c>
      <c r="J159" s="104" t="str">
        <f>VLOOKUP(F159,'[2]reporte_padron_nominal (3)'!$S$5:$CR$1309,15,FALSE)</f>
        <v>TECNICO ADMINISTRADOR</v>
      </c>
      <c r="K159" s="130">
        <v>2</v>
      </c>
      <c r="L159" s="130">
        <v>12</v>
      </c>
      <c r="M159" s="130">
        <f t="shared" si="2"/>
        <v>24000</v>
      </c>
      <c r="N159" s="131"/>
      <c r="O159" s="131"/>
      <c r="P159" s="131"/>
      <c r="Q159" s="131"/>
      <c r="R159" s="131"/>
    </row>
    <row r="160" spans="1:18" s="40" customFormat="1" x14ac:dyDescent="0.2">
      <c r="A160" s="322" t="s">
        <v>4549</v>
      </c>
      <c r="B160" s="295" t="s">
        <v>8075</v>
      </c>
      <c r="C160" s="297" t="s">
        <v>153</v>
      </c>
      <c r="D160" s="428" t="s">
        <v>579</v>
      </c>
      <c r="E160" s="436">
        <v>1800</v>
      </c>
      <c r="F160" s="428" t="s">
        <v>4672</v>
      </c>
      <c r="G160" s="428" t="s">
        <v>4673</v>
      </c>
      <c r="H160" s="104" t="str">
        <f>VLOOKUP(F160,'[2]reporte_padron_nominal (3)'!$S$5:$CR$1309,15,FALSE)</f>
        <v>TECNICO EN ENFERMERIA</v>
      </c>
      <c r="I160" s="104" t="str">
        <f>VLOOKUP(F160,'[2]reporte_padron_nominal (3)'!$S$5:$CR$1309,14,FALSE)</f>
        <v>Técnico superior completo</v>
      </c>
      <c r="J160" s="104" t="str">
        <f>VLOOKUP(F160,'[2]reporte_padron_nominal (3)'!$S$5:$CR$1309,15,FALSE)</f>
        <v>TECNICO EN ENFERMERIA</v>
      </c>
      <c r="K160" s="130">
        <v>2</v>
      </c>
      <c r="L160" s="130">
        <v>12</v>
      </c>
      <c r="M160" s="130">
        <f t="shared" si="2"/>
        <v>21600</v>
      </c>
      <c r="N160" s="131"/>
      <c r="O160" s="131"/>
      <c r="P160" s="131"/>
      <c r="Q160" s="131"/>
      <c r="R160" s="131"/>
    </row>
    <row r="161" spans="1:18" s="40" customFormat="1" x14ac:dyDescent="0.2">
      <c r="A161" s="322" t="s">
        <v>4549</v>
      </c>
      <c r="B161" s="295" t="s">
        <v>8075</v>
      </c>
      <c r="C161" s="297" t="s">
        <v>153</v>
      </c>
      <c r="D161" s="428" t="s">
        <v>1647</v>
      </c>
      <c r="E161" s="436">
        <v>1500</v>
      </c>
      <c r="F161" s="428" t="s">
        <v>4674</v>
      </c>
      <c r="G161" s="428" t="s">
        <v>4675</v>
      </c>
      <c r="H161" s="104" t="str">
        <f>VLOOKUP(F161,'[2]reporte_padron_nominal (3)'!$S$5:$CR$1309,15,FALSE)</f>
        <v>PROFESORA DE COMPUTACION E INFORMATICA (CARRERA TECNICA)</v>
      </c>
      <c r="I161" s="104" t="str">
        <f>VLOOKUP(F161,'[2]reporte_padron_nominal (3)'!$S$5:$CR$1309,14,FALSE)</f>
        <v>Técnico superior incompleto</v>
      </c>
      <c r="J161" s="104" t="str">
        <f>VLOOKUP(F161,'[2]reporte_padron_nominal (3)'!$S$5:$CR$1309,15,FALSE)</f>
        <v>PROFESORA DE COMPUTACION E INFORMATICA (CARRERA TECNICA)</v>
      </c>
      <c r="K161" s="130">
        <v>2</v>
      </c>
      <c r="L161" s="130">
        <v>12</v>
      </c>
      <c r="M161" s="130">
        <f t="shared" si="2"/>
        <v>18000</v>
      </c>
      <c r="N161" s="131"/>
      <c r="O161" s="131"/>
      <c r="P161" s="131"/>
      <c r="Q161" s="131"/>
      <c r="R161" s="131"/>
    </row>
    <row r="162" spans="1:18" s="40" customFormat="1" x14ac:dyDescent="0.2">
      <c r="A162" s="322" t="s">
        <v>4549</v>
      </c>
      <c r="B162" s="295" t="s">
        <v>8075</v>
      </c>
      <c r="C162" s="297" t="s">
        <v>153</v>
      </c>
      <c r="D162" s="428" t="s">
        <v>1647</v>
      </c>
      <c r="E162" s="436">
        <v>1500</v>
      </c>
      <c r="F162" s="428" t="s">
        <v>4676</v>
      </c>
      <c r="G162" s="428" t="s">
        <v>4677</v>
      </c>
      <c r="H162" s="104" t="str">
        <f>VLOOKUP(F162,'[2]reporte_padron_nominal (3)'!$S$5:$CR$1309,15,FALSE)</f>
        <v>PROFESORA DE COMPUTACION E INFORMATICA (CARRERA TECNICA)</v>
      </c>
      <c r="I162" s="104" t="str">
        <f>VLOOKUP(F162,'[2]reporte_padron_nominal (3)'!$S$5:$CR$1309,14,FALSE)</f>
        <v>Técnico superior incompleto</v>
      </c>
      <c r="J162" s="104" t="str">
        <f>VLOOKUP(F162,'[2]reporte_padron_nominal (3)'!$S$5:$CR$1309,15,FALSE)</f>
        <v>PROFESORA DE COMPUTACION E INFORMATICA (CARRERA TECNICA)</v>
      </c>
      <c r="K162" s="130">
        <v>2</v>
      </c>
      <c r="L162" s="130">
        <v>12</v>
      </c>
      <c r="M162" s="130">
        <f t="shared" si="2"/>
        <v>18000</v>
      </c>
      <c r="N162" s="131"/>
      <c r="O162" s="131"/>
      <c r="P162" s="131"/>
      <c r="Q162" s="131"/>
      <c r="R162" s="131"/>
    </row>
    <row r="163" spans="1:18" s="40" customFormat="1" x14ac:dyDescent="0.2">
      <c r="A163" s="322" t="s">
        <v>4549</v>
      </c>
      <c r="B163" s="295" t="s">
        <v>8075</v>
      </c>
      <c r="C163" s="297" t="s">
        <v>153</v>
      </c>
      <c r="D163" s="428" t="s">
        <v>655</v>
      </c>
      <c r="E163" s="436">
        <v>1500</v>
      </c>
      <c r="F163" s="428" t="s">
        <v>4678</v>
      </c>
      <c r="G163" s="428" t="s">
        <v>4679</v>
      </c>
      <c r="H163" s="104" t="str">
        <f>VLOOKUP(F163,'[2]reporte_padron_nominal (3)'!$S$5:$CR$1309,15,FALSE)</f>
        <v>PROFESORA DE COMPUTACION E INFORMATICA (CARRERA TECNICA)</v>
      </c>
      <c r="I163" s="104" t="str">
        <f>VLOOKUP(F163,'[2]reporte_padron_nominal (3)'!$S$5:$CR$1309,14,FALSE)</f>
        <v>Técnico superior incompleto</v>
      </c>
      <c r="J163" s="104" t="str">
        <f>VLOOKUP(F163,'[2]reporte_padron_nominal (3)'!$S$5:$CR$1309,15,FALSE)</f>
        <v>PROFESORA DE COMPUTACION E INFORMATICA (CARRERA TECNICA)</v>
      </c>
      <c r="K163" s="130">
        <v>2</v>
      </c>
      <c r="L163" s="130">
        <v>12</v>
      </c>
      <c r="M163" s="130">
        <f t="shared" si="2"/>
        <v>18000</v>
      </c>
      <c r="N163" s="131"/>
      <c r="O163" s="131"/>
      <c r="P163" s="131"/>
      <c r="Q163" s="131"/>
      <c r="R163" s="131"/>
    </row>
    <row r="164" spans="1:18" s="40" customFormat="1" x14ac:dyDescent="0.2">
      <c r="A164" s="322" t="s">
        <v>4549</v>
      </c>
      <c r="B164" s="295" t="s">
        <v>8075</v>
      </c>
      <c r="C164" s="297" t="s">
        <v>153</v>
      </c>
      <c r="D164" s="428" t="s">
        <v>579</v>
      </c>
      <c r="E164" s="436">
        <v>1500</v>
      </c>
      <c r="F164" s="428" t="s">
        <v>4680</v>
      </c>
      <c r="G164" s="428" t="s">
        <v>4681</v>
      </c>
      <c r="H164" s="104" t="str">
        <f>VLOOKUP(F164,'[2]reporte_padron_nominal (3)'!$S$5:$CR$1309,15,FALSE)</f>
        <v>TECNICO EN ENFERMERIA</v>
      </c>
      <c r="I164" s="104" t="str">
        <f>VLOOKUP(F164,'[2]reporte_padron_nominal (3)'!$S$5:$CR$1309,14,FALSE)</f>
        <v>Técnico superior completo</v>
      </c>
      <c r="J164" s="104" t="str">
        <f>VLOOKUP(F164,'[2]reporte_padron_nominal (3)'!$S$5:$CR$1309,15,FALSE)</f>
        <v>TECNICO EN ENFERMERIA</v>
      </c>
      <c r="K164" s="130">
        <v>2</v>
      </c>
      <c r="L164" s="130">
        <v>12</v>
      </c>
      <c r="M164" s="130">
        <f t="shared" si="2"/>
        <v>18000</v>
      </c>
      <c r="N164" s="131"/>
      <c r="O164" s="131"/>
      <c r="P164" s="131"/>
      <c r="Q164" s="131"/>
      <c r="R164" s="131"/>
    </row>
    <row r="165" spans="1:18" s="40" customFormat="1" x14ac:dyDescent="0.2">
      <c r="A165" s="322" t="s">
        <v>4549</v>
      </c>
      <c r="B165" s="295" t="s">
        <v>8075</v>
      </c>
      <c r="C165" s="297" t="s">
        <v>153</v>
      </c>
      <c r="D165" s="428" t="s">
        <v>679</v>
      </c>
      <c r="E165" s="436">
        <v>2200</v>
      </c>
      <c r="F165" s="428" t="s">
        <v>4682</v>
      </c>
      <c r="G165" s="428" t="s">
        <v>4683</v>
      </c>
      <c r="H165" s="104" t="str">
        <f>VLOOKUP(F165,'[2]reporte_padron_nominal (3)'!$S$5:$CR$1309,15,FALSE)</f>
        <v>PSICOLOGO</v>
      </c>
      <c r="I165" s="104" t="str">
        <f>VLOOKUP(F165,'[2]reporte_padron_nominal (3)'!$S$5:$CR$1309,14,FALSE)</f>
        <v>Superior completo</v>
      </c>
      <c r="J165" s="104" t="str">
        <f>VLOOKUP(F165,'[2]reporte_padron_nominal (3)'!$S$5:$CR$1309,15,FALSE)</f>
        <v>PSICOLOGO</v>
      </c>
      <c r="K165" s="130">
        <v>2</v>
      </c>
      <c r="L165" s="130">
        <v>12</v>
      </c>
      <c r="M165" s="130">
        <f t="shared" ref="M165:M228" si="3">+E165*L165</f>
        <v>26400</v>
      </c>
      <c r="N165" s="131"/>
      <c r="O165" s="131"/>
      <c r="P165" s="131"/>
      <c r="Q165" s="131"/>
      <c r="R165" s="131"/>
    </row>
    <row r="166" spans="1:18" s="40" customFormat="1" x14ac:dyDescent="0.2">
      <c r="A166" s="322" t="s">
        <v>4549</v>
      </c>
      <c r="B166" s="295" t="s">
        <v>8075</v>
      </c>
      <c r="C166" s="297" t="s">
        <v>153</v>
      </c>
      <c r="D166" s="428" t="s">
        <v>655</v>
      </c>
      <c r="E166" s="436">
        <v>1000</v>
      </c>
      <c r="F166" s="428" t="s">
        <v>4684</v>
      </c>
      <c r="G166" s="428" t="s">
        <v>4685</v>
      </c>
      <c r="H166" s="104" t="str">
        <f>VLOOKUP(F166,'[2]reporte_padron_nominal (3)'!$S$5:$CR$1309,15,FALSE)</f>
        <v>TECNICO EN MANTENIMIENTO</v>
      </c>
      <c r="I166" s="104" t="str">
        <f>VLOOKUP(F166,'[2]reporte_padron_nominal (3)'!$S$5:$CR$1309,14,FALSE)</f>
        <v>Técnico superior incompleto</v>
      </c>
      <c r="J166" s="104" t="str">
        <f>VLOOKUP(F166,'[2]reporte_padron_nominal (3)'!$S$5:$CR$1309,15,FALSE)</f>
        <v>TECNICO EN MANTENIMIENTO</v>
      </c>
      <c r="K166" s="130">
        <v>2</v>
      </c>
      <c r="L166" s="130">
        <v>12</v>
      </c>
      <c r="M166" s="130">
        <f t="shared" si="3"/>
        <v>12000</v>
      </c>
      <c r="N166" s="131"/>
      <c r="O166" s="131"/>
      <c r="P166" s="131"/>
      <c r="Q166" s="131"/>
      <c r="R166" s="131"/>
    </row>
    <row r="167" spans="1:18" s="40" customFormat="1" x14ac:dyDescent="0.2">
      <c r="A167" s="322" t="s">
        <v>4549</v>
      </c>
      <c r="B167" s="295" t="s">
        <v>8075</v>
      </c>
      <c r="C167" s="297" t="s">
        <v>153</v>
      </c>
      <c r="D167" s="428" t="s">
        <v>656</v>
      </c>
      <c r="E167" s="436">
        <v>1800</v>
      </c>
      <c r="F167" s="428" t="s">
        <v>4686</v>
      </c>
      <c r="G167" s="428" t="s">
        <v>4687</v>
      </c>
      <c r="H167" s="104" t="str">
        <f>VLOOKUP(F167,'[2]reporte_padron_nominal (3)'!$S$5:$CR$1309,15,FALSE)</f>
        <v>QUIMICO FARMACEUTICO</v>
      </c>
      <c r="I167" s="104" t="str">
        <f>VLOOKUP(F167,'[2]reporte_padron_nominal (3)'!$S$5:$CR$1309,14,FALSE)</f>
        <v>Superior completo</v>
      </c>
      <c r="J167" s="104" t="str">
        <f>VLOOKUP(F167,'[2]reporte_padron_nominal (3)'!$S$5:$CR$1309,15,FALSE)</f>
        <v>QUIMICO FARMACEUTICO</v>
      </c>
      <c r="K167" s="130">
        <v>2</v>
      </c>
      <c r="L167" s="130">
        <v>12</v>
      </c>
      <c r="M167" s="130">
        <f t="shared" si="3"/>
        <v>21600</v>
      </c>
      <c r="N167" s="131"/>
      <c r="O167" s="131"/>
      <c r="P167" s="131"/>
      <c r="Q167" s="131"/>
      <c r="R167" s="131"/>
    </row>
    <row r="168" spans="1:18" s="40" customFormat="1" x14ac:dyDescent="0.2">
      <c r="A168" s="322" t="s">
        <v>4549</v>
      </c>
      <c r="B168" s="295" t="s">
        <v>8075</v>
      </c>
      <c r="C168" s="297" t="s">
        <v>153</v>
      </c>
      <c r="D168" s="428" t="s">
        <v>655</v>
      </c>
      <c r="E168" s="436">
        <v>1200</v>
      </c>
      <c r="F168" s="428" t="s">
        <v>4688</v>
      </c>
      <c r="G168" s="428" t="s">
        <v>4689</v>
      </c>
      <c r="H168" s="104" t="str">
        <f>VLOOKUP(F168,'[2]reporte_padron_nominal (3)'!$S$5:$CR$1309,15,FALSE)</f>
        <v>TECNICO EN MANTENIMIENTO</v>
      </c>
      <c r="I168" s="104" t="str">
        <f>VLOOKUP(F168,'[2]reporte_padron_nominal (3)'!$S$5:$CR$1309,14,FALSE)</f>
        <v>Técnico superior incompleto</v>
      </c>
      <c r="J168" s="104" t="str">
        <f>VLOOKUP(F168,'[2]reporte_padron_nominal (3)'!$S$5:$CR$1309,15,FALSE)</f>
        <v>TECNICO EN MANTENIMIENTO</v>
      </c>
      <c r="K168" s="130">
        <v>2</v>
      </c>
      <c r="L168" s="130">
        <v>12</v>
      </c>
      <c r="M168" s="130">
        <f t="shared" si="3"/>
        <v>14400</v>
      </c>
      <c r="N168" s="131"/>
      <c r="O168" s="131"/>
      <c r="P168" s="131"/>
      <c r="Q168" s="131"/>
      <c r="R168" s="131"/>
    </row>
    <row r="169" spans="1:18" s="40" customFormat="1" x14ac:dyDescent="0.2">
      <c r="A169" s="322" t="s">
        <v>4549</v>
      </c>
      <c r="B169" s="295" t="s">
        <v>8075</v>
      </c>
      <c r="C169" s="297" t="s">
        <v>153</v>
      </c>
      <c r="D169" s="428" t="s">
        <v>597</v>
      </c>
      <c r="E169" s="436">
        <v>1800</v>
      </c>
      <c r="F169" s="428" t="s">
        <v>4690</v>
      </c>
      <c r="G169" s="428" t="s">
        <v>4691</v>
      </c>
      <c r="H169" s="104" t="str">
        <f>VLOOKUP(F169,'[2]reporte_padron_nominal (3)'!$S$5:$CR$1309,15,FALSE)</f>
        <v>OBSTETRA</v>
      </c>
      <c r="I169" s="104" t="str">
        <f>VLOOKUP(F169,'[2]reporte_padron_nominal (3)'!$S$5:$CR$1309,14,FALSE)</f>
        <v>Superior completo</v>
      </c>
      <c r="J169" s="104" t="str">
        <f>VLOOKUP(F169,'[2]reporte_padron_nominal (3)'!$S$5:$CR$1309,15,FALSE)</f>
        <v>OBSTETRA</v>
      </c>
      <c r="K169" s="130">
        <v>2</v>
      </c>
      <c r="L169" s="130">
        <v>12</v>
      </c>
      <c r="M169" s="130">
        <f t="shared" si="3"/>
        <v>21600</v>
      </c>
      <c r="N169" s="131"/>
      <c r="O169" s="131"/>
      <c r="P169" s="131"/>
      <c r="Q169" s="131"/>
      <c r="R169" s="131"/>
    </row>
    <row r="170" spans="1:18" s="40" customFormat="1" x14ac:dyDescent="0.2">
      <c r="A170" s="322" t="s">
        <v>4549</v>
      </c>
      <c r="B170" s="295" t="s">
        <v>8075</v>
      </c>
      <c r="C170" s="297" t="s">
        <v>153</v>
      </c>
      <c r="D170" s="428" t="s">
        <v>682</v>
      </c>
      <c r="E170" s="436">
        <v>3725.81</v>
      </c>
      <c r="F170" s="428" t="s">
        <v>4692</v>
      </c>
      <c r="G170" s="428" t="s">
        <v>4693</v>
      </c>
      <c r="H170" s="104" t="str">
        <f>VLOOKUP(F170,'[2]reporte_padron_nominal (3)'!$S$5:$CR$1309,15,FALSE)</f>
        <v>MEDICO CIRUJANO</v>
      </c>
      <c r="I170" s="104" t="str">
        <f>VLOOKUP(F170,'[2]reporte_padron_nominal (3)'!$S$5:$CR$1309,14,FALSE)</f>
        <v>Superior completo</v>
      </c>
      <c r="J170" s="104" t="str">
        <f>VLOOKUP(F170,'[2]reporte_padron_nominal (3)'!$S$5:$CR$1309,15,FALSE)</f>
        <v>MEDICO CIRUJANO</v>
      </c>
      <c r="K170" s="130">
        <v>2</v>
      </c>
      <c r="L170" s="130">
        <v>2</v>
      </c>
      <c r="M170" s="130">
        <f t="shared" si="3"/>
        <v>7451.62</v>
      </c>
      <c r="N170" s="131"/>
      <c r="O170" s="131"/>
      <c r="P170" s="131"/>
      <c r="Q170" s="131"/>
      <c r="R170" s="131"/>
    </row>
    <row r="171" spans="1:18" s="40" customFormat="1" x14ac:dyDescent="0.2">
      <c r="A171" s="322" t="s">
        <v>4549</v>
      </c>
      <c r="B171" s="295" t="s">
        <v>8075</v>
      </c>
      <c r="C171" s="297" t="s">
        <v>153</v>
      </c>
      <c r="D171" s="428" t="s">
        <v>655</v>
      </c>
      <c r="E171" s="436">
        <v>1000</v>
      </c>
      <c r="F171" s="428" t="s">
        <v>4694</v>
      </c>
      <c r="G171" s="428" t="s">
        <v>4695</v>
      </c>
      <c r="H171" s="104" t="str">
        <f>VLOOKUP(F171,'[2]reporte_padron_nominal (3)'!$S$5:$CR$1309,15,FALSE)</f>
        <v>TECNICO EN MANTENIMIENTO</v>
      </c>
      <c r="I171" s="104" t="str">
        <f>VLOOKUP(F171,'[2]reporte_padron_nominal (3)'!$S$5:$CR$1309,14,FALSE)</f>
        <v>Técnico superior incompleto</v>
      </c>
      <c r="J171" s="104" t="str">
        <f>VLOOKUP(F171,'[2]reporte_padron_nominal (3)'!$S$5:$CR$1309,15,FALSE)</f>
        <v>TECNICO EN MANTENIMIENTO</v>
      </c>
      <c r="K171" s="130">
        <v>2</v>
      </c>
      <c r="L171" s="130">
        <v>12</v>
      </c>
      <c r="M171" s="130">
        <f t="shared" si="3"/>
        <v>12000</v>
      </c>
      <c r="N171" s="131"/>
      <c r="O171" s="131"/>
      <c r="P171" s="131"/>
      <c r="Q171" s="131"/>
      <c r="R171" s="131"/>
    </row>
    <row r="172" spans="1:18" s="40" customFormat="1" x14ac:dyDescent="0.2">
      <c r="A172" s="322" t="s">
        <v>4549</v>
      </c>
      <c r="B172" s="295" t="s">
        <v>8075</v>
      </c>
      <c r="C172" s="297" t="s">
        <v>153</v>
      </c>
      <c r="D172" s="428" t="s">
        <v>736</v>
      </c>
      <c r="E172" s="436">
        <v>1100</v>
      </c>
      <c r="F172" s="428" t="s">
        <v>4696</v>
      </c>
      <c r="G172" s="428" t="s">
        <v>4697</v>
      </c>
      <c r="H172" s="104" t="str">
        <f>VLOOKUP(F172,'[2]reporte_padron_nominal (3)'!$S$5:$CR$1309,15,FALSE)</f>
        <v>TECNICO EN COMPUTACION E INFORMATICA/EN COMPUTADORAS</v>
      </c>
      <c r="I172" s="104" t="str">
        <f>VLOOKUP(F172,'[2]reporte_padron_nominal (3)'!$S$5:$CR$1309,14,FALSE)</f>
        <v>Técnico superior completo</v>
      </c>
      <c r="J172" s="104" t="str">
        <f>VLOOKUP(F172,'[2]reporte_padron_nominal (3)'!$S$5:$CR$1309,15,FALSE)</f>
        <v>TECNICO EN COMPUTACION E INFORMATICA/EN COMPUTADORAS</v>
      </c>
      <c r="K172" s="130">
        <v>2</v>
      </c>
      <c r="L172" s="130">
        <v>12</v>
      </c>
      <c r="M172" s="130">
        <f t="shared" si="3"/>
        <v>13200</v>
      </c>
      <c r="N172" s="131"/>
      <c r="O172" s="131"/>
      <c r="P172" s="131"/>
      <c r="Q172" s="131"/>
      <c r="R172" s="131"/>
    </row>
    <row r="173" spans="1:18" s="40" customFormat="1" x14ac:dyDescent="0.2">
      <c r="A173" s="322" t="s">
        <v>4549</v>
      </c>
      <c r="B173" s="295" t="s">
        <v>8075</v>
      </c>
      <c r="C173" s="297" t="s">
        <v>153</v>
      </c>
      <c r="D173" s="428" t="s">
        <v>736</v>
      </c>
      <c r="E173" s="436">
        <v>1100</v>
      </c>
      <c r="F173" s="428" t="s">
        <v>4698</v>
      </c>
      <c r="G173" s="428" t="s">
        <v>4699</v>
      </c>
      <c r="H173" s="104" t="str">
        <f>VLOOKUP(F173,'[2]reporte_padron_nominal (3)'!$S$5:$CR$1309,15,FALSE)</f>
        <v>TECNICO EN COMPUTACION E INFORMATICA/EN COMPUTADORAS</v>
      </c>
      <c r="I173" s="104" t="str">
        <f>VLOOKUP(F173,'[2]reporte_padron_nominal (3)'!$S$5:$CR$1309,14,FALSE)</f>
        <v>Técnico superior incompleto</v>
      </c>
      <c r="J173" s="104" t="str">
        <f>VLOOKUP(F173,'[2]reporte_padron_nominal (3)'!$S$5:$CR$1309,15,FALSE)</f>
        <v>TECNICO EN COMPUTACION E INFORMATICA/EN COMPUTADORAS</v>
      </c>
      <c r="K173" s="130">
        <v>2</v>
      </c>
      <c r="L173" s="130">
        <v>12</v>
      </c>
      <c r="M173" s="130">
        <f t="shared" si="3"/>
        <v>13200</v>
      </c>
      <c r="N173" s="131"/>
      <c r="O173" s="131"/>
      <c r="P173" s="131"/>
      <c r="Q173" s="131"/>
      <c r="R173" s="131"/>
    </row>
    <row r="174" spans="1:18" s="40" customFormat="1" x14ac:dyDescent="0.2">
      <c r="A174" s="322" t="s">
        <v>4549</v>
      </c>
      <c r="B174" s="295" t="s">
        <v>8075</v>
      </c>
      <c r="C174" s="297" t="s">
        <v>153</v>
      </c>
      <c r="D174" s="428" t="s">
        <v>655</v>
      </c>
      <c r="E174" s="436">
        <v>1000</v>
      </c>
      <c r="F174" s="428" t="s">
        <v>4700</v>
      </c>
      <c r="G174" s="428" t="s">
        <v>4701</v>
      </c>
      <c r="H174" s="104" t="str">
        <f>VLOOKUP(F174,'[2]reporte_padron_nominal (3)'!$S$5:$CR$1309,15,FALSE)</f>
        <v>TECNICO EN MANTENIMIENTO</v>
      </c>
      <c r="I174" s="104" t="str">
        <f>VLOOKUP(F174,'[2]reporte_padron_nominal (3)'!$S$5:$CR$1309,14,FALSE)</f>
        <v>Técnico superior incompleto</v>
      </c>
      <c r="J174" s="104" t="str">
        <f>VLOOKUP(F174,'[2]reporte_padron_nominal (3)'!$S$5:$CR$1309,15,FALSE)</f>
        <v>TECNICO EN MANTENIMIENTO</v>
      </c>
      <c r="K174" s="130">
        <v>2</v>
      </c>
      <c r="L174" s="130">
        <v>12</v>
      </c>
      <c r="M174" s="130">
        <f t="shared" si="3"/>
        <v>12000</v>
      </c>
      <c r="N174" s="131"/>
      <c r="O174" s="131"/>
      <c r="P174" s="131"/>
      <c r="Q174" s="131"/>
      <c r="R174" s="131"/>
    </row>
    <row r="175" spans="1:18" s="40" customFormat="1" x14ac:dyDescent="0.2">
      <c r="A175" s="322" t="s">
        <v>4549</v>
      </c>
      <c r="B175" s="295" t="s">
        <v>8075</v>
      </c>
      <c r="C175" s="297" t="s">
        <v>153</v>
      </c>
      <c r="D175" s="428" t="s">
        <v>1647</v>
      </c>
      <c r="E175" s="436">
        <v>1000</v>
      </c>
      <c r="F175" s="428" t="s">
        <v>4702</v>
      </c>
      <c r="G175" s="428" t="s">
        <v>4703</v>
      </c>
      <c r="H175" s="104" t="str">
        <f>VLOOKUP(F175,'[2]reporte_padron_nominal (3)'!$S$5:$CR$1309,15,FALSE)</f>
        <v>TECNICO EN MANTENIMIENTO</v>
      </c>
      <c r="I175" s="104" t="str">
        <f>VLOOKUP(F175,'[2]reporte_padron_nominal (3)'!$S$5:$CR$1309,14,FALSE)</f>
        <v>Técnico superior incompleto</v>
      </c>
      <c r="J175" s="104" t="str">
        <f>VLOOKUP(F175,'[2]reporte_padron_nominal (3)'!$S$5:$CR$1309,15,FALSE)</f>
        <v>TECNICO EN MANTENIMIENTO</v>
      </c>
      <c r="K175" s="130">
        <v>2</v>
      </c>
      <c r="L175" s="130">
        <v>12</v>
      </c>
      <c r="M175" s="130">
        <f t="shared" si="3"/>
        <v>12000</v>
      </c>
      <c r="N175" s="131"/>
      <c r="O175" s="131"/>
      <c r="P175" s="131"/>
      <c r="Q175" s="131"/>
      <c r="R175" s="131"/>
    </row>
    <row r="176" spans="1:18" s="40" customFormat="1" x14ac:dyDescent="0.2">
      <c r="A176" s="322" t="s">
        <v>4549</v>
      </c>
      <c r="B176" s="295" t="s">
        <v>8075</v>
      </c>
      <c r="C176" s="297" t="s">
        <v>153</v>
      </c>
      <c r="D176" s="428" t="s">
        <v>579</v>
      </c>
      <c r="E176" s="436">
        <v>1400</v>
      </c>
      <c r="F176" s="428" t="s">
        <v>4704</v>
      </c>
      <c r="G176" s="428" t="s">
        <v>4705</v>
      </c>
      <c r="H176" s="104" t="str">
        <f>VLOOKUP(F176,'[2]reporte_padron_nominal (3)'!$S$5:$CR$1309,15,FALSE)</f>
        <v>TECNICO EN ENFERMERIA</v>
      </c>
      <c r="I176" s="104" t="str">
        <f>VLOOKUP(F176,'[2]reporte_padron_nominal (3)'!$S$5:$CR$1309,14,FALSE)</f>
        <v>Técnico superior completo</v>
      </c>
      <c r="J176" s="104" t="str">
        <f>VLOOKUP(F176,'[2]reporte_padron_nominal (3)'!$S$5:$CR$1309,15,FALSE)</f>
        <v>TECNICO EN ENFERMERIA</v>
      </c>
      <c r="K176" s="130">
        <v>2</v>
      </c>
      <c r="L176" s="130">
        <v>6</v>
      </c>
      <c r="M176" s="130">
        <f t="shared" si="3"/>
        <v>8400</v>
      </c>
      <c r="N176" s="131"/>
      <c r="O176" s="131"/>
      <c r="P176" s="131"/>
      <c r="Q176" s="131"/>
      <c r="R176" s="131"/>
    </row>
    <row r="177" spans="1:18" s="40" customFormat="1" x14ac:dyDescent="0.2">
      <c r="A177" s="322" t="s">
        <v>4549</v>
      </c>
      <c r="B177" s="295" t="s">
        <v>8075</v>
      </c>
      <c r="C177" s="297" t="s">
        <v>153</v>
      </c>
      <c r="D177" s="428" t="s">
        <v>579</v>
      </c>
      <c r="E177" s="436">
        <v>1400</v>
      </c>
      <c r="F177" s="428" t="s">
        <v>4706</v>
      </c>
      <c r="G177" s="428" t="s">
        <v>4707</v>
      </c>
      <c r="H177" s="104" t="str">
        <f>VLOOKUP(F177,'[2]reporte_padron_nominal (3)'!$S$5:$CR$1309,15,FALSE)</f>
        <v>TECNICO EN ENFERMERIA</v>
      </c>
      <c r="I177" s="104" t="str">
        <f>VLOOKUP(F177,'[2]reporte_padron_nominal (3)'!$S$5:$CR$1309,14,FALSE)</f>
        <v>Técnico superior completo</v>
      </c>
      <c r="J177" s="104" t="str">
        <f>VLOOKUP(F177,'[2]reporte_padron_nominal (3)'!$S$5:$CR$1309,15,FALSE)</f>
        <v>TECNICO EN ENFERMERIA</v>
      </c>
      <c r="K177" s="130">
        <v>2</v>
      </c>
      <c r="L177" s="130">
        <v>12</v>
      </c>
      <c r="M177" s="130">
        <f t="shared" si="3"/>
        <v>16800</v>
      </c>
      <c r="N177" s="131"/>
      <c r="O177" s="131"/>
      <c r="P177" s="131"/>
      <c r="Q177" s="131"/>
      <c r="R177" s="131"/>
    </row>
    <row r="178" spans="1:18" s="40" customFormat="1" x14ac:dyDescent="0.2">
      <c r="A178" s="322" t="s">
        <v>4549</v>
      </c>
      <c r="B178" s="295" t="s">
        <v>8075</v>
      </c>
      <c r="C178" s="297" t="s">
        <v>153</v>
      </c>
      <c r="D178" s="428" t="s">
        <v>579</v>
      </c>
      <c r="E178" s="436">
        <v>1500</v>
      </c>
      <c r="F178" s="428" t="s">
        <v>4708</v>
      </c>
      <c r="G178" s="428" t="s">
        <v>4709</v>
      </c>
      <c r="H178" s="104" t="str">
        <f>VLOOKUP(F178,'[2]reporte_padron_nominal (3)'!$S$5:$CR$1309,15,FALSE)</f>
        <v>TECNICO EN ENFERMERIA</v>
      </c>
      <c r="I178" s="104" t="str">
        <f>VLOOKUP(F178,'[2]reporte_padron_nominal (3)'!$S$5:$CR$1309,14,FALSE)</f>
        <v>Técnico superior completo</v>
      </c>
      <c r="J178" s="104" t="str">
        <f>VLOOKUP(F178,'[2]reporte_padron_nominal (3)'!$S$5:$CR$1309,15,FALSE)</f>
        <v>TECNICO EN ENFERMERIA</v>
      </c>
      <c r="K178" s="130">
        <v>2</v>
      </c>
      <c r="L178" s="130">
        <v>12</v>
      </c>
      <c r="M178" s="130">
        <f t="shared" si="3"/>
        <v>18000</v>
      </c>
      <c r="N178" s="131"/>
      <c r="O178" s="131"/>
      <c r="P178" s="131"/>
      <c r="Q178" s="131"/>
      <c r="R178" s="131"/>
    </row>
    <row r="179" spans="1:18" s="40" customFormat="1" x14ac:dyDescent="0.2">
      <c r="A179" s="322" t="s">
        <v>4549</v>
      </c>
      <c r="B179" s="295" t="s">
        <v>8075</v>
      </c>
      <c r="C179" s="297" t="s">
        <v>153</v>
      </c>
      <c r="D179" s="428" t="s">
        <v>586</v>
      </c>
      <c r="E179" s="436">
        <v>1800</v>
      </c>
      <c r="F179" s="428" t="s">
        <v>4710</v>
      </c>
      <c r="G179" s="428" t="s">
        <v>4711</v>
      </c>
      <c r="H179" s="104" t="str">
        <f>VLOOKUP(F179,'[2]reporte_padron_nominal (3)'!$S$5:$CR$1309,15,FALSE)</f>
        <v>ENFERMERA(O)</v>
      </c>
      <c r="I179" s="104" t="str">
        <f>VLOOKUP(F179,'[2]reporte_padron_nominal (3)'!$S$5:$CR$1309,14,FALSE)</f>
        <v>Superior completo</v>
      </c>
      <c r="J179" s="104" t="str">
        <f>VLOOKUP(F179,'[2]reporte_padron_nominal (3)'!$S$5:$CR$1309,15,FALSE)</f>
        <v>ENFERMERA(O)</v>
      </c>
      <c r="K179" s="130">
        <v>2</v>
      </c>
      <c r="L179" s="130">
        <v>12</v>
      </c>
      <c r="M179" s="130">
        <f t="shared" si="3"/>
        <v>21600</v>
      </c>
      <c r="N179" s="131"/>
      <c r="O179" s="131"/>
      <c r="P179" s="131"/>
      <c r="Q179" s="131"/>
      <c r="R179" s="131"/>
    </row>
    <row r="180" spans="1:18" s="40" customFormat="1" x14ac:dyDescent="0.2">
      <c r="A180" s="322" t="s">
        <v>4549</v>
      </c>
      <c r="B180" s="295" t="s">
        <v>8075</v>
      </c>
      <c r="C180" s="297" t="s">
        <v>153</v>
      </c>
      <c r="D180" s="428" t="s">
        <v>736</v>
      </c>
      <c r="E180" s="436">
        <v>1400</v>
      </c>
      <c r="F180" s="428" t="s">
        <v>4712</v>
      </c>
      <c r="G180" s="428" t="s">
        <v>4713</v>
      </c>
      <c r="H180" s="104" t="str">
        <f>VLOOKUP(F180,'[2]reporte_padron_nominal (3)'!$S$5:$CR$1309,15,FALSE)</f>
        <v>TECNICO EN COMPUTACION E INFORMATICA/EN COMPUTADORAS</v>
      </c>
      <c r="I180" s="104" t="str">
        <f>VLOOKUP(F180,'[2]reporte_padron_nominal (3)'!$S$5:$CR$1309,14,FALSE)</f>
        <v>Técnico superior completo</v>
      </c>
      <c r="J180" s="104" t="str">
        <f>VLOOKUP(F180,'[2]reporte_padron_nominal (3)'!$S$5:$CR$1309,15,FALSE)</f>
        <v>TECNICO EN COMPUTACION E INFORMATICA/EN COMPUTADORAS</v>
      </c>
      <c r="K180" s="130">
        <v>2</v>
      </c>
      <c r="L180" s="130">
        <v>12</v>
      </c>
      <c r="M180" s="130">
        <f t="shared" si="3"/>
        <v>16800</v>
      </c>
      <c r="N180" s="131"/>
      <c r="O180" s="131"/>
      <c r="P180" s="131"/>
      <c r="Q180" s="131"/>
      <c r="R180" s="131"/>
    </row>
    <row r="181" spans="1:18" s="40" customFormat="1" x14ac:dyDescent="0.2">
      <c r="A181" s="322" t="s">
        <v>4549</v>
      </c>
      <c r="B181" s="295" t="s">
        <v>8075</v>
      </c>
      <c r="C181" s="297" t="s">
        <v>153</v>
      </c>
      <c r="D181" s="428" t="s">
        <v>655</v>
      </c>
      <c r="E181" s="436">
        <v>1000</v>
      </c>
      <c r="F181" s="428" t="s">
        <v>4714</v>
      </c>
      <c r="G181" s="428" t="s">
        <v>4715</v>
      </c>
      <c r="H181" s="104" t="str">
        <f>VLOOKUP(F181,'[2]reporte_padron_nominal (3)'!$S$5:$CR$1309,15,FALSE)</f>
        <v>TECNICO EN MANTENIMIENTO</v>
      </c>
      <c r="I181" s="104" t="str">
        <f>VLOOKUP(F181,'[2]reporte_padron_nominal (3)'!$S$5:$CR$1309,14,FALSE)</f>
        <v>Técnico superior completo</v>
      </c>
      <c r="J181" s="104" t="str">
        <f>VLOOKUP(F181,'[2]reporte_padron_nominal (3)'!$S$5:$CR$1309,15,FALSE)</f>
        <v>TECNICO EN MANTENIMIENTO</v>
      </c>
      <c r="K181" s="130">
        <v>2</v>
      </c>
      <c r="L181" s="130">
        <v>12</v>
      </c>
      <c r="M181" s="130">
        <f t="shared" si="3"/>
        <v>12000</v>
      </c>
      <c r="N181" s="131"/>
      <c r="O181" s="131"/>
      <c r="P181" s="131"/>
      <c r="Q181" s="131"/>
      <c r="R181" s="131"/>
    </row>
    <row r="182" spans="1:18" s="40" customFormat="1" x14ac:dyDescent="0.2">
      <c r="A182" s="322" t="s">
        <v>4549</v>
      </c>
      <c r="B182" s="295" t="s">
        <v>8075</v>
      </c>
      <c r="C182" s="297" t="s">
        <v>153</v>
      </c>
      <c r="D182" s="428" t="s">
        <v>579</v>
      </c>
      <c r="E182" s="436">
        <v>1200</v>
      </c>
      <c r="F182" s="428" t="s">
        <v>4716</v>
      </c>
      <c r="G182" s="428" t="s">
        <v>4717</v>
      </c>
      <c r="H182" s="104" t="str">
        <f>VLOOKUP(F182,'[2]reporte_padron_nominal (3)'!$S$5:$CR$1309,15,FALSE)</f>
        <v>TECNICO EN ENFERMERIA</v>
      </c>
      <c r="I182" s="104" t="str">
        <f>VLOOKUP(F182,'[2]reporte_padron_nominal (3)'!$S$5:$CR$1309,14,FALSE)</f>
        <v>Técnico superior completo</v>
      </c>
      <c r="J182" s="104" t="str">
        <f>VLOOKUP(F182,'[2]reporte_padron_nominal (3)'!$S$5:$CR$1309,15,FALSE)</f>
        <v>TECNICO EN ENFERMERIA</v>
      </c>
      <c r="K182" s="130">
        <v>2</v>
      </c>
      <c r="L182" s="130">
        <v>12</v>
      </c>
      <c r="M182" s="130">
        <f t="shared" si="3"/>
        <v>14400</v>
      </c>
      <c r="N182" s="131"/>
      <c r="O182" s="131"/>
      <c r="P182" s="131"/>
      <c r="Q182" s="131"/>
      <c r="R182" s="131"/>
    </row>
    <row r="183" spans="1:18" s="40" customFormat="1" x14ac:dyDescent="0.2">
      <c r="A183" s="322" t="s">
        <v>4549</v>
      </c>
      <c r="B183" s="295" t="s">
        <v>8075</v>
      </c>
      <c r="C183" s="297" t="s">
        <v>153</v>
      </c>
      <c r="D183" s="428" t="s">
        <v>736</v>
      </c>
      <c r="E183" s="436">
        <v>1100</v>
      </c>
      <c r="F183" s="428" t="s">
        <v>4718</v>
      </c>
      <c r="G183" s="428" t="s">
        <v>4719</v>
      </c>
      <c r="H183" s="104" t="str">
        <f>VLOOKUP(F183,'[2]reporte_padron_nominal (3)'!$S$5:$CR$1309,15,FALSE)</f>
        <v>TECNICO EN COMPUTACION E INFORMATICA/EN COMPUTADORAS</v>
      </c>
      <c r="I183" s="104" t="str">
        <f>VLOOKUP(F183,'[2]reporte_padron_nominal (3)'!$S$5:$CR$1309,14,FALSE)</f>
        <v>Técnico superior completo</v>
      </c>
      <c r="J183" s="104" t="str">
        <f>VLOOKUP(F183,'[2]reporte_padron_nominal (3)'!$S$5:$CR$1309,15,FALSE)</f>
        <v>TECNICO EN COMPUTACION E INFORMATICA/EN COMPUTADORAS</v>
      </c>
      <c r="K183" s="130">
        <v>2</v>
      </c>
      <c r="L183" s="130">
        <v>12</v>
      </c>
      <c r="M183" s="130">
        <f t="shared" si="3"/>
        <v>13200</v>
      </c>
      <c r="N183" s="131"/>
      <c r="O183" s="131"/>
      <c r="P183" s="131"/>
      <c r="Q183" s="131"/>
      <c r="R183" s="131"/>
    </row>
    <row r="184" spans="1:18" s="40" customFormat="1" x14ac:dyDescent="0.2">
      <c r="A184" s="322" t="s">
        <v>4549</v>
      </c>
      <c r="B184" s="295" t="s">
        <v>8075</v>
      </c>
      <c r="C184" s="297" t="s">
        <v>153</v>
      </c>
      <c r="D184" s="428" t="s">
        <v>586</v>
      </c>
      <c r="E184" s="436">
        <v>1693.55</v>
      </c>
      <c r="F184" s="428" t="s">
        <v>4720</v>
      </c>
      <c r="G184" s="428" t="s">
        <v>4721</v>
      </c>
      <c r="H184" s="104" t="str">
        <f>VLOOKUP(F184,'[2]reporte_padron_nominal (3)'!$S$5:$CR$1309,15,FALSE)</f>
        <v>ENFERMERA(O)</v>
      </c>
      <c r="I184" s="104" t="str">
        <f>VLOOKUP(F184,'[2]reporte_padron_nominal (3)'!$S$5:$CR$1309,14,FALSE)</f>
        <v>Superior completo</v>
      </c>
      <c r="J184" s="104" t="str">
        <f>VLOOKUP(F184,'[2]reporte_padron_nominal (3)'!$S$5:$CR$1309,15,FALSE)</f>
        <v>ENFERMERA(O)</v>
      </c>
      <c r="K184" s="130">
        <v>2</v>
      </c>
      <c r="L184" s="130">
        <v>2</v>
      </c>
      <c r="M184" s="130">
        <f t="shared" si="3"/>
        <v>3387.1</v>
      </c>
      <c r="N184" s="131"/>
      <c r="O184" s="131"/>
      <c r="P184" s="131"/>
      <c r="Q184" s="131"/>
      <c r="R184" s="131"/>
    </row>
    <row r="185" spans="1:18" s="40" customFormat="1" x14ac:dyDescent="0.2">
      <c r="A185" s="322" t="s">
        <v>4549</v>
      </c>
      <c r="B185" s="295" t="s">
        <v>8075</v>
      </c>
      <c r="C185" s="297" t="s">
        <v>153</v>
      </c>
      <c r="D185" s="428" t="s">
        <v>682</v>
      </c>
      <c r="E185" s="436">
        <v>3725.81</v>
      </c>
      <c r="F185" s="428" t="s">
        <v>4722</v>
      </c>
      <c r="G185" s="428" t="s">
        <v>4723</v>
      </c>
      <c r="H185" s="104" t="str">
        <f>VLOOKUP(F185,'[2]reporte_padron_nominal (3)'!$S$5:$CR$1309,15,FALSE)</f>
        <v>MEDICO CIRUJANO</v>
      </c>
      <c r="I185" s="104" t="str">
        <f>VLOOKUP(F185,'[2]reporte_padron_nominal (3)'!$S$5:$CR$1309,14,FALSE)</f>
        <v>Superior completo</v>
      </c>
      <c r="J185" s="104" t="str">
        <f>VLOOKUP(F185,'[2]reporte_padron_nominal (3)'!$S$5:$CR$1309,15,FALSE)</f>
        <v>MEDICO CIRUJANO</v>
      </c>
      <c r="K185" s="130">
        <v>2</v>
      </c>
      <c r="L185" s="130">
        <v>2</v>
      </c>
      <c r="M185" s="130">
        <f t="shared" si="3"/>
        <v>7451.62</v>
      </c>
      <c r="N185" s="131"/>
      <c r="O185" s="131"/>
      <c r="P185" s="131"/>
      <c r="Q185" s="131"/>
      <c r="R185" s="131"/>
    </row>
    <row r="186" spans="1:18" s="40" customFormat="1" x14ac:dyDescent="0.2">
      <c r="A186" s="322" t="s">
        <v>4549</v>
      </c>
      <c r="B186" s="295" t="s">
        <v>8075</v>
      </c>
      <c r="C186" s="297" t="s">
        <v>153</v>
      </c>
      <c r="D186" s="428" t="s">
        <v>655</v>
      </c>
      <c r="E186" s="436">
        <v>1000</v>
      </c>
      <c r="F186" s="428" t="s">
        <v>4724</v>
      </c>
      <c r="G186" s="428" t="s">
        <v>4725</v>
      </c>
      <c r="H186" s="104" t="str">
        <f>VLOOKUP(F186,'[2]reporte_padron_nominal (3)'!$S$5:$CR$1309,15,FALSE)</f>
        <v>TECNICO EN ENFERMERIA</v>
      </c>
      <c r="I186" s="104" t="str">
        <f>VLOOKUP(F186,'[2]reporte_padron_nominal (3)'!$S$5:$CR$1309,14,FALSE)</f>
        <v>Técnico superior completo</v>
      </c>
      <c r="J186" s="104" t="str">
        <f>VLOOKUP(F186,'[2]reporte_padron_nominal (3)'!$S$5:$CR$1309,15,FALSE)</f>
        <v>TECNICO EN ENFERMERIA</v>
      </c>
      <c r="K186" s="130">
        <v>2</v>
      </c>
      <c r="L186" s="130">
        <v>12</v>
      </c>
      <c r="M186" s="130">
        <f t="shared" si="3"/>
        <v>12000</v>
      </c>
      <c r="N186" s="131"/>
      <c r="O186" s="131"/>
      <c r="P186" s="131"/>
      <c r="Q186" s="131"/>
      <c r="R186" s="131"/>
    </row>
    <row r="187" spans="1:18" s="40" customFormat="1" x14ac:dyDescent="0.2">
      <c r="A187" s="322" t="s">
        <v>4549</v>
      </c>
      <c r="B187" s="295" t="s">
        <v>8075</v>
      </c>
      <c r="C187" s="297" t="s">
        <v>153</v>
      </c>
      <c r="D187" s="428" t="s">
        <v>597</v>
      </c>
      <c r="E187" s="436">
        <v>1800</v>
      </c>
      <c r="F187" s="428" t="s">
        <v>4726</v>
      </c>
      <c r="G187" s="428" t="s">
        <v>4727</v>
      </c>
      <c r="H187" s="104" t="str">
        <f>VLOOKUP(F187,'[2]reporte_padron_nominal (3)'!$S$5:$CR$1309,15,FALSE)</f>
        <v>OBSTETRA</v>
      </c>
      <c r="I187" s="104" t="str">
        <f>VLOOKUP(F187,'[2]reporte_padron_nominal (3)'!$S$5:$CR$1309,14,FALSE)</f>
        <v>Superior completo</v>
      </c>
      <c r="J187" s="104" t="str">
        <f>VLOOKUP(F187,'[2]reporte_padron_nominal (3)'!$S$5:$CR$1309,15,FALSE)</f>
        <v>OBSTETRA</v>
      </c>
      <c r="K187" s="130">
        <v>2</v>
      </c>
      <c r="L187" s="130">
        <v>12</v>
      </c>
      <c r="M187" s="130">
        <f t="shared" si="3"/>
        <v>21600</v>
      </c>
      <c r="N187" s="131"/>
      <c r="O187" s="131"/>
      <c r="P187" s="131"/>
      <c r="Q187" s="131"/>
      <c r="R187" s="131"/>
    </row>
    <row r="188" spans="1:18" s="40" customFormat="1" x14ac:dyDescent="0.2">
      <c r="A188" s="322" t="s">
        <v>4549</v>
      </c>
      <c r="B188" s="295" t="s">
        <v>8075</v>
      </c>
      <c r="C188" s="297" t="s">
        <v>153</v>
      </c>
      <c r="D188" s="428" t="s">
        <v>1647</v>
      </c>
      <c r="E188" s="436">
        <v>1000</v>
      </c>
      <c r="F188" s="428" t="s">
        <v>4728</v>
      </c>
      <c r="G188" s="428" t="s">
        <v>4729</v>
      </c>
      <c r="H188" s="104" t="str">
        <f>VLOOKUP(F188,'[2]reporte_padron_nominal (3)'!$S$5:$CR$1309,15,FALSE)</f>
        <v>TECNICO EN MANTENIMIENTO</v>
      </c>
      <c r="I188" s="104" t="str">
        <f>VLOOKUP(F188,'[2]reporte_padron_nominal (3)'!$S$5:$CR$1309,14,FALSE)</f>
        <v>Técnico superior incompleto</v>
      </c>
      <c r="J188" s="104" t="str">
        <f>VLOOKUP(F188,'[2]reporte_padron_nominal (3)'!$S$5:$CR$1309,15,FALSE)</f>
        <v>TECNICO EN MANTENIMIENTO</v>
      </c>
      <c r="K188" s="130">
        <v>2</v>
      </c>
      <c r="L188" s="130">
        <v>12</v>
      </c>
      <c r="M188" s="130">
        <f t="shared" si="3"/>
        <v>12000</v>
      </c>
      <c r="N188" s="131"/>
      <c r="O188" s="131"/>
      <c r="P188" s="131"/>
      <c r="Q188" s="131"/>
      <c r="R188" s="131"/>
    </row>
    <row r="189" spans="1:18" s="40" customFormat="1" x14ac:dyDescent="0.2">
      <c r="A189" s="322" t="s">
        <v>4549</v>
      </c>
      <c r="B189" s="295" t="s">
        <v>8075</v>
      </c>
      <c r="C189" s="297" t="s">
        <v>153</v>
      </c>
      <c r="D189" s="428" t="s">
        <v>736</v>
      </c>
      <c r="E189" s="436">
        <v>1400</v>
      </c>
      <c r="F189" s="428" t="s">
        <v>4730</v>
      </c>
      <c r="G189" s="428" t="s">
        <v>4731</v>
      </c>
      <c r="H189" s="104" t="str">
        <f>VLOOKUP(F189,'[2]reporte_padron_nominal (3)'!$S$5:$CR$1309,15,FALSE)</f>
        <v>TECNICO EN COMPUTACION E INFORMATICA/EN COMPUTADORAS</v>
      </c>
      <c r="I189" s="104" t="str">
        <f>VLOOKUP(F189,'[2]reporte_padron_nominal (3)'!$S$5:$CR$1309,14,FALSE)</f>
        <v>Técnico superior completo</v>
      </c>
      <c r="J189" s="104" t="str">
        <f>VLOOKUP(F189,'[2]reporte_padron_nominal (3)'!$S$5:$CR$1309,15,FALSE)</f>
        <v>TECNICO EN COMPUTACION E INFORMATICA/EN COMPUTADORAS</v>
      </c>
      <c r="K189" s="130">
        <v>2</v>
      </c>
      <c r="L189" s="130">
        <v>12</v>
      </c>
      <c r="M189" s="130">
        <f t="shared" si="3"/>
        <v>16800</v>
      </c>
      <c r="N189" s="131"/>
      <c r="O189" s="131"/>
      <c r="P189" s="131"/>
      <c r="Q189" s="131"/>
      <c r="R189" s="131"/>
    </row>
    <row r="190" spans="1:18" s="40" customFormat="1" x14ac:dyDescent="0.2">
      <c r="A190" s="322" t="s">
        <v>4549</v>
      </c>
      <c r="B190" s="295" t="s">
        <v>8075</v>
      </c>
      <c r="C190" s="297" t="s">
        <v>153</v>
      </c>
      <c r="D190" s="428" t="s">
        <v>579</v>
      </c>
      <c r="E190" s="436">
        <v>1200</v>
      </c>
      <c r="F190" s="428" t="s">
        <v>4732</v>
      </c>
      <c r="G190" s="428" t="s">
        <v>4733</v>
      </c>
      <c r="H190" s="104" t="str">
        <f>VLOOKUP(F190,'[2]reporte_padron_nominal (3)'!$S$5:$CR$1309,15,FALSE)</f>
        <v>TECNICO EN ENFERMERIA</v>
      </c>
      <c r="I190" s="104" t="str">
        <f>VLOOKUP(F190,'[2]reporte_padron_nominal (3)'!$S$5:$CR$1309,14,FALSE)</f>
        <v>Técnico superior completo</v>
      </c>
      <c r="J190" s="104" t="str">
        <f>VLOOKUP(F190,'[2]reporte_padron_nominal (3)'!$S$5:$CR$1309,15,FALSE)</f>
        <v>TECNICO EN ENFERMERIA</v>
      </c>
      <c r="K190" s="130">
        <v>2</v>
      </c>
      <c r="L190" s="130">
        <v>12</v>
      </c>
      <c r="M190" s="130">
        <f t="shared" si="3"/>
        <v>14400</v>
      </c>
      <c r="N190" s="131"/>
      <c r="O190" s="131"/>
      <c r="P190" s="131"/>
      <c r="Q190" s="131"/>
      <c r="R190" s="131"/>
    </row>
    <row r="191" spans="1:18" s="40" customFormat="1" x14ac:dyDescent="0.2">
      <c r="A191" s="322" t="s">
        <v>4549</v>
      </c>
      <c r="B191" s="295" t="s">
        <v>8075</v>
      </c>
      <c r="C191" s="297" t="s">
        <v>153</v>
      </c>
      <c r="D191" s="428" t="s">
        <v>682</v>
      </c>
      <c r="E191" s="436">
        <v>3000</v>
      </c>
      <c r="F191" s="428" t="s">
        <v>4734</v>
      </c>
      <c r="G191" s="428" t="s">
        <v>4735</v>
      </c>
      <c r="H191" s="104" t="str">
        <f>VLOOKUP(F191,'[2]reporte_padron_nominal (3)'!$S$5:$CR$1309,15,FALSE)</f>
        <v>MEDICO CIRUJANO</v>
      </c>
      <c r="I191" s="104" t="str">
        <f>VLOOKUP(F191,'[2]reporte_padron_nominal (3)'!$S$5:$CR$1309,14,FALSE)</f>
        <v>Superior completo</v>
      </c>
      <c r="J191" s="104" t="str">
        <f>VLOOKUP(F191,'[2]reporte_padron_nominal (3)'!$S$5:$CR$1309,15,FALSE)</f>
        <v>MEDICO CIRUJANO</v>
      </c>
      <c r="K191" s="130">
        <v>2</v>
      </c>
      <c r="L191" s="130">
        <v>12</v>
      </c>
      <c r="M191" s="130">
        <f t="shared" si="3"/>
        <v>36000</v>
      </c>
      <c r="N191" s="131"/>
      <c r="O191" s="131"/>
      <c r="P191" s="131"/>
      <c r="Q191" s="131"/>
      <c r="R191" s="131"/>
    </row>
    <row r="192" spans="1:18" s="40" customFormat="1" x14ac:dyDescent="0.2">
      <c r="A192" s="322" t="s">
        <v>4549</v>
      </c>
      <c r="B192" s="295" t="s">
        <v>8075</v>
      </c>
      <c r="C192" s="297" t="s">
        <v>153</v>
      </c>
      <c r="D192" s="428" t="s">
        <v>597</v>
      </c>
      <c r="E192" s="436">
        <v>1800</v>
      </c>
      <c r="F192" s="428" t="s">
        <v>4736</v>
      </c>
      <c r="G192" s="428" t="s">
        <v>4737</v>
      </c>
      <c r="H192" s="104" t="str">
        <f>VLOOKUP(F192,'[2]reporte_padron_nominal (3)'!$S$5:$CR$1309,15,FALSE)</f>
        <v>OBSTETRA</v>
      </c>
      <c r="I192" s="104" t="str">
        <f>VLOOKUP(F192,'[2]reporte_padron_nominal (3)'!$S$5:$CR$1309,14,FALSE)</f>
        <v>Superior completo</v>
      </c>
      <c r="J192" s="104" t="str">
        <f>VLOOKUP(F192,'[2]reporte_padron_nominal (3)'!$S$5:$CR$1309,15,FALSE)</f>
        <v>OBSTETRA</v>
      </c>
      <c r="K192" s="130">
        <v>2</v>
      </c>
      <c r="L192" s="130">
        <v>12</v>
      </c>
      <c r="M192" s="130">
        <f t="shared" si="3"/>
        <v>21600</v>
      </c>
      <c r="N192" s="131"/>
      <c r="O192" s="131"/>
      <c r="P192" s="131"/>
      <c r="Q192" s="131"/>
      <c r="R192" s="131"/>
    </row>
    <row r="193" spans="1:18" s="40" customFormat="1" x14ac:dyDescent="0.2">
      <c r="A193" s="322" t="s">
        <v>4549</v>
      </c>
      <c r="B193" s="295" t="s">
        <v>8075</v>
      </c>
      <c r="C193" s="297" t="s">
        <v>153</v>
      </c>
      <c r="D193" s="428" t="s">
        <v>1647</v>
      </c>
      <c r="E193" s="436">
        <v>1000</v>
      </c>
      <c r="F193" s="428" t="s">
        <v>4738</v>
      </c>
      <c r="G193" s="428" t="s">
        <v>4739</v>
      </c>
      <c r="H193" s="104" t="str">
        <f>VLOOKUP(F193,'[2]reporte_padron_nominal (3)'!$S$5:$CR$1309,15,FALSE)</f>
        <v>TECNICO EN MANTENIMIENTO</v>
      </c>
      <c r="I193" s="104" t="str">
        <f>VLOOKUP(F193,'[2]reporte_padron_nominal (3)'!$S$5:$CR$1309,14,FALSE)</f>
        <v>Técnico superior incompleto</v>
      </c>
      <c r="J193" s="104" t="str">
        <f>VLOOKUP(F193,'[2]reporte_padron_nominal (3)'!$S$5:$CR$1309,15,FALSE)</f>
        <v>TECNICO EN MANTENIMIENTO</v>
      </c>
      <c r="K193" s="130">
        <v>2</v>
      </c>
      <c r="L193" s="130">
        <v>12</v>
      </c>
      <c r="M193" s="130">
        <f t="shared" si="3"/>
        <v>12000</v>
      </c>
      <c r="N193" s="131"/>
      <c r="O193" s="131"/>
      <c r="P193" s="131"/>
      <c r="Q193" s="131"/>
      <c r="R193" s="131"/>
    </row>
    <row r="194" spans="1:18" s="40" customFormat="1" x14ac:dyDescent="0.2">
      <c r="A194" s="322" t="s">
        <v>4549</v>
      </c>
      <c r="B194" s="295" t="s">
        <v>8075</v>
      </c>
      <c r="C194" s="297" t="s">
        <v>153</v>
      </c>
      <c r="D194" s="428" t="s">
        <v>1647</v>
      </c>
      <c r="E194" s="436">
        <v>1400</v>
      </c>
      <c r="F194" s="428" t="s">
        <v>4740</v>
      </c>
      <c r="G194" s="428" t="s">
        <v>4741</v>
      </c>
      <c r="H194" s="104" t="str">
        <f>VLOOKUP(F194,'[2]reporte_padron_nominal (3)'!$S$5:$CR$1309,15,FALSE)</f>
        <v>TECNICO ELECTRICISTA EN GENERAL</v>
      </c>
      <c r="I194" s="104" t="str">
        <f>VLOOKUP(F194,'[2]reporte_padron_nominal (3)'!$S$5:$CR$1309,14,FALSE)</f>
        <v>Técnico superior incompleto</v>
      </c>
      <c r="J194" s="104" t="str">
        <f>VLOOKUP(F194,'[2]reporte_padron_nominal (3)'!$S$5:$CR$1309,15,FALSE)</f>
        <v>TECNICO ELECTRICISTA EN GENERAL</v>
      </c>
      <c r="K194" s="130">
        <v>2</v>
      </c>
      <c r="L194" s="130">
        <v>12</v>
      </c>
      <c r="M194" s="130">
        <f t="shared" si="3"/>
        <v>16800</v>
      </c>
      <c r="N194" s="131"/>
      <c r="O194" s="131"/>
      <c r="P194" s="131"/>
      <c r="Q194" s="131"/>
      <c r="R194" s="131"/>
    </row>
    <row r="195" spans="1:18" s="40" customFormat="1" x14ac:dyDescent="0.2">
      <c r="A195" s="322" t="s">
        <v>4549</v>
      </c>
      <c r="B195" s="295" t="s">
        <v>8075</v>
      </c>
      <c r="C195" s="297" t="s">
        <v>153</v>
      </c>
      <c r="D195" s="428" t="s">
        <v>590</v>
      </c>
      <c r="E195" s="436">
        <v>1800</v>
      </c>
      <c r="F195" s="428" t="s">
        <v>4742</v>
      </c>
      <c r="G195" s="428" t="s">
        <v>4743</v>
      </c>
      <c r="H195" s="104" t="str">
        <f>VLOOKUP(F195,'[2]reporte_padron_nominal (3)'!$S$5:$CR$1309,15,FALSE)</f>
        <v>CIRUJANO DENTISTA</v>
      </c>
      <c r="I195" s="104" t="str">
        <f>VLOOKUP(F195,'[2]reporte_padron_nominal (3)'!$S$5:$CR$1309,14,FALSE)</f>
        <v>Superior completo</v>
      </c>
      <c r="J195" s="104" t="str">
        <f>VLOOKUP(F195,'[2]reporte_padron_nominal (3)'!$S$5:$CR$1309,15,FALSE)</f>
        <v>CIRUJANO DENTISTA</v>
      </c>
      <c r="K195" s="130">
        <v>2</v>
      </c>
      <c r="L195" s="130">
        <v>12</v>
      </c>
      <c r="M195" s="130">
        <f t="shared" si="3"/>
        <v>21600</v>
      </c>
      <c r="N195" s="131"/>
      <c r="O195" s="131"/>
      <c r="P195" s="131"/>
      <c r="Q195" s="131"/>
      <c r="R195" s="131"/>
    </row>
    <row r="196" spans="1:18" s="40" customFormat="1" x14ac:dyDescent="0.2">
      <c r="A196" s="322" t="s">
        <v>4549</v>
      </c>
      <c r="B196" s="295" t="s">
        <v>8075</v>
      </c>
      <c r="C196" s="297" t="s">
        <v>153</v>
      </c>
      <c r="D196" s="428" t="s">
        <v>597</v>
      </c>
      <c r="E196" s="436">
        <v>2200</v>
      </c>
      <c r="F196" s="428" t="s">
        <v>4744</v>
      </c>
      <c r="G196" s="428" t="s">
        <v>4745</v>
      </c>
      <c r="H196" s="104" t="str">
        <f>VLOOKUP(F196,'[2]reporte_padron_nominal (3)'!$S$5:$CR$1309,15,FALSE)</f>
        <v>OBSTETRA</v>
      </c>
      <c r="I196" s="104" t="str">
        <f>VLOOKUP(F196,'[2]reporte_padron_nominal (3)'!$S$5:$CR$1309,14,FALSE)</f>
        <v>Superior completo</v>
      </c>
      <c r="J196" s="104" t="str">
        <f>VLOOKUP(F196,'[2]reporte_padron_nominal (3)'!$S$5:$CR$1309,15,FALSE)</f>
        <v>OBSTETRA</v>
      </c>
      <c r="K196" s="130">
        <v>2</v>
      </c>
      <c r="L196" s="130">
        <v>12</v>
      </c>
      <c r="M196" s="130">
        <f t="shared" si="3"/>
        <v>26400</v>
      </c>
      <c r="N196" s="131"/>
      <c r="O196" s="131"/>
      <c r="P196" s="131"/>
      <c r="Q196" s="131"/>
      <c r="R196" s="131"/>
    </row>
    <row r="197" spans="1:18" s="40" customFormat="1" x14ac:dyDescent="0.2">
      <c r="A197" s="322" t="s">
        <v>4549</v>
      </c>
      <c r="B197" s="295" t="s">
        <v>8075</v>
      </c>
      <c r="C197" s="297" t="s">
        <v>153</v>
      </c>
      <c r="D197" s="428" t="s">
        <v>655</v>
      </c>
      <c r="E197" s="436">
        <v>1000</v>
      </c>
      <c r="F197" s="428" t="s">
        <v>4746</v>
      </c>
      <c r="G197" s="428" t="s">
        <v>4747</v>
      </c>
      <c r="H197" s="104" t="str">
        <f>VLOOKUP(F197,'[2]reporte_padron_nominal (3)'!$S$5:$CR$1309,15,FALSE)</f>
        <v>TECNICO EN MANTENIMIENTO</v>
      </c>
      <c r="I197" s="104" t="str">
        <f>VLOOKUP(F197,'[2]reporte_padron_nominal (3)'!$S$5:$CR$1309,14,FALSE)</f>
        <v>Técnico superior incompleto</v>
      </c>
      <c r="J197" s="104" t="str">
        <f>VLOOKUP(F197,'[2]reporte_padron_nominal (3)'!$S$5:$CR$1309,15,FALSE)</f>
        <v>TECNICO EN MANTENIMIENTO</v>
      </c>
      <c r="K197" s="130">
        <v>2</v>
      </c>
      <c r="L197" s="130">
        <v>12</v>
      </c>
      <c r="M197" s="130">
        <f t="shared" si="3"/>
        <v>12000</v>
      </c>
      <c r="N197" s="131"/>
      <c r="O197" s="131"/>
      <c r="P197" s="131"/>
      <c r="Q197" s="131"/>
      <c r="R197" s="131"/>
    </row>
    <row r="198" spans="1:18" s="40" customFormat="1" x14ac:dyDescent="0.2">
      <c r="A198" s="322" t="s">
        <v>4549</v>
      </c>
      <c r="B198" s="295" t="s">
        <v>8075</v>
      </c>
      <c r="C198" s="297" t="s">
        <v>153</v>
      </c>
      <c r="D198" s="428" t="s">
        <v>1647</v>
      </c>
      <c r="E198" s="436">
        <v>1400</v>
      </c>
      <c r="F198" s="428" t="s">
        <v>4748</v>
      </c>
      <c r="G198" s="428" t="s">
        <v>4749</v>
      </c>
      <c r="H198" s="104" t="str">
        <f>VLOOKUP(F198,'[2]reporte_padron_nominal (3)'!$S$5:$CR$1309,15,FALSE)</f>
        <v>TECNICO EN MANTENIMIENTO</v>
      </c>
      <c r="I198" s="104" t="str">
        <f>VLOOKUP(F198,'[2]reporte_padron_nominal (3)'!$S$5:$CR$1309,14,FALSE)</f>
        <v>Técnico superior completo</v>
      </c>
      <c r="J198" s="104" t="str">
        <f>VLOOKUP(F198,'[2]reporte_padron_nominal (3)'!$S$5:$CR$1309,15,FALSE)</f>
        <v>TECNICO EN MANTENIMIENTO</v>
      </c>
      <c r="K198" s="130">
        <v>2</v>
      </c>
      <c r="L198" s="130">
        <v>12</v>
      </c>
      <c r="M198" s="130">
        <f t="shared" si="3"/>
        <v>16800</v>
      </c>
      <c r="N198" s="131"/>
      <c r="O198" s="131"/>
      <c r="P198" s="131"/>
      <c r="Q198" s="131"/>
      <c r="R198" s="131"/>
    </row>
    <row r="199" spans="1:18" s="40" customFormat="1" x14ac:dyDescent="0.2">
      <c r="A199" s="322" t="s">
        <v>4549</v>
      </c>
      <c r="B199" s="295" t="s">
        <v>8075</v>
      </c>
      <c r="C199" s="297" t="s">
        <v>153</v>
      </c>
      <c r="D199" s="428" t="s">
        <v>1647</v>
      </c>
      <c r="E199" s="436">
        <v>1000</v>
      </c>
      <c r="F199" s="428" t="s">
        <v>4750</v>
      </c>
      <c r="G199" s="428" t="s">
        <v>4751</v>
      </c>
      <c r="H199" s="104" t="str">
        <f>VLOOKUP(F199,'[2]reporte_padron_nominal (3)'!$S$5:$CR$1309,15,FALSE)</f>
        <v>TECNICO EN COMPUTACION E INFORMATICA/EN COMPUTADORAS</v>
      </c>
      <c r="I199" s="104" t="str">
        <f>VLOOKUP(F199,'[2]reporte_padron_nominal (3)'!$S$5:$CR$1309,14,FALSE)</f>
        <v>Técnico superior incompleto</v>
      </c>
      <c r="J199" s="104" t="str">
        <f>VLOOKUP(F199,'[2]reporte_padron_nominal (3)'!$S$5:$CR$1309,15,FALSE)</f>
        <v>TECNICO EN COMPUTACION E INFORMATICA/EN COMPUTADORAS</v>
      </c>
      <c r="K199" s="130">
        <v>2</v>
      </c>
      <c r="L199" s="130">
        <v>12</v>
      </c>
      <c r="M199" s="130">
        <f t="shared" si="3"/>
        <v>12000</v>
      </c>
      <c r="N199" s="131"/>
      <c r="O199" s="131"/>
      <c r="P199" s="131"/>
      <c r="Q199" s="131"/>
      <c r="R199" s="131"/>
    </row>
    <row r="200" spans="1:18" s="40" customFormat="1" x14ac:dyDescent="0.2">
      <c r="A200" s="322" t="s">
        <v>4549</v>
      </c>
      <c r="B200" s="295" t="s">
        <v>8075</v>
      </c>
      <c r="C200" s="297" t="s">
        <v>153</v>
      </c>
      <c r="D200" s="428" t="s">
        <v>586</v>
      </c>
      <c r="E200" s="436">
        <v>2500</v>
      </c>
      <c r="F200" s="428" t="s">
        <v>4752</v>
      </c>
      <c r="G200" s="428" t="s">
        <v>4753</v>
      </c>
      <c r="H200" s="104" t="str">
        <f>VLOOKUP(F200,'[2]reporte_padron_nominal (3)'!$S$5:$CR$1309,15,FALSE)</f>
        <v>ENFERMERA(O)</v>
      </c>
      <c r="I200" s="104" t="str">
        <f>VLOOKUP(F200,'[2]reporte_padron_nominal (3)'!$S$5:$CR$1309,14,FALSE)</f>
        <v>Superior completo</v>
      </c>
      <c r="J200" s="104" t="str">
        <f>VLOOKUP(F200,'[2]reporte_padron_nominal (3)'!$S$5:$CR$1309,15,FALSE)</f>
        <v>ENFERMERA(O)</v>
      </c>
      <c r="K200" s="130">
        <v>2</v>
      </c>
      <c r="L200" s="130">
        <v>2</v>
      </c>
      <c r="M200" s="130">
        <f t="shared" si="3"/>
        <v>5000</v>
      </c>
      <c r="N200" s="131"/>
      <c r="O200" s="131"/>
      <c r="P200" s="131"/>
      <c r="Q200" s="131"/>
      <c r="R200" s="131"/>
    </row>
    <row r="201" spans="1:18" s="40" customFormat="1" x14ac:dyDescent="0.2">
      <c r="A201" s="322" t="s">
        <v>4549</v>
      </c>
      <c r="B201" s="295" t="s">
        <v>8075</v>
      </c>
      <c r="C201" s="297" t="s">
        <v>153</v>
      </c>
      <c r="D201" s="428" t="s">
        <v>2088</v>
      </c>
      <c r="E201" s="436">
        <v>2000</v>
      </c>
      <c r="F201" s="428" t="s">
        <v>4754</v>
      </c>
      <c r="G201" s="428" t="s">
        <v>4755</v>
      </c>
      <c r="H201" s="104" t="str">
        <f>VLOOKUP(F201,'[2]reporte_padron_nominal (3)'!$S$5:$CR$1309,15,FALSE)</f>
        <v>OBSTETRA</v>
      </c>
      <c r="I201" s="104" t="str">
        <f>VLOOKUP(F201,'[2]reporte_padron_nominal (3)'!$S$5:$CR$1309,14,FALSE)</f>
        <v>Superior completo</v>
      </c>
      <c r="J201" s="104" t="str">
        <f>VLOOKUP(F201,'[2]reporte_padron_nominal (3)'!$S$5:$CR$1309,15,FALSE)</f>
        <v>OBSTETRA</v>
      </c>
      <c r="K201" s="130">
        <v>2</v>
      </c>
      <c r="L201" s="130">
        <v>12</v>
      </c>
      <c r="M201" s="130">
        <f t="shared" si="3"/>
        <v>24000</v>
      </c>
      <c r="N201" s="131"/>
      <c r="O201" s="131"/>
      <c r="P201" s="131"/>
      <c r="Q201" s="131"/>
      <c r="R201" s="131"/>
    </row>
    <row r="202" spans="1:18" s="40" customFormat="1" x14ac:dyDescent="0.2">
      <c r="A202" s="322" t="s">
        <v>4549</v>
      </c>
      <c r="B202" s="295" t="s">
        <v>8075</v>
      </c>
      <c r="C202" s="297" t="s">
        <v>153</v>
      </c>
      <c r="D202" s="428" t="s">
        <v>597</v>
      </c>
      <c r="E202" s="436">
        <v>2000</v>
      </c>
      <c r="F202" s="428" t="s">
        <v>4756</v>
      </c>
      <c r="G202" s="428" t="s">
        <v>4757</v>
      </c>
      <c r="H202" s="104" t="str">
        <f>VLOOKUP(F202,'[2]reporte_padron_nominal (3)'!$S$5:$CR$1309,15,FALSE)</f>
        <v>OBSTETRA</v>
      </c>
      <c r="I202" s="104" t="str">
        <f>VLOOKUP(F202,'[2]reporte_padron_nominal (3)'!$S$5:$CR$1309,14,FALSE)</f>
        <v>Superior completo</v>
      </c>
      <c r="J202" s="104" t="str">
        <f>VLOOKUP(F202,'[2]reporte_padron_nominal (3)'!$S$5:$CR$1309,15,FALSE)</f>
        <v>OBSTETRA</v>
      </c>
      <c r="K202" s="130">
        <v>2</v>
      </c>
      <c r="L202" s="130">
        <v>12</v>
      </c>
      <c r="M202" s="130">
        <f t="shared" si="3"/>
        <v>24000</v>
      </c>
      <c r="N202" s="131"/>
      <c r="O202" s="131"/>
      <c r="P202" s="131"/>
      <c r="Q202" s="131"/>
      <c r="R202" s="131"/>
    </row>
    <row r="203" spans="1:18" s="40" customFormat="1" x14ac:dyDescent="0.2">
      <c r="A203" s="322" t="s">
        <v>4549</v>
      </c>
      <c r="B203" s="295" t="s">
        <v>8075</v>
      </c>
      <c r="C203" s="297" t="s">
        <v>153</v>
      </c>
      <c r="D203" s="428" t="s">
        <v>597</v>
      </c>
      <c r="E203" s="436">
        <v>2000</v>
      </c>
      <c r="F203" s="428" t="s">
        <v>4758</v>
      </c>
      <c r="G203" s="428" t="s">
        <v>4759</v>
      </c>
      <c r="H203" s="104" t="str">
        <f>VLOOKUP(F203,'[2]reporte_padron_nominal (3)'!$S$5:$CR$1309,15,FALSE)</f>
        <v>OBSTETRA</v>
      </c>
      <c r="I203" s="104" t="str">
        <f>VLOOKUP(F203,'[2]reporte_padron_nominal (3)'!$S$5:$CR$1309,14,FALSE)</f>
        <v>Superior completo</v>
      </c>
      <c r="J203" s="104" t="str">
        <f>VLOOKUP(F203,'[2]reporte_padron_nominal (3)'!$S$5:$CR$1309,15,FALSE)</f>
        <v>OBSTETRA</v>
      </c>
      <c r="K203" s="130">
        <v>2</v>
      </c>
      <c r="L203" s="130">
        <v>12</v>
      </c>
      <c r="M203" s="130">
        <f t="shared" si="3"/>
        <v>24000</v>
      </c>
      <c r="N203" s="131"/>
      <c r="O203" s="131"/>
      <c r="P203" s="131"/>
      <c r="Q203" s="131"/>
      <c r="R203" s="131"/>
    </row>
    <row r="204" spans="1:18" s="40" customFormat="1" x14ac:dyDescent="0.2">
      <c r="A204" s="322" t="s">
        <v>4549</v>
      </c>
      <c r="B204" s="295" t="s">
        <v>8075</v>
      </c>
      <c r="C204" s="297" t="s">
        <v>153</v>
      </c>
      <c r="D204" s="428" t="s">
        <v>679</v>
      </c>
      <c r="E204" s="436">
        <v>2500</v>
      </c>
      <c r="F204" s="428" t="s">
        <v>4760</v>
      </c>
      <c r="G204" s="428" t="s">
        <v>4761</v>
      </c>
      <c r="H204" s="104" t="str">
        <f>VLOOKUP(F204,'[2]reporte_padron_nominal (3)'!$S$5:$CR$1309,15,FALSE)</f>
        <v>PSICOLOGO</v>
      </c>
      <c r="I204" s="104" t="str">
        <f>VLOOKUP(F204,'[2]reporte_padron_nominal (3)'!$S$5:$CR$1309,14,FALSE)</f>
        <v>Superior completo</v>
      </c>
      <c r="J204" s="104" t="str">
        <f>VLOOKUP(F204,'[2]reporte_padron_nominal (3)'!$S$5:$CR$1309,15,FALSE)</f>
        <v>PSICOLOGO</v>
      </c>
      <c r="K204" s="130">
        <v>2</v>
      </c>
      <c r="L204" s="130">
        <v>12</v>
      </c>
      <c r="M204" s="130">
        <f t="shared" si="3"/>
        <v>30000</v>
      </c>
      <c r="N204" s="131"/>
      <c r="O204" s="131"/>
      <c r="P204" s="131"/>
      <c r="Q204" s="131"/>
      <c r="R204" s="131"/>
    </row>
    <row r="205" spans="1:18" s="40" customFormat="1" x14ac:dyDescent="0.2">
      <c r="A205" s="322" t="s">
        <v>4549</v>
      </c>
      <c r="B205" s="295" t="s">
        <v>8075</v>
      </c>
      <c r="C205" s="297" t="s">
        <v>153</v>
      </c>
      <c r="D205" s="428" t="s">
        <v>682</v>
      </c>
      <c r="E205" s="436">
        <v>3725.81</v>
      </c>
      <c r="F205" s="428" t="s">
        <v>4762</v>
      </c>
      <c r="G205" s="428" t="s">
        <v>4763</v>
      </c>
      <c r="H205" s="104" t="s">
        <v>2066</v>
      </c>
      <c r="I205" s="104" t="s">
        <v>4764</v>
      </c>
      <c r="J205" s="104" t="s">
        <v>2066</v>
      </c>
      <c r="K205" s="130">
        <v>2</v>
      </c>
      <c r="L205" s="130">
        <v>2</v>
      </c>
      <c r="M205" s="130">
        <f t="shared" si="3"/>
        <v>7451.62</v>
      </c>
      <c r="N205" s="131"/>
      <c r="O205" s="131"/>
      <c r="P205" s="131"/>
      <c r="Q205" s="131"/>
      <c r="R205" s="131"/>
    </row>
    <row r="206" spans="1:18" s="40" customFormat="1" x14ac:dyDescent="0.2">
      <c r="A206" s="322" t="s">
        <v>4549</v>
      </c>
      <c r="B206" s="295" t="s">
        <v>8075</v>
      </c>
      <c r="C206" s="297" t="s">
        <v>153</v>
      </c>
      <c r="D206" s="428" t="s">
        <v>736</v>
      </c>
      <c r="E206" s="436">
        <v>1400</v>
      </c>
      <c r="F206" s="428" t="s">
        <v>4765</v>
      </c>
      <c r="G206" s="428" t="s">
        <v>4766</v>
      </c>
      <c r="H206" s="104" t="str">
        <f>VLOOKUP(F206,'[2]reporte_padron_nominal (3)'!$S$5:$CR$1309,15,FALSE)</f>
        <v>TECNICO EN COMPUTACION E INFORMATICA/EN COMPUTADORAS</v>
      </c>
      <c r="I206" s="104" t="str">
        <f>VLOOKUP(F206,'[2]reporte_padron_nominal (3)'!$S$5:$CR$1309,14,FALSE)</f>
        <v>Técnico superior completo</v>
      </c>
      <c r="J206" s="104" t="str">
        <f>VLOOKUP(F206,'[2]reporte_padron_nominal (3)'!$S$5:$CR$1309,15,FALSE)</f>
        <v>TECNICO EN COMPUTACION E INFORMATICA/EN COMPUTADORAS</v>
      </c>
      <c r="K206" s="130">
        <v>2</v>
      </c>
      <c r="L206" s="130">
        <v>12</v>
      </c>
      <c r="M206" s="130">
        <f t="shared" si="3"/>
        <v>16800</v>
      </c>
      <c r="N206" s="131"/>
      <c r="O206" s="131"/>
      <c r="P206" s="131"/>
      <c r="Q206" s="131"/>
      <c r="R206" s="131"/>
    </row>
    <row r="207" spans="1:18" s="40" customFormat="1" x14ac:dyDescent="0.2">
      <c r="A207" s="322" t="s">
        <v>4549</v>
      </c>
      <c r="B207" s="295" t="s">
        <v>8075</v>
      </c>
      <c r="C207" s="297" t="s">
        <v>153</v>
      </c>
      <c r="D207" s="428" t="s">
        <v>648</v>
      </c>
      <c r="E207" s="436">
        <v>1200</v>
      </c>
      <c r="F207" s="428" t="s">
        <v>4767</v>
      </c>
      <c r="G207" s="428" t="s">
        <v>4768</v>
      </c>
      <c r="H207" s="104" t="str">
        <f>VLOOKUP(F207,'[2]reporte_padron_nominal (3)'!$S$5:$CR$1309,15,FALSE)</f>
        <v>TECNICO AUTOMOTRIZ</v>
      </c>
      <c r="I207" s="104" t="str">
        <f>VLOOKUP(F207,'[2]reporte_padron_nominal (3)'!$S$5:$CR$1309,14,FALSE)</f>
        <v>Técnico superior incompleto</v>
      </c>
      <c r="J207" s="104" t="str">
        <f>VLOOKUP(F207,'[2]reporte_padron_nominal (3)'!$S$5:$CR$1309,15,FALSE)</f>
        <v>TECNICO AUTOMOTRIZ</v>
      </c>
      <c r="K207" s="130">
        <v>2</v>
      </c>
      <c r="L207" s="130">
        <v>12</v>
      </c>
      <c r="M207" s="130">
        <f t="shared" si="3"/>
        <v>14400</v>
      </c>
      <c r="N207" s="131"/>
      <c r="O207" s="131"/>
      <c r="P207" s="131"/>
      <c r="Q207" s="131"/>
      <c r="R207" s="131"/>
    </row>
    <row r="208" spans="1:18" s="40" customFormat="1" x14ac:dyDescent="0.2">
      <c r="A208" s="322" t="s">
        <v>4549</v>
      </c>
      <c r="B208" s="295" t="s">
        <v>8075</v>
      </c>
      <c r="C208" s="297" t="s">
        <v>153</v>
      </c>
      <c r="D208" s="428" t="s">
        <v>736</v>
      </c>
      <c r="E208" s="436">
        <v>1400</v>
      </c>
      <c r="F208" s="428" t="s">
        <v>4769</v>
      </c>
      <c r="G208" s="428" t="s">
        <v>4770</v>
      </c>
      <c r="H208" s="104" t="str">
        <f>VLOOKUP(F208,'[2]reporte_padron_nominal (3)'!$S$5:$CR$1309,15,FALSE)</f>
        <v>TECNICO EN COMPUTACION E INFORMATICA/EN COMPUTADORAS</v>
      </c>
      <c r="I208" s="104" t="str">
        <f>VLOOKUP(F208,'[2]reporte_padron_nominal (3)'!$S$5:$CR$1309,14,FALSE)</f>
        <v>Técnico superior completo</v>
      </c>
      <c r="J208" s="104" t="str">
        <f>VLOOKUP(F208,'[2]reporte_padron_nominal (3)'!$S$5:$CR$1309,15,FALSE)</f>
        <v>TECNICO EN COMPUTACION E INFORMATICA/EN COMPUTADORAS</v>
      </c>
      <c r="K208" s="130">
        <v>2</v>
      </c>
      <c r="L208" s="130">
        <v>12</v>
      </c>
      <c r="M208" s="130">
        <f t="shared" si="3"/>
        <v>16800</v>
      </c>
      <c r="N208" s="131"/>
      <c r="O208" s="131"/>
      <c r="P208" s="131"/>
      <c r="Q208" s="131"/>
      <c r="R208" s="131"/>
    </row>
    <row r="209" spans="1:18" s="40" customFormat="1" x14ac:dyDescent="0.2">
      <c r="A209" s="322" t="s">
        <v>4549</v>
      </c>
      <c r="B209" s="295" t="s">
        <v>8075</v>
      </c>
      <c r="C209" s="297" t="s">
        <v>153</v>
      </c>
      <c r="D209" s="428" t="s">
        <v>821</v>
      </c>
      <c r="E209" s="436">
        <v>1400</v>
      </c>
      <c r="F209" s="428" t="s">
        <v>4771</v>
      </c>
      <c r="G209" s="428" t="s">
        <v>4772</v>
      </c>
      <c r="H209" s="104" t="str">
        <f>VLOOKUP(F209,'[2]reporte_padron_nominal (3)'!$S$5:$CR$1309,15,FALSE)</f>
        <v>TECNICO DE FARMACIA</v>
      </c>
      <c r="I209" s="104" t="str">
        <f>VLOOKUP(F209,'[2]reporte_padron_nominal (3)'!$S$5:$CR$1309,14,FALSE)</f>
        <v>Técnico superior completo</v>
      </c>
      <c r="J209" s="104" t="str">
        <f>VLOOKUP(F209,'[2]reporte_padron_nominal (3)'!$S$5:$CR$1309,15,FALSE)</f>
        <v>TECNICO DE FARMACIA</v>
      </c>
      <c r="K209" s="130">
        <v>2</v>
      </c>
      <c r="L209" s="130">
        <v>12</v>
      </c>
      <c r="M209" s="130">
        <f t="shared" si="3"/>
        <v>16800</v>
      </c>
      <c r="N209" s="131"/>
      <c r="O209" s="131"/>
      <c r="P209" s="131"/>
      <c r="Q209" s="131"/>
      <c r="R209" s="131"/>
    </row>
    <row r="210" spans="1:18" s="40" customFormat="1" x14ac:dyDescent="0.2">
      <c r="A210" s="322" t="s">
        <v>4549</v>
      </c>
      <c r="B210" s="295" t="s">
        <v>8075</v>
      </c>
      <c r="C210" s="297" t="s">
        <v>153</v>
      </c>
      <c r="D210" s="428" t="s">
        <v>1647</v>
      </c>
      <c r="E210" s="436">
        <v>1016.13</v>
      </c>
      <c r="F210" s="428" t="s">
        <v>4773</v>
      </c>
      <c r="G210" s="428" t="s">
        <v>4774</v>
      </c>
      <c r="H210" s="104" t="s">
        <v>1707</v>
      </c>
      <c r="I210" s="104" t="str">
        <f>VLOOKUP(F210,'[2]reporte_padron_nominal (3)'!$S$5:$CR$1309,14,FALSE)</f>
        <v>Secundaria completa</v>
      </c>
      <c r="J210" s="104" t="s">
        <v>1707</v>
      </c>
      <c r="K210" s="130">
        <v>2</v>
      </c>
      <c r="L210" s="130">
        <v>2</v>
      </c>
      <c r="M210" s="130">
        <f t="shared" si="3"/>
        <v>2032.26</v>
      </c>
      <c r="N210" s="131"/>
      <c r="O210" s="131"/>
      <c r="P210" s="131"/>
      <c r="Q210" s="131"/>
      <c r="R210" s="131"/>
    </row>
    <row r="211" spans="1:18" s="40" customFormat="1" x14ac:dyDescent="0.2">
      <c r="A211" s="322" t="s">
        <v>4549</v>
      </c>
      <c r="B211" s="295" t="s">
        <v>8075</v>
      </c>
      <c r="C211" s="297" t="s">
        <v>153</v>
      </c>
      <c r="D211" s="428" t="s">
        <v>590</v>
      </c>
      <c r="E211" s="436">
        <v>2000</v>
      </c>
      <c r="F211" s="428" t="s">
        <v>4775</v>
      </c>
      <c r="G211" s="428" t="s">
        <v>4776</v>
      </c>
      <c r="H211" s="104" t="str">
        <f>VLOOKUP(F211,'[2]reporte_padron_nominal (3)'!$S$5:$CR$1309,15,FALSE)</f>
        <v>CIRUJANO DENTISTA</v>
      </c>
      <c r="I211" s="104" t="str">
        <f>VLOOKUP(F211,'[2]reporte_padron_nominal (3)'!$S$5:$CR$1309,14,FALSE)</f>
        <v>Superior completo</v>
      </c>
      <c r="J211" s="104" t="str">
        <f>VLOOKUP(F211,'[2]reporte_padron_nominal (3)'!$S$5:$CR$1309,15,FALSE)</f>
        <v>CIRUJANO DENTISTA</v>
      </c>
      <c r="K211" s="130">
        <v>2</v>
      </c>
      <c r="L211" s="130">
        <v>12</v>
      </c>
      <c r="M211" s="130">
        <f t="shared" si="3"/>
        <v>24000</v>
      </c>
      <c r="N211" s="131"/>
      <c r="O211" s="131"/>
      <c r="P211" s="131"/>
      <c r="Q211" s="131"/>
      <c r="R211" s="131"/>
    </row>
    <row r="212" spans="1:18" s="40" customFormat="1" x14ac:dyDescent="0.2">
      <c r="A212" s="322" t="s">
        <v>4549</v>
      </c>
      <c r="B212" s="295" t="s">
        <v>8075</v>
      </c>
      <c r="C212" s="297" t="s">
        <v>153</v>
      </c>
      <c r="D212" s="428" t="s">
        <v>648</v>
      </c>
      <c r="E212" s="436">
        <v>1200</v>
      </c>
      <c r="F212" s="428" t="s">
        <v>4777</v>
      </c>
      <c r="G212" s="428" t="s">
        <v>4778</v>
      </c>
      <c r="H212" s="104" t="str">
        <f>VLOOKUP(F212,'[2]reporte_padron_nominal (3)'!$S$5:$CR$1309,15,FALSE)</f>
        <v>TECNICO AUTOMOTRIZ</v>
      </c>
      <c r="I212" s="104" t="str">
        <f>VLOOKUP(F212,'[2]reporte_padron_nominal (3)'!$S$5:$CR$1309,14,FALSE)</f>
        <v>Técnico superior incompleto</v>
      </c>
      <c r="J212" s="104" t="str">
        <f>VLOOKUP(F212,'[2]reporte_padron_nominal (3)'!$S$5:$CR$1309,15,FALSE)</f>
        <v>TECNICO AUTOMOTRIZ</v>
      </c>
      <c r="K212" s="130">
        <v>2</v>
      </c>
      <c r="L212" s="130">
        <v>12</v>
      </c>
      <c r="M212" s="130">
        <f t="shared" si="3"/>
        <v>14400</v>
      </c>
      <c r="N212" s="131"/>
      <c r="O212" s="131"/>
      <c r="P212" s="131"/>
      <c r="Q212" s="131"/>
      <c r="R212" s="131"/>
    </row>
    <row r="213" spans="1:18" s="40" customFormat="1" x14ac:dyDescent="0.2">
      <c r="A213" s="322" t="s">
        <v>4549</v>
      </c>
      <c r="B213" s="295" t="s">
        <v>8075</v>
      </c>
      <c r="C213" s="297" t="s">
        <v>153</v>
      </c>
      <c r="D213" s="428" t="s">
        <v>648</v>
      </c>
      <c r="E213" s="436">
        <v>1400</v>
      </c>
      <c r="F213" s="428" t="s">
        <v>4779</v>
      </c>
      <c r="G213" s="428" t="s">
        <v>4780</v>
      </c>
      <c r="H213" s="104" t="str">
        <f>VLOOKUP(F213,'[2]reporte_padron_nominal (3)'!$S$5:$CR$1309,15,FALSE)</f>
        <v>TECNICO AUTOMOTRIZ</v>
      </c>
      <c r="I213" s="104" t="str">
        <f>VLOOKUP(F213,'[2]reporte_padron_nominal (3)'!$S$5:$CR$1309,14,FALSE)</f>
        <v>Técnico superior incompleto</v>
      </c>
      <c r="J213" s="104" t="str">
        <f>VLOOKUP(F213,'[2]reporte_padron_nominal (3)'!$S$5:$CR$1309,15,FALSE)</f>
        <v>TECNICO AUTOMOTRIZ</v>
      </c>
      <c r="K213" s="130">
        <v>2</v>
      </c>
      <c r="L213" s="130">
        <v>12</v>
      </c>
      <c r="M213" s="130">
        <f t="shared" si="3"/>
        <v>16800</v>
      </c>
      <c r="N213" s="131"/>
      <c r="O213" s="131"/>
      <c r="P213" s="131"/>
      <c r="Q213" s="131"/>
      <c r="R213" s="131"/>
    </row>
    <row r="214" spans="1:18" s="40" customFormat="1" x14ac:dyDescent="0.2">
      <c r="A214" s="322" t="s">
        <v>4549</v>
      </c>
      <c r="B214" s="295" t="s">
        <v>8075</v>
      </c>
      <c r="C214" s="297" t="s">
        <v>153</v>
      </c>
      <c r="D214" s="428" t="s">
        <v>597</v>
      </c>
      <c r="E214" s="436">
        <v>2400</v>
      </c>
      <c r="F214" s="428" t="s">
        <v>4781</v>
      </c>
      <c r="G214" s="428" t="s">
        <v>4782</v>
      </c>
      <c r="H214" s="104" t="str">
        <f>VLOOKUP(F214,'[2]reporte_padron_nominal (3)'!$S$5:$CR$1309,15,FALSE)</f>
        <v>OBSTETRA</v>
      </c>
      <c r="I214" s="104" t="str">
        <f>VLOOKUP(F214,'[2]reporte_padron_nominal (3)'!$S$5:$CR$1309,14,FALSE)</f>
        <v>Superior completo</v>
      </c>
      <c r="J214" s="104" t="str">
        <f>VLOOKUP(F214,'[2]reporte_padron_nominal (3)'!$S$5:$CR$1309,15,FALSE)</f>
        <v>OBSTETRA</v>
      </c>
      <c r="K214" s="130">
        <v>2</v>
      </c>
      <c r="L214" s="130">
        <v>12</v>
      </c>
      <c r="M214" s="130">
        <f t="shared" si="3"/>
        <v>28800</v>
      </c>
      <c r="N214" s="131"/>
      <c r="O214" s="131"/>
      <c r="P214" s="131"/>
      <c r="Q214" s="131"/>
      <c r="R214" s="131"/>
    </row>
    <row r="215" spans="1:18" s="40" customFormat="1" x14ac:dyDescent="0.2">
      <c r="A215" s="322" t="s">
        <v>4549</v>
      </c>
      <c r="B215" s="295" t="s">
        <v>8075</v>
      </c>
      <c r="C215" s="297" t="s">
        <v>153</v>
      </c>
      <c r="D215" s="428" t="s">
        <v>586</v>
      </c>
      <c r="E215" s="436">
        <v>2400</v>
      </c>
      <c r="F215" s="428" t="s">
        <v>4783</v>
      </c>
      <c r="G215" s="428" t="s">
        <v>4784</v>
      </c>
      <c r="H215" s="104" t="str">
        <f>VLOOKUP(F215,'[2]reporte_padron_nominal (3)'!$S$5:$CR$1309,15,FALSE)</f>
        <v>ENFERMERA(O)</v>
      </c>
      <c r="I215" s="104" t="str">
        <f>VLOOKUP(F215,'[2]reporte_padron_nominal (3)'!$S$5:$CR$1309,14,FALSE)</f>
        <v>Superior completo</v>
      </c>
      <c r="J215" s="104" t="str">
        <f>VLOOKUP(F215,'[2]reporte_padron_nominal (3)'!$S$5:$CR$1309,15,FALSE)</f>
        <v>ENFERMERA(O)</v>
      </c>
      <c r="K215" s="130">
        <v>2</v>
      </c>
      <c r="L215" s="130">
        <v>12</v>
      </c>
      <c r="M215" s="130">
        <f t="shared" si="3"/>
        <v>28800</v>
      </c>
      <c r="N215" s="131"/>
      <c r="O215" s="131"/>
      <c r="P215" s="131"/>
      <c r="Q215" s="131"/>
      <c r="R215" s="131"/>
    </row>
    <row r="216" spans="1:18" s="40" customFormat="1" x14ac:dyDescent="0.2">
      <c r="A216" s="322" t="s">
        <v>4549</v>
      </c>
      <c r="B216" s="295" t="s">
        <v>8075</v>
      </c>
      <c r="C216" s="297" t="s">
        <v>153</v>
      </c>
      <c r="D216" s="428" t="s">
        <v>586</v>
      </c>
      <c r="E216" s="436">
        <v>2000</v>
      </c>
      <c r="F216" s="428" t="s">
        <v>4785</v>
      </c>
      <c r="G216" s="428" t="s">
        <v>4786</v>
      </c>
      <c r="H216" s="104" t="str">
        <f>VLOOKUP(F216,'[2]reporte_padron_nominal (3)'!$S$5:$CR$1309,15,FALSE)</f>
        <v>ENFERMERA(O)</v>
      </c>
      <c r="I216" s="104" t="str">
        <f>VLOOKUP(F216,'[2]reporte_padron_nominal (3)'!$S$5:$CR$1309,14,FALSE)</f>
        <v>Superior completo</v>
      </c>
      <c r="J216" s="104" t="str">
        <f>VLOOKUP(F216,'[2]reporte_padron_nominal (3)'!$S$5:$CR$1309,15,FALSE)</f>
        <v>ENFERMERA(O)</v>
      </c>
      <c r="K216" s="130">
        <v>2</v>
      </c>
      <c r="L216" s="130">
        <v>12</v>
      </c>
      <c r="M216" s="130">
        <f t="shared" si="3"/>
        <v>24000</v>
      </c>
      <c r="N216" s="131"/>
      <c r="O216" s="131"/>
      <c r="P216" s="131"/>
      <c r="Q216" s="131"/>
      <c r="R216" s="131"/>
    </row>
    <row r="217" spans="1:18" s="40" customFormat="1" x14ac:dyDescent="0.2">
      <c r="A217" s="322" t="s">
        <v>4549</v>
      </c>
      <c r="B217" s="295" t="s">
        <v>8075</v>
      </c>
      <c r="C217" s="297" t="s">
        <v>153</v>
      </c>
      <c r="D217" s="428" t="s">
        <v>597</v>
      </c>
      <c r="E217" s="436">
        <v>2500</v>
      </c>
      <c r="F217" s="428" t="s">
        <v>4787</v>
      </c>
      <c r="G217" s="428" t="s">
        <v>4788</v>
      </c>
      <c r="H217" s="104" t="str">
        <f>VLOOKUP(F217,'[2]reporte_padron_nominal (3)'!$S$5:$CR$1309,15,FALSE)</f>
        <v>OBSTETRA</v>
      </c>
      <c r="I217" s="104" t="str">
        <f>VLOOKUP(F217,'[2]reporte_padron_nominal (3)'!$S$5:$CR$1309,14,FALSE)</f>
        <v>Superior completo</v>
      </c>
      <c r="J217" s="104" t="str">
        <f>VLOOKUP(F217,'[2]reporte_padron_nominal (3)'!$S$5:$CR$1309,15,FALSE)</f>
        <v>OBSTETRA</v>
      </c>
      <c r="K217" s="130">
        <v>2</v>
      </c>
      <c r="L217" s="130">
        <v>12</v>
      </c>
      <c r="M217" s="130">
        <f t="shared" si="3"/>
        <v>30000</v>
      </c>
      <c r="N217" s="131"/>
      <c r="O217" s="131"/>
      <c r="P217" s="131"/>
      <c r="Q217" s="131"/>
      <c r="R217" s="131"/>
    </row>
    <row r="218" spans="1:18" s="40" customFormat="1" x14ac:dyDescent="0.2">
      <c r="A218" s="322" t="s">
        <v>4549</v>
      </c>
      <c r="B218" s="295" t="s">
        <v>8075</v>
      </c>
      <c r="C218" s="297" t="s">
        <v>153</v>
      </c>
      <c r="D218" s="428" t="s">
        <v>586</v>
      </c>
      <c r="E218" s="436">
        <v>2200</v>
      </c>
      <c r="F218" s="428" t="s">
        <v>4789</v>
      </c>
      <c r="G218" s="428" t="s">
        <v>4790</v>
      </c>
      <c r="H218" s="104" t="str">
        <f>VLOOKUP(F218,'[2]reporte_padron_nominal (3)'!$S$5:$CR$1309,15,FALSE)</f>
        <v>ENFERMERA(O)</v>
      </c>
      <c r="I218" s="104" t="str">
        <f>VLOOKUP(F218,'[2]reporte_padron_nominal (3)'!$S$5:$CR$1309,14,FALSE)</f>
        <v>Superior completo</v>
      </c>
      <c r="J218" s="104" t="str">
        <f>VLOOKUP(F218,'[2]reporte_padron_nominal (3)'!$S$5:$CR$1309,15,FALSE)</f>
        <v>ENFERMERA(O)</v>
      </c>
      <c r="K218" s="130">
        <v>2</v>
      </c>
      <c r="L218" s="130">
        <v>12</v>
      </c>
      <c r="M218" s="130">
        <f t="shared" si="3"/>
        <v>26400</v>
      </c>
      <c r="N218" s="131"/>
      <c r="O218" s="131"/>
      <c r="P218" s="131"/>
      <c r="Q218" s="131"/>
      <c r="R218" s="131"/>
    </row>
    <row r="219" spans="1:18" s="40" customFormat="1" x14ac:dyDescent="0.2">
      <c r="A219" s="322" t="s">
        <v>4549</v>
      </c>
      <c r="B219" s="295" t="s">
        <v>8075</v>
      </c>
      <c r="C219" s="297" t="s">
        <v>153</v>
      </c>
      <c r="D219" s="428" t="s">
        <v>590</v>
      </c>
      <c r="E219" s="436">
        <v>2500</v>
      </c>
      <c r="F219" s="428" t="s">
        <v>4791</v>
      </c>
      <c r="G219" s="428" t="s">
        <v>4792</v>
      </c>
      <c r="H219" s="104" t="str">
        <f>VLOOKUP(F219,'[2]reporte_padron_nominal (3)'!$S$5:$CR$1309,15,FALSE)</f>
        <v>CIRUJANO DENTISTA</v>
      </c>
      <c r="I219" s="104" t="str">
        <f>VLOOKUP(F219,'[2]reporte_padron_nominal (3)'!$S$5:$CR$1309,14,FALSE)</f>
        <v>Superior completo</v>
      </c>
      <c r="J219" s="104" t="str">
        <f>VLOOKUP(F219,'[2]reporte_padron_nominal (3)'!$S$5:$CR$1309,15,FALSE)</f>
        <v>CIRUJANO DENTISTA</v>
      </c>
      <c r="K219" s="130">
        <v>2</v>
      </c>
      <c r="L219" s="130">
        <v>12</v>
      </c>
      <c r="M219" s="130">
        <f t="shared" si="3"/>
        <v>30000</v>
      </c>
      <c r="N219" s="131"/>
      <c r="O219" s="131"/>
      <c r="P219" s="131"/>
      <c r="Q219" s="131"/>
      <c r="R219" s="131"/>
    </row>
    <row r="220" spans="1:18" s="40" customFormat="1" x14ac:dyDescent="0.2">
      <c r="A220" s="322" t="s">
        <v>4549</v>
      </c>
      <c r="B220" s="295" t="s">
        <v>8075</v>
      </c>
      <c r="C220" s="297" t="s">
        <v>153</v>
      </c>
      <c r="D220" s="428" t="s">
        <v>597</v>
      </c>
      <c r="E220" s="436">
        <v>2500</v>
      </c>
      <c r="F220" s="428" t="s">
        <v>4793</v>
      </c>
      <c r="G220" s="428" t="s">
        <v>4794</v>
      </c>
      <c r="H220" s="104" t="str">
        <f>VLOOKUP(F220,'[2]reporte_padron_nominal (3)'!$S$5:$CR$1309,15,FALSE)</f>
        <v>OBSTETRA</v>
      </c>
      <c r="I220" s="104" t="str">
        <f>VLOOKUP(F220,'[2]reporte_padron_nominal (3)'!$S$5:$CR$1309,14,FALSE)</f>
        <v>Superior completo</v>
      </c>
      <c r="J220" s="104" t="str">
        <f>VLOOKUP(F220,'[2]reporte_padron_nominal (3)'!$S$5:$CR$1309,15,FALSE)</f>
        <v>OBSTETRA</v>
      </c>
      <c r="K220" s="130">
        <v>2</v>
      </c>
      <c r="L220" s="130">
        <v>12</v>
      </c>
      <c r="M220" s="130">
        <f t="shared" si="3"/>
        <v>30000</v>
      </c>
      <c r="N220" s="131"/>
      <c r="O220" s="131"/>
      <c r="P220" s="131"/>
      <c r="Q220" s="131"/>
      <c r="R220" s="131"/>
    </row>
    <row r="221" spans="1:18" s="40" customFormat="1" x14ac:dyDescent="0.2">
      <c r="A221" s="322" t="s">
        <v>4549</v>
      </c>
      <c r="B221" s="295" t="s">
        <v>8075</v>
      </c>
      <c r="C221" s="297" t="s">
        <v>153</v>
      </c>
      <c r="D221" s="428" t="s">
        <v>590</v>
      </c>
      <c r="E221" s="436">
        <v>2500</v>
      </c>
      <c r="F221" s="428" t="s">
        <v>4795</v>
      </c>
      <c r="G221" s="428" t="s">
        <v>4796</v>
      </c>
      <c r="H221" s="104" t="str">
        <f>VLOOKUP(F221,'[2]reporte_padron_nominal (3)'!$S$5:$CR$1309,15,FALSE)</f>
        <v>CIRUJANO DENTISTA</v>
      </c>
      <c r="I221" s="104" t="str">
        <f>VLOOKUP(F221,'[2]reporte_padron_nominal (3)'!$S$5:$CR$1309,14,FALSE)</f>
        <v>Superior completo</v>
      </c>
      <c r="J221" s="104" t="str">
        <f>VLOOKUP(F221,'[2]reporte_padron_nominal (3)'!$S$5:$CR$1309,15,FALSE)</f>
        <v>CIRUJANO DENTISTA</v>
      </c>
      <c r="K221" s="130">
        <v>2</v>
      </c>
      <c r="L221" s="130">
        <v>12</v>
      </c>
      <c r="M221" s="130">
        <f t="shared" si="3"/>
        <v>30000</v>
      </c>
      <c r="N221" s="131"/>
      <c r="O221" s="131"/>
      <c r="P221" s="131"/>
      <c r="Q221" s="131"/>
      <c r="R221" s="131"/>
    </row>
    <row r="222" spans="1:18" s="40" customFormat="1" x14ac:dyDescent="0.2">
      <c r="A222" s="322" t="s">
        <v>4549</v>
      </c>
      <c r="B222" s="295" t="s">
        <v>8075</v>
      </c>
      <c r="C222" s="297" t="s">
        <v>153</v>
      </c>
      <c r="D222" s="428" t="s">
        <v>586</v>
      </c>
      <c r="E222" s="436">
        <v>2500</v>
      </c>
      <c r="F222" s="428" t="s">
        <v>4797</v>
      </c>
      <c r="G222" s="428" t="s">
        <v>4798</v>
      </c>
      <c r="H222" s="104" t="str">
        <f>VLOOKUP(F222,'[2]reporte_padron_nominal (3)'!$S$5:$CR$1309,15,FALSE)</f>
        <v>ENFERMERA(O)</v>
      </c>
      <c r="I222" s="104" t="str">
        <f>VLOOKUP(F222,'[2]reporte_padron_nominal (3)'!$S$5:$CR$1309,14,FALSE)</f>
        <v>Superior completo</v>
      </c>
      <c r="J222" s="104" t="str">
        <f>VLOOKUP(F222,'[2]reporte_padron_nominal (3)'!$S$5:$CR$1309,15,FALSE)</f>
        <v>ENFERMERA(O)</v>
      </c>
      <c r="K222" s="130">
        <v>2</v>
      </c>
      <c r="L222" s="130">
        <v>12</v>
      </c>
      <c r="M222" s="130">
        <f t="shared" si="3"/>
        <v>30000</v>
      </c>
      <c r="N222" s="131"/>
      <c r="O222" s="131"/>
      <c r="P222" s="131"/>
      <c r="Q222" s="131"/>
      <c r="R222" s="131"/>
    </row>
    <row r="223" spans="1:18" s="40" customFormat="1" x14ac:dyDescent="0.2">
      <c r="A223" s="322" t="s">
        <v>4549</v>
      </c>
      <c r="B223" s="295" t="s">
        <v>8075</v>
      </c>
      <c r="C223" s="297" t="s">
        <v>153</v>
      </c>
      <c r="D223" s="428" t="s">
        <v>586</v>
      </c>
      <c r="E223" s="436">
        <v>2500</v>
      </c>
      <c r="F223" s="428" t="s">
        <v>4799</v>
      </c>
      <c r="G223" s="428" t="s">
        <v>4800</v>
      </c>
      <c r="H223" s="104" t="str">
        <f>VLOOKUP(F223,'[2]reporte_padron_nominal (3)'!$S$5:$CR$1309,15,FALSE)</f>
        <v>ENFERMERA(O)</v>
      </c>
      <c r="I223" s="104" t="str">
        <f>VLOOKUP(F223,'[2]reporte_padron_nominal (3)'!$S$5:$CR$1309,14,FALSE)</f>
        <v>Superior completo</v>
      </c>
      <c r="J223" s="104" t="str">
        <f>VLOOKUP(F223,'[2]reporte_padron_nominal (3)'!$S$5:$CR$1309,15,FALSE)</f>
        <v>ENFERMERA(O)</v>
      </c>
      <c r="K223" s="130">
        <v>2</v>
      </c>
      <c r="L223" s="130">
        <v>12</v>
      </c>
      <c r="M223" s="130">
        <f t="shared" si="3"/>
        <v>30000</v>
      </c>
      <c r="N223" s="131"/>
      <c r="O223" s="131"/>
      <c r="P223" s="131"/>
      <c r="Q223" s="131"/>
      <c r="R223" s="131"/>
    </row>
    <row r="224" spans="1:18" s="40" customFormat="1" x14ac:dyDescent="0.2">
      <c r="A224" s="322" t="s">
        <v>4549</v>
      </c>
      <c r="B224" s="295" t="s">
        <v>8075</v>
      </c>
      <c r="C224" s="297" t="s">
        <v>153</v>
      </c>
      <c r="D224" s="428" t="s">
        <v>586</v>
      </c>
      <c r="E224" s="436">
        <v>2500</v>
      </c>
      <c r="F224" s="428" t="s">
        <v>4801</v>
      </c>
      <c r="G224" s="428" t="s">
        <v>4802</v>
      </c>
      <c r="H224" s="104" t="str">
        <f>VLOOKUP(F224,'[2]reporte_padron_nominal (3)'!$S$5:$CR$1309,15,FALSE)</f>
        <v>ENFERMERA(O)</v>
      </c>
      <c r="I224" s="104" t="str">
        <f>VLOOKUP(F224,'[2]reporte_padron_nominal (3)'!$S$5:$CR$1309,14,FALSE)</f>
        <v>Superior completo</v>
      </c>
      <c r="J224" s="104" t="str">
        <f>VLOOKUP(F224,'[2]reporte_padron_nominal (3)'!$S$5:$CR$1309,15,FALSE)</f>
        <v>ENFERMERA(O)</v>
      </c>
      <c r="K224" s="130">
        <v>2</v>
      </c>
      <c r="L224" s="130">
        <v>12</v>
      </c>
      <c r="M224" s="130">
        <f t="shared" si="3"/>
        <v>30000</v>
      </c>
      <c r="N224" s="131"/>
      <c r="O224" s="131"/>
      <c r="P224" s="131"/>
      <c r="Q224" s="131"/>
      <c r="R224" s="131"/>
    </row>
    <row r="225" spans="1:18" s="40" customFormat="1" x14ac:dyDescent="0.2">
      <c r="A225" s="322" t="s">
        <v>4549</v>
      </c>
      <c r="B225" s="295" t="s">
        <v>8075</v>
      </c>
      <c r="C225" s="297" t="s">
        <v>153</v>
      </c>
      <c r="D225" s="428" t="s">
        <v>586</v>
      </c>
      <c r="E225" s="436">
        <v>2500</v>
      </c>
      <c r="F225" s="428" t="s">
        <v>4803</v>
      </c>
      <c r="G225" s="428" t="s">
        <v>4804</v>
      </c>
      <c r="H225" s="104" t="str">
        <f>VLOOKUP(F225,'[2]reporte_padron_nominal (3)'!$S$5:$CR$1309,15,FALSE)</f>
        <v>ENFERMERA(O)</v>
      </c>
      <c r="I225" s="104" t="str">
        <f>VLOOKUP(F225,'[2]reporte_padron_nominal (3)'!$S$5:$CR$1309,14,FALSE)</f>
        <v>Superior completo</v>
      </c>
      <c r="J225" s="104" t="str">
        <f>VLOOKUP(F225,'[2]reporte_padron_nominal (3)'!$S$5:$CR$1309,15,FALSE)</f>
        <v>ENFERMERA(O)</v>
      </c>
      <c r="K225" s="130">
        <v>2</v>
      </c>
      <c r="L225" s="130">
        <v>12</v>
      </c>
      <c r="M225" s="130">
        <f t="shared" si="3"/>
        <v>30000</v>
      </c>
      <c r="N225" s="131"/>
      <c r="O225" s="131"/>
      <c r="P225" s="131"/>
      <c r="Q225" s="131"/>
      <c r="R225" s="131"/>
    </row>
    <row r="226" spans="1:18" s="40" customFormat="1" x14ac:dyDescent="0.2">
      <c r="A226" s="322" t="s">
        <v>4549</v>
      </c>
      <c r="B226" s="295" t="s">
        <v>8075</v>
      </c>
      <c r="C226" s="297" t="s">
        <v>153</v>
      </c>
      <c r="D226" s="428" t="s">
        <v>679</v>
      </c>
      <c r="E226" s="436">
        <v>2500</v>
      </c>
      <c r="F226" s="428" t="s">
        <v>4805</v>
      </c>
      <c r="G226" s="428" t="s">
        <v>4806</v>
      </c>
      <c r="H226" s="104" t="str">
        <f>VLOOKUP(F226,'[2]reporte_padron_nominal (3)'!$S$5:$CR$1309,15,FALSE)</f>
        <v>PSICOLOGO</v>
      </c>
      <c r="I226" s="104" t="str">
        <f>VLOOKUP(F226,'[2]reporte_padron_nominal (3)'!$S$5:$CR$1309,14,FALSE)</f>
        <v>Superior completo</v>
      </c>
      <c r="J226" s="104" t="str">
        <f>VLOOKUP(F226,'[2]reporte_padron_nominal (3)'!$S$5:$CR$1309,15,FALSE)</f>
        <v>PSICOLOGO</v>
      </c>
      <c r="K226" s="130">
        <v>2</v>
      </c>
      <c r="L226" s="130">
        <v>12</v>
      </c>
      <c r="M226" s="130">
        <f t="shared" si="3"/>
        <v>30000</v>
      </c>
      <c r="N226" s="131"/>
      <c r="O226" s="131"/>
      <c r="P226" s="131"/>
      <c r="Q226" s="131"/>
      <c r="R226" s="131"/>
    </row>
    <row r="227" spans="1:18" s="40" customFormat="1" x14ac:dyDescent="0.2">
      <c r="A227" s="322" t="s">
        <v>4549</v>
      </c>
      <c r="B227" s="295" t="s">
        <v>8075</v>
      </c>
      <c r="C227" s="297" t="s">
        <v>153</v>
      </c>
      <c r="D227" s="428" t="s">
        <v>682</v>
      </c>
      <c r="E227" s="436">
        <v>3725.81</v>
      </c>
      <c r="F227" s="428" t="s">
        <v>4807</v>
      </c>
      <c r="G227" s="428" t="s">
        <v>4808</v>
      </c>
      <c r="H227" s="104" t="str">
        <f>VLOOKUP(F227,'[2]reporte_padron_nominal (3)'!$S$5:$CR$1309,15,FALSE)</f>
        <v>MEDICO CIRUJANO</v>
      </c>
      <c r="I227" s="104" t="str">
        <f>VLOOKUP(F227,'[2]reporte_padron_nominal (3)'!$S$5:$CR$1309,14,FALSE)</f>
        <v>Superior completo</v>
      </c>
      <c r="J227" s="104" t="str">
        <f>VLOOKUP(F227,'[2]reporte_padron_nominal (3)'!$S$5:$CR$1309,15,FALSE)</f>
        <v>MEDICO CIRUJANO</v>
      </c>
      <c r="K227" s="130">
        <v>2</v>
      </c>
      <c r="L227" s="130">
        <v>2</v>
      </c>
      <c r="M227" s="130">
        <f t="shared" si="3"/>
        <v>7451.62</v>
      </c>
      <c r="N227" s="131"/>
      <c r="O227" s="131"/>
      <c r="P227" s="131"/>
      <c r="Q227" s="131"/>
      <c r="R227" s="131"/>
    </row>
    <row r="228" spans="1:18" s="40" customFormat="1" x14ac:dyDescent="0.2">
      <c r="A228" s="322" t="s">
        <v>4549</v>
      </c>
      <c r="B228" s="295" t="s">
        <v>8075</v>
      </c>
      <c r="C228" s="297" t="s">
        <v>153</v>
      </c>
      <c r="D228" s="428" t="s">
        <v>656</v>
      </c>
      <c r="E228" s="436">
        <v>1693.55</v>
      </c>
      <c r="F228" s="428" t="s">
        <v>4809</v>
      </c>
      <c r="G228" s="428" t="s">
        <v>4810</v>
      </c>
      <c r="H228" s="104" t="str">
        <f>VLOOKUP(F228,'[2]reporte_padron_nominal (3)'!$S$5:$CR$1309,15,FALSE)</f>
        <v>QUIMICO FARMACEUTICO</v>
      </c>
      <c r="I228" s="104" t="str">
        <f>VLOOKUP(F228,'[2]reporte_padron_nominal (3)'!$S$5:$CR$1309,14,FALSE)</f>
        <v>Superior completo</v>
      </c>
      <c r="J228" s="104" t="str">
        <f>VLOOKUP(F228,'[2]reporte_padron_nominal (3)'!$S$5:$CR$1309,15,FALSE)</f>
        <v>QUIMICO FARMACEUTICO</v>
      </c>
      <c r="K228" s="130">
        <v>2</v>
      </c>
      <c r="L228" s="130">
        <v>2</v>
      </c>
      <c r="M228" s="130">
        <f t="shared" si="3"/>
        <v>3387.1</v>
      </c>
      <c r="N228" s="131"/>
      <c r="O228" s="131"/>
      <c r="P228" s="131"/>
      <c r="Q228" s="131"/>
      <c r="R228" s="131"/>
    </row>
    <row r="229" spans="1:18" s="40" customFormat="1" x14ac:dyDescent="0.2">
      <c r="A229" s="322" t="s">
        <v>4549</v>
      </c>
      <c r="B229" s="295" t="s">
        <v>8075</v>
      </c>
      <c r="C229" s="297" t="s">
        <v>153</v>
      </c>
      <c r="D229" s="428" t="s">
        <v>4811</v>
      </c>
      <c r="E229" s="436">
        <v>2500</v>
      </c>
      <c r="F229" s="428" t="s">
        <v>4812</v>
      </c>
      <c r="G229" s="428" t="s">
        <v>4813</v>
      </c>
      <c r="H229" s="104" t="str">
        <f>VLOOKUP(F229,'[2]reporte_padron_nominal (3)'!$S$5:$CR$1309,15,FALSE)</f>
        <v>TRABAJADOR(A) SOCIAL</v>
      </c>
      <c r="I229" s="104" t="str">
        <f>VLOOKUP(F229,'[2]reporte_padron_nominal (3)'!$S$5:$CR$1309,14,FALSE)</f>
        <v>Superior completo</v>
      </c>
      <c r="J229" s="104" t="str">
        <f>VLOOKUP(F229,'[2]reporte_padron_nominal (3)'!$S$5:$CR$1309,15,FALSE)</f>
        <v>TRABAJADOR(A) SOCIAL</v>
      </c>
      <c r="K229" s="130">
        <v>2</v>
      </c>
      <c r="L229" s="130">
        <v>10</v>
      </c>
      <c r="M229" s="130">
        <f t="shared" ref="M229:M292" si="4">+E229*L229</f>
        <v>25000</v>
      </c>
      <c r="N229" s="131"/>
      <c r="O229" s="131"/>
      <c r="P229" s="131"/>
      <c r="Q229" s="131"/>
      <c r="R229" s="131"/>
    </row>
    <row r="230" spans="1:18" s="40" customFormat="1" x14ac:dyDescent="0.2">
      <c r="A230" s="322" t="s">
        <v>4549</v>
      </c>
      <c r="B230" s="295" t="s">
        <v>8075</v>
      </c>
      <c r="C230" s="297" t="s">
        <v>153</v>
      </c>
      <c r="D230" s="428" t="s">
        <v>679</v>
      </c>
      <c r="E230" s="436">
        <v>1693.55</v>
      </c>
      <c r="F230" s="428" t="s">
        <v>4814</v>
      </c>
      <c r="G230" s="428" t="s">
        <v>4815</v>
      </c>
      <c r="H230" s="104" t="str">
        <f>VLOOKUP(F230,'[2]reporte_padron_nominal (3)'!$S$5:$CR$1309,15,FALSE)</f>
        <v>PSICOLOGO</v>
      </c>
      <c r="I230" s="104" t="str">
        <f>VLOOKUP(F230,'[2]reporte_padron_nominal (3)'!$S$5:$CR$1309,14,FALSE)</f>
        <v>Superior completo</v>
      </c>
      <c r="J230" s="104" t="str">
        <f>VLOOKUP(F230,'[2]reporte_padron_nominal (3)'!$S$5:$CR$1309,15,FALSE)</f>
        <v>PSICOLOGO</v>
      </c>
      <c r="K230" s="130">
        <v>2</v>
      </c>
      <c r="L230" s="130">
        <v>2</v>
      </c>
      <c r="M230" s="130">
        <f t="shared" si="4"/>
        <v>3387.1</v>
      </c>
      <c r="N230" s="131"/>
      <c r="O230" s="131"/>
      <c r="P230" s="131"/>
      <c r="Q230" s="131"/>
      <c r="R230" s="131"/>
    </row>
    <row r="231" spans="1:18" s="40" customFormat="1" x14ac:dyDescent="0.2">
      <c r="A231" s="322" t="s">
        <v>4549</v>
      </c>
      <c r="B231" s="295" t="s">
        <v>8075</v>
      </c>
      <c r="C231" s="297" t="s">
        <v>153</v>
      </c>
      <c r="D231" s="428" t="s">
        <v>964</v>
      </c>
      <c r="E231" s="436">
        <v>2500</v>
      </c>
      <c r="F231" s="428" t="s">
        <v>4816</v>
      </c>
      <c r="G231" s="428" t="s">
        <v>4817</v>
      </c>
      <c r="H231" s="104" t="str">
        <f>VLOOKUP(F231,'[2]reporte_padron_nominal (3)'!$S$5:$CR$1309,15,FALSE)</f>
        <v>ENFERMERA(O)</v>
      </c>
      <c r="I231" s="104" t="str">
        <f>VLOOKUP(F231,'[2]reporte_padron_nominal (3)'!$S$5:$CR$1309,14,FALSE)</f>
        <v>Superior completo</v>
      </c>
      <c r="J231" s="104" t="str">
        <f>VLOOKUP(F231,'[2]reporte_padron_nominal (3)'!$S$5:$CR$1309,15,FALSE)</f>
        <v>ENFERMERA(O)</v>
      </c>
      <c r="K231" s="130">
        <v>2</v>
      </c>
      <c r="L231" s="130">
        <v>12</v>
      </c>
      <c r="M231" s="130">
        <f t="shared" si="4"/>
        <v>30000</v>
      </c>
      <c r="N231" s="131"/>
      <c r="O231" s="131"/>
      <c r="P231" s="131"/>
      <c r="Q231" s="131"/>
      <c r="R231" s="131"/>
    </row>
    <row r="232" spans="1:18" s="40" customFormat="1" x14ac:dyDescent="0.2">
      <c r="A232" s="322" t="s">
        <v>4549</v>
      </c>
      <c r="B232" s="295" t="s">
        <v>8075</v>
      </c>
      <c r="C232" s="297" t="s">
        <v>153</v>
      </c>
      <c r="D232" s="428" t="s">
        <v>586</v>
      </c>
      <c r="E232" s="436">
        <v>2500</v>
      </c>
      <c r="F232" s="428" t="s">
        <v>4818</v>
      </c>
      <c r="G232" s="428" t="s">
        <v>4819</v>
      </c>
      <c r="H232" s="104" t="str">
        <f>VLOOKUP(F232,'[2]reporte_padron_nominal (3)'!$S$5:$CR$1309,15,FALSE)</f>
        <v>ENFERMERA(O)</v>
      </c>
      <c r="I232" s="104" t="str">
        <f>VLOOKUP(F232,'[2]reporte_padron_nominal (3)'!$S$5:$CR$1309,14,FALSE)</f>
        <v>Superior completo</v>
      </c>
      <c r="J232" s="104" t="str">
        <f>VLOOKUP(F232,'[2]reporte_padron_nominal (3)'!$S$5:$CR$1309,15,FALSE)</f>
        <v>ENFERMERA(O)</v>
      </c>
      <c r="K232" s="130">
        <v>2</v>
      </c>
      <c r="L232" s="130">
        <v>12</v>
      </c>
      <c r="M232" s="130">
        <f t="shared" si="4"/>
        <v>30000</v>
      </c>
      <c r="N232" s="131"/>
      <c r="O232" s="131"/>
      <c r="P232" s="131"/>
      <c r="Q232" s="131"/>
      <c r="R232" s="131"/>
    </row>
    <row r="233" spans="1:18" s="40" customFormat="1" x14ac:dyDescent="0.2">
      <c r="A233" s="322" t="s">
        <v>4549</v>
      </c>
      <c r="B233" s="295" t="s">
        <v>8075</v>
      </c>
      <c r="C233" s="297" t="s">
        <v>153</v>
      </c>
      <c r="D233" s="428" t="s">
        <v>586</v>
      </c>
      <c r="E233" s="436">
        <v>2500</v>
      </c>
      <c r="F233" s="428" t="s">
        <v>4820</v>
      </c>
      <c r="G233" s="428" t="s">
        <v>4821</v>
      </c>
      <c r="H233" s="104" t="str">
        <f>VLOOKUP(F233,'[2]reporte_padron_nominal (3)'!$S$5:$CR$1309,15,FALSE)</f>
        <v>ENFERMERA(O)</v>
      </c>
      <c r="I233" s="104" t="str">
        <f>VLOOKUP(F233,'[2]reporte_padron_nominal (3)'!$S$5:$CR$1309,14,FALSE)</f>
        <v>Superior completo</v>
      </c>
      <c r="J233" s="104" t="str">
        <f>VLOOKUP(F233,'[2]reporte_padron_nominal (3)'!$S$5:$CR$1309,15,FALSE)</f>
        <v>ENFERMERA(O)</v>
      </c>
      <c r="K233" s="130">
        <v>2</v>
      </c>
      <c r="L233" s="130">
        <v>12</v>
      </c>
      <c r="M233" s="130">
        <f t="shared" si="4"/>
        <v>30000</v>
      </c>
      <c r="N233" s="131"/>
      <c r="O233" s="131"/>
      <c r="P233" s="131"/>
      <c r="Q233" s="131"/>
      <c r="R233" s="131"/>
    </row>
    <row r="234" spans="1:18" s="40" customFormat="1" x14ac:dyDescent="0.2">
      <c r="A234" s="322" t="s">
        <v>4549</v>
      </c>
      <c r="B234" s="295" t="s">
        <v>8075</v>
      </c>
      <c r="C234" s="297" t="s">
        <v>153</v>
      </c>
      <c r="D234" s="428" t="s">
        <v>655</v>
      </c>
      <c r="E234" s="436">
        <v>1500</v>
      </c>
      <c r="F234" s="428" t="s">
        <v>4822</v>
      </c>
      <c r="G234" s="428" t="s">
        <v>4823</v>
      </c>
      <c r="H234" s="104" t="str">
        <f>VLOOKUP(F234,'[2]reporte_padron_nominal (3)'!$S$5:$CR$1309,15,FALSE)</f>
        <v>TECNICO EN MANTENIMIENTO</v>
      </c>
      <c r="I234" s="104" t="str">
        <f>VLOOKUP(F234,'[2]reporte_padron_nominal (3)'!$S$5:$CR$1309,14,FALSE)</f>
        <v>Técnico superior incompleto</v>
      </c>
      <c r="J234" s="104" t="str">
        <f>VLOOKUP(F234,'[2]reporte_padron_nominal (3)'!$S$5:$CR$1309,15,FALSE)</f>
        <v>TECNICO EN MANTENIMIENTO</v>
      </c>
      <c r="K234" s="130">
        <v>2</v>
      </c>
      <c r="L234" s="130">
        <v>12</v>
      </c>
      <c r="M234" s="130">
        <f t="shared" si="4"/>
        <v>18000</v>
      </c>
      <c r="N234" s="131"/>
      <c r="O234" s="131"/>
      <c r="P234" s="131"/>
      <c r="Q234" s="131"/>
      <c r="R234" s="131"/>
    </row>
    <row r="235" spans="1:18" s="40" customFormat="1" x14ac:dyDescent="0.2">
      <c r="A235" s="322" t="s">
        <v>4549</v>
      </c>
      <c r="B235" s="295" t="s">
        <v>8075</v>
      </c>
      <c r="C235" s="297" t="s">
        <v>153</v>
      </c>
      <c r="D235" s="428" t="s">
        <v>579</v>
      </c>
      <c r="E235" s="436">
        <v>1800</v>
      </c>
      <c r="F235" s="428" t="s">
        <v>4824</v>
      </c>
      <c r="G235" s="428" t="s">
        <v>4825</v>
      </c>
      <c r="H235" s="104" t="str">
        <f>VLOOKUP(F235,'[2]reporte_padron_nominal (3)'!$S$5:$CR$1309,15,FALSE)</f>
        <v>TECNICO EN ENFERMERIA</v>
      </c>
      <c r="I235" s="104" t="str">
        <f>VLOOKUP(F235,'[2]reporte_padron_nominal (3)'!$S$5:$CR$1309,14,FALSE)</f>
        <v>Técnico superior completo</v>
      </c>
      <c r="J235" s="104" t="str">
        <f>VLOOKUP(F235,'[2]reporte_padron_nominal (3)'!$S$5:$CR$1309,15,FALSE)</f>
        <v>TECNICO EN ENFERMERIA</v>
      </c>
      <c r="K235" s="130">
        <v>2</v>
      </c>
      <c r="L235" s="130">
        <v>12</v>
      </c>
      <c r="M235" s="130">
        <f t="shared" si="4"/>
        <v>21600</v>
      </c>
      <c r="N235" s="131"/>
      <c r="O235" s="131"/>
      <c r="P235" s="131"/>
      <c r="Q235" s="131"/>
      <c r="R235" s="131"/>
    </row>
    <row r="236" spans="1:18" s="40" customFormat="1" x14ac:dyDescent="0.2">
      <c r="A236" s="322" t="s">
        <v>4549</v>
      </c>
      <c r="B236" s="295" t="s">
        <v>8075</v>
      </c>
      <c r="C236" s="297" t="s">
        <v>153</v>
      </c>
      <c r="D236" s="428" t="s">
        <v>964</v>
      </c>
      <c r="E236" s="436">
        <v>2500</v>
      </c>
      <c r="F236" s="428" t="s">
        <v>4826</v>
      </c>
      <c r="G236" s="428" t="s">
        <v>4827</v>
      </c>
      <c r="H236" s="104" t="str">
        <f>VLOOKUP(F236,'[2]reporte_padron_nominal (3)'!$S$5:$CR$1309,15,FALSE)</f>
        <v>TECNOLOGO MEDICO TERAPIA OCUPACIONAL</v>
      </c>
      <c r="I236" s="104" t="str">
        <f>VLOOKUP(F236,'[2]reporte_padron_nominal (3)'!$S$5:$CR$1309,14,FALSE)</f>
        <v>Superior completo</v>
      </c>
      <c r="J236" s="104" t="str">
        <f>VLOOKUP(F236,'[2]reporte_padron_nominal (3)'!$S$5:$CR$1309,15,FALSE)</f>
        <v>TECNOLOGO MEDICO TERAPIA OCUPACIONAL</v>
      </c>
      <c r="K236" s="130">
        <v>2</v>
      </c>
      <c r="L236" s="130">
        <v>12</v>
      </c>
      <c r="M236" s="130">
        <f t="shared" si="4"/>
        <v>30000</v>
      </c>
      <c r="N236" s="131"/>
      <c r="O236" s="131"/>
      <c r="P236" s="131"/>
      <c r="Q236" s="131"/>
      <c r="R236" s="131"/>
    </row>
    <row r="237" spans="1:18" s="40" customFormat="1" x14ac:dyDescent="0.2">
      <c r="A237" s="322" t="s">
        <v>4549</v>
      </c>
      <c r="B237" s="295" t="s">
        <v>8075</v>
      </c>
      <c r="C237" s="297" t="s">
        <v>153</v>
      </c>
      <c r="D237" s="428" t="s">
        <v>1647</v>
      </c>
      <c r="E237" s="436">
        <v>1500</v>
      </c>
      <c r="F237" s="428" t="s">
        <v>4828</v>
      </c>
      <c r="G237" s="428" t="s">
        <v>4829</v>
      </c>
      <c r="H237" s="104" t="str">
        <f>VLOOKUP(F237,'[2]reporte_padron_nominal (3)'!$S$5:$CR$1309,15,FALSE)</f>
        <v>TECNICO EN MANTENIMIENTO</v>
      </c>
      <c r="I237" s="104" t="str">
        <f>VLOOKUP(F237,'[2]reporte_padron_nominal (3)'!$S$5:$CR$1309,14,FALSE)</f>
        <v>Técnico superior completo</v>
      </c>
      <c r="J237" s="104" t="str">
        <f>VLOOKUP(F237,'[2]reporte_padron_nominal (3)'!$S$5:$CR$1309,15,FALSE)</f>
        <v>TECNICO EN MANTENIMIENTO</v>
      </c>
      <c r="K237" s="130">
        <v>2</v>
      </c>
      <c r="L237" s="130">
        <v>12</v>
      </c>
      <c r="M237" s="130">
        <f t="shared" si="4"/>
        <v>18000</v>
      </c>
      <c r="N237" s="131"/>
      <c r="O237" s="131"/>
      <c r="P237" s="131"/>
      <c r="Q237" s="131"/>
      <c r="R237" s="131"/>
    </row>
    <row r="238" spans="1:18" s="40" customFormat="1" x14ac:dyDescent="0.2">
      <c r="A238" s="322" t="s">
        <v>4549</v>
      </c>
      <c r="B238" s="295" t="s">
        <v>8075</v>
      </c>
      <c r="C238" s="297" t="s">
        <v>153</v>
      </c>
      <c r="D238" s="428" t="s">
        <v>1647</v>
      </c>
      <c r="E238" s="436">
        <v>1500</v>
      </c>
      <c r="F238" s="428" t="s">
        <v>4830</v>
      </c>
      <c r="G238" s="428" t="s">
        <v>4831</v>
      </c>
      <c r="H238" s="104" t="str">
        <f>VLOOKUP(F238,'[2]reporte_padron_nominal (3)'!$S$5:$CR$1309,15,FALSE)</f>
        <v>TECNICO EN MANTENIMIENTO</v>
      </c>
      <c r="I238" s="104" t="str">
        <f>VLOOKUP(F238,'[2]reporte_padron_nominal (3)'!$S$5:$CR$1309,14,FALSE)</f>
        <v>Técnico superior completo</v>
      </c>
      <c r="J238" s="104" t="str">
        <f>VLOOKUP(F238,'[2]reporte_padron_nominal (3)'!$S$5:$CR$1309,15,FALSE)</f>
        <v>TECNICO EN MANTENIMIENTO</v>
      </c>
      <c r="K238" s="130">
        <v>2</v>
      </c>
      <c r="L238" s="130">
        <v>12</v>
      </c>
      <c r="M238" s="130">
        <f t="shared" si="4"/>
        <v>18000</v>
      </c>
      <c r="N238" s="131"/>
      <c r="O238" s="131"/>
      <c r="P238" s="131"/>
      <c r="Q238" s="131"/>
      <c r="R238" s="131"/>
    </row>
    <row r="239" spans="1:18" s="40" customFormat="1" x14ac:dyDescent="0.2">
      <c r="A239" s="322" t="s">
        <v>4549</v>
      </c>
      <c r="B239" s="295" t="s">
        <v>8075</v>
      </c>
      <c r="C239" s="297" t="s">
        <v>153</v>
      </c>
      <c r="D239" s="428" t="s">
        <v>2085</v>
      </c>
      <c r="E239" s="436">
        <v>2000</v>
      </c>
      <c r="F239" s="428" t="s">
        <v>4832</v>
      </c>
      <c r="G239" s="428" t="s">
        <v>4833</v>
      </c>
      <c r="H239" s="104" t="str">
        <f>VLOOKUP(F239,'[2]reporte_padron_nominal (3)'!$S$5:$CR$1309,15,FALSE)</f>
        <v>TECNICO ADMINISTRADOR</v>
      </c>
      <c r="I239" s="104" t="str">
        <f>VLOOKUP(F239,'[2]reporte_padron_nominal (3)'!$S$5:$CR$1309,14,FALSE)</f>
        <v>Técnico superior completo</v>
      </c>
      <c r="J239" s="104" t="str">
        <f>VLOOKUP(F239,'[2]reporte_padron_nominal (3)'!$S$5:$CR$1309,15,FALSE)</f>
        <v>TECNICO ADMINISTRADOR</v>
      </c>
      <c r="K239" s="130">
        <v>2</v>
      </c>
      <c r="L239" s="130">
        <v>12</v>
      </c>
      <c r="M239" s="130">
        <f t="shared" si="4"/>
        <v>24000</v>
      </c>
      <c r="N239" s="131"/>
      <c r="O239" s="131"/>
      <c r="P239" s="131"/>
      <c r="Q239" s="131"/>
      <c r="R239" s="131"/>
    </row>
    <row r="240" spans="1:18" s="40" customFormat="1" x14ac:dyDescent="0.2">
      <c r="A240" s="322" t="s">
        <v>4549</v>
      </c>
      <c r="B240" s="295" t="s">
        <v>8075</v>
      </c>
      <c r="C240" s="297" t="s">
        <v>153</v>
      </c>
      <c r="D240" s="428" t="s">
        <v>679</v>
      </c>
      <c r="E240" s="436">
        <v>2500</v>
      </c>
      <c r="F240" s="428" t="s">
        <v>4834</v>
      </c>
      <c r="G240" s="428" t="s">
        <v>4835</v>
      </c>
      <c r="H240" s="104" t="str">
        <f>VLOOKUP(F240,'[2]reporte_padron_nominal (3)'!$S$5:$CR$1309,15,FALSE)</f>
        <v>PSICOLOGO</v>
      </c>
      <c r="I240" s="104" t="str">
        <f>VLOOKUP(F240,'[2]reporte_padron_nominal (3)'!$S$5:$CR$1309,14,FALSE)</f>
        <v>Superior completo</v>
      </c>
      <c r="J240" s="104" t="str">
        <f>VLOOKUP(F240,'[2]reporte_padron_nominal (3)'!$S$5:$CR$1309,15,FALSE)</f>
        <v>PSICOLOGO</v>
      </c>
      <c r="K240" s="130">
        <v>2</v>
      </c>
      <c r="L240" s="130">
        <v>12</v>
      </c>
      <c r="M240" s="130">
        <f t="shared" si="4"/>
        <v>30000</v>
      </c>
      <c r="N240" s="131"/>
      <c r="O240" s="131"/>
      <c r="P240" s="131"/>
      <c r="Q240" s="131"/>
      <c r="R240" s="131"/>
    </row>
    <row r="241" spans="1:18" s="40" customFormat="1" x14ac:dyDescent="0.2">
      <c r="A241" s="322" t="s">
        <v>4549</v>
      </c>
      <c r="B241" s="295" t="s">
        <v>8075</v>
      </c>
      <c r="C241" s="297" t="s">
        <v>153</v>
      </c>
      <c r="D241" s="428" t="s">
        <v>579</v>
      </c>
      <c r="E241" s="436">
        <v>1800</v>
      </c>
      <c r="F241" s="428" t="s">
        <v>4836</v>
      </c>
      <c r="G241" s="428" t="s">
        <v>4837</v>
      </c>
      <c r="H241" s="104" t="str">
        <f>VLOOKUP(F241,'[2]reporte_padron_nominal (3)'!$S$5:$CR$1309,15,FALSE)</f>
        <v>TECNICO EN ENFERMERIA</v>
      </c>
      <c r="I241" s="104" t="str">
        <f>VLOOKUP(F241,'[2]reporte_padron_nominal (3)'!$S$5:$CR$1309,14,FALSE)</f>
        <v>Técnico superior completo</v>
      </c>
      <c r="J241" s="104" t="str">
        <f>VLOOKUP(F241,'[2]reporte_padron_nominal (3)'!$S$5:$CR$1309,15,FALSE)</f>
        <v>TECNICO EN ENFERMERIA</v>
      </c>
      <c r="K241" s="130">
        <v>2</v>
      </c>
      <c r="L241" s="130">
        <v>7</v>
      </c>
      <c r="M241" s="130">
        <f t="shared" si="4"/>
        <v>12600</v>
      </c>
      <c r="N241" s="131"/>
      <c r="O241" s="131"/>
      <c r="P241" s="131"/>
      <c r="Q241" s="131"/>
      <c r="R241" s="131"/>
    </row>
    <row r="242" spans="1:18" s="40" customFormat="1" x14ac:dyDescent="0.2">
      <c r="A242" s="322" t="s">
        <v>4549</v>
      </c>
      <c r="B242" s="295" t="s">
        <v>8075</v>
      </c>
      <c r="C242" s="297" t="s">
        <v>153</v>
      </c>
      <c r="D242" s="428" t="s">
        <v>821</v>
      </c>
      <c r="E242" s="436">
        <v>1800</v>
      </c>
      <c r="F242" s="428" t="s">
        <v>4838</v>
      </c>
      <c r="G242" s="428" t="s">
        <v>4839</v>
      </c>
      <c r="H242" s="104" t="str">
        <f>VLOOKUP(F242,'[2]reporte_padron_nominal (3)'!$S$5:$CR$1309,15,FALSE)</f>
        <v>TECNICO DE FARMACIA</v>
      </c>
      <c r="I242" s="104" t="str">
        <f>VLOOKUP(F242,'[2]reporte_padron_nominal (3)'!$S$5:$CR$1309,14,FALSE)</f>
        <v>Técnico superior completo</v>
      </c>
      <c r="J242" s="104" t="str">
        <f>VLOOKUP(F242,'[2]reporte_padron_nominal (3)'!$S$5:$CR$1309,15,FALSE)</f>
        <v>TECNICO DE FARMACIA</v>
      </c>
      <c r="K242" s="130">
        <v>2</v>
      </c>
      <c r="L242" s="130">
        <v>12</v>
      </c>
      <c r="M242" s="130">
        <f t="shared" si="4"/>
        <v>21600</v>
      </c>
      <c r="N242" s="131"/>
      <c r="O242" s="131"/>
      <c r="P242" s="131"/>
      <c r="Q242" s="131"/>
      <c r="R242" s="131"/>
    </row>
    <row r="243" spans="1:18" s="40" customFormat="1" x14ac:dyDescent="0.2">
      <c r="A243" s="322" t="s">
        <v>4549</v>
      </c>
      <c r="B243" s="295" t="s">
        <v>8075</v>
      </c>
      <c r="C243" s="297" t="s">
        <v>153</v>
      </c>
      <c r="D243" s="428" t="s">
        <v>1730</v>
      </c>
      <c r="E243" s="436">
        <v>2000</v>
      </c>
      <c r="F243" s="428" t="s">
        <v>4840</v>
      </c>
      <c r="G243" s="428" t="s">
        <v>4841</v>
      </c>
      <c r="H243" s="104" t="str">
        <f>VLOOKUP(F243,'[2]reporte_padron_nominal (3)'!$S$5:$CR$1309,15,FALSE)</f>
        <v>TECNICO EN COMPUTACION E INFORMATICA/EN COMPUTADORAS</v>
      </c>
      <c r="I243" s="104" t="str">
        <f>VLOOKUP(F243,'[2]reporte_padron_nominal (3)'!$S$5:$CR$1309,14,FALSE)</f>
        <v>Técnico superior incompleto</v>
      </c>
      <c r="J243" s="104" t="str">
        <f>VLOOKUP(F243,'[2]reporte_padron_nominal (3)'!$S$5:$CR$1309,15,FALSE)</f>
        <v>TECNICO EN COMPUTACION E INFORMATICA/EN COMPUTADORAS</v>
      </c>
      <c r="K243" s="130">
        <v>2</v>
      </c>
      <c r="L243" s="130">
        <v>12</v>
      </c>
      <c r="M243" s="130">
        <f t="shared" si="4"/>
        <v>24000</v>
      </c>
      <c r="N243" s="131"/>
      <c r="O243" s="131"/>
      <c r="P243" s="131"/>
      <c r="Q243" s="131"/>
      <c r="R243" s="131"/>
    </row>
    <row r="244" spans="1:18" s="40" customFormat="1" x14ac:dyDescent="0.2">
      <c r="A244" s="322" t="s">
        <v>4549</v>
      </c>
      <c r="B244" s="295" t="s">
        <v>8075</v>
      </c>
      <c r="C244" s="297" t="s">
        <v>153</v>
      </c>
      <c r="D244" s="428" t="s">
        <v>655</v>
      </c>
      <c r="E244" s="436">
        <v>1500</v>
      </c>
      <c r="F244" s="428" t="s">
        <v>4842</v>
      </c>
      <c r="G244" s="428" t="s">
        <v>4843</v>
      </c>
      <c r="H244" s="104" t="str">
        <f>VLOOKUP(F244,'[2]reporte_padron_nominal (3)'!$S$5:$CR$1309,15,FALSE)</f>
        <v>TECNICO EN MANTENIMIENTO</v>
      </c>
      <c r="I244" s="104" t="str">
        <f>VLOOKUP(F244,'[2]reporte_padron_nominal (3)'!$S$5:$CR$1309,14,FALSE)</f>
        <v>Técnico superior incompleto</v>
      </c>
      <c r="J244" s="104" t="str">
        <f>VLOOKUP(F244,'[2]reporte_padron_nominal (3)'!$S$5:$CR$1309,15,FALSE)</f>
        <v>TECNICO EN MANTENIMIENTO</v>
      </c>
      <c r="K244" s="130">
        <v>2</v>
      </c>
      <c r="L244" s="130">
        <v>12</v>
      </c>
      <c r="M244" s="130">
        <f t="shared" si="4"/>
        <v>18000</v>
      </c>
      <c r="N244" s="131"/>
      <c r="O244" s="131"/>
      <c r="P244" s="131"/>
      <c r="Q244" s="131"/>
      <c r="R244" s="131"/>
    </row>
    <row r="245" spans="1:18" s="40" customFormat="1" x14ac:dyDescent="0.2">
      <c r="A245" s="322" t="s">
        <v>4549</v>
      </c>
      <c r="B245" s="295" t="s">
        <v>8075</v>
      </c>
      <c r="C245" s="297" t="s">
        <v>153</v>
      </c>
      <c r="D245" s="428" t="s">
        <v>597</v>
      </c>
      <c r="E245" s="436">
        <v>2200</v>
      </c>
      <c r="F245" s="428" t="s">
        <v>4844</v>
      </c>
      <c r="G245" s="428" t="s">
        <v>4845</v>
      </c>
      <c r="H245" s="104" t="str">
        <f>VLOOKUP(F245,'[2]reporte_padron_nominal (3)'!$S$5:$CR$1309,15,FALSE)</f>
        <v>OBSTETRA</v>
      </c>
      <c r="I245" s="104" t="str">
        <f>VLOOKUP(F245,'[2]reporte_padron_nominal (3)'!$S$5:$CR$1309,14,FALSE)</f>
        <v>Superior completo</v>
      </c>
      <c r="J245" s="104" t="str">
        <f>VLOOKUP(F245,'[2]reporte_padron_nominal (3)'!$S$5:$CR$1309,15,FALSE)</f>
        <v>OBSTETRA</v>
      </c>
      <c r="K245" s="130">
        <v>2</v>
      </c>
      <c r="L245" s="130">
        <v>12</v>
      </c>
      <c r="M245" s="130">
        <f t="shared" si="4"/>
        <v>26400</v>
      </c>
      <c r="N245" s="131"/>
      <c r="O245" s="131"/>
      <c r="P245" s="131"/>
      <c r="Q245" s="131"/>
      <c r="R245" s="131"/>
    </row>
    <row r="246" spans="1:18" s="40" customFormat="1" x14ac:dyDescent="0.2">
      <c r="A246" s="322" t="s">
        <v>4549</v>
      </c>
      <c r="B246" s="295" t="s">
        <v>8075</v>
      </c>
      <c r="C246" s="297" t="s">
        <v>153</v>
      </c>
      <c r="D246" s="428" t="s">
        <v>586</v>
      </c>
      <c r="E246" s="436">
        <v>2000</v>
      </c>
      <c r="F246" s="428" t="s">
        <v>4846</v>
      </c>
      <c r="G246" s="428" t="s">
        <v>4847</v>
      </c>
      <c r="H246" s="104" t="str">
        <f>VLOOKUP(F246,'[2]reporte_padron_nominal (3)'!$S$5:$CR$1309,15,FALSE)</f>
        <v>ENFERMERA(O)</v>
      </c>
      <c r="I246" s="104" t="str">
        <f>VLOOKUP(F246,'[2]reporte_padron_nominal (3)'!$S$5:$CR$1309,14,FALSE)</f>
        <v>Superior completo</v>
      </c>
      <c r="J246" s="104" t="str">
        <f>VLOOKUP(F246,'[2]reporte_padron_nominal (3)'!$S$5:$CR$1309,15,FALSE)</f>
        <v>ENFERMERA(O)</v>
      </c>
      <c r="K246" s="130">
        <v>2</v>
      </c>
      <c r="L246" s="130">
        <v>12</v>
      </c>
      <c r="M246" s="130">
        <f t="shared" si="4"/>
        <v>24000</v>
      </c>
      <c r="N246" s="131"/>
      <c r="O246" s="131"/>
      <c r="P246" s="131"/>
      <c r="Q246" s="131"/>
      <c r="R246" s="131"/>
    </row>
    <row r="247" spans="1:18" s="40" customFormat="1" x14ac:dyDescent="0.2">
      <c r="A247" s="322" t="s">
        <v>4549</v>
      </c>
      <c r="B247" s="295" t="s">
        <v>8075</v>
      </c>
      <c r="C247" s="297" t="s">
        <v>153</v>
      </c>
      <c r="D247" s="428" t="s">
        <v>656</v>
      </c>
      <c r="E247" s="436">
        <v>2200</v>
      </c>
      <c r="F247" s="428" t="s">
        <v>4848</v>
      </c>
      <c r="G247" s="428" t="s">
        <v>4849</v>
      </c>
      <c r="H247" s="104" t="str">
        <f>VLOOKUP(F247,'[2]reporte_padron_nominal (3)'!$S$5:$CR$1309,15,FALSE)</f>
        <v>QUIMICO FARMACEUTICO</v>
      </c>
      <c r="I247" s="104" t="str">
        <f>VLOOKUP(F247,'[2]reporte_padron_nominal (3)'!$S$5:$CR$1309,14,FALSE)</f>
        <v>Superior completo</v>
      </c>
      <c r="J247" s="104" t="str">
        <f>VLOOKUP(F247,'[2]reporte_padron_nominal (3)'!$S$5:$CR$1309,15,FALSE)</f>
        <v>QUIMICO FARMACEUTICO</v>
      </c>
      <c r="K247" s="130">
        <v>2</v>
      </c>
      <c r="L247" s="130">
        <v>12</v>
      </c>
      <c r="M247" s="130">
        <f t="shared" si="4"/>
        <v>26400</v>
      </c>
      <c r="N247" s="131"/>
      <c r="O247" s="131"/>
      <c r="P247" s="131"/>
      <c r="Q247" s="131"/>
      <c r="R247" s="131"/>
    </row>
    <row r="248" spans="1:18" s="40" customFormat="1" x14ac:dyDescent="0.2">
      <c r="A248" s="322" t="s">
        <v>4549</v>
      </c>
      <c r="B248" s="295" t="s">
        <v>8075</v>
      </c>
      <c r="C248" s="297" t="s">
        <v>153</v>
      </c>
      <c r="D248" s="428" t="s">
        <v>597</v>
      </c>
      <c r="E248" s="436">
        <v>2500</v>
      </c>
      <c r="F248" s="428" t="s">
        <v>4850</v>
      </c>
      <c r="G248" s="428" t="s">
        <v>4851</v>
      </c>
      <c r="H248" s="104" t="str">
        <f>VLOOKUP(F248,'[2]reporte_padron_nominal (3)'!$S$5:$CR$1309,15,FALSE)</f>
        <v>OBSTETRA</v>
      </c>
      <c r="I248" s="104" t="str">
        <f>VLOOKUP(F248,'[2]reporte_padron_nominal (3)'!$S$5:$CR$1309,14,FALSE)</f>
        <v>Superior completo</v>
      </c>
      <c r="J248" s="104" t="str">
        <f>VLOOKUP(F248,'[2]reporte_padron_nominal (3)'!$S$5:$CR$1309,15,FALSE)</f>
        <v>OBSTETRA</v>
      </c>
      <c r="K248" s="130">
        <v>2</v>
      </c>
      <c r="L248" s="130">
        <v>12</v>
      </c>
      <c r="M248" s="130">
        <f t="shared" si="4"/>
        <v>30000</v>
      </c>
      <c r="N248" s="131"/>
      <c r="O248" s="131"/>
      <c r="P248" s="131"/>
      <c r="Q248" s="131"/>
      <c r="R248" s="131"/>
    </row>
    <row r="249" spans="1:18" s="40" customFormat="1" x14ac:dyDescent="0.2">
      <c r="A249" s="322" t="s">
        <v>4549</v>
      </c>
      <c r="B249" s="295" t="s">
        <v>8075</v>
      </c>
      <c r="C249" s="297" t="s">
        <v>153</v>
      </c>
      <c r="D249" s="428" t="s">
        <v>586</v>
      </c>
      <c r="E249" s="436">
        <v>2500</v>
      </c>
      <c r="F249" s="428" t="s">
        <v>4852</v>
      </c>
      <c r="G249" s="428" t="s">
        <v>4853</v>
      </c>
      <c r="H249" s="104" t="str">
        <f>VLOOKUP(F249,'[2]reporte_padron_nominal (3)'!$S$5:$CR$1309,15,FALSE)</f>
        <v>ENFERMERA(O)</v>
      </c>
      <c r="I249" s="104" t="str">
        <f>VLOOKUP(F249,'[2]reporte_padron_nominal (3)'!$S$5:$CR$1309,14,FALSE)</f>
        <v>Superior completo</v>
      </c>
      <c r="J249" s="104" t="str">
        <f>VLOOKUP(F249,'[2]reporte_padron_nominal (3)'!$S$5:$CR$1309,15,FALSE)</f>
        <v>ENFERMERA(O)</v>
      </c>
      <c r="K249" s="130">
        <v>2</v>
      </c>
      <c r="L249" s="130">
        <v>12</v>
      </c>
      <c r="M249" s="130">
        <f t="shared" si="4"/>
        <v>30000</v>
      </c>
      <c r="N249" s="131"/>
      <c r="O249" s="131"/>
      <c r="P249" s="131"/>
      <c r="Q249" s="131"/>
      <c r="R249" s="131"/>
    </row>
    <row r="250" spans="1:18" s="40" customFormat="1" x14ac:dyDescent="0.2">
      <c r="A250" s="322" t="s">
        <v>4549</v>
      </c>
      <c r="B250" s="295" t="s">
        <v>8075</v>
      </c>
      <c r="C250" s="297" t="s">
        <v>153</v>
      </c>
      <c r="D250" s="428" t="s">
        <v>2088</v>
      </c>
      <c r="E250" s="436">
        <v>2000</v>
      </c>
      <c r="F250" s="428" t="s">
        <v>4854</v>
      </c>
      <c r="G250" s="428" t="s">
        <v>4855</v>
      </c>
      <c r="H250" s="104" t="str">
        <f>VLOOKUP(F250,'[2]reporte_padron_nominal (3)'!$S$5:$CR$1309,15,FALSE)</f>
        <v>OBSTETRA</v>
      </c>
      <c r="I250" s="104" t="str">
        <f>VLOOKUP(F250,'[2]reporte_padron_nominal (3)'!$S$5:$CR$1309,14,FALSE)</f>
        <v>Superior completo</v>
      </c>
      <c r="J250" s="104" t="str">
        <f>VLOOKUP(F250,'[2]reporte_padron_nominal (3)'!$S$5:$CR$1309,15,FALSE)</f>
        <v>OBSTETRA</v>
      </c>
      <c r="K250" s="130">
        <v>2</v>
      </c>
      <c r="L250" s="130">
        <v>12</v>
      </c>
      <c r="M250" s="130">
        <f t="shared" si="4"/>
        <v>24000</v>
      </c>
      <c r="N250" s="131"/>
      <c r="O250" s="131"/>
      <c r="P250" s="131"/>
      <c r="Q250" s="131"/>
      <c r="R250" s="131"/>
    </row>
    <row r="251" spans="1:18" s="40" customFormat="1" x14ac:dyDescent="0.2">
      <c r="A251" s="322" t="s">
        <v>4549</v>
      </c>
      <c r="B251" s="295" t="s">
        <v>8075</v>
      </c>
      <c r="C251" s="297" t="s">
        <v>153</v>
      </c>
      <c r="D251" s="428" t="s">
        <v>2088</v>
      </c>
      <c r="E251" s="436">
        <v>2000</v>
      </c>
      <c r="F251" s="428" t="s">
        <v>4856</v>
      </c>
      <c r="G251" s="428" t="s">
        <v>4857</v>
      </c>
      <c r="H251" s="104" t="str">
        <f>VLOOKUP(F251,'[2]reporte_padron_nominal (3)'!$S$5:$CR$1309,15,FALSE)</f>
        <v>OBSTETRA</v>
      </c>
      <c r="I251" s="104" t="str">
        <f>VLOOKUP(F251,'[2]reporte_padron_nominal (3)'!$S$5:$CR$1309,14,FALSE)</f>
        <v>Superior completo</v>
      </c>
      <c r="J251" s="104" t="str">
        <f>VLOOKUP(F251,'[2]reporte_padron_nominal (3)'!$S$5:$CR$1309,15,FALSE)</f>
        <v>OBSTETRA</v>
      </c>
      <c r="K251" s="130">
        <v>2</v>
      </c>
      <c r="L251" s="130">
        <v>12</v>
      </c>
      <c r="M251" s="130">
        <f t="shared" si="4"/>
        <v>24000</v>
      </c>
      <c r="N251" s="131"/>
      <c r="O251" s="131"/>
      <c r="P251" s="131"/>
      <c r="Q251" s="131"/>
      <c r="R251" s="131"/>
    </row>
    <row r="252" spans="1:18" s="40" customFormat="1" x14ac:dyDescent="0.2">
      <c r="A252" s="322" t="s">
        <v>4549</v>
      </c>
      <c r="B252" s="295" t="s">
        <v>8075</v>
      </c>
      <c r="C252" s="297" t="s">
        <v>153</v>
      </c>
      <c r="D252" s="428" t="s">
        <v>590</v>
      </c>
      <c r="E252" s="436">
        <v>2500</v>
      </c>
      <c r="F252" s="428" t="s">
        <v>4858</v>
      </c>
      <c r="G252" s="428" t="s">
        <v>4859</v>
      </c>
      <c r="H252" s="104" t="str">
        <f>VLOOKUP(F252,'[2]reporte_padron_nominal (3)'!$S$5:$CR$1309,15,FALSE)</f>
        <v>CIRUJANO DENTISTA</v>
      </c>
      <c r="I252" s="104" t="str">
        <f>VLOOKUP(F252,'[2]reporte_padron_nominal (3)'!$S$5:$CR$1309,14,FALSE)</f>
        <v>Superior completo</v>
      </c>
      <c r="J252" s="104" t="str">
        <f>VLOOKUP(F252,'[2]reporte_padron_nominal (3)'!$S$5:$CR$1309,15,FALSE)</f>
        <v>CIRUJANO DENTISTA</v>
      </c>
      <c r="K252" s="130">
        <v>2</v>
      </c>
      <c r="L252" s="130">
        <v>12</v>
      </c>
      <c r="M252" s="130">
        <f t="shared" si="4"/>
        <v>30000</v>
      </c>
      <c r="N252" s="131"/>
      <c r="O252" s="131"/>
      <c r="P252" s="131"/>
      <c r="Q252" s="131"/>
      <c r="R252" s="131"/>
    </row>
    <row r="253" spans="1:18" s="40" customFormat="1" x14ac:dyDescent="0.2">
      <c r="A253" s="322" t="s">
        <v>4549</v>
      </c>
      <c r="B253" s="295" t="s">
        <v>8075</v>
      </c>
      <c r="C253" s="297" t="s">
        <v>153</v>
      </c>
      <c r="D253" s="428" t="s">
        <v>586</v>
      </c>
      <c r="E253" s="436">
        <v>2000</v>
      </c>
      <c r="F253" s="428" t="s">
        <v>4860</v>
      </c>
      <c r="G253" s="428" t="s">
        <v>4861</v>
      </c>
      <c r="H253" s="104" t="str">
        <f>VLOOKUP(F253,'[2]reporte_padron_nominal (3)'!$S$5:$CR$1309,15,FALSE)</f>
        <v>ENFERMERA(O)</v>
      </c>
      <c r="I253" s="104" t="str">
        <f>VLOOKUP(F253,'[2]reporte_padron_nominal (3)'!$S$5:$CR$1309,14,FALSE)</f>
        <v>Superior completo</v>
      </c>
      <c r="J253" s="104" t="str">
        <f>VLOOKUP(F253,'[2]reporte_padron_nominal (3)'!$S$5:$CR$1309,15,FALSE)</f>
        <v>ENFERMERA(O)</v>
      </c>
      <c r="K253" s="130">
        <v>2</v>
      </c>
      <c r="L253" s="130">
        <v>12</v>
      </c>
      <c r="M253" s="130">
        <f t="shared" si="4"/>
        <v>24000</v>
      </c>
      <c r="N253" s="131"/>
      <c r="O253" s="131"/>
      <c r="P253" s="131"/>
      <c r="Q253" s="131"/>
      <c r="R253" s="131"/>
    </row>
    <row r="254" spans="1:18" s="40" customFormat="1" x14ac:dyDescent="0.2">
      <c r="A254" s="322" t="s">
        <v>4549</v>
      </c>
      <c r="B254" s="295" t="s">
        <v>8075</v>
      </c>
      <c r="C254" s="297" t="s">
        <v>153</v>
      </c>
      <c r="D254" s="428" t="s">
        <v>682</v>
      </c>
      <c r="E254" s="436">
        <v>3725.81</v>
      </c>
      <c r="F254" s="428" t="s">
        <v>4862</v>
      </c>
      <c r="G254" s="428" t="s">
        <v>4863</v>
      </c>
      <c r="H254" s="104" t="str">
        <f>VLOOKUP(F254,'[2]reporte_padron_nominal (3)'!$S$5:$CR$1309,15,FALSE)</f>
        <v>MEDICO CIRUJANO</v>
      </c>
      <c r="I254" s="104" t="str">
        <f>VLOOKUP(F254,'[2]reporte_padron_nominal (3)'!$S$5:$CR$1309,14,FALSE)</f>
        <v>Superior completo</v>
      </c>
      <c r="J254" s="104" t="str">
        <f>VLOOKUP(F254,'[2]reporte_padron_nominal (3)'!$S$5:$CR$1309,15,FALSE)</f>
        <v>MEDICO CIRUJANO</v>
      </c>
      <c r="K254" s="130">
        <v>2</v>
      </c>
      <c r="L254" s="130">
        <v>2</v>
      </c>
      <c r="M254" s="130">
        <f t="shared" si="4"/>
        <v>7451.62</v>
      </c>
      <c r="N254" s="131"/>
      <c r="O254" s="131"/>
      <c r="P254" s="131"/>
      <c r="Q254" s="131"/>
      <c r="R254" s="131"/>
    </row>
    <row r="255" spans="1:18" s="40" customFormat="1" x14ac:dyDescent="0.2">
      <c r="A255" s="322" t="s">
        <v>4549</v>
      </c>
      <c r="B255" s="295" t="s">
        <v>8075</v>
      </c>
      <c r="C255" s="297" t="s">
        <v>153</v>
      </c>
      <c r="D255" s="428" t="s">
        <v>821</v>
      </c>
      <c r="E255" s="436">
        <v>1200</v>
      </c>
      <c r="F255" s="428" t="s">
        <v>4864</v>
      </c>
      <c r="G255" s="428" t="s">
        <v>4865</v>
      </c>
      <c r="H255" s="104" t="str">
        <f>VLOOKUP(F255,'[2]reporte_padron_nominal (3)'!$S$5:$CR$1309,15,FALSE)</f>
        <v>TECNICO DE FARMACIA</v>
      </c>
      <c r="I255" s="104" t="str">
        <f>VLOOKUP(F255,'[2]reporte_padron_nominal (3)'!$S$5:$CR$1309,14,FALSE)</f>
        <v>Técnico superior completo</v>
      </c>
      <c r="J255" s="104" t="str">
        <f>VLOOKUP(F255,'[2]reporte_padron_nominal (3)'!$S$5:$CR$1309,15,FALSE)</f>
        <v>TECNICO DE FARMACIA</v>
      </c>
      <c r="K255" s="130">
        <v>2</v>
      </c>
      <c r="L255" s="130">
        <v>12</v>
      </c>
      <c r="M255" s="130">
        <f t="shared" si="4"/>
        <v>14400</v>
      </c>
      <c r="N255" s="131"/>
      <c r="O255" s="131"/>
      <c r="P255" s="131"/>
      <c r="Q255" s="131"/>
      <c r="R255" s="131"/>
    </row>
    <row r="256" spans="1:18" s="40" customFormat="1" x14ac:dyDescent="0.2">
      <c r="A256" s="322" t="s">
        <v>4549</v>
      </c>
      <c r="B256" s="295" t="s">
        <v>8075</v>
      </c>
      <c r="C256" s="297" t="s">
        <v>153</v>
      </c>
      <c r="D256" s="428" t="s">
        <v>579</v>
      </c>
      <c r="E256" s="436">
        <v>1400</v>
      </c>
      <c r="F256" s="428" t="s">
        <v>4866</v>
      </c>
      <c r="G256" s="428" t="s">
        <v>4867</v>
      </c>
      <c r="H256" s="104" t="str">
        <f>VLOOKUP(F256,'[2]reporte_padron_nominal (3)'!$S$5:$CR$1309,15,FALSE)</f>
        <v>TECNICO EN ENFERMERIA</v>
      </c>
      <c r="I256" s="104" t="str">
        <f>VLOOKUP(F256,'[2]reporte_padron_nominal (3)'!$S$5:$CR$1309,14,FALSE)</f>
        <v>Técnico superior completo</v>
      </c>
      <c r="J256" s="104" t="str">
        <f>VLOOKUP(F256,'[2]reporte_padron_nominal (3)'!$S$5:$CR$1309,15,FALSE)</f>
        <v>TECNICO EN ENFERMERIA</v>
      </c>
      <c r="K256" s="130">
        <v>2</v>
      </c>
      <c r="L256" s="130">
        <v>12</v>
      </c>
      <c r="M256" s="130">
        <f t="shared" si="4"/>
        <v>16800</v>
      </c>
      <c r="N256" s="131"/>
      <c r="O256" s="131"/>
      <c r="P256" s="131"/>
      <c r="Q256" s="131"/>
      <c r="R256" s="131"/>
    </row>
    <row r="257" spans="1:18" s="40" customFormat="1" x14ac:dyDescent="0.2">
      <c r="A257" s="322" t="s">
        <v>4549</v>
      </c>
      <c r="B257" s="295" t="s">
        <v>8075</v>
      </c>
      <c r="C257" s="297" t="s">
        <v>153</v>
      </c>
      <c r="D257" s="428" t="s">
        <v>586</v>
      </c>
      <c r="E257" s="436">
        <v>2200</v>
      </c>
      <c r="F257" s="428" t="s">
        <v>4868</v>
      </c>
      <c r="G257" s="428" t="s">
        <v>4869</v>
      </c>
      <c r="H257" s="104" t="str">
        <f>VLOOKUP(F257,'[2]reporte_padron_nominal (3)'!$S$5:$CR$1309,15,FALSE)</f>
        <v>ENFERMERA(O)</v>
      </c>
      <c r="I257" s="104" t="str">
        <f>VLOOKUP(F257,'[2]reporte_padron_nominal (3)'!$S$5:$CR$1309,14,FALSE)</f>
        <v>Superior completo</v>
      </c>
      <c r="J257" s="104" t="str">
        <f>VLOOKUP(F257,'[2]reporte_padron_nominal (3)'!$S$5:$CR$1309,15,FALSE)</f>
        <v>ENFERMERA(O)</v>
      </c>
      <c r="K257" s="130">
        <v>2</v>
      </c>
      <c r="L257" s="130">
        <v>12</v>
      </c>
      <c r="M257" s="130">
        <f t="shared" si="4"/>
        <v>26400</v>
      </c>
      <c r="N257" s="131"/>
      <c r="O257" s="131"/>
      <c r="P257" s="131"/>
      <c r="Q257" s="131"/>
      <c r="R257" s="131"/>
    </row>
    <row r="258" spans="1:18" s="40" customFormat="1" x14ac:dyDescent="0.2">
      <c r="A258" s="322" t="s">
        <v>4549</v>
      </c>
      <c r="B258" s="295" t="s">
        <v>8075</v>
      </c>
      <c r="C258" s="297" t="s">
        <v>153</v>
      </c>
      <c r="D258" s="428" t="s">
        <v>579</v>
      </c>
      <c r="E258" s="436">
        <v>1500</v>
      </c>
      <c r="F258" s="428" t="s">
        <v>4870</v>
      </c>
      <c r="G258" s="428" t="s">
        <v>4871</v>
      </c>
      <c r="H258" s="104" t="str">
        <f>VLOOKUP(F258,'[2]reporte_padron_nominal (3)'!$S$5:$CR$1309,15,FALSE)</f>
        <v>TECNICO EN ENFERMERIA</v>
      </c>
      <c r="I258" s="104" t="str">
        <f>VLOOKUP(F258,'[2]reporte_padron_nominal (3)'!$S$5:$CR$1309,14,FALSE)</f>
        <v>Técnico superior completo</v>
      </c>
      <c r="J258" s="104" t="str">
        <f>VLOOKUP(F258,'[2]reporte_padron_nominal (3)'!$S$5:$CR$1309,15,FALSE)</f>
        <v>TECNICO EN ENFERMERIA</v>
      </c>
      <c r="K258" s="130">
        <v>2</v>
      </c>
      <c r="L258" s="130">
        <v>12</v>
      </c>
      <c r="M258" s="130">
        <f t="shared" si="4"/>
        <v>18000</v>
      </c>
      <c r="N258" s="131"/>
      <c r="O258" s="131"/>
      <c r="P258" s="131"/>
      <c r="Q258" s="131"/>
      <c r="R258" s="131"/>
    </row>
    <row r="259" spans="1:18" s="40" customFormat="1" x14ac:dyDescent="0.2">
      <c r="A259" s="322" t="s">
        <v>4549</v>
      </c>
      <c r="B259" s="295" t="s">
        <v>8075</v>
      </c>
      <c r="C259" s="297" t="s">
        <v>153</v>
      </c>
      <c r="D259" s="428" t="s">
        <v>586</v>
      </c>
      <c r="E259" s="436">
        <v>2200</v>
      </c>
      <c r="F259" s="428" t="s">
        <v>4872</v>
      </c>
      <c r="G259" s="428" t="s">
        <v>4873</v>
      </c>
      <c r="H259" s="104" t="str">
        <f>VLOOKUP(F259,'[2]reporte_padron_nominal (3)'!$S$5:$CR$1309,15,FALSE)</f>
        <v>ENFERMERA(O)</v>
      </c>
      <c r="I259" s="104" t="str">
        <f>VLOOKUP(F259,'[2]reporte_padron_nominal (3)'!$S$5:$CR$1309,14,FALSE)</f>
        <v>Superior completo</v>
      </c>
      <c r="J259" s="104" t="str">
        <f>VLOOKUP(F259,'[2]reporte_padron_nominal (3)'!$S$5:$CR$1309,15,FALSE)</f>
        <v>ENFERMERA(O)</v>
      </c>
      <c r="K259" s="130">
        <v>2</v>
      </c>
      <c r="L259" s="130">
        <v>12</v>
      </c>
      <c r="M259" s="130">
        <f t="shared" si="4"/>
        <v>26400</v>
      </c>
      <c r="N259" s="131"/>
      <c r="O259" s="131"/>
      <c r="P259" s="131"/>
      <c r="Q259" s="131"/>
      <c r="R259" s="131"/>
    </row>
    <row r="260" spans="1:18" s="40" customFormat="1" x14ac:dyDescent="0.2">
      <c r="A260" s="322" t="s">
        <v>4549</v>
      </c>
      <c r="B260" s="295" t="s">
        <v>8075</v>
      </c>
      <c r="C260" s="297" t="s">
        <v>153</v>
      </c>
      <c r="D260" s="428" t="s">
        <v>579</v>
      </c>
      <c r="E260" s="436">
        <v>1400</v>
      </c>
      <c r="F260" s="428" t="s">
        <v>4874</v>
      </c>
      <c r="G260" s="428" t="s">
        <v>4875</v>
      </c>
      <c r="H260" s="104" t="str">
        <f>VLOOKUP(F260,'[2]reporte_padron_nominal (3)'!$S$5:$CR$1309,15,FALSE)</f>
        <v>TECNICO EN ENFERMERIA</v>
      </c>
      <c r="I260" s="104" t="str">
        <f>VLOOKUP(F260,'[2]reporte_padron_nominal (3)'!$S$5:$CR$1309,14,FALSE)</f>
        <v>Técnico superior completo</v>
      </c>
      <c r="J260" s="104" t="str">
        <f>VLOOKUP(F260,'[2]reporte_padron_nominal (3)'!$S$5:$CR$1309,15,FALSE)</f>
        <v>TECNICO EN ENFERMERIA</v>
      </c>
      <c r="K260" s="130">
        <v>2</v>
      </c>
      <c r="L260" s="130">
        <v>12</v>
      </c>
      <c r="M260" s="130">
        <f t="shared" si="4"/>
        <v>16800</v>
      </c>
      <c r="N260" s="131"/>
      <c r="O260" s="131"/>
      <c r="P260" s="131"/>
      <c r="Q260" s="131"/>
      <c r="R260" s="131"/>
    </row>
    <row r="261" spans="1:18" s="40" customFormat="1" x14ac:dyDescent="0.2">
      <c r="A261" s="322" t="s">
        <v>4549</v>
      </c>
      <c r="B261" s="295" t="s">
        <v>8075</v>
      </c>
      <c r="C261" s="297" t="s">
        <v>153</v>
      </c>
      <c r="D261" s="428" t="s">
        <v>586</v>
      </c>
      <c r="E261" s="436">
        <v>2000</v>
      </c>
      <c r="F261" s="428" t="s">
        <v>4876</v>
      </c>
      <c r="G261" s="428" t="s">
        <v>4877</v>
      </c>
      <c r="H261" s="104" t="str">
        <f>VLOOKUP(F261,'[2]reporte_padron_nominal (3)'!$S$5:$CR$1309,15,FALSE)</f>
        <v>ENFERMERA(O)</v>
      </c>
      <c r="I261" s="104" t="str">
        <f>VLOOKUP(F261,'[2]reporte_padron_nominal (3)'!$S$5:$CR$1309,14,FALSE)</f>
        <v>Superior completo</v>
      </c>
      <c r="J261" s="104" t="str">
        <f>VLOOKUP(F261,'[2]reporte_padron_nominal (3)'!$S$5:$CR$1309,15,FALSE)</f>
        <v>ENFERMERA(O)</v>
      </c>
      <c r="K261" s="130">
        <v>2</v>
      </c>
      <c r="L261" s="130">
        <v>12</v>
      </c>
      <c r="M261" s="130">
        <f t="shared" si="4"/>
        <v>24000</v>
      </c>
      <c r="N261" s="131"/>
      <c r="O261" s="131"/>
      <c r="P261" s="131"/>
      <c r="Q261" s="131"/>
      <c r="R261" s="131"/>
    </row>
    <row r="262" spans="1:18" s="40" customFormat="1" x14ac:dyDescent="0.2">
      <c r="A262" s="322" t="s">
        <v>4549</v>
      </c>
      <c r="B262" s="295" t="s">
        <v>8075</v>
      </c>
      <c r="C262" s="297" t="s">
        <v>153</v>
      </c>
      <c r="D262" s="428" t="s">
        <v>579</v>
      </c>
      <c r="E262" s="436">
        <v>1200</v>
      </c>
      <c r="F262" s="428" t="s">
        <v>4878</v>
      </c>
      <c r="G262" s="428" t="s">
        <v>4879</v>
      </c>
      <c r="H262" s="104" t="str">
        <f>VLOOKUP(F262,'[2]reporte_padron_nominal (3)'!$S$5:$CR$1309,15,FALSE)</f>
        <v>TECNICO EN ENFERMERIA</v>
      </c>
      <c r="I262" s="104" t="str">
        <f>VLOOKUP(F262,'[2]reporte_padron_nominal (3)'!$S$5:$CR$1309,14,FALSE)</f>
        <v>Técnico superior completo</v>
      </c>
      <c r="J262" s="104" t="str">
        <f>VLOOKUP(F262,'[2]reporte_padron_nominal (3)'!$S$5:$CR$1309,15,FALSE)</f>
        <v>TECNICO EN ENFERMERIA</v>
      </c>
      <c r="K262" s="130">
        <v>2</v>
      </c>
      <c r="L262" s="130">
        <v>12</v>
      </c>
      <c r="M262" s="130">
        <f t="shared" si="4"/>
        <v>14400</v>
      </c>
      <c r="N262" s="131"/>
      <c r="O262" s="131"/>
      <c r="P262" s="131"/>
      <c r="Q262" s="131"/>
      <c r="R262" s="131"/>
    </row>
    <row r="263" spans="1:18" s="40" customFormat="1" x14ac:dyDescent="0.2">
      <c r="A263" s="322" t="s">
        <v>4549</v>
      </c>
      <c r="B263" s="295" t="s">
        <v>8075</v>
      </c>
      <c r="C263" s="297" t="s">
        <v>153</v>
      </c>
      <c r="D263" s="428" t="s">
        <v>579</v>
      </c>
      <c r="E263" s="436">
        <v>1200</v>
      </c>
      <c r="F263" s="428" t="s">
        <v>4880</v>
      </c>
      <c r="G263" s="428" t="s">
        <v>4881</v>
      </c>
      <c r="H263" s="104" t="str">
        <f>VLOOKUP(F263,'[2]reporte_padron_nominal (3)'!$S$5:$CR$1309,15,FALSE)</f>
        <v>TECNICO EN ENFERMERIA</v>
      </c>
      <c r="I263" s="104" t="str">
        <f>VLOOKUP(F263,'[2]reporte_padron_nominal (3)'!$S$5:$CR$1309,14,FALSE)</f>
        <v>Técnico superior completo</v>
      </c>
      <c r="J263" s="104" t="str">
        <f>VLOOKUP(F263,'[2]reporte_padron_nominal (3)'!$S$5:$CR$1309,15,FALSE)</f>
        <v>TECNICO EN ENFERMERIA</v>
      </c>
      <c r="K263" s="130">
        <v>2</v>
      </c>
      <c r="L263" s="130">
        <v>12</v>
      </c>
      <c r="M263" s="130">
        <f t="shared" si="4"/>
        <v>14400</v>
      </c>
      <c r="N263" s="131"/>
      <c r="O263" s="131"/>
      <c r="P263" s="131"/>
      <c r="Q263" s="131"/>
      <c r="R263" s="131"/>
    </row>
    <row r="264" spans="1:18" s="40" customFormat="1" x14ac:dyDescent="0.2">
      <c r="A264" s="322" t="s">
        <v>4549</v>
      </c>
      <c r="B264" s="295" t="s">
        <v>8075</v>
      </c>
      <c r="C264" s="297" t="s">
        <v>153</v>
      </c>
      <c r="D264" s="428" t="s">
        <v>579</v>
      </c>
      <c r="E264" s="436">
        <v>1200</v>
      </c>
      <c r="F264" s="428" t="s">
        <v>4882</v>
      </c>
      <c r="G264" s="428" t="s">
        <v>4883</v>
      </c>
      <c r="H264" s="104" t="str">
        <f>VLOOKUP(F264,'[2]reporte_padron_nominal (3)'!$S$5:$CR$1309,15,FALSE)</f>
        <v>TECNICO EN ENFERMERIA</v>
      </c>
      <c r="I264" s="104" t="str">
        <f>VLOOKUP(F264,'[2]reporte_padron_nominal (3)'!$S$5:$CR$1309,14,FALSE)</f>
        <v>Técnico superior completo</v>
      </c>
      <c r="J264" s="104" t="str">
        <f>VLOOKUP(F264,'[2]reporte_padron_nominal (3)'!$S$5:$CR$1309,15,FALSE)</f>
        <v>TECNICO EN ENFERMERIA</v>
      </c>
      <c r="K264" s="130">
        <v>2</v>
      </c>
      <c r="L264" s="130">
        <v>12</v>
      </c>
      <c r="M264" s="130">
        <f t="shared" si="4"/>
        <v>14400</v>
      </c>
      <c r="N264" s="131"/>
      <c r="O264" s="131"/>
      <c r="P264" s="131"/>
      <c r="Q264" s="131"/>
      <c r="R264" s="131"/>
    </row>
    <row r="265" spans="1:18" s="40" customFormat="1" x14ac:dyDescent="0.2">
      <c r="A265" s="322" t="s">
        <v>4549</v>
      </c>
      <c r="B265" s="295" t="s">
        <v>8075</v>
      </c>
      <c r="C265" s="297" t="s">
        <v>153</v>
      </c>
      <c r="D265" s="428" t="s">
        <v>590</v>
      </c>
      <c r="E265" s="436">
        <v>2500</v>
      </c>
      <c r="F265" s="428" t="s">
        <v>4884</v>
      </c>
      <c r="G265" s="428" t="s">
        <v>4885</v>
      </c>
      <c r="H265" s="104" t="str">
        <f>VLOOKUP(F265,'[2]reporte_padron_nominal (3)'!$S$5:$CR$1309,15,FALSE)</f>
        <v>CIRUJANO DENTISTA</v>
      </c>
      <c r="I265" s="104" t="str">
        <f>VLOOKUP(F265,'[2]reporte_padron_nominal (3)'!$S$5:$CR$1309,14,FALSE)</f>
        <v>Superior completo</v>
      </c>
      <c r="J265" s="104" t="str">
        <f>VLOOKUP(F265,'[2]reporte_padron_nominal (3)'!$S$5:$CR$1309,15,FALSE)</f>
        <v>CIRUJANO DENTISTA</v>
      </c>
      <c r="K265" s="130">
        <v>2</v>
      </c>
      <c r="L265" s="130">
        <v>12</v>
      </c>
      <c r="M265" s="130">
        <f t="shared" si="4"/>
        <v>30000</v>
      </c>
      <c r="N265" s="131"/>
      <c r="O265" s="131"/>
      <c r="P265" s="131"/>
      <c r="Q265" s="131"/>
      <c r="R265" s="131"/>
    </row>
    <row r="266" spans="1:18" s="40" customFormat="1" x14ac:dyDescent="0.2">
      <c r="A266" s="322" t="s">
        <v>4549</v>
      </c>
      <c r="B266" s="295" t="s">
        <v>8075</v>
      </c>
      <c r="C266" s="297" t="s">
        <v>153</v>
      </c>
      <c r="D266" s="428" t="s">
        <v>579</v>
      </c>
      <c r="E266" s="436">
        <v>1400</v>
      </c>
      <c r="F266" s="428" t="s">
        <v>4886</v>
      </c>
      <c r="G266" s="428" t="s">
        <v>4887</v>
      </c>
      <c r="H266" s="104" t="str">
        <f>VLOOKUP(F266,'[2]reporte_padron_nominal (3)'!$S$5:$CR$1309,15,FALSE)</f>
        <v>TECNICO EN ENFERMERIA</v>
      </c>
      <c r="I266" s="104" t="str">
        <f>VLOOKUP(F266,'[2]reporte_padron_nominal (3)'!$S$5:$CR$1309,14,FALSE)</f>
        <v>Técnico superior completo</v>
      </c>
      <c r="J266" s="104" t="str">
        <f>VLOOKUP(F266,'[2]reporte_padron_nominal (3)'!$S$5:$CR$1309,15,FALSE)</f>
        <v>TECNICO EN ENFERMERIA</v>
      </c>
      <c r="K266" s="130">
        <v>2</v>
      </c>
      <c r="L266" s="130">
        <v>12</v>
      </c>
      <c r="M266" s="130">
        <f t="shared" si="4"/>
        <v>16800</v>
      </c>
      <c r="N266" s="131"/>
      <c r="O266" s="131"/>
      <c r="P266" s="131"/>
      <c r="Q266" s="131"/>
      <c r="R266" s="131"/>
    </row>
    <row r="267" spans="1:18" s="40" customFormat="1" x14ac:dyDescent="0.2">
      <c r="A267" s="322" t="s">
        <v>4549</v>
      </c>
      <c r="B267" s="295" t="s">
        <v>8075</v>
      </c>
      <c r="C267" s="297" t="s">
        <v>153</v>
      </c>
      <c r="D267" s="428" t="s">
        <v>597</v>
      </c>
      <c r="E267" s="436">
        <v>2000</v>
      </c>
      <c r="F267" s="428" t="s">
        <v>4888</v>
      </c>
      <c r="G267" s="428" t="s">
        <v>4889</v>
      </c>
      <c r="H267" s="104" t="str">
        <f>VLOOKUP(F267,'[2]reporte_padron_nominal (3)'!$S$5:$CR$1309,15,FALSE)</f>
        <v>OBSTETRA</v>
      </c>
      <c r="I267" s="104" t="str">
        <f>VLOOKUP(F267,'[2]reporte_padron_nominal (3)'!$S$5:$CR$1309,14,FALSE)</f>
        <v>Superior completo</v>
      </c>
      <c r="J267" s="104" t="str">
        <f>VLOOKUP(F267,'[2]reporte_padron_nominal (3)'!$S$5:$CR$1309,15,FALSE)</f>
        <v>OBSTETRA</v>
      </c>
      <c r="K267" s="130">
        <v>2</v>
      </c>
      <c r="L267" s="130">
        <v>12</v>
      </c>
      <c r="M267" s="130">
        <f t="shared" si="4"/>
        <v>24000</v>
      </c>
      <c r="N267" s="131"/>
      <c r="O267" s="131"/>
      <c r="P267" s="131"/>
      <c r="Q267" s="131"/>
      <c r="R267" s="131"/>
    </row>
    <row r="268" spans="1:18" s="40" customFormat="1" x14ac:dyDescent="0.2">
      <c r="A268" s="322" t="s">
        <v>4549</v>
      </c>
      <c r="B268" s="295" t="s">
        <v>8075</v>
      </c>
      <c r="C268" s="297" t="s">
        <v>153</v>
      </c>
      <c r="D268" s="428" t="s">
        <v>679</v>
      </c>
      <c r="E268" s="436">
        <v>2200</v>
      </c>
      <c r="F268" s="428" t="s">
        <v>4890</v>
      </c>
      <c r="G268" s="428" t="s">
        <v>4891</v>
      </c>
      <c r="H268" s="104" t="str">
        <f>VLOOKUP(F268,'[2]reporte_padron_nominal (3)'!$S$5:$CR$1309,15,FALSE)</f>
        <v>PSICOLOGO</v>
      </c>
      <c r="I268" s="104" t="str">
        <f>VLOOKUP(F268,'[2]reporte_padron_nominal (3)'!$S$5:$CR$1309,14,FALSE)</f>
        <v>Superior completo</v>
      </c>
      <c r="J268" s="104" t="str">
        <f>VLOOKUP(F268,'[2]reporte_padron_nominal (3)'!$S$5:$CR$1309,15,FALSE)</f>
        <v>PSICOLOGO</v>
      </c>
      <c r="K268" s="130">
        <v>2</v>
      </c>
      <c r="L268" s="130">
        <v>12</v>
      </c>
      <c r="M268" s="130">
        <f t="shared" si="4"/>
        <v>26400</v>
      </c>
      <c r="N268" s="131"/>
      <c r="O268" s="131"/>
      <c r="P268" s="131"/>
      <c r="Q268" s="131"/>
      <c r="R268" s="131"/>
    </row>
    <row r="269" spans="1:18" s="40" customFormat="1" x14ac:dyDescent="0.2">
      <c r="A269" s="322" t="s">
        <v>4549</v>
      </c>
      <c r="B269" s="295" t="s">
        <v>8075</v>
      </c>
      <c r="C269" s="297" t="s">
        <v>153</v>
      </c>
      <c r="D269" s="428" t="s">
        <v>1647</v>
      </c>
      <c r="E269" s="436">
        <v>1500</v>
      </c>
      <c r="F269" s="428" t="s">
        <v>4892</v>
      </c>
      <c r="G269" s="428" t="s">
        <v>4893</v>
      </c>
      <c r="H269" s="104" t="s">
        <v>1707</v>
      </c>
      <c r="I269" s="104" t="str">
        <f>VLOOKUP(F269,'[2]reporte_padron_nominal (3)'!$S$5:$CR$1309,14,FALSE)</f>
        <v>Secundaria completa</v>
      </c>
      <c r="J269" s="104" t="s">
        <v>1707</v>
      </c>
      <c r="K269" s="130">
        <v>2</v>
      </c>
      <c r="L269" s="130">
        <v>2</v>
      </c>
      <c r="M269" s="130">
        <f t="shared" si="4"/>
        <v>3000</v>
      </c>
      <c r="N269" s="131"/>
      <c r="O269" s="131"/>
      <c r="P269" s="131"/>
      <c r="Q269" s="131"/>
      <c r="R269" s="131"/>
    </row>
    <row r="270" spans="1:18" s="40" customFormat="1" x14ac:dyDescent="0.2">
      <c r="A270" s="322" t="s">
        <v>4549</v>
      </c>
      <c r="B270" s="295" t="s">
        <v>8075</v>
      </c>
      <c r="C270" s="297" t="s">
        <v>153</v>
      </c>
      <c r="D270" s="428" t="s">
        <v>736</v>
      </c>
      <c r="E270" s="436">
        <v>1400</v>
      </c>
      <c r="F270" s="428" t="s">
        <v>4894</v>
      </c>
      <c r="G270" s="428" t="s">
        <v>4895</v>
      </c>
      <c r="H270" s="104" t="str">
        <f>VLOOKUP(F270,'[2]reporte_padron_nominal (3)'!$S$5:$CR$1309,15,FALSE)</f>
        <v>TECNICO EN COMPUTACION E INFORMATICA/EN COMPUTADORAS</v>
      </c>
      <c r="I270" s="104" t="str">
        <f>VLOOKUP(F270,'[2]reporte_padron_nominal (3)'!$S$5:$CR$1309,14,FALSE)</f>
        <v>Técnico superior completo</v>
      </c>
      <c r="J270" s="104" t="str">
        <f>VLOOKUP(F270,'[2]reporte_padron_nominal (3)'!$S$5:$CR$1309,15,FALSE)</f>
        <v>TECNICO EN COMPUTACION E INFORMATICA/EN COMPUTADORAS</v>
      </c>
      <c r="K270" s="130">
        <v>2</v>
      </c>
      <c r="L270" s="130">
        <v>12</v>
      </c>
      <c r="M270" s="130">
        <f t="shared" si="4"/>
        <v>16800</v>
      </c>
      <c r="N270" s="131"/>
      <c r="O270" s="131"/>
      <c r="P270" s="131"/>
      <c r="Q270" s="131"/>
      <c r="R270" s="131"/>
    </row>
    <row r="271" spans="1:18" s="40" customFormat="1" x14ac:dyDescent="0.2">
      <c r="A271" s="322" t="s">
        <v>4549</v>
      </c>
      <c r="B271" s="295" t="s">
        <v>8075</v>
      </c>
      <c r="C271" s="297" t="s">
        <v>153</v>
      </c>
      <c r="D271" s="428" t="s">
        <v>648</v>
      </c>
      <c r="E271" s="436">
        <v>1100</v>
      </c>
      <c r="F271" s="428" t="s">
        <v>4896</v>
      </c>
      <c r="G271" s="428" t="s">
        <v>4897</v>
      </c>
      <c r="H271" s="104" t="str">
        <f>VLOOKUP(F271,'[2]reporte_padron_nominal (3)'!$S$5:$CR$1309,15,FALSE)</f>
        <v>TECNICO AUTOMOTRIZ</v>
      </c>
      <c r="I271" s="104" t="str">
        <f>VLOOKUP(F271,'[2]reporte_padron_nominal (3)'!$S$5:$CR$1309,14,FALSE)</f>
        <v>Técnico superior incompleto</v>
      </c>
      <c r="J271" s="104" t="str">
        <f>VLOOKUP(F271,'[2]reporte_padron_nominal (3)'!$S$5:$CR$1309,15,FALSE)</f>
        <v>TECNICO AUTOMOTRIZ</v>
      </c>
      <c r="K271" s="130">
        <v>2</v>
      </c>
      <c r="L271" s="130">
        <v>12</v>
      </c>
      <c r="M271" s="130">
        <f t="shared" si="4"/>
        <v>13200</v>
      </c>
      <c r="N271" s="131"/>
      <c r="O271" s="131"/>
      <c r="P271" s="131"/>
      <c r="Q271" s="131"/>
      <c r="R271" s="131"/>
    </row>
    <row r="272" spans="1:18" s="40" customFormat="1" x14ac:dyDescent="0.2">
      <c r="A272" s="322" t="s">
        <v>4549</v>
      </c>
      <c r="B272" s="295" t="s">
        <v>8075</v>
      </c>
      <c r="C272" s="297" t="s">
        <v>153</v>
      </c>
      <c r="D272" s="428" t="s">
        <v>590</v>
      </c>
      <c r="E272" s="436">
        <v>2000</v>
      </c>
      <c r="F272" s="428" t="s">
        <v>4898</v>
      </c>
      <c r="G272" s="428" t="s">
        <v>4899</v>
      </c>
      <c r="H272" s="104" t="str">
        <f>VLOOKUP(F272,'[2]reporte_padron_nominal (3)'!$S$5:$CR$1309,15,FALSE)</f>
        <v>CIRUJANO DENTISTA</v>
      </c>
      <c r="I272" s="104" t="str">
        <f>VLOOKUP(F272,'[2]reporte_padron_nominal (3)'!$S$5:$CR$1309,14,FALSE)</f>
        <v>Superior completo</v>
      </c>
      <c r="J272" s="104" t="str">
        <f>VLOOKUP(F272,'[2]reporte_padron_nominal (3)'!$S$5:$CR$1309,15,FALSE)</f>
        <v>CIRUJANO DENTISTA</v>
      </c>
      <c r="K272" s="130">
        <v>2</v>
      </c>
      <c r="L272" s="130">
        <v>12</v>
      </c>
      <c r="M272" s="130">
        <f t="shared" si="4"/>
        <v>24000</v>
      </c>
      <c r="N272" s="131"/>
      <c r="O272" s="131"/>
      <c r="P272" s="131"/>
      <c r="Q272" s="131"/>
      <c r="R272" s="131"/>
    </row>
    <row r="273" spans="1:18" s="40" customFormat="1" x14ac:dyDescent="0.2">
      <c r="A273" s="322" t="s">
        <v>4549</v>
      </c>
      <c r="B273" s="295" t="s">
        <v>8075</v>
      </c>
      <c r="C273" s="297" t="s">
        <v>153</v>
      </c>
      <c r="D273" s="428" t="s">
        <v>679</v>
      </c>
      <c r="E273" s="436">
        <v>2500</v>
      </c>
      <c r="F273" s="428" t="s">
        <v>4900</v>
      </c>
      <c r="G273" s="428" t="s">
        <v>4901</v>
      </c>
      <c r="H273" s="104" t="str">
        <f>VLOOKUP(F273,'[2]reporte_padron_nominal (3)'!$S$5:$CR$1309,15,FALSE)</f>
        <v>PSICOLOGO</v>
      </c>
      <c r="I273" s="104" t="str">
        <f>VLOOKUP(F273,'[2]reporte_padron_nominal (3)'!$S$5:$CR$1309,14,FALSE)</f>
        <v>Superior completo</v>
      </c>
      <c r="J273" s="104" t="str">
        <f>VLOOKUP(F273,'[2]reporte_padron_nominal (3)'!$S$5:$CR$1309,15,FALSE)</f>
        <v>PSICOLOGO</v>
      </c>
      <c r="K273" s="130">
        <v>2</v>
      </c>
      <c r="L273" s="130">
        <v>12</v>
      </c>
      <c r="M273" s="130">
        <f t="shared" si="4"/>
        <v>30000</v>
      </c>
      <c r="N273" s="131"/>
      <c r="O273" s="131"/>
      <c r="P273" s="131"/>
      <c r="Q273" s="131"/>
      <c r="R273" s="131"/>
    </row>
    <row r="274" spans="1:18" s="40" customFormat="1" x14ac:dyDescent="0.2">
      <c r="A274" s="322" t="s">
        <v>4549</v>
      </c>
      <c r="B274" s="295" t="s">
        <v>8075</v>
      </c>
      <c r="C274" s="297" t="s">
        <v>153</v>
      </c>
      <c r="D274" s="428" t="s">
        <v>597</v>
      </c>
      <c r="E274" s="436">
        <v>2000</v>
      </c>
      <c r="F274" s="428" t="s">
        <v>4902</v>
      </c>
      <c r="G274" s="428" t="s">
        <v>4903</v>
      </c>
      <c r="H274" s="104" t="str">
        <f>VLOOKUP(F274,'[2]reporte_padron_nominal (3)'!$S$5:$CR$1309,15,FALSE)</f>
        <v>OBSTETRA</v>
      </c>
      <c r="I274" s="104" t="str">
        <f>VLOOKUP(F274,'[2]reporte_padron_nominal (3)'!$S$5:$CR$1309,14,FALSE)</f>
        <v>Superior completo</v>
      </c>
      <c r="J274" s="104" t="str">
        <f>VLOOKUP(F274,'[2]reporte_padron_nominal (3)'!$S$5:$CR$1309,15,FALSE)</f>
        <v>OBSTETRA</v>
      </c>
      <c r="K274" s="130">
        <v>2</v>
      </c>
      <c r="L274" s="130">
        <v>12</v>
      </c>
      <c r="M274" s="130">
        <f t="shared" si="4"/>
        <v>24000</v>
      </c>
      <c r="N274" s="131"/>
      <c r="O274" s="131"/>
      <c r="P274" s="131"/>
      <c r="Q274" s="131"/>
      <c r="R274" s="131"/>
    </row>
    <row r="275" spans="1:18" s="40" customFormat="1" x14ac:dyDescent="0.2">
      <c r="A275" s="322" t="s">
        <v>4549</v>
      </c>
      <c r="B275" s="295" t="s">
        <v>8075</v>
      </c>
      <c r="C275" s="297" t="s">
        <v>153</v>
      </c>
      <c r="D275" s="428" t="s">
        <v>586</v>
      </c>
      <c r="E275" s="436">
        <v>2000</v>
      </c>
      <c r="F275" s="428" t="s">
        <v>4904</v>
      </c>
      <c r="G275" s="428" t="s">
        <v>4905</v>
      </c>
      <c r="H275" s="104" t="str">
        <f>VLOOKUP(F275,'[2]reporte_padron_nominal (3)'!$S$5:$CR$1309,15,FALSE)</f>
        <v>ENFERMERA(O)</v>
      </c>
      <c r="I275" s="104" t="str">
        <f>VLOOKUP(F275,'[2]reporte_padron_nominal (3)'!$S$5:$CR$1309,14,FALSE)</f>
        <v>Superior completo</v>
      </c>
      <c r="J275" s="104" t="str">
        <f>VLOOKUP(F275,'[2]reporte_padron_nominal (3)'!$S$5:$CR$1309,15,FALSE)</f>
        <v>ENFERMERA(O)</v>
      </c>
      <c r="K275" s="130">
        <v>2</v>
      </c>
      <c r="L275" s="130">
        <v>12</v>
      </c>
      <c r="M275" s="130">
        <f t="shared" si="4"/>
        <v>24000</v>
      </c>
      <c r="N275" s="131"/>
      <c r="O275" s="131"/>
      <c r="P275" s="131"/>
      <c r="Q275" s="131"/>
      <c r="R275" s="131"/>
    </row>
    <row r="276" spans="1:18" s="40" customFormat="1" x14ac:dyDescent="0.2">
      <c r="A276" s="322" t="s">
        <v>4549</v>
      </c>
      <c r="B276" s="295" t="s">
        <v>8075</v>
      </c>
      <c r="C276" s="297" t="s">
        <v>153</v>
      </c>
      <c r="D276" s="428" t="s">
        <v>648</v>
      </c>
      <c r="E276" s="436">
        <v>1200</v>
      </c>
      <c r="F276" s="428" t="s">
        <v>4906</v>
      </c>
      <c r="G276" s="428" t="s">
        <v>4907</v>
      </c>
      <c r="H276" s="104" t="str">
        <f>VLOOKUP(F276,'[2]reporte_padron_nominal (3)'!$S$5:$CR$1309,15,FALSE)</f>
        <v>TECNICO AUTOMOTRIZ</v>
      </c>
      <c r="I276" s="104" t="str">
        <f>VLOOKUP(F276,'[2]reporte_padron_nominal (3)'!$S$5:$CR$1309,14,FALSE)</f>
        <v>Técnico superior incompleto</v>
      </c>
      <c r="J276" s="104" t="str">
        <f>VLOOKUP(F276,'[2]reporte_padron_nominal (3)'!$S$5:$CR$1309,15,FALSE)</f>
        <v>TECNICO AUTOMOTRIZ</v>
      </c>
      <c r="K276" s="130">
        <v>2</v>
      </c>
      <c r="L276" s="130">
        <v>12</v>
      </c>
      <c r="M276" s="130">
        <f t="shared" si="4"/>
        <v>14400</v>
      </c>
      <c r="N276" s="131"/>
      <c r="O276" s="131"/>
      <c r="P276" s="131"/>
      <c r="Q276" s="131"/>
      <c r="R276" s="131"/>
    </row>
    <row r="277" spans="1:18" s="40" customFormat="1" x14ac:dyDescent="0.2">
      <c r="A277" s="322" t="s">
        <v>4549</v>
      </c>
      <c r="B277" s="295" t="s">
        <v>8075</v>
      </c>
      <c r="C277" s="297" t="s">
        <v>153</v>
      </c>
      <c r="D277" s="428" t="s">
        <v>717</v>
      </c>
      <c r="E277" s="436">
        <v>1500</v>
      </c>
      <c r="F277" s="428" t="s">
        <v>4908</v>
      </c>
      <c r="G277" s="428" t="s">
        <v>4909</v>
      </c>
      <c r="H277" s="104" t="s">
        <v>2711</v>
      </c>
      <c r="I277" s="104" t="s">
        <v>4910</v>
      </c>
      <c r="J277" s="104" t="s">
        <v>2711</v>
      </c>
      <c r="K277" s="130">
        <v>2</v>
      </c>
      <c r="L277" s="130">
        <v>12</v>
      </c>
      <c r="M277" s="130">
        <f t="shared" si="4"/>
        <v>18000</v>
      </c>
      <c r="N277" s="131"/>
      <c r="O277" s="131"/>
      <c r="P277" s="131"/>
      <c r="Q277" s="131"/>
      <c r="R277" s="131"/>
    </row>
    <row r="278" spans="1:18" s="40" customFormat="1" x14ac:dyDescent="0.2">
      <c r="A278" s="322" t="s">
        <v>4549</v>
      </c>
      <c r="B278" s="295" t="s">
        <v>8075</v>
      </c>
      <c r="C278" s="297" t="s">
        <v>153</v>
      </c>
      <c r="D278" s="428" t="s">
        <v>655</v>
      </c>
      <c r="E278" s="436">
        <v>1016.13</v>
      </c>
      <c r="F278" s="428" t="s">
        <v>4911</v>
      </c>
      <c r="G278" s="428" t="s">
        <v>4912</v>
      </c>
      <c r="H278" s="104" t="s">
        <v>1707</v>
      </c>
      <c r="I278" s="104" t="s">
        <v>4913</v>
      </c>
      <c r="J278" s="104" t="s">
        <v>4914</v>
      </c>
      <c r="K278" s="130">
        <v>2</v>
      </c>
      <c r="L278" s="130">
        <v>2</v>
      </c>
      <c r="M278" s="130">
        <f t="shared" si="4"/>
        <v>2032.26</v>
      </c>
      <c r="N278" s="131"/>
      <c r="O278" s="131"/>
      <c r="P278" s="131"/>
      <c r="Q278" s="131"/>
      <c r="R278" s="131"/>
    </row>
    <row r="279" spans="1:18" s="40" customFormat="1" x14ac:dyDescent="0.2">
      <c r="A279" s="322" t="s">
        <v>4549</v>
      </c>
      <c r="B279" s="295" t="s">
        <v>8075</v>
      </c>
      <c r="C279" s="297" t="s">
        <v>153</v>
      </c>
      <c r="D279" s="428" t="s">
        <v>579</v>
      </c>
      <c r="E279" s="436">
        <v>1400</v>
      </c>
      <c r="F279" s="428" t="s">
        <v>4915</v>
      </c>
      <c r="G279" s="428" t="s">
        <v>4916</v>
      </c>
      <c r="H279" s="104" t="str">
        <f>VLOOKUP(F279,'[2]reporte_padron_nominal (3)'!$S$5:$CR$1309,15,FALSE)</f>
        <v>TECNICO EN ENFERMERIA</v>
      </c>
      <c r="I279" s="104" t="str">
        <f>VLOOKUP(F279,'[2]reporte_padron_nominal (3)'!$S$5:$CR$1309,14,FALSE)</f>
        <v>Técnico superior completo</v>
      </c>
      <c r="J279" s="104" t="str">
        <f>VLOOKUP(F279,'[2]reporte_padron_nominal (3)'!$S$5:$CR$1309,15,FALSE)</f>
        <v>TECNICO EN ENFERMERIA</v>
      </c>
      <c r="K279" s="130">
        <v>2</v>
      </c>
      <c r="L279" s="130">
        <v>12</v>
      </c>
      <c r="M279" s="130">
        <f t="shared" si="4"/>
        <v>16800</v>
      </c>
      <c r="N279" s="131"/>
      <c r="O279" s="131"/>
      <c r="P279" s="131"/>
      <c r="Q279" s="131"/>
      <c r="R279" s="131"/>
    </row>
    <row r="280" spans="1:18" s="40" customFormat="1" x14ac:dyDescent="0.2">
      <c r="A280" s="322" t="s">
        <v>4549</v>
      </c>
      <c r="B280" s="295" t="s">
        <v>8075</v>
      </c>
      <c r="C280" s="297" t="s">
        <v>153</v>
      </c>
      <c r="D280" s="428" t="s">
        <v>579</v>
      </c>
      <c r="E280" s="436">
        <v>1354.84</v>
      </c>
      <c r="F280" s="428" t="s">
        <v>4917</v>
      </c>
      <c r="G280" s="428" t="s">
        <v>4918</v>
      </c>
      <c r="H280" s="104" t="str">
        <f>VLOOKUP(F280,'[2]reporte_padron_nominal (3)'!$S$5:$CR$1309,15,FALSE)</f>
        <v>TECNICO EN ENFERMERIA</v>
      </c>
      <c r="I280" s="104" t="str">
        <f>VLOOKUP(F280,'[2]reporte_padron_nominal (3)'!$S$5:$CR$1309,14,FALSE)</f>
        <v>Técnico superior completo</v>
      </c>
      <c r="J280" s="104" t="str">
        <f>VLOOKUP(F280,'[2]reporte_padron_nominal (3)'!$S$5:$CR$1309,15,FALSE)</f>
        <v>TECNICO EN ENFERMERIA</v>
      </c>
      <c r="K280" s="130">
        <v>2</v>
      </c>
      <c r="L280" s="130">
        <v>2</v>
      </c>
      <c r="M280" s="130">
        <f t="shared" si="4"/>
        <v>2709.68</v>
      </c>
      <c r="N280" s="131"/>
      <c r="O280" s="131"/>
      <c r="P280" s="131"/>
      <c r="Q280" s="131"/>
      <c r="R280" s="131"/>
    </row>
    <row r="281" spans="1:18" s="40" customFormat="1" x14ac:dyDescent="0.2">
      <c r="A281" s="322" t="s">
        <v>4549</v>
      </c>
      <c r="B281" s="295" t="s">
        <v>8075</v>
      </c>
      <c r="C281" s="297" t="s">
        <v>153</v>
      </c>
      <c r="D281" s="428" t="s">
        <v>597</v>
      </c>
      <c r="E281" s="436">
        <v>2200</v>
      </c>
      <c r="F281" s="428" t="s">
        <v>4919</v>
      </c>
      <c r="G281" s="428" t="s">
        <v>4920</v>
      </c>
      <c r="H281" s="104" t="str">
        <f>VLOOKUP(F281,'[2]reporte_padron_nominal (3)'!$S$5:$CR$1309,15,FALSE)</f>
        <v>OBSTETRA</v>
      </c>
      <c r="I281" s="104" t="str">
        <f>VLOOKUP(F281,'[2]reporte_padron_nominal (3)'!$S$5:$CR$1309,14,FALSE)</f>
        <v>Superior completo</v>
      </c>
      <c r="J281" s="104" t="str">
        <f>VLOOKUP(F281,'[2]reporte_padron_nominal (3)'!$S$5:$CR$1309,15,FALSE)</f>
        <v>OBSTETRA</v>
      </c>
      <c r="K281" s="130">
        <v>2</v>
      </c>
      <c r="L281" s="130">
        <v>12</v>
      </c>
      <c r="M281" s="130">
        <f t="shared" si="4"/>
        <v>26400</v>
      </c>
      <c r="N281" s="131"/>
      <c r="O281" s="131"/>
      <c r="P281" s="131"/>
      <c r="Q281" s="131"/>
      <c r="R281" s="131"/>
    </row>
    <row r="282" spans="1:18" s="40" customFormat="1" x14ac:dyDescent="0.2">
      <c r="A282" s="322" t="s">
        <v>4549</v>
      </c>
      <c r="B282" s="295" t="s">
        <v>8075</v>
      </c>
      <c r="C282" s="297" t="s">
        <v>153</v>
      </c>
      <c r="D282" s="428" t="s">
        <v>590</v>
      </c>
      <c r="E282" s="436">
        <v>2200</v>
      </c>
      <c r="F282" s="428" t="s">
        <v>4921</v>
      </c>
      <c r="G282" s="428" t="s">
        <v>4922</v>
      </c>
      <c r="H282" s="104" t="str">
        <f>VLOOKUP(F282,'[2]reporte_padron_nominal (3)'!$S$5:$CR$1309,15,FALSE)</f>
        <v>CIRUJANO DENTISTA</v>
      </c>
      <c r="I282" s="104" t="str">
        <f>VLOOKUP(F282,'[2]reporte_padron_nominal (3)'!$S$5:$CR$1309,14,FALSE)</f>
        <v>Superior completo</v>
      </c>
      <c r="J282" s="104" t="str">
        <f>VLOOKUP(F282,'[2]reporte_padron_nominal (3)'!$S$5:$CR$1309,15,FALSE)</f>
        <v>CIRUJANO DENTISTA</v>
      </c>
      <c r="K282" s="130">
        <v>2</v>
      </c>
      <c r="L282" s="130">
        <v>12</v>
      </c>
      <c r="M282" s="130">
        <f t="shared" si="4"/>
        <v>26400</v>
      </c>
      <c r="N282" s="131"/>
      <c r="O282" s="131"/>
      <c r="P282" s="131"/>
      <c r="Q282" s="131"/>
      <c r="R282" s="131"/>
    </row>
    <row r="283" spans="1:18" s="40" customFormat="1" x14ac:dyDescent="0.2">
      <c r="A283" s="322" t="s">
        <v>4549</v>
      </c>
      <c r="B283" s="295" t="s">
        <v>8075</v>
      </c>
      <c r="C283" s="297" t="s">
        <v>153</v>
      </c>
      <c r="D283" s="428" t="s">
        <v>590</v>
      </c>
      <c r="E283" s="436">
        <v>2500</v>
      </c>
      <c r="F283" s="428" t="s">
        <v>4923</v>
      </c>
      <c r="G283" s="428" t="s">
        <v>4924</v>
      </c>
      <c r="H283" s="104" t="str">
        <f>VLOOKUP(F283,'[2]reporte_padron_nominal (3)'!$S$5:$CR$1309,15,FALSE)</f>
        <v>CIRUJANO DENTISTA</v>
      </c>
      <c r="I283" s="104" t="str">
        <f>VLOOKUP(F283,'[2]reporte_padron_nominal (3)'!$S$5:$CR$1309,14,FALSE)</f>
        <v>Superior completo</v>
      </c>
      <c r="J283" s="104" t="str">
        <f>VLOOKUP(F283,'[2]reporte_padron_nominal (3)'!$S$5:$CR$1309,15,FALSE)</f>
        <v>CIRUJANO DENTISTA</v>
      </c>
      <c r="K283" s="130">
        <v>2</v>
      </c>
      <c r="L283" s="130">
        <v>12</v>
      </c>
      <c r="M283" s="130">
        <f t="shared" si="4"/>
        <v>30000</v>
      </c>
      <c r="N283" s="131"/>
      <c r="O283" s="131"/>
      <c r="P283" s="131"/>
      <c r="Q283" s="131"/>
      <c r="R283" s="131"/>
    </row>
    <row r="284" spans="1:18" s="40" customFormat="1" x14ac:dyDescent="0.2">
      <c r="A284" s="322" t="s">
        <v>4549</v>
      </c>
      <c r="B284" s="295" t="s">
        <v>8075</v>
      </c>
      <c r="C284" s="297" t="s">
        <v>153</v>
      </c>
      <c r="D284" s="428" t="s">
        <v>597</v>
      </c>
      <c r="E284" s="436">
        <v>2400</v>
      </c>
      <c r="F284" s="428" t="s">
        <v>4925</v>
      </c>
      <c r="G284" s="428" t="s">
        <v>4926</v>
      </c>
      <c r="H284" s="104" t="s">
        <v>2088</v>
      </c>
      <c r="I284" s="104" t="s">
        <v>4764</v>
      </c>
      <c r="J284" s="104" t="s">
        <v>2088</v>
      </c>
      <c r="K284" s="130">
        <v>2</v>
      </c>
      <c r="L284" s="130">
        <v>12</v>
      </c>
      <c r="M284" s="130">
        <f t="shared" si="4"/>
        <v>28800</v>
      </c>
      <c r="N284" s="131"/>
      <c r="O284" s="131"/>
      <c r="P284" s="131"/>
      <c r="Q284" s="131"/>
      <c r="R284" s="131"/>
    </row>
    <row r="285" spans="1:18" s="40" customFormat="1" x14ac:dyDescent="0.2">
      <c r="A285" s="322" t="s">
        <v>4549</v>
      </c>
      <c r="B285" s="295" t="s">
        <v>8075</v>
      </c>
      <c r="C285" s="297" t="s">
        <v>153</v>
      </c>
      <c r="D285" s="428" t="s">
        <v>590</v>
      </c>
      <c r="E285" s="436">
        <v>2000</v>
      </c>
      <c r="F285" s="428" t="s">
        <v>4927</v>
      </c>
      <c r="G285" s="428" t="s">
        <v>4928</v>
      </c>
      <c r="H285" s="104" t="str">
        <f>VLOOKUP(F285,'[2]reporte_padron_nominal (3)'!$S$5:$CR$1309,15,FALSE)</f>
        <v>CIRUJANO DENTISTA</v>
      </c>
      <c r="I285" s="104" t="str">
        <f>VLOOKUP(F285,'[2]reporte_padron_nominal (3)'!$S$5:$CR$1309,14,FALSE)</f>
        <v>Superior completo</v>
      </c>
      <c r="J285" s="104" t="str">
        <f>VLOOKUP(F285,'[2]reporte_padron_nominal (3)'!$S$5:$CR$1309,15,FALSE)</f>
        <v>CIRUJANO DENTISTA</v>
      </c>
      <c r="K285" s="130">
        <v>2</v>
      </c>
      <c r="L285" s="130">
        <v>12</v>
      </c>
      <c r="M285" s="130">
        <f t="shared" si="4"/>
        <v>24000</v>
      </c>
      <c r="N285" s="131"/>
      <c r="O285" s="131"/>
      <c r="P285" s="131"/>
      <c r="Q285" s="131"/>
      <c r="R285" s="131"/>
    </row>
    <row r="286" spans="1:18" s="40" customFormat="1" x14ac:dyDescent="0.2">
      <c r="A286" s="322" t="s">
        <v>4549</v>
      </c>
      <c r="B286" s="295" t="s">
        <v>8075</v>
      </c>
      <c r="C286" s="297" t="s">
        <v>153</v>
      </c>
      <c r="D286" s="428" t="s">
        <v>648</v>
      </c>
      <c r="E286" s="436">
        <v>1400</v>
      </c>
      <c r="F286" s="428" t="s">
        <v>4929</v>
      </c>
      <c r="G286" s="428" t="s">
        <v>4930</v>
      </c>
      <c r="H286" s="104" t="str">
        <f>VLOOKUP(F286,'[2]reporte_padron_nominal (3)'!$S$5:$CR$1309,15,FALSE)</f>
        <v>TECNICO AUTOMOTRIZ</v>
      </c>
      <c r="I286" s="104" t="str">
        <f>VLOOKUP(F286,'[2]reporte_padron_nominal (3)'!$S$5:$CR$1309,14,FALSE)</f>
        <v>Técnico superior incompleto</v>
      </c>
      <c r="J286" s="104" t="str">
        <f>VLOOKUP(F286,'[2]reporte_padron_nominal (3)'!$S$5:$CR$1309,15,FALSE)</f>
        <v>TECNICO AUTOMOTRIZ</v>
      </c>
      <c r="K286" s="130">
        <v>2</v>
      </c>
      <c r="L286" s="130">
        <v>12</v>
      </c>
      <c r="M286" s="130">
        <f t="shared" si="4"/>
        <v>16800</v>
      </c>
      <c r="N286" s="131"/>
      <c r="O286" s="131"/>
      <c r="P286" s="131"/>
      <c r="Q286" s="131"/>
      <c r="R286" s="131"/>
    </row>
    <row r="287" spans="1:18" s="40" customFormat="1" x14ac:dyDescent="0.2">
      <c r="A287" s="322" t="s">
        <v>4549</v>
      </c>
      <c r="B287" s="295" t="s">
        <v>8075</v>
      </c>
      <c r="C287" s="297" t="s">
        <v>153</v>
      </c>
      <c r="D287" s="428" t="s">
        <v>579</v>
      </c>
      <c r="E287" s="436">
        <v>1400</v>
      </c>
      <c r="F287" s="428" t="s">
        <v>4931</v>
      </c>
      <c r="G287" s="428" t="s">
        <v>4932</v>
      </c>
      <c r="H287" s="104" t="str">
        <f>VLOOKUP(F287,'[2]reporte_padron_nominal (3)'!$S$5:$CR$1309,15,FALSE)</f>
        <v>TECNICO EN ENFERMERIA</v>
      </c>
      <c r="I287" s="104" t="str">
        <f>VLOOKUP(F287,'[2]reporte_padron_nominal (3)'!$S$5:$CR$1309,14,FALSE)</f>
        <v>Técnico superior completo</v>
      </c>
      <c r="J287" s="104" t="str">
        <f>VLOOKUP(F287,'[2]reporte_padron_nominal (3)'!$S$5:$CR$1309,15,FALSE)</f>
        <v>TECNICO EN ENFERMERIA</v>
      </c>
      <c r="K287" s="130">
        <v>2</v>
      </c>
      <c r="L287" s="130">
        <v>12</v>
      </c>
      <c r="M287" s="130">
        <f t="shared" si="4"/>
        <v>16800</v>
      </c>
      <c r="N287" s="131"/>
      <c r="O287" s="131"/>
      <c r="P287" s="131"/>
      <c r="Q287" s="131"/>
      <c r="R287" s="131"/>
    </row>
    <row r="288" spans="1:18" s="40" customFormat="1" x14ac:dyDescent="0.2">
      <c r="A288" s="322" t="s">
        <v>4549</v>
      </c>
      <c r="B288" s="295" t="s">
        <v>8075</v>
      </c>
      <c r="C288" s="297" t="s">
        <v>153</v>
      </c>
      <c r="D288" s="428" t="s">
        <v>579</v>
      </c>
      <c r="E288" s="436">
        <v>1400</v>
      </c>
      <c r="F288" s="428" t="s">
        <v>4933</v>
      </c>
      <c r="G288" s="428" t="s">
        <v>4934</v>
      </c>
      <c r="H288" s="104" t="str">
        <f>VLOOKUP(F288,'[2]reporte_padron_nominal (3)'!$S$5:$CR$1309,15,FALSE)</f>
        <v>TECNICO EN ENFERMERIA</v>
      </c>
      <c r="I288" s="104" t="str">
        <f>VLOOKUP(F288,'[2]reporte_padron_nominal (3)'!$S$5:$CR$1309,14,FALSE)</f>
        <v>Técnico superior completo</v>
      </c>
      <c r="J288" s="104" t="str">
        <f>VLOOKUP(F288,'[2]reporte_padron_nominal (3)'!$S$5:$CR$1309,15,FALSE)</f>
        <v>TECNICO EN ENFERMERIA</v>
      </c>
      <c r="K288" s="130">
        <v>2</v>
      </c>
      <c r="L288" s="130">
        <v>12</v>
      </c>
      <c r="M288" s="130">
        <f t="shared" si="4"/>
        <v>16800</v>
      </c>
      <c r="N288" s="131"/>
      <c r="O288" s="131"/>
      <c r="P288" s="131"/>
      <c r="Q288" s="131"/>
      <c r="R288" s="131"/>
    </row>
    <row r="289" spans="1:18" s="40" customFormat="1" x14ac:dyDescent="0.2">
      <c r="A289" s="322" t="s">
        <v>4549</v>
      </c>
      <c r="B289" s="295" t="s">
        <v>8075</v>
      </c>
      <c r="C289" s="297" t="s">
        <v>153</v>
      </c>
      <c r="D289" s="428" t="s">
        <v>579</v>
      </c>
      <c r="E289" s="436">
        <v>1500</v>
      </c>
      <c r="F289" s="428" t="s">
        <v>4935</v>
      </c>
      <c r="G289" s="428" t="s">
        <v>4936</v>
      </c>
      <c r="H289" s="104" t="str">
        <f>VLOOKUP(F289,'[2]reporte_padron_nominal (3)'!$S$5:$CR$1309,15,FALSE)</f>
        <v>TECNICO EN ENFERMERIA</v>
      </c>
      <c r="I289" s="104" t="str">
        <f>VLOOKUP(F289,'[2]reporte_padron_nominal (3)'!$S$5:$CR$1309,14,FALSE)</f>
        <v>Técnico superior completo</v>
      </c>
      <c r="J289" s="104" t="str">
        <f>VLOOKUP(F289,'[2]reporte_padron_nominal (3)'!$S$5:$CR$1309,15,FALSE)</f>
        <v>TECNICO EN ENFERMERIA</v>
      </c>
      <c r="K289" s="130">
        <v>2</v>
      </c>
      <c r="L289" s="130">
        <v>12</v>
      </c>
      <c r="M289" s="130">
        <f t="shared" si="4"/>
        <v>18000</v>
      </c>
      <c r="N289" s="131"/>
      <c r="O289" s="131"/>
      <c r="P289" s="131"/>
      <c r="Q289" s="131"/>
      <c r="R289" s="131"/>
    </row>
    <row r="290" spans="1:18" s="40" customFormat="1" x14ac:dyDescent="0.2">
      <c r="A290" s="322" t="s">
        <v>4549</v>
      </c>
      <c r="B290" s="295" t="s">
        <v>8075</v>
      </c>
      <c r="C290" s="297" t="s">
        <v>153</v>
      </c>
      <c r="D290" s="428" t="s">
        <v>579</v>
      </c>
      <c r="E290" s="436">
        <v>1400</v>
      </c>
      <c r="F290" s="428" t="s">
        <v>4937</v>
      </c>
      <c r="G290" s="428" t="s">
        <v>4938</v>
      </c>
      <c r="H290" s="104" t="str">
        <f>VLOOKUP(F290,'[2]reporte_padron_nominal (3)'!$S$5:$CR$1309,15,FALSE)</f>
        <v>TECNICO EN ENFERMERIA</v>
      </c>
      <c r="I290" s="104" t="str">
        <f>VLOOKUP(F290,'[2]reporte_padron_nominal (3)'!$S$5:$CR$1309,14,FALSE)</f>
        <v>Técnico superior completo</v>
      </c>
      <c r="J290" s="104" t="str">
        <f>VLOOKUP(F290,'[2]reporte_padron_nominal (3)'!$S$5:$CR$1309,15,FALSE)</f>
        <v>TECNICO EN ENFERMERIA</v>
      </c>
      <c r="K290" s="130">
        <v>2</v>
      </c>
      <c r="L290" s="130">
        <v>12</v>
      </c>
      <c r="M290" s="130">
        <f t="shared" si="4"/>
        <v>16800</v>
      </c>
      <c r="N290" s="131"/>
      <c r="O290" s="131"/>
      <c r="P290" s="131"/>
      <c r="Q290" s="131"/>
      <c r="R290" s="131"/>
    </row>
    <row r="291" spans="1:18" s="40" customFormat="1" x14ac:dyDescent="0.2">
      <c r="A291" s="322" t="s">
        <v>4549</v>
      </c>
      <c r="B291" s="295" t="s">
        <v>8075</v>
      </c>
      <c r="C291" s="297" t="s">
        <v>153</v>
      </c>
      <c r="D291" s="428" t="s">
        <v>586</v>
      </c>
      <c r="E291" s="436">
        <v>2000</v>
      </c>
      <c r="F291" s="428" t="s">
        <v>4939</v>
      </c>
      <c r="G291" s="428" t="s">
        <v>4940</v>
      </c>
      <c r="H291" s="104" t="str">
        <f>VLOOKUP(F291,'[2]reporte_padron_nominal (3)'!$S$5:$CR$1309,15,FALSE)</f>
        <v>ENFERMERA(O)</v>
      </c>
      <c r="I291" s="104" t="str">
        <f>VLOOKUP(F291,'[2]reporte_padron_nominal (3)'!$S$5:$CR$1309,14,FALSE)</f>
        <v>Superior completo</v>
      </c>
      <c r="J291" s="104" t="str">
        <f>VLOOKUP(F291,'[2]reporte_padron_nominal (3)'!$S$5:$CR$1309,15,FALSE)</f>
        <v>ENFERMERA(O)</v>
      </c>
      <c r="K291" s="130">
        <v>2</v>
      </c>
      <c r="L291" s="130">
        <v>11</v>
      </c>
      <c r="M291" s="130">
        <f t="shared" si="4"/>
        <v>22000</v>
      </c>
      <c r="N291" s="131"/>
      <c r="O291" s="131"/>
      <c r="P291" s="131"/>
      <c r="Q291" s="131"/>
      <c r="R291" s="131"/>
    </row>
    <row r="292" spans="1:18" s="40" customFormat="1" x14ac:dyDescent="0.2">
      <c r="A292" s="322" t="s">
        <v>4549</v>
      </c>
      <c r="B292" s="295" t="s">
        <v>8075</v>
      </c>
      <c r="C292" s="297" t="s">
        <v>153</v>
      </c>
      <c r="D292" s="428" t="s">
        <v>579</v>
      </c>
      <c r="E292" s="436">
        <v>1400</v>
      </c>
      <c r="F292" s="428" t="s">
        <v>4941</v>
      </c>
      <c r="G292" s="428" t="s">
        <v>4942</v>
      </c>
      <c r="H292" s="104" t="str">
        <f>VLOOKUP(F292,'[2]reporte_padron_nominal (3)'!$S$5:$CR$1309,15,FALSE)</f>
        <v>TECNICO EN ENFERMERIA</v>
      </c>
      <c r="I292" s="104" t="str">
        <f>VLOOKUP(F292,'[2]reporte_padron_nominal (3)'!$S$5:$CR$1309,14,FALSE)</f>
        <v>Técnico superior completo</v>
      </c>
      <c r="J292" s="104" t="str">
        <f>VLOOKUP(F292,'[2]reporte_padron_nominal (3)'!$S$5:$CR$1309,15,FALSE)</f>
        <v>TECNICO EN ENFERMERIA</v>
      </c>
      <c r="K292" s="130">
        <v>2</v>
      </c>
      <c r="L292" s="130">
        <v>12</v>
      </c>
      <c r="M292" s="130">
        <f t="shared" si="4"/>
        <v>16800</v>
      </c>
      <c r="N292" s="131"/>
      <c r="O292" s="131"/>
      <c r="P292" s="131"/>
      <c r="Q292" s="131"/>
      <c r="R292" s="131"/>
    </row>
    <row r="293" spans="1:18" s="40" customFormat="1" x14ac:dyDescent="0.2">
      <c r="A293" s="322" t="s">
        <v>4549</v>
      </c>
      <c r="B293" s="295" t="s">
        <v>8075</v>
      </c>
      <c r="C293" s="297" t="s">
        <v>153</v>
      </c>
      <c r="D293" s="428" t="s">
        <v>597</v>
      </c>
      <c r="E293" s="436">
        <v>2500</v>
      </c>
      <c r="F293" s="428" t="s">
        <v>4943</v>
      </c>
      <c r="G293" s="428" t="s">
        <v>4944</v>
      </c>
      <c r="H293" s="104" t="str">
        <f>VLOOKUP(F293,'[2]reporte_padron_nominal (3)'!$S$5:$CR$1309,15,FALSE)</f>
        <v>OBSTETRA</v>
      </c>
      <c r="I293" s="104" t="str">
        <f>VLOOKUP(F293,'[2]reporte_padron_nominal (3)'!$S$5:$CR$1309,14,FALSE)</f>
        <v>Superior completo</v>
      </c>
      <c r="J293" s="104" t="str">
        <f>VLOOKUP(F293,'[2]reporte_padron_nominal (3)'!$S$5:$CR$1309,15,FALSE)</f>
        <v>OBSTETRA</v>
      </c>
      <c r="K293" s="130">
        <v>2</v>
      </c>
      <c r="L293" s="130">
        <v>12</v>
      </c>
      <c r="M293" s="130">
        <f t="shared" ref="M293:M356" si="5">+E293*L293</f>
        <v>30000</v>
      </c>
      <c r="N293" s="131"/>
      <c r="O293" s="131"/>
      <c r="P293" s="131"/>
      <c r="Q293" s="131"/>
      <c r="R293" s="131"/>
    </row>
    <row r="294" spans="1:18" s="40" customFormat="1" x14ac:dyDescent="0.2">
      <c r="A294" s="322" t="s">
        <v>4549</v>
      </c>
      <c r="B294" s="295" t="s">
        <v>8075</v>
      </c>
      <c r="C294" s="297" t="s">
        <v>153</v>
      </c>
      <c r="D294" s="428" t="s">
        <v>597</v>
      </c>
      <c r="E294" s="436">
        <v>2000</v>
      </c>
      <c r="F294" s="428" t="s">
        <v>4945</v>
      </c>
      <c r="G294" s="428" t="s">
        <v>4946</v>
      </c>
      <c r="H294" s="104" t="str">
        <f>VLOOKUP(F294,'[2]reporte_padron_nominal (3)'!$S$5:$CR$1309,15,FALSE)</f>
        <v>OBSTETRA</v>
      </c>
      <c r="I294" s="104" t="str">
        <f>VLOOKUP(F294,'[2]reporte_padron_nominal (3)'!$S$5:$CR$1309,14,FALSE)</f>
        <v>Superior completo</v>
      </c>
      <c r="J294" s="104" t="str">
        <f>VLOOKUP(F294,'[2]reporte_padron_nominal (3)'!$S$5:$CR$1309,15,FALSE)</f>
        <v>OBSTETRA</v>
      </c>
      <c r="K294" s="130">
        <v>2</v>
      </c>
      <c r="L294" s="130">
        <v>12</v>
      </c>
      <c r="M294" s="130">
        <f t="shared" si="5"/>
        <v>24000</v>
      </c>
      <c r="N294" s="131"/>
      <c r="O294" s="131"/>
      <c r="P294" s="131"/>
      <c r="Q294" s="131"/>
      <c r="R294" s="131"/>
    </row>
    <row r="295" spans="1:18" s="40" customFormat="1" x14ac:dyDescent="0.2">
      <c r="A295" s="322" t="s">
        <v>4549</v>
      </c>
      <c r="B295" s="295" t="s">
        <v>8075</v>
      </c>
      <c r="C295" s="297" t="s">
        <v>153</v>
      </c>
      <c r="D295" s="428" t="s">
        <v>586</v>
      </c>
      <c r="E295" s="436">
        <v>2000</v>
      </c>
      <c r="F295" s="428" t="s">
        <v>4947</v>
      </c>
      <c r="G295" s="428" t="s">
        <v>4948</v>
      </c>
      <c r="H295" s="104" t="str">
        <f>VLOOKUP(F295,'[2]reporte_padron_nominal (3)'!$S$5:$CR$1309,15,FALSE)</f>
        <v>ENFERMERA(O)</v>
      </c>
      <c r="I295" s="104" t="str">
        <f>VLOOKUP(F295,'[2]reporte_padron_nominal (3)'!$S$5:$CR$1309,14,FALSE)</f>
        <v>Superior completo</v>
      </c>
      <c r="J295" s="104" t="str">
        <f>VLOOKUP(F295,'[2]reporte_padron_nominal (3)'!$S$5:$CR$1309,15,FALSE)</f>
        <v>ENFERMERA(O)</v>
      </c>
      <c r="K295" s="130">
        <v>2</v>
      </c>
      <c r="L295" s="130">
        <v>12</v>
      </c>
      <c r="M295" s="130">
        <f t="shared" si="5"/>
        <v>24000</v>
      </c>
      <c r="N295" s="131"/>
      <c r="O295" s="131"/>
      <c r="P295" s="131"/>
      <c r="Q295" s="131"/>
      <c r="R295" s="131"/>
    </row>
    <row r="296" spans="1:18" s="40" customFormat="1" x14ac:dyDescent="0.2">
      <c r="A296" s="322" t="s">
        <v>4549</v>
      </c>
      <c r="B296" s="295" t="s">
        <v>8075</v>
      </c>
      <c r="C296" s="297" t="s">
        <v>153</v>
      </c>
      <c r="D296" s="428" t="s">
        <v>866</v>
      </c>
      <c r="E296" s="436">
        <v>2000</v>
      </c>
      <c r="F296" s="428" t="s">
        <v>4949</v>
      </c>
      <c r="G296" s="428" t="s">
        <v>4950</v>
      </c>
      <c r="H296" s="104" t="str">
        <f>VLOOKUP(F296,'[2]reporte_padron_nominal (3)'!$S$5:$CR$1309,15,FALSE)</f>
        <v>BIOLOGO</v>
      </c>
      <c r="I296" s="104" t="str">
        <f>VLOOKUP(F296,'[2]reporte_padron_nominal (3)'!$S$5:$CR$1309,14,FALSE)</f>
        <v>Superior completo</v>
      </c>
      <c r="J296" s="104" t="str">
        <f>VLOOKUP(F296,'[2]reporte_padron_nominal (3)'!$S$5:$CR$1309,15,FALSE)</f>
        <v>BIOLOGO</v>
      </c>
      <c r="K296" s="130">
        <v>2</v>
      </c>
      <c r="L296" s="130">
        <v>12</v>
      </c>
      <c r="M296" s="130">
        <f t="shared" si="5"/>
        <v>24000</v>
      </c>
      <c r="N296" s="131"/>
      <c r="O296" s="131"/>
      <c r="P296" s="131"/>
      <c r="Q296" s="131"/>
      <c r="R296" s="131"/>
    </row>
    <row r="297" spans="1:18" s="40" customFormat="1" x14ac:dyDescent="0.2">
      <c r="A297" s="322" t="s">
        <v>4549</v>
      </c>
      <c r="B297" s="295" t="s">
        <v>8075</v>
      </c>
      <c r="C297" s="297" t="s">
        <v>153</v>
      </c>
      <c r="D297" s="428" t="s">
        <v>682</v>
      </c>
      <c r="E297" s="436">
        <v>3725.81</v>
      </c>
      <c r="F297" s="428" t="s">
        <v>4951</v>
      </c>
      <c r="G297" s="428" t="s">
        <v>4952</v>
      </c>
      <c r="H297" s="104" t="str">
        <f>VLOOKUP(F297,'[2]reporte_padron_nominal (3)'!$S$5:$CR$1309,15,FALSE)</f>
        <v>MEDICO CIRUJANO</v>
      </c>
      <c r="I297" s="104" t="str">
        <f>VLOOKUP(F297,'[2]reporte_padron_nominal (3)'!$S$5:$CR$1309,14,FALSE)</f>
        <v>Superior completo</v>
      </c>
      <c r="J297" s="104" t="str">
        <f>VLOOKUP(F297,'[2]reporte_padron_nominal (3)'!$S$5:$CR$1309,15,FALSE)</f>
        <v>MEDICO CIRUJANO</v>
      </c>
      <c r="K297" s="130">
        <v>2</v>
      </c>
      <c r="L297" s="130">
        <v>2</v>
      </c>
      <c r="M297" s="130">
        <f t="shared" si="5"/>
        <v>7451.62</v>
      </c>
      <c r="N297" s="131"/>
      <c r="O297" s="131"/>
      <c r="P297" s="131"/>
      <c r="Q297" s="131"/>
      <c r="R297" s="131"/>
    </row>
    <row r="298" spans="1:18" s="40" customFormat="1" x14ac:dyDescent="0.2">
      <c r="A298" s="322" t="s">
        <v>4549</v>
      </c>
      <c r="B298" s="295" t="s">
        <v>8075</v>
      </c>
      <c r="C298" s="297" t="s">
        <v>153</v>
      </c>
      <c r="D298" s="428" t="s">
        <v>736</v>
      </c>
      <c r="E298" s="436">
        <v>1200</v>
      </c>
      <c r="F298" s="428" t="s">
        <v>4953</v>
      </c>
      <c r="G298" s="428" t="s">
        <v>4954</v>
      </c>
      <c r="H298" s="104" t="str">
        <f>VLOOKUP(F298,'[2]reporte_padron_nominal (3)'!$S$5:$CR$1309,15,FALSE)</f>
        <v>TECNICO EN COMPUTACION E INFORMATICA/EN COMPUTADORAS</v>
      </c>
      <c r="I298" s="104" t="str">
        <f>VLOOKUP(F298,'[2]reporte_padron_nominal (3)'!$S$5:$CR$1309,14,FALSE)</f>
        <v>Técnico superior completo</v>
      </c>
      <c r="J298" s="104" t="str">
        <f>VLOOKUP(F298,'[2]reporte_padron_nominal (3)'!$S$5:$CR$1309,15,FALSE)</f>
        <v>TECNICO EN COMPUTACION E INFORMATICA/EN COMPUTADORAS</v>
      </c>
      <c r="K298" s="130">
        <v>2</v>
      </c>
      <c r="L298" s="130">
        <v>12</v>
      </c>
      <c r="M298" s="130">
        <f t="shared" si="5"/>
        <v>14400</v>
      </c>
      <c r="N298" s="131"/>
      <c r="O298" s="131"/>
      <c r="P298" s="131"/>
      <c r="Q298" s="131"/>
      <c r="R298" s="131"/>
    </row>
    <row r="299" spans="1:18" s="40" customFormat="1" x14ac:dyDescent="0.2">
      <c r="A299" s="322" t="s">
        <v>4549</v>
      </c>
      <c r="B299" s="295" t="s">
        <v>8075</v>
      </c>
      <c r="C299" s="297" t="s">
        <v>153</v>
      </c>
      <c r="D299" s="428" t="s">
        <v>736</v>
      </c>
      <c r="E299" s="436">
        <v>1400</v>
      </c>
      <c r="F299" s="428" t="s">
        <v>4955</v>
      </c>
      <c r="G299" s="428" t="s">
        <v>4956</v>
      </c>
      <c r="H299" s="104" t="str">
        <f>VLOOKUP(F299,'[2]reporte_padron_nominal (3)'!$S$5:$CR$1309,15,FALSE)</f>
        <v>TECNICO EN COMPUTACION E INFORMATICA/EN COMPUTADORAS</v>
      </c>
      <c r="I299" s="104" t="str">
        <f>VLOOKUP(F299,'[2]reporte_padron_nominal (3)'!$S$5:$CR$1309,14,FALSE)</f>
        <v>Técnico superior incompleto</v>
      </c>
      <c r="J299" s="104" t="str">
        <f>VLOOKUP(F299,'[2]reporte_padron_nominal (3)'!$S$5:$CR$1309,15,FALSE)</f>
        <v>TECNICO EN COMPUTACION E INFORMATICA/EN COMPUTADORAS</v>
      </c>
      <c r="K299" s="130">
        <v>2</v>
      </c>
      <c r="L299" s="130">
        <v>12</v>
      </c>
      <c r="M299" s="130">
        <f t="shared" si="5"/>
        <v>16800</v>
      </c>
      <c r="N299" s="131"/>
      <c r="O299" s="131"/>
      <c r="P299" s="131"/>
      <c r="Q299" s="131"/>
      <c r="R299" s="131"/>
    </row>
    <row r="300" spans="1:18" s="40" customFormat="1" x14ac:dyDescent="0.2">
      <c r="A300" s="322" t="s">
        <v>4549</v>
      </c>
      <c r="B300" s="295" t="s">
        <v>8075</v>
      </c>
      <c r="C300" s="297" t="s">
        <v>153</v>
      </c>
      <c r="D300" s="428" t="s">
        <v>579</v>
      </c>
      <c r="E300" s="436">
        <v>2000</v>
      </c>
      <c r="F300" s="428" t="s">
        <v>4957</v>
      </c>
      <c r="G300" s="428" t="s">
        <v>4958</v>
      </c>
      <c r="H300" s="104" t="str">
        <f>VLOOKUP(F300,'[2]reporte_padron_nominal (3)'!$S$5:$CR$1309,15,FALSE)</f>
        <v>TECNICO EN ENFERMERIA</v>
      </c>
      <c r="I300" s="104" t="str">
        <f>VLOOKUP(F300,'[2]reporte_padron_nominal (3)'!$S$5:$CR$1309,14,FALSE)</f>
        <v>Técnico superior completo</v>
      </c>
      <c r="J300" s="104" t="str">
        <f>VLOOKUP(F300,'[2]reporte_padron_nominal (3)'!$S$5:$CR$1309,15,FALSE)</f>
        <v>TECNICO EN ENFERMERIA</v>
      </c>
      <c r="K300" s="130">
        <v>2</v>
      </c>
      <c r="L300" s="130">
        <v>2</v>
      </c>
      <c r="M300" s="130">
        <f t="shared" si="5"/>
        <v>4000</v>
      </c>
      <c r="N300" s="131"/>
      <c r="O300" s="131"/>
      <c r="P300" s="131"/>
      <c r="Q300" s="131"/>
      <c r="R300" s="131"/>
    </row>
    <row r="301" spans="1:18" s="40" customFormat="1" x14ac:dyDescent="0.2">
      <c r="A301" s="322" t="s">
        <v>4549</v>
      </c>
      <c r="B301" s="295" t="s">
        <v>8075</v>
      </c>
      <c r="C301" s="297" t="s">
        <v>153</v>
      </c>
      <c r="D301" s="428" t="s">
        <v>648</v>
      </c>
      <c r="E301" s="436">
        <v>1200</v>
      </c>
      <c r="F301" s="428" t="s">
        <v>4959</v>
      </c>
      <c r="G301" s="428" t="s">
        <v>4960</v>
      </c>
      <c r="H301" s="104" t="str">
        <f>VLOOKUP(F301,'[2]reporte_padron_nominal (3)'!$S$5:$CR$1309,15,FALSE)</f>
        <v>* SIN PROFESIÓN NI CARRERA TÉCNICA</v>
      </c>
      <c r="I301" s="104" t="str">
        <f>VLOOKUP(F301,'[2]reporte_padron_nominal (3)'!$S$5:$CR$1309,14,FALSE)</f>
        <v>Secundaria completa</v>
      </c>
      <c r="J301" s="104" t="str">
        <f>VLOOKUP(F301,'[2]reporte_padron_nominal (3)'!$S$5:$CR$1309,15,FALSE)</f>
        <v>* SIN PROFESIÓN NI CARRERA TÉCNICA</v>
      </c>
      <c r="K301" s="130">
        <v>2</v>
      </c>
      <c r="L301" s="130">
        <v>12</v>
      </c>
      <c r="M301" s="130">
        <f t="shared" si="5"/>
        <v>14400</v>
      </c>
      <c r="N301" s="131"/>
      <c r="O301" s="131"/>
      <c r="P301" s="131"/>
      <c r="Q301" s="131"/>
      <c r="R301" s="131"/>
    </row>
    <row r="302" spans="1:18" s="40" customFormat="1" x14ac:dyDescent="0.2">
      <c r="A302" s="322" t="s">
        <v>4549</v>
      </c>
      <c r="B302" s="295" t="s">
        <v>8075</v>
      </c>
      <c r="C302" s="297" t="s">
        <v>153</v>
      </c>
      <c r="D302" s="428" t="s">
        <v>590</v>
      </c>
      <c r="E302" s="436">
        <v>2000</v>
      </c>
      <c r="F302" s="428" t="s">
        <v>4961</v>
      </c>
      <c r="G302" s="428" t="s">
        <v>4962</v>
      </c>
      <c r="H302" s="104" t="str">
        <f>VLOOKUP(F302,'[2]reporte_padron_nominal (3)'!$S$5:$CR$1309,15,FALSE)</f>
        <v>CIRUJANO DENTISTA</v>
      </c>
      <c r="I302" s="104" t="str">
        <f>VLOOKUP(F302,'[2]reporte_padron_nominal (3)'!$S$5:$CR$1309,14,FALSE)</f>
        <v>Superior completo</v>
      </c>
      <c r="J302" s="104" t="str">
        <f>VLOOKUP(F302,'[2]reporte_padron_nominal (3)'!$S$5:$CR$1309,15,FALSE)</f>
        <v>CIRUJANO DENTISTA</v>
      </c>
      <c r="K302" s="130">
        <v>2</v>
      </c>
      <c r="L302" s="130">
        <v>12</v>
      </c>
      <c r="M302" s="130">
        <f t="shared" si="5"/>
        <v>24000</v>
      </c>
      <c r="N302" s="131"/>
      <c r="O302" s="131"/>
      <c r="P302" s="131"/>
      <c r="Q302" s="131"/>
      <c r="R302" s="131"/>
    </row>
    <row r="303" spans="1:18" s="40" customFormat="1" x14ac:dyDescent="0.2">
      <c r="A303" s="322" t="s">
        <v>4549</v>
      </c>
      <c r="B303" s="130" t="s">
        <v>8075</v>
      </c>
      <c r="C303" s="297" t="s">
        <v>153</v>
      </c>
      <c r="D303" s="428" t="s">
        <v>597</v>
      </c>
      <c r="E303" s="436">
        <v>2000</v>
      </c>
      <c r="F303" s="428" t="s">
        <v>4963</v>
      </c>
      <c r="G303" s="428" t="s">
        <v>4964</v>
      </c>
      <c r="H303" s="104" t="str">
        <f>VLOOKUP(F303,'[2]reporte_padron_nominal (3)'!$S$5:$CR$1309,15,FALSE)</f>
        <v>OBSTETRA</v>
      </c>
      <c r="I303" s="104" t="str">
        <f>VLOOKUP(F303,'[2]reporte_padron_nominal (3)'!$S$5:$CR$1309,14,FALSE)</f>
        <v>Superior completo</v>
      </c>
      <c r="J303" s="104" t="str">
        <f>VLOOKUP(F303,'[2]reporte_padron_nominal (3)'!$S$5:$CR$1309,15,FALSE)</f>
        <v>OBSTETRA</v>
      </c>
      <c r="K303" s="130">
        <v>2</v>
      </c>
      <c r="L303" s="130">
        <v>12</v>
      </c>
      <c r="M303" s="130">
        <f t="shared" si="5"/>
        <v>24000</v>
      </c>
      <c r="N303" s="131"/>
      <c r="O303" s="131"/>
      <c r="P303" s="131"/>
      <c r="Q303" s="131"/>
      <c r="R303" s="131"/>
    </row>
    <row r="304" spans="1:18" s="40" customFormat="1" x14ac:dyDescent="0.2">
      <c r="A304" s="322" t="s">
        <v>4549</v>
      </c>
      <c r="B304" s="295" t="s">
        <v>8075</v>
      </c>
      <c r="C304" s="297" t="s">
        <v>153</v>
      </c>
      <c r="D304" s="428" t="s">
        <v>597</v>
      </c>
      <c r="E304" s="436">
        <v>2000</v>
      </c>
      <c r="F304" s="428" t="s">
        <v>4965</v>
      </c>
      <c r="G304" s="428" t="s">
        <v>4966</v>
      </c>
      <c r="H304" s="104" t="str">
        <f>VLOOKUP(F304,'[2]reporte_padron_nominal (3)'!$S$5:$CR$1309,15,FALSE)</f>
        <v>OBSTETRA</v>
      </c>
      <c r="I304" s="104" t="str">
        <f>VLOOKUP(F304,'[2]reporte_padron_nominal (3)'!$S$5:$CR$1309,14,FALSE)</f>
        <v>Superior completo</v>
      </c>
      <c r="J304" s="104" t="str">
        <f>VLOOKUP(F304,'[2]reporte_padron_nominal (3)'!$S$5:$CR$1309,15,FALSE)</f>
        <v>OBSTETRA</v>
      </c>
      <c r="K304" s="130">
        <v>2</v>
      </c>
      <c r="L304" s="130">
        <v>12</v>
      </c>
      <c r="M304" s="130">
        <f t="shared" si="5"/>
        <v>24000</v>
      </c>
      <c r="N304" s="131"/>
      <c r="O304" s="131"/>
      <c r="P304" s="131"/>
      <c r="Q304" s="131"/>
      <c r="R304" s="131"/>
    </row>
    <row r="305" spans="1:18" s="40" customFormat="1" x14ac:dyDescent="0.2">
      <c r="A305" s="322" t="s">
        <v>4549</v>
      </c>
      <c r="B305" s="295" t="s">
        <v>8075</v>
      </c>
      <c r="C305" s="297" t="s">
        <v>153</v>
      </c>
      <c r="D305" s="428" t="s">
        <v>586</v>
      </c>
      <c r="E305" s="436">
        <v>2500</v>
      </c>
      <c r="F305" s="428" t="s">
        <v>4967</v>
      </c>
      <c r="G305" s="428" t="s">
        <v>4968</v>
      </c>
      <c r="H305" s="104" t="str">
        <f>VLOOKUP(F305,'[2]reporte_padron_nominal (3)'!$S$5:$CR$1309,15,FALSE)</f>
        <v>ENFERMERA(O)</v>
      </c>
      <c r="I305" s="104" t="str">
        <f>VLOOKUP(F305,'[2]reporte_padron_nominal (3)'!$S$5:$CR$1309,14,FALSE)</f>
        <v>Superior completo</v>
      </c>
      <c r="J305" s="104" t="str">
        <f>VLOOKUP(F305,'[2]reporte_padron_nominal (3)'!$S$5:$CR$1309,15,FALSE)</f>
        <v>ENFERMERA(O)</v>
      </c>
      <c r="K305" s="130">
        <v>2</v>
      </c>
      <c r="L305" s="130">
        <v>12</v>
      </c>
      <c r="M305" s="130">
        <f t="shared" si="5"/>
        <v>30000</v>
      </c>
      <c r="N305" s="131"/>
      <c r="O305" s="131"/>
      <c r="P305" s="131"/>
      <c r="Q305" s="131"/>
      <c r="R305" s="131"/>
    </row>
    <row r="306" spans="1:18" s="40" customFormat="1" x14ac:dyDescent="0.2">
      <c r="A306" s="322" t="s">
        <v>4549</v>
      </c>
      <c r="B306" s="295" t="s">
        <v>8075</v>
      </c>
      <c r="C306" s="297" t="s">
        <v>153</v>
      </c>
      <c r="D306" s="428" t="s">
        <v>579</v>
      </c>
      <c r="E306" s="436">
        <v>1200</v>
      </c>
      <c r="F306" s="428" t="s">
        <v>4969</v>
      </c>
      <c r="G306" s="428" t="s">
        <v>4970</v>
      </c>
      <c r="H306" s="104" t="str">
        <f>VLOOKUP(F306,'[2]reporte_padron_nominal (3)'!$S$5:$CR$1309,15,FALSE)</f>
        <v>TECNICO EN ENFERMERIA</v>
      </c>
      <c r="I306" s="104" t="str">
        <f>VLOOKUP(F306,'[2]reporte_padron_nominal (3)'!$S$5:$CR$1309,14,FALSE)</f>
        <v>Técnico superior completo</v>
      </c>
      <c r="J306" s="104" t="str">
        <f>VLOOKUP(F306,'[2]reporte_padron_nominal (3)'!$S$5:$CR$1309,15,FALSE)</f>
        <v>TECNICO EN ENFERMERIA</v>
      </c>
      <c r="K306" s="130">
        <v>2</v>
      </c>
      <c r="L306" s="130">
        <v>12</v>
      </c>
      <c r="M306" s="130">
        <f t="shared" si="5"/>
        <v>14400</v>
      </c>
      <c r="N306" s="131"/>
      <c r="O306" s="131"/>
      <c r="P306" s="131"/>
      <c r="Q306" s="131"/>
      <c r="R306" s="131"/>
    </row>
    <row r="307" spans="1:18" s="40" customFormat="1" x14ac:dyDescent="0.2">
      <c r="A307" s="322" t="s">
        <v>4549</v>
      </c>
      <c r="B307" s="295" t="s">
        <v>8075</v>
      </c>
      <c r="C307" s="297" t="s">
        <v>153</v>
      </c>
      <c r="D307" s="428" t="s">
        <v>586</v>
      </c>
      <c r="E307" s="436">
        <v>2200</v>
      </c>
      <c r="F307" s="428" t="s">
        <v>4971</v>
      </c>
      <c r="G307" s="428" t="s">
        <v>4972</v>
      </c>
      <c r="H307" s="104" t="str">
        <f>VLOOKUP(F307,'[2]reporte_padron_nominal (3)'!$S$5:$CR$1309,15,FALSE)</f>
        <v>ENFERMERA(O)</v>
      </c>
      <c r="I307" s="104" t="str">
        <f>VLOOKUP(F307,'[2]reporte_padron_nominal (3)'!$S$5:$CR$1309,14,FALSE)</f>
        <v>Superior completo</v>
      </c>
      <c r="J307" s="104" t="str">
        <f>VLOOKUP(F307,'[2]reporte_padron_nominal (3)'!$S$5:$CR$1309,15,FALSE)</f>
        <v>ENFERMERA(O)</v>
      </c>
      <c r="K307" s="130">
        <v>2</v>
      </c>
      <c r="L307" s="130">
        <v>12</v>
      </c>
      <c r="M307" s="130">
        <f t="shared" si="5"/>
        <v>26400</v>
      </c>
      <c r="N307" s="131"/>
      <c r="O307" s="131"/>
      <c r="P307" s="131"/>
      <c r="Q307" s="131"/>
      <c r="R307" s="131"/>
    </row>
    <row r="308" spans="1:18" s="40" customFormat="1" x14ac:dyDescent="0.2">
      <c r="A308" s="322" t="s">
        <v>4549</v>
      </c>
      <c r="B308" s="295" t="s">
        <v>8075</v>
      </c>
      <c r="C308" s="297" t="s">
        <v>153</v>
      </c>
      <c r="D308" s="428" t="s">
        <v>579</v>
      </c>
      <c r="E308" s="436">
        <v>1400</v>
      </c>
      <c r="F308" s="428" t="s">
        <v>4973</v>
      </c>
      <c r="G308" s="428" t="s">
        <v>4974</v>
      </c>
      <c r="H308" s="104" t="str">
        <f>VLOOKUP(F308,'[2]reporte_padron_nominal (3)'!$S$5:$CR$1309,15,FALSE)</f>
        <v>TECNICO EN ENFERMERIA</v>
      </c>
      <c r="I308" s="104" t="str">
        <f>VLOOKUP(F308,'[2]reporte_padron_nominal (3)'!$S$5:$CR$1309,14,FALSE)</f>
        <v>Técnico superior completo</v>
      </c>
      <c r="J308" s="104" t="str">
        <f>VLOOKUP(F308,'[2]reporte_padron_nominal (3)'!$S$5:$CR$1309,15,FALSE)</f>
        <v>TECNICO EN ENFERMERIA</v>
      </c>
      <c r="K308" s="130">
        <v>2</v>
      </c>
      <c r="L308" s="130">
        <v>12</v>
      </c>
      <c r="M308" s="130">
        <f t="shared" si="5"/>
        <v>16800</v>
      </c>
      <c r="N308" s="131"/>
      <c r="O308" s="131"/>
      <c r="P308" s="131"/>
      <c r="Q308" s="131"/>
      <c r="R308" s="131"/>
    </row>
    <row r="309" spans="1:18" s="40" customFormat="1" x14ac:dyDescent="0.2">
      <c r="A309" s="322" t="s">
        <v>4549</v>
      </c>
      <c r="B309" s="295" t="s">
        <v>8075</v>
      </c>
      <c r="C309" s="297" t="s">
        <v>153</v>
      </c>
      <c r="D309" s="428" t="s">
        <v>579</v>
      </c>
      <c r="E309" s="436">
        <v>1200</v>
      </c>
      <c r="F309" s="428" t="s">
        <v>4975</v>
      </c>
      <c r="G309" s="428" t="s">
        <v>4976</v>
      </c>
      <c r="H309" s="104" t="str">
        <f>VLOOKUP(F309,'[2]reporte_padron_nominal (3)'!$S$5:$CR$1309,15,FALSE)</f>
        <v>TECNICO EN ENFERMERIA</v>
      </c>
      <c r="I309" s="104" t="str">
        <f>VLOOKUP(F309,'[2]reporte_padron_nominal (3)'!$S$5:$CR$1309,14,FALSE)</f>
        <v>Técnico superior completo</v>
      </c>
      <c r="J309" s="104" t="str">
        <f>VLOOKUP(F309,'[2]reporte_padron_nominal (3)'!$S$5:$CR$1309,15,FALSE)</f>
        <v>TECNICO EN ENFERMERIA</v>
      </c>
      <c r="K309" s="130">
        <v>2</v>
      </c>
      <c r="L309" s="130">
        <v>12</v>
      </c>
      <c r="M309" s="130">
        <f t="shared" si="5"/>
        <v>14400</v>
      </c>
      <c r="N309" s="131"/>
      <c r="O309" s="131"/>
      <c r="P309" s="131"/>
      <c r="Q309" s="131"/>
      <c r="R309" s="131"/>
    </row>
    <row r="310" spans="1:18" s="40" customFormat="1" x14ac:dyDescent="0.2">
      <c r="A310" s="322" t="s">
        <v>4549</v>
      </c>
      <c r="B310" s="312" t="s">
        <v>8077</v>
      </c>
      <c r="C310" s="297" t="s">
        <v>153</v>
      </c>
      <c r="D310" s="297" t="s">
        <v>717</v>
      </c>
      <c r="E310" s="436">
        <v>2000</v>
      </c>
      <c r="F310" s="301">
        <v>77072831</v>
      </c>
      <c r="G310" s="104" t="s">
        <v>4977</v>
      </c>
      <c r="H310" s="104" t="s">
        <v>2711</v>
      </c>
      <c r="I310" s="104" t="s">
        <v>4910</v>
      </c>
      <c r="J310" s="104" t="s">
        <v>2711</v>
      </c>
      <c r="K310" s="130">
        <v>12</v>
      </c>
      <c r="L310" s="130">
        <v>12</v>
      </c>
      <c r="M310" s="130">
        <f t="shared" si="5"/>
        <v>24000</v>
      </c>
      <c r="N310" s="131"/>
      <c r="O310" s="131"/>
      <c r="P310" s="131"/>
      <c r="Q310" s="131"/>
      <c r="R310" s="131"/>
    </row>
    <row r="311" spans="1:18" s="40" customFormat="1" x14ac:dyDescent="0.2">
      <c r="A311" s="322" t="s">
        <v>4549</v>
      </c>
      <c r="B311" s="312" t="s">
        <v>8077</v>
      </c>
      <c r="C311" s="297" t="s">
        <v>153</v>
      </c>
      <c r="D311" s="297" t="s">
        <v>717</v>
      </c>
      <c r="E311" s="436">
        <v>2000</v>
      </c>
      <c r="F311" s="301">
        <v>44135475</v>
      </c>
      <c r="G311" s="104" t="s">
        <v>4978</v>
      </c>
      <c r="H311" s="104" t="s">
        <v>2711</v>
      </c>
      <c r="I311" s="104" t="s">
        <v>4910</v>
      </c>
      <c r="J311" s="104" t="s">
        <v>2711</v>
      </c>
      <c r="K311" s="130">
        <v>12</v>
      </c>
      <c r="L311" s="130">
        <v>12</v>
      </c>
      <c r="M311" s="130">
        <f t="shared" si="5"/>
        <v>24000</v>
      </c>
      <c r="N311" s="131"/>
      <c r="O311" s="131"/>
      <c r="P311" s="131"/>
      <c r="Q311" s="131"/>
      <c r="R311" s="131"/>
    </row>
    <row r="312" spans="1:18" s="40" customFormat="1" x14ac:dyDescent="0.2">
      <c r="A312" s="322" t="s">
        <v>4549</v>
      </c>
      <c r="B312" s="312" t="s">
        <v>8077</v>
      </c>
      <c r="C312" s="297" t="s">
        <v>153</v>
      </c>
      <c r="D312" s="297" t="s">
        <v>717</v>
      </c>
      <c r="E312" s="436">
        <v>2000</v>
      </c>
      <c r="F312" s="298">
        <v>75225286</v>
      </c>
      <c r="G312" s="104" t="s">
        <v>4979</v>
      </c>
      <c r="H312" s="104" t="s">
        <v>2711</v>
      </c>
      <c r="I312" s="104" t="s">
        <v>4910</v>
      </c>
      <c r="J312" s="104" t="s">
        <v>2711</v>
      </c>
      <c r="K312" s="130">
        <v>12</v>
      </c>
      <c r="L312" s="130">
        <v>12</v>
      </c>
      <c r="M312" s="130">
        <f t="shared" si="5"/>
        <v>24000</v>
      </c>
      <c r="N312" s="131"/>
      <c r="O312" s="131"/>
      <c r="P312" s="131"/>
      <c r="Q312" s="131"/>
      <c r="R312" s="131"/>
    </row>
    <row r="313" spans="1:18" s="40" customFormat="1" x14ac:dyDescent="0.2">
      <c r="A313" s="322" t="s">
        <v>4549</v>
      </c>
      <c r="B313" s="312" t="s">
        <v>8077</v>
      </c>
      <c r="C313" s="297" t="s">
        <v>153</v>
      </c>
      <c r="D313" s="297" t="s">
        <v>717</v>
      </c>
      <c r="E313" s="436">
        <v>2000</v>
      </c>
      <c r="F313" s="301">
        <v>73659519</v>
      </c>
      <c r="G313" s="104" t="s">
        <v>4980</v>
      </c>
      <c r="H313" s="104" t="s">
        <v>2711</v>
      </c>
      <c r="I313" s="104" t="s">
        <v>4910</v>
      </c>
      <c r="J313" s="104" t="s">
        <v>2711</v>
      </c>
      <c r="K313" s="130">
        <v>12</v>
      </c>
      <c r="L313" s="130">
        <v>12</v>
      </c>
      <c r="M313" s="130">
        <f t="shared" si="5"/>
        <v>24000</v>
      </c>
      <c r="N313" s="131"/>
      <c r="O313" s="131"/>
      <c r="P313" s="131"/>
      <c r="Q313" s="131"/>
      <c r="R313" s="131"/>
    </row>
    <row r="314" spans="1:18" s="40" customFormat="1" x14ac:dyDescent="0.2">
      <c r="A314" s="322" t="s">
        <v>4549</v>
      </c>
      <c r="B314" s="312" t="s">
        <v>8077</v>
      </c>
      <c r="C314" s="297" t="s">
        <v>153</v>
      </c>
      <c r="D314" s="297" t="s">
        <v>717</v>
      </c>
      <c r="E314" s="436">
        <v>2000</v>
      </c>
      <c r="F314" s="301">
        <v>43817451</v>
      </c>
      <c r="G314" s="104" t="s">
        <v>4981</v>
      </c>
      <c r="H314" s="104" t="s">
        <v>2711</v>
      </c>
      <c r="I314" s="104" t="s">
        <v>4910</v>
      </c>
      <c r="J314" s="104" t="s">
        <v>2711</v>
      </c>
      <c r="K314" s="130">
        <v>12</v>
      </c>
      <c r="L314" s="130">
        <v>12</v>
      </c>
      <c r="M314" s="130">
        <f t="shared" si="5"/>
        <v>24000</v>
      </c>
      <c r="N314" s="131"/>
      <c r="O314" s="131"/>
      <c r="P314" s="131"/>
      <c r="Q314" s="131"/>
      <c r="R314" s="131"/>
    </row>
    <row r="315" spans="1:18" s="40" customFormat="1" x14ac:dyDescent="0.2">
      <c r="A315" s="322" t="s">
        <v>4549</v>
      </c>
      <c r="B315" s="312" t="s">
        <v>8077</v>
      </c>
      <c r="C315" s="297" t="s">
        <v>153</v>
      </c>
      <c r="D315" s="297" t="s">
        <v>4982</v>
      </c>
      <c r="E315" s="436">
        <v>2500</v>
      </c>
      <c r="F315" s="301">
        <v>47453433</v>
      </c>
      <c r="G315" s="104" t="s">
        <v>4983</v>
      </c>
      <c r="H315" s="104" t="s">
        <v>586</v>
      </c>
      <c r="I315" s="104" t="s">
        <v>4764</v>
      </c>
      <c r="J315" s="104" t="s">
        <v>586</v>
      </c>
      <c r="K315" s="130">
        <v>12</v>
      </c>
      <c r="L315" s="130">
        <v>12</v>
      </c>
      <c r="M315" s="130">
        <f t="shared" si="5"/>
        <v>30000</v>
      </c>
      <c r="N315" s="131"/>
      <c r="O315" s="131"/>
      <c r="P315" s="131"/>
      <c r="Q315" s="131"/>
      <c r="R315" s="131"/>
    </row>
    <row r="316" spans="1:18" s="40" customFormat="1" x14ac:dyDescent="0.2">
      <c r="A316" s="322" t="s">
        <v>4549</v>
      </c>
      <c r="B316" s="312" t="s">
        <v>8077</v>
      </c>
      <c r="C316" s="297" t="s">
        <v>153</v>
      </c>
      <c r="D316" s="297" t="s">
        <v>4982</v>
      </c>
      <c r="E316" s="436">
        <v>2500</v>
      </c>
      <c r="F316" s="301">
        <v>43743333</v>
      </c>
      <c r="G316" s="104" t="s">
        <v>4984</v>
      </c>
      <c r="H316" s="104" t="s">
        <v>586</v>
      </c>
      <c r="I316" s="104" t="s">
        <v>4764</v>
      </c>
      <c r="J316" s="104" t="s">
        <v>586</v>
      </c>
      <c r="K316" s="130">
        <v>12</v>
      </c>
      <c r="L316" s="130">
        <v>12</v>
      </c>
      <c r="M316" s="130">
        <f t="shared" si="5"/>
        <v>30000</v>
      </c>
      <c r="N316" s="131"/>
      <c r="O316" s="131"/>
      <c r="P316" s="131"/>
      <c r="Q316" s="131"/>
      <c r="R316" s="131"/>
    </row>
    <row r="317" spans="1:18" s="40" customFormat="1" x14ac:dyDescent="0.2">
      <c r="A317" s="322" t="s">
        <v>4549</v>
      </c>
      <c r="B317" s="312" t="s">
        <v>8077</v>
      </c>
      <c r="C317" s="297" t="s">
        <v>153</v>
      </c>
      <c r="D317" s="297" t="s">
        <v>4982</v>
      </c>
      <c r="E317" s="436">
        <v>2500</v>
      </c>
      <c r="F317" s="298">
        <v>47307394</v>
      </c>
      <c r="G317" s="104" t="s">
        <v>4985</v>
      </c>
      <c r="H317" s="104" t="s">
        <v>586</v>
      </c>
      <c r="I317" s="104" t="s">
        <v>4764</v>
      </c>
      <c r="J317" s="104" t="s">
        <v>586</v>
      </c>
      <c r="K317" s="130">
        <v>12</v>
      </c>
      <c r="L317" s="130">
        <v>12</v>
      </c>
      <c r="M317" s="130">
        <f t="shared" si="5"/>
        <v>30000</v>
      </c>
      <c r="N317" s="131"/>
      <c r="O317" s="131"/>
      <c r="P317" s="131"/>
      <c r="Q317" s="131"/>
      <c r="R317" s="131"/>
    </row>
    <row r="318" spans="1:18" s="40" customFormat="1" x14ac:dyDescent="0.2">
      <c r="A318" s="322" t="s">
        <v>4549</v>
      </c>
      <c r="B318" s="312" t="s">
        <v>8077</v>
      </c>
      <c r="C318" s="297" t="s">
        <v>153</v>
      </c>
      <c r="D318" s="297" t="s">
        <v>298</v>
      </c>
      <c r="E318" s="436">
        <v>1500</v>
      </c>
      <c r="F318" s="301">
        <v>41232830</v>
      </c>
      <c r="G318" s="104" t="s">
        <v>1874</v>
      </c>
      <c r="H318" s="104" t="s">
        <v>1707</v>
      </c>
      <c r="I318" s="104" t="s">
        <v>4986</v>
      </c>
      <c r="J318" s="104" t="s">
        <v>1707</v>
      </c>
      <c r="K318" s="130">
        <v>12</v>
      </c>
      <c r="L318" s="130">
        <v>12</v>
      </c>
      <c r="M318" s="130">
        <f t="shared" si="5"/>
        <v>18000</v>
      </c>
      <c r="N318" s="131"/>
      <c r="O318" s="131"/>
      <c r="P318" s="131"/>
      <c r="Q318" s="131"/>
      <c r="R318" s="131"/>
    </row>
    <row r="319" spans="1:18" s="40" customFormat="1" x14ac:dyDescent="0.2">
      <c r="A319" s="322" t="s">
        <v>4549</v>
      </c>
      <c r="B319" s="312" t="s">
        <v>8077</v>
      </c>
      <c r="C319" s="297" t="s">
        <v>153</v>
      </c>
      <c r="D319" s="297" t="s">
        <v>4987</v>
      </c>
      <c r="E319" s="436">
        <v>5500</v>
      </c>
      <c r="F319" s="301">
        <v>43733930</v>
      </c>
      <c r="G319" s="104" t="s">
        <v>4988</v>
      </c>
      <c r="H319" s="104" t="s">
        <v>2066</v>
      </c>
      <c r="I319" s="104" t="s">
        <v>4764</v>
      </c>
      <c r="J319" s="104" t="s">
        <v>2066</v>
      </c>
      <c r="K319" s="130">
        <v>12</v>
      </c>
      <c r="L319" s="130">
        <v>12</v>
      </c>
      <c r="M319" s="130">
        <f t="shared" si="5"/>
        <v>66000</v>
      </c>
      <c r="N319" s="131"/>
      <c r="O319" s="131"/>
      <c r="P319" s="131"/>
      <c r="Q319" s="131"/>
      <c r="R319" s="131"/>
    </row>
    <row r="320" spans="1:18" s="40" customFormat="1" x14ac:dyDescent="0.2">
      <c r="A320" s="322" t="s">
        <v>4549</v>
      </c>
      <c r="B320" s="312" t="s">
        <v>8077</v>
      </c>
      <c r="C320" s="297" t="s">
        <v>153</v>
      </c>
      <c r="D320" s="297" t="s">
        <v>4987</v>
      </c>
      <c r="E320" s="436">
        <v>5500</v>
      </c>
      <c r="F320" s="299">
        <v>46083403</v>
      </c>
      <c r="G320" s="104" t="s">
        <v>4989</v>
      </c>
      <c r="H320" s="104" t="s">
        <v>2066</v>
      </c>
      <c r="I320" s="104" t="s">
        <v>4764</v>
      </c>
      <c r="J320" s="104" t="s">
        <v>2066</v>
      </c>
      <c r="K320" s="130">
        <v>12</v>
      </c>
      <c r="L320" s="130">
        <v>12</v>
      </c>
      <c r="M320" s="130">
        <f t="shared" si="5"/>
        <v>66000</v>
      </c>
      <c r="N320" s="131"/>
      <c r="O320" s="131"/>
      <c r="P320" s="131"/>
      <c r="Q320" s="131"/>
      <c r="R320" s="131"/>
    </row>
    <row r="321" spans="1:18" s="40" customFormat="1" x14ac:dyDescent="0.2">
      <c r="A321" s="322" t="s">
        <v>4549</v>
      </c>
      <c r="B321" s="312" t="s">
        <v>8077</v>
      </c>
      <c r="C321" s="297" t="s">
        <v>153</v>
      </c>
      <c r="D321" s="297" t="s">
        <v>4982</v>
      </c>
      <c r="E321" s="436">
        <v>2500</v>
      </c>
      <c r="F321" s="298">
        <v>46851563</v>
      </c>
      <c r="G321" s="104" t="s">
        <v>4990</v>
      </c>
      <c r="H321" s="104" t="s">
        <v>586</v>
      </c>
      <c r="I321" s="104" t="s">
        <v>4764</v>
      </c>
      <c r="J321" s="104" t="s">
        <v>586</v>
      </c>
      <c r="K321" s="130">
        <v>12</v>
      </c>
      <c r="L321" s="130">
        <v>12</v>
      </c>
      <c r="M321" s="130">
        <f t="shared" si="5"/>
        <v>30000</v>
      </c>
      <c r="N321" s="131"/>
      <c r="O321" s="131"/>
      <c r="P321" s="131"/>
      <c r="Q321" s="131"/>
      <c r="R321" s="131"/>
    </row>
    <row r="322" spans="1:18" s="40" customFormat="1" x14ac:dyDescent="0.2">
      <c r="A322" s="322" t="s">
        <v>4549</v>
      </c>
      <c r="B322" s="312" t="s">
        <v>8077</v>
      </c>
      <c r="C322" s="297" t="s">
        <v>153</v>
      </c>
      <c r="D322" s="297" t="s">
        <v>298</v>
      </c>
      <c r="E322" s="436">
        <v>1500</v>
      </c>
      <c r="F322" s="301">
        <v>31041226</v>
      </c>
      <c r="G322" s="104" t="s">
        <v>4991</v>
      </c>
      <c r="H322" s="104" t="s">
        <v>1707</v>
      </c>
      <c r="I322" s="104" t="s">
        <v>4986</v>
      </c>
      <c r="J322" s="104" t="s">
        <v>1707</v>
      </c>
      <c r="K322" s="130">
        <v>12</v>
      </c>
      <c r="L322" s="130">
        <v>12</v>
      </c>
      <c r="M322" s="130">
        <f t="shared" si="5"/>
        <v>18000</v>
      </c>
      <c r="N322" s="131"/>
      <c r="O322" s="131"/>
      <c r="P322" s="131"/>
      <c r="Q322" s="131"/>
      <c r="R322" s="131"/>
    </row>
    <row r="323" spans="1:18" s="40" customFormat="1" x14ac:dyDescent="0.2">
      <c r="A323" s="322" t="s">
        <v>4549</v>
      </c>
      <c r="B323" s="312" t="s">
        <v>8077</v>
      </c>
      <c r="C323" s="297" t="s">
        <v>153</v>
      </c>
      <c r="D323" s="297" t="s">
        <v>298</v>
      </c>
      <c r="E323" s="436">
        <v>1500</v>
      </c>
      <c r="F323" s="301">
        <v>43684219</v>
      </c>
      <c r="G323" s="104" t="s">
        <v>4992</v>
      </c>
      <c r="H323" s="104" t="s">
        <v>1707</v>
      </c>
      <c r="I323" s="104" t="s">
        <v>4986</v>
      </c>
      <c r="J323" s="104" t="s">
        <v>1707</v>
      </c>
      <c r="K323" s="130">
        <v>12</v>
      </c>
      <c r="L323" s="130">
        <v>12</v>
      </c>
      <c r="M323" s="130">
        <f t="shared" si="5"/>
        <v>18000</v>
      </c>
      <c r="N323" s="131"/>
      <c r="O323" s="131"/>
      <c r="P323" s="131"/>
      <c r="Q323" s="131"/>
      <c r="R323" s="131"/>
    </row>
    <row r="324" spans="1:18" s="40" customFormat="1" x14ac:dyDescent="0.2">
      <c r="A324" s="322" t="s">
        <v>4549</v>
      </c>
      <c r="B324" s="312" t="s">
        <v>8077</v>
      </c>
      <c r="C324" s="297" t="s">
        <v>153</v>
      </c>
      <c r="D324" s="297" t="s">
        <v>298</v>
      </c>
      <c r="E324" s="436">
        <v>1500</v>
      </c>
      <c r="F324" s="301">
        <v>42074093</v>
      </c>
      <c r="G324" s="104" t="s">
        <v>4993</v>
      </c>
      <c r="H324" s="104" t="s">
        <v>1707</v>
      </c>
      <c r="I324" s="104" t="s">
        <v>4986</v>
      </c>
      <c r="J324" s="104" t="s">
        <v>1707</v>
      </c>
      <c r="K324" s="130">
        <v>12</v>
      </c>
      <c r="L324" s="130">
        <v>12</v>
      </c>
      <c r="M324" s="130">
        <f t="shared" si="5"/>
        <v>18000</v>
      </c>
      <c r="N324" s="131"/>
      <c r="O324" s="131"/>
      <c r="P324" s="131"/>
      <c r="Q324" s="131"/>
      <c r="R324" s="131"/>
    </row>
    <row r="325" spans="1:18" s="40" customFormat="1" x14ac:dyDescent="0.2">
      <c r="A325" s="322" t="s">
        <v>4549</v>
      </c>
      <c r="B325" s="312" t="s">
        <v>8077</v>
      </c>
      <c r="C325" s="297" t="s">
        <v>153</v>
      </c>
      <c r="D325" s="297" t="s">
        <v>4987</v>
      </c>
      <c r="E325" s="436">
        <v>5500</v>
      </c>
      <c r="F325" s="301">
        <v>45499142</v>
      </c>
      <c r="G325" s="104" t="s">
        <v>4994</v>
      </c>
      <c r="H325" s="104" t="s">
        <v>2066</v>
      </c>
      <c r="I325" s="104" t="s">
        <v>4764</v>
      </c>
      <c r="J325" s="104" t="s">
        <v>2066</v>
      </c>
      <c r="K325" s="130">
        <v>12</v>
      </c>
      <c r="L325" s="130">
        <v>12</v>
      </c>
      <c r="M325" s="130">
        <f t="shared" si="5"/>
        <v>66000</v>
      </c>
      <c r="N325" s="131"/>
      <c r="O325" s="131"/>
      <c r="P325" s="131"/>
      <c r="Q325" s="131"/>
      <c r="R325" s="131"/>
    </row>
    <row r="326" spans="1:18" s="40" customFormat="1" x14ac:dyDescent="0.2">
      <c r="A326" s="322" t="s">
        <v>4549</v>
      </c>
      <c r="B326" s="312" t="s">
        <v>8077</v>
      </c>
      <c r="C326" s="297" t="s">
        <v>153</v>
      </c>
      <c r="D326" s="297" t="s">
        <v>579</v>
      </c>
      <c r="E326" s="436">
        <v>2000</v>
      </c>
      <c r="F326" s="301">
        <v>44861781</v>
      </c>
      <c r="G326" s="104" t="s">
        <v>4995</v>
      </c>
      <c r="H326" s="104" t="s">
        <v>579</v>
      </c>
      <c r="I326" s="104" t="s">
        <v>4764</v>
      </c>
      <c r="J326" s="104" t="s">
        <v>579</v>
      </c>
      <c r="K326" s="130">
        <v>12</v>
      </c>
      <c r="L326" s="130">
        <v>12</v>
      </c>
      <c r="M326" s="130">
        <f t="shared" si="5"/>
        <v>24000</v>
      </c>
      <c r="N326" s="131"/>
      <c r="O326" s="131"/>
      <c r="P326" s="131"/>
      <c r="Q326" s="131"/>
      <c r="R326" s="131"/>
    </row>
    <row r="327" spans="1:18" s="40" customFormat="1" x14ac:dyDescent="0.2">
      <c r="A327" s="322" t="s">
        <v>4549</v>
      </c>
      <c r="B327" s="312" t="s">
        <v>8077</v>
      </c>
      <c r="C327" s="297" t="s">
        <v>153</v>
      </c>
      <c r="D327" s="297" t="s">
        <v>579</v>
      </c>
      <c r="E327" s="436">
        <v>2000</v>
      </c>
      <c r="F327" s="298">
        <v>80328314</v>
      </c>
      <c r="G327" s="104" t="s">
        <v>4996</v>
      </c>
      <c r="H327" s="104" t="s">
        <v>579</v>
      </c>
      <c r="I327" s="104" t="s">
        <v>4764</v>
      </c>
      <c r="J327" s="104" t="s">
        <v>579</v>
      </c>
      <c r="K327" s="130">
        <v>12</v>
      </c>
      <c r="L327" s="130">
        <v>12</v>
      </c>
      <c r="M327" s="130">
        <f t="shared" si="5"/>
        <v>24000</v>
      </c>
      <c r="N327" s="131"/>
      <c r="O327" s="131"/>
      <c r="P327" s="131"/>
      <c r="Q327" s="131"/>
      <c r="R327" s="131"/>
    </row>
    <row r="328" spans="1:18" s="40" customFormat="1" x14ac:dyDescent="0.2">
      <c r="A328" s="322" t="s">
        <v>4549</v>
      </c>
      <c r="B328" s="312" t="s">
        <v>8077</v>
      </c>
      <c r="C328" s="297" t="s">
        <v>153</v>
      </c>
      <c r="D328" s="297" t="s">
        <v>2088</v>
      </c>
      <c r="E328" s="436">
        <v>2500</v>
      </c>
      <c r="F328" s="298">
        <v>48602170</v>
      </c>
      <c r="G328" s="104" t="s">
        <v>4997</v>
      </c>
      <c r="H328" s="104" t="s">
        <v>2088</v>
      </c>
      <c r="I328" s="104" t="s">
        <v>4764</v>
      </c>
      <c r="J328" s="104" t="s">
        <v>2088</v>
      </c>
      <c r="K328" s="130">
        <v>12</v>
      </c>
      <c r="L328" s="130">
        <v>12</v>
      </c>
      <c r="M328" s="130">
        <f t="shared" si="5"/>
        <v>30000</v>
      </c>
      <c r="N328" s="131"/>
      <c r="O328" s="131"/>
      <c r="P328" s="131"/>
      <c r="Q328" s="131"/>
      <c r="R328" s="131"/>
    </row>
    <row r="329" spans="1:18" s="40" customFormat="1" x14ac:dyDescent="0.2">
      <c r="A329" s="322" t="s">
        <v>4549</v>
      </c>
      <c r="B329" s="312" t="s">
        <v>8077</v>
      </c>
      <c r="C329" s="297" t="s">
        <v>153</v>
      </c>
      <c r="D329" s="297" t="s">
        <v>821</v>
      </c>
      <c r="E329" s="436">
        <v>2000</v>
      </c>
      <c r="F329" s="301">
        <v>31551429</v>
      </c>
      <c r="G329" s="104" t="s">
        <v>4998</v>
      </c>
      <c r="H329" s="104" t="s">
        <v>821</v>
      </c>
      <c r="I329" s="104" t="s">
        <v>4764</v>
      </c>
      <c r="J329" s="104" t="s">
        <v>821</v>
      </c>
      <c r="K329" s="130">
        <v>12</v>
      </c>
      <c r="L329" s="130">
        <v>12</v>
      </c>
      <c r="M329" s="130">
        <f t="shared" si="5"/>
        <v>24000</v>
      </c>
      <c r="N329" s="131"/>
      <c r="O329" s="131"/>
      <c r="P329" s="131"/>
      <c r="Q329" s="131"/>
      <c r="R329" s="131"/>
    </row>
    <row r="330" spans="1:18" s="40" customFormat="1" x14ac:dyDescent="0.2">
      <c r="A330" s="322" t="s">
        <v>4549</v>
      </c>
      <c r="B330" s="312" t="s">
        <v>8077</v>
      </c>
      <c r="C330" s="297" t="s">
        <v>153</v>
      </c>
      <c r="D330" s="297" t="s">
        <v>4982</v>
      </c>
      <c r="E330" s="436">
        <v>2500</v>
      </c>
      <c r="F330" s="299">
        <v>74691766</v>
      </c>
      <c r="G330" s="104" t="s">
        <v>4999</v>
      </c>
      <c r="H330" s="104" t="s">
        <v>586</v>
      </c>
      <c r="I330" s="104" t="s">
        <v>4764</v>
      </c>
      <c r="J330" s="104" t="s">
        <v>586</v>
      </c>
      <c r="K330" s="130">
        <v>12</v>
      </c>
      <c r="L330" s="130">
        <v>12</v>
      </c>
      <c r="M330" s="130">
        <f t="shared" si="5"/>
        <v>30000</v>
      </c>
      <c r="N330" s="131"/>
      <c r="O330" s="131"/>
      <c r="P330" s="131"/>
      <c r="Q330" s="131"/>
      <c r="R330" s="131"/>
    </row>
    <row r="331" spans="1:18" s="40" customFormat="1" x14ac:dyDescent="0.2">
      <c r="A331" s="322" t="s">
        <v>4549</v>
      </c>
      <c r="B331" s="312" t="s">
        <v>8077</v>
      </c>
      <c r="C331" s="297" t="s">
        <v>153</v>
      </c>
      <c r="D331" s="297" t="s">
        <v>717</v>
      </c>
      <c r="E331" s="436">
        <v>2000</v>
      </c>
      <c r="F331" s="301">
        <v>44997356</v>
      </c>
      <c r="G331" s="104" t="s">
        <v>5000</v>
      </c>
      <c r="H331" s="104" t="s">
        <v>2711</v>
      </c>
      <c r="I331" s="104" t="s">
        <v>4910</v>
      </c>
      <c r="J331" s="104" t="s">
        <v>2711</v>
      </c>
      <c r="K331" s="130">
        <v>12</v>
      </c>
      <c r="L331" s="130">
        <v>12</v>
      </c>
      <c r="M331" s="130">
        <f t="shared" si="5"/>
        <v>24000</v>
      </c>
      <c r="N331" s="131"/>
      <c r="O331" s="131"/>
      <c r="P331" s="131"/>
      <c r="Q331" s="131"/>
      <c r="R331" s="131"/>
    </row>
    <row r="332" spans="1:18" s="40" customFormat="1" x14ac:dyDescent="0.2">
      <c r="A332" s="322" t="s">
        <v>4549</v>
      </c>
      <c r="B332" s="312" t="s">
        <v>8077</v>
      </c>
      <c r="C332" s="297" t="s">
        <v>153</v>
      </c>
      <c r="D332" s="297" t="s">
        <v>4982</v>
      </c>
      <c r="E332" s="436">
        <v>2500</v>
      </c>
      <c r="F332" s="301">
        <v>45354378</v>
      </c>
      <c r="G332" s="104" t="s">
        <v>5001</v>
      </c>
      <c r="H332" s="104" t="s">
        <v>586</v>
      </c>
      <c r="I332" s="104" t="s">
        <v>4764</v>
      </c>
      <c r="J332" s="104" t="s">
        <v>586</v>
      </c>
      <c r="K332" s="130">
        <v>12</v>
      </c>
      <c r="L332" s="130">
        <v>12</v>
      </c>
      <c r="M332" s="130">
        <f t="shared" si="5"/>
        <v>30000</v>
      </c>
      <c r="N332" s="131"/>
      <c r="O332" s="131"/>
      <c r="P332" s="131"/>
      <c r="Q332" s="131"/>
      <c r="R332" s="131"/>
    </row>
    <row r="333" spans="1:18" s="40" customFormat="1" x14ac:dyDescent="0.2">
      <c r="A333" s="322" t="s">
        <v>4549</v>
      </c>
      <c r="B333" s="312" t="s">
        <v>8077</v>
      </c>
      <c r="C333" s="297" t="s">
        <v>153</v>
      </c>
      <c r="D333" s="297" t="s">
        <v>4982</v>
      </c>
      <c r="E333" s="436">
        <v>2500</v>
      </c>
      <c r="F333" s="301">
        <v>47051880</v>
      </c>
      <c r="G333" s="104" t="s">
        <v>5002</v>
      </c>
      <c r="H333" s="104" t="s">
        <v>586</v>
      </c>
      <c r="I333" s="104" t="s">
        <v>4764</v>
      </c>
      <c r="J333" s="104" t="s">
        <v>586</v>
      </c>
      <c r="K333" s="130">
        <v>12</v>
      </c>
      <c r="L333" s="130">
        <v>12</v>
      </c>
      <c r="M333" s="130">
        <f t="shared" si="5"/>
        <v>30000</v>
      </c>
      <c r="N333" s="131"/>
      <c r="O333" s="131"/>
      <c r="P333" s="131"/>
      <c r="Q333" s="131"/>
      <c r="R333" s="131"/>
    </row>
    <row r="334" spans="1:18" s="40" customFormat="1" x14ac:dyDescent="0.2">
      <c r="A334" s="322" t="s">
        <v>4549</v>
      </c>
      <c r="B334" s="312" t="s">
        <v>8077</v>
      </c>
      <c r="C334" s="297" t="s">
        <v>153</v>
      </c>
      <c r="D334" s="297" t="s">
        <v>4982</v>
      </c>
      <c r="E334" s="436">
        <v>2500</v>
      </c>
      <c r="F334" s="301">
        <v>40918644</v>
      </c>
      <c r="G334" s="104" t="s">
        <v>5003</v>
      </c>
      <c r="H334" s="104" t="s">
        <v>586</v>
      </c>
      <c r="I334" s="104" t="s">
        <v>4764</v>
      </c>
      <c r="J334" s="104" t="s">
        <v>586</v>
      </c>
      <c r="K334" s="130">
        <v>12</v>
      </c>
      <c r="L334" s="130">
        <v>12</v>
      </c>
      <c r="M334" s="130">
        <f t="shared" si="5"/>
        <v>30000</v>
      </c>
      <c r="N334" s="131"/>
      <c r="O334" s="131"/>
      <c r="P334" s="131"/>
      <c r="Q334" s="131"/>
      <c r="R334" s="131"/>
    </row>
    <row r="335" spans="1:18" s="40" customFormat="1" x14ac:dyDescent="0.2">
      <c r="A335" s="322" t="s">
        <v>4549</v>
      </c>
      <c r="B335" s="312" t="s">
        <v>8077</v>
      </c>
      <c r="C335" s="297" t="s">
        <v>153</v>
      </c>
      <c r="D335" s="297" t="s">
        <v>5004</v>
      </c>
      <c r="E335" s="436">
        <v>2500</v>
      </c>
      <c r="F335" s="301">
        <v>43619446</v>
      </c>
      <c r="G335" s="104" t="s">
        <v>5005</v>
      </c>
      <c r="H335" s="104" t="s">
        <v>586</v>
      </c>
      <c r="I335" s="104" t="s">
        <v>4764</v>
      </c>
      <c r="J335" s="104" t="s">
        <v>586</v>
      </c>
      <c r="K335" s="130">
        <v>12</v>
      </c>
      <c r="L335" s="130">
        <v>12</v>
      </c>
      <c r="M335" s="130">
        <f t="shared" si="5"/>
        <v>30000</v>
      </c>
      <c r="N335" s="131"/>
      <c r="O335" s="131"/>
      <c r="P335" s="131"/>
      <c r="Q335" s="131"/>
      <c r="R335" s="131"/>
    </row>
    <row r="336" spans="1:18" s="40" customFormat="1" x14ac:dyDescent="0.2">
      <c r="A336" s="322" t="s">
        <v>4549</v>
      </c>
      <c r="B336" s="312" t="s">
        <v>8077</v>
      </c>
      <c r="C336" s="297" t="s">
        <v>153</v>
      </c>
      <c r="D336" s="297" t="s">
        <v>717</v>
      </c>
      <c r="E336" s="436">
        <v>2000</v>
      </c>
      <c r="F336" s="301">
        <v>15428708</v>
      </c>
      <c r="G336" s="104" t="s">
        <v>5006</v>
      </c>
      <c r="H336" s="104" t="s">
        <v>2711</v>
      </c>
      <c r="I336" s="104" t="s">
        <v>4910</v>
      </c>
      <c r="J336" s="104" t="s">
        <v>2711</v>
      </c>
      <c r="K336" s="130">
        <v>12</v>
      </c>
      <c r="L336" s="130">
        <v>12</v>
      </c>
      <c r="M336" s="130">
        <f t="shared" si="5"/>
        <v>24000</v>
      </c>
      <c r="N336" s="131"/>
      <c r="O336" s="131"/>
      <c r="P336" s="131"/>
      <c r="Q336" s="131"/>
      <c r="R336" s="131"/>
    </row>
    <row r="337" spans="1:18" s="40" customFormat="1" x14ac:dyDescent="0.2">
      <c r="A337" s="322" t="s">
        <v>4549</v>
      </c>
      <c r="B337" s="312" t="s">
        <v>8077</v>
      </c>
      <c r="C337" s="297" t="s">
        <v>153</v>
      </c>
      <c r="D337" s="297" t="s">
        <v>579</v>
      </c>
      <c r="E337" s="436">
        <v>2000</v>
      </c>
      <c r="F337" s="301">
        <v>70811011</v>
      </c>
      <c r="G337" s="104" t="s">
        <v>5007</v>
      </c>
      <c r="H337" s="104" t="s">
        <v>579</v>
      </c>
      <c r="I337" s="104" t="s">
        <v>4764</v>
      </c>
      <c r="J337" s="104" t="s">
        <v>579</v>
      </c>
      <c r="K337" s="130">
        <v>12</v>
      </c>
      <c r="L337" s="130">
        <v>12</v>
      </c>
      <c r="M337" s="130">
        <f t="shared" si="5"/>
        <v>24000</v>
      </c>
      <c r="N337" s="131"/>
      <c r="O337" s="131"/>
      <c r="P337" s="131"/>
      <c r="Q337" s="131"/>
      <c r="R337" s="131"/>
    </row>
    <row r="338" spans="1:18" s="40" customFormat="1" x14ac:dyDescent="0.2">
      <c r="A338" s="322" t="s">
        <v>4549</v>
      </c>
      <c r="B338" s="312" t="s">
        <v>8077</v>
      </c>
      <c r="C338" s="297" t="s">
        <v>153</v>
      </c>
      <c r="D338" s="297" t="s">
        <v>298</v>
      </c>
      <c r="E338" s="436">
        <v>1500</v>
      </c>
      <c r="F338" s="301">
        <v>42245914</v>
      </c>
      <c r="G338" s="104" t="s">
        <v>5008</v>
      </c>
      <c r="H338" s="104" t="s">
        <v>1707</v>
      </c>
      <c r="I338" s="104" t="s">
        <v>4986</v>
      </c>
      <c r="J338" s="104" t="s">
        <v>1707</v>
      </c>
      <c r="K338" s="130">
        <v>12</v>
      </c>
      <c r="L338" s="130">
        <v>12</v>
      </c>
      <c r="M338" s="130">
        <f t="shared" si="5"/>
        <v>18000</v>
      </c>
      <c r="N338" s="131"/>
      <c r="O338" s="131"/>
      <c r="P338" s="131"/>
      <c r="Q338" s="131"/>
      <c r="R338" s="131"/>
    </row>
    <row r="339" spans="1:18" s="40" customFormat="1" x14ac:dyDescent="0.2">
      <c r="A339" s="322" t="s">
        <v>4549</v>
      </c>
      <c r="B339" s="312" t="s">
        <v>8077</v>
      </c>
      <c r="C339" s="297" t="s">
        <v>153</v>
      </c>
      <c r="D339" s="297" t="s">
        <v>2066</v>
      </c>
      <c r="E339" s="436">
        <v>5500</v>
      </c>
      <c r="F339" s="301">
        <v>44798576</v>
      </c>
      <c r="G339" s="104" t="s">
        <v>5009</v>
      </c>
      <c r="H339" s="104" t="s">
        <v>2066</v>
      </c>
      <c r="I339" s="104" t="s">
        <v>4764</v>
      </c>
      <c r="J339" s="104" t="s">
        <v>2066</v>
      </c>
      <c r="K339" s="130">
        <v>12</v>
      </c>
      <c r="L339" s="130">
        <v>12</v>
      </c>
      <c r="M339" s="130">
        <f t="shared" si="5"/>
        <v>66000</v>
      </c>
      <c r="N339" s="131"/>
      <c r="O339" s="131"/>
      <c r="P339" s="131"/>
      <c r="Q339" s="131"/>
      <c r="R339" s="131"/>
    </row>
    <row r="340" spans="1:18" s="40" customFormat="1" x14ac:dyDescent="0.2">
      <c r="A340" s="322" t="s">
        <v>4549</v>
      </c>
      <c r="B340" s="312" t="s">
        <v>8077</v>
      </c>
      <c r="C340" s="297" t="s">
        <v>153</v>
      </c>
      <c r="D340" s="297" t="s">
        <v>821</v>
      </c>
      <c r="E340" s="436">
        <v>2000</v>
      </c>
      <c r="F340" s="299">
        <v>43075902</v>
      </c>
      <c r="G340" s="104" t="s">
        <v>5010</v>
      </c>
      <c r="H340" s="104" t="s">
        <v>821</v>
      </c>
      <c r="I340" s="104" t="s">
        <v>4764</v>
      </c>
      <c r="J340" s="104" t="s">
        <v>821</v>
      </c>
      <c r="K340" s="130">
        <v>12</v>
      </c>
      <c r="L340" s="130">
        <v>12</v>
      </c>
      <c r="M340" s="130">
        <f t="shared" si="5"/>
        <v>24000</v>
      </c>
      <c r="N340" s="131"/>
      <c r="O340" s="131"/>
      <c r="P340" s="131"/>
      <c r="Q340" s="131"/>
      <c r="R340" s="131"/>
    </row>
    <row r="341" spans="1:18" s="40" customFormat="1" x14ac:dyDescent="0.2">
      <c r="A341" s="322" t="s">
        <v>4549</v>
      </c>
      <c r="B341" s="312" t="s">
        <v>8077</v>
      </c>
      <c r="C341" s="297" t="s">
        <v>153</v>
      </c>
      <c r="D341" s="297" t="s">
        <v>821</v>
      </c>
      <c r="E341" s="436">
        <v>2000</v>
      </c>
      <c r="F341" s="301">
        <v>46013477</v>
      </c>
      <c r="G341" s="104" t="s">
        <v>5011</v>
      </c>
      <c r="H341" s="104" t="s">
        <v>821</v>
      </c>
      <c r="I341" s="104" t="s">
        <v>4764</v>
      </c>
      <c r="J341" s="104" t="s">
        <v>821</v>
      </c>
      <c r="K341" s="130">
        <v>12</v>
      </c>
      <c r="L341" s="130">
        <v>12</v>
      </c>
      <c r="M341" s="130">
        <f t="shared" si="5"/>
        <v>24000</v>
      </c>
      <c r="N341" s="131"/>
      <c r="O341" s="131"/>
      <c r="P341" s="131"/>
      <c r="Q341" s="131"/>
      <c r="R341" s="131"/>
    </row>
    <row r="342" spans="1:18" s="40" customFormat="1" x14ac:dyDescent="0.2">
      <c r="A342" s="322" t="s">
        <v>4549</v>
      </c>
      <c r="B342" s="312" t="s">
        <v>8077</v>
      </c>
      <c r="C342" s="297" t="s">
        <v>153</v>
      </c>
      <c r="D342" s="297" t="s">
        <v>821</v>
      </c>
      <c r="E342" s="436">
        <v>2000</v>
      </c>
      <c r="F342" s="301">
        <v>41348789</v>
      </c>
      <c r="G342" s="104" t="s">
        <v>5012</v>
      </c>
      <c r="H342" s="104" t="s">
        <v>821</v>
      </c>
      <c r="I342" s="104" t="s">
        <v>4764</v>
      </c>
      <c r="J342" s="104" t="s">
        <v>821</v>
      </c>
      <c r="K342" s="130">
        <v>12</v>
      </c>
      <c r="L342" s="130">
        <v>12</v>
      </c>
      <c r="M342" s="130">
        <f t="shared" si="5"/>
        <v>24000</v>
      </c>
      <c r="N342" s="131"/>
      <c r="O342" s="131"/>
      <c r="P342" s="131"/>
      <c r="Q342" s="131"/>
      <c r="R342" s="131"/>
    </row>
    <row r="343" spans="1:18" s="40" customFormat="1" x14ac:dyDescent="0.2">
      <c r="A343" s="322" t="s">
        <v>4549</v>
      </c>
      <c r="B343" s="312" t="s">
        <v>8077</v>
      </c>
      <c r="C343" s="297" t="s">
        <v>153</v>
      </c>
      <c r="D343" s="297" t="s">
        <v>821</v>
      </c>
      <c r="E343" s="436">
        <v>2000</v>
      </c>
      <c r="F343" s="301">
        <v>47235248</v>
      </c>
      <c r="G343" s="104" t="s">
        <v>5013</v>
      </c>
      <c r="H343" s="104" t="s">
        <v>821</v>
      </c>
      <c r="I343" s="104" t="s">
        <v>4764</v>
      </c>
      <c r="J343" s="104" t="s">
        <v>821</v>
      </c>
      <c r="K343" s="130">
        <v>12</v>
      </c>
      <c r="L343" s="130">
        <v>12</v>
      </c>
      <c r="M343" s="130">
        <f t="shared" si="5"/>
        <v>24000</v>
      </c>
      <c r="N343" s="131"/>
      <c r="O343" s="131"/>
      <c r="P343" s="131"/>
      <c r="Q343" s="131"/>
      <c r="R343" s="131"/>
    </row>
    <row r="344" spans="1:18" s="40" customFormat="1" x14ac:dyDescent="0.2">
      <c r="A344" s="322" t="s">
        <v>4549</v>
      </c>
      <c r="B344" s="312" t="s">
        <v>8077</v>
      </c>
      <c r="C344" s="297" t="s">
        <v>153</v>
      </c>
      <c r="D344" s="297" t="s">
        <v>2066</v>
      </c>
      <c r="E344" s="436">
        <v>5500</v>
      </c>
      <c r="F344" s="298">
        <v>73014004</v>
      </c>
      <c r="G344" s="104" t="s">
        <v>5014</v>
      </c>
      <c r="H344" s="104" t="s">
        <v>2066</v>
      </c>
      <c r="I344" s="104" t="s">
        <v>4764</v>
      </c>
      <c r="J344" s="104" t="s">
        <v>2066</v>
      </c>
      <c r="K344" s="130">
        <v>12</v>
      </c>
      <c r="L344" s="130">
        <v>12</v>
      </c>
      <c r="M344" s="130">
        <f t="shared" si="5"/>
        <v>66000</v>
      </c>
      <c r="N344" s="131"/>
      <c r="O344" s="131"/>
      <c r="P344" s="131"/>
      <c r="Q344" s="131"/>
      <c r="R344" s="131"/>
    </row>
    <row r="345" spans="1:18" s="40" customFormat="1" x14ac:dyDescent="0.2">
      <c r="A345" s="322" t="s">
        <v>4549</v>
      </c>
      <c r="B345" s="312" t="s">
        <v>8077</v>
      </c>
      <c r="C345" s="297" t="s">
        <v>153</v>
      </c>
      <c r="D345" s="297" t="s">
        <v>2088</v>
      </c>
      <c r="E345" s="436">
        <v>2500</v>
      </c>
      <c r="F345" s="298">
        <v>48428958</v>
      </c>
      <c r="G345" s="104" t="s">
        <v>5015</v>
      </c>
      <c r="H345" s="104" t="s">
        <v>2088</v>
      </c>
      <c r="I345" s="104" t="s">
        <v>4764</v>
      </c>
      <c r="J345" s="104" t="s">
        <v>2088</v>
      </c>
      <c r="K345" s="130">
        <v>12</v>
      </c>
      <c r="L345" s="130">
        <v>12</v>
      </c>
      <c r="M345" s="130">
        <f t="shared" si="5"/>
        <v>30000</v>
      </c>
      <c r="N345" s="131"/>
      <c r="O345" s="131"/>
      <c r="P345" s="131"/>
      <c r="Q345" s="131"/>
      <c r="R345" s="131"/>
    </row>
    <row r="346" spans="1:18" s="40" customFormat="1" x14ac:dyDescent="0.2">
      <c r="A346" s="322" t="s">
        <v>4549</v>
      </c>
      <c r="B346" s="312" t="s">
        <v>8077</v>
      </c>
      <c r="C346" s="297" t="s">
        <v>153</v>
      </c>
      <c r="D346" s="297" t="s">
        <v>2088</v>
      </c>
      <c r="E346" s="436">
        <v>2500</v>
      </c>
      <c r="F346" s="298">
        <v>70772148</v>
      </c>
      <c r="G346" s="104" t="s">
        <v>5016</v>
      </c>
      <c r="H346" s="104" t="s">
        <v>2088</v>
      </c>
      <c r="I346" s="104" t="s">
        <v>4764</v>
      </c>
      <c r="J346" s="104" t="s">
        <v>2088</v>
      </c>
      <c r="K346" s="130">
        <v>12</v>
      </c>
      <c r="L346" s="130">
        <v>12</v>
      </c>
      <c r="M346" s="130">
        <f t="shared" si="5"/>
        <v>30000</v>
      </c>
      <c r="N346" s="131"/>
      <c r="O346" s="131"/>
      <c r="P346" s="131"/>
      <c r="Q346" s="131"/>
      <c r="R346" s="131"/>
    </row>
    <row r="347" spans="1:18" s="40" customFormat="1" x14ac:dyDescent="0.2">
      <c r="A347" s="322" t="s">
        <v>4549</v>
      </c>
      <c r="B347" s="312" t="s">
        <v>8077</v>
      </c>
      <c r="C347" s="297" t="s">
        <v>153</v>
      </c>
      <c r="D347" s="297" t="s">
        <v>2088</v>
      </c>
      <c r="E347" s="436">
        <v>2500</v>
      </c>
      <c r="F347" s="298">
        <v>70140611</v>
      </c>
      <c r="G347" s="104" t="s">
        <v>5017</v>
      </c>
      <c r="H347" s="104" t="s">
        <v>2088</v>
      </c>
      <c r="I347" s="104" t="s">
        <v>4764</v>
      </c>
      <c r="J347" s="104" t="s">
        <v>2088</v>
      </c>
      <c r="K347" s="130">
        <v>12</v>
      </c>
      <c r="L347" s="130">
        <v>12</v>
      </c>
      <c r="M347" s="130">
        <f t="shared" si="5"/>
        <v>30000</v>
      </c>
      <c r="N347" s="131"/>
      <c r="O347" s="131"/>
      <c r="P347" s="131"/>
      <c r="Q347" s="131"/>
      <c r="R347" s="131"/>
    </row>
    <row r="348" spans="1:18" s="40" customFormat="1" x14ac:dyDescent="0.2">
      <c r="A348" s="322" t="s">
        <v>4549</v>
      </c>
      <c r="B348" s="312" t="s">
        <v>8077</v>
      </c>
      <c r="C348" s="297" t="s">
        <v>153</v>
      </c>
      <c r="D348" s="297" t="s">
        <v>4982</v>
      </c>
      <c r="E348" s="436">
        <v>2500</v>
      </c>
      <c r="F348" s="298">
        <v>44966336</v>
      </c>
      <c r="G348" s="104" t="s">
        <v>5018</v>
      </c>
      <c r="H348" s="104" t="s">
        <v>586</v>
      </c>
      <c r="I348" s="104" t="s">
        <v>4764</v>
      </c>
      <c r="J348" s="104" t="s">
        <v>586</v>
      </c>
      <c r="K348" s="130">
        <v>12</v>
      </c>
      <c r="L348" s="130">
        <v>12</v>
      </c>
      <c r="M348" s="130">
        <f t="shared" si="5"/>
        <v>30000</v>
      </c>
      <c r="N348" s="131"/>
      <c r="O348" s="131"/>
      <c r="P348" s="131"/>
      <c r="Q348" s="131"/>
      <c r="R348" s="131"/>
    </row>
    <row r="349" spans="1:18" s="40" customFormat="1" x14ac:dyDescent="0.2">
      <c r="A349" s="322" t="s">
        <v>4549</v>
      </c>
      <c r="B349" s="312" t="s">
        <v>8077</v>
      </c>
      <c r="C349" s="297" t="s">
        <v>153</v>
      </c>
      <c r="D349" s="297" t="s">
        <v>4982</v>
      </c>
      <c r="E349" s="436">
        <v>2500</v>
      </c>
      <c r="F349" s="298">
        <v>76679593</v>
      </c>
      <c r="G349" s="104" t="s">
        <v>5019</v>
      </c>
      <c r="H349" s="104" t="s">
        <v>586</v>
      </c>
      <c r="I349" s="104" t="s">
        <v>4764</v>
      </c>
      <c r="J349" s="104" t="s">
        <v>586</v>
      </c>
      <c r="K349" s="130">
        <v>12</v>
      </c>
      <c r="L349" s="130">
        <v>12</v>
      </c>
      <c r="M349" s="130">
        <f t="shared" si="5"/>
        <v>30000</v>
      </c>
      <c r="N349" s="131"/>
      <c r="O349" s="131"/>
      <c r="P349" s="131"/>
      <c r="Q349" s="131"/>
      <c r="R349" s="131"/>
    </row>
    <row r="350" spans="1:18" s="40" customFormat="1" x14ac:dyDescent="0.2">
      <c r="A350" s="322" t="s">
        <v>4549</v>
      </c>
      <c r="B350" s="312" t="s">
        <v>8077</v>
      </c>
      <c r="C350" s="297" t="s">
        <v>153</v>
      </c>
      <c r="D350" s="297" t="s">
        <v>5020</v>
      </c>
      <c r="E350" s="436">
        <v>1400</v>
      </c>
      <c r="F350" s="299">
        <v>47684126</v>
      </c>
      <c r="G350" s="104" t="s">
        <v>5021</v>
      </c>
      <c r="H350" s="104" t="s">
        <v>1707</v>
      </c>
      <c r="I350" s="104" t="s">
        <v>4986</v>
      </c>
      <c r="J350" s="104" t="s">
        <v>1707</v>
      </c>
      <c r="K350" s="130">
        <v>12</v>
      </c>
      <c r="L350" s="130">
        <v>12</v>
      </c>
      <c r="M350" s="130">
        <f t="shared" si="5"/>
        <v>16800</v>
      </c>
      <c r="N350" s="131"/>
      <c r="O350" s="131"/>
      <c r="P350" s="131"/>
      <c r="Q350" s="131"/>
      <c r="R350" s="131"/>
    </row>
    <row r="351" spans="1:18" s="40" customFormat="1" x14ac:dyDescent="0.2">
      <c r="A351" s="322" t="s">
        <v>4549</v>
      </c>
      <c r="B351" s="312" t="s">
        <v>8077</v>
      </c>
      <c r="C351" s="297" t="s">
        <v>153</v>
      </c>
      <c r="D351" s="297" t="s">
        <v>5020</v>
      </c>
      <c r="E351" s="436">
        <v>1400</v>
      </c>
      <c r="F351" s="298">
        <v>31044342</v>
      </c>
      <c r="G351" s="104" t="s">
        <v>5022</v>
      </c>
      <c r="H351" s="104" t="s">
        <v>1707</v>
      </c>
      <c r="I351" s="104" t="s">
        <v>4986</v>
      </c>
      <c r="J351" s="104" t="s">
        <v>1707</v>
      </c>
      <c r="K351" s="130">
        <v>12</v>
      </c>
      <c r="L351" s="130">
        <v>12</v>
      </c>
      <c r="M351" s="130">
        <f t="shared" si="5"/>
        <v>16800</v>
      </c>
      <c r="N351" s="131"/>
      <c r="O351" s="131"/>
      <c r="P351" s="131"/>
      <c r="Q351" s="131"/>
      <c r="R351" s="131"/>
    </row>
    <row r="352" spans="1:18" s="40" customFormat="1" x14ac:dyDescent="0.2">
      <c r="A352" s="322" t="s">
        <v>4549</v>
      </c>
      <c r="B352" s="312" t="s">
        <v>8077</v>
      </c>
      <c r="C352" s="297" t="s">
        <v>153</v>
      </c>
      <c r="D352" s="297" t="s">
        <v>4982</v>
      </c>
      <c r="E352" s="436">
        <v>2500</v>
      </c>
      <c r="F352" s="298">
        <v>72686101</v>
      </c>
      <c r="G352" s="104" t="s">
        <v>5023</v>
      </c>
      <c r="H352" s="104" t="s">
        <v>586</v>
      </c>
      <c r="I352" s="104" t="s">
        <v>4764</v>
      </c>
      <c r="J352" s="104" t="s">
        <v>586</v>
      </c>
      <c r="K352" s="130">
        <v>12</v>
      </c>
      <c r="L352" s="130">
        <v>12</v>
      </c>
      <c r="M352" s="130">
        <f t="shared" si="5"/>
        <v>30000</v>
      </c>
      <c r="N352" s="131"/>
      <c r="O352" s="131"/>
      <c r="P352" s="131"/>
      <c r="Q352" s="131"/>
      <c r="R352" s="131"/>
    </row>
    <row r="353" spans="1:18" s="40" customFormat="1" x14ac:dyDescent="0.2">
      <c r="A353" s="322" t="s">
        <v>4549</v>
      </c>
      <c r="B353" s="312" t="s">
        <v>8077</v>
      </c>
      <c r="C353" s="297" t="s">
        <v>153</v>
      </c>
      <c r="D353" s="297" t="s">
        <v>5020</v>
      </c>
      <c r="E353" s="436">
        <v>1400</v>
      </c>
      <c r="F353" s="299">
        <v>42226294</v>
      </c>
      <c r="G353" s="104" t="s">
        <v>5024</v>
      </c>
      <c r="H353" s="104" t="s">
        <v>1707</v>
      </c>
      <c r="I353" s="104" t="s">
        <v>4986</v>
      </c>
      <c r="J353" s="104" t="s">
        <v>1707</v>
      </c>
      <c r="K353" s="130">
        <v>12</v>
      </c>
      <c r="L353" s="130">
        <v>12</v>
      </c>
      <c r="M353" s="130">
        <f t="shared" si="5"/>
        <v>16800</v>
      </c>
      <c r="N353" s="131"/>
      <c r="O353" s="131"/>
      <c r="P353" s="131"/>
      <c r="Q353" s="131"/>
      <c r="R353" s="131"/>
    </row>
    <row r="354" spans="1:18" s="40" customFormat="1" x14ac:dyDescent="0.2">
      <c r="A354" s="322" t="s">
        <v>4549</v>
      </c>
      <c r="B354" s="312" t="s">
        <v>8077</v>
      </c>
      <c r="C354" s="297" t="s">
        <v>153</v>
      </c>
      <c r="D354" s="297" t="s">
        <v>5020</v>
      </c>
      <c r="E354" s="436">
        <v>1400</v>
      </c>
      <c r="F354" s="298">
        <v>31007807</v>
      </c>
      <c r="G354" s="104" t="s">
        <v>5025</v>
      </c>
      <c r="H354" s="104" t="s">
        <v>1707</v>
      </c>
      <c r="I354" s="104" t="s">
        <v>4986</v>
      </c>
      <c r="J354" s="104" t="s">
        <v>1707</v>
      </c>
      <c r="K354" s="130">
        <v>12</v>
      </c>
      <c r="L354" s="130">
        <v>12</v>
      </c>
      <c r="M354" s="130">
        <f t="shared" si="5"/>
        <v>16800</v>
      </c>
      <c r="N354" s="131"/>
      <c r="O354" s="131"/>
      <c r="P354" s="131"/>
      <c r="Q354" s="131"/>
      <c r="R354" s="131"/>
    </row>
    <row r="355" spans="1:18" s="40" customFormat="1" x14ac:dyDescent="0.2">
      <c r="A355" s="322" t="s">
        <v>4549</v>
      </c>
      <c r="B355" s="312" t="s">
        <v>8077</v>
      </c>
      <c r="C355" s="297" t="s">
        <v>153</v>
      </c>
      <c r="D355" s="297" t="s">
        <v>2153</v>
      </c>
      <c r="E355" s="436">
        <v>2500</v>
      </c>
      <c r="F355" s="298">
        <v>43750758</v>
      </c>
      <c r="G355" s="104" t="s">
        <v>5026</v>
      </c>
      <c r="H355" s="104" t="s">
        <v>5027</v>
      </c>
      <c r="I355" s="104" t="s">
        <v>5028</v>
      </c>
      <c r="J355" s="104" t="s">
        <v>5027</v>
      </c>
      <c r="K355" s="130">
        <v>12</v>
      </c>
      <c r="L355" s="130">
        <v>12</v>
      </c>
      <c r="M355" s="130">
        <f t="shared" si="5"/>
        <v>30000</v>
      </c>
      <c r="N355" s="131"/>
      <c r="O355" s="131"/>
      <c r="P355" s="131"/>
      <c r="Q355" s="131"/>
      <c r="R355" s="131"/>
    </row>
    <row r="356" spans="1:18" s="40" customFormat="1" x14ac:dyDescent="0.2">
      <c r="A356" s="322" t="s">
        <v>4549</v>
      </c>
      <c r="B356" s="312" t="s">
        <v>8077</v>
      </c>
      <c r="C356" s="297" t="s">
        <v>153</v>
      </c>
      <c r="D356" s="297" t="s">
        <v>5020</v>
      </c>
      <c r="E356" s="436">
        <v>1400</v>
      </c>
      <c r="F356" s="298">
        <v>43107376</v>
      </c>
      <c r="G356" s="104" t="s">
        <v>5029</v>
      </c>
      <c r="H356" s="104" t="s">
        <v>1707</v>
      </c>
      <c r="I356" s="104" t="s">
        <v>4986</v>
      </c>
      <c r="J356" s="104" t="s">
        <v>1707</v>
      </c>
      <c r="K356" s="130">
        <v>12</v>
      </c>
      <c r="L356" s="130">
        <v>12</v>
      </c>
      <c r="M356" s="130">
        <f t="shared" si="5"/>
        <v>16800</v>
      </c>
      <c r="N356" s="131"/>
      <c r="O356" s="131"/>
      <c r="P356" s="131"/>
      <c r="Q356" s="131"/>
      <c r="R356" s="131"/>
    </row>
    <row r="357" spans="1:18" s="40" customFormat="1" x14ac:dyDescent="0.2">
      <c r="A357" s="322" t="s">
        <v>4549</v>
      </c>
      <c r="B357" s="312" t="s">
        <v>8077</v>
      </c>
      <c r="C357" s="297" t="s">
        <v>153</v>
      </c>
      <c r="D357" s="297" t="s">
        <v>5020</v>
      </c>
      <c r="E357" s="436">
        <v>1400</v>
      </c>
      <c r="F357" s="298">
        <v>44825720</v>
      </c>
      <c r="G357" s="104" t="s">
        <v>5030</v>
      </c>
      <c r="H357" s="104" t="s">
        <v>1707</v>
      </c>
      <c r="I357" s="104" t="s">
        <v>4986</v>
      </c>
      <c r="J357" s="104" t="s">
        <v>1707</v>
      </c>
      <c r="K357" s="130">
        <v>12</v>
      </c>
      <c r="L357" s="130">
        <v>12</v>
      </c>
      <c r="M357" s="130">
        <f t="shared" ref="M357:M420" si="6">+E357*L357</f>
        <v>16800</v>
      </c>
      <c r="N357" s="131"/>
      <c r="O357" s="131"/>
      <c r="P357" s="131"/>
      <c r="Q357" s="131"/>
      <c r="R357" s="131"/>
    </row>
    <row r="358" spans="1:18" s="40" customFormat="1" x14ac:dyDescent="0.2">
      <c r="A358" s="322" t="s">
        <v>4549</v>
      </c>
      <c r="B358" s="312" t="s">
        <v>8077</v>
      </c>
      <c r="C358" s="297" t="s">
        <v>153</v>
      </c>
      <c r="D358" s="297" t="s">
        <v>5020</v>
      </c>
      <c r="E358" s="436">
        <v>1400</v>
      </c>
      <c r="F358" s="298">
        <v>31039939</v>
      </c>
      <c r="G358" s="104" t="s">
        <v>5031</v>
      </c>
      <c r="H358" s="104" t="s">
        <v>1707</v>
      </c>
      <c r="I358" s="104" t="s">
        <v>4986</v>
      </c>
      <c r="J358" s="104" t="s">
        <v>1707</v>
      </c>
      <c r="K358" s="130">
        <v>12</v>
      </c>
      <c r="L358" s="130">
        <v>12</v>
      </c>
      <c r="M358" s="130">
        <f t="shared" si="6"/>
        <v>16800</v>
      </c>
      <c r="N358" s="131"/>
      <c r="O358" s="131"/>
      <c r="P358" s="131"/>
      <c r="Q358" s="131"/>
      <c r="R358" s="131"/>
    </row>
    <row r="359" spans="1:18" s="40" customFormat="1" x14ac:dyDescent="0.2">
      <c r="A359" s="322" t="s">
        <v>4549</v>
      </c>
      <c r="B359" s="312" t="s">
        <v>8077</v>
      </c>
      <c r="C359" s="297" t="s">
        <v>153</v>
      </c>
      <c r="D359" s="297" t="s">
        <v>5020</v>
      </c>
      <c r="E359" s="436">
        <v>1400</v>
      </c>
      <c r="F359" s="298">
        <v>42976713</v>
      </c>
      <c r="G359" s="104" t="s">
        <v>5032</v>
      </c>
      <c r="H359" s="104" t="s">
        <v>1707</v>
      </c>
      <c r="I359" s="104" t="s">
        <v>4986</v>
      </c>
      <c r="J359" s="104" t="s">
        <v>1707</v>
      </c>
      <c r="K359" s="130">
        <v>12</v>
      </c>
      <c r="L359" s="130">
        <v>12</v>
      </c>
      <c r="M359" s="130">
        <f t="shared" si="6"/>
        <v>16800</v>
      </c>
      <c r="N359" s="131"/>
      <c r="O359" s="131"/>
      <c r="P359" s="131"/>
      <c r="Q359" s="131"/>
      <c r="R359" s="131"/>
    </row>
    <row r="360" spans="1:18" s="40" customFormat="1" x14ac:dyDescent="0.2">
      <c r="A360" s="322" t="s">
        <v>4549</v>
      </c>
      <c r="B360" s="312" t="s">
        <v>8077</v>
      </c>
      <c r="C360" s="297" t="s">
        <v>153</v>
      </c>
      <c r="D360" s="297" t="s">
        <v>5020</v>
      </c>
      <c r="E360" s="436">
        <v>1400</v>
      </c>
      <c r="F360" s="298">
        <v>31043876</v>
      </c>
      <c r="G360" s="104" t="s">
        <v>5033</v>
      </c>
      <c r="H360" s="104" t="s">
        <v>1707</v>
      </c>
      <c r="I360" s="104" t="s">
        <v>4986</v>
      </c>
      <c r="J360" s="104" t="s">
        <v>1707</v>
      </c>
      <c r="K360" s="130">
        <v>12</v>
      </c>
      <c r="L360" s="130">
        <v>12</v>
      </c>
      <c r="M360" s="130">
        <f t="shared" si="6"/>
        <v>16800</v>
      </c>
      <c r="N360" s="131"/>
      <c r="O360" s="131"/>
      <c r="P360" s="131"/>
      <c r="Q360" s="131"/>
      <c r="R360" s="131"/>
    </row>
    <row r="361" spans="1:18" s="40" customFormat="1" x14ac:dyDescent="0.2">
      <c r="A361" s="322" t="s">
        <v>4549</v>
      </c>
      <c r="B361" s="312" t="s">
        <v>8077</v>
      </c>
      <c r="C361" s="297" t="s">
        <v>153</v>
      </c>
      <c r="D361" s="297" t="s">
        <v>2153</v>
      </c>
      <c r="E361" s="436">
        <v>2500</v>
      </c>
      <c r="F361" s="298">
        <v>70140622</v>
      </c>
      <c r="G361" s="104" t="s">
        <v>5034</v>
      </c>
      <c r="H361" s="104" t="s">
        <v>5027</v>
      </c>
      <c r="I361" s="104" t="s">
        <v>5028</v>
      </c>
      <c r="J361" s="104" t="s">
        <v>5027</v>
      </c>
      <c r="K361" s="130">
        <v>12</v>
      </c>
      <c r="L361" s="130">
        <v>12</v>
      </c>
      <c r="M361" s="130">
        <f t="shared" si="6"/>
        <v>30000</v>
      </c>
      <c r="N361" s="131"/>
      <c r="O361" s="131"/>
      <c r="P361" s="131"/>
      <c r="Q361" s="131"/>
      <c r="R361" s="131"/>
    </row>
    <row r="362" spans="1:18" s="40" customFormat="1" x14ac:dyDescent="0.2">
      <c r="A362" s="322" t="s">
        <v>4549</v>
      </c>
      <c r="B362" s="312" t="s">
        <v>8077</v>
      </c>
      <c r="C362" s="297" t="s">
        <v>153</v>
      </c>
      <c r="D362" s="297" t="s">
        <v>5020</v>
      </c>
      <c r="E362" s="436">
        <v>1400</v>
      </c>
      <c r="F362" s="298">
        <v>43697081</v>
      </c>
      <c r="G362" s="104" t="s">
        <v>5035</v>
      </c>
      <c r="H362" s="104" t="s">
        <v>1707</v>
      </c>
      <c r="I362" s="104" t="s">
        <v>4986</v>
      </c>
      <c r="J362" s="104" t="s">
        <v>1707</v>
      </c>
      <c r="K362" s="130">
        <v>12</v>
      </c>
      <c r="L362" s="130">
        <v>12</v>
      </c>
      <c r="M362" s="130">
        <f t="shared" si="6"/>
        <v>16800</v>
      </c>
      <c r="N362" s="131"/>
      <c r="O362" s="131"/>
      <c r="P362" s="131"/>
      <c r="Q362" s="131"/>
      <c r="R362" s="131"/>
    </row>
    <row r="363" spans="1:18" s="40" customFormat="1" x14ac:dyDescent="0.2">
      <c r="A363" s="322" t="s">
        <v>4549</v>
      </c>
      <c r="B363" s="312" t="s">
        <v>8077</v>
      </c>
      <c r="C363" s="297" t="s">
        <v>153</v>
      </c>
      <c r="D363" s="297" t="s">
        <v>5036</v>
      </c>
      <c r="E363" s="436">
        <v>1400</v>
      </c>
      <c r="F363" s="298">
        <v>43162157</v>
      </c>
      <c r="G363" s="104" t="s">
        <v>5037</v>
      </c>
      <c r="H363" s="104" t="s">
        <v>1707</v>
      </c>
      <c r="I363" s="104" t="s">
        <v>4986</v>
      </c>
      <c r="J363" s="104" t="s">
        <v>1707</v>
      </c>
      <c r="K363" s="130">
        <v>12</v>
      </c>
      <c r="L363" s="130">
        <v>12</v>
      </c>
      <c r="M363" s="130">
        <f t="shared" si="6"/>
        <v>16800</v>
      </c>
      <c r="N363" s="131"/>
      <c r="O363" s="131"/>
      <c r="P363" s="131"/>
      <c r="Q363" s="131"/>
      <c r="R363" s="131"/>
    </row>
    <row r="364" spans="1:18" s="40" customFormat="1" x14ac:dyDescent="0.2">
      <c r="A364" s="322" t="s">
        <v>4549</v>
      </c>
      <c r="B364" s="312" t="s">
        <v>8077</v>
      </c>
      <c r="C364" s="297" t="s">
        <v>153</v>
      </c>
      <c r="D364" s="297" t="s">
        <v>2088</v>
      </c>
      <c r="E364" s="436">
        <v>2500</v>
      </c>
      <c r="F364" s="298">
        <v>48510769</v>
      </c>
      <c r="G364" s="104" t="s">
        <v>5038</v>
      </c>
      <c r="H364" s="104" t="s">
        <v>2088</v>
      </c>
      <c r="I364" s="104" t="s">
        <v>4764</v>
      </c>
      <c r="J364" s="104" t="s">
        <v>2088</v>
      </c>
      <c r="K364" s="130">
        <v>12</v>
      </c>
      <c r="L364" s="130">
        <v>12</v>
      </c>
      <c r="M364" s="130">
        <f t="shared" si="6"/>
        <v>30000</v>
      </c>
      <c r="N364" s="131"/>
      <c r="O364" s="131"/>
      <c r="P364" s="131"/>
      <c r="Q364" s="131"/>
      <c r="R364" s="131"/>
    </row>
    <row r="365" spans="1:18" s="40" customFormat="1" x14ac:dyDescent="0.2">
      <c r="A365" s="322" t="s">
        <v>4549</v>
      </c>
      <c r="B365" s="312" t="s">
        <v>8077</v>
      </c>
      <c r="C365" s="297" t="s">
        <v>153</v>
      </c>
      <c r="D365" s="297" t="s">
        <v>717</v>
      </c>
      <c r="E365" s="436">
        <v>2000</v>
      </c>
      <c r="F365" s="298" t="s">
        <v>5039</v>
      </c>
      <c r="G365" s="104" t="s">
        <v>5040</v>
      </c>
      <c r="H365" s="104" t="s">
        <v>2711</v>
      </c>
      <c r="I365" s="104" t="s">
        <v>4910</v>
      </c>
      <c r="J365" s="104" t="s">
        <v>2711</v>
      </c>
      <c r="K365" s="130">
        <v>12</v>
      </c>
      <c r="L365" s="130">
        <v>12</v>
      </c>
      <c r="M365" s="130">
        <f t="shared" si="6"/>
        <v>24000</v>
      </c>
      <c r="N365" s="131"/>
      <c r="O365" s="131"/>
      <c r="P365" s="131"/>
      <c r="Q365" s="131"/>
      <c r="R365" s="131"/>
    </row>
    <row r="366" spans="1:18" s="40" customFormat="1" x14ac:dyDescent="0.2">
      <c r="A366" s="322" t="s">
        <v>4549</v>
      </c>
      <c r="B366" s="312" t="s">
        <v>8077</v>
      </c>
      <c r="C366" s="297" t="s">
        <v>153</v>
      </c>
      <c r="D366" s="297" t="s">
        <v>5036</v>
      </c>
      <c r="E366" s="436">
        <v>1400</v>
      </c>
      <c r="F366" s="298">
        <v>80365759</v>
      </c>
      <c r="G366" s="104" t="s">
        <v>5041</v>
      </c>
      <c r="H366" s="104" t="s">
        <v>1707</v>
      </c>
      <c r="I366" s="104" t="s">
        <v>4986</v>
      </c>
      <c r="J366" s="104" t="s">
        <v>1707</v>
      </c>
      <c r="K366" s="130">
        <v>12</v>
      </c>
      <c r="L366" s="130">
        <v>12</v>
      </c>
      <c r="M366" s="130">
        <f t="shared" si="6"/>
        <v>16800</v>
      </c>
      <c r="N366" s="131"/>
      <c r="O366" s="131"/>
      <c r="P366" s="131"/>
      <c r="Q366" s="131"/>
      <c r="R366" s="131"/>
    </row>
    <row r="367" spans="1:18" s="40" customFormat="1" x14ac:dyDescent="0.2">
      <c r="A367" s="322" t="s">
        <v>4549</v>
      </c>
      <c r="B367" s="312" t="s">
        <v>8077</v>
      </c>
      <c r="C367" s="297" t="s">
        <v>153</v>
      </c>
      <c r="D367" s="297" t="s">
        <v>717</v>
      </c>
      <c r="E367" s="436">
        <v>2000</v>
      </c>
      <c r="F367" s="298">
        <v>77065919</v>
      </c>
      <c r="G367" s="104" t="s">
        <v>5042</v>
      </c>
      <c r="H367" s="104" t="s">
        <v>2711</v>
      </c>
      <c r="I367" s="104" t="s">
        <v>4910</v>
      </c>
      <c r="J367" s="104" t="s">
        <v>2711</v>
      </c>
      <c r="K367" s="130">
        <v>12</v>
      </c>
      <c r="L367" s="130">
        <v>12</v>
      </c>
      <c r="M367" s="130">
        <f t="shared" si="6"/>
        <v>24000</v>
      </c>
      <c r="N367" s="131"/>
      <c r="O367" s="131"/>
      <c r="P367" s="131"/>
      <c r="Q367" s="131"/>
      <c r="R367" s="131"/>
    </row>
    <row r="368" spans="1:18" s="40" customFormat="1" x14ac:dyDescent="0.2">
      <c r="A368" s="322" t="s">
        <v>4549</v>
      </c>
      <c r="B368" s="312" t="s">
        <v>8077</v>
      </c>
      <c r="C368" s="297" t="s">
        <v>153</v>
      </c>
      <c r="D368" s="297" t="s">
        <v>4982</v>
      </c>
      <c r="E368" s="436">
        <v>2500</v>
      </c>
      <c r="F368" s="298">
        <v>48348698</v>
      </c>
      <c r="G368" s="104" t="s">
        <v>5043</v>
      </c>
      <c r="H368" s="104" t="s">
        <v>586</v>
      </c>
      <c r="I368" s="104" t="s">
        <v>4764</v>
      </c>
      <c r="J368" s="104" t="s">
        <v>586</v>
      </c>
      <c r="K368" s="130">
        <v>8</v>
      </c>
      <c r="L368" s="130">
        <v>8</v>
      </c>
      <c r="M368" s="130">
        <f t="shared" si="6"/>
        <v>20000</v>
      </c>
      <c r="N368" s="131"/>
      <c r="O368" s="131"/>
      <c r="P368" s="131"/>
      <c r="Q368" s="131"/>
      <c r="R368" s="131"/>
    </row>
    <row r="369" spans="1:18" s="40" customFormat="1" x14ac:dyDescent="0.2">
      <c r="A369" s="322" t="s">
        <v>4549</v>
      </c>
      <c r="B369" s="312" t="s">
        <v>8077</v>
      </c>
      <c r="C369" s="297" t="s">
        <v>153</v>
      </c>
      <c r="D369" s="297" t="s">
        <v>2066</v>
      </c>
      <c r="E369" s="436">
        <v>5500</v>
      </c>
      <c r="F369" s="298">
        <v>70765704</v>
      </c>
      <c r="G369" s="104" t="s">
        <v>5044</v>
      </c>
      <c r="H369" s="104" t="s">
        <v>2066</v>
      </c>
      <c r="I369" s="104" t="s">
        <v>4764</v>
      </c>
      <c r="J369" s="104" t="s">
        <v>2066</v>
      </c>
      <c r="K369" s="130">
        <v>8</v>
      </c>
      <c r="L369" s="130">
        <v>8</v>
      </c>
      <c r="M369" s="130">
        <f t="shared" si="6"/>
        <v>44000</v>
      </c>
      <c r="N369" s="131"/>
      <c r="O369" s="131"/>
      <c r="P369" s="131"/>
      <c r="Q369" s="131"/>
      <c r="R369" s="131"/>
    </row>
    <row r="370" spans="1:18" s="40" customFormat="1" x14ac:dyDescent="0.2">
      <c r="A370" s="322" t="s">
        <v>4549</v>
      </c>
      <c r="B370" s="312" t="s">
        <v>8077</v>
      </c>
      <c r="C370" s="297" t="s">
        <v>153</v>
      </c>
      <c r="D370" s="297" t="s">
        <v>2088</v>
      </c>
      <c r="E370" s="436">
        <v>2500</v>
      </c>
      <c r="F370" s="298">
        <v>43374361</v>
      </c>
      <c r="G370" s="104" t="s">
        <v>5045</v>
      </c>
      <c r="H370" s="104" t="s">
        <v>2088</v>
      </c>
      <c r="I370" s="104" t="s">
        <v>4764</v>
      </c>
      <c r="J370" s="104" t="s">
        <v>2088</v>
      </c>
      <c r="K370" s="130">
        <v>8</v>
      </c>
      <c r="L370" s="130">
        <v>8</v>
      </c>
      <c r="M370" s="130">
        <f t="shared" si="6"/>
        <v>20000</v>
      </c>
      <c r="N370" s="131"/>
      <c r="O370" s="131"/>
      <c r="P370" s="131"/>
      <c r="Q370" s="131"/>
      <c r="R370" s="131"/>
    </row>
    <row r="371" spans="1:18" s="40" customFormat="1" x14ac:dyDescent="0.2">
      <c r="A371" s="322" t="s">
        <v>4549</v>
      </c>
      <c r="B371" s="312" t="s">
        <v>8077</v>
      </c>
      <c r="C371" s="297" t="s">
        <v>153</v>
      </c>
      <c r="D371" s="297" t="s">
        <v>717</v>
      </c>
      <c r="E371" s="436">
        <v>2000</v>
      </c>
      <c r="F371" s="298">
        <v>76662334</v>
      </c>
      <c r="G371" s="104" t="s">
        <v>5046</v>
      </c>
      <c r="H371" s="104" t="s">
        <v>2711</v>
      </c>
      <c r="I371" s="104" t="s">
        <v>4910</v>
      </c>
      <c r="J371" s="104" t="s">
        <v>2711</v>
      </c>
      <c r="K371" s="130">
        <v>8</v>
      </c>
      <c r="L371" s="130">
        <v>8</v>
      </c>
      <c r="M371" s="130">
        <f t="shared" si="6"/>
        <v>16000</v>
      </c>
      <c r="N371" s="131"/>
      <c r="O371" s="131"/>
      <c r="P371" s="131"/>
      <c r="Q371" s="131"/>
      <c r="R371" s="131"/>
    </row>
    <row r="372" spans="1:18" s="40" customFormat="1" x14ac:dyDescent="0.2">
      <c r="A372" s="322" t="s">
        <v>4549</v>
      </c>
      <c r="B372" s="312" t="s">
        <v>8077</v>
      </c>
      <c r="C372" s="297" t="s">
        <v>153</v>
      </c>
      <c r="D372" s="297" t="s">
        <v>2153</v>
      </c>
      <c r="E372" s="436">
        <v>2500</v>
      </c>
      <c r="F372" s="301" t="s">
        <v>5047</v>
      </c>
      <c r="G372" s="104" t="s">
        <v>5048</v>
      </c>
      <c r="H372" s="104" t="str">
        <f>VLOOKUP(F372,'[2]reporte_padron_nominal (3)'!$S$5:$CR$1309,15,FALSE)</f>
        <v>CIRUJANO DENTISTA</v>
      </c>
      <c r="I372" s="104" t="str">
        <f>VLOOKUP(F372,'[2]reporte_padron_nominal (3)'!$S$5:$CR$1309,14,FALSE)</f>
        <v>Superior completo</v>
      </c>
      <c r="J372" s="104" t="str">
        <f>VLOOKUP(F372,'[2]reporte_padron_nominal (3)'!$S$5:$CR$1309,15,FALSE)</f>
        <v>CIRUJANO DENTISTA</v>
      </c>
      <c r="K372" s="130">
        <v>8</v>
      </c>
      <c r="L372" s="130">
        <v>8</v>
      </c>
      <c r="M372" s="130">
        <f t="shared" si="6"/>
        <v>20000</v>
      </c>
      <c r="N372" s="131"/>
      <c r="O372" s="131"/>
      <c r="P372" s="131"/>
      <c r="Q372" s="131"/>
      <c r="R372" s="131"/>
    </row>
    <row r="373" spans="1:18" s="40" customFormat="1" x14ac:dyDescent="0.2">
      <c r="A373" s="322" t="s">
        <v>4549</v>
      </c>
      <c r="B373" s="312" t="s">
        <v>8077</v>
      </c>
      <c r="C373" s="297" t="s">
        <v>153</v>
      </c>
      <c r="D373" s="297" t="s">
        <v>579</v>
      </c>
      <c r="E373" s="436">
        <v>2000</v>
      </c>
      <c r="F373" s="298" t="s">
        <v>5049</v>
      </c>
      <c r="G373" s="104" t="s">
        <v>5050</v>
      </c>
      <c r="H373" s="104" t="str">
        <f>VLOOKUP(F373,'[2]reporte_padron_nominal (3)'!$S$5:$CR$1309,15,FALSE)</f>
        <v>TECNICO EN ENFERMERIA</v>
      </c>
      <c r="I373" s="104" t="str">
        <f>VLOOKUP(F373,'[2]reporte_padron_nominal (3)'!$S$5:$CR$1309,14,FALSE)</f>
        <v>Técnico superior completo</v>
      </c>
      <c r="J373" s="104" t="str">
        <f>VLOOKUP(F373,'[2]reporte_padron_nominal (3)'!$S$5:$CR$1309,15,FALSE)</f>
        <v>TECNICO EN ENFERMERIA</v>
      </c>
      <c r="K373" s="130">
        <v>8</v>
      </c>
      <c r="L373" s="130">
        <v>8</v>
      </c>
      <c r="M373" s="130">
        <f t="shared" si="6"/>
        <v>16000</v>
      </c>
      <c r="N373" s="131"/>
      <c r="O373" s="131"/>
      <c r="P373" s="131"/>
      <c r="Q373" s="131"/>
      <c r="R373" s="131"/>
    </row>
    <row r="374" spans="1:18" s="40" customFormat="1" x14ac:dyDescent="0.2">
      <c r="A374" s="322" t="s">
        <v>4549</v>
      </c>
      <c r="B374" s="312" t="s">
        <v>8077</v>
      </c>
      <c r="C374" s="297" t="s">
        <v>153</v>
      </c>
      <c r="D374" s="297" t="s">
        <v>579</v>
      </c>
      <c r="E374" s="436">
        <v>2000</v>
      </c>
      <c r="F374" s="298" t="s">
        <v>5051</v>
      </c>
      <c r="G374" s="104" t="s">
        <v>5052</v>
      </c>
      <c r="H374" s="104" t="str">
        <f>VLOOKUP(F374,'[2]reporte_padron_nominal (3)'!$S$5:$CR$1309,15,FALSE)</f>
        <v>TECNICO EN ENFERMERIA</v>
      </c>
      <c r="I374" s="104" t="str">
        <f>VLOOKUP(F374,'[2]reporte_padron_nominal (3)'!$S$5:$CR$1309,14,FALSE)</f>
        <v>Técnico superior completo</v>
      </c>
      <c r="J374" s="104" t="str">
        <f>VLOOKUP(F374,'[2]reporte_padron_nominal (3)'!$S$5:$CR$1309,15,FALSE)</f>
        <v>TECNICO EN ENFERMERIA</v>
      </c>
      <c r="K374" s="130">
        <v>8</v>
      </c>
      <c r="L374" s="130">
        <v>8</v>
      </c>
      <c r="M374" s="130">
        <f t="shared" si="6"/>
        <v>16000</v>
      </c>
      <c r="N374" s="131"/>
      <c r="O374" s="131"/>
      <c r="P374" s="131"/>
      <c r="Q374" s="131"/>
      <c r="R374" s="131"/>
    </row>
    <row r="375" spans="1:18" s="40" customFormat="1" x14ac:dyDescent="0.2">
      <c r="A375" s="322" t="s">
        <v>4549</v>
      </c>
      <c r="B375" s="312" t="s">
        <v>8077</v>
      </c>
      <c r="C375" s="297" t="s">
        <v>153</v>
      </c>
      <c r="D375" s="297" t="s">
        <v>2066</v>
      </c>
      <c r="E375" s="436">
        <v>5500</v>
      </c>
      <c r="F375" s="298" t="s">
        <v>5053</v>
      </c>
      <c r="G375" s="104" t="s">
        <v>5054</v>
      </c>
      <c r="H375" s="104" t="str">
        <f>VLOOKUP(F375,'[2]reporte_padron_nominal (3)'!$S$5:$CR$1309,15,FALSE)</f>
        <v>MEDICO CIRUJANO</v>
      </c>
      <c r="I375" s="104" t="str">
        <f>VLOOKUP(F375,'[2]reporte_padron_nominal (3)'!$S$5:$CR$1309,14,FALSE)</f>
        <v>Superior completo</v>
      </c>
      <c r="J375" s="104" t="str">
        <f>VLOOKUP(F375,'[2]reporte_padron_nominal (3)'!$S$5:$CR$1309,15,FALSE)</f>
        <v>MEDICO CIRUJANO</v>
      </c>
      <c r="K375" s="130">
        <v>8</v>
      </c>
      <c r="L375" s="130">
        <v>8</v>
      </c>
      <c r="M375" s="130">
        <f t="shared" si="6"/>
        <v>44000</v>
      </c>
      <c r="N375" s="131"/>
      <c r="O375" s="131"/>
      <c r="P375" s="131"/>
      <c r="Q375" s="131"/>
      <c r="R375" s="131"/>
    </row>
    <row r="376" spans="1:18" s="40" customFormat="1" x14ac:dyDescent="0.2">
      <c r="A376" s="322" t="s">
        <v>4549</v>
      </c>
      <c r="B376" s="312" t="s">
        <v>8077</v>
      </c>
      <c r="C376" s="297" t="s">
        <v>153</v>
      </c>
      <c r="D376" s="297" t="s">
        <v>2066</v>
      </c>
      <c r="E376" s="436">
        <v>5500</v>
      </c>
      <c r="F376" s="298" t="s">
        <v>5055</v>
      </c>
      <c r="G376" s="104" t="s">
        <v>5056</v>
      </c>
      <c r="H376" s="104" t="str">
        <f>VLOOKUP(F376,'[2]reporte_padron_nominal (3)'!$S$5:$CR$1309,15,FALSE)</f>
        <v>MEDICO CIRUJANO</v>
      </c>
      <c r="I376" s="104" t="str">
        <f>VLOOKUP(F376,'[2]reporte_padron_nominal (3)'!$S$5:$CR$1309,14,FALSE)</f>
        <v>Superior completo</v>
      </c>
      <c r="J376" s="104" t="str">
        <f>VLOOKUP(F376,'[2]reporte_padron_nominal (3)'!$S$5:$CR$1309,15,FALSE)</f>
        <v>MEDICO CIRUJANO</v>
      </c>
      <c r="K376" s="130">
        <v>8</v>
      </c>
      <c r="L376" s="130">
        <v>8</v>
      </c>
      <c r="M376" s="130">
        <f t="shared" si="6"/>
        <v>44000</v>
      </c>
      <c r="N376" s="131"/>
      <c r="O376" s="131"/>
      <c r="P376" s="131"/>
      <c r="Q376" s="131"/>
      <c r="R376" s="131"/>
    </row>
    <row r="377" spans="1:18" s="40" customFormat="1" x14ac:dyDescent="0.2">
      <c r="A377" s="322" t="s">
        <v>4549</v>
      </c>
      <c r="B377" s="312" t="s">
        <v>8077</v>
      </c>
      <c r="C377" s="297" t="s">
        <v>153</v>
      </c>
      <c r="D377" s="297" t="s">
        <v>2088</v>
      </c>
      <c r="E377" s="436">
        <v>2500</v>
      </c>
      <c r="F377" s="298" t="s">
        <v>5057</v>
      </c>
      <c r="G377" s="104" t="s">
        <v>5058</v>
      </c>
      <c r="H377" s="104" t="str">
        <f>VLOOKUP(F377,'[2]reporte_padron_nominal (3)'!$S$5:$CR$1309,15,FALSE)</f>
        <v>OBSTETRA</v>
      </c>
      <c r="I377" s="104" t="str">
        <f>VLOOKUP(F377,'[2]reporte_padron_nominal (3)'!$S$5:$CR$1309,14,FALSE)</f>
        <v>Superior completo</v>
      </c>
      <c r="J377" s="104" t="str">
        <f>VLOOKUP(F377,'[2]reporte_padron_nominal (3)'!$S$5:$CR$1309,15,FALSE)</f>
        <v>OBSTETRA</v>
      </c>
      <c r="K377" s="130">
        <v>8</v>
      </c>
      <c r="L377" s="130">
        <v>8</v>
      </c>
      <c r="M377" s="130">
        <f t="shared" si="6"/>
        <v>20000</v>
      </c>
      <c r="N377" s="131"/>
      <c r="O377" s="131"/>
      <c r="P377" s="131"/>
      <c r="Q377" s="131"/>
      <c r="R377" s="131"/>
    </row>
    <row r="378" spans="1:18" s="40" customFormat="1" x14ac:dyDescent="0.2">
      <c r="A378" s="322" t="s">
        <v>4549</v>
      </c>
      <c r="B378" s="312" t="s">
        <v>8077</v>
      </c>
      <c r="C378" s="297" t="s">
        <v>153</v>
      </c>
      <c r="D378" s="297" t="s">
        <v>2066</v>
      </c>
      <c r="E378" s="436">
        <v>5500</v>
      </c>
      <c r="F378" s="298" t="s">
        <v>5059</v>
      </c>
      <c r="G378" s="104" t="s">
        <v>5060</v>
      </c>
      <c r="H378" s="104" t="str">
        <f>VLOOKUP(F378,'[2]reporte_padron_nominal (3)'!$S$5:$CR$1309,15,FALSE)</f>
        <v>MEDICO CIRUJANO</v>
      </c>
      <c r="I378" s="104" t="str">
        <f>VLOOKUP(F378,'[2]reporte_padron_nominal (3)'!$S$5:$CR$1309,14,FALSE)</f>
        <v>Superior completo</v>
      </c>
      <c r="J378" s="104" t="str">
        <f>VLOOKUP(F378,'[2]reporte_padron_nominal (3)'!$S$5:$CR$1309,15,FALSE)</f>
        <v>MEDICO CIRUJANO</v>
      </c>
      <c r="K378" s="130">
        <v>8</v>
      </c>
      <c r="L378" s="130">
        <v>8</v>
      </c>
      <c r="M378" s="130">
        <f t="shared" si="6"/>
        <v>44000</v>
      </c>
      <c r="N378" s="131"/>
      <c r="O378" s="131"/>
      <c r="P378" s="131"/>
      <c r="Q378" s="131"/>
      <c r="R378" s="131"/>
    </row>
    <row r="379" spans="1:18" s="40" customFormat="1" x14ac:dyDescent="0.2">
      <c r="A379" s="322" t="s">
        <v>4549</v>
      </c>
      <c r="B379" s="312" t="s">
        <v>8077</v>
      </c>
      <c r="C379" s="297" t="s">
        <v>153</v>
      </c>
      <c r="D379" s="297" t="s">
        <v>2066</v>
      </c>
      <c r="E379" s="436">
        <v>5500</v>
      </c>
      <c r="F379" s="298" t="s">
        <v>5061</v>
      </c>
      <c r="G379" s="104" t="s">
        <v>5062</v>
      </c>
      <c r="H379" s="104" t="s">
        <v>2066</v>
      </c>
      <c r="I379" s="104" t="s">
        <v>4764</v>
      </c>
      <c r="J379" s="104" t="s">
        <v>2066</v>
      </c>
      <c r="K379" s="130">
        <v>7</v>
      </c>
      <c r="L379" s="130">
        <v>7</v>
      </c>
      <c r="M379" s="130">
        <f t="shared" si="6"/>
        <v>38500</v>
      </c>
      <c r="N379" s="131"/>
      <c r="O379" s="131"/>
      <c r="P379" s="131"/>
      <c r="Q379" s="131"/>
      <c r="R379" s="131"/>
    </row>
    <row r="380" spans="1:18" s="40" customFormat="1" x14ac:dyDescent="0.2">
      <c r="A380" s="322" t="s">
        <v>4549</v>
      </c>
      <c r="B380" s="312" t="s">
        <v>8077</v>
      </c>
      <c r="C380" s="297" t="s">
        <v>153</v>
      </c>
      <c r="D380" s="297" t="s">
        <v>2066</v>
      </c>
      <c r="E380" s="436">
        <v>5500</v>
      </c>
      <c r="F380" s="298" t="s">
        <v>3381</v>
      </c>
      <c r="G380" s="104" t="s">
        <v>5063</v>
      </c>
      <c r="H380" s="104" t="s">
        <v>2066</v>
      </c>
      <c r="I380" s="104" t="s">
        <v>4764</v>
      </c>
      <c r="J380" s="104" t="s">
        <v>2066</v>
      </c>
      <c r="K380" s="130">
        <v>7</v>
      </c>
      <c r="L380" s="130">
        <v>7</v>
      </c>
      <c r="M380" s="130">
        <f t="shared" si="6"/>
        <v>38500</v>
      </c>
      <c r="N380" s="131"/>
      <c r="O380" s="131"/>
      <c r="P380" s="131"/>
      <c r="Q380" s="131"/>
      <c r="R380" s="131"/>
    </row>
    <row r="381" spans="1:18" s="40" customFormat="1" x14ac:dyDescent="0.2">
      <c r="A381" s="322" t="s">
        <v>4549</v>
      </c>
      <c r="B381" s="312" t="s">
        <v>8077</v>
      </c>
      <c r="C381" s="297" t="s">
        <v>153</v>
      </c>
      <c r="D381" s="297" t="s">
        <v>2088</v>
      </c>
      <c r="E381" s="436">
        <v>2500</v>
      </c>
      <c r="F381" s="298">
        <v>60014666</v>
      </c>
      <c r="G381" s="104" t="s">
        <v>5064</v>
      </c>
      <c r="H381" s="104" t="s">
        <v>2088</v>
      </c>
      <c r="I381" s="104" t="s">
        <v>4764</v>
      </c>
      <c r="J381" s="104" t="s">
        <v>2088</v>
      </c>
      <c r="K381" s="130">
        <v>7</v>
      </c>
      <c r="L381" s="130">
        <v>7</v>
      </c>
      <c r="M381" s="130">
        <f t="shared" si="6"/>
        <v>17500</v>
      </c>
      <c r="N381" s="131"/>
      <c r="O381" s="131"/>
      <c r="P381" s="131"/>
      <c r="Q381" s="131"/>
      <c r="R381" s="131"/>
    </row>
    <row r="382" spans="1:18" s="40" customFormat="1" x14ac:dyDescent="0.2">
      <c r="A382" s="322" t="s">
        <v>4549</v>
      </c>
      <c r="B382" s="312" t="s">
        <v>8077</v>
      </c>
      <c r="C382" s="297" t="s">
        <v>153</v>
      </c>
      <c r="D382" s="297" t="s">
        <v>2088</v>
      </c>
      <c r="E382" s="436">
        <v>2500</v>
      </c>
      <c r="F382" s="298">
        <v>70144171</v>
      </c>
      <c r="G382" s="104" t="s">
        <v>5065</v>
      </c>
      <c r="H382" s="104" t="s">
        <v>2088</v>
      </c>
      <c r="I382" s="104" t="s">
        <v>4764</v>
      </c>
      <c r="J382" s="104" t="s">
        <v>2088</v>
      </c>
      <c r="K382" s="130">
        <v>7</v>
      </c>
      <c r="L382" s="130">
        <v>7</v>
      </c>
      <c r="M382" s="130">
        <f t="shared" si="6"/>
        <v>17500</v>
      </c>
      <c r="N382" s="131"/>
      <c r="O382" s="131"/>
      <c r="P382" s="131"/>
      <c r="Q382" s="131"/>
      <c r="R382" s="131"/>
    </row>
    <row r="383" spans="1:18" s="40" customFormat="1" x14ac:dyDescent="0.2">
      <c r="A383" s="322" t="s">
        <v>4549</v>
      </c>
      <c r="B383" s="312" t="s">
        <v>8077</v>
      </c>
      <c r="C383" s="297" t="s">
        <v>153</v>
      </c>
      <c r="D383" s="297" t="s">
        <v>2066</v>
      </c>
      <c r="E383" s="436">
        <v>5500</v>
      </c>
      <c r="F383" s="298">
        <v>43446785</v>
      </c>
      <c r="G383" s="104" t="s">
        <v>5066</v>
      </c>
      <c r="H383" s="104" t="s">
        <v>2066</v>
      </c>
      <c r="I383" s="104" t="s">
        <v>4764</v>
      </c>
      <c r="J383" s="104" t="s">
        <v>2066</v>
      </c>
      <c r="K383" s="130">
        <v>7</v>
      </c>
      <c r="L383" s="130">
        <v>7</v>
      </c>
      <c r="M383" s="130">
        <f t="shared" si="6"/>
        <v>38500</v>
      </c>
      <c r="N383" s="131"/>
      <c r="O383" s="131"/>
      <c r="P383" s="131"/>
      <c r="Q383" s="131"/>
      <c r="R383" s="131"/>
    </row>
    <row r="384" spans="1:18" s="40" customFormat="1" x14ac:dyDescent="0.2">
      <c r="A384" s="322" t="s">
        <v>4549</v>
      </c>
      <c r="B384" s="312" t="s">
        <v>8077</v>
      </c>
      <c r="C384" s="297" t="s">
        <v>153</v>
      </c>
      <c r="D384" s="297" t="s">
        <v>4982</v>
      </c>
      <c r="E384" s="436">
        <v>2500</v>
      </c>
      <c r="F384" s="298">
        <v>46299323</v>
      </c>
      <c r="G384" s="104" t="s">
        <v>5067</v>
      </c>
      <c r="H384" s="104" t="s">
        <v>586</v>
      </c>
      <c r="I384" s="104" t="s">
        <v>4764</v>
      </c>
      <c r="J384" s="104" t="s">
        <v>586</v>
      </c>
      <c r="K384" s="130">
        <v>7</v>
      </c>
      <c r="L384" s="130">
        <v>7</v>
      </c>
      <c r="M384" s="130">
        <f t="shared" si="6"/>
        <v>17500</v>
      </c>
      <c r="N384" s="131"/>
      <c r="O384" s="131"/>
      <c r="P384" s="131"/>
      <c r="Q384" s="131"/>
      <c r="R384" s="131"/>
    </row>
    <row r="385" spans="1:18" s="40" customFormat="1" x14ac:dyDescent="0.2">
      <c r="A385" s="322" t="s">
        <v>4549</v>
      </c>
      <c r="B385" s="312" t="s">
        <v>8077</v>
      </c>
      <c r="C385" s="297" t="s">
        <v>153</v>
      </c>
      <c r="D385" s="297" t="s">
        <v>2153</v>
      </c>
      <c r="E385" s="436">
        <v>2500</v>
      </c>
      <c r="F385" s="298">
        <v>70857675</v>
      </c>
      <c r="G385" s="104" t="s">
        <v>5068</v>
      </c>
      <c r="H385" s="104" t="s">
        <v>5027</v>
      </c>
      <c r="I385" s="104" t="s">
        <v>5028</v>
      </c>
      <c r="J385" s="104" t="s">
        <v>5027</v>
      </c>
      <c r="K385" s="130">
        <v>7</v>
      </c>
      <c r="L385" s="130">
        <v>7</v>
      </c>
      <c r="M385" s="130">
        <f t="shared" si="6"/>
        <v>17500</v>
      </c>
      <c r="N385" s="131"/>
      <c r="O385" s="131"/>
      <c r="P385" s="131"/>
      <c r="Q385" s="131"/>
      <c r="R385" s="131"/>
    </row>
    <row r="386" spans="1:18" s="40" customFormat="1" x14ac:dyDescent="0.2">
      <c r="A386" s="322" t="s">
        <v>4549</v>
      </c>
      <c r="B386" s="312" t="s">
        <v>8077</v>
      </c>
      <c r="C386" s="297" t="s">
        <v>153</v>
      </c>
      <c r="D386" s="297" t="s">
        <v>4982</v>
      </c>
      <c r="E386" s="436">
        <v>2500</v>
      </c>
      <c r="F386" s="299" t="s">
        <v>5069</v>
      </c>
      <c r="G386" s="104" t="s">
        <v>5070</v>
      </c>
      <c r="H386" s="104" t="str">
        <f>VLOOKUP(F386,'[2]reporte_padron_nominal (3)'!$S$5:$CR$1309,15,FALSE)</f>
        <v>ENFERMERA(O)</v>
      </c>
      <c r="I386" s="104" t="str">
        <f>VLOOKUP(F386,'[2]reporte_padron_nominal (3)'!$S$5:$CR$1309,14,FALSE)</f>
        <v>Superior completo</v>
      </c>
      <c r="J386" s="104" t="str">
        <f>VLOOKUP(F386,'[2]reporte_padron_nominal (3)'!$S$5:$CR$1309,15,FALSE)</f>
        <v>ENFERMERA(O)</v>
      </c>
      <c r="K386" s="130">
        <v>7</v>
      </c>
      <c r="L386" s="130">
        <v>7</v>
      </c>
      <c r="M386" s="130">
        <f t="shared" si="6"/>
        <v>17500</v>
      </c>
      <c r="N386" s="131"/>
      <c r="O386" s="131"/>
      <c r="P386" s="131"/>
      <c r="Q386" s="131"/>
      <c r="R386" s="131"/>
    </row>
    <row r="387" spans="1:18" s="40" customFormat="1" x14ac:dyDescent="0.2">
      <c r="A387" s="322" t="s">
        <v>4549</v>
      </c>
      <c r="B387" s="312" t="s">
        <v>8077</v>
      </c>
      <c r="C387" s="297" t="s">
        <v>153</v>
      </c>
      <c r="D387" s="297" t="s">
        <v>2066</v>
      </c>
      <c r="E387" s="436">
        <v>5500</v>
      </c>
      <c r="F387" s="299" t="s">
        <v>5071</v>
      </c>
      <c r="G387" s="104" t="s">
        <v>5072</v>
      </c>
      <c r="H387" s="104" t="str">
        <f>VLOOKUP(F387,'[2]reporte_padron_nominal (3)'!$S$5:$CR$1309,15,FALSE)</f>
        <v>MEDICO CIRUJANO</v>
      </c>
      <c r="I387" s="104" t="str">
        <f>VLOOKUP(F387,'[2]reporte_padron_nominal (3)'!$S$5:$CR$1309,14,FALSE)</f>
        <v>Superior completo</v>
      </c>
      <c r="J387" s="104" t="str">
        <f>VLOOKUP(F387,'[2]reporte_padron_nominal (3)'!$S$5:$CR$1309,15,FALSE)</f>
        <v>MEDICO CIRUJANO</v>
      </c>
      <c r="K387" s="130">
        <v>7</v>
      </c>
      <c r="L387" s="130">
        <v>7</v>
      </c>
      <c r="M387" s="130">
        <f t="shared" si="6"/>
        <v>38500</v>
      </c>
      <c r="N387" s="131"/>
      <c r="O387" s="131"/>
      <c r="P387" s="131"/>
      <c r="Q387" s="131"/>
      <c r="R387" s="131"/>
    </row>
    <row r="388" spans="1:18" s="40" customFormat="1" x14ac:dyDescent="0.2">
      <c r="A388" s="322" t="s">
        <v>4549</v>
      </c>
      <c r="B388" s="312" t="s">
        <v>8077</v>
      </c>
      <c r="C388" s="297" t="s">
        <v>153</v>
      </c>
      <c r="D388" s="297" t="s">
        <v>2066</v>
      </c>
      <c r="E388" s="436">
        <v>5500</v>
      </c>
      <c r="F388" s="301">
        <v>74501564</v>
      </c>
      <c r="G388" s="104" t="s">
        <v>5073</v>
      </c>
      <c r="H388" s="104" t="s">
        <v>2066</v>
      </c>
      <c r="I388" s="104" t="s">
        <v>4764</v>
      </c>
      <c r="J388" s="104" t="s">
        <v>2066</v>
      </c>
      <c r="K388" s="130">
        <v>7</v>
      </c>
      <c r="L388" s="130">
        <v>7</v>
      </c>
      <c r="M388" s="130">
        <f t="shared" si="6"/>
        <v>38500</v>
      </c>
      <c r="N388" s="131"/>
      <c r="O388" s="131"/>
      <c r="P388" s="131"/>
      <c r="Q388" s="131"/>
      <c r="R388" s="131"/>
    </row>
    <row r="389" spans="1:18" s="40" customFormat="1" x14ac:dyDescent="0.2">
      <c r="A389" s="322" t="s">
        <v>4549</v>
      </c>
      <c r="B389" s="312" t="s">
        <v>8077</v>
      </c>
      <c r="C389" s="297" t="s">
        <v>153</v>
      </c>
      <c r="D389" s="297" t="s">
        <v>5036</v>
      </c>
      <c r="E389" s="436">
        <v>1400</v>
      </c>
      <c r="F389" s="301">
        <v>46780874</v>
      </c>
      <c r="G389" s="104" t="s">
        <v>5074</v>
      </c>
      <c r="H389" s="104" t="s">
        <v>1707</v>
      </c>
      <c r="I389" s="104" t="s">
        <v>4986</v>
      </c>
      <c r="J389" s="104" t="s">
        <v>1707</v>
      </c>
      <c r="K389" s="130">
        <v>7</v>
      </c>
      <c r="L389" s="130">
        <v>7</v>
      </c>
      <c r="M389" s="130">
        <f t="shared" si="6"/>
        <v>9800</v>
      </c>
      <c r="N389" s="131"/>
      <c r="O389" s="131"/>
      <c r="P389" s="131"/>
      <c r="Q389" s="131"/>
      <c r="R389" s="131"/>
    </row>
    <row r="390" spans="1:18" s="40" customFormat="1" x14ac:dyDescent="0.2">
      <c r="A390" s="322" t="s">
        <v>4549</v>
      </c>
      <c r="B390" s="312" t="s">
        <v>8077</v>
      </c>
      <c r="C390" s="297" t="s">
        <v>153</v>
      </c>
      <c r="D390" s="297" t="s">
        <v>2153</v>
      </c>
      <c r="E390" s="436">
        <v>2500</v>
      </c>
      <c r="F390" s="301">
        <v>48683194</v>
      </c>
      <c r="G390" s="104" t="s">
        <v>5075</v>
      </c>
      <c r="H390" s="104" t="s">
        <v>5027</v>
      </c>
      <c r="I390" s="104" t="s">
        <v>5028</v>
      </c>
      <c r="J390" s="104" t="s">
        <v>5027</v>
      </c>
      <c r="K390" s="130">
        <v>7</v>
      </c>
      <c r="L390" s="130">
        <v>7</v>
      </c>
      <c r="M390" s="130">
        <f t="shared" si="6"/>
        <v>17500</v>
      </c>
      <c r="N390" s="131"/>
      <c r="O390" s="131"/>
      <c r="P390" s="131"/>
      <c r="Q390" s="131"/>
      <c r="R390" s="131"/>
    </row>
    <row r="391" spans="1:18" s="40" customFormat="1" x14ac:dyDescent="0.2">
      <c r="A391" s="322" t="s">
        <v>4549</v>
      </c>
      <c r="B391" s="312" t="s">
        <v>8077</v>
      </c>
      <c r="C391" s="297" t="s">
        <v>153</v>
      </c>
      <c r="D391" s="297" t="s">
        <v>2153</v>
      </c>
      <c r="E391" s="436">
        <v>2500</v>
      </c>
      <c r="F391" s="301">
        <v>70072539</v>
      </c>
      <c r="G391" s="104" t="s">
        <v>5076</v>
      </c>
      <c r="H391" s="104" t="s">
        <v>5027</v>
      </c>
      <c r="I391" s="104" t="s">
        <v>5028</v>
      </c>
      <c r="J391" s="104" t="s">
        <v>5027</v>
      </c>
      <c r="K391" s="130">
        <v>7</v>
      </c>
      <c r="L391" s="130">
        <v>7</v>
      </c>
      <c r="M391" s="130">
        <f t="shared" si="6"/>
        <v>17500</v>
      </c>
      <c r="N391" s="131"/>
      <c r="O391" s="131"/>
      <c r="P391" s="131"/>
      <c r="Q391" s="131"/>
      <c r="R391" s="131"/>
    </row>
    <row r="392" spans="1:18" s="40" customFormat="1" x14ac:dyDescent="0.2">
      <c r="A392" s="322" t="s">
        <v>4549</v>
      </c>
      <c r="B392" s="312" t="s">
        <v>8077</v>
      </c>
      <c r="C392" s="297" t="s">
        <v>153</v>
      </c>
      <c r="D392" s="297" t="s">
        <v>2088</v>
      </c>
      <c r="E392" s="436">
        <v>2500</v>
      </c>
      <c r="F392" s="301">
        <v>705479521</v>
      </c>
      <c r="G392" s="104" t="s">
        <v>5077</v>
      </c>
      <c r="H392" s="104" t="s">
        <v>2088</v>
      </c>
      <c r="I392" s="104" t="s">
        <v>4764</v>
      </c>
      <c r="J392" s="104" t="s">
        <v>2088</v>
      </c>
      <c r="K392" s="130">
        <v>7</v>
      </c>
      <c r="L392" s="130">
        <v>7</v>
      </c>
      <c r="M392" s="130">
        <f t="shared" si="6"/>
        <v>17500</v>
      </c>
      <c r="N392" s="131"/>
      <c r="O392" s="131"/>
      <c r="P392" s="131"/>
      <c r="Q392" s="131"/>
      <c r="R392" s="131"/>
    </row>
    <row r="393" spans="1:18" s="40" customFormat="1" x14ac:dyDescent="0.2">
      <c r="A393" s="322" t="s">
        <v>4549</v>
      </c>
      <c r="B393" s="312" t="s">
        <v>8077</v>
      </c>
      <c r="C393" s="297" t="s">
        <v>153</v>
      </c>
      <c r="D393" s="297" t="s">
        <v>821</v>
      </c>
      <c r="E393" s="436">
        <v>2000</v>
      </c>
      <c r="F393" s="301">
        <v>44811496</v>
      </c>
      <c r="G393" s="104" t="s">
        <v>5078</v>
      </c>
      <c r="H393" s="104" t="s">
        <v>821</v>
      </c>
      <c r="I393" s="104" t="s">
        <v>4764</v>
      </c>
      <c r="J393" s="104" t="s">
        <v>821</v>
      </c>
      <c r="K393" s="130">
        <v>7</v>
      </c>
      <c r="L393" s="130">
        <v>7</v>
      </c>
      <c r="M393" s="130">
        <f t="shared" si="6"/>
        <v>14000</v>
      </c>
      <c r="N393" s="131"/>
      <c r="O393" s="131"/>
      <c r="P393" s="131"/>
      <c r="Q393" s="131"/>
      <c r="R393" s="131"/>
    </row>
    <row r="394" spans="1:18" s="40" customFormat="1" x14ac:dyDescent="0.2">
      <c r="A394" s="322" t="s">
        <v>4549</v>
      </c>
      <c r="B394" s="312" t="s">
        <v>8077</v>
      </c>
      <c r="C394" s="297" t="s">
        <v>153</v>
      </c>
      <c r="D394" s="297" t="s">
        <v>2088</v>
      </c>
      <c r="E394" s="436">
        <v>2500</v>
      </c>
      <c r="F394" s="297">
        <v>44772298</v>
      </c>
      <c r="G394" s="104" t="s">
        <v>4157</v>
      </c>
      <c r="H394" s="104" t="s">
        <v>2088</v>
      </c>
      <c r="I394" s="104" t="s">
        <v>4764</v>
      </c>
      <c r="J394" s="104" t="s">
        <v>2088</v>
      </c>
      <c r="K394" s="130">
        <v>7</v>
      </c>
      <c r="L394" s="130">
        <v>7</v>
      </c>
      <c r="M394" s="130">
        <f t="shared" si="6"/>
        <v>17500</v>
      </c>
      <c r="N394" s="131"/>
      <c r="O394" s="131"/>
      <c r="P394" s="131"/>
      <c r="Q394" s="131"/>
      <c r="R394" s="131"/>
    </row>
    <row r="395" spans="1:18" s="40" customFormat="1" x14ac:dyDescent="0.2">
      <c r="A395" s="322" t="s">
        <v>4549</v>
      </c>
      <c r="B395" s="312" t="s">
        <v>8077</v>
      </c>
      <c r="C395" s="297" t="s">
        <v>153</v>
      </c>
      <c r="D395" s="297" t="s">
        <v>5079</v>
      </c>
      <c r="E395" s="436">
        <v>1500</v>
      </c>
      <c r="F395" s="297">
        <v>43180087</v>
      </c>
      <c r="G395" s="104" t="s">
        <v>5080</v>
      </c>
      <c r="H395" s="104" t="s">
        <v>1707</v>
      </c>
      <c r="I395" s="104" t="s">
        <v>4986</v>
      </c>
      <c r="J395" s="104" t="s">
        <v>1707</v>
      </c>
      <c r="K395" s="130">
        <v>7</v>
      </c>
      <c r="L395" s="130">
        <v>7</v>
      </c>
      <c r="M395" s="130">
        <f t="shared" si="6"/>
        <v>10500</v>
      </c>
      <c r="N395" s="131"/>
      <c r="O395" s="131"/>
      <c r="P395" s="131"/>
      <c r="Q395" s="131"/>
      <c r="R395" s="131"/>
    </row>
    <row r="396" spans="1:18" s="40" customFormat="1" x14ac:dyDescent="0.2">
      <c r="A396" s="322" t="s">
        <v>4549</v>
      </c>
      <c r="B396" s="312" t="s">
        <v>8077</v>
      </c>
      <c r="C396" s="297" t="s">
        <v>153</v>
      </c>
      <c r="D396" s="297" t="s">
        <v>2066</v>
      </c>
      <c r="E396" s="436">
        <v>5500</v>
      </c>
      <c r="F396" s="297">
        <v>73099886</v>
      </c>
      <c r="G396" s="104" t="s">
        <v>5081</v>
      </c>
      <c r="H396" s="104" t="s">
        <v>2066</v>
      </c>
      <c r="I396" s="104" t="s">
        <v>4764</v>
      </c>
      <c r="J396" s="104" t="s">
        <v>2066</v>
      </c>
      <c r="K396" s="130">
        <v>7</v>
      </c>
      <c r="L396" s="130">
        <v>7</v>
      </c>
      <c r="M396" s="130">
        <f t="shared" si="6"/>
        <v>38500</v>
      </c>
      <c r="N396" s="131"/>
      <c r="O396" s="131"/>
      <c r="P396" s="131"/>
      <c r="Q396" s="131"/>
      <c r="R396" s="131"/>
    </row>
    <row r="397" spans="1:18" s="40" customFormat="1" x14ac:dyDescent="0.2">
      <c r="A397" s="322" t="s">
        <v>4549</v>
      </c>
      <c r="B397" s="312" t="s">
        <v>8077</v>
      </c>
      <c r="C397" s="297" t="s">
        <v>153</v>
      </c>
      <c r="D397" s="297" t="s">
        <v>4613</v>
      </c>
      <c r="E397" s="437">
        <v>4500</v>
      </c>
      <c r="F397" s="293">
        <v>45352095</v>
      </c>
      <c r="G397" s="104" t="s">
        <v>5082</v>
      </c>
      <c r="H397" s="104" t="s">
        <v>586</v>
      </c>
      <c r="I397" s="104" t="s">
        <v>4764</v>
      </c>
      <c r="J397" s="104" t="s">
        <v>586</v>
      </c>
      <c r="K397" s="130">
        <v>6</v>
      </c>
      <c r="L397" s="130">
        <v>6</v>
      </c>
      <c r="M397" s="130">
        <f t="shared" si="6"/>
        <v>27000</v>
      </c>
      <c r="N397" s="131"/>
      <c r="O397" s="131"/>
      <c r="P397" s="131"/>
      <c r="Q397" s="131"/>
      <c r="R397" s="131"/>
    </row>
    <row r="398" spans="1:18" s="40" customFormat="1" x14ac:dyDescent="0.2">
      <c r="A398" s="322" t="s">
        <v>4549</v>
      </c>
      <c r="B398" s="312" t="s">
        <v>8077</v>
      </c>
      <c r="C398" s="297" t="s">
        <v>153</v>
      </c>
      <c r="D398" s="297" t="s">
        <v>4613</v>
      </c>
      <c r="E398" s="437">
        <v>4500</v>
      </c>
      <c r="F398" s="293">
        <v>31033676</v>
      </c>
      <c r="G398" s="104" t="s">
        <v>5083</v>
      </c>
      <c r="H398" s="104" t="s">
        <v>586</v>
      </c>
      <c r="I398" s="104" t="s">
        <v>4764</v>
      </c>
      <c r="J398" s="104" t="s">
        <v>586</v>
      </c>
      <c r="K398" s="130">
        <v>6</v>
      </c>
      <c r="L398" s="130">
        <v>6</v>
      </c>
      <c r="M398" s="130">
        <f t="shared" si="6"/>
        <v>27000</v>
      </c>
      <c r="N398" s="131"/>
      <c r="O398" s="131"/>
      <c r="P398" s="131"/>
      <c r="Q398" s="131"/>
      <c r="R398" s="131"/>
    </row>
    <row r="399" spans="1:18" s="40" customFormat="1" x14ac:dyDescent="0.2">
      <c r="A399" s="322" t="s">
        <v>4549</v>
      </c>
      <c r="B399" s="312" t="s">
        <v>8077</v>
      </c>
      <c r="C399" s="297" t="s">
        <v>153</v>
      </c>
      <c r="D399" s="297" t="s">
        <v>4613</v>
      </c>
      <c r="E399" s="437">
        <v>4500</v>
      </c>
      <c r="F399" s="293">
        <v>47628692</v>
      </c>
      <c r="G399" s="104" t="s">
        <v>5084</v>
      </c>
      <c r="H399" s="104" t="s">
        <v>586</v>
      </c>
      <c r="I399" s="104" t="s">
        <v>4764</v>
      </c>
      <c r="J399" s="104" t="s">
        <v>586</v>
      </c>
      <c r="K399" s="130">
        <v>6</v>
      </c>
      <c r="L399" s="130">
        <v>6</v>
      </c>
      <c r="M399" s="130">
        <f t="shared" si="6"/>
        <v>27000</v>
      </c>
      <c r="N399" s="131"/>
      <c r="O399" s="131"/>
      <c r="P399" s="131"/>
      <c r="Q399" s="131"/>
      <c r="R399" s="131"/>
    </row>
    <row r="400" spans="1:18" s="40" customFormat="1" x14ac:dyDescent="0.2">
      <c r="A400" s="322" t="s">
        <v>4549</v>
      </c>
      <c r="B400" s="312" t="s">
        <v>8077</v>
      </c>
      <c r="C400" s="297" t="s">
        <v>153</v>
      </c>
      <c r="D400" s="297" t="s">
        <v>4613</v>
      </c>
      <c r="E400" s="437">
        <v>4500</v>
      </c>
      <c r="F400" s="293">
        <v>70144181</v>
      </c>
      <c r="G400" s="104" t="s">
        <v>5085</v>
      </c>
      <c r="H400" s="104" t="s">
        <v>586</v>
      </c>
      <c r="I400" s="104" t="s">
        <v>4764</v>
      </c>
      <c r="J400" s="104" t="s">
        <v>586</v>
      </c>
      <c r="K400" s="130">
        <v>6</v>
      </c>
      <c r="L400" s="130">
        <v>6</v>
      </c>
      <c r="M400" s="130">
        <f t="shared" si="6"/>
        <v>27000</v>
      </c>
      <c r="N400" s="131"/>
      <c r="O400" s="131"/>
      <c r="P400" s="131"/>
      <c r="Q400" s="131"/>
      <c r="R400" s="131"/>
    </row>
    <row r="401" spans="1:18" s="40" customFormat="1" x14ac:dyDescent="0.2">
      <c r="A401" s="322" t="s">
        <v>4549</v>
      </c>
      <c r="B401" s="312" t="s">
        <v>8077</v>
      </c>
      <c r="C401" s="297" t="s">
        <v>153</v>
      </c>
      <c r="D401" s="297" t="s">
        <v>4613</v>
      </c>
      <c r="E401" s="437">
        <v>4500</v>
      </c>
      <c r="F401" s="293">
        <v>48054061</v>
      </c>
      <c r="G401" s="104" t="s">
        <v>5086</v>
      </c>
      <c r="H401" s="104" t="s">
        <v>586</v>
      </c>
      <c r="I401" s="104" t="s">
        <v>4764</v>
      </c>
      <c r="J401" s="104" t="s">
        <v>586</v>
      </c>
      <c r="K401" s="130">
        <v>6</v>
      </c>
      <c r="L401" s="130">
        <v>6</v>
      </c>
      <c r="M401" s="130">
        <f t="shared" si="6"/>
        <v>27000</v>
      </c>
      <c r="N401" s="131"/>
      <c r="O401" s="131"/>
      <c r="P401" s="131"/>
      <c r="Q401" s="131"/>
      <c r="R401" s="131"/>
    </row>
    <row r="402" spans="1:18" s="40" customFormat="1" x14ac:dyDescent="0.2">
      <c r="A402" s="322" t="s">
        <v>4549</v>
      </c>
      <c r="B402" s="312" t="s">
        <v>8077</v>
      </c>
      <c r="C402" s="297" t="s">
        <v>153</v>
      </c>
      <c r="D402" s="297" t="s">
        <v>4613</v>
      </c>
      <c r="E402" s="437">
        <v>4500</v>
      </c>
      <c r="F402" s="293">
        <v>31027025</v>
      </c>
      <c r="G402" s="104" t="s">
        <v>5087</v>
      </c>
      <c r="H402" s="104" t="s">
        <v>586</v>
      </c>
      <c r="I402" s="104" t="s">
        <v>4764</v>
      </c>
      <c r="J402" s="104" t="s">
        <v>586</v>
      </c>
      <c r="K402" s="130">
        <v>6</v>
      </c>
      <c r="L402" s="130">
        <v>6</v>
      </c>
      <c r="M402" s="130">
        <f t="shared" si="6"/>
        <v>27000</v>
      </c>
      <c r="N402" s="131"/>
      <c r="O402" s="131"/>
      <c r="P402" s="131"/>
      <c r="Q402" s="131"/>
      <c r="R402" s="131"/>
    </row>
    <row r="403" spans="1:18" s="40" customFormat="1" x14ac:dyDescent="0.2">
      <c r="A403" s="322" t="s">
        <v>4549</v>
      </c>
      <c r="B403" s="312" t="s">
        <v>8077</v>
      </c>
      <c r="C403" s="297" t="s">
        <v>153</v>
      </c>
      <c r="D403" s="297" t="s">
        <v>4613</v>
      </c>
      <c r="E403" s="437">
        <v>4500</v>
      </c>
      <c r="F403" s="293">
        <v>46274246</v>
      </c>
      <c r="G403" s="104" t="s">
        <v>5088</v>
      </c>
      <c r="H403" s="104" t="s">
        <v>586</v>
      </c>
      <c r="I403" s="104" t="s">
        <v>4764</v>
      </c>
      <c r="J403" s="104" t="s">
        <v>586</v>
      </c>
      <c r="K403" s="130">
        <v>6</v>
      </c>
      <c r="L403" s="130">
        <v>6</v>
      </c>
      <c r="M403" s="130">
        <f t="shared" si="6"/>
        <v>27000</v>
      </c>
      <c r="N403" s="131"/>
      <c r="O403" s="131"/>
      <c r="P403" s="131"/>
      <c r="Q403" s="131"/>
      <c r="R403" s="131"/>
    </row>
    <row r="404" spans="1:18" s="40" customFormat="1" x14ac:dyDescent="0.2">
      <c r="A404" s="322" t="s">
        <v>4549</v>
      </c>
      <c r="B404" s="312" t="s">
        <v>8077</v>
      </c>
      <c r="C404" s="297" t="s">
        <v>153</v>
      </c>
      <c r="D404" s="297" t="s">
        <v>4613</v>
      </c>
      <c r="E404" s="437">
        <v>4500</v>
      </c>
      <c r="F404" s="293">
        <v>47383575</v>
      </c>
      <c r="G404" s="104" t="s">
        <v>5089</v>
      </c>
      <c r="H404" s="104" t="s">
        <v>586</v>
      </c>
      <c r="I404" s="104" t="s">
        <v>4764</v>
      </c>
      <c r="J404" s="104" t="s">
        <v>586</v>
      </c>
      <c r="K404" s="130">
        <v>6</v>
      </c>
      <c r="L404" s="130">
        <v>6</v>
      </c>
      <c r="M404" s="130">
        <f t="shared" si="6"/>
        <v>27000</v>
      </c>
      <c r="N404" s="131"/>
      <c r="O404" s="131"/>
      <c r="P404" s="131"/>
      <c r="Q404" s="131"/>
      <c r="R404" s="131"/>
    </row>
    <row r="405" spans="1:18" s="40" customFormat="1" x14ac:dyDescent="0.2">
      <c r="A405" s="322" t="s">
        <v>4549</v>
      </c>
      <c r="B405" s="312" t="s">
        <v>8077</v>
      </c>
      <c r="C405" s="297" t="s">
        <v>153</v>
      </c>
      <c r="D405" s="297" t="s">
        <v>4613</v>
      </c>
      <c r="E405" s="437">
        <v>4500</v>
      </c>
      <c r="F405" s="293">
        <v>45839695</v>
      </c>
      <c r="G405" s="104" t="s">
        <v>5090</v>
      </c>
      <c r="H405" s="104" t="s">
        <v>586</v>
      </c>
      <c r="I405" s="104" t="s">
        <v>4764</v>
      </c>
      <c r="J405" s="104" t="s">
        <v>586</v>
      </c>
      <c r="K405" s="130">
        <v>6</v>
      </c>
      <c r="L405" s="130">
        <v>6</v>
      </c>
      <c r="M405" s="130">
        <f t="shared" si="6"/>
        <v>27000</v>
      </c>
      <c r="N405" s="131"/>
      <c r="O405" s="131"/>
      <c r="P405" s="131"/>
      <c r="Q405" s="131"/>
      <c r="R405" s="131"/>
    </row>
    <row r="406" spans="1:18" s="40" customFormat="1" x14ac:dyDescent="0.2">
      <c r="A406" s="322" t="s">
        <v>4549</v>
      </c>
      <c r="B406" s="312" t="s">
        <v>8077</v>
      </c>
      <c r="C406" s="297" t="s">
        <v>153</v>
      </c>
      <c r="D406" s="297" t="s">
        <v>4613</v>
      </c>
      <c r="E406" s="437">
        <v>4500</v>
      </c>
      <c r="F406" s="293">
        <v>31039616</v>
      </c>
      <c r="G406" s="104" t="s">
        <v>5091</v>
      </c>
      <c r="H406" s="104" t="s">
        <v>586</v>
      </c>
      <c r="I406" s="104" t="s">
        <v>4764</v>
      </c>
      <c r="J406" s="104" t="s">
        <v>586</v>
      </c>
      <c r="K406" s="130">
        <v>6</v>
      </c>
      <c r="L406" s="130">
        <v>6</v>
      </c>
      <c r="M406" s="130">
        <f t="shared" si="6"/>
        <v>27000</v>
      </c>
      <c r="N406" s="131"/>
      <c r="O406" s="131"/>
      <c r="P406" s="131"/>
      <c r="Q406" s="131"/>
      <c r="R406" s="131"/>
    </row>
    <row r="407" spans="1:18" s="40" customFormat="1" x14ac:dyDescent="0.2">
      <c r="A407" s="322" t="s">
        <v>4549</v>
      </c>
      <c r="B407" s="312" t="s">
        <v>8077</v>
      </c>
      <c r="C407" s="297" t="s">
        <v>153</v>
      </c>
      <c r="D407" s="297" t="s">
        <v>4613</v>
      </c>
      <c r="E407" s="437">
        <v>4500</v>
      </c>
      <c r="F407" s="293">
        <v>45468777</v>
      </c>
      <c r="G407" s="104" t="s">
        <v>5092</v>
      </c>
      <c r="H407" s="104" t="s">
        <v>586</v>
      </c>
      <c r="I407" s="104" t="s">
        <v>4764</v>
      </c>
      <c r="J407" s="104" t="s">
        <v>586</v>
      </c>
      <c r="K407" s="130">
        <v>6</v>
      </c>
      <c r="L407" s="130">
        <v>6</v>
      </c>
      <c r="M407" s="130">
        <f t="shared" si="6"/>
        <v>27000</v>
      </c>
      <c r="N407" s="131"/>
      <c r="O407" s="131"/>
      <c r="P407" s="131"/>
      <c r="Q407" s="131"/>
      <c r="R407" s="131"/>
    </row>
    <row r="408" spans="1:18" s="40" customFormat="1" x14ac:dyDescent="0.2">
      <c r="A408" s="322" t="s">
        <v>4549</v>
      </c>
      <c r="B408" s="312" t="s">
        <v>8077</v>
      </c>
      <c r="C408" s="297" t="s">
        <v>153</v>
      </c>
      <c r="D408" s="297" t="s">
        <v>4613</v>
      </c>
      <c r="E408" s="437">
        <v>4500</v>
      </c>
      <c r="F408" s="293">
        <v>70073088</v>
      </c>
      <c r="G408" s="104" t="s">
        <v>5093</v>
      </c>
      <c r="H408" s="104" t="s">
        <v>586</v>
      </c>
      <c r="I408" s="104" t="s">
        <v>4764</v>
      </c>
      <c r="J408" s="104" t="s">
        <v>586</v>
      </c>
      <c r="K408" s="130">
        <v>6</v>
      </c>
      <c r="L408" s="130">
        <v>6</v>
      </c>
      <c r="M408" s="130">
        <f t="shared" si="6"/>
        <v>27000</v>
      </c>
      <c r="N408" s="131"/>
      <c r="O408" s="131"/>
      <c r="P408" s="131"/>
      <c r="Q408" s="131"/>
      <c r="R408" s="131"/>
    </row>
    <row r="409" spans="1:18" s="40" customFormat="1" x14ac:dyDescent="0.2">
      <c r="A409" s="322" t="s">
        <v>4549</v>
      </c>
      <c r="B409" s="312" t="s">
        <v>8077</v>
      </c>
      <c r="C409" s="297" t="s">
        <v>153</v>
      </c>
      <c r="D409" s="297" t="s">
        <v>4613</v>
      </c>
      <c r="E409" s="437">
        <v>4500</v>
      </c>
      <c r="F409" s="293">
        <v>77385211</v>
      </c>
      <c r="G409" s="104" t="s">
        <v>5094</v>
      </c>
      <c r="H409" s="104" t="s">
        <v>586</v>
      </c>
      <c r="I409" s="104" t="s">
        <v>4764</v>
      </c>
      <c r="J409" s="104" t="s">
        <v>586</v>
      </c>
      <c r="K409" s="130">
        <v>6</v>
      </c>
      <c r="L409" s="130">
        <v>6</v>
      </c>
      <c r="M409" s="130">
        <f t="shared" si="6"/>
        <v>27000</v>
      </c>
      <c r="N409" s="131"/>
      <c r="O409" s="131"/>
      <c r="P409" s="131"/>
      <c r="Q409" s="131"/>
      <c r="R409" s="131"/>
    </row>
    <row r="410" spans="1:18" s="40" customFormat="1" x14ac:dyDescent="0.2">
      <c r="A410" s="322" t="s">
        <v>4549</v>
      </c>
      <c r="B410" s="312" t="s">
        <v>8077</v>
      </c>
      <c r="C410" s="297" t="s">
        <v>153</v>
      </c>
      <c r="D410" s="297" t="s">
        <v>5095</v>
      </c>
      <c r="E410" s="437">
        <v>4500</v>
      </c>
      <c r="F410" s="293">
        <v>70764882</v>
      </c>
      <c r="G410" s="104" t="s">
        <v>5096</v>
      </c>
      <c r="H410" s="104" t="s">
        <v>586</v>
      </c>
      <c r="I410" s="104" t="s">
        <v>4764</v>
      </c>
      <c r="J410" s="104" t="s">
        <v>586</v>
      </c>
      <c r="K410" s="130">
        <v>6</v>
      </c>
      <c r="L410" s="130">
        <v>6</v>
      </c>
      <c r="M410" s="130">
        <f t="shared" si="6"/>
        <v>27000</v>
      </c>
      <c r="N410" s="131"/>
      <c r="O410" s="131"/>
      <c r="P410" s="131"/>
      <c r="Q410" s="131"/>
      <c r="R410" s="131"/>
    </row>
    <row r="411" spans="1:18" s="40" customFormat="1" x14ac:dyDescent="0.2">
      <c r="A411" s="322" t="s">
        <v>4549</v>
      </c>
      <c r="B411" s="312" t="s">
        <v>8077</v>
      </c>
      <c r="C411" s="297" t="s">
        <v>153</v>
      </c>
      <c r="D411" s="297" t="s">
        <v>4613</v>
      </c>
      <c r="E411" s="437">
        <v>4500</v>
      </c>
      <c r="F411" s="293">
        <v>46892545</v>
      </c>
      <c r="G411" s="104" t="s">
        <v>5097</v>
      </c>
      <c r="H411" s="104" t="s">
        <v>586</v>
      </c>
      <c r="I411" s="104" t="s">
        <v>4764</v>
      </c>
      <c r="J411" s="104" t="s">
        <v>586</v>
      </c>
      <c r="K411" s="130">
        <v>6</v>
      </c>
      <c r="L411" s="130">
        <v>6</v>
      </c>
      <c r="M411" s="130">
        <f t="shared" si="6"/>
        <v>27000</v>
      </c>
      <c r="N411" s="131"/>
      <c r="O411" s="131"/>
      <c r="P411" s="131"/>
      <c r="Q411" s="131"/>
      <c r="R411" s="131"/>
    </row>
    <row r="412" spans="1:18" s="40" customFormat="1" x14ac:dyDescent="0.2">
      <c r="A412" s="322" t="s">
        <v>4549</v>
      </c>
      <c r="B412" s="312" t="s">
        <v>8077</v>
      </c>
      <c r="C412" s="297" t="s">
        <v>153</v>
      </c>
      <c r="D412" s="297" t="s">
        <v>4613</v>
      </c>
      <c r="E412" s="437">
        <v>4500</v>
      </c>
      <c r="F412" s="293">
        <v>44620924</v>
      </c>
      <c r="G412" s="104" t="s">
        <v>5098</v>
      </c>
      <c r="H412" s="104" t="s">
        <v>586</v>
      </c>
      <c r="I412" s="104" t="s">
        <v>4764</v>
      </c>
      <c r="J412" s="104" t="s">
        <v>586</v>
      </c>
      <c r="K412" s="130">
        <v>6</v>
      </c>
      <c r="L412" s="130">
        <v>6</v>
      </c>
      <c r="M412" s="130">
        <f t="shared" si="6"/>
        <v>27000</v>
      </c>
      <c r="N412" s="131"/>
      <c r="O412" s="131"/>
      <c r="P412" s="131"/>
      <c r="Q412" s="131"/>
      <c r="R412" s="131"/>
    </row>
    <row r="413" spans="1:18" s="40" customFormat="1" x14ac:dyDescent="0.2">
      <c r="A413" s="322" t="s">
        <v>4549</v>
      </c>
      <c r="B413" s="312" t="s">
        <v>8077</v>
      </c>
      <c r="C413" s="297" t="s">
        <v>153</v>
      </c>
      <c r="D413" s="297" t="s">
        <v>4613</v>
      </c>
      <c r="E413" s="437">
        <v>4500</v>
      </c>
      <c r="F413" s="293">
        <v>44945521</v>
      </c>
      <c r="G413" s="104" t="s">
        <v>5099</v>
      </c>
      <c r="H413" s="104" t="s">
        <v>586</v>
      </c>
      <c r="I413" s="104" t="s">
        <v>4764</v>
      </c>
      <c r="J413" s="104" t="s">
        <v>586</v>
      </c>
      <c r="K413" s="130">
        <v>6</v>
      </c>
      <c r="L413" s="130">
        <v>6</v>
      </c>
      <c r="M413" s="130">
        <f t="shared" si="6"/>
        <v>27000</v>
      </c>
      <c r="N413" s="131"/>
      <c r="O413" s="131"/>
      <c r="P413" s="131"/>
      <c r="Q413" s="131"/>
      <c r="R413" s="131"/>
    </row>
    <row r="414" spans="1:18" s="40" customFormat="1" x14ac:dyDescent="0.2">
      <c r="A414" s="322" t="s">
        <v>4549</v>
      </c>
      <c r="B414" s="312" t="s">
        <v>8077</v>
      </c>
      <c r="C414" s="297" t="s">
        <v>153</v>
      </c>
      <c r="D414" s="297" t="s">
        <v>4613</v>
      </c>
      <c r="E414" s="437">
        <v>4500</v>
      </c>
      <c r="F414" s="293">
        <v>43663225</v>
      </c>
      <c r="G414" s="104" t="s">
        <v>5100</v>
      </c>
      <c r="H414" s="104" t="s">
        <v>586</v>
      </c>
      <c r="I414" s="104" t="s">
        <v>4764</v>
      </c>
      <c r="J414" s="104" t="s">
        <v>586</v>
      </c>
      <c r="K414" s="130">
        <v>6</v>
      </c>
      <c r="L414" s="130">
        <v>6</v>
      </c>
      <c r="M414" s="130">
        <f t="shared" si="6"/>
        <v>27000</v>
      </c>
      <c r="N414" s="131"/>
      <c r="O414" s="131"/>
      <c r="P414" s="131"/>
      <c r="Q414" s="131"/>
      <c r="R414" s="131"/>
    </row>
    <row r="415" spans="1:18" s="40" customFormat="1" x14ac:dyDescent="0.2">
      <c r="A415" s="322" t="s">
        <v>4549</v>
      </c>
      <c r="B415" s="312" t="s">
        <v>8077</v>
      </c>
      <c r="C415" s="297" t="s">
        <v>153</v>
      </c>
      <c r="D415" s="297" t="s">
        <v>5095</v>
      </c>
      <c r="E415" s="437">
        <v>4500</v>
      </c>
      <c r="F415" s="293">
        <v>72553310</v>
      </c>
      <c r="G415" s="104" t="s">
        <v>5101</v>
      </c>
      <c r="H415" s="104" t="s">
        <v>586</v>
      </c>
      <c r="I415" s="104" t="s">
        <v>4764</v>
      </c>
      <c r="J415" s="104" t="s">
        <v>586</v>
      </c>
      <c r="K415" s="130">
        <v>6</v>
      </c>
      <c r="L415" s="130">
        <v>6</v>
      </c>
      <c r="M415" s="130">
        <f t="shared" si="6"/>
        <v>27000</v>
      </c>
      <c r="N415" s="131"/>
      <c r="O415" s="131"/>
      <c r="P415" s="131"/>
      <c r="Q415" s="131"/>
      <c r="R415" s="131"/>
    </row>
    <row r="416" spans="1:18" s="40" customFormat="1" x14ac:dyDescent="0.2">
      <c r="A416" s="322" t="s">
        <v>4549</v>
      </c>
      <c r="B416" s="312" t="s">
        <v>8077</v>
      </c>
      <c r="C416" s="297" t="s">
        <v>153</v>
      </c>
      <c r="D416" s="297" t="s">
        <v>4613</v>
      </c>
      <c r="E416" s="437">
        <v>4500</v>
      </c>
      <c r="F416" s="293">
        <v>48163996</v>
      </c>
      <c r="G416" s="104" t="s">
        <v>5102</v>
      </c>
      <c r="H416" s="104" t="s">
        <v>586</v>
      </c>
      <c r="I416" s="104" t="s">
        <v>4764</v>
      </c>
      <c r="J416" s="104" t="s">
        <v>586</v>
      </c>
      <c r="K416" s="130">
        <v>6</v>
      </c>
      <c r="L416" s="130">
        <v>6</v>
      </c>
      <c r="M416" s="130">
        <f t="shared" si="6"/>
        <v>27000</v>
      </c>
      <c r="N416" s="131"/>
      <c r="O416" s="131"/>
      <c r="P416" s="131"/>
      <c r="Q416" s="131"/>
      <c r="R416" s="131"/>
    </row>
    <row r="417" spans="1:18" s="40" customFormat="1" x14ac:dyDescent="0.2">
      <c r="A417" s="322" t="s">
        <v>4549</v>
      </c>
      <c r="B417" s="312" t="s">
        <v>8077</v>
      </c>
      <c r="C417" s="297" t="s">
        <v>153</v>
      </c>
      <c r="D417" s="297" t="s">
        <v>4613</v>
      </c>
      <c r="E417" s="437">
        <v>4500</v>
      </c>
      <c r="F417" s="293">
        <v>44943034</v>
      </c>
      <c r="G417" s="104" t="s">
        <v>5103</v>
      </c>
      <c r="H417" s="104" t="s">
        <v>586</v>
      </c>
      <c r="I417" s="104" t="s">
        <v>4764</v>
      </c>
      <c r="J417" s="104" t="s">
        <v>586</v>
      </c>
      <c r="K417" s="130">
        <v>6</v>
      </c>
      <c r="L417" s="130">
        <v>6</v>
      </c>
      <c r="M417" s="130">
        <f t="shared" si="6"/>
        <v>27000</v>
      </c>
      <c r="N417" s="131"/>
      <c r="O417" s="131"/>
      <c r="P417" s="131"/>
      <c r="Q417" s="131"/>
      <c r="R417" s="131"/>
    </row>
    <row r="418" spans="1:18" s="40" customFormat="1" x14ac:dyDescent="0.2">
      <c r="A418" s="322" t="s">
        <v>4549</v>
      </c>
      <c r="B418" s="312" t="s">
        <v>8077</v>
      </c>
      <c r="C418" s="297" t="s">
        <v>153</v>
      </c>
      <c r="D418" s="297" t="s">
        <v>4613</v>
      </c>
      <c r="E418" s="437">
        <v>4500</v>
      </c>
      <c r="F418" s="293">
        <v>44841897</v>
      </c>
      <c r="G418" s="104" t="s">
        <v>5104</v>
      </c>
      <c r="H418" s="104" t="s">
        <v>586</v>
      </c>
      <c r="I418" s="104" t="s">
        <v>4764</v>
      </c>
      <c r="J418" s="104" t="s">
        <v>586</v>
      </c>
      <c r="K418" s="130">
        <v>6</v>
      </c>
      <c r="L418" s="130">
        <v>6</v>
      </c>
      <c r="M418" s="130">
        <f t="shared" si="6"/>
        <v>27000</v>
      </c>
      <c r="N418" s="131"/>
      <c r="O418" s="131"/>
      <c r="P418" s="131"/>
      <c r="Q418" s="131"/>
      <c r="R418" s="131"/>
    </row>
    <row r="419" spans="1:18" s="40" customFormat="1" x14ac:dyDescent="0.2">
      <c r="A419" s="322" t="s">
        <v>4549</v>
      </c>
      <c r="B419" s="312" t="s">
        <v>8077</v>
      </c>
      <c r="C419" s="297" t="s">
        <v>153</v>
      </c>
      <c r="D419" s="297" t="s">
        <v>5105</v>
      </c>
      <c r="E419" s="437">
        <v>3000</v>
      </c>
      <c r="F419" s="293">
        <v>46515264</v>
      </c>
      <c r="G419" s="104" t="s">
        <v>5106</v>
      </c>
      <c r="H419" s="104" t="s">
        <v>579</v>
      </c>
      <c r="I419" s="104" t="s">
        <v>4764</v>
      </c>
      <c r="J419" s="104" t="s">
        <v>579</v>
      </c>
      <c r="K419" s="130">
        <v>6</v>
      </c>
      <c r="L419" s="130">
        <v>6</v>
      </c>
      <c r="M419" s="130">
        <f t="shared" si="6"/>
        <v>18000</v>
      </c>
      <c r="N419" s="131"/>
      <c r="O419" s="131"/>
      <c r="P419" s="131"/>
      <c r="Q419" s="131"/>
      <c r="R419" s="131"/>
    </row>
    <row r="420" spans="1:18" s="40" customFormat="1" x14ac:dyDescent="0.2">
      <c r="A420" s="322" t="s">
        <v>4549</v>
      </c>
      <c r="B420" s="312" t="s">
        <v>8077</v>
      </c>
      <c r="C420" s="297" t="s">
        <v>153</v>
      </c>
      <c r="D420" s="297" t="s">
        <v>5105</v>
      </c>
      <c r="E420" s="437">
        <v>3000</v>
      </c>
      <c r="F420" s="293">
        <v>31033827</v>
      </c>
      <c r="G420" s="104" t="s">
        <v>5107</v>
      </c>
      <c r="H420" s="104" t="s">
        <v>579</v>
      </c>
      <c r="I420" s="104" t="s">
        <v>4764</v>
      </c>
      <c r="J420" s="104" t="s">
        <v>579</v>
      </c>
      <c r="K420" s="130">
        <v>6</v>
      </c>
      <c r="L420" s="130">
        <v>6</v>
      </c>
      <c r="M420" s="130">
        <f t="shared" si="6"/>
        <v>18000</v>
      </c>
      <c r="N420" s="131"/>
      <c r="O420" s="131"/>
      <c r="P420" s="131"/>
      <c r="Q420" s="131"/>
      <c r="R420" s="131"/>
    </row>
    <row r="421" spans="1:18" s="40" customFormat="1" x14ac:dyDescent="0.2">
      <c r="A421" s="322" t="s">
        <v>4549</v>
      </c>
      <c r="B421" s="312" t="s">
        <v>8077</v>
      </c>
      <c r="C421" s="297" t="s">
        <v>153</v>
      </c>
      <c r="D421" s="297" t="s">
        <v>5105</v>
      </c>
      <c r="E421" s="437">
        <v>3000</v>
      </c>
      <c r="F421" s="293">
        <v>46457997</v>
      </c>
      <c r="G421" s="104" t="s">
        <v>5108</v>
      </c>
      <c r="H421" s="104" t="s">
        <v>579</v>
      </c>
      <c r="I421" s="104" t="s">
        <v>4764</v>
      </c>
      <c r="J421" s="104" t="s">
        <v>579</v>
      </c>
      <c r="K421" s="130">
        <v>6</v>
      </c>
      <c r="L421" s="130">
        <v>6</v>
      </c>
      <c r="M421" s="130">
        <f t="shared" ref="M421:M454" si="7">+E421*L421</f>
        <v>18000</v>
      </c>
      <c r="N421" s="131"/>
      <c r="O421" s="131"/>
      <c r="P421" s="131"/>
      <c r="Q421" s="131"/>
      <c r="R421" s="131"/>
    </row>
    <row r="422" spans="1:18" s="40" customFormat="1" x14ac:dyDescent="0.2">
      <c r="A422" s="322" t="s">
        <v>4549</v>
      </c>
      <c r="B422" s="312" t="s">
        <v>8077</v>
      </c>
      <c r="C422" s="297" t="s">
        <v>153</v>
      </c>
      <c r="D422" s="297" t="s">
        <v>5105</v>
      </c>
      <c r="E422" s="437">
        <v>3000</v>
      </c>
      <c r="F422" s="293">
        <v>74442849</v>
      </c>
      <c r="G422" s="104" t="s">
        <v>5109</v>
      </c>
      <c r="H422" s="104" t="s">
        <v>579</v>
      </c>
      <c r="I422" s="104" t="s">
        <v>4764</v>
      </c>
      <c r="J422" s="104" t="s">
        <v>579</v>
      </c>
      <c r="K422" s="130">
        <v>6</v>
      </c>
      <c r="L422" s="130">
        <v>6</v>
      </c>
      <c r="M422" s="130">
        <f t="shared" si="7"/>
        <v>18000</v>
      </c>
      <c r="N422" s="131"/>
      <c r="O422" s="131"/>
      <c r="P422" s="131"/>
      <c r="Q422" s="131"/>
      <c r="R422" s="131"/>
    </row>
    <row r="423" spans="1:18" s="40" customFormat="1" x14ac:dyDescent="0.2">
      <c r="A423" s="322" t="s">
        <v>4549</v>
      </c>
      <c r="B423" s="312" t="s">
        <v>8077</v>
      </c>
      <c r="C423" s="297" t="s">
        <v>153</v>
      </c>
      <c r="D423" s="297" t="s">
        <v>5105</v>
      </c>
      <c r="E423" s="437">
        <v>3000</v>
      </c>
      <c r="F423" s="293">
        <v>70792878</v>
      </c>
      <c r="G423" s="104" t="s">
        <v>5110</v>
      </c>
      <c r="H423" s="104" t="s">
        <v>579</v>
      </c>
      <c r="I423" s="104" t="s">
        <v>4764</v>
      </c>
      <c r="J423" s="104" t="s">
        <v>579</v>
      </c>
      <c r="K423" s="130">
        <v>6</v>
      </c>
      <c r="L423" s="130">
        <v>6</v>
      </c>
      <c r="M423" s="130">
        <f t="shared" si="7"/>
        <v>18000</v>
      </c>
      <c r="N423" s="131"/>
      <c r="O423" s="131"/>
      <c r="P423" s="131"/>
      <c r="Q423" s="131"/>
      <c r="R423" s="131"/>
    </row>
    <row r="424" spans="1:18" s="40" customFormat="1" x14ac:dyDescent="0.2">
      <c r="A424" s="322" t="s">
        <v>4549</v>
      </c>
      <c r="B424" s="312" t="s">
        <v>8077</v>
      </c>
      <c r="C424" s="297" t="s">
        <v>153</v>
      </c>
      <c r="D424" s="297" t="s">
        <v>5105</v>
      </c>
      <c r="E424" s="437">
        <v>3000</v>
      </c>
      <c r="F424" s="293">
        <v>42790286</v>
      </c>
      <c r="G424" s="104" t="s">
        <v>5111</v>
      </c>
      <c r="H424" s="104" t="s">
        <v>579</v>
      </c>
      <c r="I424" s="104" t="s">
        <v>4764</v>
      </c>
      <c r="J424" s="104" t="s">
        <v>579</v>
      </c>
      <c r="K424" s="130">
        <v>6</v>
      </c>
      <c r="L424" s="130">
        <v>6</v>
      </c>
      <c r="M424" s="130">
        <f t="shared" si="7"/>
        <v>18000</v>
      </c>
      <c r="N424" s="131"/>
      <c r="O424" s="131"/>
      <c r="P424" s="131"/>
      <c r="Q424" s="131"/>
      <c r="R424" s="131"/>
    </row>
    <row r="425" spans="1:18" s="40" customFormat="1" x14ac:dyDescent="0.2">
      <c r="A425" s="322" t="s">
        <v>4549</v>
      </c>
      <c r="B425" s="312" t="s">
        <v>8077</v>
      </c>
      <c r="C425" s="297" t="s">
        <v>153</v>
      </c>
      <c r="D425" s="297" t="s">
        <v>5105</v>
      </c>
      <c r="E425" s="437">
        <v>3000</v>
      </c>
      <c r="F425" s="301" t="s">
        <v>5112</v>
      </c>
      <c r="G425" s="104" t="s">
        <v>5113</v>
      </c>
      <c r="H425" s="104" t="str">
        <f>VLOOKUP(F425,'[2]reporte_padron_nominal (3)'!$S$5:$CR$1309,15,FALSE)</f>
        <v>TECNICO EN ENFERMERIA</v>
      </c>
      <c r="I425" s="104" t="str">
        <f>VLOOKUP(F425,'[2]reporte_padron_nominal (3)'!$S$5:$CR$1309,14,FALSE)</f>
        <v>Técnico superior completo</v>
      </c>
      <c r="J425" s="104" t="str">
        <f>VLOOKUP(F425,'[2]reporte_padron_nominal (3)'!$S$5:$CR$1309,15,FALSE)</f>
        <v>TECNICO EN ENFERMERIA</v>
      </c>
      <c r="K425" s="130">
        <v>6</v>
      </c>
      <c r="L425" s="130">
        <v>6</v>
      </c>
      <c r="M425" s="130">
        <f t="shared" si="7"/>
        <v>18000</v>
      </c>
      <c r="N425" s="131"/>
      <c r="O425" s="131"/>
      <c r="P425" s="131"/>
      <c r="Q425" s="131"/>
      <c r="R425" s="131"/>
    </row>
    <row r="426" spans="1:18" s="40" customFormat="1" x14ac:dyDescent="0.2">
      <c r="A426" s="322" t="s">
        <v>4549</v>
      </c>
      <c r="B426" s="312" t="s">
        <v>8077</v>
      </c>
      <c r="C426" s="297" t="s">
        <v>153</v>
      </c>
      <c r="D426" s="297" t="s">
        <v>5105</v>
      </c>
      <c r="E426" s="437">
        <v>3000</v>
      </c>
      <c r="F426" s="293">
        <v>74756384</v>
      </c>
      <c r="G426" s="104" t="s">
        <v>5114</v>
      </c>
      <c r="H426" s="104" t="s">
        <v>579</v>
      </c>
      <c r="I426" s="104" t="s">
        <v>4764</v>
      </c>
      <c r="J426" s="104" t="s">
        <v>579</v>
      </c>
      <c r="K426" s="130">
        <v>6</v>
      </c>
      <c r="L426" s="130">
        <v>6</v>
      </c>
      <c r="M426" s="130">
        <f t="shared" si="7"/>
        <v>18000</v>
      </c>
      <c r="N426" s="131"/>
      <c r="O426" s="131"/>
      <c r="P426" s="131"/>
      <c r="Q426" s="131"/>
      <c r="R426" s="131"/>
    </row>
    <row r="427" spans="1:18" s="40" customFormat="1" x14ac:dyDescent="0.2">
      <c r="A427" s="322" t="s">
        <v>4549</v>
      </c>
      <c r="B427" s="312" t="s">
        <v>8077</v>
      </c>
      <c r="C427" s="297" t="s">
        <v>153</v>
      </c>
      <c r="D427" s="297" t="s">
        <v>5105</v>
      </c>
      <c r="E427" s="437">
        <v>3000</v>
      </c>
      <c r="F427" s="301">
        <v>71745686</v>
      </c>
      <c r="G427" s="104" t="s">
        <v>5115</v>
      </c>
      <c r="H427" s="104" t="s">
        <v>579</v>
      </c>
      <c r="I427" s="104" t="s">
        <v>4764</v>
      </c>
      <c r="J427" s="104" t="s">
        <v>579</v>
      </c>
      <c r="K427" s="130">
        <v>6</v>
      </c>
      <c r="L427" s="130">
        <v>6</v>
      </c>
      <c r="M427" s="130">
        <f t="shared" si="7"/>
        <v>18000</v>
      </c>
      <c r="N427" s="131"/>
      <c r="O427" s="131"/>
      <c r="P427" s="131"/>
      <c r="Q427" s="131"/>
      <c r="R427" s="131"/>
    </row>
    <row r="428" spans="1:18" s="40" customFormat="1" x14ac:dyDescent="0.2">
      <c r="A428" s="322" t="s">
        <v>4549</v>
      </c>
      <c r="B428" s="312" t="s">
        <v>8077</v>
      </c>
      <c r="C428" s="297" t="s">
        <v>153</v>
      </c>
      <c r="D428" s="297" t="s">
        <v>5105</v>
      </c>
      <c r="E428" s="437">
        <v>3000</v>
      </c>
      <c r="F428" s="293">
        <v>71801740</v>
      </c>
      <c r="G428" s="104" t="s">
        <v>5116</v>
      </c>
      <c r="H428" s="104" t="s">
        <v>579</v>
      </c>
      <c r="I428" s="104" t="s">
        <v>4764</v>
      </c>
      <c r="J428" s="104" t="s">
        <v>579</v>
      </c>
      <c r="K428" s="130">
        <v>6</v>
      </c>
      <c r="L428" s="130">
        <v>6</v>
      </c>
      <c r="M428" s="130">
        <f t="shared" si="7"/>
        <v>18000</v>
      </c>
      <c r="N428" s="131"/>
      <c r="O428" s="131"/>
      <c r="P428" s="131"/>
      <c r="Q428" s="131"/>
      <c r="R428" s="131"/>
    </row>
    <row r="429" spans="1:18" s="40" customFormat="1" x14ac:dyDescent="0.2">
      <c r="A429" s="322" t="s">
        <v>4549</v>
      </c>
      <c r="B429" s="312" t="s">
        <v>8077</v>
      </c>
      <c r="C429" s="297" t="s">
        <v>153</v>
      </c>
      <c r="D429" s="297" t="s">
        <v>5105</v>
      </c>
      <c r="E429" s="437">
        <v>3000</v>
      </c>
      <c r="F429" s="293">
        <v>43358219</v>
      </c>
      <c r="G429" s="104" t="s">
        <v>5117</v>
      </c>
      <c r="H429" s="104" t="s">
        <v>579</v>
      </c>
      <c r="I429" s="104" t="s">
        <v>4764</v>
      </c>
      <c r="J429" s="104" t="s">
        <v>579</v>
      </c>
      <c r="K429" s="130">
        <v>6</v>
      </c>
      <c r="L429" s="130">
        <v>6</v>
      </c>
      <c r="M429" s="130">
        <f t="shared" si="7"/>
        <v>18000</v>
      </c>
      <c r="N429" s="131"/>
      <c r="O429" s="131"/>
      <c r="P429" s="131"/>
      <c r="Q429" s="131"/>
      <c r="R429" s="131"/>
    </row>
    <row r="430" spans="1:18" s="40" customFormat="1" x14ac:dyDescent="0.2">
      <c r="A430" s="322" t="s">
        <v>4549</v>
      </c>
      <c r="B430" s="312" t="s">
        <v>8077</v>
      </c>
      <c r="C430" s="297" t="s">
        <v>153</v>
      </c>
      <c r="D430" s="297" t="s">
        <v>5105</v>
      </c>
      <c r="E430" s="437">
        <v>3000</v>
      </c>
      <c r="F430" s="293">
        <v>74750988</v>
      </c>
      <c r="G430" s="104" t="s">
        <v>5118</v>
      </c>
      <c r="H430" s="104" t="s">
        <v>579</v>
      </c>
      <c r="I430" s="104" t="s">
        <v>4764</v>
      </c>
      <c r="J430" s="104" t="s">
        <v>579</v>
      </c>
      <c r="K430" s="130">
        <v>6</v>
      </c>
      <c r="L430" s="130">
        <v>6</v>
      </c>
      <c r="M430" s="130">
        <f t="shared" si="7"/>
        <v>18000</v>
      </c>
      <c r="N430" s="131"/>
      <c r="O430" s="131"/>
      <c r="P430" s="131"/>
      <c r="Q430" s="131"/>
      <c r="R430" s="131"/>
    </row>
    <row r="431" spans="1:18" s="40" customFormat="1" x14ac:dyDescent="0.2">
      <c r="A431" s="322" t="s">
        <v>4549</v>
      </c>
      <c r="B431" s="312" t="s">
        <v>8077</v>
      </c>
      <c r="C431" s="297" t="s">
        <v>153</v>
      </c>
      <c r="D431" s="297" t="s">
        <v>5105</v>
      </c>
      <c r="E431" s="437">
        <v>3000</v>
      </c>
      <c r="F431" s="297">
        <v>73387947</v>
      </c>
      <c r="G431" s="104" t="s">
        <v>5119</v>
      </c>
      <c r="H431" s="104" t="s">
        <v>579</v>
      </c>
      <c r="I431" s="104" t="s">
        <v>4764</v>
      </c>
      <c r="J431" s="104" t="s">
        <v>579</v>
      </c>
      <c r="K431" s="130">
        <v>6</v>
      </c>
      <c r="L431" s="130">
        <v>6</v>
      </c>
      <c r="M431" s="130">
        <f t="shared" si="7"/>
        <v>18000</v>
      </c>
      <c r="N431" s="131"/>
      <c r="O431" s="131"/>
      <c r="P431" s="131"/>
      <c r="Q431" s="131"/>
      <c r="R431" s="131"/>
    </row>
    <row r="432" spans="1:18" s="40" customFormat="1" x14ac:dyDescent="0.2">
      <c r="A432" s="322" t="s">
        <v>4549</v>
      </c>
      <c r="B432" s="312" t="s">
        <v>8077</v>
      </c>
      <c r="C432" s="297" t="s">
        <v>153</v>
      </c>
      <c r="D432" s="297" t="s">
        <v>4982</v>
      </c>
      <c r="E432" s="436">
        <v>6000</v>
      </c>
      <c r="F432" s="293">
        <v>40740391</v>
      </c>
      <c r="G432" s="104" t="s">
        <v>5120</v>
      </c>
      <c r="H432" s="104" t="s">
        <v>586</v>
      </c>
      <c r="I432" s="104" t="s">
        <v>4764</v>
      </c>
      <c r="J432" s="104" t="s">
        <v>586</v>
      </c>
      <c r="K432" s="130">
        <v>4</v>
      </c>
      <c r="L432" s="130">
        <v>4</v>
      </c>
      <c r="M432" s="130">
        <f t="shared" si="7"/>
        <v>24000</v>
      </c>
      <c r="N432" s="131"/>
      <c r="O432" s="131"/>
      <c r="P432" s="131"/>
      <c r="Q432" s="131"/>
      <c r="R432" s="131"/>
    </row>
    <row r="433" spans="1:18" s="40" customFormat="1" x14ac:dyDescent="0.2">
      <c r="A433" s="322" t="s">
        <v>4549</v>
      </c>
      <c r="B433" s="312" t="s">
        <v>8077</v>
      </c>
      <c r="C433" s="297" t="s">
        <v>153</v>
      </c>
      <c r="D433" s="297" t="s">
        <v>4982</v>
      </c>
      <c r="E433" s="436">
        <v>6000</v>
      </c>
      <c r="F433" s="293">
        <v>45290877</v>
      </c>
      <c r="G433" s="104" t="s">
        <v>5121</v>
      </c>
      <c r="H433" s="104" t="s">
        <v>586</v>
      </c>
      <c r="I433" s="104" t="s">
        <v>4764</v>
      </c>
      <c r="J433" s="104" t="s">
        <v>586</v>
      </c>
      <c r="K433" s="130">
        <v>4</v>
      </c>
      <c r="L433" s="130">
        <v>4</v>
      </c>
      <c r="M433" s="130">
        <f t="shared" si="7"/>
        <v>24000</v>
      </c>
      <c r="N433" s="131"/>
      <c r="O433" s="131"/>
      <c r="P433" s="131"/>
      <c r="Q433" s="131"/>
      <c r="R433" s="131"/>
    </row>
    <row r="434" spans="1:18" s="40" customFormat="1" x14ac:dyDescent="0.2">
      <c r="A434" s="322" t="s">
        <v>4549</v>
      </c>
      <c r="B434" s="312" t="s">
        <v>8077</v>
      </c>
      <c r="C434" s="297" t="s">
        <v>153</v>
      </c>
      <c r="D434" s="297" t="s">
        <v>4982</v>
      </c>
      <c r="E434" s="436">
        <v>6000</v>
      </c>
      <c r="F434" s="293">
        <v>31031701</v>
      </c>
      <c r="G434" s="104" t="s">
        <v>5122</v>
      </c>
      <c r="H434" s="104" t="s">
        <v>586</v>
      </c>
      <c r="I434" s="104" t="s">
        <v>4764</v>
      </c>
      <c r="J434" s="104" t="s">
        <v>586</v>
      </c>
      <c r="K434" s="130">
        <v>4</v>
      </c>
      <c r="L434" s="130">
        <v>4</v>
      </c>
      <c r="M434" s="130">
        <f t="shared" si="7"/>
        <v>24000</v>
      </c>
      <c r="N434" s="131"/>
      <c r="O434" s="131"/>
      <c r="P434" s="131"/>
      <c r="Q434" s="131"/>
      <c r="R434" s="131"/>
    </row>
    <row r="435" spans="1:18" s="40" customFormat="1" x14ac:dyDescent="0.2">
      <c r="A435" s="322" t="s">
        <v>4549</v>
      </c>
      <c r="B435" s="312" t="s">
        <v>8077</v>
      </c>
      <c r="C435" s="297" t="s">
        <v>153</v>
      </c>
      <c r="D435" s="297" t="s">
        <v>4982</v>
      </c>
      <c r="E435" s="436">
        <v>6000</v>
      </c>
      <c r="F435" s="293">
        <v>46177907</v>
      </c>
      <c r="G435" s="104" t="s">
        <v>5123</v>
      </c>
      <c r="H435" s="104" t="s">
        <v>586</v>
      </c>
      <c r="I435" s="104" t="s">
        <v>4764</v>
      </c>
      <c r="J435" s="104" t="s">
        <v>586</v>
      </c>
      <c r="K435" s="130">
        <v>4</v>
      </c>
      <c r="L435" s="130">
        <v>4</v>
      </c>
      <c r="M435" s="130">
        <f t="shared" si="7"/>
        <v>24000</v>
      </c>
      <c r="N435" s="131"/>
      <c r="O435" s="131"/>
      <c r="P435" s="131"/>
      <c r="Q435" s="131"/>
      <c r="R435" s="131"/>
    </row>
    <row r="436" spans="1:18" s="40" customFormat="1" x14ac:dyDescent="0.2">
      <c r="A436" s="322" t="s">
        <v>4549</v>
      </c>
      <c r="B436" s="312" t="s">
        <v>8077</v>
      </c>
      <c r="C436" s="297" t="s">
        <v>153</v>
      </c>
      <c r="D436" s="297" t="s">
        <v>4982</v>
      </c>
      <c r="E436" s="436">
        <v>6000</v>
      </c>
      <c r="F436" s="293">
        <v>47453986</v>
      </c>
      <c r="G436" s="104" t="s">
        <v>5124</v>
      </c>
      <c r="H436" s="104" t="s">
        <v>586</v>
      </c>
      <c r="I436" s="104" t="s">
        <v>4764</v>
      </c>
      <c r="J436" s="104" t="s">
        <v>586</v>
      </c>
      <c r="K436" s="130">
        <v>4</v>
      </c>
      <c r="L436" s="130">
        <v>4</v>
      </c>
      <c r="M436" s="130">
        <f t="shared" si="7"/>
        <v>24000</v>
      </c>
      <c r="N436" s="131"/>
      <c r="O436" s="131"/>
      <c r="P436" s="131"/>
      <c r="Q436" s="131"/>
      <c r="R436" s="131"/>
    </row>
    <row r="437" spans="1:18" s="40" customFormat="1" x14ac:dyDescent="0.2">
      <c r="A437" s="322" t="s">
        <v>4549</v>
      </c>
      <c r="B437" s="312" t="s">
        <v>8077</v>
      </c>
      <c r="C437" s="297" t="s">
        <v>153</v>
      </c>
      <c r="D437" s="297" t="s">
        <v>4982</v>
      </c>
      <c r="E437" s="436">
        <v>6000</v>
      </c>
      <c r="F437" s="293">
        <v>46549359</v>
      </c>
      <c r="G437" s="104" t="s">
        <v>5125</v>
      </c>
      <c r="H437" s="104" t="s">
        <v>586</v>
      </c>
      <c r="I437" s="104" t="s">
        <v>4764</v>
      </c>
      <c r="J437" s="104" t="s">
        <v>586</v>
      </c>
      <c r="K437" s="130">
        <v>4</v>
      </c>
      <c r="L437" s="130">
        <v>4</v>
      </c>
      <c r="M437" s="130">
        <f t="shared" si="7"/>
        <v>24000</v>
      </c>
      <c r="N437" s="131"/>
      <c r="O437" s="131"/>
      <c r="P437" s="131"/>
      <c r="Q437" s="131"/>
      <c r="R437" s="131"/>
    </row>
    <row r="438" spans="1:18" s="40" customFormat="1" x14ac:dyDescent="0.2">
      <c r="A438" s="322" t="s">
        <v>4549</v>
      </c>
      <c r="B438" s="312" t="s">
        <v>8077</v>
      </c>
      <c r="C438" s="297" t="s">
        <v>153</v>
      </c>
      <c r="D438" s="297" t="s">
        <v>4982</v>
      </c>
      <c r="E438" s="436">
        <v>6000</v>
      </c>
      <c r="F438" s="293">
        <v>44182465</v>
      </c>
      <c r="G438" s="104" t="s">
        <v>5126</v>
      </c>
      <c r="H438" s="104" t="s">
        <v>586</v>
      </c>
      <c r="I438" s="104" t="s">
        <v>4764</v>
      </c>
      <c r="J438" s="104" t="s">
        <v>586</v>
      </c>
      <c r="K438" s="130">
        <v>4</v>
      </c>
      <c r="L438" s="130">
        <v>4</v>
      </c>
      <c r="M438" s="130">
        <f t="shared" si="7"/>
        <v>24000</v>
      </c>
      <c r="N438" s="131"/>
      <c r="O438" s="131"/>
      <c r="P438" s="131"/>
      <c r="Q438" s="131"/>
      <c r="R438" s="131"/>
    </row>
    <row r="439" spans="1:18" s="40" customFormat="1" x14ac:dyDescent="0.2">
      <c r="A439" s="322" t="s">
        <v>4549</v>
      </c>
      <c r="B439" s="312" t="s">
        <v>8077</v>
      </c>
      <c r="C439" s="297" t="s">
        <v>153</v>
      </c>
      <c r="D439" s="297" t="s">
        <v>5127</v>
      </c>
      <c r="E439" s="436">
        <v>3300</v>
      </c>
      <c r="F439" s="293">
        <v>44254915</v>
      </c>
      <c r="G439" s="104" t="s">
        <v>5128</v>
      </c>
      <c r="H439" s="104" t="s">
        <v>579</v>
      </c>
      <c r="I439" s="104" t="s">
        <v>4764</v>
      </c>
      <c r="J439" s="104" t="s">
        <v>579</v>
      </c>
      <c r="K439" s="130">
        <v>4</v>
      </c>
      <c r="L439" s="130">
        <v>4</v>
      </c>
      <c r="M439" s="130">
        <f t="shared" si="7"/>
        <v>13200</v>
      </c>
      <c r="N439" s="131"/>
      <c r="O439" s="131"/>
      <c r="P439" s="131"/>
      <c r="Q439" s="131"/>
      <c r="R439" s="131"/>
    </row>
    <row r="440" spans="1:18" s="40" customFormat="1" x14ac:dyDescent="0.2">
      <c r="A440" s="322" t="s">
        <v>4549</v>
      </c>
      <c r="B440" s="312" t="s">
        <v>8077</v>
      </c>
      <c r="C440" s="297" t="s">
        <v>153</v>
      </c>
      <c r="D440" s="297" t="s">
        <v>5105</v>
      </c>
      <c r="E440" s="436">
        <v>3300</v>
      </c>
      <c r="F440" s="293">
        <v>74543130</v>
      </c>
      <c r="G440" s="104" t="s">
        <v>5129</v>
      </c>
      <c r="H440" s="104" t="s">
        <v>579</v>
      </c>
      <c r="I440" s="104" t="s">
        <v>4764</v>
      </c>
      <c r="J440" s="104" t="s">
        <v>579</v>
      </c>
      <c r="K440" s="130">
        <v>4</v>
      </c>
      <c r="L440" s="130">
        <v>4</v>
      </c>
      <c r="M440" s="130">
        <f t="shared" si="7"/>
        <v>13200</v>
      </c>
      <c r="N440" s="131"/>
      <c r="O440" s="131"/>
      <c r="P440" s="131"/>
      <c r="Q440" s="131"/>
      <c r="R440" s="131"/>
    </row>
    <row r="441" spans="1:18" s="40" customFormat="1" x14ac:dyDescent="0.2">
      <c r="A441" s="322" t="s">
        <v>4549</v>
      </c>
      <c r="B441" s="312" t="s">
        <v>8077</v>
      </c>
      <c r="C441" s="297" t="s">
        <v>153</v>
      </c>
      <c r="D441" s="297" t="s">
        <v>5127</v>
      </c>
      <c r="E441" s="436">
        <v>3300</v>
      </c>
      <c r="F441" s="301" t="s">
        <v>5130</v>
      </c>
      <c r="G441" s="104" t="s">
        <v>5131</v>
      </c>
      <c r="H441" s="104" t="s">
        <v>579</v>
      </c>
      <c r="I441" s="104" t="s">
        <v>4764</v>
      </c>
      <c r="J441" s="104" t="s">
        <v>579</v>
      </c>
      <c r="K441" s="130">
        <v>4</v>
      </c>
      <c r="L441" s="130">
        <v>4</v>
      </c>
      <c r="M441" s="130">
        <f t="shared" si="7"/>
        <v>13200</v>
      </c>
      <c r="N441" s="131"/>
      <c r="O441" s="131"/>
      <c r="P441" s="131"/>
      <c r="Q441" s="131"/>
      <c r="R441" s="131"/>
    </row>
    <row r="442" spans="1:18" s="40" customFormat="1" x14ac:dyDescent="0.2">
      <c r="A442" s="322" t="s">
        <v>4549</v>
      </c>
      <c r="B442" s="312" t="s">
        <v>8077</v>
      </c>
      <c r="C442" s="297" t="s">
        <v>153</v>
      </c>
      <c r="D442" s="297" t="s">
        <v>5127</v>
      </c>
      <c r="E442" s="436">
        <v>3300</v>
      </c>
      <c r="F442" s="293">
        <v>41972490</v>
      </c>
      <c r="G442" s="104" t="s">
        <v>5132</v>
      </c>
      <c r="H442" s="104" t="s">
        <v>579</v>
      </c>
      <c r="I442" s="104" t="s">
        <v>4764</v>
      </c>
      <c r="J442" s="104" t="s">
        <v>579</v>
      </c>
      <c r="K442" s="130">
        <v>4</v>
      </c>
      <c r="L442" s="130">
        <v>4</v>
      </c>
      <c r="M442" s="130">
        <f t="shared" si="7"/>
        <v>13200</v>
      </c>
      <c r="N442" s="131"/>
      <c r="O442" s="131"/>
      <c r="P442" s="131"/>
      <c r="Q442" s="131"/>
      <c r="R442" s="131"/>
    </row>
    <row r="443" spans="1:18" s="40" customFormat="1" x14ac:dyDescent="0.2">
      <c r="A443" s="322" t="s">
        <v>4549</v>
      </c>
      <c r="B443" s="312" t="s">
        <v>8077</v>
      </c>
      <c r="C443" s="297" t="s">
        <v>153</v>
      </c>
      <c r="D443" s="297" t="s">
        <v>5127</v>
      </c>
      <c r="E443" s="436">
        <v>3300</v>
      </c>
      <c r="F443" s="293">
        <v>71800980</v>
      </c>
      <c r="G443" s="104" t="s">
        <v>5133</v>
      </c>
      <c r="H443" s="104" t="s">
        <v>579</v>
      </c>
      <c r="I443" s="104" t="s">
        <v>4764</v>
      </c>
      <c r="J443" s="104" t="s">
        <v>579</v>
      </c>
      <c r="K443" s="130">
        <v>4</v>
      </c>
      <c r="L443" s="130">
        <v>4</v>
      </c>
      <c r="M443" s="130">
        <f t="shared" si="7"/>
        <v>13200</v>
      </c>
      <c r="N443" s="131"/>
      <c r="O443" s="131"/>
      <c r="P443" s="131"/>
      <c r="Q443" s="131"/>
      <c r="R443" s="131"/>
    </row>
    <row r="444" spans="1:18" s="40" customFormat="1" x14ac:dyDescent="0.2">
      <c r="A444" s="322" t="s">
        <v>4549</v>
      </c>
      <c r="B444" s="312" t="s">
        <v>8077</v>
      </c>
      <c r="C444" s="297" t="s">
        <v>153</v>
      </c>
      <c r="D444" s="297" t="s">
        <v>5127</v>
      </c>
      <c r="E444" s="436">
        <v>3300</v>
      </c>
      <c r="F444" s="301" t="s">
        <v>5134</v>
      </c>
      <c r="G444" s="104" t="s">
        <v>5135</v>
      </c>
      <c r="H444" s="104" t="str">
        <f>VLOOKUP(F444,'[2]reporte_padron_nominal (3)'!$S$5:$CR$1309,15,FALSE)</f>
        <v>TECNICO EN ENFERMERIA</v>
      </c>
      <c r="I444" s="104" t="str">
        <f>VLOOKUP(F444,'[2]reporte_padron_nominal (3)'!$S$5:$CR$1309,14,FALSE)</f>
        <v>Técnico superior completo</v>
      </c>
      <c r="J444" s="104" t="str">
        <f>VLOOKUP(F444,'[2]reporte_padron_nominal (3)'!$S$5:$CR$1309,15,FALSE)</f>
        <v>TECNICO EN ENFERMERIA</v>
      </c>
      <c r="K444" s="130">
        <v>4</v>
      </c>
      <c r="L444" s="130">
        <v>4</v>
      </c>
      <c r="M444" s="130">
        <f t="shared" si="7"/>
        <v>13200</v>
      </c>
      <c r="N444" s="131"/>
      <c r="O444" s="131"/>
      <c r="P444" s="131"/>
      <c r="Q444" s="131"/>
      <c r="R444" s="131"/>
    </row>
    <row r="445" spans="1:18" s="40" customFormat="1" x14ac:dyDescent="0.2">
      <c r="A445" s="322" t="s">
        <v>4549</v>
      </c>
      <c r="B445" s="312" t="s">
        <v>8077</v>
      </c>
      <c r="C445" s="297" t="s">
        <v>153</v>
      </c>
      <c r="D445" s="297" t="s">
        <v>5127</v>
      </c>
      <c r="E445" s="436">
        <v>3300</v>
      </c>
      <c r="F445" s="293">
        <v>47094273</v>
      </c>
      <c r="G445" s="104" t="s">
        <v>5136</v>
      </c>
      <c r="H445" s="104" t="s">
        <v>579</v>
      </c>
      <c r="I445" s="104" t="s">
        <v>4764</v>
      </c>
      <c r="J445" s="104" t="s">
        <v>579</v>
      </c>
      <c r="K445" s="130">
        <v>4</v>
      </c>
      <c r="L445" s="130">
        <v>4</v>
      </c>
      <c r="M445" s="130">
        <f t="shared" si="7"/>
        <v>13200</v>
      </c>
      <c r="N445" s="131"/>
      <c r="O445" s="131"/>
      <c r="P445" s="131"/>
      <c r="Q445" s="131"/>
      <c r="R445" s="131"/>
    </row>
    <row r="446" spans="1:18" s="40" customFormat="1" x14ac:dyDescent="0.2">
      <c r="A446" s="322" t="s">
        <v>4549</v>
      </c>
      <c r="B446" s="312" t="s">
        <v>8077</v>
      </c>
      <c r="C446" s="297" t="s">
        <v>153</v>
      </c>
      <c r="D446" s="297" t="s">
        <v>2066</v>
      </c>
      <c r="E446" s="436">
        <v>9000</v>
      </c>
      <c r="F446" s="297">
        <v>74300021</v>
      </c>
      <c r="G446" s="104" t="s">
        <v>5137</v>
      </c>
      <c r="H446" s="104" t="s">
        <v>2066</v>
      </c>
      <c r="I446" s="104" t="s">
        <v>4764</v>
      </c>
      <c r="J446" s="104" t="s">
        <v>2066</v>
      </c>
      <c r="K446" s="130">
        <v>4</v>
      </c>
      <c r="L446" s="130">
        <v>4</v>
      </c>
      <c r="M446" s="130">
        <f t="shared" si="7"/>
        <v>36000</v>
      </c>
      <c r="N446" s="131"/>
      <c r="O446" s="131"/>
      <c r="P446" s="131"/>
      <c r="Q446" s="131"/>
      <c r="R446" s="131"/>
    </row>
    <row r="447" spans="1:18" s="40" customFormat="1" x14ac:dyDescent="0.2">
      <c r="A447" s="322" t="s">
        <v>4549</v>
      </c>
      <c r="B447" s="312" t="s">
        <v>8077</v>
      </c>
      <c r="C447" s="297" t="s">
        <v>153</v>
      </c>
      <c r="D447" s="297" t="s">
        <v>4982</v>
      </c>
      <c r="E447" s="436">
        <v>6000</v>
      </c>
      <c r="F447" s="297">
        <v>40375945</v>
      </c>
      <c r="G447" s="104" t="s">
        <v>5138</v>
      </c>
      <c r="H447" s="104" t="s">
        <v>586</v>
      </c>
      <c r="I447" s="104" t="s">
        <v>4764</v>
      </c>
      <c r="J447" s="104" t="s">
        <v>586</v>
      </c>
      <c r="K447" s="130">
        <v>4</v>
      </c>
      <c r="L447" s="130">
        <v>4</v>
      </c>
      <c r="M447" s="130">
        <f t="shared" si="7"/>
        <v>24000</v>
      </c>
      <c r="N447" s="131"/>
      <c r="O447" s="131"/>
      <c r="P447" s="131"/>
      <c r="Q447" s="131"/>
      <c r="R447" s="131"/>
    </row>
    <row r="448" spans="1:18" s="40" customFormat="1" x14ac:dyDescent="0.2">
      <c r="A448" s="322" t="s">
        <v>4549</v>
      </c>
      <c r="B448" s="312" t="s">
        <v>8077</v>
      </c>
      <c r="C448" s="297" t="s">
        <v>153</v>
      </c>
      <c r="D448" s="297" t="s">
        <v>4613</v>
      </c>
      <c r="E448" s="436">
        <v>6000</v>
      </c>
      <c r="F448" s="297">
        <v>45005146</v>
      </c>
      <c r="G448" s="104" t="s">
        <v>3220</v>
      </c>
      <c r="H448" s="104" t="s">
        <v>586</v>
      </c>
      <c r="I448" s="104" t="s">
        <v>4764</v>
      </c>
      <c r="J448" s="104" t="s">
        <v>586</v>
      </c>
      <c r="K448" s="130">
        <v>4</v>
      </c>
      <c r="L448" s="130">
        <v>4</v>
      </c>
      <c r="M448" s="130">
        <f t="shared" si="7"/>
        <v>24000</v>
      </c>
      <c r="N448" s="131"/>
      <c r="O448" s="131"/>
      <c r="P448" s="131"/>
      <c r="Q448" s="131"/>
      <c r="R448" s="131"/>
    </row>
    <row r="449" spans="1:18" s="40" customFormat="1" x14ac:dyDescent="0.2">
      <c r="A449" s="322" t="s">
        <v>4549</v>
      </c>
      <c r="B449" s="312" t="s">
        <v>8077</v>
      </c>
      <c r="C449" s="297" t="s">
        <v>153</v>
      </c>
      <c r="D449" s="297" t="s">
        <v>4982</v>
      </c>
      <c r="E449" s="436">
        <v>6000</v>
      </c>
      <c r="F449" s="297">
        <v>47085968</v>
      </c>
      <c r="G449" s="104" t="s">
        <v>5139</v>
      </c>
      <c r="H449" s="104" t="s">
        <v>586</v>
      </c>
      <c r="I449" s="104" t="s">
        <v>4764</v>
      </c>
      <c r="J449" s="104" t="s">
        <v>586</v>
      </c>
      <c r="K449" s="130">
        <v>4</v>
      </c>
      <c r="L449" s="130">
        <v>4</v>
      </c>
      <c r="M449" s="130">
        <f t="shared" si="7"/>
        <v>24000</v>
      </c>
      <c r="N449" s="131"/>
      <c r="O449" s="131"/>
      <c r="P449" s="131"/>
      <c r="Q449" s="131"/>
      <c r="R449" s="131"/>
    </row>
    <row r="450" spans="1:18" s="40" customFormat="1" x14ac:dyDescent="0.2">
      <c r="A450" s="322" t="s">
        <v>4549</v>
      </c>
      <c r="B450" s="312" t="s">
        <v>8077</v>
      </c>
      <c r="C450" s="297" t="s">
        <v>153</v>
      </c>
      <c r="D450" s="297" t="s">
        <v>4982</v>
      </c>
      <c r="E450" s="436">
        <v>6000</v>
      </c>
      <c r="F450" s="297">
        <v>70423377</v>
      </c>
      <c r="G450" s="104" t="s">
        <v>5140</v>
      </c>
      <c r="H450" s="104" t="s">
        <v>586</v>
      </c>
      <c r="I450" s="104" t="s">
        <v>4764</v>
      </c>
      <c r="J450" s="104" t="s">
        <v>586</v>
      </c>
      <c r="K450" s="130">
        <v>4</v>
      </c>
      <c r="L450" s="130">
        <v>4</v>
      </c>
      <c r="M450" s="130">
        <f t="shared" si="7"/>
        <v>24000</v>
      </c>
      <c r="N450" s="131"/>
      <c r="O450" s="131"/>
      <c r="P450" s="131"/>
      <c r="Q450" s="131"/>
      <c r="R450" s="131"/>
    </row>
    <row r="451" spans="1:18" s="40" customFormat="1" x14ac:dyDescent="0.2">
      <c r="A451" s="322" t="s">
        <v>4549</v>
      </c>
      <c r="B451" s="312" t="s">
        <v>8077</v>
      </c>
      <c r="C451" s="297" t="s">
        <v>153</v>
      </c>
      <c r="D451" s="297" t="s">
        <v>579</v>
      </c>
      <c r="E451" s="436">
        <v>3300</v>
      </c>
      <c r="F451" s="297">
        <v>71798992</v>
      </c>
      <c r="G451" s="104" t="s">
        <v>5141</v>
      </c>
      <c r="H451" s="104" t="s">
        <v>579</v>
      </c>
      <c r="I451" s="104" t="s">
        <v>4764</v>
      </c>
      <c r="J451" s="104" t="s">
        <v>579</v>
      </c>
      <c r="K451" s="130">
        <v>4</v>
      </c>
      <c r="L451" s="130">
        <v>4</v>
      </c>
      <c r="M451" s="130">
        <f t="shared" si="7"/>
        <v>13200</v>
      </c>
      <c r="N451" s="131"/>
      <c r="O451" s="131"/>
      <c r="P451" s="131"/>
      <c r="Q451" s="131"/>
      <c r="R451" s="131"/>
    </row>
    <row r="452" spans="1:18" s="40" customFormat="1" x14ac:dyDescent="0.2">
      <c r="A452" s="322" t="s">
        <v>4549</v>
      </c>
      <c r="B452" s="312" t="s">
        <v>8077</v>
      </c>
      <c r="C452" s="297" t="s">
        <v>153</v>
      </c>
      <c r="D452" s="297" t="s">
        <v>5142</v>
      </c>
      <c r="E452" s="436">
        <v>3300</v>
      </c>
      <c r="F452" s="297">
        <v>31036012</v>
      </c>
      <c r="G452" s="104" t="s">
        <v>5143</v>
      </c>
      <c r="H452" s="104" t="s">
        <v>579</v>
      </c>
      <c r="I452" s="104" t="s">
        <v>4764</v>
      </c>
      <c r="J452" s="104" t="s">
        <v>579</v>
      </c>
      <c r="K452" s="130">
        <v>4</v>
      </c>
      <c r="L452" s="130">
        <v>4</v>
      </c>
      <c r="M452" s="130">
        <f t="shared" si="7"/>
        <v>13200</v>
      </c>
      <c r="N452" s="131"/>
      <c r="O452" s="131"/>
      <c r="P452" s="131"/>
      <c r="Q452" s="131"/>
      <c r="R452" s="131"/>
    </row>
    <row r="453" spans="1:18" s="40" customFormat="1" x14ac:dyDescent="0.2">
      <c r="A453" s="322" t="s">
        <v>4549</v>
      </c>
      <c r="B453" s="312" t="s">
        <v>8077</v>
      </c>
      <c r="C453" s="297" t="s">
        <v>153</v>
      </c>
      <c r="D453" s="297" t="s">
        <v>5142</v>
      </c>
      <c r="E453" s="436">
        <v>3300</v>
      </c>
      <c r="F453" s="297">
        <v>73664236</v>
      </c>
      <c r="G453" s="104" t="s">
        <v>5144</v>
      </c>
      <c r="H453" s="104" t="s">
        <v>579</v>
      </c>
      <c r="I453" s="104" t="s">
        <v>4764</v>
      </c>
      <c r="J453" s="104" t="s">
        <v>579</v>
      </c>
      <c r="K453" s="130">
        <v>4</v>
      </c>
      <c r="L453" s="130">
        <v>4</v>
      </c>
      <c r="M453" s="130">
        <f t="shared" si="7"/>
        <v>13200</v>
      </c>
      <c r="N453" s="131"/>
      <c r="O453" s="131"/>
      <c r="P453" s="131"/>
      <c r="Q453" s="131"/>
      <c r="R453" s="131"/>
    </row>
    <row r="454" spans="1:18" s="40" customFormat="1" x14ac:dyDescent="0.2">
      <c r="A454" s="322" t="s">
        <v>4549</v>
      </c>
      <c r="B454" s="312" t="s">
        <v>8077</v>
      </c>
      <c r="C454" s="297" t="s">
        <v>153</v>
      </c>
      <c r="D454" s="297" t="s">
        <v>5142</v>
      </c>
      <c r="E454" s="436">
        <v>3300</v>
      </c>
      <c r="F454" s="297">
        <v>47049044</v>
      </c>
      <c r="G454" s="104" t="s">
        <v>5145</v>
      </c>
      <c r="H454" s="104" t="s">
        <v>579</v>
      </c>
      <c r="I454" s="104" t="s">
        <v>4764</v>
      </c>
      <c r="J454" s="104" t="s">
        <v>579</v>
      </c>
      <c r="K454" s="130">
        <v>4</v>
      </c>
      <c r="L454" s="130">
        <v>4</v>
      </c>
      <c r="M454" s="130">
        <f t="shared" si="7"/>
        <v>13200</v>
      </c>
      <c r="N454" s="131"/>
      <c r="O454" s="131"/>
      <c r="P454" s="131"/>
      <c r="Q454" s="131"/>
      <c r="R454" s="131"/>
    </row>
    <row r="455" spans="1:18" s="40" customFormat="1" x14ac:dyDescent="0.2">
      <c r="A455" s="322" t="s">
        <v>4549</v>
      </c>
      <c r="B455" s="130" t="s">
        <v>8075</v>
      </c>
      <c r="C455" s="297" t="s">
        <v>153</v>
      </c>
      <c r="D455" s="297" t="s">
        <v>5146</v>
      </c>
      <c r="E455" s="436">
        <v>1100</v>
      </c>
      <c r="F455" s="297" t="s">
        <v>4698</v>
      </c>
      <c r="G455" s="443" t="s">
        <v>4699</v>
      </c>
      <c r="H455" s="104" t="s">
        <v>5146</v>
      </c>
      <c r="I455" s="104" t="str">
        <f>VLOOKUP(F455,'[2]reporte_padron_nominal (3)'!$S$5:$AG$1309,14,FALSE)</f>
        <v>Técnico superior incompleto</v>
      </c>
      <c r="J455" s="104" t="str">
        <f>VLOOKUP(F455,'[2]reporte_padron_nominal (3)'!$S$5:$AG$1309,15,FALSE)</f>
        <v>TECNICO EN COMPUTACION E INFORMATICA/EN COMPUTADORAS</v>
      </c>
      <c r="K455" s="131"/>
      <c r="L455" s="131"/>
      <c r="M455" s="130"/>
      <c r="N455" s="130">
        <v>1</v>
      </c>
      <c r="O455" s="130">
        <v>6</v>
      </c>
      <c r="P455" s="130">
        <f t="shared" ref="P455:P518" si="8">+E455*O455</f>
        <v>6600</v>
      </c>
      <c r="Q455" s="130">
        <v>12</v>
      </c>
      <c r="R455" s="130">
        <v>12</v>
      </c>
    </row>
    <row r="456" spans="1:18" s="40" customFormat="1" x14ac:dyDescent="0.2">
      <c r="A456" s="322" t="s">
        <v>4549</v>
      </c>
      <c r="B456" s="295" t="s">
        <v>8075</v>
      </c>
      <c r="C456" s="297" t="s">
        <v>153</v>
      </c>
      <c r="D456" s="297" t="s">
        <v>648</v>
      </c>
      <c r="E456" s="436">
        <v>1400</v>
      </c>
      <c r="F456" s="297" t="s">
        <v>4779</v>
      </c>
      <c r="G456" s="443" t="s">
        <v>4780</v>
      </c>
      <c r="H456" s="104" t="s">
        <v>648</v>
      </c>
      <c r="I456" s="104" t="str">
        <f>VLOOKUP(F456,'[2]reporte_padron_nominal (3)'!$S$5:$AG$1309,14,FALSE)</f>
        <v>Técnico superior incompleto</v>
      </c>
      <c r="J456" s="104" t="str">
        <f>VLOOKUP(F456,'[2]reporte_padron_nominal (3)'!$S$5:$AG$1309,15,FALSE)</f>
        <v>TECNICO AUTOMOTRIZ</v>
      </c>
      <c r="K456" s="131"/>
      <c r="L456" s="131"/>
      <c r="M456" s="130"/>
      <c r="N456" s="130">
        <v>1</v>
      </c>
      <c r="O456" s="130">
        <v>6</v>
      </c>
      <c r="P456" s="130">
        <f t="shared" si="8"/>
        <v>8400</v>
      </c>
      <c r="Q456" s="130">
        <v>12</v>
      </c>
      <c r="R456" s="130">
        <v>12</v>
      </c>
    </row>
    <row r="457" spans="1:18" s="40" customFormat="1" x14ac:dyDescent="0.2">
      <c r="A457" s="322" t="s">
        <v>4549</v>
      </c>
      <c r="B457" s="295" t="s">
        <v>8075</v>
      </c>
      <c r="C457" s="297" t="s">
        <v>153</v>
      </c>
      <c r="D457" s="297" t="s">
        <v>625</v>
      </c>
      <c r="E457" s="436">
        <v>2200</v>
      </c>
      <c r="F457" s="297" t="s">
        <v>4597</v>
      </c>
      <c r="G457" s="443" t="s">
        <v>4598</v>
      </c>
      <c r="H457" s="104" t="s">
        <v>625</v>
      </c>
      <c r="I457" s="104" t="str">
        <f>VLOOKUP(F457,'[2]reporte_padron_nominal (3)'!$S$5:$AG$1309,14,FALSE)</f>
        <v>Superior completo</v>
      </c>
      <c r="J457" s="104" t="str">
        <f>VLOOKUP(F457,'[2]reporte_padron_nominal (3)'!$S$5:$AG$1309,15,FALSE)</f>
        <v>INGENIERO DE SISTEMAS E INFORMATICA</v>
      </c>
      <c r="K457" s="131"/>
      <c r="L457" s="131"/>
      <c r="M457" s="130"/>
      <c r="N457" s="130">
        <v>1</v>
      </c>
      <c r="O457" s="130">
        <v>6</v>
      </c>
      <c r="P457" s="130">
        <f t="shared" si="8"/>
        <v>13200</v>
      </c>
      <c r="Q457" s="130">
        <v>12</v>
      </c>
      <c r="R457" s="130">
        <v>12</v>
      </c>
    </row>
    <row r="458" spans="1:18" s="40" customFormat="1" x14ac:dyDescent="0.2">
      <c r="A458" s="322" t="s">
        <v>4549</v>
      </c>
      <c r="B458" s="295" t="s">
        <v>8075</v>
      </c>
      <c r="C458" s="297" t="s">
        <v>153</v>
      </c>
      <c r="D458" s="297" t="s">
        <v>5146</v>
      </c>
      <c r="E458" s="436">
        <v>1100</v>
      </c>
      <c r="F458" s="297" t="s">
        <v>4696</v>
      </c>
      <c r="G458" s="443" t="s">
        <v>4697</v>
      </c>
      <c r="H458" s="104" t="s">
        <v>5146</v>
      </c>
      <c r="I458" s="104" t="str">
        <f>VLOOKUP(F458,'[2]reporte_padron_nominal (3)'!$S$5:$AG$1309,14,FALSE)</f>
        <v>Técnico superior completo</v>
      </c>
      <c r="J458" s="104" t="str">
        <f>VLOOKUP(F458,'[2]reporte_padron_nominal (3)'!$S$5:$AG$1309,15,FALSE)</f>
        <v>TECNICO EN COMPUTACION E INFORMATICA/EN COMPUTADORAS</v>
      </c>
      <c r="K458" s="131"/>
      <c r="L458" s="131"/>
      <c r="M458" s="130"/>
      <c r="N458" s="130">
        <v>1</v>
      </c>
      <c r="O458" s="130">
        <v>6</v>
      </c>
      <c r="P458" s="130">
        <f t="shared" si="8"/>
        <v>6600</v>
      </c>
      <c r="Q458" s="130">
        <v>12</v>
      </c>
      <c r="R458" s="130">
        <v>12</v>
      </c>
    </row>
    <row r="459" spans="1:18" s="40" customFormat="1" x14ac:dyDescent="0.2">
      <c r="A459" s="322" t="s">
        <v>4549</v>
      </c>
      <c r="B459" s="295" t="s">
        <v>8075</v>
      </c>
      <c r="C459" s="297" t="s">
        <v>153</v>
      </c>
      <c r="D459" s="297" t="s">
        <v>5147</v>
      </c>
      <c r="E459" s="436">
        <v>1000</v>
      </c>
      <c r="F459" s="297" t="s">
        <v>4684</v>
      </c>
      <c r="G459" s="443" t="s">
        <v>4685</v>
      </c>
      <c r="H459" s="104" t="s">
        <v>5147</v>
      </c>
      <c r="I459" s="104" t="str">
        <f>VLOOKUP(F459,'[2]reporte_padron_nominal (3)'!$S$5:$AG$1309,14,FALSE)</f>
        <v>Técnico superior incompleto</v>
      </c>
      <c r="J459" s="104" t="str">
        <f>VLOOKUP(F459,'[2]reporte_padron_nominal (3)'!$S$5:$AG$1309,15,FALSE)</f>
        <v>TECNICO EN MANTENIMIENTO</v>
      </c>
      <c r="K459" s="131"/>
      <c r="L459" s="131"/>
      <c r="M459" s="130"/>
      <c r="N459" s="130">
        <v>1</v>
      </c>
      <c r="O459" s="130">
        <v>6</v>
      </c>
      <c r="P459" s="130">
        <f t="shared" si="8"/>
        <v>6000</v>
      </c>
      <c r="Q459" s="130">
        <v>12</v>
      </c>
      <c r="R459" s="130">
        <v>12</v>
      </c>
    </row>
    <row r="460" spans="1:18" s="40" customFormat="1" x14ac:dyDescent="0.2">
      <c r="A460" s="322" t="s">
        <v>4549</v>
      </c>
      <c r="B460" s="295" t="s">
        <v>8075</v>
      </c>
      <c r="C460" s="297" t="s">
        <v>153</v>
      </c>
      <c r="D460" s="297" t="s">
        <v>5148</v>
      </c>
      <c r="E460" s="436">
        <v>1000</v>
      </c>
      <c r="F460" s="297" t="s">
        <v>4750</v>
      </c>
      <c r="G460" s="443" t="s">
        <v>4751</v>
      </c>
      <c r="H460" s="104" t="s">
        <v>5148</v>
      </c>
      <c r="I460" s="104" t="str">
        <f>VLOOKUP(F460,'[2]reporte_padron_nominal (3)'!$S$5:$AG$1309,14,FALSE)</f>
        <v>Técnico superior incompleto</v>
      </c>
      <c r="J460" s="104" t="str">
        <f>VLOOKUP(F460,'[2]reporte_padron_nominal (3)'!$S$5:$AG$1309,15,FALSE)</f>
        <v>TECNICO EN COMPUTACION E INFORMATICA/EN COMPUTADORAS</v>
      </c>
      <c r="K460" s="131"/>
      <c r="L460" s="131"/>
      <c r="M460" s="130"/>
      <c r="N460" s="130">
        <v>1</v>
      </c>
      <c r="O460" s="130">
        <v>6</v>
      </c>
      <c r="P460" s="130">
        <f t="shared" si="8"/>
        <v>6000</v>
      </c>
      <c r="Q460" s="130">
        <v>12</v>
      </c>
      <c r="R460" s="130">
        <v>12</v>
      </c>
    </row>
    <row r="461" spans="1:18" s="40" customFormat="1" x14ac:dyDescent="0.2">
      <c r="A461" s="322" t="s">
        <v>4549</v>
      </c>
      <c r="B461" s="295" t="s">
        <v>8075</v>
      </c>
      <c r="C461" s="297" t="s">
        <v>153</v>
      </c>
      <c r="D461" s="297" t="s">
        <v>1768</v>
      </c>
      <c r="E461" s="436">
        <v>1200</v>
      </c>
      <c r="F461" s="297" t="s">
        <v>4599</v>
      </c>
      <c r="G461" s="443" t="s">
        <v>4600</v>
      </c>
      <c r="H461" s="104" t="s">
        <v>1768</v>
      </c>
      <c r="I461" s="104" t="str">
        <f>VLOOKUP(F461,'[2]reporte_padron_nominal (3)'!$S$5:$AG$1309,14,FALSE)</f>
        <v>Superior completo</v>
      </c>
      <c r="J461" s="104" t="str">
        <f>VLOOKUP(F461,'[2]reporte_padron_nominal (3)'!$S$5:$AG$1309,15,FALSE)</f>
        <v>TECNICO EN MANTENIMIENTO</v>
      </c>
      <c r="K461" s="131"/>
      <c r="L461" s="131"/>
      <c r="M461" s="130"/>
      <c r="N461" s="130">
        <v>1</v>
      </c>
      <c r="O461" s="130">
        <v>6</v>
      </c>
      <c r="P461" s="130">
        <f t="shared" si="8"/>
        <v>7200</v>
      </c>
      <c r="Q461" s="130">
        <v>12</v>
      </c>
      <c r="R461" s="130">
        <v>12</v>
      </c>
    </row>
    <row r="462" spans="1:18" s="40" customFormat="1" x14ac:dyDescent="0.2">
      <c r="A462" s="322" t="s">
        <v>4549</v>
      </c>
      <c r="B462" s="295" t="s">
        <v>8075</v>
      </c>
      <c r="C462" s="297" t="s">
        <v>153</v>
      </c>
      <c r="D462" s="297" t="s">
        <v>5149</v>
      </c>
      <c r="E462" s="436">
        <v>1200</v>
      </c>
      <c r="F462" s="297" t="s">
        <v>4605</v>
      </c>
      <c r="G462" s="443" t="s">
        <v>4606</v>
      </c>
      <c r="H462" s="104" t="s">
        <v>5149</v>
      </c>
      <c r="I462" s="104" t="str">
        <f>VLOOKUP(F462,'[2]reporte_padron_nominal (3)'!$S$5:$AG$1309,14,FALSE)</f>
        <v>Técnico superior incompleto</v>
      </c>
      <c r="J462" s="104" t="str">
        <f>VLOOKUP(F462,'[2]reporte_padron_nominal (3)'!$S$5:$AG$1309,15,FALSE)</f>
        <v>TECNICO EN MANTENIMIENTO</v>
      </c>
      <c r="K462" s="131"/>
      <c r="L462" s="131"/>
      <c r="M462" s="130"/>
      <c r="N462" s="130">
        <v>1</v>
      </c>
      <c r="O462" s="130">
        <v>6</v>
      </c>
      <c r="P462" s="130">
        <f t="shared" si="8"/>
        <v>7200</v>
      </c>
      <c r="Q462" s="130">
        <v>12</v>
      </c>
      <c r="R462" s="130">
        <v>12</v>
      </c>
    </row>
    <row r="463" spans="1:18" s="40" customFormat="1" x14ac:dyDescent="0.2">
      <c r="A463" s="322" t="s">
        <v>4549</v>
      </c>
      <c r="B463" s="295" t="s">
        <v>8075</v>
      </c>
      <c r="C463" s="297" t="s">
        <v>153</v>
      </c>
      <c r="D463" s="297" t="s">
        <v>579</v>
      </c>
      <c r="E463" s="436">
        <v>1200</v>
      </c>
      <c r="F463" s="297" t="s">
        <v>4880</v>
      </c>
      <c r="G463" s="443" t="s">
        <v>4881</v>
      </c>
      <c r="H463" s="104" t="s">
        <v>579</v>
      </c>
      <c r="I463" s="104" t="str">
        <f>VLOOKUP(F463,'[2]reporte_padron_nominal (3)'!$S$5:$AG$1309,14,FALSE)</f>
        <v>Técnico superior completo</v>
      </c>
      <c r="J463" s="104" t="str">
        <f>VLOOKUP(F463,'[2]reporte_padron_nominal (3)'!$S$5:$AG$1309,15,FALSE)</f>
        <v>TECNICO EN ENFERMERIA</v>
      </c>
      <c r="K463" s="131"/>
      <c r="L463" s="131"/>
      <c r="M463" s="130"/>
      <c r="N463" s="130">
        <v>1</v>
      </c>
      <c r="O463" s="130">
        <v>6</v>
      </c>
      <c r="P463" s="130">
        <f t="shared" si="8"/>
        <v>7200</v>
      </c>
      <c r="Q463" s="130">
        <v>12</v>
      </c>
      <c r="R463" s="130">
        <v>12</v>
      </c>
    </row>
    <row r="464" spans="1:18" s="40" customFormat="1" x14ac:dyDescent="0.2">
      <c r="A464" s="322" t="s">
        <v>4549</v>
      </c>
      <c r="B464" s="295" t="s">
        <v>8075</v>
      </c>
      <c r="C464" s="297" t="s">
        <v>153</v>
      </c>
      <c r="D464" s="297" t="s">
        <v>579</v>
      </c>
      <c r="E464" s="436">
        <v>1200</v>
      </c>
      <c r="F464" s="297" t="s">
        <v>4732</v>
      </c>
      <c r="G464" s="443" t="s">
        <v>4733</v>
      </c>
      <c r="H464" s="104" t="s">
        <v>579</v>
      </c>
      <c r="I464" s="104" t="str">
        <f>VLOOKUP(F464,'[2]reporte_padron_nominal (3)'!$S$5:$AG$1309,14,FALSE)</f>
        <v>Técnico superior completo</v>
      </c>
      <c r="J464" s="104" t="str">
        <f>VLOOKUP(F464,'[2]reporte_padron_nominal (3)'!$S$5:$AG$1309,15,FALSE)</f>
        <v>TECNICO EN ENFERMERIA</v>
      </c>
      <c r="K464" s="131"/>
      <c r="L464" s="131"/>
      <c r="M464" s="130"/>
      <c r="N464" s="130">
        <v>1</v>
      </c>
      <c r="O464" s="130">
        <v>6</v>
      </c>
      <c r="P464" s="130">
        <f t="shared" si="8"/>
        <v>7200</v>
      </c>
      <c r="Q464" s="130">
        <v>12</v>
      </c>
      <c r="R464" s="130">
        <v>12</v>
      </c>
    </row>
    <row r="465" spans="1:18" s="40" customFormat="1" x14ac:dyDescent="0.2">
      <c r="A465" s="322" t="s">
        <v>4549</v>
      </c>
      <c r="B465" s="295" t="s">
        <v>8075</v>
      </c>
      <c r="C465" s="297" t="s">
        <v>153</v>
      </c>
      <c r="D465" s="297" t="s">
        <v>1768</v>
      </c>
      <c r="E465" s="436">
        <v>1000</v>
      </c>
      <c r="F465" s="297" t="s">
        <v>4702</v>
      </c>
      <c r="G465" s="443" t="s">
        <v>4703</v>
      </c>
      <c r="H465" s="104" t="s">
        <v>1768</v>
      </c>
      <c r="I465" s="104" t="str">
        <f>VLOOKUP(F465,'[2]reporte_padron_nominal (3)'!$S$5:$AG$1309,14,FALSE)</f>
        <v>Técnico superior incompleto</v>
      </c>
      <c r="J465" s="104" t="str">
        <f>VLOOKUP(F465,'[2]reporte_padron_nominal (3)'!$S$5:$AG$1309,15,FALSE)</f>
        <v>TECNICO EN MANTENIMIENTO</v>
      </c>
      <c r="K465" s="131"/>
      <c r="L465" s="131"/>
      <c r="M465" s="130"/>
      <c r="N465" s="130">
        <v>1</v>
      </c>
      <c r="O465" s="130">
        <v>6</v>
      </c>
      <c r="P465" s="130">
        <f t="shared" si="8"/>
        <v>6000</v>
      </c>
      <c r="Q465" s="130">
        <v>12</v>
      </c>
      <c r="R465" s="130">
        <v>12</v>
      </c>
    </row>
    <row r="466" spans="1:18" s="40" customFormat="1" x14ac:dyDescent="0.2">
      <c r="A466" s="322" t="s">
        <v>4549</v>
      </c>
      <c r="B466" s="295" t="s">
        <v>8075</v>
      </c>
      <c r="C466" s="297" t="s">
        <v>153</v>
      </c>
      <c r="D466" s="297" t="s">
        <v>5149</v>
      </c>
      <c r="E466" s="436">
        <v>1000</v>
      </c>
      <c r="F466" s="297" t="s">
        <v>4700</v>
      </c>
      <c r="G466" s="443" t="s">
        <v>4701</v>
      </c>
      <c r="H466" s="104" t="s">
        <v>5149</v>
      </c>
      <c r="I466" s="104" t="str">
        <f>VLOOKUP(F466,'[2]reporte_padron_nominal (3)'!$S$5:$AG$1309,14,FALSE)</f>
        <v>Técnico superior incompleto</v>
      </c>
      <c r="J466" s="104" t="str">
        <f>VLOOKUP(F466,'[2]reporte_padron_nominal (3)'!$S$5:$AG$1309,15,FALSE)</f>
        <v>TECNICO EN MANTENIMIENTO</v>
      </c>
      <c r="K466" s="131"/>
      <c r="L466" s="131"/>
      <c r="M466" s="130"/>
      <c r="N466" s="130">
        <v>1</v>
      </c>
      <c r="O466" s="130">
        <v>6</v>
      </c>
      <c r="P466" s="130">
        <f t="shared" si="8"/>
        <v>6000</v>
      </c>
      <c r="Q466" s="130">
        <v>12</v>
      </c>
      <c r="R466" s="130">
        <v>12</v>
      </c>
    </row>
    <row r="467" spans="1:18" s="40" customFormat="1" x14ac:dyDescent="0.2">
      <c r="A467" s="322" t="s">
        <v>4549</v>
      </c>
      <c r="B467" s="295" t="s">
        <v>8075</v>
      </c>
      <c r="C467" s="297" t="s">
        <v>153</v>
      </c>
      <c r="D467" s="297" t="s">
        <v>579</v>
      </c>
      <c r="E467" s="436">
        <v>1200</v>
      </c>
      <c r="F467" s="297" t="s">
        <v>4716</v>
      </c>
      <c r="G467" s="443" t="s">
        <v>4717</v>
      </c>
      <c r="H467" s="104" t="s">
        <v>579</v>
      </c>
      <c r="I467" s="104" t="str">
        <f>VLOOKUP(F467,'[2]reporte_padron_nominal (3)'!$S$5:$AG$1309,14,FALSE)</f>
        <v>Técnico superior completo</v>
      </c>
      <c r="J467" s="104" t="str">
        <f>VLOOKUP(F467,'[2]reporte_padron_nominal (3)'!$S$5:$AG$1309,15,FALSE)</f>
        <v>TECNICO EN ENFERMERIA</v>
      </c>
      <c r="K467" s="131"/>
      <c r="L467" s="131"/>
      <c r="M467" s="130"/>
      <c r="N467" s="130">
        <v>1</v>
      </c>
      <c r="O467" s="130">
        <v>6</v>
      </c>
      <c r="P467" s="130">
        <f t="shared" si="8"/>
        <v>7200</v>
      </c>
      <c r="Q467" s="130">
        <v>12</v>
      </c>
      <c r="R467" s="130">
        <v>12</v>
      </c>
    </row>
    <row r="468" spans="1:18" s="40" customFormat="1" x14ac:dyDescent="0.2">
      <c r="A468" s="322" t="s">
        <v>4549</v>
      </c>
      <c r="B468" s="295" t="s">
        <v>8075</v>
      </c>
      <c r="C468" s="297" t="s">
        <v>153</v>
      </c>
      <c r="D468" s="297" t="s">
        <v>648</v>
      </c>
      <c r="E468" s="436">
        <v>1200</v>
      </c>
      <c r="F468" s="297" t="s">
        <v>4959</v>
      </c>
      <c r="G468" s="443" t="s">
        <v>5150</v>
      </c>
      <c r="H468" s="104" t="s">
        <v>648</v>
      </c>
      <c r="I468" s="104" t="str">
        <f>VLOOKUP(F468,'[2]reporte_padron_nominal (3)'!$S$5:$AG$1309,14,FALSE)</f>
        <v>Secundaria completa</v>
      </c>
      <c r="J468" s="104" t="str">
        <f>VLOOKUP(F468,'[2]reporte_padron_nominal (3)'!$S$5:$AG$1309,15,FALSE)</f>
        <v>* SIN PROFESIÓN NI CARRERA TÉCNICA</v>
      </c>
      <c r="K468" s="131"/>
      <c r="L468" s="131"/>
      <c r="M468" s="130"/>
      <c r="N468" s="130">
        <v>1</v>
      </c>
      <c r="O468" s="130">
        <v>6</v>
      </c>
      <c r="P468" s="130">
        <f t="shared" si="8"/>
        <v>7200</v>
      </c>
      <c r="Q468" s="130">
        <v>12</v>
      </c>
      <c r="R468" s="130">
        <v>12</v>
      </c>
    </row>
    <row r="469" spans="1:18" s="40" customFormat="1" x14ac:dyDescent="0.2">
      <c r="A469" s="322" t="s">
        <v>4549</v>
      </c>
      <c r="B469" s="295" t="s">
        <v>8075</v>
      </c>
      <c r="C469" s="297" t="s">
        <v>153</v>
      </c>
      <c r="D469" s="297" t="s">
        <v>5149</v>
      </c>
      <c r="E469" s="436">
        <v>1000</v>
      </c>
      <c r="F469" s="297" t="s">
        <v>4724</v>
      </c>
      <c r="G469" s="443" t="s">
        <v>4725</v>
      </c>
      <c r="H469" s="104" t="s">
        <v>5149</v>
      </c>
      <c r="I469" s="104" t="str">
        <f>VLOOKUP(F469,'[2]reporte_padron_nominal (3)'!$S$5:$AG$1309,14,FALSE)</f>
        <v>Técnico superior completo</v>
      </c>
      <c r="J469" s="104" t="str">
        <f>VLOOKUP(F469,'[2]reporte_padron_nominal (3)'!$S$5:$AG$1309,15,FALSE)</f>
        <v>TECNICO EN ENFERMERIA</v>
      </c>
      <c r="K469" s="131"/>
      <c r="L469" s="131"/>
      <c r="M469" s="130"/>
      <c r="N469" s="130">
        <v>1</v>
      </c>
      <c r="O469" s="130">
        <v>6</v>
      </c>
      <c r="P469" s="130">
        <f t="shared" si="8"/>
        <v>6000</v>
      </c>
      <c r="Q469" s="130">
        <v>12</v>
      </c>
      <c r="R469" s="130">
        <v>12</v>
      </c>
    </row>
    <row r="470" spans="1:18" s="40" customFormat="1" x14ac:dyDescent="0.2">
      <c r="A470" s="322" t="s">
        <v>4549</v>
      </c>
      <c r="B470" s="295" t="s">
        <v>8075</v>
      </c>
      <c r="C470" s="297" t="s">
        <v>153</v>
      </c>
      <c r="D470" s="297" t="s">
        <v>1768</v>
      </c>
      <c r="E470" s="436">
        <v>1000</v>
      </c>
      <c r="F470" s="297" t="s">
        <v>4738</v>
      </c>
      <c r="G470" s="443" t="s">
        <v>4739</v>
      </c>
      <c r="H470" s="104" t="s">
        <v>1768</v>
      </c>
      <c r="I470" s="104" t="str">
        <f>VLOOKUP(F470,'[2]reporte_padron_nominal (3)'!$S$5:$AG$1309,14,FALSE)</f>
        <v>Técnico superior incompleto</v>
      </c>
      <c r="J470" s="104" t="str">
        <f>VLOOKUP(F470,'[2]reporte_padron_nominal (3)'!$S$5:$AG$1309,15,FALSE)</f>
        <v>TECNICO EN MANTENIMIENTO</v>
      </c>
      <c r="K470" s="131"/>
      <c r="L470" s="131"/>
      <c r="M470" s="130"/>
      <c r="N470" s="130">
        <v>1</v>
      </c>
      <c r="O470" s="130">
        <v>6</v>
      </c>
      <c r="P470" s="130">
        <f t="shared" si="8"/>
        <v>6000</v>
      </c>
      <c r="Q470" s="130">
        <v>12</v>
      </c>
      <c r="R470" s="130">
        <v>12</v>
      </c>
    </row>
    <row r="471" spans="1:18" s="40" customFormat="1" x14ac:dyDescent="0.2">
      <c r="A471" s="322" t="s">
        <v>4549</v>
      </c>
      <c r="B471" s="295" t="s">
        <v>8075</v>
      </c>
      <c r="C471" s="297" t="s">
        <v>153</v>
      </c>
      <c r="D471" s="297" t="s">
        <v>648</v>
      </c>
      <c r="E471" s="436">
        <v>1200</v>
      </c>
      <c r="F471" s="297" t="s">
        <v>4767</v>
      </c>
      <c r="G471" s="443" t="s">
        <v>4768</v>
      </c>
      <c r="H471" s="104" t="s">
        <v>648</v>
      </c>
      <c r="I471" s="104" t="str">
        <f>VLOOKUP(F471,'[2]reporte_padron_nominal (3)'!$S$5:$AG$1309,14,FALSE)</f>
        <v>Técnico superior incompleto</v>
      </c>
      <c r="J471" s="104" t="str">
        <f>VLOOKUP(F471,'[2]reporte_padron_nominal (3)'!$S$5:$AG$1309,15,FALSE)</f>
        <v>TECNICO AUTOMOTRIZ</v>
      </c>
      <c r="K471" s="131"/>
      <c r="L471" s="131"/>
      <c r="M471" s="130"/>
      <c r="N471" s="130">
        <v>1</v>
      </c>
      <c r="O471" s="130">
        <v>6</v>
      </c>
      <c r="P471" s="130">
        <f t="shared" si="8"/>
        <v>7200</v>
      </c>
      <c r="Q471" s="130">
        <v>12</v>
      </c>
      <c r="R471" s="130">
        <v>12</v>
      </c>
    </row>
    <row r="472" spans="1:18" s="40" customFormat="1" x14ac:dyDescent="0.2">
      <c r="A472" s="322" t="s">
        <v>4549</v>
      </c>
      <c r="B472" s="295" t="s">
        <v>8075</v>
      </c>
      <c r="C472" s="297" t="s">
        <v>153</v>
      </c>
      <c r="D472" s="297" t="s">
        <v>648</v>
      </c>
      <c r="E472" s="436">
        <v>1100</v>
      </c>
      <c r="F472" s="297" t="s">
        <v>4896</v>
      </c>
      <c r="G472" s="443" t="s">
        <v>4897</v>
      </c>
      <c r="H472" s="104" t="s">
        <v>648</v>
      </c>
      <c r="I472" s="104" t="str">
        <f>VLOOKUP(F472,'[2]reporte_padron_nominal (3)'!$S$5:$AG$1309,14,FALSE)</f>
        <v>Técnico superior incompleto</v>
      </c>
      <c r="J472" s="104" t="str">
        <f>VLOOKUP(F472,'[2]reporte_padron_nominal (3)'!$S$5:$AG$1309,15,FALSE)</f>
        <v>TECNICO AUTOMOTRIZ</v>
      </c>
      <c r="K472" s="131"/>
      <c r="L472" s="131"/>
      <c r="M472" s="130"/>
      <c r="N472" s="130">
        <v>1</v>
      </c>
      <c r="O472" s="130">
        <v>6</v>
      </c>
      <c r="P472" s="130">
        <f t="shared" si="8"/>
        <v>6600</v>
      </c>
      <c r="Q472" s="130">
        <v>12</v>
      </c>
      <c r="R472" s="130">
        <v>12</v>
      </c>
    </row>
    <row r="473" spans="1:18" s="40" customFormat="1" x14ac:dyDescent="0.2">
      <c r="A473" s="322" t="s">
        <v>4549</v>
      </c>
      <c r="B473" s="295" t="s">
        <v>8075</v>
      </c>
      <c r="C473" s="297" t="s">
        <v>153</v>
      </c>
      <c r="D473" s="297" t="s">
        <v>1768</v>
      </c>
      <c r="E473" s="436">
        <v>1000</v>
      </c>
      <c r="F473" s="297" t="s">
        <v>4728</v>
      </c>
      <c r="G473" s="443" t="s">
        <v>4729</v>
      </c>
      <c r="H473" s="104" t="s">
        <v>1768</v>
      </c>
      <c r="I473" s="104" t="str">
        <f>VLOOKUP(F473,'[2]reporte_padron_nominal (3)'!$S$5:$AG$1309,14,FALSE)</f>
        <v>Técnico superior incompleto</v>
      </c>
      <c r="J473" s="104" t="str">
        <f>VLOOKUP(F473,'[2]reporte_padron_nominal (3)'!$S$5:$AG$1309,15,FALSE)</f>
        <v>TECNICO EN MANTENIMIENTO</v>
      </c>
      <c r="K473" s="131"/>
      <c r="L473" s="131"/>
      <c r="M473" s="130"/>
      <c r="N473" s="130">
        <v>1</v>
      </c>
      <c r="O473" s="130">
        <v>6</v>
      </c>
      <c r="P473" s="130">
        <f t="shared" si="8"/>
        <v>6000</v>
      </c>
      <c r="Q473" s="130">
        <v>12</v>
      </c>
      <c r="R473" s="130">
        <v>12</v>
      </c>
    </row>
    <row r="474" spans="1:18" s="40" customFormat="1" x14ac:dyDescent="0.2">
      <c r="A474" s="322" t="s">
        <v>4549</v>
      </c>
      <c r="B474" s="295" t="s">
        <v>8075</v>
      </c>
      <c r="C474" s="297" t="s">
        <v>153</v>
      </c>
      <c r="D474" s="297" t="s">
        <v>579</v>
      </c>
      <c r="E474" s="436">
        <v>1400</v>
      </c>
      <c r="F474" s="297" t="s">
        <v>4874</v>
      </c>
      <c r="G474" s="443" t="s">
        <v>4875</v>
      </c>
      <c r="H474" s="104" t="s">
        <v>579</v>
      </c>
      <c r="I474" s="104" t="str">
        <f>VLOOKUP(F474,'[2]reporte_padron_nominal (3)'!$S$5:$AG$1309,14,FALSE)</f>
        <v>Técnico superior completo</v>
      </c>
      <c r="J474" s="104" t="str">
        <f>VLOOKUP(F474,'[2]reporte_padron_nominal (3)'!$S$5:$AG$1309,15,FALSE)</f>
        <v>TECNICO EN ENFERMERIA</v>
      </c>
      <c r="K474" s="131"/>
      <c r="L474" s="131"/>
      <c r="M474" s="130"/>
      <c r="N474" s="130">
        <v>1</v>
      </c>
      <c r="O474" s="130">
        <v>6</v>
      </c>
      <c r="P474" s="130">
        <f t="shared" si="8"/>
        <v>8400</v>
      </c>
      <c r="Q474" s="130">
        <v>12</v>
      </c>
      <c r="R474" s="130">
        <v>12</v>
      </c>
    </row>
    <row r="475" spans="1:18" s="40" customFormat="1" x14ac:dyDescent="0.2">
      <c r="A475" s="322" t="s">
        <v>4549</v>
      </c>
      <c r="B475" s="295" t="s">
        <v>8075</v>
      </c>
      <c r="C475" s="297" t="s">
        <v>153</v>
      </c>
      <c r="D475" s="297" t="s">
        <v>648</v>
      </c>
      <c r="E475" s="436">
        <v>1200</v>
      </c>
      <c r="F475" s="297" t="s">
        <v>4906</v>
      </c>
      <c r="G475" s="443" t="s">
        <v>4907</v>
      </c>
      <c r="H475" s="104" t="s">
        <v>648</v>
      </c>
      <c r="I475" s="104" t="str">
        <f>VLOOKUP(F475,'[2]reporte_padron_nominal (3)'!$S$5:$AG$1309,14,FALSE)</f>
        <v>Técnico superior incompleto</v>
      </c>
      <c r="J475" s="104" t="str">
        <f>VLOOKUP(F475,'[2]reporte_padron_nominal (3)'!$S$5:$AG$1309,15,FALSE)</f>
        <v>TECNICO AUTOMOTRIZ</v>
      </c>
      <c r="K475" s="131"/>
      <c r="L475" s="131"/>
      <c r="M475" s="130"/>
      <c r="N475" s="130">
        <v>1</v>
      </c>
      <c r="O475" s="130">
        <v>6</v>
      </c>
      <c r="P475" s="130">
        <f t="shared" si="8"/>
        <v>7200</v>
      </c>
      <c r="Q475" s="130">
        <v>12</v>
      </c>
      <c r="R475" s="130">
        <v>12</v>
      </c>
    </row>
    <row r="476" spans="1:18" s="40" customFormat="1" x14ac:dyDescent="0.2">
      <c r="A476" s="322" t="s">
        <v>4549</v>
      </c>
      <c r="B476" s="295" t="s">
        <v>8075</v>
      </c>
      <c r="C476" s="297" t="s">
        <v>153</v>
      </c>
      <c r="D476" s="297" t="s">
        <v>5151</v>
      </c>
      <c r="E476" s="436">
        <v>1800</v>
      </c>
      <c r="F476" s="297" t="s">
        <v>4710</v>
      </c>
      <c r="G476" s="443" t="s">
        <v>4711</v>
      </c>
      <c r="H476" s="104" t="s">
        <v>5151</v>
      </c>
      <c r="I476" s="104" t="str">
        <f>VLOOKUP(F476,'[2]reporte_padron_nominal (3)'!$S$5:$AG$1309,14,FALSE)</f>
        <v>Superior completo</v>
      </c>
      <c r="J476" s="104" t="str">
        <f>VLOOKUP(F476,'[2]reporte_padron_nominal (3)'!$S$5:$AG$1309,15,FALSE)</f>
        <v>ENFERMERA(O)</v>
      </c>
      <c r="K476" s="131"/>
      <c r="L476" s="131"/>
      <c r="M476" s="130"/>
      <c r="N476" s="130">
        <v>1</v>
      </c>
      <c r="O476" s="130">
        <v>6</v>
      </c>
      <c r="P476" s="130">
        <f t="shared" si="8"/>
        <v>10800</v>
      </c>
      <c r="Q476" s="130">
        <v>12</v>
      </c>
      <c r="R476" s="130">
        <v>12</v>
      </c>
    </row>
    <row r="477" spans="1:18" s="40" customFormat="1" x14ac:dyDescent="0.2">
      <c r="A477" s="322" t="s">
        <v>4549</v>
      </c>
      <c r="B477" s="295" t="s">
        <v>8075</v>
      </c>
      <c r="C477" s="297" t="s">
        <v>153</v>
      </c>
      <c r="D477" s="297" t="s">
        <v>579</v>
      </c>
      <c r="E477" s="436">
        <v>1400</v>
      </c>
      <c r="F477" s="297" t="s">
        <v>4937</v>
      </c>
      <c r="G477" s="443" t="s">
        <v>4938</v>
      </c>
      <c r="H477" s="104" t="s">
        <v>579</v>
      </c>
      <c r="I477" s="104" t="str">
        <f>VLOOKUP(F477,'[2]reporte_padron_nominal (3)'!$S$5:$AG$1309,14,FALSE)</f>
        <v>Técnico superior completo</v>
      </c>
      <c r="J477" s="104" t="str">
        <f>VLOOKUP(F477,'[2]reporte_padron_nominal (3)'!$S$5:$AG$1309,15,FALSE)</f>
        <v>TECNICO EN ENFERMERIA</v>
      </c>
      <c r="K477" s="131"/>
      <c r="L477" s="131"/>
      <c r="M477" s="130"/>
      <c r="N477" s="130">
        <v>1</v>
      </c>
      <c r="O477" s="130">
        <v>6</v>
      </c>
      <c r="P477" s="130">
        <f t="shared" si="8"/>
        <v>8400</v>
      </c>
      <c r="Q477" s="130">
        <v>12</v>
      </c>
      <c r="R477" s="130">
        <v>12</v>
      </c>
    </row>
    <row r="478" spans="1:18" s="40" customFormat="1" x14ac:dyDescent="0.2">
      <c r="A478" s="322" t="s">
        <v>4549</v>
      </c>
      <c r="B478" s="295" t="s">
        <v>8075</v>
      </c>
      <c r="C478" s="297" t="s">
        <v>153</v>
      </c>
      <c r="D478" s="297" t="s">
        <v>648</v>
      </c>
      <c r="E478" s="436">
        <v>1200</v>
      </c>
      <c r="F478" s="297" t="s">
        <v>4777</v>
      </c>
      <c r="G478" s="443" t="s">
        <v>4778</v>
      </c>
      <c r="H478" s="104" t="s">
        <v>648</v>
      </c>
      <c r="I478" s="104" t="str">
        <f>VLOOKUP(F478,'[2]reporte_padron_nominal (3)'!$S$5:$AG$1309,14,FALSE)</f>
        <v>Técnico superior incompleto</v>
      </c>
      <c r="J478" s="104" t="str">
        <f>VLOOKUP(F478,'[2]reporte_padron_nominal (3)'!$S$5:$AG$1309,15,FALSE)</f>
        <v>TECNICO AUTOMOTRIZ</v>
      </c>
      <c r="K478" s="131"/>
      <c r="L478" s="131"/>
      <c r="M478" s="130"/>
      <c r="N478" s="130">
        <v>1</v>
      </c>
      <c r="O478" s="130">
        <v>6</v>
      </c>
      <c r="P478" s="130">
        <f t="shared" si="8"/>
        <v>7200</v>
      </c>
      <c r="Q478" s="130">
        <v>12</v>
      </c>
      <c r="R478" s="130">
        <v>12</v>
      </c>
    </row>
    <row r="479" spans="1:18" s="40" customFormat="1" x14ac:dyDescent="0.2">
      <c r="A479" s="322" t="s">
        <v>4549</v>
      </c>
      <c r="B479" s="295" t="s">
        <v>8075</v>
      </c>
      <c r="C479" s="297" t="s">
        <v>153</v>
      </c>
      <c r="D479" s="297" t="s">
        <v>2088</v>
      </c>
      <c r="E479" s="436">
        <v>2400</v>
      </c>
      <c r="F479" s="297" t="s">
        <v>4781</v>
      </c>
      <c r="G479" s="443" t="s">
        <v>4782</v>
      </c>
      <c r="H479" s="104" t="s">
        <v>2088</v>
      </c>
      <c r="I479" s="104" t="str">
        <f>VLOOKUP(F479,'[2]reporte_padron_nominal (3)'!$S$5:$AG$1309,14,FALSE)</f>
        <v>Superior completo</v>
      </c>
      <c r="J479" s="104" t="str">
        <f>VLOOKUP(F479,'[2]reporte_padron_nominal (3)'!$S$5:$AG$1309,15,FALSE)</f>
        <v>OBSTETRA</v>
      </c>
      <c r="K479" s="131"/>
      <c r="L479" s="131"/>
      <c r="M479" s="130"/>
      <c r="N479" s="130">
        <v>1</v>
      </c>
      <c r="O479" s="130">
        <v>6</v>
      </c>
      <c r="P479" s="130">
        <f t="shared" si="8"/>
        <v>14400</v>
      </c>
      <c r="Q479" s="130">
        <v>12</v>
      </c>
      <c r="R479" s="130">
        <v>12</v>
      </c>
    </row>
    <row r="480" spans="1:18" s="40" customFormat="1" x14ac:dyDescent="0.2">
      <c r="A480" s="322" t="s">
        <v>4549</v>
      </c>
      <c r="B480" s="295" t="s">
        <v>8075</v>
      </c>
      <c r="C480" s="297" t="s">
        <v>153</v>
      </c>
      <c r="D480" s="297" t="s">
        <v>5149</v>
      </c>
      <c r="E480" s="436">
        <v>1000</v>
      </c>
      <c r="F480" s="297" t="s">
        <v>4694</v>
      </c>
      <c r="G480" s="443" t="s">
        <v>4695</v>
      </c>
      <c r="H480" s="104" t="s">
        <v>5149</v>
      </c>
      <c r="I480" s="104" t="str">
        <f>VLOOKUP(F480,'[2]reporte_padron_nominal (3)'!$S$5:$AG$1309,14,FALSE)</f>
        <v>Técnico superior incompleto</v>
      </c>
      <c r="J480" s="104" t="str">
        <f>VLOOKUP(F480,'[2]reporte_padron_nominal (3)'!$S$5:$AG$1309,15,FALSE)</f>
        <v>TECNICO EN MANTENIMIENTO</v>
      </c>
      <c r="K480" s="131"/>
      <c r="L480" s="131"/>
      <c r="M480" s="130"/>
      <c r="N480" s="130">
        <v>1</v>
      </c>
      <c r="O480" s="130">
        <v>6</v>
      </c>
      <c r="P480" s="130">
        <f t="shared" si="8"/>
        <v>6000</v>
      </c>
      <c r="Q480" s="130">
        <v>12</v>
      </c>
      <c r="R480" s="130">
        <v>12</v>
      </c>
    </row>
    <row r="481" spans="1:18" s="40" customFormat="1" x14ac:dyDescent="0.2">
      <c r="A481" s="322" t="s">
        <v>4549</v>
      </c>
      <c r="B481" s="295" t="s">
        <v>8075</v>
      </c>
      <c r="C481" s="297" t="s">
        <v>153</v>
      </c>
      <c r="D481" s="297" t="s">
        <v>5152</v>
      </c>
      <c r="E481" s="436">
        <v>1100</v>
      </c>
      <c r="F481" s="297" t="s">
        <v>4718</v>
      </c>
      <c r="G481" s="443" t="s">
        <v>4719</v>
      </c>
      <c r="H481" s="104" t="s">
        <v>5152</v>
      </c>
      <c r="I481" s="104" t="str">
        <f>VLOOKUP(F481,'[2]reporte_padron_nominal (3)'!$S$5:$AG$1309,14,FALSE)</f>
        <v>Técnico superior completo</v>
      </c>
      <c r="J481" s="104" t="str">
        <f>VLOOKUP(F481,'[2]reporte_padron_nominal (3)'!$S$5:$AG$1309,15,FALSE)</f>
        <v>TECNICO EN COMPUTACION E INFORMATICA/EN COMPUTADORAS</v>
      </c>
      <c r="K481" s="131"/>
      <c r="L481" s="131"/>
      <c r="M481" s="130"/>
      <c r="N481" s="130">
        <v>1</v>
      </c>
      <c r="O481" s="130">
        <v>6</v>
      </c>
      <c r="P481" s="130">
        <f t="shared" si="8"/>
        <v>6600</v>
      </c>
      <c r="Q481" s="130">
        <v>12</v>
      </c>
      <c r="R481" s="130">
        <v>12</v>
      </c>
    </row>
    <row r="482" spans="1:18" s="40" customFormat="1" x14ac:dyDescent="0.2">
      <c r="A482" s="322" t="s">
        <v>4549</v>
      </c>
      <c r="B482" s="295" t="s">
        <v>8075</v>
      </c>
      <c r="C482" s="297" t="s">
        <v>153</v>
      </c>
      <c r="D482" s="297" t="s">
        <v>5149</v>
      </c>
      <c r="E482" s="436">
        <v>1000</v>
      </c>
      <c r="F482" s="297" t="s">
        <v>4746</v>
      </c>
      <c r="G482" s="443" t="s">
        <v>4747</v>
      </c>
      <c r="H482" s="104" t="s">
        <v>5149</v>
      </c>
      <c r="I482" s="104" t="str">
        <f>VLOOKUP(F482,'[2]reporte_padron_nominal (3)'!$S$5:$AG$1309,14,FALSE)</f>
        <v>Técnico superior incompleto</v>
      </c>
      <c r="J482" s="104" t="str">
        <f>VLOOKUP(F482,'[2]reporte_padron_nominal (3)'!$S$5:$AG$1309,15,FALSE)</f>
        <v>TECNICO EN MANTENIMIENTO</v>
      </c>
      <c r="K482" s="131"/>
      <c r="L482" s="131"/>
      <c r="M482" s="130"/>
      <c r="N482" s="130">
        <v>1</v>
      </c>
      <c r="O482" s="130">
        <v>6</v>
      </c>
      <c r="P482" s="130">
        <f t="shared" si="8"/>
        <v>6000</v>
      </c>
      <c r="Q482" s="130">
        <v>12</v>
      </c>
      <c r="R482" s="130">
        <v>12</v>
      </c>
    </row>
    <row r="483" spans="1:18" s="40" customFormat="1" x14ac:dyDescent="0.2">
      <c r="A483" s="322" t="s">
        <v>4549</v>
      </c>
      <c r="B483" s="295" t="s">
        <v>8075</v>
      </c>
      <c r="C483" s="297" t="s">
        <v>153</v>
      </c>
      <c r="D483" s="297" t="s">
        <v>5146</v>
      </c>
      <c r="E483" s="436">
        <v>1200</v>
      </c>
      <c r="F483" s="297" t="s">
        <v>4953</v>
      </c>
      <c r="G483" s="443" t="s">
        <v>4954</v>
      </c>
      <c r="H483" s="104" t="s">
        <v>5146</v>
      </c>
      <c r="I483" s="104" t="str">
        <f>VLOOKUP(F483,'[2]reporte_padron_nominal (3)'!$S$5:$AG$1309,14,FALSE)</f>
        <v>Técnico superior completo</v>
      </c>
      <c r="J483" s="104" t="str">
        <f>VLOOKUP(F483,'[2]reporte_padron_nominal (3)'!$S$5:$AG$1309,15,FALSE)</f>
        <v>TECNICO EN COMPUTACION E INFORMATICA/EN COMPUTADORAS</v>
      </c>
      <c r="K483" s="131"/>
      <c r="L483" s="131"/>
      <c r="M483" s="130"/>
      <c r="N483" s="130">
        <v>1</v>
      </c>
      <c r="O483" s="130">
        <v>6</v>
      </c>
      <c r="P483" s="130">
        <f t="shared" si="8"/>
        <v>7200</v>
      </c>
      <c r="Q483" s="130">
        <v>12</v>
      </c>
      <c r="R483" s="130">
        <v>12</v>
      </c>
    </row>
    <row r="484" spans="1:18" s="40" customFormat="1" x14ac:dyDescent="0.2">
      <c r="A484" s="322" t="s">
        <v>4549</v>
      </c>
      <c r="B484" s="295" t="s">
        <v>8075</v>
      </c>
      <c r="C484" s="297" t="s">
        <v>153</v>
      </c>
      <c r="D484" s="297" t="s">
        <v>2088</v>
      </c>
      <c r="E484" s="436">
        <v>2000</v>
      </c>
      <c r="F484" s="297" t="s">
        <v>4965</v>
      </c>
      <c r="G484" s="443" t="s">
        <v>4966</v>
      </c>
      <c r="H484" s="104" t="s">
        <v>2088</v>
      </c>
      <c r="I484" s="104" t="str">
        <f>VLOOKUP(F484,'[2]reporte_padron_nominal (3)'!$S$5:$AG$1309,14,FALSE)</f>
        <v>Superior completo</v>
      </c>
      <c r="J484" s="104" t="str">
        <f>VLOOKUP(F484,'[2]reporte_padron_nominal (3)'!$S$5:$AG$1309,15,FALSE)</f>
        <v>OBSTETRA</v>
      </c>
      <c r="K484" s="131"/>
      <c r="L484" s="131"/>
      <c r="M484" s="130"/>
      <c r="N484" s="130">
        <v>1</v>
      </c>
      <c r="O484" s="130">
        <v>6</v>
      </c>
      <c r="P484" s="130">
        <f t="shared" si="8"/>
        <v>12000</v>
      </c>
      <c r="Q484" s="130">
        <v>12</v>
      </c>
      <c r="R484" s="130">
        <v>12</v>
      </c>
    </row>
    <row r="485" spans="1:18" s="40" customFormat="1" x14ac:dyDescent="0.2">
      <c r="A485" s="322" t="s">
        <v>4549</v>
      </c>
      <c r="B485" s="295" t="s">
        <v>8075</v>
      </c>
      <c r="C485" s="297" t="s">
        <v>153</v>
      </c>
      <c r="D485" s="297" t="s">
        <v>5149</v>
      </c>
      <c r="E485" s="436">
        <v>1000</v>
      </c>
      <c r="F485" s="297" t="s">
        <v>4714</v>
      </c>
      <c r="G485" s="443" t="s">
        <v>4715</v>
      </c>
      <c r="H485" s="104" t="s">
        <v>5149</v>
      </c>
      <c r="I485" s="104" t="str">
        <f>VLOOKUP(F485,'[2]reporte_padron_nominal (3)'!$S$5:$AG$1309,14,FALSE)</f>
        <v>Técnico superior completo</v>
      </c>
      <c r="J485" s="104" t="str">
        <f>VLOOKUP(F485,'[2]reporte_padron_nominal (3)'!$S$5:$AG$1309,15,FALSE)</f>
        <v>TECNICO EN MANTENIMIENTO</v>
      </c>
      <c r="K485" s="131"/>
      <c r="L485" s="131"/>
      <c r="M485" s="130"/>
      <c r="N485" s="130">
        <v>1</v>
      </c>
      <c r="O485" s="130">
        <v>6</v>
      </c>
      <c r="P485" s="130">
        <f t="shared" si="8"/>
        <v>6000</v>
      </c>
      <c r="Q485" s="130">
        <v>12</v>
      </c>
      <c r="R485" s="130">
        <v>12</v>
      </c>
    </row>
    <row r="486" spans="1:18" s="40" customFormat="1" x14ac:dyDescent="0.2">
      <c r="A486" s="322" t="s">
        <v>4549</v>
      </c>
      <c r="B486" s="295" t="s">
        <v>8075</v>
      </c>
      <c r="C486" s="297" t="s">
        <v>153</v>
      </c>
      <c r="D486" s="297" t="s">
        <v>5151</v>
      </c>
      <c r="E486" s="436">
        <v>2000</v>
      </c>
      <c r="F486" s="297" t="s">
        <v>4939</v>
      </c>
      <c r="G486" s="443" t="s">
        <v>4940</v>
      </c>
      <c r="H486" s="104" t="s">
        <v>5151</v>
      </c>
      <c r="I486" s="104" t="str">
        <f>VLOOKUP(F486,'[2]reporte_padron_nominal (3)'!$S$5:$AG$1309,14,FALSE)</f>
        <v>Superior completo</v>
      </c>
      <c r="J486" s="104" t="str">
        <f>VLOOKUP(F486,'[2]reporte_padron_nominal (3)'!$S$5:$AG$1309,15,FALSE)</f>
        <v>ENFERMERA(O)</v>
      </c>
      <c r="K486" s="131"/>
      <c r="L486" s="131"/>
      <c r="M486" s="130"/>
      <c r="N486" s="130">
        <v>1</v>
      </c>
      <c r="O486" s="130">
        <v>6</v>
      </c>
      <c r="P486" s="130">
        <f t="shared" si="8"/>
        <v>12000</v>
      </c>
      <c r="Q486" s="130">
        <v>12</v>
      </c>
      <c r="R486" s="130">
        <v>12</v>
      </c>
    </row>
    <row r="487" spans="1:18" s="40" customFormat="1" x14ac:dyDescent="0.2">
      <c r="A487" s="322" t="s">
        <v>4549</v>
      </c>
      <c r="B487" s="295" t="s">
        <v>8075</v>
      </c>
      <c r="C487" s="297" t="s">
        <v>153</v>
      </c>
      <c r="D487" s="297" t="s">
        <v>656</v>
      </c>
      <c r="E487" s="436">
        <v>1800</v>
      </c>
      <c r="F487" s="297" t="s">
        <v>4686</v>
      </c>
      <c r="G487" s="443" t="s">
        <v>4687</v>
      </c>
      <c r="H487" s="104" t="s">
        <v>656</v>
      </c>
      <c r="I487" s="104" t="str">
        <f>VLOOKUP(F487,'[2]reporte_padron_nominal (3)'!$S$5:$AG$1309,14,FALSE)</f>
        <v>Superior completo</v>
      </c>
      <c r="J487" s="104" t="str">
        <f>VLOOKUP(F487,'[2]reporte_padron_nominal (3)'!$S$5:$AG$1309,15,FALSE)</f>
        <v>QUIMICO FARMACEUTICO</v>
      </c>
      <c r="K487" s="131"/>
      <c r="L487" s="131"/>
      <c r="M487" s="130"/>
      <c r="N487" s="130">
        <v>1</v>
      </c>
      <c r="O487" s="130">
        <v>6</v>
      </c>
      <c r="P487" s="130">
        <f t="shared" si="8"/>
        <v>10800</v>
      </c>
      <c r="Q487" s="130">
        <v>12</v>
      </c>
      <c r="R487" s="130">
        <v>12</v>
      </c>
    </row>
    <row r="488" spans="1:18" s="40" customFormat="1" x14ac:dyDescent="0.2">
      <c r="A488" s="322" t="s">
        <v>4549</v>
      </c>
      <c r="B488" s="295" t="s">
        <v>8075</v>
      </c>
      <c r="C488" s="297" t="s">
        <v>153</v>
      </c>
      <c r="D488" s="297" t="s">
        <v>5151</v>
      </c>
      <c r="E488" s="436">
        <v>2000</v>
      </c>
      <c r="F488" s="297" t="s">
        <v>4846</v>
      </c>
      <c r="G488" s="443" t="s">
        <v>4847</v>
      </c>
      <c r="H488" s="104" t="s">
        <v>5151</v>
      </c>
      <c r="I488" s="104" t="str">
        <f>VLOOKUP(F488,'[2]reporte_padron_nominal (3)'!$S$5:$AG$1309,14,FALSE)</f>
        <v>Superior completo</v>
      </c>
      <c r="J488" s="104" t="str">
        <f>VLOOKUP(F488,'[2]reporte_padron_nominal (3)'!$S$5:$AG$1309,15,FALSE)</f>
        <v>ENFERMERA(O)</v>
      </c>
      <c r="K488" s="131"/>
      <c r="L488" s="131"/>
      <c r="M488" s="130"/>
      <c r="N488" s="130">
        <v>1</v>
      </c>
      <c r="O488" s="130">
        <v>6</v>
      </c>
      <c r="P488" s="130">
        <f t="shared" si="8"/>
        <v>12000</v>
      </c>
      <c r="Q488" s="130">
        <v>12</v>
      </c>
      <c r="R488" s="130">
        <v>12</v>
      </c>
    </row>
    <row r="489" spans="1:18" s="40" customFormat="1" x14ac:dyDescent="0.2">
      <c r="A489" s="322" t="s">
        <v>4549</v>
      </c>
      <c r="B489" s="295" t="s">
        <v>8075</v>
      </c>
      <c r="C489" s="297" t="s">
        <v>153</v>
      </c>
      <c r="D489" s="297" t="s">
        <v>2058</v>
      </c>
      <c r="E489" s="436">
        <v>2000</v>
      </c>
      <c r="F489" s="297" t="s">
        <v>4949</v>
      </c>
      <c r="G489" s="443" t="s">
        <v>4950</v>
      </c>
      <c r="H489" s="104" t="s">
        <v>2058</v>
      </c>
      <c r="I489" s="104" t="str">
        <f>VLOOKUP(F489,'[2]reporte_padron_nominal (3)'!$S$5:$AG$1309,14,FALSE)</f>
        <v>Superior completo</v>
      </c>
      <c r="J489" s="104" t="str">
        <f>VLOOKUP(F489,'[2]reporte_padron_nominal (3)'!$S$5:$AG$1309,15,FALSE)</f>
        <v>BIOLOGO</v>
      </c>
      <c r="K489" s="131"/>
      <c r="L489" s="131"/>
      <c r="M489" s="130"/>
      <c r="N489" s="130">
        <v>1</v>
      </c>
      <c r="O489" s="130">
        <v>6</v>
      </c>
      <c r="P489" s="130">
        <f t="shared" si="8"/>
        <v>12000</v>
      </c>
      <c r="Q489" s="130">
        <v>12</v>
      </c>
      <c r="R489" s="130">
        <v>12</v>
      </c>
    </row>
    <row r="490" spans="1:18" s="40" customFormat="1" x14ac:dyDescent="0.2">
      <c r="A490" s="322" t="s">
        <v>4549</v>
      </c>
      <c r="B490" s="295" t="s">
        <v>8075</v>
      </c>
      <c r="C490" s="297" t="s">
        <v>153</v>
      </c>
      <c r="D490" s="297" t="s">
        <v>2088</v>
      </c>
      <c r="E490" s="436">
        <v>2000</v>
      </c>
      <c r="F490" s="297" t="s">
        <v>4754</v>
      </c>
      <c r="G490" s="443" t="s">
        <v>4755</v>
      </c>
      <c r="H490" s="104" t="s">
        <v>2088</v>
      </c>
      <c r="I490" s="104" t="str">
        <f>VLOOKUP(F490,'[2]reporte_padron_nominal (3)'!$S$5:$AG$1309,14,FALSE)</f>
        <v>Superior completo</v>
      </c>
      <c r="J490" s="104" t="str">
        <f>VLOOKUP(F490,'[2]reporte_padron_nominal (3)'!$S$5:$AG$1309,15,FALSE)</f>
        <v>OBSTETRA</v>
      </c>
      <c r="K490" s="131"/>
      <c r="L490" s="131"/>
      <c r="M490" s="130"/>
      <c r="N490" s="130">
        <v>1</v>
      </c>
      <c r="O490" s="130">
        <v>6</v>
      </c>
      <c r="P490" s="130">
        <f t="shared" si="8"/>
        <v>12000</v>
      </c>
      <c r="Q490" s="130">
        <v>12</v>
      </c>
      <c r="R490" s="130">
        <v>12</v>
      </c>
    </row>
    <row r="491" spans="1:18" s="40" customFormat="1" x14ac:dyDescent="0.2">
      <c r="A491" s="322" t="s">
        <v>4549</v>
      </c>
      <c r="B491" s="295" t="s">
        <v>8075</v>
      </c>
      <c r="C491" s="297" t="s">
        <v>153</v>
      </c>
      <c r="D491" s="297" t="s">
        <v>717</v>
      </c>
      <c r="E491" s="436">
        <v>1400</v>
      </c>
      <c r="F491" s="297" t="s">
        <v>4933</v>
      </c>
      <c r="G491" s="443" t="s">
        <v>4934</v>
      </c>
      <c r="H491" s="104" t="s">
        <v>717</v>
      </c>
      <c r="I491" s="104" t="str">
        <f>VLOOKUP(F491,'[2]reporte_padron_nominal (3)'!$S$5:$AG$1309,14,FALSE)</f>
        <v>Técnico superior completo</v>
      </c>
      <c r="J491" s="104" t="str">
        <f>VLOOKUP(F491,'[2]reporte_padron_nominal (3)'!$S$5:$AG$1309,15,FALSE)</f>
        <v>TECNICO EN ENFERMERIA</v>
      </c>
      <c r="K491" s="131"/>
      <c r="L491" s="131"/>
      <c r="M491" s="130"/>
      <c r="N491" s="130">
        <v>1</v>
      </c>
      <c r="O491" s="130">
        <v>6</v>
      </c>
      <c r="P491" s="130">
        <f t="shared" si="8"/>
        <v>8400</v>
      </c>
      <c r="Q491" s="130">
        <v>12</v>
      </c>
      <c r="R491" s="130">
        <v>12</v>
      </c>
    </row>
    <row r="492" spans="1:18" s="40" customFormat="1" x14ac:dyDescent="0.2">
      <c r="A492" s="322" t="s">
        <v>4549</v>
      </c>
      <c r="B492" s="295" t="s">
        <v>8075</v>
      </c>
      <c r="C492" s="297" t="s">
        <v>153</v>
      </c>
      <c r="D492" s="297" t="s">
        <v>579</v>
      </c>
      <c r="E492" s="436">
        <v>1400</v>
      </c>
      <c r="F492" s="297" t="s">
        <v>4931</v>
      </c>
      <c r="G492" s="443" t="s">
        <v>4932</v>
      </c>
      <c r="H492" s="104" t="s">
        <v>579</v>
      </c>
      <c r="I492" s="104" t="str">
        <f>VLOOKUP(F492,'[2]reporte_padron_nominal (3)'!$S$5:$AG$1309,14,FALSE)</f>
        <v>Técnico superior completo</v>
      </c>
      <c r="J492" s="104" t="str">
        <f>VLOOKUP(F492,'[2]reporte_padron_nominal (3)'!$S$5:$AG$1309,15,FALSE)</f>
        <v>TECNICO EN ENFERMERIA</v>
      </c>
      <c r="K492" s="131"/>
      <c r="L492" s="131"/>
      <c r="M492" s="130"/>
      <c r="N492" s="130">
        <v>1</v>
      </c>
      <c r="O492" s="130">
        <v>6</v>
      </c>
      <c r="P492" s="130">
        <f t="shared" si="8"/>
        <v>8400</v>
      </c>
      <c r="Q492" s="130">
        <v>12</v>
      </c>
      <c r="R492" s="130">
        <v>12</v>
      </c>
    </row>
    <row r="493" spans="1:18" s="40" customFormat="1" x14ac:dyDescent="0.2">
      <c r="A493" s="322" t="s">
        <v>4549</v>
      </c>
      <c r="B493" s="295" t="s">
        <v>8075</v>
      </c>
      <c r="C493" s="297" t="s">
        <v>153</v>
      </c>
      <c r="D493" s="297" t="s">
        <v>5027</v>
      </c>
      <c r="E493" s="436">
        <v>1800</v>
      </c>
      <c r="F493" s="297" t="s">
        <v>4742</v>
      </c>
      <c r="G493" s="443" t="s">
        <v>4743</v>
      </c>
      <c r="H493" s="104" t="s">
        <v>5027</v>
      </c>
      <c r="I493" s="104" t="str">
        <f>VLOOKUP(F493,'[2]reporte_padron_nominal (3)'!$S$5:$AG$1309,14,FALSE)</f>
        <v>Superior completo</v>
      </c>
      <c r="J493" s="104" t="str">
        <f>VLOOKUP(F493,'[2]reporte_padron_nominal (3)'!$S$5:$AG$1309,15,FALSE)</f>
        <v>CIRUJANO DENTISTA</v>
      </c>
      <c r="K493" s="131"/>
      <c r="L493" s="131"/>
      <c r="M493" s="130"/>
      <c r="N493" s="130">
        <v>1</v>
      </c>
      <c r="O493" s="130">
        <v>6</v>
      </c>
      <c r="P493" s="130">
        <f t="shared" si="8"/>
        <v>10800</v>
      </c>
      <c r="Q493" s="130">
        <v>12</v>
      </c>
      <c r="R493" s="130">
        <v>12</v>
      </c>
    </row>
    <row r="494" spans="1:18" s="40" customFormat="1" x14ac:dyDescent="0.2">
      <c r="A494" s="322" t="s">
        <v>4549</v>
      </c>
      <c r="B494" s="295" t="s">
        <v>8075</v>
      </c>
      <c r="C494" s="297" t="s">
        <v>153</v>
      </c>
      <c r="D494" s="297" t="s">
        <v>656</v>
      </c>
      <c r="E494" s="436">
        <v>2200</v>
      </c>
      <c r="F494" s="297" t="s">
        <v>4558</v>
      </c>
      <c r="G494" s="443" t="s">
        <v>4559</v>
      </c>
      <c r="H494" s="104" t="s">
        <v>656</v>
      </c>
      <c r="I494" s="104" t="str">
        <f>VLOOKUP(F494,'[2]reporte_padron_nominal (3)'!$S$5:$AG$1309,14,FALSE)</f>
        <v>Superior completo</v>
      </c>
      <c r="J494" s="104" t="str">
        <f>VLOOKUP(F494,'[2]reporte_padron_nominal (3)'!$S$5:$AG$1309,15,FALSE)</f>
        <v>QUIMICO FARMACEUTICO</v>
      </c>
      <c r="K494" s="131"/>
      <c r="L494" s="131"/>
      <c r="M494" s="130"/>
      <c r="N494" s="130">
        <v>1</v>
      </c>
      <c r="O494" s="130">
        <v>6</v>
      </c>
      <c r="P494" s="130">
        <f t="shared" si="8"/>
        <v>13200</v>
      </c>
      <c r="Q494" s="130">
        <v>12</v>
      </c>
      <c r="R494" s="130">
        <v>12</v>
      </c>
    </row>
    <row r="495" spans="1:18" s="40" customFormat="1" x14ac:dyDescent="0.2">
      <c r="A495" s="322" t="s">
        <v>4549</v>
      </c>
      <c r="B495" s="295" t="s">
        <v>8075</v>
      </c>
      <c r="C495" s="297" t="s">
        <v>153</v>
      </c>
      <c r="D495" s="297" t="s">
        <v>625</v>
      </c>
      <c r="E495" s="436">
        <v>2200</v>
      </c>
      <c r="F495" s="297" t="s">
        <v>4576</v>
      </c>
      <c r="G495" s="443" t="s">
        <v>4577</v>
      </c>
      <c r="H495" s="104" t="s">
        <v>625</v>
      </c>
      <c r="I495" s="104" t="str">
        <f>VLOOKUP(F495,'[2]reporte_padron_nominal (3)'!$S$5:$AG$1309,14,FALSE)</f>
        <v>Superior completo</v>
      </c>
      <c r="J495" s="104" t="str">
        <f>VLOOKUP(F495,'[2]reporte_padron_nominal (3)'!$S$5:$AG$1309,15,FALSE)</f>
        <v>INGENIERO DE SISTEMAS E INFORMATICA</v>
      </c>
      <c r="K495" s="131"/>
      <c r="L495" s="131"/>
      <c r="M495" s="130"/>
      <c r="N495" s="130">
        <v>1</v>
      </c>
      <c r="O495" s="130">
        <v>6</v>
      </c>
      <c r="P495" s="130">
        <f t="shared" si="8"/>
        <v>13200</v>
      </c>
      <c r="Q495" s="130">
        <v>12</v>
      </c>
      <c r="R495" s="130">
        <v>12</v>
      </c>
    </row>
    <row r="496" spans="1:18" s="40" customFormat="1" x14ac:dyDescent="0.2">
      <c r="A496" s="322" t="s">
        <v>4549</v>
      </c>
      <c r="B496" s="295" t="s">
        <v>8075</v>
      </c>
      <c r="C496" s="297" t="s">
        <v>153</v>
      </c>
      <c r="D496" s="297" t="s">
        <v>579</v>
      </c>
      <c r="E496" s="436">
        <v>1200</v>
      </c>
      <c r="F496" s="297" t="s">
        <v>4878</v>
      </c>
      <c r="G496" s="443" t="s">
        <v>4879</v>
      </c>
      <c r="H496" s="104" t="s">
        <v>579</v>
      </c>
      <c r="I496" s="104" t="str">
        <f>VLOOKUP(F496,'[2]reporte_padron_nominal (3)'!$S$5:$AG$1309,14,FALSE)</f>
        <v>Técnico superior completo</v>
      </c>
      <c r="J496" s="104" t="str">
        <f>VLOOKUP(F496,'[2]reporte_padron_nominal (3)'!$S$5:$AG$1309,15,FALSE)</f>
        <v>TECNICO EN ENFERMERIA</v>
      </c>
      <c r="K496" s="131"/>
      <c r="L496" s="131"/>
      <c r="M496" s="130"/>
      <c r="N496" s="130">
        <v>1</v>
      </c>
      <c r="O496" s="130">
        <v>6</v>
      </c>
      <c r="P496" s="130">
        <f t="shared" si="8"/>
        <v>7200</v>
      </c>
      <c r="Q496" s="130">
        <v>12</v>
      </c>
      <c r="R496" s="130">
        <v>12</v>
      </c>
    </row>
    <row r="497" spans="1:18" s="40" customFormat="1" x14ac:dyDescent="0.2">
      <c r="A497" s="322" t="s">
        <v>4549</v>
      </c>
      <c r="B497" s="295" t="s">
        <v>8075</v>
      </c>
      <c r="C497" s="297" t="s">
        <v>153</v>
      </c>
      <c r="D497" s="297" t="s">
        <v>579</v>
      </c>
      <c r="E497" s="436">
        <v>1200</v>
      </c>
      <c r="F497" s="297" t="s">
        <v>4969</v>
      </c>
      <c r="G497" s="443" t="s">
        <v>4970</v>
      </c>
      <c r="H497" s="104" t="s">
        <v>579</v>
      </c>
      <c r="I497" s="104" t="str">
        <f>VLOOKUP(F497,'[2]reporte_padron_nominal (3)'!$S$5:$AG$1309,14,FALSE)</f>
        <v>Técnico superior completo</v>
      </c>
      <c r="J497" s="104" t="str">
        <f>VLOOKUP(F497,'[2]reporte_padron_nominal (3)'!$S$5:$AG$1309,15,FALSE)</f>
        <v>TECNICO EN ENFERMERIA</v>
      </c>
      <c r="K497" s="131"/>
      <c r="L497" s="131"/>
      <c r="M497" s="130"/>
      <c r="N497" s="130">
        <v>1</v>
      </c>
      <c r="O497" s="130">
        <v>6</v>
      </c>
      <c r="P497" s="130">
        <f t="shared" si="8"/>
        <v>7200</v>
      </c>
      <c r="Q497" s="130">
        <v>12</v>
      </c>
      <c r="R497" s="130">
        <v>12</v>
      </c>
    </row>
    <row r="498" spans="1:18" s="40" customFormat="1" x14ac:dyDescent="0.2">
      <c r="A498" s="322" t="s">
        <v>4549</v>
      </c>
      <c r="B498" s="295" t="s">
        <v>8075</v>
      </c>
      <c r="C498" s="297" t="s">
        <v>153</v>
      </c>
      <c r="D498" s="297" t="s">
        <v>2153</v>
      </c>
      <c r="E498" s="436">
        <v>2000</v>
      </c>
      <c r="F498" s="297" t="s">
        <v>4961</v>
      </c>
      <c r="G498" s="443" t="s">
        <v>4962</v>
      </c>
      <c r="H498" s="104" t="s">
        <v>2153</v>
      </c>
      <c r="I498" s="104" t="str">
        <f>VLOOKUP(F498,'[2]reporte_padron_nominal (3)'!$S$5:$AG$1309,14,FALSE)</f>
        <v>Superior completo</v>
      </c>
      <c r="J498" s="104" t="str">
        <f>VLOOKUP(F498,'[2]reporte_padron_nominal (3)'!$S$5:$AG$1309,15,FALSE)</f>
        <v>CIRUJANO DENTISTA</v>
      </c>
      <c r="K498" s="131"/>
      <c r="L498" s="131"/>
      <c r="M498" s="130"/>
      <c r="N498" s="130">
        <v>1</v>
      </c>
      <c r="O498" s="130">
        <v>6</v>
      </c>
      <c r="P498" s="130">
        <f t="shared" si="8"/>
        <v>12000</v>
      </c>
      <c r="Q498" s="130">
        <v>12</v>
      </c>
      <c r="R498" s="130">
        <v>12</v>
      </c>
    </row>
    <row r="499" spans="1:18" s="40" customFormat="1" x14ac:dyDescent="0.2">
      <c r="A499" s="322" t="s">
        <v>4549</v>
      </c>
      <c r="B499" s="295" t="s">
        <v>8075</v>
      </c>
      <c r="C499" s="297" t="s">
        <v>153</v>
      </c>
      <c r="D499" s="297" t="s">
        <v>2088</v>
      </c>
      <c r="E499" s="436">
        <v>2400</v>
      </c>
      <c r="F499" s="297" t="s">
        <v>4925</v>
      </c>
      <c r="G499" s="443" t="s">
        <v>4926</v>
      </c>
      <c r="H499" s="104" t="s">
        <v>2088</v>
      </c>
      <c r="I499" s="104" t="s">
        <v>4764</v>
      </c>
      <c r="J499" s="104" t="s">
        <v>2088</v>
      </c>
      <c r="K499" s="131"/>
      <c r="L499" s="131"/>
      <c r="M499" s="130"/>
      <c r="N499" s="130">
        <v>1</v>
      </c>
      <c r="O499" s="130">
        <v>6</v>
      </c>
      <c r="P499" s="130">
        <f t="shared" si="8"/>
        <v>14400</v>
      </c>
      <c r="Q499" s="130">
        <v>12</v>
      </c>
      <c r="R499" s="130">
        <v>12</v>
      </c>
    </row>
    <row r="500" spans="1:18" s="40" customFormat="1" x14ac:dyDescent="0.2">
      <c r="A500" s="322" t="s">
        <v>4549</v>
      </c>
      <c r="B500" s="295" t="s">
        <v>8075</v>
      </c>
      <c r="C500" s="297" t="s">
        <v>153</v>
      </c>
      <c r="D500" s="297" t="s">
        <v>821</v>
      </c>
      <c r="E500" s="436">
        <v>1200</v>
      </c>
      <c r="F500" s="297" t="s">
        <v>4864</v>
      </c>
      <c r="G500" s="443" t="s">
        <v>4865</v>
      </c>
      <c r="H500" s="104" t="s">
        <v>821</v>
      </c>
      <c r="I500" s="104" t="str">
        <f>VLOOKUP(F500,'[2]reporte_padron_nominal (3)'!$S$5:$AG$1309,14,FALSE)</f>
        <v>Técnico superior completo</v>
      </c>
      <c r="J500" s="104" t="str">
        <f>VLOOKUP(F500,'[2]reporte_padron_nominal (3)'!$S$5:$AG$1309,15,FALSE)</f>
        <v>TECNICO DE FARMACIA</v>
      </c>
      <c r="K500" s="131"/>
      <c r="L500" s="131"/>
      <c r="M500" s="130"/>
      <c r="N500" s="130">
        <v>1</v>
      </c>
      <c r="O500" s="130">
        <v>6</v>
      </c>
      <c r="P500" s="130">
        <f t="shared" si="8"/>
        <v>7200</v>
      </c>
      <c r="Q500" s="130">
        <v>12</v>
      </c>
      <c r="R500" s="130">
        <v>12</v>
      </c>
    </row>
    <row r="501" spans="1:18" s="40" customFormat="1" x14ac:dyDescent="0.2">
      <c r="A501" s="322" t="s">
        <v>4549</v>
      </c>
      <c r="B501" s="295" t="s">
        <v>8075</v>
      </c>
      <c r="C501" s="297" t="s">
        <v>153</v>
      </c>
      <c r="D501" s="297" t="s">
        <v>2088</v>
      </c>
      <c r="E501" s="436">
        <v>2000</v>
      </c>
      <c r="F501" s="297" t="s">
        <v>4854</v>
      </c>
      <c r="G501" s="443" t="s">
        <v>4855</v>
      </c>
      <c r="H501" s="104" t="s">
        <v>2088</v>
      </c>
      <c r="I501" s="104" t="str">
        <f>VLOOKUP(F501,'[2]reporte_padron_nominal (3)'!$S$5:$AG$1309,14,FALSE)</f>
        <v>Superior completo</v>
      </c>
      <c r="J501" s="104" t="str">
        <f>VLOOKUP(F501,'[2]reporte_padron_nominal (3)'!$S$5:$AG$1309,15,FALSE)</f>
        <v>OBSTETRA</v>
      </c>
      <c r="K501" s="131"/>
      <c r="L501" s="131"/>
      <c r="M501" s="130"/>
      <c r="N501" s="130">
        <v>1</v>
      </c>
      <c r="O501" s="130">
        <v>6</v>
      </c>
      <c r="P501" s="130">
        <f t="shared" si="8"/>
        <v>12000</v>
      </c>
      <c r="Q501" s="130">
        <v>12</v>
      </c>
      <c r="R501" s="130">
        <v>12</v>
      </c>
    </row>
    <row r="502" spans="1:18" s="40" customFormat="1" x14ac:dyDescent="0.2">
      <c r="A502" s="322" t="s">
        <v>4549</v>
      </c>
      <c r="B502" s="295" t="s">
        <v>8075</v>
      </c>
      <c r="C502" s="297" t="s">
        <v>153</v>
      </c>
      <c r="D502" s="297" t="s">
        <v>2088</v>
      </c>
      <c r="E502" s="436">
        <v>2000</v>
      </c>
      <c r="F502" s="297" t="s">
        <v>4856</v>
      </c>
      <c r="G502" s="443" t="s">
        <v>4857</v>
      </c>
      <c r="H502" s="104" t="s">
        <v>2088</v>
      </c>
      <c r="I502" s="104" t="str">
        <f>VLOOKUP(F502,'[2]reporte_padron_nominal (3)'!$S$5:$AG$1309,14,FALSE)</f>
        <v>Superior completo</v>
      </c>
      <c r="J502" s="104" t="str">
        <f>VLOOKUP(F502,'[2]reporte_padron_nominal (3)'!$S$5:$AG$1309,15,FALSE)</f>
        <v>OBSTETRA</v>
      </c>
      <c r="K502" s="131"/>
      <c r="L502" s="131"/>
      <c r="M502" s="130"/>
      <c r="N502" s="130">
        <v>1</v>
      </c>
      <c r="O502" s="130">
        <v>6</v>
      </c>
      <c r="P502" s="130">
        <f t="shared" si="8"/>
        <v>12000</v>
      </c>
      <c r="Q502" s="130">
        <v>12</v>
      </c>
      <c r="R502" s="130">
        <v>12</v>
      </c>
    </row>
    <row r="503" spans="1:18" s="40" customFormat="1" x14ac:dyDescent="0.2">
      <c r="A503" s="322" t="s">
        <v>4549</v>
      </c>
      <c r="B503" s="295" t="s">
        <v>8075</v>
      </c>
      <c r="C503" s="297" t="s">
        <v>153</v>
      </c>
      <c r="D503" s="297" t="s">
        <v>682</v>
      </c>
      <c r="E503" s="436">
        <v>3000</v>
      </c>
      <c r="F503" s="297" t="s">
        <v>4734</v>
      </c>
      <c r="G503" s="443" t="s">
        <v>4735</v>
      </c>
      <c r="H503" s="104" t="s">
        <v>682</v>
      </c>
      <c r="I503" s="104" t="str">
        <f>VLOOKUP(F503,'[2]reporte_padron_nominal (3)'!$S$5:$AG$1309,14,FALSE)</f>
        <v>Superior completo</v>
      </c>
      <c r="J503" s="104" t="str">
        <f>VLOOKUP(F503,'[2]reporte_padron_nominal (3)'!$S$5:$AG$1309,15,FALSE)</f>
        <v>MEDICO CIRUJANO</v>
      </c>
      <c r="K503" s="131"/>
      <c r="L503" s="131"/>
      <c r="M503" s="130"/>
      <c r="N503" s="130">
        <v>1</v>
      </c>
      <c r="O503" s="130">
        <v>6</v>
      </c>
      <c r="P503" s="130">
        <f t="shared" si="8"/>
        <v>18000</v>
      </c>
      <c r="Q503" s="130">
        <v>12</v>
      </c>
      <c r="R503" s="130">
        <v>12</v>
      </c>
    </row>
    <row r="504" spans="1:18" s="40" customFormat="1" x14ac:dyDescent="0.2">
      <c r="A504" s="322" t="s">
        <v>4549</v>
      </c>
      <c r="B504" s="295" t="s">
        <v>8075</v>
      </c>
      <c r="C504" s="297" t="s">
        <v>153</v>
      </c>
      <c r="D504" s="297" t="s">
        <v>2088</v>
      </c>
      <c r="E504" s="436">
        <v>1800</v>
      </c>
      <c r="F504" s="297" t="s">
        <v>4690</v>
      </c>
      <c r="G504" s="443" t="s">
        <v>4691</v>
      </c>
      <c r="H504" s="104" t="s">
        <v>2088</v>
      </c>
      <c r="I504" s="104" t="str">
        <f>VLOOKUP(F504,'[2]reporte_padron_nominal (3)'!$S$5:$AG$1309,14,FALSE)</f>
        <v>Superior completo</v>
      </c>
      <c r="J504" s="104" t="str">
        <f>VLOOKUP(F504,'[2]reporte_padron_nominal (3)'!$S$5:$AG$1309,15,FALSE)</f>
        <v>OBSTETRA</v>
      </c>
      <c r="K504" s="131"/>
      <c r="L504" s="131"/>
      <c r="M504" s="130"/>
      <c r="N504" s="130">
        <v>1</v>
      </c>
      <c r="O504" s="130">
        <v>6</v>
      </c>
      <c r="P504" s="130">
        <f t="shared" si="8"/>
        <v>10800</v>
      </c>
      <c r="Q504" s="130">
        <v>12</v>
      </c>
      <c r="R504" s="130">
        <v>12</v>
      </c>
    </row>
    <row r="505" spans="1:18" s="40" customFormat="1" x14ac:dyDescent="0.2">
      <c r="A505" s="322" t="s">
        <v>4549</v>
      </c>
      <c r="B505" s="295" t="s">
        <v>8075</v>
      </c>
      <c r="C505" s="297" t="s">
        <v>153</v>
      </c>
      <c r="D505" s="297" t="s">
        <v>5151</v>
      </c>
      <c r="E505" s="436">
        <v>2500</v>
      </c>
      <c r="F505" s="297" t="s">
        <v>4720</v>
      </c>
      <c r="G505" s="443" t="s">
        <v>4721</v>
      </c>
      <c r="H505" s="104" t="s">
        <v>5151</v>
      </c>
      <c r="I505" s="104" t="str">
        <f>VLOOKUP(F505,'[2]reporte_padron_nominal (3)'!$S$5:$AG$1309,14,FALSE)</f>
        <v>Superior completo</v>
      </c>
      <c r="J505" s="104" t="str">
        <f>VLOOKUP(F505,'[2]reporte_padron_nominal (3)'!$S$5:$AG$1309,15,FALSE)</f>
        <v>ENFERMERA(O)</v>
      </c>
      <c r="K505" s="131"/>
      <c r="L505" s="131"/>
      <c r="M505" s="130"/>
      <c r="N505" s="130">
        <v>1</v>
      </c>
      <c r="O505" s="130">
        <v>6</v>
      </c>
      <c r="P505" s="130">
        <f t="shared" si="8"/>
        <v>15000</v>
      </c>
      <c r="Q505" s="130">
        <v>12</v>
      </c>
      <c r="R505" s="130">
        <v>12</v>
      </c>
    </row>
    <row r="506" spans="1:18" s="40" customFormat="1" x14ac:dyDescent="0.2">
      <c r="A506" s="322" t="s">
        <v>4549</v>
      </c>
      <c r="B506" s="295" t="s">
        <v>8075</v>
      </c>
      <c r="C506" s="297" t="s">
        <v>153</v>
      </c>
      <c r="D506" s="297" t="s">
        <v>2088</v>
      </c>
      <c r="E506" s="436">
        <v>1800</v>
      </c>
      <c r="F506" s="297" t="s">
        <v>4726</v>
      </c>
      <c r="G506" s="443" t="s">
        <v>4727</v>
      </c>
      <c r="H506" s="104" t="s">
        <v>2088</v>
      </c>
      <c r="I506" s="104" t="str">
        <f>VLOOKUP(F506,'[2]reporte_padron_nominal (3)'!$S$5:$AG$1309,14,FALSE)</f>
        <v>Superior completo</v>
      </c>
      <c r="J506" s="104" t="str">
        <f>VLOOKUP(F506,'[2]reporte_padron_nominal (3)'!$S$5:$AG$1309,15,FALSE)</f>
        <v>OBSTETRA</v>
      </c>
      <c r="K506" s="131"/>
      <c r="L506" s="131"/>
      <c r="M506" s="130"/>
      <c r="N506" s="130">
        <v>1</v>
      </c>
      <c r="O506" s="130">
        <v>6</v>
      </c>
      <c r="P506" s="130">
        <f t="shared" si="8"/>
        <v>10800</v>
      </c>
      <c r="Q506" s="130">
        <v>12</v>
      </c>
      <c r="R506" s="130">
        <v>12</v>
      </c>
    </row>
    <row r="507" spans="1:18" s="40" customFormat="1" x14ac:dyDescent="0.2">
      <c r="A507" s="322" t="s">
        <v>4549</v>
      </c>
      <c r="B507" s="295" t="s">
        <v>8075</v>
      </c>
      <c r="C507" s="297" t="s">
        <v>153</v>
      </c>
      <c r="D507" s="297" t="s">
        <v>2088</v>
      </c>
      <c r="E507" s="436">
        <v>1800</v>
      </c>
      <c r="F507" s="297" t="s">
        <v>4736</v>
      </c>
      <c r="G507" s="443" t="s">
        <v>4737</v>
      </c>
      <c r="H507" s="104" t="s">
        <v>2088</v>
      </c>
      <c r="I507" s="104" t="str">
        <f>VLOOKUP(F507,'[2]reporte_padron_nominal (3)'!$S$5:$AG$1309,14,FALSE)</f>
        <v>Superior completo</v>
      </c>
      <c r="J507" s="104" t="str">
        <f>VLOOKUP(F507,'[2]reporte_padron_nominal (3)'!$S$5:$AG$1309,15,FALSE)</f>
        <v>OBSTETRA</v>
      </c>
      <c r="K507" s="131"/>
      <c r="L507" s="131"/>
      <c r="M507" s="130"/>
      <c r="N507" s="130">
        <v>1</v>
      </c>
      <c r="O507" s="130">
        <v>6</v>
      </c>
      <c r="P507" s="130">
        <f t="shared" si="8"/>
        <v>10800</v>
      </c>
      <c r="Q507" s="130">
        <v>12</v>
      </c>
      <c r="R507" s="130">
        <v>12</v>
      </c>
    </row>
    <row r="508" spans="1:18" s="40" customFormat="1" x14ac:dyDescent="0.2">
      <c r="A508" s="322" t="s">
        <v>4549</v>
      </c>
      <c r="B508" s="295" t="s">
        <v>8075</v>
      </c>
      <c r="C508" s="297" t="s">
        <v>153</v>
      </c>
      <c r="D508" s="297" t="s">
        <v>2088</v>
      </c>
      <c r="E508" s="436">
        <v>2000</v>
      </c>
      <c r="F508" s="297" t="s">
        <v>4758</v>
      </c>
      <c r="G508" s="443" t="s">
        <v>4759</v>
      </c>
      <c r="H508" s="104" t="s">
        <v>2088</v>
      </c>
      <c r="I508" s="104" t="str">
        <f>VLOOKUP(F508,'[2]reporte_padron_nominal (3)'!$S$5:$AG$1309,14,FALSE)</f>
        <v>Superior completo</v>
      </c>
      <c r="J508" s="104" t="str">
        <f>VLOOKUP(F508,'[2]reporte_padron_nominal (3)'!$S$5:$AG$1309,15,FALSE)</f>
        <v>OBSTETRA</v>
      </c>
      <c r="K508" s="131"/>
      <c r="L508" s="131"/>
      <c r="M508" s="130"/>
      <c r="N508" s="130">
        <v>1</v>
      </c>
      <c r="O508" s="130">
        <v>6</v>
      </c>
      <c r="P508" s="130">
        <f t="shared" si="8"/>
        <v>12000</v>
      </c>
      <c r="Q508" s="130">
        <v>12</v>
      </c>
      <c r="R508" s="130">
        <v>12</v>
      </c>
    </row>
    <row r="509" spans="1:18" s="40" customFormat="1" x14ac:dyDescent="0.2">
      <c r="A509" s="322" t="s">
        <v>4549</v>
      </c>
      <c r="B509" s="295" t="s">
        <v>8075</v>
      </c>
      <c r="C509" s="297" t="s">
        <v>153</v>
      </c>
      <c r="D509" s="297" t="s">
        <v>2088</v>
      </c>
      <c r="E509" s="436">
        <v>2000</v>
      </c>
      <c r="F509" s="297" t="s">
        <v>4756</v>
      </c>
      <c r="G509" s="443" t="s">
        <v>4757</v>
      </c>
      <c r="H509" s="104" t="s">
        <v>2088</v>
      </c>
      <c r="I509" s="104" t="str">
        <f>VLOOKUP(F509,'[2]reporte_padron_nominal (3)'!$S$5:$AG$1309,14,FALSE)</f>
        <v>Superior completo</v>
      </c>
      <c r="J509" s="104" t="str">
        <f>VLOOKUP(F509,'[2]reporte_padron_nominal (3)'!$S$5:$AG$1309,15,FALSE)</f>
        <v>OBSTETRA</v>
      </c>
      <c r="K509" s="131"/>
      <c r="L509" s="131"/>
      <c r="M509" s="130"/>
      <c r="N509" s="130">
        <v>1</v>
      </c>
      <c r="O509" s="130">
        <v>6</v>
      </c>
      <c r="P509" s="130">
        <f t="shared" si="8"/>
        <v>12000</v>
      </c>
      <c r="Q509" s="130">
        <v>12</v>
      </c>
      <c r="R509" s="130">
        <v>12</v>
      </c>
    </row>
    <row r="510" spans="1:18" s="40" customFormat="1" x14ac:dyDescent="0.2">
      <c r="A510" s="322" t="s">
        <v>4549</v>
      </c>
      <c r="B510" s="295" t="s">
        <v>8075</v>
      </c>
      <c r="C510" s="297" t="s">
        <v>153</v>
      </c>
      <c r="D510" s="297" t="s">
        <v>5151</v>
      </c>
      <c r="E510" s="436">
        <v>2000</v>
      </c>
      <c r="F510" s="297" t="s">
        <v>4860</v>
      </c>
      <c r="G510" s="443" t="s">
        <v>4861</v>
      </c>
      <c r="H510" s="104" t="s">
        <v>5151</v>
      </c>
      <c r="I510" s="104" t="str">
        <f>VLOOKUP(F510,'[2]reporte_padron_nominal (3)'!$S$5:$AG$1309,14,FALSE)</f>
        <v>Superior completo</v>
      </c>
      <c r="J510" s="104" t="str">
        <f>VLOOKUP(F510,'[2]reporte_padron_nominal (3)'!$S$5:$AG$1309,15,FALSE)</f>
        <v>ENFERMERA(O)</v>
      </c>
      <c r="K510" s="131"/>
      <c r="L510" s="131"/>
      <c r="M510" s="130"/>
      <c r="N510" s="130">
        <v>1</v>
      </c>
      <c r="O510" s="130">
        <v>6</v>
      </c>
      <c r="P510" s="130">
        <f t="shared" si="8"/>
        <v>12000</v>
      </c>
      <c r="Q510" s="130">
        <v>12</v>
      </c>
      <c r="R510" s="130">
        <v>12</v>
      </c>
    </row>
    <row r="511" spans="1:18" s="40" customFormat="1" x14ac:dyDescent="0.2">
      <c r="A511" s="322" t="s">
        <v>4549</v>
      </c>
      <c r="B511" s="295" t="s">
        <v>8075</v>
      </c>
      <c r="C511" s="297" t="s">
        <v>153</v>
      </c>
      <c r="D511" s="297" t="s">
        <v>579</v>
      </c>
      <c r="E511" s="436">
        <v>1200</v>
      </c>
      <c r="F511" s="297" t="s">
        <v>4882</v>
      </c>
      <c r="G511" s="443" t="s">
        <v>4883</v>
      </c>
      <c r="H511" s="104" t="s">
        <v>579</v>
      </c>
      <c r="I511" s="104" t="str">
        <f>VLOOKUP(F511,'[2]reporte_padron_nominal (3)'!$S$5:$AG$1309,14,FALSE)</f>
        <v>Técnico superior completo</v>
      </c>
      <c r="J511" s="104" t="str">
        <f>VLOOKUP(F511,'[2]reporte_padron_nominal (3)'!$S$5:$AG$1309,15,FALSE)</f>
        <v>TECNICO EN ENFERMERIA</v>
      </c>
      <c r="K511" s="131"/>
      <c r="L511" s="131"/>
      <c r="M511" s="130"/>
      <c r="N511" s="130">
        <v>1</v>
      </c>
      <c r="O511" s="130">
        <v>6</v>
      </c>
      <c r="P511" s="130">
        <f t="shared" si="8"/>
        <v>7200</v>
      </c>
      <c r="Q511" s="130">
        <v>12</v>
      </c>
      <c r="R511" s="130">
        <v>12</v>
      </c>
    </row>
    <row r="512" spans="1:18" s="40" customFormat="1" x14ac:dyDescent="0.2">
      <c r="A512" s="322" t="s">
        <v>4549</v>
      </c>
      <c r="B512" s="295" t="s">
        <v>8075</v>
      </c>
      <c r="C512" s="297" t="s">
        <v>153</v>
      </c>
      <c r="D512" s="297" t="s">
        <v>579</v>
      </c>
      <c r="E512" s="436">
        <v>1200</v>
      </c>
      <c r="F512" s="297" t="s">
        <v>4975</v>
      </c>
      <c r="G512" s="443" t="s">
        <v>4976</v>
      </c>
      <c r="H512" s="104" t="s">
        <v>579</v>
      </c>
      <c r="I512" s="104" t="str">
        <f>VLOOKUP(F512,'[2]reporte_padron_nominal (3)'!$S$5:$AG$1309,14,FALSE)</f>
        <v>Técnico superior completo</v>
      </c>
      <c r="J512" s="104" t="str">
        <f>VLOOKUP(F512,'[2]reporte_padron_nominal (3)'!$S$5:$AG$1309,15,FALSE)</f>
        <v>TECNICO EN ENFERMERIA</v>
      </c>
      <c r="K512" s="131"/>
      <c r="L512" s="131"/>
      <c r="M512" s="130"/>
      <c r="N512" s="130">
        <v>1</v>
      </c>
      <c r="O512" s="130">
        <v>6</v>
      </c>
      <c r="P512" s="130">
        <f t="shared" si="8"/>
        <v>7200</v>
      </c>
      <c r="Q512" s="130">
        <v>12</v>
      </c>
      <c r="R512" s="130">
        <v>12</v>
      </c>
    </row>
    <row r="513" spans="1:18" s="40" customFormat="1" x14ac:dyDescent="0.2">
      <c r="A513" s="322" t="s">
        <v>4549</v>
      </c>
      <c r="B513" s="295" t="s">
        <v>8075</v>
      </c>
      <c r="C513" s="297" t="s">
        <v>153</v>
      </c>
      <c r="D513" s="297" t="s">
        <v>5151</v>
      </c>
      <c r="E513" s="436">
        <v>2000</v>
      </c>
      <c r="F513" s="297" t="s">
        <v>4904</v>
      </c>
      <c r="G513" s="443" t="s">
        <v>4905</v>
      </c>
      <c r="H513" s="104" t="s">
        <v>5151</v>
      </c>
      <c r="I513" s="104" t="str">
        <f>VLOOKUP(F513,'[2]reporte_padron_nominal (3)'!$S$5:$AG$1309,14,FALSE)</f>
        <v>Superior completo</v>
      </c>
      <c r="J513" s="104" t="str">
        <f>VLOOKUP(F513,'[2]reporte_padron_nominal (3)'!$S$5:$AG$1309,15,FALSE)</f>
        <v>ENFERMERA(O)</v>
      </c>
      <c r="K513" s="131"/>
      <c r="L513" s="131"/>
      <c r="M513" s="130"/>
      <c r="N513" s="130">
        <v>1</v>
      </c>
      <c r="O513" s="130">
        <v>6</v>
      </c>
      <c r="P513" s="130">
        <f t="shared" si="8"/>
        <v>12000</v>
      </c>
      <c r="Q513" s="130">
        <v>12</v>
      </c>
      <c r="R513" s="130">
        <v>12</v>
      </c>
    </row>
    <row r="514" spans="1:18" s="40" customFormat="1" x14ac:dyDescent="0.2">
      <c r="A514" s="322" t="s">
        <v>4549</v>
      </c>
      <c r="B514" s="295" t="s">
        <v>8075</v>
      </c>
      <c r="C514" s="297" t="s">
        <v>153</v>
      </c>
      <c r="D514" s="297" t="s">
        <v>2088</v>
      </c>
      <c r="E514" s="436">
        <v>2000</v>
      </c>
      <c r="F514" s="297" t="s">
        <v>4945</v>
      </c>
      <c r="G514" s="443" t="s">
        <v>4946</v>
      </c>
      <c r="H514" s="104" t="s">
        <v>2088</v>
      </c>
      <c r="I514" s="104" t="str">
        <f>VLOOKUP(F514,'[2]reporte_padron_nominal (3)'!$S$5:$AG$1309,14,FALSE)</f>
        <v>Superior completo</v>
      </c>
      <c r="J514" s="104" t="str">
        <f>VLOOKUP(F514,'[2]reporte_padron_nominal (3)'!$S$5:$AG$1309,15,FALSE)</f>
        <v>OBSTETRA</v>
      </c>
      <c r="K514" s="131"/>
      <c r="L514" s="131"/>
      <c r="M514" s="130"/>
      <c r="N514" s="130">
        <v>1</v>
      </c>
      <c r="O514" s="130">
        <v>6</v>
      </c>
      <c r="P514" s="130">
        <f t="shared" si="8"/>
        <v>12000</v>
      </c>
      <c r="Q514" s="130">
        <v>12</v>
      </c>
      <c r="R514" s="130">
        <v>12</v>
      </c>
    </row>
    <row r="515" spans="1:18" s="40" customFormat="1" x14ac:dyDescent="0.2">
      <c r="A515" s="322" t="s">
        <v>4549</v>
      </c>
      <c r="B515" s="295" t="s">
        <v>8075</v>
      </c>
      <c r="C515" s="297" t="s">
        <v>153</v>
      </c>
      <c r="D515" s="297" t="s">
        <v>5151</v>
      </c>
      <c r="E515" s="436">
        <v>2000</v>
      </c>
      <c r="F515" s="297" t="s">
        <v>4876</v>
      </c>
      <c r="G515" s="443" t="s">
        <v>4877</v>
      </c>
      <c r="H515" s="104" t="s">
        <v>5151</v>
      </c>
      <c r="I515" s="104" t="str">
        <f>VLOOKUP(F515,'[2]reporte_padron_nominal (3)'!$S$5:$AG$1309,14,FALSE)</f>
        <v>Superior completo</v>
      </c>
      <c r="J515" s="104" t="str">
        <f>VLOOKUP(F515,'[2]reporte_padron_nominal (3)'!$S$5:$AG$1309,15,FALSE)</f>
        <v>ENFERMERA(O)</v>
      </c>
      <c r="K515" s="131"/>
      <c r="L515" s="131"/>
      <c r="M515" s="130"/>
      <c r="N515" s="130">
        <v>1</v>
      </c>
      <c r="O515" s="130">
        <v>6</v>
      </c>
      <c r="P515" s="130">
        <f t="shared" si="8"/>
        <v>12000</v>
      </c>
      <c r="Q515" s="130">
        <v>12</v>
      </c>
      <c r="R515" s="130">
        <v>12</v>
      </c>
    </row>
    <row r="516" spans="1:18" s="40" customFormat="1" x14ac:dyDescent="0.2">
      <c r="A516" s="322" t="s">
        <v>4549</v>
      </c>
      <c r="B516" s="295" t="s">
        <v>8075</v>
      </c>
      <c r="C516" s="297" t="s">
        <v>153</v>
      </c>
      <c r="D516" s="297" t="s">
        <v>579</v>
      </c>
      <c r="E516" s="436">
        <v>1400</v>
      </c>
      <c r="F516" s="297" t="s">
        <v>5153</v>
      </c>
      <c r="G516" s="443" t="s">
        <v>5154</v>
      </c>
      <c r="H516" s="104" t="s">
        <v>579</v>
      </c>
      <c r="I516" s="104" t="str">
        <f>VLOOKUP(F516,'[2]reporte_padron_nominal (3)'!$S$5:$AG$1309,14,FALSE)</f>
        <v>Técnico superior completo</v>
      </c>
      <c r="J516" s="104" t="str">
        <f>VLOOKUP(F516,'[2]reporte_padron_nominal (3)'!$S$5:$AG$1309,15,FALSE)</f>
        <v>TECNICO EN ENFERMERIA</v>
      </c>
      <c r="K516" s="131"/>
      <c r="L516" s="131"/>
      <c r="M516" s="130"/>
      <c r="N516" s="130">
        <v>1</v>
      </c>
      <c r="O516" s="130">
        <v>6</v>
      </c>
      <c r="P516" s="130">
        <f t="shared" si="8"/>
        <v>8400</v>
      </c>
      <c r="Q516" s="130">
        <v>12</v>
      </c>
      <c r="R516" s="130">
        <v>12</v>
      </c>
    </row>
    <row r="517" spans="1:18" s="40" customFormat="1" x14ac:dyDescent="0.2">
      <c r="A517" s="322" t="s">
        <v>4549</v>
      </c>
      <c r="B517" s="295" t="s">
        <v>8075</v>
      </c>
      <c r="C517" s="297" t="s">
        <v>153</v>
      </c>
      <c r="D517" s="297" t="s">
        <v>579</v>
      </c>
      <c r="E517" s="436">
        <v>1400</v>
      </c>
      <c r="F517" s="297" t="s">
        <v>4973</v>
      </c>
      <c r="G517" s="443" t="s">
        <v>4974</v>
      </c>
      <c r="H517" s="104" t="s">
        <v>579</v>
      </c>
      <c r="I517" s="104" t="str">
        <f>VLOOKUP(F517,'[2]reporte_padron_nominal (3)'!$S$5:$AG$1309,14,FALSE)</f>
        <v>Técnico superior completo</v>
      </c>
      <c r="J517" s="104" t="str">
        <f>VLOOKUP(F517,'[2]reporte_padron_nominal (3)'!$S$5:$AG$1309,15,FALSE)</f>
        <v>TECNICO EN ENFERMERIA</v>
      </c>
      <c r="K517" s="131"/>
      <c r="L517" s="131"/>
      <c r="M517" s="130"/>
      <c r="N517" s="130">
        <v>1</v>
      </c>
      <c r="O517" s="130">
        <v>6</v>
      </c>
      <c r="P517" s="130">
        <f t="shared" si="8"/>
        <v>8400</v>
      </c>
      <c r="Q517" s="130">
        <v>12</v>
      </c>
      <c r="R517" s="130">
        <v>12</v>
      </c>
    </row>
    <row r="518" spans="1:18" s="40" customFormat="1" x14ac:dyDescent="0.2">
      <c r="A518" s="322" t="s">
        <v>4549</v>
      </c>
      <c r="B518" s="295" t="s">
        <v>8075</v>
      </c>
      <c r="C518" s="297" t="s">
        <v>153</v>
      </c>
      <c r="D518" s="297" t="s">
        <v>2153</v>
      </c>
      <c r="E518" s="436">
        <v>2200</v>
      </c>
      <c r="F518" s="297" t="s">
        <v>4921</v>
      </c>
      <c r="G518" s="443" t="s">
        <v>4922</v>
      </c>
      <c r="H518" s="104" t="s">
        <v>2153</v>
      </c>
      <c r="I518" s="104" t="str">
        <f>VLOOKUP(F518,'[2]reporte_padron_nominal (3)'!$S$5:$AG$1309,14,FALSE)</f>
        <v>Superior completo</v>
      </c>
      <c r="J518" s="104" t="str">
        <f>VLOOKUP(F518,'[2]reporte_padron_nominal (3)'!$S$5:$AG$1309,15,FALSE)</f>
        <v>CIRUJANO DENTISTA</v>
      </c>
      <c r="K518" s="131"/>
      <c r="L518" s="131"/>
      <c r="M518" s="130"/>
      <c r="N518" s="130">
        <v>1</v>
      </c>
      <c r="O518" s="130">
        <v>6</v>
      </c>
      <c r="P518" s="130">
        <f t="shared" si="8"/>
        <v>13200</v>
      </c>
      <c r="Q518" s="130">
        <v>12</v>
      </c>
      <c r="R518" s="130">
        <v>12</v>
      </c>
    </row>
    <row r="519" spans="1:18" s="40" customFormat="1" x14ac:dyDescent="0.2">
      <c r="A519" s="322" t="s">
        <v>4549</v>
      </c>
      <c r="B519" s="295" t="s">
        <v>8075</v>
      </c>
      <c r="C519" s="297" t="s">
        <v>153</v>
      </c>
      <c r="D519" s="297" t="s">
        <v>2088</v>
      </c>
      <c r="E519" s="436">
        <v>2200</v>
      </c>
      <c r="F519" s="297" t="s">
        <v>4844</v>
      </c>
      <c r="G519" s="443" t="s">
        <v>4845</v>
      </c>
      <c r="H519" s="104" t="s">
        <v>2088</v>
      </c>
      <c r="I519" s="104" t="str">
        <f>VLOOKUP(F519,'[2]reporte_padron_nominal (3)'!$S$5:$AG$1309,14,FALSE)</f>
        <v>Superior completo</v>
      </c>
      <c r="J519" s="104" t="str">
        <f>VLOOKUP(F519,'[2]reporte_padron_nominal (3)'!$S$5:$AG$1309,15,FALSE)</f>
        <v>OBSTETRA</v>
      </c>
      <c r="K519" s="131"/>
      <c r="L519" s="131"/>
      <c r="M519" s="130"/>
      <c r="N519" s="130">
        <v>1</v>
      </c>
      <c r="O519" s="130">
        <v>6</v>
      </c>
      <c r="P519" s="130">
        <f t="shared" ref="P519:P582" si="9">+E519*O519</f>
        <v>13200</v>
      </c>
      <c r="Q519" s="130">
        <v>12</v>
      </c>
      <c r="R519" s="130">
        <v>12</v>
      </c>
    </row>
    <row r="520" spans="1:18" s="40" customFormat="1" x14ac:dyDescent="0.2">
      <c r="A520" s="322" t="s">
        <v>4549</v>
      </c>
      <c r="B520" s="295" t="s">
        <v>8075</v>
      </c>
      <c r="C520" s="297" t="s">
        <v>153</v>
      </c>
      <c r="D520" s="297" t="s">
        <v>2088</v>
      </c>
      <c r="E520" s="436">
        <v>2000</v>
      </c>
      <c r="F520" s="297" t="s">
        <v>4963</v>
      </c>
      <c r="G520" s="443" t="s">
        <v>4964</v>
      </c>
      <c r="H520" s="104" t="s">
        <v>2088</v>
      </c>
      <c r="I520" s="104" t="str">
        <f>VLOOKUP(F520,'[2]reporte_padron_nominal (3)'!$S$5:$AG$1309,14,FALSE)</f>
        <v>Superior completo</v>
      </c>
      <c r="J520" s="104" t="str">
        <f>VLOOKUP(F520,'[2]reporte_padron_nominal (3)'!$S$5:$AG$1309,15,FALSE)</f>
        <v>OBSTETRA</v>
      </c>
      <c r="K520" s="131"/>
      <c r="L520" s="131"/>
      <c r="M520" s="130"/>
      <c r="N520" s="130">
        <v>1</v>
      </c>
      <c r="O520" s="130">
        <v>6</v>
      </c>
      <c r="P520" s="130">
        <f t="shared" si="9"/>
        <v>12000</v>
      </c>
      <c r="Q520" s="130">
        <v>12</v>
      </c>
      <c r="R520" s="130">
        <v>12</v>
      </c>
    </row>
    <row r="521" spans="1:18" s="40" customFormat="1" x14ac:dyDescent="0.2">
      <c r="A521" s="322" t="s">
        <v>4549</v>
      </c>
      <c r="B521" s="295" t="s">
        <v>8075</v>
      </c>
      <c r="C521" s="297" t="s">
        <v>153</v>
      </c>
      <c r="D521" s="297" t="s">
        <v>2075</v>
      </c>
      <c r="E521" s="436">
        <v>2200</v>
      </c>
      <c r="F521" s="297" t="s">
        <v>4890</v>
      </c>
      <c r="G521" s="443" t="s">
        <v>4891</v>
      </c>
      <c r="H521" s="104" t="s">
        <v>2075</v>
      </c>
      <c r="I521" s="104" t="str">
        <f>VLOOKUP(F521,'[2]reporte_padron_nominal (3)'!$S$5:$AG$1309,14,FALSE)</f>
        <v>Superior completo</v>
      </c>
      <c r="J521" s="104" t="str">
        <f>VLOOKUP(F521,'[2]reporte_padron_nominal (3)'!$S$5:$AG$1309,15,FALSE)</f>
        <v>PSICOLOGO</v>
      </c>
      <c r="K521" s="131"/>
      <c r="L521" s="131"/>
      <c r="M521" s="130"/>
      <c r="N521" s="130">
        <v>1</v>
      </c>
      <c r="O521" s="130">
        <v>6</v>
      </c>
      <c r="P521" s="130">
        <f t="shared" si="9"/>
        <v>13200</v>
      </c>
      <c r="Q521" s="130">
        <v>12</v>
      </c>
      <c r="R521" s="130">
        <v>12</v>
      </c>
    </row>
    <row r="522" spans="1:18" s="40" customFormat="1" x14ac:dyDescent="0.2">
      <c r="A522" s="322" t="s">
        <v>4549</v>
      </c>
      <c r="B522" s="295" t="s">
        <v>8075</v>
      </c>
      <c r="C522" s="297" t="s">
        <v>153</v>
      </c>
      <c r="D522" s="297" t="s">
        <v>821</v>
      </c>
      <c r="E522" s="436">
        <v>1400</v>
      </c>
      <c r="F522" s="297" t="s">
        <v>4771</v>
      </c>
      <c r="G522" s="443" t="s">
        <v>4772</v>
      </c>
      <c r="H522" s="104" t="s">
        <v>821</v>
      </c>
      <c r="I522" s="104" t="str">
        <f>VLOOKUP(F522,'[2]reporte_padron_nominal (3)'!$S$5:$AG$1309,14,FALSE)</f>
        <v>Técnico superior completo</v>
      </c>
      <c r="J522" s="104" t="str">
        <f>VLOOKUP(F522,'[2]reporte_padron_nominal (3)'!$S$5:$AG$1309,15,FALSE)</f>
        <v>TECNICO DE FARMACIA</v>
      </c>
      <c r="K522" s="131"/>
      <c r="L522" s="131"/>
      <c r="M522" s="130"/>
      <c r="N522" s="130">
        <v>1</v>
      </c>
      <c r="O522" s="130">
        <v>6</v>
      </c>
      <c r="P522" s="130">
        <f t="shared" si="9"/>
        <v>8400</v>
      </c>
      <c r="Q522" s="130">
        <v>12</v>
      </c>
      <c r="R522" s="130">
        <v>12</v>
      </c>
    </row>
    <row r="523" spans="1:18" s="40" customFormat="1" x14ac:dyDescent="0.2">
      <c r="A523" s="322" t="s">
        <v>4549</v>
      </c>
      <c r="B523" s="295" t="s">
        <v>8075</v>
      </c>
      <c r="C523" s="297" t="s">
        <v>153</v>
      </c>
      <c r="D523" s="297" t="s">
        <v>2153</v>
      </c>
      <c r="E523" s="436">
        <v>2000</v>
      </c>
      <c r="F523" s="297" t="s">
        <v>4775</v>
      </c>
      <c r="G523" s="443" t="s">
        <v>4776</v>
      </c>
      <c r="H523" s="104" t="s">
        <v>2153</v>
      </c>
      <c r="I523" s="104" t="str">
        <f>VLOOKUP(F523,'[2]reporte_padron_nominal (3)'!$S$5:$AG$1309,14,FALSE)</f>
        <v>Superior completo</v>
      </c>
      <c r="J523" s="104" t="str">
        <f>VLOOKUP(F523,'[2]reporte_padron_nominal (3)'!$S$5:$AG$1309,15,FALSE)</f>
        <v>CIRUJANO DENTISTA</v>
      </c>
      <c r="K523" s="131"/>
      <c r="L523" s="131"/>
      <c r="M523" s="130"/>
      <c r="N523" s="130">
        <v>1</v>
      </c>
      <c r="O523" s="130">
        <v>6</v>
      </c>
      <c r="P523" s="130">
        <f t="shared" si="9"/>
        <v>12000</v>
      </c>
      <c r="Q523" s="130">
        <v>12</v>
      </c>
      <c r="R523" s="130">
        <v>12</v>
      </c>
    </row>
    <row r="524" spans="1:18" s="40" customFormat="1" x14ac:dyDescent="0.2">
      <c r="A524" s="322" t="s">
        <v>4549</v>
      </c>
      <c r="B524" s="295" t="s">
        <v>8075</v>
      </c>
      <c r="C524" s="297" t="s">
        <v>153</v>
      </c>
      <c r="D524" s="297" t="s">
        <v>579</v>
      </c>
      <c r="E524" s="436">
        <v>1400</v>
      </c>
      <c r="F524" s="297" t="s">
        <v>4915</v>
      </c>
      <c r="G524" s="443" t="s">
        <v>4916</v>
      </c>
      <c r="H524" s="104" t="s">
        <v>579</v>
      </c>
      <c r="I524" s="104" t="str">
        <f>VLOOKUP(F524,'[2]reporte_padron_nominal (3)'!$S$5:$AG$1309,14,FALSE)</f>
        <v>Técnico superior completo</v>
      </c>
      <c r="J524" s="104" t="str">
        <f>VLOOKUP(F524,'[2]reporte_padron_nominal (3)'!$S$5:$AG$1309,15,FALSE)</f>
        <v>TECNICO EN ENFERMERIA</v>
      </c>
      <c r="K524" s="131"/>
      <c r="L524" s="131"/>
      <c r="M524" s="130"/>
      <c r="N524" s="130">
        <v>1</v>
      </c>
      <c r="O524" s="130">
        <v>6</v>
      </c>
      <c r="P524" s="130">
        <f t="shared" si="9"/>
        <v>8400</v>
      </c>
      <c r="Q524" s="130">
        <v>12</v>
      </c>
      <c r="R524" s="130">
        <v>12</v>
      </c>
    </row>
    <row r="525" spans="1:18" s="40" customFormat="1" x14ac:dyDescent="0.2">
      <c r="A525" s="322" t="s">
        <v>4549</v>
      </c>
      <c r="B525" s="295" t="s">
        <v>8075</v>
      </c>
      <c r="C525" s="297" t="s">
        <v>153</v>
      </c>
      <c r="D525" s="297" t="s">
        <v>579</v>
      </c>
      <c r="E525" s="436">
        <v>1400</v>
      </c>
      <c r="F525" s="297" t="s">
        <v>4866</v>
      </c>
      <c r="G525" s="443" t="s">
        <v>4867</v>
      </c>
      <c r="H525" s="104" t="s">
        <v>579</v>
      </c>
      <c r="I525" s="104" t="str">
        <f>VLOOKUP(F525,'[2]reporte_padron_nominal (3)'!$S$5:$AG$1309,14,FALSE)</f>
        <v>Técnico superior completo</v>
      </c>
      <c r="J525" s="104" t="str">
        <f>VLOOKUP(F525,'[2]reporte_padron_nominal (3)'!$S$5:$AG$1309,15,FALSE)</f>
        <v>TECNICO EN ENFERMERIA</v>
      </c>
      <c r="K525" s="131"/>
      <c r="L525" s="131"/>
      <c r="M525" s="130"/>
      <c r="N525" s="130">
        <v>1</v>
      </c>
      <c r="O525" s="130">
        <v>6</v>
      </c>
      <c r="P525" s="130">
        <f t="shared" si="9"/>
        <v>8400</v>
      </c>
      <c r="Q525" s="130">
        <v>12</v>
      </c>
      <c r="R525" s="130">
        <v>12</v>
      </c>
    </row>
    <row r="526" spans="1:18" s="40" customFormat="1" x14ac:dyDescent="0.2">
      <c r="A526" s="322" t="s">
        <v>4549</v>
      </c>
      <c r="B526" s="295" t="s">
        <v>8075</v>
      </c>
      <c r="C526" s="297" t="s">
        <v>153</v>
      </c>
      <c r="D526" s="297" t="s">
        <v>2088</v>
      </c>
      <c r="E526" s="436">
        <v>2000</v>
      </c>
      <c r="F526" s="297" t="s">
        <v>4902</v>
      </c>
      <c r="G526" s="443" t="s">
        <v>4903</v>
      </c>
      <c r="H526" s="104" t="s">
        <v>2088</v>
      </c>
      <c r="I526" s="104" t="str">
        <f>VLOOKUP(F526,'[2]reporte_padron_nominal (3)'!$S$5:$AG$1309,14,FALSE)</f>
        <v>Superior completo</v>
      </c>
      <c r="J526" s="104" t="str">
        <f>VLOOKUP(F526,'[2]reporte_padron_nominal (3)'!$S$5:$AG$1309,15,FALSE)</f>
        <v>OBSTETRA</v>
      </c>
      <c r="K526" s="131"/>
      <c r="L526" s="131"/>
      <c r="M526" s="130"/>
      <c r="N526" s="130">
        <v>1</v>
      </c>
      <c r="O526" s="130">
        <v>6</v>
      </c>
      <c r="P526" s="130">
        <f t="shared" si="9"/>
        <v>12000</v>
      </c>
      <c r="Q526" s="130">
        <v>12</v>
      </c>
      <c r="R526" s="130">
        <v>12</v>
      </c>
    </row>
    <row r="527" spans="1:18" s="40" customFormat="1" x14ac:dyDescent="0.2">
      <c r="A527" s="322" t="s">
        <v>4549</v>
      </c>
      <c r="B527" s="295" t="s">
        <v>8075</v>
      </c>
      <c r="C527" s="297" t="s">
        <v>153</v>
      </c>
      <c r="D527" s="297" t="s">
        <v>5151</v>
      </c>
      <c r="E527" s="436">
        <v>2000</v>
      </c>
      <c r="F527" s="297" t="s">
        <v>4785</v>
      </c>
      <c r="G527" s="443" t="s">
        <v>4786</v>
      </c>
      <c r="H527" s="104" t="s">
        <v>5151</v>
      </c>
      <c r="I527" s="104" t="str">
        <f>VLOOKUP(F527,'[2]reporte_padron_nominal (3)'!$S$5:$AG$1309,14,FALSE)</f>
        <v>Superior completo</v>
      </c>
      <c r="J527" s="104" t="str">
        <f>VLOOKUP(F527,'[2]reporte_padron_nominal (3)'!$S$5:$AG$1309,15,FALSE)</f>
        <v>ENFERMERA(O)</v>
      </c>
      <c r="K527" s="131"/>
      <c r="L527" s="131"/>
      <c r="M527" s="130"/>
      <c r="N527" s="130">
        <v>1</v>
      </c>
      <c r="O527" s="130">
        <v>6</v>
      </c>
      <c r="P527" s="130">
        <f t="shared" si="9"/>
        <v>12000</v>
      </c>
      <c r="Q527" s="130">
        <v>12</v>
      </c>
      <c r="R527" s="130">
        <v>12</v>
      </c>
    </row>
    <row r="528" spans="1:18" s="40" customFormat="1" x14ac:dyDescent="0.2">
      <c r="A528" s="322" t="s">
        <v>4549</v>
      </c>
      <c r="B528" s="295" t="s">
        <v>8075</v>
      </c>
      <c r="C528" s="297" t="s">
        <v>153</v>
      </c>
      <c r="D528" s="297" t="s">
        <v>2075</v>
      </c>
      <c r="E528" s="436">
        <v>2200</v>
      </c>
      <c r="F528" s="297" t="s">
        <v>4682</v>
      </c>
      <c r="G528" s="443" t="s">
        <v>4683</v>
      </c>
      <c r="H528" s="104" t="s">
        <v>2075</v>
      </c>
      <c r="I528" s="104" t="str">
        <f>VLOOKUP(F528,'[2]reporte_padron_nominal (3)'!$S$5:$AG$1309,14,FALSE)</f>
        <v>Superior completo</v>
      </c>
      <c r="J528" s="104" t="str">
        <f>VLOOKUP(F528,'[2]reporte_padron_nominal (3)'!$S$5:$AG$1309,15,FALSE)</f>
        <v>PSICOLOGO</v>
      </c>
      <c r="K528" s="131"/>
      <c r="L528" s="131"/>
      <c r="M528" s="130"/>
      <c r="N528" s="130">
        <v>1</v>
      </c>
      <c r="O528" s="130">
        <v>6</v>
      </c>
      <c r="P528" s="130">
        <f t="shared" si="9"/>
        <v>13200</v>
      </c>
      <c r="Q528" s="130">
        <v>12</v>
      </c>
      <c r="R528" s="130">
        <v>12</v>
      </c>
    </row>
    <row r="529" spans="1:18" s="40" customFormat="1" x14ac:dyDescent="0.2">
      <c r="A529" s="322" t="s">
        <v>4549</v>
      </c>
      <c r="B529" s="295" t="s">
        <v>8075</v>
      </c>
      <c r="C529" s="297" t="s">
        <v>153</v>
      </c>
      <c r="D529" s="297" t="s">
        <v>5151</v>
      </c>
      <c r="E529" s="436">
        <v>2200</v>
      </c>
      <c r="F529" s="297" t="s">
        <v>4872</v>
      </c>
      <c r="G529" s="443" t="s">
        <v>4873</v>
      </c>
      <c r="H529" s="104" t="s">
        <v>5151</v>
      </c>
      <c r="I529" s="104" t="str">
        <f>VLOOKUP(F529,'[2]reporte_padron_nominal (3)'!$S$5:$AG$1309,14,FALSE)</f>
        <v>Superior completo</v>
      </c>
      <c r="J529" s="104" t="str">
        <f>VLOOKUP(F529,'[2]reporte_padron_nominal (3)'!$S$5:$AG$1309,15,FALSE)</f>
        <v>ENFERMERA(O)</v>
      </c>
      <c r="K529" s="131"/>
      <c r="L529" s="131"/>
      <c r="M529" s="130"/>
      <c r="N529" s="130">
        <v>1</v>
      </c>
      <c r="O529" s="130">
        <v>6</v>
      </c>
      <c r="P529" s="130">
        <f t="shared" si="9"/>
        <v>13200</v>
      </c>
      <c r="Q529" s="130">
        <v>12</v>
      </c>
      <c r="R529" s="130">
        <v>12</v>
      </c>
    </row>
    <row r="530" spans="1:18" s="40" customFormat="1" x14ac:dyDescent="0.2">
      <c r="A530" s="322" t="s">
        <v>4549</v>
      </c>
      <c r="B530" s="295" t="s">
        <v>8075</v>
      </c>
      <c r="C530" s="297" t="s">
        <v>153</v>
      </c>
      <c r="D530" s="297" t="s">
        <v>579</v>
      </c>
      <c r="E530" s="436">
        <v>1400</v>
      </c>
      <c r="F530" s="297" t="s">
        <v>4706</v>
      </c>
      <c r="G530" s="443" t="s">
        <v>4707</v>
      </c>
      <c r="H530" s="104" t="s">
        <v>579</v>
      </c>
      <c r="I530" s="104" t="str">
        <f>VLOOKUP(F530,'[2]reporte_padron_nominal (3)'!$S$5:$AG$1309,14,FALSE)</f>
        <v>Técnico superior completo</v>
      </c>
      <c r="J530" s="104" t="str">
        <f>VLOOKUP(F530,'[2]reporte_padron_nominal (3)'!$S$5:$AG$1309,15,FALSE)</f>
        <v>TECNICO EN ENFERMERIA</v>
      </c>
      <c r="K530" s="131"/>
      <c r="L530" s="131"/>
      <c r="M530" s="130"/>
      <c r="N530" s="130">
        <v>1</v>
      </c>
      <c r="O530" s="130">
        <v>6</v>
      </c>
      <c r="P530" s="130">
        <f t="shared" si="9"/>
        <v>8400</v>
      </c>
      <c r="Q530" s="130">
        <v>12</v>
      </c>
      <c r="R530" s="130">
        <v>12</v>
      </c>
    </row>
    <row r="531" spans="1:18" s="40" customFormat="1" x14ac:dyDescent="0.2">
      <c r="A531" s="322" t="s">
        <v>4549</v>
      </c>
      <c r="B531" s="295" t="s">
        <v>8075</v>
      </c>
      <c r="C531" s="297" t="s">
        <v>153</v>
      </c>
      <c r="D531" s="297" t="s">
        <v>579</v>
      </c>
      <c r="E531" s="436">
        <v>1400</v>
      </c>
      <c r="F531" s="297" t="s">
        <v>4941</v>
      </c>
      <c r="G531" s="443" t="s">
        <v>4942</v>
      </c>
      <c r="H531" s="104" t="s">
        <v>579</v>
      </c>
      <c r="I531" s="104" t="str">
        <f>VLOOKUP(F531,'[2]reporte_padron_nominal (3)'!$S$5:$AG$1309,14,FALSE)</f>
        <v>Técnico superior completo</v>
      </c>
      <c r="J531" s="104" t="str">
        <f>VLOOKUP(F531,'[2]reporte_padron_nominal (3)'!$S$5:$AG$1309,15,FALSE)</f>
        <v>TECNICO EN ENFERMERIA</v>
      </c>
      <c r="K531" s="131"/>
      <c r="L531" s="131"/>
      <c r="M531" s="130"/>
      <c r="N531" s="130">
        <v>1</v>
      </c>
      <c r="O531" s="130">
        <v>6</v>
      </c>
      <c r="P531" s="130">
        <f t="shared" si="9"/>
        <v>8400</v>
      </c>
      <c r="Q531" s="130">
        <v>12</v>
      </c>
      <c r="R531" s="130">
        <v>12</v>
      </c>
    </row>
    <row r="532" spans="1:18" s="40" customFormat="1" x14ac:dyDescent="0.2">
      <c r="A532" s="322" t="s">
        <v>4549</v>
      </c>
      <c r="B532" s="295" t="s">
        <v>8075</v>
      </c>
      <c r="C532" s="297" t="s">
        <v>153</v>
      </c>
      <c r="D532" s="297" t="s">
        <v>5151</v>
      </c>
      <c r="E532" s="436">
        <v>2200</v>
      </c>
      <c r="F532" s="297" t="s">
        <v>4868</v>
      </c>
      <c r="G532" s="443" t="s">
        <v>4869</v>
      </c>
      <c r="H532" s="104" t="s">
        <v>5151</v>
      </c>
      <c r="I532" s="104" t="str">
        <f>VLOOKUP(F532,'[2]reporte_padron_nominal (3)'!$S$5:$AG$1309,14,FALSE)</f>
        <v>Superior completo</v>
      </c>
      <c r="J532" s="104" t="str">
        <f>VLOOKUP(F532,'[2]reporte_padron_nominal (3)'!$S$5:$AG$1309,15,FALSE)</f>
        <v>ENFERMERA(O)</v>
      </c>
      <c r="K532" s="131"/>
      <c r="L532" s="131"/>
      <c r="M532" s="130"/>
      <c r="N532" s="130">
        <v>1</v>
      </c>
      <c r="O532" s="130">
        <v>6</v>
      </c>
      <c r="P532" s="130">
        <f t="shared" si="9"/>
        <v>13200</v>
      </c>
      <c r="Q532" s="130">
        <v>12</v>
      </c>
      <c r="R532" s="130">
        <v>12</v>
      </c>
    </row>
    <row r="533" spans="1:18" s="40" customFormat="1" x14ac:dyDescent="0.2">
      <c r="A533" s="322" t="s">
        <v>4549</v>
      </c>
      <c r="B533" s="295" t="s">
        <v>8075</v>
      </c>
      <c r="C533" s="297" t="s">
        <v>153</v>
      </c>
      <c r="D533" s="297" t="s">
        <v>5151</v>
      </c>
      <c r="E533" s="436">
        <v>2000</v>
      </c>
      <c r="F533" s="297" t="s">
        <v>4947</v>
      </c>
      <c r="G533" s="443" t="s">
        <v>4948</v>
      </c>
      <c r="H533" s="104" t="s">
        <v>5151</v>
      </c>
      <c r="I533" s="104" t="str">
        <f>VLOOKUP(F533,'[2]reporte_padron_nominal (3)'!$S$5:$AG$1309,14,FALSE)</f>
        <v>Superior completo</v>
      </c>
      <c r="J533" s="104" t="str">
        <f>VLOOKUP(F533,'[2]reporte_padron_nominal (3)'!$S$5:$AG$1309,15,FALSE)</f>
        <v>ENFERMERA(O)</v>
      </c>
      <c r="K533" s="131"/>
      <c r="L533" s="131"/>
      <c r="M533" s="130"/>
      <c r="N533" s="130">
        <v>1</v>
      </c>
      <c r="O533" s="130">
        <v>6</v>
      </c>
      <c r="P533" s="130">
        <f t="shared" si="9"/>
        <v>12000</v>
      </c>
      <c r="Q533" s="130">
        <v>12</v>
      </c>
      <c r="R533" s="130">
        <v>12</v>
      </c>
    </row>
    <row r="534" spans="1:18" s="40" customFormat="1" x14ac:dyDescent="0.2">
      <c r="A534" s="322" t="s">
        <v>4549</v>
      </c>
      <c r="B534" s="295" t="s">
        <v>8075</v>
      </c>
      <c r="C534" s="297" t="s">
        <v>153</v>
      </c>
      <c r="D534" s="297" t="s">
        <v>2088</v>
      </c>
      <c r="E534" s="436">
        <v>2200</v>
      </c>
      <c r="F534" s="297" t="s">
        <v>4919</v>
      </c>
      <c r="G534" s="443" t="s">
        <v>4920</v>
      </c>
      <c r="H534" s="104" t="s">
        <v>2088</v>
      </c>
      <c r="I534" s="104" t="str">
        <f>VLOOKUP(F534,'[2]reporte_padron_nominal (3)'!$S$5:$AG$1309,14,FALSE)</f>
        <v>Superior completo</v>
      </c>
      <c r="J534" s="104" t="str">
        <f>VLOOKUP(F534,'[2]reporte_padron_nominal (3)'!$S$5:$AG$1309,15,FALSE)</f>
        <v>OBSTETRA</v>
      </c>
      <c r="K534" s="131"/>
      <c r="L534" s="131"/>
      <c r="M534" s="130"/>
      <c r="N534" s="130">
        <v>1</v>
      </c>
      <c r="O534" s="130">
        <v>6</v>
      </c>
      <c r="P534" s="130">
        <f t="shared" si="9"/>
        <v>13200</v>
      </c>
      <c r="Q534" s="130">
        <v>12</v>
      </c>
      <c r="R534" s="130">
        <v>12</v>
      </c>
    </row>
    <row r="535" spans="1:18" s="40" customFormat="1" x14ac:dyDescent="0.2">
      <c r="A535" s="322" t="s">
        <v>4549</v>
      </c>
      <c r="B535" s="295" t="s">
        <v>8075</v>
      </c>
      <c r="C535" s="297" t="s">
        <v>153</v>
      </c>
      <c r="D535" s="297" t="s">
        <v>2153</v>
      </c>
      <c r="E535" s="436">
        <v>2000</v>
      </c>
      <c r="F535" s="297" t="s">
        <v>4927</v>
      </c>
      <c r="G535" s="443" t="s">
        <v>4928</v>
      </c>
      <c r="H535" s="104" t="s">
        <v>2153</v>
      </c>
      <c r="I535" s="104" t="str">
        <f>VLOOKUP(F535,'[2]reporte_padron_nominal (3)'!$S$5:$AG$1309,14,FALSE)</f>
        <v>Superior completo</v>
      </c>
      <c r="J535" s="104" t="str">
        <f>VLOOKUP(F535,'[2]reporte_padron_nominal (3)'!$S$5:$AG$1309,15,FALSE)</f>
        <v>CIRUJANO DENTISTA</v>
      </c>
      <c r="K535" s="131"/>
      <c r="L535" s="131"/>
      <c r="M535" s="130"/>
      <c r="N535" s="130">
        <v>1</v>
      </c>
      <c r="O535" s="130">
        <v>6</v>
      </c>
      <c r="P535" s="130">
        <f t="shared" si="9"/>
        <v>12000</v>
      </c>
      <c r="Q535" s="130">
        <v>12</v>
      </c>
      <c r="R535" s="130">
        <v>12</v>
      </c>
    </row>
    <row r="536" spans="1:18" s="40" customFormat="1" x14ac:dyDescent="0.2">
      <c r="A536" s="322" t="s">
        <v>4549</v>
      </c>
      <c r="B536" s="295" t="s">
        <v>8075</v>
      </c>
      <c r="C536" s="297" t="s">
        <v>153</v>
      </c>
      <c r="D536" s="297" t="s">
        <v>2153</v>
      </c>
      <c r="E536" s="436">
        <v>2000</v>
      </c>
      <c r="F536" s="297" t="s">
        <v>4898</v>
      </c>
      <c r="G536" s="443" t="s">
        <v>4899</v>
      </c>
      <c r="H536" s="104" t="s">
        <v>2153</v>
      </c>
      <c r="I536" s="104" t="str">
        <f>VLOOKUP(F536,'[2]reporte_padron_nominal (3)'!$S$5:$AG$1309,14,FALSE)</f>
        <v>Superior completo</v>
      </c>
      <c r="J536" s="104" t="str">
        <f>VLOOKUP(F536,'[2]reporte_padron_nominal (3)'!$S$5:$AG$1309,15,FALSE)</f>
        <v>CIRUJANO DENTISTA</v>
      </c>
      <c r="K536" s="131"/>
      <c r="L536" s="131"/>
      <c r="M536" s="130"/>
      <c r="N536" s="130">
        <v>1</v>
      </c>
      <c r="O536" s="130">
        <v>6</v>
      </c>
      <c r="P536" s="130">
        <f t="shared" si="9"/>
        <v>12000</v>
      </c>
      <c r="Q536" s="130">
        <v>12</v>
      </c>
      <c r="R536" s="130">
        <v>12</v>
      </c>
    </row>
    <row r="537" spans="1:18" s="40" customFormat="1" x14ac:dyDescent="0.2">
      <c r="A537" s="322" t="s">
        <v>4549</v>
      </c>
      <c r="B537" s="295" t="s">
        <v>8075</v>
      </c>
      <c r="C537" s="297" t="s">
        <v>153</v>
      </c>
      <c r="D537" s="297" t="s">
        <v>5151</v>
      </c>
      <c r="E537" s="436">
        <v>2400</v>
      </c>
      <c r="F537" s="297" t="s">
        <v>4783</v>
      </c>
      <c r="G537" s="443" t="s">
        <v>4784</v>
      </c>
      <c r="H537" s="104" t="s">
        <v>5151</v>
      </c>
      <c r="I537" s="104" t="str">
        <f>VLOOKUP(F537,'[2]reporte_padron_nominal (3)'!$S$5:$AG$1309,14,FALSE)</f>
        <v>Superior completo</v>
      </c>
      <c r="J537" s="104" t="str">
        <f>VLOOKUP(F537,'[2]reporte_padron_nominal (3)'!$S$5:$AG$1309,15,FALSE)</f>
        <v>ENFERMERA(O)</v>
      </c>
      <c r="K537" s="131"/>
      <c r="L537" s="131"/>
      <c r="M537" s="130"/>
      <c r="N537" s="130">
        <v>1</v>
      </c>
      <c r="O537" s="130">
        <v>6</v>
      </c>
      <c r="P537" s="130">
        <f t="shared" si="9"/>
        <v>14400</v>
      </c>
      <c r="Q537" s="130">
        <v>12</v>
      </c>
      <c r="R537" s="130">
        <v>12</v>
      </c>
    </row>
    <row r="538" spans="1:18" s="40" customFormat="1" x14ac:dyDescent="0.2">
      <c r="A538" s="322" t="s">
        <v>4549</v>
      </c>
      <c r="B538" s="295" t="s">
        <v>8075</v>
      </c>
      <c r="C538" s="297" t="s">
        <v>153</v>
      </c>
      <c r="D538" s="297" t="s">
        <v>656</v>
      </c>
      <c r="E538" s="436">
        <v>2200</v>
      </c>
      <c r="F538" s="297" t="s">
        <v>4848</v>
      </c>
      <c r="G538" s="443" t="s">
        <v>4849</v>
      </c>
      <c r="H538" s="104" t="s">
        <v>656</v>
      </c>
      <c r="I538" s="104" t="str">
        <f>VLOOKUP(F538,'[2]reporte_padron_nominal (3)'!$S$5:$AG$1309,14,FALSE)</f>
        <v>Superior completo</v>
      </c>
      <c r="J538" s="104" t="str">
        <f>VLOOKUP(F538,'[2]reporte_padron_nominal (3)'!$S$5:$AG$1309,15,FALSE)</f>
        <v>QUIMICO FARMACEUTICO</v>
      </c>
      <c r="K538" s="131"/>
      <c r="L538" s="131"/>
      <c r="M538" s="130"/>
      <c r="N538" s="130">
        <v>1</v>
      </c>
      <c r="O538" s="130">
        <v>6</v>
      </c>
      <c r="P538" s="130">
        <f t="shared" si="9"/>
        <v>13200</v>
      </c>
      <c r="Q538" s="130">
        <v>12</v>
      </c>
      <c r="R538" s="130">
        <v>12</v>
      </c>
    </row>
    <row r="539" spans="1:18" s="40" customFormat="1" x14ac:dyDescent="0.2">
      <c r="A539" s="322" t="s">
        <v>4549</v>
      </c>
      <c r="B539" s="295" t="s">
        <v>8075</v>
      </c>
      <c r="C539" s="297" t="s">
        <v>153</v>
      </c>
      <c r="D539" s="297" t="s">
        <v>682</v>
      </c>
      <c r="E539" s="436">
        <v>5000</v>
      </c>
      <c r="F539" s="297" t="s">
        <v>4807</v>
      </c>
      <c r="G539" s="443" t="s">
        <v>4808</v>
      </c>
      <c r="H539" s="104" t="s">
        <v>682</v>
      </c>
      <c r="I539" s="104" t="str">
        <f>VLOOKUP(F539,'[2]reporte_padron_nominal (3)'!$S$5:$AG$1309,14,FALSE)</f>
        <v>Superior completo</v>
      </c>
      <c r="J539" s="104" t="str">
        <f>VLOOKUP(F539,'[2]reporte_padron_nominal (3)'!$S$5:$AG$1309,15,FALSE)</f>
        <v>MEDICO CIRUJANO</v>
      </c>
      <c r="K539" s="131"/>
      <c r="L539" s="131"/>
      <c r="M539" s="130"/>
      <c r="N539" s="130">
        <v>1</v>
      </c>
      <c r="O539" s="130">
        <v>6</v>
      </c>
      <c r="P539" s="130">
        <f t="shared" si="9"/>
        <v>30000</v>
      </c>
      <c r="Q539" s="130">
        <v>12</v>
      </c>
      <c r="R539" s="130">
        <v>12</v>
      </c>
    </row>
    <row r="540" spans="1:18" s="40" customFormat="1" x14ac:dyDescent="0.2">
      <c r="A540" s="322" t="s">
        <v>4549</v>
      </c>
      <c r="B540" s="295" t="s">
        <v>8075</v>
      </c>
      <c r="C540" s="297" t="s">
        <v>153</v>
      </c>
      <c r="D540" s="297" t="s">
        <v>2075</v>
      </c>
      <c r="E540" s="436">
        <v>2500</v>
      </c>
      <c r="F540" s="297" t="s">
        <v>4814</v>
      </c>
      <c r="G540" s="443" t="s">
        <v>4815</v>
      </c>
      <c r="H540" s="104" t="s">
        <v>2075</v>
      </c>
      <c r="I540" s="104" t="str">
        <f>VLOOKUP(F540,'[2]reporte_padron_nominal (3)'!$S$5:$AG$1309,14,FALSE)</f>
        <v>Superior completo</v>
      </c>
      <c r="J540" s="104" t="str">
        <f>VLOOKUP(F540,'[2]reporte_padron_nominal (3)'!$S$5:$AG$1309,15,FALSE)</f>
        <v>PSICOLOGO</v>
      </c>
      <c r="K540" s="131"/>
      <c r="L540" s="131"/>
      <c r="M540" s="130"/>
      <c r="N540" s="130">
        <v>1</v>
      </c>
      <c r="O540" s="130">
        <v>6</v>
      </c>
      <c r="P540" s="130">
        <f t="shared" si="9"/>
        <v>15000</v>
      </c>
      <c r="Q540" s="130">
        <v>12</v>
      </c>
      <c r="R540" s="130">
        <v>12</v>
      </c>
    </row>
    <row r="541" spans="1:18" s="40" customFormat="1" x14ac:dyDescent="0.2">
      <c r="A541" s="322" t="s">
        <v>4549</v>
      </c>
      <c r="B541" s="295" t="s">
        <v>8075</v>
      </c>
      <c r="C541" s="297" t="s">
        <v>153</v>
      </c>
      <c r="D541" s="297" t="s">
        <v>2075</v>
      </c>
      <c r="E541" s="436">
        <v>2500</v>
      </c>
      <c r="F541" s="297" t="s">
        <v>4805</v>
      </c>
      <c r="G541" s="443" t="s">
        <v>4806</v>
      </c>
      <c r="H541" s="104" t="s">
        <v>2075</v>
      </c>
      <c r="I541" s="104" t="str">
        <f>VLOOKUP(F541,'[2]reporte_padron_nominal (3)'!$S$5:$AG$1309,14,FALSE)</f>
        <v>Superior completo</v>
      </c>
      <c r="J541" s="104" t="str">
        <f>VLOOKUP(F541,'[2]reporte_padron_nominal (3)'!$S$5:$AG$1309,15,FALSE)</f>
        <v>PSICOLOGO</v>
      </c>
      <c r="K541" s="131"/>
      <c r="L541" s="131"/>
      <c r="M541" s="130"/>
      <c r="N541" s="130">
        <v>1</v>
      </c>
      <c r="O541" s="130">
        <v>6</v>
      </c>
      <c r="P541" s="130">
        <f t="shared" si="9"/>
        <v>15000</v>
      </c>
      <c r="Q541" s="130">
        <v>12</v>
      </c>
      <c r="R541" s="130">
        <v>12</v>
      </c>
    </row>
    <row r="542" spans="1:18" s="40" customFormat="1" x14ac:dyDescent="0.2">
      <c r="A542" s="322" t="s">
        <v>4549</v>
      </c>
      <c r="B542" s="295" t="s">
        <v>8075</v>
      </c>
      <c r="C542" s="297" t="s">
        <v>153</v>
      </c>
      <c r="D542" s="297" t="s">
        <v>5151</v>
      </c>
      <c r="E542" s="436">
        <v>2500</v>
      </c>
      <c r="F542" s="297" t="s">
        <v>5155</v>
      </c>
      <c r="G542" s="443" t="s">
        <v>5156</v>
      </c>
      <c r="H542" s="104" t="s">
        <v>5151</v>
      </c>
      <c r="I542" s="104" t="str">
        <f>VLOOKUP(F542,'[2]reporte_padron_nominal (3)'!$S$5:$AG$1309,14,FALSE)</f>
        <v>Superior completo</v>
      </c>
      <c r="J542" s="104" t="str">
        <f>VLOOKUP(F542,'[2]reporte_padron_nominal (3)'!$S$5:$AG$1309,15,FALSE)</f>
        <v>ENFERMERA(O)</v>
      </c>
      <c r="K542" s="131"/>
      <c r="L542" s="131"/>
      <c r="M542" s="130"/>
      <c r="N542" s="130">
        <v>1</v>
      </c>
      <c r="O542" s="130">
        <v>6</v>
      </c>
      <c r="P542" s="130">
        <f t="shared" si="9"/>
        <v>15000</v>
      </c>
      <c r="Q542" s="130">
        <v>12</v>
      </c>
      <c r="R542" s="130">
        <v>12</v>
      </c>
    </row>
    <row r="543" spans="1:18" s="40" customFormat="1" x14ac:dyDescent="0.2">
      <c r="A543" s="322" t="s">
        <v>4549</v>
      </c>
      <c r="B543" s="295" t="s">
        <v>8075</v>
      </c>
      <c r="C543" s="297" t="s">
        <v>153</v>
      </c>
      <c r="D543" s="297" t="s">
        <v>5151</v>
      </c>
      <c r="E543" s="436">
        <v>2500</v>
      </c>
      <c r="F543" s="297" t="s">
        <v>4818</v>
      </c>
      <c r="G543" s="443" t="s">
        <v>4819</v>
      </c>
      <c r="H543" s="104" t="s">
        <v>5151</v>
      </c>
      <c r="I543" s="104" t="str">
        <f>VLOOKUP(F543,'[2]reporte_padron_nominal (3)'!$S$5:$AG$1309,14,FALSE)</f>
        <v>Superior completo</v>
      </c>
      <c r="J543" s="104" t="str">
        <f>VLOOKUP(F543,'[2]reporte_padron_nominal (3)'!$S$5:$AG$1309,15,FALSE)</f>
        <v>ENFERMERA(O)</v>
      </c>
      <c r="K543" s="131"/>
      <c r="L543" s="131"/>
      <c r="M543" s="130"/>
      <c r="N543" s="130">
        <v>1</v>
      </c>
      <c r="O543" s="130">
        <v>6</v>
      </c>
      <c r="P543" s="130">
        <f t="shared" si="9"/>
        <v>15000</v>
      </c>
      <c r="Q543" s="130">
        <v>12</v>
      </c>
      <c r="R543" s="130">
        <v>12</v>
      </c>
    </row>
    <row r="544" spans="1:18" s="40" customFormat="1" x14ac:dyDescent="0.2">
      <c r="A544" s="322" t="s">
        <v>4549</v>
      </c>
      <c r="B544" s="295" t="s">
        <v>8075</v>
      </c>
      <c r="C544" s="297" t="s">
        <v>153</v>
      </c>
      <c r="D544" s="297" t="s">
        <v>5151</v>
      </c>
      <c r="E544" s="436">
        <v>2500</v>
      </c>
      <c r="F544" s="297" t="s">
        <v>5157</v>
      </c>
      <c r="G544" s="443" t="s">
        <v>4985</v>
      </c>
      <c r="H544" s="104" t="s">
        <v>5151</v>
      </c>
      <c r="I544" s="104" t="str">
        <f>VLOOKUP(F544,'[2]reporte_padron_nominal (3)'!$S$5:$AG$1309,14,FALSE)</f>
        <v>Superior completo</v>
      </c>
      <c r="J544" s="104" t="str">
        <f>VLOOKUP(F544,'[2]reporte_padron_nominal (3)'!$S$5:$AG$1309,15,FALSE)</f>
        <v>ENFERMERA(O)</v>
      </c>
      <c r="K544" s="131"/>
      <c r="L544" s="131"/>
      <c r="M544" s="130"/>
      <c r="N544" s="130">
        <v>1</v>
      </c>
      <c r="O544" s="130">
        <v>6</v>
      </c>
      <c r="P544" s="130">
        <f t="shared" si="9"/>
        <v>15000</v>
      </c>
      <c r="Q544" s="130">
        <v>12</v>
      </c>
      <c r="R544" s="130">
        <v>12</v>
      </c>
    </row>
    <row r="545" spans="1:18" s="40" customFormat="1" x14ac:dyDescent="0.2">
      <c r="A545" s="322" t="s">
        <v>4549</v>
      </c>
      <c r="B545" s="295" t="s">
        <v>8075</v>
      </c>
      <c r="C545" s="297" t="s">
        <v>153</v>
      </c>
      <c r="D545" s="297" t="s">
        <v>5151</v>
      </c>
      <c r="E545" s="436">
        <v>2500</v>
      </c>
      <c r="F545" s="297" t="s">
        <v>4820</v>
      </c>
      <c r="G545" s="443" t="s">
        <v>4821</v>
      </c>
      <c r="H545" s="104" t="s">
        <v>5151</v>
      </c>
      <c r="I545" s="104" t="str">
        <f>VLOOKUP(F545,'[2]reporte_padron_nominal (3)'!$S$5:$AG$1309,14,FALSE)</f>
        <v>Superior completo</v>
      </c>
      <c r="J545" s="104" t="str">
        <f>VLOOKUP(F545,'[2]reporte_padron_nominal (3)'!$S$5:$AG$1309,15,FALSE)</f>
        <v>ENFERMERA(O)</v>
      </c>
      <c r="K545" s="131"/>
      <c r="L545" s="131"/>
      <c r="M545" s="130"/>
      <c r="N545" s="130">
        <v>1</v>
      </c>
      <c r="O545" s="130">
        <v>6</v>
      </c>
      <c r="P545" s="130">
        <f t="shared" si="9"/>
        <v>15000</v>
      </c>
      <c r="Q545" s="130">
        <v>12</v>
      </c>
      <c r="R545" s="130">
        <v>12</v>
      </c>
    </row>
    <row r="546" spans="1:18" s="40" customFormat="1" x14ac:dyDescent="0.2">
      <c r="A546" s="322" t="s">
        <v>4549</v>
      </c>
      <c r="B546" s="295" t="s">
        <v>8075</v>
      </c>
      <c r="C546" s="297" t="s">
        <v>153</v>
      </c>
      <c r="D546" s="297" t="s">
        <v>5158</v>
      </c>
      <c r="E546" s="436">
        <v>2500</v>
      </c>
      <c r="F546" s="297" t="s">
        <v>4812</v>
      </c>
      <c r="G546" s="443" t="s">
        <v>4813</v>
      </c>
      <c r="H546" s="104" t="s">
        <v>5158</v>
      </c>
      <c r="I546" s="104" t="str">
        <f>VLOOKUP(F546,'[2]reporte_padron_nominal (3)'!$S$5:$AG$1309,14,FALSE)</f>
        <v>Superior completo</v>
      </c>
      <c r="J546" s="104" t="str">
        <f>VLOOKUP(F546,'[2]reporte_padron_nominal (3)'!$S$5:$AG$1309,15,FALSE)</f>
        <v>TRABAJADOR(A) SOCIAL</v>
      </c>
      <c r="K546" s="131"/>
      <c r="L546" s="131"/>
      <c r="M546" s="130"/>
      <c r="N546" s="130">
        <v>1</v>
      </c>
      <c r="O546" s="130">
        <v>6</v>
      </c>
      <c r="P546" s="130">
        <f t="shared" si="9"/>
        <v>15000</v>
      </c>
      <c r="Q546" s="130">
        <v>12</v>
      </c>
      <c r="R546" s="130">
        <v>12</v>
      </c>
    </row>
    <row r="547" spans="1:18" s="40" customFormat="1" x14ac:dyDescent="0.2">
      <c r="A547" s="322" t="s">
        <v>4549</v>
      </c>
      <c r="B547" s="295" t="s">
        <v>8075</v>
      </c>
      <c r="C547" s="297" t="s">
        <v>153</v>
      </c>
      <c r="D547" s="297" t="s">
        <v>5159</v>
      </c>
      <c r="E547" s="436">
        <v>2500</v>
      </c>
      <c r="F547" s="297" t="s">
        <v>4816</v>
      </c>
      <c r="G547" s="443" t="s">
        <v>4817</v>
      </c>
      <c r="H547" s="104" t="s">
        <v>5159</v>
      </c>
      <c r="I547" s="104" t="str">
        <f>VLOOKUP(F547,'[2]reporte_padron_nominal (3)'!$S$5:$AG$1309,14,FALSE)</f>
        <v>Superior completo</v>
      </c>
      <c r="J547" s="104" t="str">
        <f>VLOOKUP(F547,'[2]reporte_padron_nominal (3)'!$S$5:$AG$1309,15,FALSE)</f>
        <v>ENFERMERA(O)</v>
      </c>
      <c r="K547" s="131"/>
      <c r="L547" s="131"/>
      <c r="M547" s="130"/>
      <c r="N547" s="130">
        <v>1</v>
      </c>
      <c r="O547" s="130">
        <v>6</v>
      </c>
      <c r="P547" s="130">
        <f t="shared" si="9"/>
        <v>15000</v>
      </c>
      <c r="Q547" s="130">
        <v>12</v>
      </c>
      <c r="R547" s="130">
        <v>12</v>
      </c>
    </row>
    <row r="548" spans="1:18" s="40" customFormat="1" x14ac:dyDescent="0.2">
      <c r="A548" s="322" t="s">
        <v>4549</v>
      </c>
      <c r="B548" s="295" t="s">
        <v>8075</v>
      </c>
      <c r="C548" s="297" t="s">
        <v>153</v>
      </c>
      <c r="D548" s="297" t="s">
        <v>5159</v>
      </c>
      <c r="E548" s="436">
        <v>2500</v>
      </c>
      <c r="F548" s="297" t="s">
        <v>5160</v>
      </c>
      <c r="G548" s="443" t="s">
        <v>5161</v>
      </c>
      <c r="H548" s="104" t="s">
        <v>5159</v>
      </c>
      <c r="I548" s="104" t="str">
        <f>VLOOKUP(F548,'[2]reporte_padron_nominal (3)'!$S$5:$AG$1309,14,FALSE)</f>
        <v>Superior completo</v>
      </c>
      <c r="J548" s="104" t="str">
        <f>VLOOKUP(F548,'[2]reporte_padron_nominal (3)'!$S$5:$AG$1309,15,FALSE)</f>
        <v>TECNOLOGO MEDICO TERAPIA FISICA Y REHABILITACION</v>
      </c>
      <c r="K548" s="131"/>
      <c r="L548" s="131"/>
      <c r="M548" s="130"/>
      <c r="N548" s="130">
        <v>1</v>
      </c>
      <c r="O548" s="130">
        <v>6</v>
      </c>
      <c r="P548" s="130">
        <f t="shared" si="9"/>
        <v>15000</v>
      </c>
      <c r="Q548" s="130">
        <v>12</v>
      </c>
      <c r="R548" s="130">
        <v>12</v>
      </c>
    </row>
    <row r="549" spans="1:18" s="40" customFormat="1" x14ac:dyDescent="0.2">
      <c r="A549" s="322" t="s">
        <v>4549</v>
      </c>
      <c r="B549" s="295" t="s">
        <v>8075</v>
      </c>
      <c r="C549" s="297" t="s">
        <v>153</v>
      </c>
      <c r="D549" s="297" t="s">
        <v>656</v>
      </c>
      <c r="E549" s="436">
        <v>2500</v>
      </c>
      <c r="F549" s="297" t="s">
        <v>4809</v>
      </c>
      <c r="G549" s="443" t="s">
        <v>4810</v>
      </c>
      <c r="H549" s="104" t="s">
        <v>656</v>
      </c>
      <c r="I549" s="104" t="str">
        <f>VLOOKUP(F549,'[2]reporte_padron_nominal (3)'!$S$5:$AG$1309,14,FALSE)</f>
        <v>Superior completo</v>
      </c>
      <c r="J549" s="104" t="str">
        <f>VLOOKUP(F549,'[2]reporte_padron_nominal (3)'!$S$5:$AG$1309,15,FALSE)</f>
        <v>QUIMICO FARMACEUTICO</v>
      </c>
      <c r="K549" s="131"/>
      <c r="L549" s="131"/>
      <c r="M549" s="130"/>
      <c r="N549" s="130">
        <v>1</v>
      </c>
      <c r="O549" s="130">
        <v>6</v>
      </c>
      <c r="P549" s="130">
        <f t="shared" si="9"/>
        <v>15000</v>
      </c>
      <c r="Q549" s="130">
        <v>12</v>
      </c>
      <c r="R549" s="130">
        <v>12</v>
      </c>
    </row>
    <row r="550" spans="1:18" s="40" customFormat="1" x14ac:dyDescent="0.2">
      <c r="A550" s="322" t="s">
        <v>4549</v>
      </c>
      <c r="B550" s="295" t="s">
        <v>8075</v>
      </c>
      <c r="C550" s="297" t="s">
        <v>153</v>
      </c>
      <c r="D550" s="297" t="s">
        <v>1959</v>
      </c>
      <c r="E550" s="436">
        <v>2000</v>
      </c>
      <c r="F550" s="297" t="s">
        <v>4840</v>
      </c>
      <c r="G550" s="443" t="s">
        <v>4841</v>
      </c>
      <c r="H550" s="104" t="s">
        <v>1959</v>
      </c>
      <c r="I550" s="104" t="str">
        <f>VLOOKUP(F550,'[2]reporte_padron_nominal (3)'!$S$5:$AG$1309,14,FALSE)</f>
        <v>Técnico superior incompleto</v>
      </c>
      <c r="J550" s="104" t="str">
        <f>VLOOKUP(F550,'[2]reporte_padron_nominal (3)'!$S$5:$AG$1309,15,FALSE)</f>
        <v>TECNICO EN COMPUTACION E INFORMATICA/EN COMPUTADORAS</v>
      </c>
      <c r="K550" s="131"/>
      <c r="L550" s="131"/>
      <c r="M550" s="130"/>
      <c r="N550" s="130">
        <v>1</v>
      </c>
      <c r="O550" s="130">
        <v>6</v>
      </c>
      <c r="P550" s="130">
        <f t="shared" si="9"/>
        <v>12000</v>
      </c>
      <c r="Q550" s="130">
        <v>12</v>
      </c>
      <c r="R550" s="130">
        <v>12</v>
      </c>
    </row>
    <row r="551" spans="1:18" s="40" customFormat="1" x14ac:dyDescent="0.2">
      <c r="A551" s="322" t="s">
        <v>4549</v>
      </c>
      <c r="B551" s="295" t="s">
        <v>8075</v>
      </c>
      <c r="C551" s="297" t="s">
        <v>153</v>
      </c>
      <c r="D551" s="297" t="s">
        <v>2085</v>
      </c>
      <c r="E551" s="436">
        <v>2000</v>
      </c>
      <c r="F551" s="297" t="s">
        <v>4832</v>
      </c>
      <c r="G551" s="443" t="s">
        <v>4833</v>
      </c>
      <c r="H551" s="104" t="s">
        <v>2085</v>
      </c>
      <c r="I551" s="104" t="str">
        <f>VLOOKUP(F551,'[2]reporte_padron_nominal (3)'!$S$5:$AG$1309,14,FALSE)</f>
        <v>Técnico superior completo</v>
      </c>
      <c r="J551" s="104" t="str">
        <f>VLOOKUP(F551,'[2]reporte_padron_nominal (3)'!$S$5:$AG$1309,15,FALSE)</f>
        <v>TECNICO ADMINISTRADOR</v>
      </c>
      <c r="K551" s="131"/>
      <c r="L551" s="131"/>
      <c r="M551" s="130"/>
      <c r="N551" s="130">
        <v>1</v>
      </c>
      <c r="O551" s="130">
        <v>6</v>
      </c>
      <c r="P551" s="130">
        <f t="shared" si="9"/>
        <v>12000</v>
      </c>
      <c r="Q551" s="130">
        <v>12</v>
      </c>
      <c r="R551" s="130">
        <v>12</v>
      </c>
    </row>
    <row r="552" spans="1:18" s="40" customFormat="1" x14ac:dyDescent="0.2">
      <c r="A552" s="322" t="s">
        <v>4549</v>
      </c>
      <c r="B552" s="295" t="s">
        <v>8075</v>
      </c>
      <c r="C552" s="297" t="s">
        <v>153</v>
      </c>
      <c r="D552" s="297" t="s">
        <v>579</v>
      </c>
      <c r="E552" s="436">
        <v>1800</v>
      </c>
      <c r="F552" s="297" t="s">
        <v>4824</v>
      </c>
      <c r="G552" s="443" t="s">
        <v>4825</v>
      </c>
      <c r="H552" s="104" t="s">
        <v>579</v>
      </c>
      <c r="I552" s="104" t="str">
        <f>VLOOKUP(F552,'[2]reporte_padron_nominal (3)'!$S$5:$AG$1309,14,FALSE)</f>
        <v>Técnico superior completo</v>
      </c>
      <c r="J552" s="104" t="str">
        <f>VLOOKUP(F552,'[2]reporte_padron_nominal (3)'!$S$5:$AG$1309,15,FALSE)</f>
        <v>TECNICO EN ENFERMERIA</v>
      </c>
      <c r="K552" s="131"/>
      <c r="L552" s="131"/>
      <c r="M552" s="130"/>
      <c r="N552" s="130">
        <v>1</v>
      </c>
      <c r="O552" s="130">
        <v>6</v>
      </c>
      <c r="P552" s="130">
        <f t="shared" si="9"/>
        <v>10800</v>
      </c>
      <c r="Q552" s="130">
        <v>12</v>
      </c>
      <c r="R552" s="130">
        <v>12</v>
      </c>
    </row>
    <row r="553" spans="1:18" s="40" customFormat="1" x14ac:dyDescent="0.2">
      <c r="A553" s="322" t="s">
        <v>4549</v>
      </c>
      <c r="B553" s="295" t="s">
        <v>8075</v>
      </c>
      <c r="C553" s="297" t="s">
        <v>153</v>
      </c>
      <c r="D553" s="297" t="s">
        <v>579</v>
      </c>
      <c r="E553" s="436">
        <v>1800</v>
      </c>
      <c r="F553" s="297" t="s">
        <v>4836</v>
      </c>
      <c r="G553" s="443" t="s">
        <v>4837</v>
      </c>
      <c r="H553" s="104" t="s">
        <v>579</v>
      </c>
      <c r="I553" s="104" t="str">
        <f>VLOOKUP(F553,'[2]reporte_padron_nominal (3)'!$S$5:$AG$1309,14,FALSE)</f>
        <v>Técnico superior completo</v>
      </c>
      <c r="J553" s="104" t="str">
        <f>VLOOKUP(F553,'[2]reporte_padron_nominal (3)'!$S$5:$AG$1309,15,FALSE)</f>
        <v>TECNICO EN ENFERMERIA</v>
      </c>
      <c r="K553" s="131"/>
      <c r="L553" s="131"/>
      <c r="M553" s="130"/>
      <c r="N553" s="130">
        <v>1</v>
      </c>
      <c r="O553" s="130">
        <v>6</v>
      </c>
      <c r="P553" s="130">
        <f t="shared" si="9"/>
        <v>10800</v>
      </c>
      <c r="Q553" s="130">
        <v>12</v>
      </c>
      <c r="R553" s="130">
        <v>12</v>
      </c>
    </row>
    <row r="554" spans="1:18" s="40" customFormat="1" x14ac:dyDescent="0.2">
      <c r="A554" s="322" t="s">
        <v>4549</v>
      </c>
      <c r="B554" s="295" t="s">
        <v>8075</v>
      </c>
      <c r="C554" s="297" t="s">
        <v>153</v>
      </c>
      <c r="D554" s="297" t="s">
        <v>821</v>
      </c>
      <c r="E554" s="436">
        <v>1800</v>
      </c>
      <c r="F554" s="297" t="s">
        <v>4838</v>
      </c>
      <c r="G554" s="443" t="s">
        <v>4839</v>
      </c>
      <c r="H554" s="104" t="s">
        <v>821</v>
      </c>
      <c r="I554" s="104" t="str">
        <f>VLOOKUP(F554,'[2]reporte_padron_nominal (3)'!$S$5:$AG$1309,14,FALSE)</f>
        <v>Técnico superior completo</v>
      </c>
      <c r="J554" s="104" t="str">
        <f>VLOOKUP(F554,'[2]reporte_padron_nominal (3)'!$S$5:$AG$1309,15,FALSE)</f>
        <v>TECNICO DE FARMACIA</v>
      </c>
      <c r="K554" s="131"/>
      <c r="L554" s="131"/>
      <c r="M554" s="130"/>
      <c r="N554" s="130">
        <v>1</v>
      </c>
      <c r="O554" s="130">
        <v>6</v>
      </c>
      <c r="P554" s="130">
        <f t="shared" si="9"/>
        <v>10800</v>
      </c>
      <c r="Q554" s="130">
        <v>12</v>
      </c>
      <c r="R554" s="130">
        <v>12</v>
      </c>
    </row>
    <row r="555" spans="1:18" s="40" customFormat="1" x14ac:dyDescent="0.2">
      <c r="A555" s="322" t="s">
        <v>4549</v>
      </c>
      <c r="B555" s="295" t="s">
        <v>8075</v>
      </c>
      <c r="C555" s="297" t="s">
        <v>153</v>
      </c>
      <c r="D555" s="297" t="s">
        <v>5149</v>
      </c>
      <c r="E555" s="436">
        <v>1500</v>
      </c>
      <c r="F555" s="297" t="s">
        <v>4822</v>
      </c>
      <c r="G555" s="443" t="s">
        <v>4823</v>
      </c>
      <c r="H555" s="104" t="s">
        <v>5149</v>
      </c>
      <c r="I555" s="104" t="str">
        <f>VLOOKUP(F555,'[2]reporte_padron_nominal (3)'!$S$5:$AG$1309,14,FALSE)</f>
        <v>Técnico superior incompleto</v>
      </c>
      <c r="J555" s="104" t="str">
        <f>VLOOKUP(F555,'[2]reporte_padron_nominal (3)'!$S$5:$AG$1309,15,FALSE)</f>
        <v>TECNICO EN MANTENIMIENTO</v>
      </c>
      <c r="K555" s="131"/>
      <c r="L555" s="131"/>
      <c r="M555" s="130"/>
      <c r="N555" s="130">
        <v>1</v>
      </c>
      <c r="O555" s="130">
        <v>6</v>
      </c>
      <c r="P555" s="130">
        <f t="shared" si="9"/>
        <v>9000</v>
      </c>
      <c r="Q555" s="130">
        <v>12</v>
      </c>
      <c r="R555" s="130">
        <v>12</v>
      </c>
    </row>
    <row r="556" spans="1:18" s="40" customFormat="1" x14ac:dyDescent="0.2">
      <c r="A556" s="322" t="s">
        <v>4549</v>
      </c>
      <c r="B556" s="295" t="s">
        <v>8075</v>
      </c>
      <c r="C556" s="297" t="s">
        <v>153</v>
      </c>
      <c r="D556" s="297" t="s">
        <v>5149</v>
      </c>
      <c r="E556" s="436">
        <v>1500</v>
      </c>
      <c r="F556" s="297" t="s">
        <v>4842</v>
      </c>
      <c r="G556" s="443" t="s">
        <v>4843</v>
      </c>
      <c r="H556" s="104" t="s">
        <v>5149</v>
      </c>
      <c r="I556" s="104" t="str">
        <f>VLOOKUP(F556,'[2]reporte_padron_nominal (3)'!$S$5:$AG$1309,14,FALSE)</f>
        <v>Técnico superior incompleto</v>
      </c>
      <c r="J556" s="104" t="str">
        <f>VLOOKUP(F556,'[2]reporte_padron_nominal (3)'!$S$5:$AG$1309,15,FALSE)</f>
        <v>TECNICO EN MANTENIMIENTO</v>
      </c>
      <c r="K556" s="131"/>
      <c r="L556" s="131"/>
      <c r="M556" s="130"/>
      <c r="N556" s="130">
        <v>1</v>
      </c>
      <c r="O556" s="130">
        <v>6</v>
      </c>
      <c r="P556" s="130">
        <f t="shared" si="9"/>
        <v>9000</v>
      </c>
      <c r="Q556" s="130">
        <v>12</v>
      </c>
      <c r="R556" s="130">
        <v>12</v>
      </c>
    </row>
    <row r="557" spans="1:18" s="40" customFormat="1" x14ac:dyDescent="0.2">
      <c r="A557" s="322" t="s">
        <v>4549</v>
      </c>
      <c r="B557" s="295" t="s">
        <v>8075</v>
      </c>
      <c r="C557" s="297" t="s">
        <v>153</v>
      </c>
      <c r="D557" s="297" t="s">
        <v>1768</v>
      </c>
      <c r="E557" s="436">
        <v>1500</v>
      </c>
      <c r="F557" s="297" t="s">
        <v>4830</v>
      </c>
      <c r="G557" s="443" t="s">
        <v>4831</v>
      </c>
      <c r="H557" s="104" t="s">
        <v>1768</v>
      </c>
      <c r="I557" s="104" t="str">
        <f>VLOOKUP(F557,'[2]reporte_padron_nominal (3)'!$S$5:$AG$1309,14,FALSE)</f>
        <v>Técnico superior completo</v>
      </c>
      <c r="J557" s="104" t="str">
        <f>VLOOKUP(F557,'[2]reporte_padron_nominal (3)'!$S$5:$AG$1309,15,FALSE)</f>
        <v>TECNICO EN MANTENIMIENTO</v>
      </c>
      <c r="K557" s="131"/>
      <c r="L557" s="131"/>
      <c r="M557" s="130"/>
      <c r="N557" s="130">
        <v>1</v>
      </c>
      <c r="O557" s="130">
        <v>6</v>
      </c>
      <c r="P557" s="130">
        <f t="shared" si="9"/>
        <v>9000</v>
      </c>
      <c r="Q557" s="130">
        <v>12</v>
      </c>
      <c r="R557" s="130">
        <v>12</v>
      </c>
    </row>
    <row r="558" spans="1:18" s="40" customFormat="1" x14ac:dyDescent="0.2">
      <c r="A558" s="322" t="s">
        <v>4549</v>
      </c>
      <c r="B558" s="295" t="s">
        <v>8075</v>
      </c>
      <c r="C558" s="297" t="s">
        <v>153</v>
      </c>
      <c r="D558" s="297" t="s">
        <v>1768</v>
      </c>
      <c r="E558" s="436">
        <v>1500</v>
      </c>
      <c r="F558" s="297" t="s">
        <v>4828</v>
      </c>
      <c r="G558" s="443" t="s">
        <v>4829</v>
      </c>
      <c r="H558" s="104" t="s">
        <v>1768</v>
      </c>
      <c r="I558" s="104" t="str">
        <f>VLOOKUP(F558,'[2]reporte_padron_nominal (3)'!$S$5:$AG$1309,14,FALSE)</f>
        <v>Técnico superior completo</v>
      </c>
      <c r="J558" s="104" t="str">
        <f>VLOOKUP(F558,'[2]reporte_padron_nominal (3)'!$S$5:$AG$1309,15,FALSE)</f>
        <v>TECNICO EN MANTENIMIENTO</v>
      </c>
      <c r="K558" s="131"/>
      <c r="L558" s="131"/>
      <c r="M558" s="130"/>
      <c r="N558" s="130">
        <v>1</v>
      </c>
      <c r="O558" s="130">
        <v>6</v>
      </c>
      <c r="P558" s="130">
        <f t="shared" si="9"/>
        <v>9000</v>
      </c>
      <c r="Q558" s="130">
        <v>12</v>
      </c>
      <c r="R558" s="130">
        <v>12</v>
      </c>
    </row>
    <row r="559" spans="1:18" s="40" customFormat="1" x14ac:dyDescent="0.2">
      <c r="A559" s="322" t="s">
        <v>4549</v>
      </c>
      <c r="B559" s="295" t="s">
        <v>8075</v>
      </c>
      <c r="C559" s="297" t="s">
        <v>153</v>
      </c>
      <c r="D559" s="297" t="s">
        <v>5162</v>
      </c>
      <c r="E559" s="436">
        <v>2200</v>
      </c>
      <c r="F559" s="297" t="s">
        <v>4566</v>
      </c>
      <c r="G559" s="443" t="s">
        <v>4567</v>
      </c>
      <c r="H559" s="104" t="s">
        <v>5162</v>
      </c>
      <c r="I559" s="104" t="str">
        <f>VLOOKUP(F559,'[2]reporte_padron_nominal (3)'!$S$5:$AG$1309,14,FALSE)</f>
        <v>Superior completo</v>
      </c>
      <c r="J559" s="104" t="str">
        <f>VLOOKUP(F559,'[2]reporte_padron_nominal (3)'!$S$5:$AG$1309,15,FALSE)</f>
        <v>CONTADOR PUBLICO</v>
      </c>
      <c r="K559" s="131"/>
      <c r="L559" s="131"/>
      <c r="M559" s="130"/>
      <c r="N559" s="130">
        <v>1</v>
      </c>
      <c r="O559" s="130">
        <v>6</v>
      </c>
      <c r="P559" s="130">
        <f t="shared" si="9"/>
        <v>13200</v>
      </c>
      <c r="Q559" s="130">
        <v>12</v>
      </c>
      <c r="R559" s="130">
        <v>12</v>
      </c>
    </row>
    <row r="560" spans="1:18" s="40" customFormat="1" x14ac:dyDescent="0.2">
      <c r="A560" s="322" t="s">
        <v>4549</v>
      </c>
      <c r="B560" s="295" t="s">
        <v>8075</v>
      </c>
      <c r="C560" s="297" t="s">
        <v>153</v>
      </c>
      <c r="D560" s="297" t="s">
        <v>5163</v>
      </c>
      <c r="E560" s="436">
        <v>1800</v>
      </c>
      <c r="F560" s="297" t="s">
        <v>4563</v>
      </c>
      <c r="G560" s="443" t="s">
        <v>4564</v>
      </c>
      <c r="H560" s="104" t="s">
        <v>5163</v>
      </c>
      <c r="I560" s="104" t="str">
        <f>VLOOKUP(F560,'[2]reporte_padron_nominal (3)'!$S$5:$AG$1309,14,FALSE)</f>
        <v>Técnico superior completo</v>
      </c>
      <c r="J560" s="104" t="str">
        <f>VLOOKUP(F560,'[2]reporte_padron_nominal (3)'!$S$5:$AG$1309,15,FALSE)</f>
        <v>SECRETARIA</v>
      </c>
      <c r="K560" s="131"/>
      <c r="L560" s="131"/>
      <c r="M560" s="130"/>
      <c r="N560" s="130">
        <v>1</v>
      </c>
      <c r="O560" s="130">
        <v>6</v>
      </c>
      <c r="P560" s="130">
        <f t="shared" si="9"/>
        <v>10800</v>
      </c>
      <c r="Q560" s="130">
        <v>12</v>
      </c>
      <c r="R560" s="130">
        <v>12</v>
      </c>
    </row>
    <row r="561" spans="1:18" s="40" customFormat="1" x14ac:dyDescent="0.2">
      <c r="A561" s="322" t="s">
        <v>4549</v>
      </c>
      <c r="B561" s="295" t="s">
        <v>8075</v>
      </c>
      <c r="C561" s="297" t="s">
        <v>153</v>
      </c>
      <c r="D561" s="297" t="s">
        <v>5151</v>
      </c>
      <c r="E561" s="436">
        <v>2500</v>
      </c>
      <c r="F561" s="297" t="s">
        <v>4852</v>
      </c>
      <c r="G561" s="443" t="s">
        <v>4853</v>
      </c>
      <c r="H561" s="104" t="s">
        <v>5151</v>
      </c>
      <c r="I561" s="104" t="str">
        <f>VLOOKUP(F561,'[2]reporte_padron_nominal (3)'!$S$5:$AG$1309,14,FALSE)</f>
        <v>Superior completo</v>
      </c>
      <c r="J561" s="104" t="str">
        <f>VLOOKUP(F561,'[2]reporte_padron_nominal (3)'!$S$5:$AG$1309,15,FALSE)</f>
        <v>ENFERMERA(O)</v>
      </c>
      <c r="K561" s="131"/>
      <c r="L561" s="131"/>
      <c r="M561" s="130"/>
      <c r="N561" s="130">
        <v>1</v>
      </c>
      <c r="O561" s="130">
        <v>6</v>
      </c>
      <c r="P561" s="130">
        <f t="shared" si="9"/>
        <v>15000</v>
      </c>
      <c r="Q561" s="130">
        <v>12</v>
      </c>
      <c r="R561" s="130">
        <v>12</v>
      </c>
    </row>
    <row r="562" spans="1:18" s="40" customFormat="1" x14ac:dyDescent="0.2">
      <c r="A562" s="322" t="s">
        <v>4549</v>
      </c>
      <c r="B562" s="295" t="s">
        <v>8075</v>
      </c>
      <c r="C562" s="297" t="s">
        <v>153</v>
      </c>
      <c r="D562" s="297" t="s">
        <v>1768</v>
      </c>
      <c r="E562" s="436">
        <v>1500</v>
      </c>
      <c r="F562" s="297" t="s">
        <v>4935</v>
      </c>
      <c r="G562" s="443" t="s">
        <v>4936</v>
      </c>
      <c r="H562" s="104" t="s">
        <v>1768</v>
      </c>
      <c r="I562" s="104" t="str">
        <f>VLOOKUP(F562,'[2]reporte_padron_nominal (3)'!$S$5:$AG$1309,14,FALSE)</f>
        <v>Técnico superior completo</v>
      </c>
      <c r="J562" s="104" t="str">
        <f>VLOOKUP(F562,'[2]reporte_padron_nominal (3)'!$S$5:$AG$1309,15,FALSE)</f>
        <v>TECNICO EN ENFERMERIA</v>
      </c>
      <c r="K562" s="131"/>
      <c r="L562" s="131"/>
      <c r="M562" s="130"/>
      <c r="N562" s="130">
        <v>1</v>
      </c>
      <c r="O562" s="130">
        <v>6</v>
      </c>
      <c r="P562" s="130">
        <f t="shared" si="9"/>
        <v>9000</v>
      </c>
      <c r="Q562" s="130">
        <v>12</v>
      </c>
      <c r="R562" s="130">
        <v>12</v>
      </c>
    </row>
    <row r="563" spans="1:18" s="40" customFormat="1" x14ac:dyDescent="0.2">
      <c r="A563" s="322" t="s">
        <v>4549</v>
      </c>
      <c r="B563" s="295" t="s">
        <v>8075</v>
      </c>
      <c r="C563" s="297" t="s">
        <v>153</v>
      </c>
      <c r="D563" s="297" t="s">
        <v>5164</v>
      </c>
      <c r="E563" s="436">
        <v>2500</v>
      </c>
      <c r="F563" s="297" t="s">
        <v>4628</v>
      </c>
      <c r="G563" s="443" t="s">
        <v>4629</v>
      </c>
      <c r="H563" s="104" t="s">
        <v>5164</v>
      </c>
      <c r="I563" s="104" t="str">
        <f>VLOOKUP(F563,'[2]reporte_padron_nominal (3)'!$S$5:$AG$1309,14,FALSE)</f>
        <v>Superior completo</v>
      </c>
      <c r="J563" s="104" t="str">
        <f>VLOOKUP(F563,'[2]reporte_padron_nominal (3)'!$S$5:$AG$1309,15,FALSE)</f>
        <v>CONTADOR PUBLICO</v>
      </c>
      <c r="K563" s="131"/>
      <c r="L563" s="131"/>
      <c r="M563" s="130"/>
      <c r="N563" s="130">
        <v>1</v>
      </c>
      <c r="O563" s="130">
        <v>6</v>
      </c>
      <c r="P563" s="130">
        <f t="shared" si="9"/>
        <v>15000</v>
      </c>
      <c r="Q563" s="130">
        <v>12</v>
      </c>
      <c r="R563" s="130">
        <v>12</v>
      </c>
    </row>
    <row r="564" spans="1:18" s="40" customFormat="1" x14ac:dyDescent="0.2">
      <c r="A564" s="322" t="s">
        <v>4549</v>
      </c>
      <c r="B564" s="295" t="s">
        <v>8075</v>
      </c>
      <c r="C564" s="297" t="s">
        <v>153</v>
      </c>
      <c r="D564" s="297" t="s">
        <v>5165</v>
      </c>
      <c r="E564" s="436">
        <v>2000</v>
      </c>
      <c r="F564" s="297" t="s">
        <v>4580</v>
      </c>
      <c r="G564" s="443" t="s">
        <v>4581</v>
      </c>
      <c r="H564" s="104" t="s">
        <v>5165</v>
      </c>
      <c r="I564" s="104" t="str">
        <f>VLOOKUP(F564,'[2]reporte_padron_nominal (3)'!$S$5:$AG$1309,14,FALSE)</f>
        <v>Superior completo</v>
      </c>
      <c r="J564" s="104" t="str">
        <f>VLOOKUP(F564,'[2]reporte_padron_nominal (3)'!$S$5:$AG$1309,15,FALSE)</f>
        <v>CONTADOR PUBLICO</v>
      </c>
      <c r="K564" s="131"/>
      <c r="L564" s="131"/>
      <c r="M564" s="130"/>
      <c r="N564" s="130">
        <v>1</v>
      </c>
      <c r="O564" s="130">
        <v>6</v>
      </c>
      <c r="P564" s="130">
        <f t="shared" si="9"/>
        <v>12000</v>
      </c>
      <c r="Q564" s="130">
        <v>12</v>
      </c>
      <c r="R564" s="130">
        <v>12</v>
      </c>
    </row>
    <row r="565" spans="1:18" s="40" customFormat="1" x14ac:dyDescent="0.2">
      <c r="A565" s="322" t="s">
        <v>4549</v>
      </c>
      <c r="B565" s="295" t="s">
        <v>8075</v>
      </c>
      <c r="C565" s="297" t="s">
        <v>153</v>
      </c>
      <c r="D565" s="297" t="s">
        <v>1351</v>
      </c>
      <c r="E565" s="436">
        <v>2000</v>
      </c>
      <c r="F565" s="297" t="s">
        <v>4568</v>
      </c>
      <c r="G565" s="443" t="s">
        <v>4569</v>
      </c>
      <c r="H565" s="104" t="s">
        <v>1351</v>
      </c>
      <c r="I565" s="104" t="str">
        <f>VLOOKUP(F565,'[2]reporte_padron_nominal (3)'!$S$5:$AG$1309,14,FALSE)</f>
        <v>Superior completo</v>
      </c>
      <c r="J565" s="104" t="str">
        <f>VLOOKUP(F565,'[2]reporte_padron_nominal (3)'!$S$5:$AG$1309,15,FALSE)</f>
        <v>CONTADOR PUBLICO</v>
      </c>
      <c r="K565" s="131"/>
      <c r="L565" s="131"/>
      <c r="M565" s="130"/>
      <c r="N565" s="130">
        <v>1</v>
      </c>
      <c r="O565" s="130">
        <v>6</v>
      </c>
      <c r="P565" s="130">
        <f t="shared" si="9"/>
        <v>12000</v>
      </c>
      <c r="Q565" s="130">
        <v>12</v>
      </c>
      <c r="R565" s="130">
        <v>12</v>
      </c>
    </row>
    <row r="566" spans="1:18" s="40" customFormat="1" x14ac:dyDescent="0.2">
      <c r="A566" s="322" t="s">
        <v>4549</v>
      </c>
      <c r="B566" s="295" t="s">
        <v>8075</v>
      </c>
      <c r="C566" s="297" t="s">
        <v>153</v>
      </c>
      <c r="D566" s="297" t="s">
        <v>1425</v>
      </c>
      <c r="E566" s="436">
        <v>1800</v>
      </c>
      <c r="F566" s="297" t="s">
        <v>4584</v>
      </c>
      <c r="G566" s="443" t="s">
        <v>4585</v>
      </c>
      <c r="H566" s="104" t="s">
        <v>1425</v>
      </c>
      <c r="I566" s="104" t="str">
        <f>VLOOKUP(F566,'[2]reporte_padron_nominal (3)'!$S$5:$AG$1309,14,FALSE)</f>
        <v>Superior completo</v>
      </c>
      <c r="J566" s="104" t="str">
        <f>VLOOKUP(F566,'[2]reporte_padron_nominal (3)'!$S$5:$AG$1309,15,FALSE)</f>
        <v>INGENIERO DE SISTEMAS E INFORMATICA</v>
      </c>
      <c r="K566" s="131"/>
      <c r="L566" s="131"/>
      <c r="M566" s="130"/>
      <c r="N566" s="130">
        <v>1</v>
      </c>
      <c r="O566" s="130">
        <v>6</v>
      </c>
      <c r="P566" s="130">
        <f t="shared" si="9"/>
        <v>10800</v>
      </c>
      <c r="Q566" s="130">
        <v>12</v>
      </c>
      <c r="R566" s="130">
        <v>12</v>
      </c>
    </row>
    <row r="567" spans="1:18" s="40" customFormat="1" x14ac:dyDescent="0.2">
      <c r="A567" s="322" t="s">
        <v>4549</v>
      </c>
      <c r="B567" s="295" t="s">
        <v>8075</v>
      </c>
      <c r="C567" s="297" t="s">
        <v>153</v>
      </c>
      <c r="D567" s="297" t="s">
        <v>5027</v>
      </c>
      <c r="E567" s="436">
        <v>2200</v>
      </c>
      <c r="F567" s="297" t="s">
        <v>4616</v>
      </c>
      <c r="G567" s="443" t="s">
        <v>4617</v>
      </c>
      <c r="H567" s="104" t="s">
        <v>5027</v>
      </c>
      <c r="I567" s="104" t="str">
        <f>VLOOKUP(F567,'[2]reporte_padron_nominal (3)'!$S$5:$AG$1309,14,FALSE)</f>
        <v>Superior completo</v>
      </c>
      <c r="J567" s="104" t="str">
        <f>VLOOKUP(F567,'[2]reporte_padron_nominal (3)'!$S$5:$AG$1309,15,FALSE)</f>
        <v>CIRUJANO DENTISTA</v>
      </c>
      <c r="K567" s="131"/>
      <c r="L567" s="131"/>
      <c r="M567" s="130"/>
      <c r="N567" s="130">
        <v>1</v>
      </c>
      <c r="O567" s="130">
        <v>6</v>
      </c>
      <c r="P567" s="130">
        <f t="shared" si="9"/>
        <v>13200</v>
      </c>
      <c r="Q567" s="130">
        <v>12</v>
      </c>
      <c r="R567" s="130">
        <v>12</v>
      </c>
    </row>
    <row r="568" spans="1:18" s="40" customFormat="1" x14ac:dyDescent="0.2">
      <c r="A568" s="322" t="s">
        <v>4549</v>
      </c>
      <c r="B568" s="295" t="s">
        <v>8075</v>
      </c>
      <c r="C568" s="297" t="s">
        <v>153</v>
      </c>
      <c r="D568" s="297" t="s">
        <v>5151</v>
      </c>
      <c r="E568" s="436">
        <v>2500</v>
      </c>
      <c r="F568" s="297" t="s">
        <v>5166</v>
      </c>
      <c r="G568" s="443" t="s">
        <v>5167</v>
      </c>
      <c r="H568" s="104" t="s">
        <v>5151</v>
      </c>
      <c r="I568" s="104" t="str">
        <f>VLOOKUP(F568,'[2]reporte_padron_nominal (3)'!$S$5:$AG$1309,14,FALSE)</f>
        <v>Superior completo</v>
      </c>
      <c r="J568" s="104" t="str">
        <f>VLOOKUP(F568,'[2]reporte_padron_nominal (3)'!$S$5:$AG$1309,15,FALSE)</f>
        <v>ENFERMERA(O)</v>
      </c>
      <c r="K568" s="131"/>
      <c r="L568" s="131"/>
      <c r="M568" s="130"/>
      <c r="N568" s="130">
        <v>1</v>
      </c>
      <c r="O568" s="130">
        <v>6</v>
      </c>
      <c r="P568" s="130">
        <f t="shared" si="9"/>
        <v>15000</v>
      </c>
      <c r="Q568" s="130">
        <v>12</v>
      </c>
      <c r="R568" s="130">
        <v>12</v>
      </c>
    </row>
    <row r="569" spans="1:18" s="40" customFormat="1" x14ac:dyDescent="0.2">
      <c r="A569" s="322" t="s">
        <v>4549</v>
      </c>
      <c r="B569" s="295" t="s">
        <v>8075</v>
      </c>
      <c r="C569" s="297" t="s">
        <v>153</v>
      </c>
      <c r="D569" s="297" t="s">
        <v>1351</v>
      </c>
      <c r="E569" s="436">
        <v>1800</v>
      </c>
      <c r="F569" s="297" t="s">
        <v>4586</v>
      </c>
      <c r="G569" s="443" t="s">
        <v>4587</v>
      </c>
      <c r="H569" s="104" t="s">
        <v>1351</v>
      </c>
      <c r="I569" s="104" t="str">
        <f>VLOOKUP(F569,'[2]reporte_padron_nominal (3)'!$S$5:$AG$1309,14,FALSE)</f>
        <v>Superior completo</v>
      </c>
      <c r="J569" s="104" t="str">
        <f>VLOOKUP(F569,'[2]reporte_padron_nominal (3)'!$S$5:$AG$1309,15,FALSE)</f>
        <v>CONTADOR PUBLICO</v>
      </c>
      <c r="K569" s="131"/>
      <c r="L569" s="131"/>
      <c r="M569" s="130"/>
      <c r="N569" s="130">
        <v>1</v>
      </c>
      <c r="O569" s="130">
        <v>6</v>
      </c>
      <c r="P569" s="130">
        <f t="shared" si="9"/>
        <v>10800</v>
      </c>
      <c r="Q569" s="130">
        <v>12</v>
      </c>
      <c r="R569" s="130">
        <v>12</v>
      </c>
    </row>
    <row r="570" spans="1:18" s="40" customFormat="1" x14ac:dyDescent="0.2">
      <c r="A570" s="322" t="s">
        <v>4549</v>
      </c>
      <c r="B570" s="295" t="s">
        <v>8075</v>
      </c>
      <c r="C570" s="297" t="s">
        <v>153</v>
      </c>
      <c r="D570" s="297" t="s">
        <v>1768</v>
      </c>
      <c r="E570" s="436">
        <v>1500</v>
      </c>
      <c r="F570" s="297" t="s">
        <v>4870</v>
      </c>
      <c r="G570" s="443" t="s">
        <v>4871</v>
      </c>
      <c r="H570" s="104" t="s">
        <v>1768</v>
      </c>
      <c r="I570" s="104" t="str">
        <f>VLOOKUP(F570,'[2]reporte_padron_nominal (3)'!$S$5:$AG$1309,14,FALSE)</f>
        <v>Técnico superior completo</v>
      </c>
      <c r="J570" s="104" t="str">
        <f>VLOOKUP(F570,'[2]reporte_padron_nominal (3)'!$S$5:$AG$1309,15,FALSE)</f>
        <v>TECNICO EN ENFERMERIA</v>
      </c>
      <c r="K570" s="131"/>
      <c r="L570" s="131"/>
      <c r="M570" s="130"/>
      <c r="N570" s="130">
        <v>1</v>
      </c>
      <c r="O570" s="130">
        <v>6</v>
      </c>
      <c r="P570" s="130">
        <f t="shared" si="9"/>
        <v>9000</v>
      </c>
      <c r="Q570" s="130">
        <v>12</v>
      </c>
      <c r="R570" s="130">
        <v>12</v>
      </c>
    </row>
    <row r="571" spans="1:18" s="40" customFormat="1" x14ac:dyDescent="0.2">
      <c r="A571" s="322" t="s">
        <v>4549</v>
      </c>
      <c r="B571" s="295" t="s">
        <v>8075</v>
      </c>
      <c r="C571" s="297" t="s">
        <v>153</v>
      </c>
      <c r="D571" s="297" t="s">
        <v>5151</v>
      </c>
      <c r="E571" s="436">
        <v>2500</v>
      </c>
      <c r="F571" s="297" t="s">
        <v>4799</v>
      </c>
      <c r="G571" s="443" t="s">
        <v>4800</v>
      </c>
      <c r="H571" s="104" t="s">
        <v>5151</v>
      </c>
      <c r="I571" s="104" t="str">
        <f>VLOOKUP(F571,'[2]reporte_padron_nominal (3)'!$S$5:$AG$1309,14,FALSE)</f>
        <v>Superior completo</v>
      </c>
      <c r="J571" s="104" t="str">
        <f>VLOOKUP(F571,'[2]reporte_padron_nominal (3)'!$S$5:$AG$1309,15,FALSE)</f>
        <v>ENFERMERA(O)</v>
      </c>
      <c r="K571" s="131"/>
      <c r="L571" s="131"/>
      <c r="M571" s="130"/>
      <c r="N571" s="130">
        <v>1</v>
      </c>
      <c r="O571" s="130">
        <v>6</v>
      </c>
      <c r="P571" s="130">
        <f t="shared" si="9"/>
        <v>15000</v>
      </c>
      <c r="Q571" s="130">
        <v>12</v>
      </c>
      <c r="R571" s="130">
        <v>12</v>
      </c>
    </row>
    <row r="572" spans="1:18" s="40" customFormat="1" x14ac:dyDescent="0.2">
      <c r="A572" s="322" t="s">
        <v>4549</v>
      </c>
      <c r="B572" s="295" t="s">
        <v>8075</v>
      </c>
      <c r="C572" s="297" t="s">
        <v>153</v>
      </c>
      <c r="D572" s="297" t="s">
        <v>656</v>
      </c>
      <c r="E572" s="436">
        <v>2500</v>
      </c>
      <c r="F572" s="297" t="s">
        <v>4556</v>
      </c>
      <c r="G572" s="443" t="s">
        <v>4557</v>
      </c>
      <c r="H572" s="104" t="s">
        <v>656</v>
      </c>
      <c r="I572" s="104" t="str">
        <f>VLOOKUP(F572,'[2]reporte_padron_nominal (3)'!$S$5:$AG$1309,14,FALSE)</f>
        <v>Superior completo</v>
      </c>
      <c r="J572" s="104" t="str">
        <f>VLOOKUP(F572,'[2]reporte_padron_nominal (3)'!$S$5:$AG$1309,15,FALSE)</f>
        <v>QUIMICO FARMACEUTICO</v>
      </c>
      <c r="K572" s="131"/>
      <c r="L572" s="131"/>
      <c r="M572" s="130"/>
      <c r="N572" s="130">
        <v>1</v>
      </c>
      <c r="O572" s="130">
        <v>6</v>
      </c>
      <c r="P572" s="130">
        <f t="shared" si="9"/>
        <v>15000</v>
      </c>
      <c r="Q572" s="130">
        <v>12</v>
      </c>
      <c r="R572" s="130">
        <v>12</v>
      </c>
    </row>
    <row r="573" spans="1:18" s="40" customFormat="1" x14ac:dyDescent="0.2">
      <c r="A573" s="322" t="s">
        <v>4549</v>
      </c>
      <c r="B573" s="295" t="s">
        <v>8075</v>
      </c>
      <c r="C573" s="297" t="s">
        <v>153</v>
      </c>
      <c r="D573" s="297" t="s">
        <v>5151</v>
      </c>
      <c r="E573" s="436">
        <v>2500</v>
      </c>
      <c r="F573" s="297" t="s">
        <v>4797</v>
      </c>
      <c r="G573" s="443" t="s">
        <v>4798</v>
      </c>
      <c r="H573" s="104" t="s">
        <v>5151</v>
      </c>
      <c r="I573" s="104" t="str">
        <f>VLOOKUP(F573,'[2]reporte_padron_nominal (3)'!$S$5:$AG$1309,14,FALSE)</f>
        <v>Superior completo</v>
      </c>
      <c r="J573" s="104" t="str">
        <f>VLOOKUP(F573,'[2]reporte_padron_nominal (3)'!$S$5:$AG$1309,15,FALSE)</f>
        <v>ENFERMERA(O)</v>
      </c>
      <c r="K573" s="131"/>
      <c r="L573" s="131"/>
      <c r="M573" s="130"/>
      <c r="N573" s="130">
        <v>1</v>
      </c>
      <c r="O573" s="130">
        <v>6</v>
      </c>
      <c r="P573" s="130">
        <f t="shared" si="9"/>
        <v>15000</v>
      </c>
      <c r="Q573" s="130">
        <v>12</v>
      </c>
      <c r="R573" s="130">
        <v>12</v>
      </c>
    </row>
    <row r="574" spans="1:18" s="40" customFormat="1" x14ac:dyDescent="0.2">
      <c r="A574" s="322" t="s">
        <v>4549</v>
      </c>
      <c r="B574" s="295" t="s">
        <v>8075</v>
      </c>
      <c r="C574" s="297" t="s">
        <v>153</v>
      </c>
      <c r="D574" s="297" t="s">
        <v>1351</v>
      </c>
      <c r="E574" s="436">
        <v>2000</v>
      </c>
      <c r="F574" s="297" t="s">
        <v>4618</v>
      </c>
      <c r="G574" s="443" t="s">
        <v>4619</v>
      </c>
      <c r="H574" s="104" t="s">
        <v>1351</v>
      </c>
      <c r="I574" s="104" t="str">
        <f>VLOOKUP(F574,'[2]reporte_padron_nominal (3)'!$S$5:$AG$1309,14,FALSE)</f>
        <v>Superior completo</v>
      </c>
      <c r="J574" s="104" t="str">
        <f>VLOOKUP(F574,'[2]reporte_padron_nominal (3)'!$S$5:$AG$1309,15,FALSE)</f>
        <v>CONTADOR PUBLICO</v>
      </c>
      <c r="K574" s="131"/>
      <c r="L574" s="131"/>
      <c r="M574" s="130"/>
      <c r="N574" s="130">
        <v>1</v>
      </c>
      <c r="O574" s="130">
        <v>6</v>
      </c>
      <c r="P574" s="130">
        <f t="shared" si="9"/>
        <v>12000</v>
      </c>
      <c r="Q574" s="130">
        <v>12</v>
      </c>
      <c r="R574" s="130">
        <v>12</v>
      </c>
    </row>
    <row r="575" spans="1:18" s="40" customFormat="1" x14ac:dyDescent="0.2">
      <c r="A575" s="322" t="s">
        <v>4549</v>
      </c>
      <c r="B575" s="295" t="s">
        <v>8075</v>
      </c>
      <c r="C575" s="297" t="s">
        <v>153</v>
      </c>
      <c r="D575" s="297" t="s">
        <v>2075</v>
      </c>
      <c r="E575" s="436">
        <v>2500</v>
      </c>
      <c r="F575" s="297" t="s">
        <v>4795</v>
      </c>
      <c r="G575" s="443" t="s">
        <v>4796</v>
      </c>
      <c r="H575" s="104" t="s">
        <v>2075</v>
      </c>
      <c r="I575" s="104" t="str">
        <f>VLOOKUP(F575,'[2]reporte_padron_nominal (3)'!$S$5:$AG$1309,14,FALSE)</f>
        <v>Superior completo</v>
      </c>
      <c r="J575" s="104" t="str">
        <f>VLOOKUP(F575,'[2]reporte_padron_nominal (3)'!$S$5:$AG$1309,15,FALSE)</f>
        <v>CIRUJANO DENTISTA</v>
      </c>
      <c r="K575" s="131"/>
      <c r="L575" s="131"/>
      <c r="M575" s="130"/>
      <c r="N575" s="130">
        <v>1</v>
      </c>
      <c r="O575" s="130">
        <v>6</v>
      </c>
      <c r="P575" s="130">
        <f t="shared" si="9"/>
        <v>15000</v>
      </c>
      <c r="Q575" s="130">
        <v>12</v>
      </c>
      <c r="R575" s="130">
        <v>12</v>
      </c>
    </row>
    <row r="576" spans="1:18" s="40" customFormat="1" x14ac:dyDescent="0.2">
      <c r="A576" s="322" t="s">
        <v>4549</v>
      </c>
      <c r="B576" s="295" t="s">
        <v>8075</v>
      </c>
      <c r="C576" s="297" t="s">
        <v>153</v>
      </c>
      <c r="D576" s="297" t="s">
        <v>5164</v>
      </c>
      <c r="E576" s="436">
        <v>3800</v>
      </c>
      <c r="F576" s="297" t="s">
        <v>4611</v>
      </c>
      <c r="G576" s="443" t="s">
        <v>4612</v>
      </c>
      <c r="H576" s="104" t="s">
        <v>5164</v>
      </c>
      <c r="I576" s="104" t="str">
        <f>VLOOKUP(F576,'[2]reporte_padron_nominal (3)'!$S$5:$AG$1309,14,FALSE)</f>
        <v>Superior completo</v>
      </c>
      <c r="J576" s="104" t="str">
        <f>VLOOKUP(F576,'[2]reporte_padron_nominal (3)'!$S$5:$AG$1309,15,FALSE)</f>
        <v>ADMINISTRADOR</v>
      </c>
      <c r="K576" s="131"/>
      <c r="L576" s="131"/>
      <c r="M576" s="130"/>
      <c r="N576" s="130">
        <v>1</v>
      </c>
      <c r="O576" s="130">
        <v>6</v>
      </c>
      <c r="P576" s="130">
        <f t="shared" si="9"/>
        <v>22800</v>
      </c>
      <c r="Q576" s="130">
        <v>12</v>
      </c>
      <c r="R576" s="130">
        <v>12</v>
      </c>
    </row>
    <row r="577" spans="1:18" s="40" customFormat="1" x14ac:dyDescent="0.2">
      <c r="A577" s="322" t="s">
        <v>4549</v>
      </c>
      <c r="B577" s="295" t="s">
        <v>8075</v>
      </c>
      <c r="C577" s="297" t="s">
        <v>153</v>
      </c>
      <c r="D577" s="297" t="s">
        <v>5168</v>
      </c>
      <c r="E577" s="436">
        <v>1400</v>
      </c>
      <c r="F577" s="297" t="s">
        <v>4630</v>
      </c>
      <c r="G577" s="443" t="s">
        <v>4631</v>
      </c>
      <c r="H577" s="104" t="s">
        <v>5168</v>
      </c>
      <c r="I577" s="104" t="str">
        <f>VLOOKUP(F577,'[2]reporte_padron_nominal (3)'!$S$5:$AG$1309,14,FALSE)</f>
        <v>Técnico superior completo</v>
      </c>
      <c r="J577" s="104" t="str">
        <f>VLOOKUP(F577,'[2]reporte_padron_nominal (3)'!$S$5:$AG$1309,15,FALSE)</f>
        <v>SECRETARIA</v>
      </c>
      <c r="K577" s="131"/>
      <c r="L577" s="131"/>
      <c r="M577" s="130"/>
      <c r="N577" s="130">
        <v>1</v>
      </c>
      <c r="O577" s="130">
        <v>6</v>
      </c>
      <c r="P577" s="130">
        <f t="shared" si="9"/>
        <v>8400</v>
      </c>
      <c r="Q577" s="130">
        <v>12</v>
      </c>
      <c r="R577" s="130">
        <v>12</v>
      </c>
    </row>
    <row r="578" spans="1:18" s="40" customFormat="1" x14ac:dyDescent="0.2">
      <c r="A578" s="322" t="s">
        <v>4549</v>
      </c>
      <c r="B578" s="295" t="s">
        <v>8075</v>
      </c>
      <c r="C578" s="297" t="s">
        <v>153</v>
      </c>
      <c r="D578" s="297" t="s">
        <v>2075</v>
      </c>
      <c r="E578" s="436">
        <v>2500</v>
      </c>
      <c r="F578" s="297" t="s">
        <v>4791</v>
      </c>
      <c r="G578" s="443" t="s">
        <v>4792</v>
      </c>
      <c r="H578" s="104" t="s">
        <v>2075</v>
      </c>
      <c r="I578" s="104" t="str">
        <f>VLOOKUP(F578,'[2]reporte_padron_nominal (3)'!$S$5:$AG$1309,14,FALSE)</f>
        <v>Superior completo</v>
      </c>
      <c r="J578" s="104" t="str">
        <f>VLOOKUP(F578,'[2]reporte_padron_nominal (3)'!$S$5:$AG$1309,15,FALSE)</f>
        <v>CIRUJANO DENTISTA</v>
      </c>
      <c r="K578" s="131"/>
      <c r="L578" s="131"/>
      <c r="M578" s="130"/>
      <c r="N578" s="130">
        <v>1</v>
      </c>
      <c r="O578" s="130">
        <v>6</v>
      </c>
      <c r="P578" s="130">
        <f t="shared" si="9"/>
        <v>15000</v>
      </c>
      <c r="Q578" s="130">
        <v>12</v>
      </c>
      <c r="R578" s="130">
        <v>12</v>
      </c>
    </row>
    <row r="579" spans="1:18" s="40" customFormat="1" x14ac:dyDescent="0.2">
      <c r="A579" s="322" t="s">
        <v>4549</v>
      </c>
      <c r="B579" s="295" t="s">
        <v>8075</v>
      </c>
      <c r="C579" s="297" t="s">
        <v>153</v>
      </c>
      <c r="D579" s="297" t="s">
        <v>5027</v>
      </c>
      <c r="E579" s="436">
        <v>2500</v>
      </c>
      <c r="F579" s="297" t="s">
        <v>4858</v>
      </c>
      <c r="G579" s="443" t="s">
        <v>4859</v>
      </c>
      <c r="H579" s="104" t="s">
        <v>5027</v>
      </c>
      <c r="I579" s="104" t="str">
        <f>VLOOKUP(F579,'[2]reporte_padron_nominal (3)'!$S$5:$AG$1309,14,FALSE)</f>
        <v>Superior completo</v>
      </c>
      <c r="J579" s="104" t="str">
        <f>VLOOKUP(F579,'[2]reporte_padron_nominal (3)'!$S$5:$AG$1309,15,FALSE)</f>
        <v>CIRUJANO DENTISTA</v>
      </c>
      <c r="K579" s="131"/>
      <c r="L579" s="131"/>
      <c r="M579" s="130"/>
      <c r="N579" s="130">
        <v>1</v>
      </c>
      <c r="O579" s="130">
        <v>6</v>
      </c>
      <c r="P579" s="130">
        <f t="shared" si="9"/>
        <v>15000</v>
      </c>
      <c r="Q579" s="130">
        <v>12</v>
      </c>
      <c r="R579" s="130">
        <v>12</v>
      </c>
    </row>
    <row r="580" spans="1:18" s="40" customFormat="1" x14ac:dyDescent="0.2">
      <c r="A580" s="322" t="s">
        <v>4549</v>
      </c>
      <c r="B580" s="295" t="s">
        <v>8075</v>
      </c>
      <c r="C580" s="297" t="s">
        <v>153</v>
      </c>
      <c r="D580" s="297" t="s">
        <v>579</v>
      </c>
      <c r="E580" s="436">
        <v>1800</v>
      </c>
      <c r="F580" s="297" t="s">
        <v>4666</v>
      </c>
      <c r="G580" s="443" t="s">
        <v>4667</v>
      </c>
      <c r="H580" s="104" t="s">
        <v>579</v>
      </c>
      <c r="I580" s="104" t="str">
        <f>VLOOKUP(F580,'[2]reporte_padron_nominal (3)'!$S$5:$AG$1309,14,FALSE)</f>
        <v>Técnico superior completo</v>
      </c>
      <c r="J580" s="104" t="str">
        <f>VLOOKUP(F580,'[2]reporte_padron_nominal (3)'!$S$5:$AG$1309,15,FALSE)</f>
        <v>TECNICO EN ENFERMERIA</v>
      </c>
      <c r="K580" s="131"/>
      <c r="L580" s="131"/>
      <c r="M580" s="130"/>
      <c r="N580" s="130">
        <v>1</v>
      </c>
      <c r="O580" s="130">
        <v>6</v>
      </c>
      <c r="P580" s="130">
        <f t="shared" si="9"/>
        <v>10800</v>
      </c>
      <c r="Q580" s="130">
        <v>12</v>
      </c>
      <c r="R580" s="130">
        <v>12</v>
      </c>
    </row>
    <row r="581" spans="1:18" s="40" customFormat="1" x14ac:dyDescent="0.2">
      <c r="A581" s="322" t="s">
        <v>4549</v>
      </c>
      <c r="B581" s="295" t="s">
        <v>8075</v>
      </c>
      <c r="C581" s="297" t="s">
        <v>153</v>
      </c>
      <c r="D581" s="297" t="s">
        <v>1457</v>
      </c>
      <c r="E581" s="436">
        <v>1500</v>
      </c>
      <c r="F581" s="297" t="s">
        <v>4668</v>
      </c>
      <c r="G581" s="443" t="s">
        <v>4669</v>
      </c>
      <c r="H581" s="104" t="s">
        <v>1457</v>
      </c>
      <c r="I581" s="104" t="str">
        <f>VLOOKUP(F581,'[2]reporte_padron_nominal (3)'!$S$5:$AG$1309,14,FALSE)</f>
        <v>Técnico superior completo</v>
      </c>
      <c r="J581" s="104" t="e">
        <f>VLOOKUP(F581,'[2]reporte_padron_nominal (3)'!$S$5:$AG$1309,15,FALSE)</f>
        <v>#REF!</v>
      </c>
      <c r="K581" s="131"/>
      <c r="L581" s="131"/>
      <c r="M581" s="130"/>
      <c r="N581" s="130">
        <v>1</v>
      </c>
      <c r="O581" s="130">
        <v>6</v>
      </c>
      <c r="P581" s="130">
        <f t="shared" si="9"/>
        <v>9000</v>
      </c>
      <c r="Q581" s="130">
        <v>12</v>
      </c>
      <c r="R581" s="130">
        <v>12</v>
      </c>
    </row>
    <row r="582" spans="1:18" s="40" customFormat="1" x14ac:dyDescent="0.2">
      <c r="A582" s="322" t="s">
        <v>4549</v>
      </c>
      <c r="B582" s="295" t="s">
        <v>8075</v>
      </c>
      <c r="C582" s="297" t="s">
        <v>153</v>
      </c>
      <c r="D582" s="297" t="s">
        <v>2075</v>
      </c>
      <c r="E582" s="436">
        <v>2500</v>
      </c>
      <c r="F582" s="297" t="s">
        <v>4644</v>
      </c>
      <c r="G582" s="443" t="s">
        <v>4645</v>
      </c>
      <c r="H582" s="104" t="s">
        <v>2075</v>
      </c>
      <c r="I582" s="104" t="str">
        <f>VLOOKUP(F582,'[2]reporte_padron_nominal (3)'!$S$5:$AG$1309,14,FALSE)</f>
        <v>Superior completo</v>
      </c>
      <c r="J582" s="104" t="str">
        <f>VLOOKUP(F582,'[2]reporte_padron_nominal (3)'!$S$5:$AG$1309,15,FALSE)</f>
        <v>PSICOLOGO</v>
      </c>
      <c r="K582" s="131"/>
      <c r="L582" s="131"/>
      <c r="M582" s="130"/>
      <c r="N582" s="130">
        <v>1</v>
      </c>
      <c r="O582" s="130">
        <v>6</v>
      </c>
      <c r="P582" s="130">
        <f t="shared" si="9"/>
        <v>15000</v>
      </c>
      <c r="Q582" s="130">
        <v>12</v>
      </c>
      <c r="R582" s="130">
        <v>12</v>
      </c>
    </row>
    <row r="583" spans="1:18" s="40" customFormat="1" x14ac:dyDescent="0.2">
      <c r="A583" s="322" t="s">
        <v>4549</v>
      </c>
      <c r="B583" s="295" t="s">
        <v>8075</v>
      </c>
      <c r="C583" s="297" t="s">
        <v>153</v>
      </c>
      <c r="D583" s="297" t="s">
        <v>1457</v>
      </c>
      <c r="E583" s="436">
        <v>1500</v>
      </c>
      <c r="F583" s="297" t="s">
        <v>4678</v>
      </c>
      <c r="G583" s="443" t="s">
        <v>4679</v>
      </c>
      <c r="H583" s="104" t="s">
        <v>1457</v>
      </c>
      <c r="I583" s="104" t="str">
        <f>VLOOKUP(F583,'[2]reporte_padron_nominal (3)'!$S$5:$AG$1309,14,FALSE)</f>
        <v>Técnico superior incompleto</v>
      </c>
      <c r="J583" s="104" t="str">
        <f>VLOOKUP(F583,'[2]reporte_padron_nominal (3)'!$S$5:$AG$1309,15,FALSE)</f>
        <v>PROFESORA DE COMPUTACION E INFORMATICA (CARRERA TECNICA)</v>
      </c>
      <c r="K583" s="131"/>
      <c r="L583" s="131"/>
      <c r="M583" s="130"/>
      <c r="N583" s="130">
        <v>1</v>
      </c>
      <c r="O583" s="130">
        <v>6</v>
      </c>
      <c r="P583" s="130">
        <f t="shared" ref="P583:P646" si="10">+E583*O583</f>
        <v>9000</v>
      </c>
      <c r="Q583" s="130">
        <v>12</v>
      </c>
      <c r="R583" s="130">
        <v>12</v>
      </c>
    </row>
    <row r="584" spans="1:18" s="40" customFormat="1" x14ac:dyDescent="0.2">
      <c r="A584" s="322" t="s">
        <v>4549</v>
      </c>
      <c r="B584" s="295" t="s">
        <v>8075</v>
      </c>
      <c r="C584" s="297" t="s">
        <v>153</v>
      </c>
      <c r="D584" s="297" t="s">
        <v>5151</v>
      </c>
      <c r="E584" s="436">
        <v>2500</v>
      </c>
      <c r="F584" s="297" t="s">
        <v>4638</v>
      </c>
      <c r="G584" s="443" t="s">
        <v>4639</v>
      </c>
      <c r="H584" s="104" t="s">
        <v>5151</v>
      </c>
      <c r="I584" s="104" t="str">
        <f>VLOOKUP(F584,'[2]reporte_padron_nominal (3)'!$S$5:$AG$1309,14,FALSE)</f>
        <v>Superior completo</v>
      </c>
      <c r="J584" s="104" t="str">
        <f>VLOOKUP(F584,'[2]reporte_padron_nominal (3)'!$S$5:$AG$1309,15,FALSE)</f>
        <v>ENFERMERA(O)</v>
      </c>
      <c r="K584" s="131"/>
      <c r="L584" s="131"/>
      <c r="M584" s="130"/>
      <c r="N584" s="130">
        <v>1</v>
      </c>
      <c r="O584" s="130">
        <v>6</v>
      </c>
      <c r="P584" s="130">
        <f t="shared" si="10"/>
        <v>15000</v>
      </c>
      <c r="Q584" s="130">
        <v>12</v>
      </c>
      <c r="R584" s="130">
        <v>12</v>
      </c>
    </row>
    <row r="585" spans="1:18" s="40" customFormat="1" x14ac:dyDescent="0.2">
      <c r="A585" s="322" t="s">
        <v>4549</v>
      </c>
      <c r="B585" s="295" t="s">
        <v>8075</v>
      </c>
      <c r="C585" s="297" t="s">
        <v>153</v>
      </c>
      <c r="D585" s="297" t="s">
        <v>5151</v>
      </c>
      <c r="E585" s="436">
        <v>2500</v>
      </c>
      <c r="F585" s="297" t="s">
        <v>4640</v>
      </c>
      <c r="G585" s="443" t="s">
        <v>4641</v>
      </c>
      <c r="H585" s="104" t="s">
        <v>5151</v>
      </c>
      <c r="I585" s="104" t="str">
        <f>VLOOKUP(F585,'[2]reporte_padron_nominal (3)'!$S$5:$AG$1309,14,FALSE)</f>
        <v>Superior completo</v>
      </c>
      <c r="J585" s="104" t="str">
        <f>VLOOKUP(F585,'[2]reporte_padron_nominal (3)'!$S$5:$AG$1309,15,FALSE)</f>
        <v>ENFERMERA(O)</v>
      </c>
      <c r="K585" s="131"/>
      <c r="L585" s="131"/>
      <c r="M585" s="130"/>
      <c r="N585" s="130">
        <v>1</v>
      </c>
      <c r="O585" s="130">
        <v>6</v>
      </c>
      <c r="P585" s="130">
        <f t="shared" si="10"/>
        <v>15000</v>
      </c>
      <c r="Q585" s="130">
        <v>12</v>
      </c>
      <c r="R585" s="130">
        <v>12</v>
      </c>
    </row>
    <row r="586" spans="1:18" s="40" customFormat="1" x14ac:dyDescent="0.2">
      <c r="A586" s="322" t="s">
        <v>4549</v>
      </c>
      <c r="B586" s="295" t="s">
        <v>8075</v>
      </c>
      <c r="C586" s="297" t="s">
        <v>153</v>
      </c>
      <c r="D586" s="297" t="s">
        <v>682</v>
      </c>
      <c r="E586" s="436">
        <v>5000</v>
      </c>
      <c r="F586" s="297" t="s">
        <v>4650</v>
      </c>
      <c r="G586" s="443" t="s">
        <v>4651</v>
      </c>
      <c r="H586" s="104" t="s">
        <v>682</v>
      </c>
      <c r="I586" s="104" t="str">
        <f>VLOOKUP(F586,'[2]reporte_padron_nominal (3)'!$S$5:$AG$1309,14,FALSE)</f>
        <v>Superior completo</v>
      </c>
      <c r="J586" s="104" t="str">
        <f>VLOOKUP(F586,'[2]reporte_padron_nominal (3)'!$S$5:$AG$1309,15,FALSE)</f>
        <v>MEDICO CIRUJANO</v>
      </c>
      <c r="K586" s="131"/>
      <c r="L586" s="131"/>
      <c r="M586" s="130"/>
      <c r="N586" s="130">
        <v>1</v>
      </c>
      <c r="O586" s="130">
        <v>6</v>
      </c>
      <c r="P586" s="130">
        <f t="shared" si="10"/>
        <v>30000</v>
      </c>
      <c r="Q586" s="130">
        <v>12</v>
      </c>
      <c r="R586" s="130">
        <v>12</v>
      </c>
    </row>
    <row r="587" spans="1:18" s="40" customFormat="1" x14ac:dyDescent="0.2">
      <c r="A587" s="322" t="s">
        <v>4549</v>
      </c>
      <c r="B587" s="295" t="s">
        <v>8075</v>
      </c>
      <c r="C587" s="297" t="s">
        <v>153</v>
      </c>
      <c r="D587" s="297" t="s">
        <v>1647</v>
      </c>
      <c r="E587" s="436">
        <v>1500</v>
      </c>
      <c r="F587" s="297" t="s">
        <v>4674</v>
      </c>
      <c r="G587" s="443" t="s">
        <v>4675</v>
      </c>
      <c r="H587" s="104" t="s">
        <v>1647</v>
      </c>
      <c r="I587" s="104" t="str">
        <f>VLOOKUP(F587,'[2]reporte_padron_nominal (3)'!$S$5:$AG$1309,14,FALSE)</f>
        <v>Técnico superior incompleto</v>
      </c>
      <c r="J587" s="104" t="str">
        <f>VLOOKUP(F587,'[2]reporte_padron_nominal (3)'!$S$5:$AG$1309,15,FALSE)</f>
        <v>PROFESORA DE COMPUTACION E INFORMATICA (CARRERA TECNICA)</v>
      </c>
      <c r="K587" s="131"/>
      <c r="L587" s="131"/>
      <c r="M587" s="130"/>
      <c r="N587" s="130">
        <v>1</v>
      </c>
      <c r="O587" s="130">
        <v>6</v>
      </c>
      <c r="P587" s="130">
        <f t="shared" si="10"/>
        <v>9000</v>
      </c>
      <c r="Q587" s="130">
        <v>12</v>
      </c>
      <c r="R587" s="130">
        <v>12</v>
      </c>
    </row>
    <row r="588" spans="1:18" s="40" customFormat="1" x14ac:dyDescent="0.2">
      <c r="A588" s="322" t="s">
        <v>4549</v>
      </c>
      <c r="B588" s="295" t="s">
        <v>8075</v>
      </c>
      <c r="C588" s="297" t="s">
        <v>153</v>
      </c>
      <c r="D588" s="297" t="s">
        <v>1647</v>
      </c>
      <c r="E588" s="436">
        <v>1500</v>
      </c>
      <c r="F588" s="297" t="s">
        <v>4676</v>
      </c>
      <c r="G588" s="443" t="s">
        <v>4677</v>
      </c>
      <c r="H588" s="104" t="s">
        <v>1647</v>
      </c>
      <c r="I588" s="104" t="str">
        <f>VLOOKUP(F588,'[2]reporte_padron_nominal (3)'!$S$5:$AG$1309,14,FALSE)</f>
        <v>Técnico superior incompleto</v>
      </c>
      <c r="J588" s="104" t="str">
        <f>VLOOKUP(F588,'[2]reporte_padron_nominal (3)'!$S$5:$AG$1309,15,FALSE)</f>
        <v>PROFESORA DE COMPUTACION E INFORMATICA (CARRERA TECNICA)</v>
      </c>
      <c r="K588" s="131"/>
      <c r="L588" s="131"/>
      <c r="M588" s="130"/>
      <c r="N588" s="130">
        <v>1</v>
      </c>
      <c r="O588" s="130">
        <v>6</v>
      </c>
      <c r="P588" s="130">
        <f t="shared" si="10"/>
        <v>9000</v>
      </c>
      <c r="Q588" s="130">
        <v>12</v>
      </c>
      <c r="R588" s="130">
        <v>12</v>
      </c>
    </row>
    <row r="589" spans="1:18" s="40" customFormat="1" x14ac:dyDescent="0.2">
      <c r="A589" s="322" t="s">
        <v>4549</v>
      </c>
      <c r="B589" s="295" t="s">
        <v>8075</v>
      </c>
      <c r="C589" s="297" t="s">
        <v>153</v>
      </c>
      <c r="D589" s="297" t="s">
        <v>656</v>
      </c>
      <c r="E589" s="436">
        <v>2500</v>
      </c>
      <c r="F589" s="297" t="s">
        <v>4648</v>
      </c>
      <c r="G589" s="443" t="s">
        <v>4649</v>
      </c>
      <c r="H589" s="104" t="s">
        <v>656</v>
      </c>
      <c r="I589" s="104" t="str">
        <f>VLOOKUP(F589,'[2]reporte_padron_nominal (3)'!$S$5:$AG$1309,14,FALSE)</f>
        <v>Superior completo</v>
      </c>
      <c r="J589" s="104" t="str">
        <f>VLOOKUP(F589,'[2]reporte_padron_nominal (3)'!$S$5:$AG$1309,15,FALSE)</f>
        <v>QUIMICO FARMACEUTICO</v>
      </c>
      <c r="K589" s="131"/>
      <c r="L589" s="131"/>
      <c r="M589" s="130"/>
      <c r="N589" s="130">
        <v>1</v>
      </c>
      <c r="O589" s="130">
        <v>6</v>
      </c>
      <c r="P589" s="130">
        <f t="shared" si="10"/>
        <v>15000</v>
      </c>
      <c r="Q589" s="130">
        <v>12</v>
      </c>
      <c r="R589" s="130">
        <v>12</v>
      </c>
    </row>
    <row r="590" spans="1:18" s="40" customFormat="1" x14ac:dyDescent="0.2">
      <c r="A590" s="322" t="s">
        <v>4549</v>
      </c>
      <c r="B590" s="295" t="s">
        <v>8075</v>
      </c>
      <c r="C590" s="297" t="s">
        <v>153</v>
      </c>
      <c r="D590" s="297" t="s">
        <v>579</v>
      </c>
      <c r="E590" s="436">
        <v>1800</v>
      </c>
      <c r="F590" s="297" t="s">
        <v>4672</v>
      </c>
      <c r="G590" s="443" t="s">
        <v>4673</v>
      </c>
      <c r="H590" s="104" t="s">
        <v>579</v>
      </c>
      <c r="I590" s="104" t="str">
        <f>VLOOKUP(F590,'[2]reporte_padron_nominal (3)'!$S$5:$AG$1309,14,FALSE)</f>
        <v>Técnico superior completo</v>
      </c>
      <c r="J590" s="104" t="str">
        <f>VLOOKUP(F590,'[2]reporte_padron_nominal (3)'!$S$5:$AG$1309,15,FALSE)</f>
        <v>TECNICO EN ENFERMERIA</v>
      </c>
      <c r="K590" s="131"/>
      <c r="L590" s="131"/>
      <c r="M590" s="130"/>
      <c r="N590" s="130">
        <v>1</v>
      </c>
      <c r="O590" s="130">
        <v>6</v>
      </c>
      <c r="P590" s="130">
        <f t="shared" si="10"/>
        <v>10800</v>
      </c>
      <c r="Q590" s="130">
        <v>12</v>
      </c>
      <c r="R590" s="130">
        <v>12</v>
      </c>
    </row>
    <row r="591" spans="1:18" s="40" customFormat="1" x14ac:dyDescent="0.2">
      <c r="A591" s="322" t="s">
        <v>4549</v>
      </c>
      <c r="B591" s="295" t="s">
        <v>8075</v>
      </c>
      <c r="C591" s="297" t="s">
        <v>153</v>
      </c>
      <c r="D591" s="297" t="s">
        <v>1959</v>
      </c>
      <c r="E591" s="436">
        <v>2000</v>
      </c>
      <c r="F591" s="297" t="s">
        <v>4662</v>
      </c>
      <c r="G591" s="443" t="s">
        <v>4663</v>
      </c>
      <c r="H591" s="104" t="s">
        <v>1959</v>
      </c>
      <c r="I591" s="104" t="str">
        <f>VLOOKUP(F591,'[2]reporte_padron_nominal (3)'!$S$5:$AG$1309,14,FALSE)</f>
        <v>Técnico superior completo</v>
      </c>
      <c r="J591" s="104" t="str">
        <f>VLOOKUP(F591,'[2]reporte_padron_nominal (3)'!$S$5:$AG$1309,15,FALSE)</f>
        <v>TECNICO EN COMPUTACION E INFORMATICA/EN COMPUTADORAS</v>
      </c>
      <c r="K591" s="131"/>
      <c r="L591" s="131"/>
      <c r="M591" s="130"/>
      <c r="N591" s="130">
        <v>1</v>
      </c>
      <c r="O591" s="130">
        <v>6</v>
      </c>
      <c r="P591" s="130">
        <f t="shared" si="10"/>
        <v>12000</v>
      </c>
      <c r="Q591" s="130">
        <v>12</v>
      </c>
      <c r="R591" s="130">
        <v>12</v>
      </c>
    </row>
    <row r="592" spans="1:18" s="40" customFormat="1" x14ac:dyDescent="0.2">
      <c r="A592" s="322" t="s">
        <v>4549</v>
      </c>
      <c r="B592" s="295" t="s">
        <v>8075</v>
      </c>
      <c r="C592" s="297" t="s">
        <v>153</v>
      </c>
      <c r="D592" s="297" t="s">
        <v>2085</v>
      </c>
      <c r="E592" s="436">
        <v>2000</v>
      </c>
      <c r="F592" s="297" t="s">
        <v>4670</v>
      </c>
      <c r="G592" s="443" t="s">
        <v>4671</v>
      </c>
      <c r="H592" s="104" t="s">
        <v>2085</v>
      </c>
      <c r="I592" s="104" t="str">
        <f>VLOOKUP(F592,'[2]reporte_padron_nominal (3)'!$S$5:$AG$1309,14,FALSE)</f>
        <v>Técnico superior completo</v>
      </c>
      <c r="J592" s="104" t="str">
        <f>VLOOKUP(F592,'[2]reporte_padron_nominal (3)'!$S$5:$AG$1309,15,FALSE)</f>
        <v>TECNICO ADMINISTRADOR</v>
      </c>
      <c r="K592" s="131"/>
      <c r="L592" s="131"/>
      <c r="M592" s="130"/>
      <c r="N592" s="130">
        <v>1</v>
      </c>
      <c r="O592" s="130">
        <v>6</v>
      </c>
      <c r="P592" s="130">
        <f t="shared" si="10"/>
        <v>12000</v>
      </c>
      <c r="Q592" s="130">
        <v>12</v>
      </c>
      <c r="R592" s="130">
        <v>12</v>
      </c>
    </row>
    <row r="593" spans="1:18" s="40" customFormat="1" x14ac:dyDescent="0.2">
      <c r="A593" s="322" t="s">
        <v>4549</v>
      </c>
      <c r="B593" s="295" t="s">
        <v>8075</v>
      </c>
      <c r="C593" s="297" t="s">
        <v>153</v>
      </c>
      <c r="D593" s="297" t="s">
        <v>5151</v>
      </c>
      <c r="E593" s="436">
        <v>2500</v>
      </c>
      <c r="F593" s="297" t="s">
        <v>4656</v>
      </c>
      <c r="G593" s="443" t="s">
        <v>4657</v>
      </c>
      <c r="H593" s="104" t="s">
        <v>5151</v>
      </c>
      <c r="I593" s="104" t="str">
        <f>VLOOKUP(F593,'[2]reporte_padron_nominal (3)'!$S$5:$AG$1309,14,FALSE)</f>
        <v>Superior completo</v>
      </c>
      <c r="J593" s="104" t="str">
        <f>VLOOKUP(F593,'[2]reporte_padron_nominal (3)'!$S$5:$AG$1309,15,FALSE)</f>
        <v>ENFERMERA(O)</v>
      </c>
      <c r="K593" s="131"/>
      <c r="L593" s="131"/>
      <c r="M593" s="130"/>
      <c r="N593" s="130">
        <v>1</v>
      </c>
      <c r="O593" s="130">
        <v>6</v>
      </c>
      <c r="P593" s="130">
        <f t="shared" si="10"/>
        <v>15000</v>
      </c>
      <c r="Q593" s="130">
        <v>12</v>
      </c>
      <c r="R593" s="130">
        <v>12</v>
      </c>
    </row>
    <row r="594" spans="1:18" s="40" customFormat="1" x14ac:dyDescent="0.2">
      <c r="A594" s="322" t="s">
        <v>4549</v>
      </c>
      <c r="B594" s="295" t="s">
        <v>8075</v>
      </c>
      <c r="C594" s="297" t="s">
        <v>153</v>
      </c>
      <c r="D594" s="297" t="s">
        <v>5151</v>
      </c>
      <c r="E594" s="436">
        <v>2500</v>
      </c>
      <c r="F594" s="297" t="s">
        <v>4660</v>
      </c>
      <c r="G594" s="443" t="s">
        <v>4661</v>
      </c>
      <c r="H594" s="104" t="s">
        <v>5151</v>
      </c>
      <c r="I594" s="104" t="str">
        <f>VLOOKUP(F594,'[2]reporte_padron_nominal (3)'!$S$5:$AG$1309,14,FALSE)</f>
        <v>Superior completo</v>
      </c>
      <c r="J594" s="104" t="str">
        <f>VLOOKUP(F594,'[2]reporte_padron_nominal (3)'!$S$5:$AG$1309,15,FALSE)</f>
        <v>ENFERMERA(O)</v>
      </c>
      <c r="K594" s="131"/>
      <c r="L594" s="131"/>
      <c r="M594" s="130"/>
      <c r="N594" s="130">
        <v>1</v>
      </c>
      <c r="O594" s="130">
        <v>6</v>
      </c>
      <c r="P594" s="130">
        <f t="shared" si="10"/>
        <v>15000</v>
      </c>
      <c r="Q594" s="130">
        <v>12</v>
      </c>
      <c r="R594" s="130">
        <v>12</v>
      </c>
    </row>
    <row r="595" spans="1:18" s="40" customFormat="1" x14ac:dyDescent="0.2">
      <c r="A595" s="322" t="s">
        <v>4549</v>
      </c>
      <c r="B595" s="295" t="s">
        <v>8075</v>
      </c>
      <c r="C595" s="297" t="s">
        <v>153</v>
      </c>
      <c r="D595" s="297" t="s">
        <v>821</v>
      </c>
      <c r="E595" s="436">
        <v>1800</v>
      </c>
      <c r="F595" s="297" t="s">
        <v>4664</v>
      </c>
      <c r="G595" s="443" t="s">
        <v>4665</v>
      </c>
      <c r="H595" s="104" t="s">
        <v>821</v>
      </c>
      <c r="I595" s="104" t="str">
        <f>VLOOKUP(F595,'[2]reporte_padron_nominal (3)'!$S$5:$AG$1309,14,FALSE)</f>
        <v>Técnico superior completo</v>
      </c>
      <c r="J595" s="104" t="str">
        <f>VLOOKUP(F595,'[2]reporte_padron_nominal (3)'!$S$5:$AG$1309,15,FALSE)</f>
        <v>TECNICO DE FARMACIA</v>
      </c>
      <c r="K595" s="131"/>
      <c r="L595" s="131"/>
      <c r="M595" s="130"/>
      <c r="N595" s="130">
        <v>1</v>
      </c>
      <c r="O595" s="130">
        <v>6</v>
      </c>
      <c r="P595" s="130">
        <f t="shared" si="10"/>
        <v>10800</v>
      </c>
      <c r="Q595" s="130">
        <v>12</v>
      </c>
      <c r="R595" s="130">
        <v>12</v>
      </c>
    </row>
    <row r="596" spans="1:18" s="40" customFormat="1" x14ac:dyDescent="0.2">
      <c r="A596" s="322" t="s">
        <v>4549</v>
      </c>
      <c r="B596" s="295" t="s">
        <v>8075</v>
      </c>
      <c r="C596" s="297" t="s">
        <v>153</v>
      </c>
      <c r="D596" s="297" t="s">
        <v>5169</v>
      </c>
      <c r="E596" s="436">
        <v>2500</v>
      </c>
      <c r="F596" s="297" t="s">
        <v>4654</v>
      </c>
      <c r="G596" s="443" t="s">
        <v>4655</v>
      </c>
      <c r="H596" s="104" t="s">
        <v>5169</v>
      </c>
      <c r="I596" s="104" t="str">
        <f>VLOOKUP(F596,'[2]reporte_padron_nominal (3)'!$S$5:$AG$1309,14,FALSE)</f>
        <v>Superior completo</v>
      </c>
      <c r="J596" s="104" t="str">
        <f>VLOOKUP(F596,'[2]reporte_padron_nominal (3)'!$S$5:$AG$1309,15,FALSE)</f>
        <v>TECNOLOGO MEDICO TERAPIA OCUPACIONAL</v>
      </c>
      <c r="K596" s="131"/>
      <c r="L596" s="131"/>
      <c r="M596" s="130"/>
      <c r="N596" s="130">
        <v>1</v>
      </c>
      <c r="O596" s="130">
        <v>6</v>
      </c>
      <c r="P596" s="130">
        <f t="shared" si="10"/>
        <v>15000</v>
      </c>
      <c r="Q596" s="130">
        <v>12</v>
      </c>
      <c r="R596" s="130">
        <v>12</v>
      </c>
    </row>
    <row r="597" spans="1:18" s="40" customFormat="1" x14ac:dyDescent="0.2">
      <c r="A597" s="322" t="s">
        <v>4549</v>
      </c>
      <c r="B597" s="295" t="s">
        <v>8075</v>
      </c>
      <c r="C597" s="297" t="s">
        <v>153</v>
      </c>
      <c r="D597" s="297" t="s">
        <v>2075</v>
      </c>
      <c r="E597" s="436">
        <v>2500</v>
      </c>
      <c r="F597" s="297" t="s">
        <v>4646</v>
      </c>
      <c r="G597" s="443" t="s">
        <v>4647</v>
      </c>
      <c r="H597" s="104" t="s">
        <v>2075</v>
      </c>
      <c r="I597" s="104" t="str">
        <f>VLOOKUP(F597,'[2]reporte_padron_nominal (3)'!$S$5:$AG$1309,14,FALSE)</f>
        <v>Superior completo</v>
      </c>
      <c r="J597" s="104" t="str">
        <f>VLOOKUP(F597,'[2]reporte_padron_nominal (3)'!$S$5:$AG$1309,15,FALSE)</f>
        <v>PSICOLOGO</v>
      </c>
      <c r="K597" s="131"/>
      <c r="L597" s="131"/>
      <c r="M597" s="130"/>
      <c r="N597" s="130">
        <v>1</v>
      </c>
      <c r="O597" s="130">
        <v>6</v>
      </c>
      <c r="P597" s="130">
        <f t="shared" si="10"/>
        <v>15000</v>
      </c>
      <c r="Q597" s="130">
        <v>12</v>
      </c>
      <c r="R597" s="130">
        <v>12</v>
      </c>
    </row>
    <row r="598" spans="1:18" s="40" customFormat="1" x14ac:dyDescent="0.2">
      <c r="A598" s="322" t="s">
        <v>4549</v>
      </c>
      <c r="B598" s="295" t="s">
        <v>8075</v>
      </c>
      <c r="C598" s="297" t="s">
        <v>153</v>
      </c>
      <c r="D598" s="297" t="s">
        <v>5170</v>
      </c>
      <c r="E598" s="436">
        <v>2800</v>
      </c>
      <c r="F598" s="297" t="s">
        <v>4642</v>
      </c>
      <c r="G598" s="443" t="s">
        <v>4643</v>
      </c>
      <c r="H598" s="104" t="s">
        <v>5170</v>
      </c>
      <c r="I598" s="104" t="str">
        <f>VLOOKUP(F598,'[2]reporte_padron_nominal (3)'!$S$5:$AG$1309,14,FALSE)</f>
        <v>Superior completo</v>
      </c>
      <c r="J598" s="104" t="str">
        <f>VLOOKUP(F598,'[2]reporte_padron_nominal (3)'!$S$5:$AG$1309,15,FALSE)</f>
        <v>PSICOLOGO</v>
      </c>
      <c r="K598" s="131"/>
      <c r="L598" s="131"/>
      <c r="M598" s="130"/>
      <c r="N598" s="130">
        <v>1</v>
      </c>
      <c r="O598" s="130">
        <v>6</v>
      </c>
      <c r="P598" s="130">
        <f t="shared" si="10"/>
        <v>16800</v>
      </c>
      <c r="Q598" s="130">
        <v>12</v>
      </c>
      <c r="R598" s="130">
        <v>12</v>
      </c>
    </row>
    <row r="599" spans="1:18" s="40" customFormat="1" x14ac:dyDescent="0.2">
      <c r="A599" s="322" t="s">
        <v>4549</v>
      </c>
      <c r="B599" s="295" t="s">
        <v>8075</v>
      </c>
      <c r="C599" s="297" t="s">
        <v>153</v>
      </c>
      <c r="D599" s="297" t="s">
        <v>2075</v>
      </c>
      <c r="E599" s="436">
        <v>2500</v>
      </c>
      <c r="F599" s="297" t="s">
        <v>5171</v>
      </c>
      <c r="G599" s="443" t="s">
        <v>5172</v>
      </c>
      <c r="H599" s="104" t="s">
        <v>2075</v>
      </c>
      <c r="I599" s="104" t="str">
        <f>VLOOKUP(F599,'[2]reporte_padron_nominal (3)'!$S$5:$AG$1309,14,FALSE)</f>
        <v>Superior completo</v>
      </c>
      <c r="J599" s="104" t="str">
        <f>VLOOKUP(F599,'[2]reporte_padron_nominal (3)'!$S$5:$AG$1309,15,FALSE)</f>
        <v>PSICOLOGO</v>
      </c>
      <c r="K599" s="131"/>
      <c r="L599" s="131"/>
      <c r="M599" s="130"/>
      <c r="N599" s="130">
        <v>1</v>
      </c>
      <c r="O599" s="130">
        <v>6</v>
      </c>
      <c r="P599" s="130">
        <f t="shared" si="10"/>
        <v>15000</v>
      </c>
      <c r="Q599" s="130">
        <v>12</v>
      </c>
      <c r="R599" s="130">
        <v>12</v>
      </c>
    </row>
    <row r="600" spans="1:18" s="40" customFormat="1" x14ac:dyDescent="0.2">
      <c r="A600" s="322" t="s">
        <v>4549</v>
      </c>
      <c r="B600" s="295" t="s">
        <v>8075</v>
      </c>
      <c r="C600" s="297" t="s">
        <v>153</v>
      </c>
      <c r="D600" s="297" t="s">
        <v>5147</v>
      </c>
      <c r="E600" s="436">
        <v>1200</v>
      </c>
      <c r="F600" s="297" t="s">
        <v>4688</v>
      </c>
      <c r="G600" s="443" t="s">
        <v>4689</v>
      </c>
      <c r="H600" s="104" t="s">
        <v>5147</v>
      </c>
      <c r="I600" s="104" t="str">
        <f>VLOOKUP(F600,'[2]reporte_padron_nominal (3)'!$S$5:$AG$1309,14,FALSE)</f>
        <v>Técnico superior incompleto</v>
      </c>
      <c r="J600" s="104" t="str">
        <f>VLOOKUP(F600,'[2]reporte_padron_nominal (3)'!$S$5:$AG$1309,15,FALSE)</f>
        <v>TECNICO EN MANTENIMIENTO</v>
      </c>
      <c r="K600" s="131"/>
      <c r="L600" s="131"/>
      <c r="M600" s="130"/>
      <c r="N600" s="130">
        <v>1</v>
      </c>
      <c r="O600" s="130">
        <v>6</v>
      </c>
      <c r="P600" s="130">
        <f t="shared" si="10"/>
        <v>7200</v>
      </c>
      <c r="Q600" s="130">
        <v>12</v>
      </c>
      <c r="R600" s="130">
        <v>12</v>
      </c>
    </row>
    <row r="601" spans="1:18" s="40" customFormat="1" x14ac:dyDescent="0.2">
      <c r="A601" s="322" t="s">
        <v>4549</v>
      </c>
      <c r="B601" s="295" t="s">
        <v>8075</v>
      </c>
      <c r="C601" s="297" t="s">
        <v>153</v>
      </c>
      <c r="D601" s="297" t="s">
        <v>1365</v>
      </c>
      <c r="E601" s="436">
        <v>4200</v>
      </c>
      <c r="F601" s="297" t="s">
        <v>5173</v>
      </c>
      <c r="G601" s="443" t="s">
        <v>5174</v>
      </c>
      <c r="H601" s="104" t="s">
        <v>1365</v>
      </c>
      <c r="I601" s="104" t="str">
        <f>VLOOKUP(F601,'[2]reporte_padron_nominal (3)'!$S$5:$AG$1309,14,FALSE)</f>
        <v>Superior completo</v>
      </c>
      <c r="J601" s="104" t="str">
        <f>VLOOKUP(F601,'[2]reporte_padron_nominal (3)'!$S$5:$AG$1309,15,FALSE)</f>
        <v>ABOGADO</v>
      </c>
      <c r="K601" s="131"/>
      <c r="L601" s="131"/>
      <c r="M601" s="130"/>
      <c r="N601" s="130">
        <v>1</v>
      </c>
      <c r="O601" s="130">
        <v>6</v>
      </c>
      <c r="P601" s="130">
        <f t="shared" si="10"/>
        <v>25200</v>
      </c>
      <c r="Q601" s="130">
        <v>12</v>
      </c>
      <c r="R601" s="130">
        <v>12</v>
      </c>
    </row>
    <row r="602" spans="1:18" s="40" customFormat="1" x14ac:dyDescent="0.2">
      <c r="A602" s="322" t="s">
        <v>4549</v>
      </c>
      <c r="B602" s="295" t="s">
        <v>8075</v>
      </c>
      <c r="C602" s="297" t="s">
        <v>153</v>
      </c>
      <c r="D602" s="297" t="s">
        <v>1879</v>
      </c>
      <c r="E602" s="436">
        <v>4200</v>
      </c>
      <c r="F602" s="297" t="s">
        <v>5175</v>
      </c>
      <c r="G602" s="443" t="s">
        <v>5176</v>
      </c>
      <c r="H602" s="104" t="s">
        <v>317</v>
      </c>
      <c r="I602" s="104" t="s">
        <v>4764</v>
      </c>
      <c r="J602" s="104" t="s">
        <v>665</v>
      </c>
      <c r="K602" s="131"/>
      <c r="L602" s="131"/>
      <c r="M602" s="130"/>
      <c r="N602" s="130">
        <v>1</v>
      </c>
      <c r="O602" s="130">
        <v>6</v>
      </c>
      <c r="P602" s="130">
        <f t="shared" si="10"/>
        <v>25200</v>
      </c>
      <c r="Q602" s="130">
        <v>12</v>
      </c>
      <c r="R602" s="130">
        <v>12</v>
      </c>
    </row>
    <row r="603" spans="1:18" s="40" customFormat="1" x14ac:dyDescent="0.2">
      <c r="A603" s="322" t="s">
        <v>4549</v>
      </c>
      <c r="B603" s="295" t="s">
        <v>8075</v>
      </c>
      <c r="C603" s="297" t="s">
        <v>153</v>
      </c>
      <c r="D603" s="297" t="s">
        <v>5177</v>
      </c>
      <c r="E603" s="436">
        <v>4800</v>
      </c>
      <c r="F603" s="297" t="s">
        <v>4592</v>
      </c>
      <c r="G603" s="443" t="s">
        <v>5178</v>
      </c>
      <c r="H603" s="104" t="s">
        <v>5177</v>
      </c>
      <c r="I603" s="104" t="str">
        <f>VLOOKUP(F603,'[2]reporte_padron_nominal (3)'!$S$5:$AG$1309,14,FALSE)</f>
        <v>Superior completo</v>
      </c>
      <c r="J603" s="104" t="str">
        <f>VLOOKUP(F603,'[2]reporte_padron_nominal (3)'!$S$5:$AG$1309,15,FALSE)</f>
        <v>ABOGADO</v>
      </c>
      <c r="K603" s="131"/>
      <c r="L603" s="131"/>
      <c r="M603" s="130"/>
      <c r="N603" s="130">
        <v>1</v>
      </c>
      <c r="O603" s="130">
        <v>6</v>
      </c>
      <c r="P603" s="130">
        <f t="shared" si="10"/>
        <v>28800</v>
      </c>
      <c r="Q603" s="130">
        <v>12</v>
      </c>
      <c r="R603" s="130">
        <v>12</v>
      </c>
    </row>
    <row r="604" spans="1:18" s="40" customFormat="1" x14ac:dyDescent="0.2">
      <c r="A604" s="322" t="s">
        <v>4549</v>
      </c>
      <c r="B604" s="295" t="s">
        <v>8075</v>
      </c>
      <c r="C604" s="297" t="s">
        <v>153</v>
      </c>
      <c r="D604" s="297" t="s">
        <v>5151</v>
      </c>
      <c r="E604" s="436">
        <v>2200</v>
      </c>
      <c r="F604" s="297" t="s">
        <v>4789</v>
      </c>
      <c r="G604" s="443" t="s">
        <v>4790</v>
      </c>
      <c r="H604" s="104" t="s">
        <v>5151</v>
      </c>
      <c r="I604" s="104" t="str">
        <f>VLOOKUP(F604,'[2]reporte_padron_nominal (3)'!$S$5:$AG$1309,14,FALSE)</f>
        <v>Superior completo</v>
      </c>
      <c r="J604" s="104" t="str">
        <f>VLOOKUP(F604,'[2]reporte_padron_nominal (3)'!$S$5:$AG$1309,15,FALSE)</f>
        <v>ENFERMERA(O)</v>
      </c>
      <c r="K604" s="131"/>
      <c r="L604" s="131"/>
      <c r="M604" s="130"/>
      <c r="N604" s="130">
        <v>1</v>
      </c>
      <c r="O604" s="130">
        <v>6</v>
      </c>
      <c r="P604" s="130">
        <f t="shared" si="10"/>
        <v>13200</v>
      </c>
      <c r="Q604" s="130">
        <v>12</v>
      </c>
      <c r="R604" s="130">
        <v>12</v>
      </c>
    </row>
    <row r="605" spans="1:18" s="40" customFormat="1" x14ac:dyDescent="0.2">
      <c r="A605" s="322" t="s">
        <v>4549</v>
      </c>
      <c r="B605" s="295" t="s">
        <v>8075</v>
      </c>
      <c r="C605" s="297" t="s">
        <v>153</v>
      </c>
      <c r="D605" s="297" t="s">
        <v>4335</v>
      </c>
      <c r="E605" s="436">
        <v>3800</v>
      </c>
      <c r="F605" s="297" t="s">
        <v>4632</v>
      </c>
      <c r="G605" s="443" t="s">
        <v>4633</v>
      </c>
      <c r="H605" s="104" t="s">
        <v>4335</v>
      </c>
      <c r="I605" s="104" t="str">
        <f>VLOOKUP(F605,'[2]reporte_padron_nominal (3)'!$S$5:$AG$1309,14,FALSE)</f>
        <v>Superior completo</v>
      </c>
      <c r="J605" s="104" t="str">
        <f>VLOOKUP(F605,'[2]reporte_padron_nominal (3)'!$S$5:$AG$1309,15,FALSE)</f>
        <v>CONTADOR PUBLICO</v>
      </c>
      <c r="K605" s="131"/>
      <c r="L605" s="131"/>
      <c r="M605" s="130"/>
      <c r="N605" s="130">
        <v>1</v>
      </c>
      <c r="O605" s="130">
        <v>6</v>
      </c>
      <c r="P605" s="130">
        <f t="shared" si="10"/>
        <v>22800</v>
      </c>
      <c r="Q605" s="130">
        <v>12</v>
      </c>
      <c r="R605" s="130">
        <v>12</v>
      </c>
    </row>
    <row r="606" spans="1:18" s="40" customFormat="1" x14ac:dyDescent="0.2">
      <c r="A606" s="322" t="s">
        <v>4549</v>
      </c>
      <c r="B606" s="295" t="s">
        <v>8075</v>
      </c>
      <c r="C606" s="297" t="s">
        <v>153</v>
      </c>
      <c r="D606" s="297" t="s">
        <v>4544</v>
      </c>
      <c r="E606" s="436">
        <v>6800</v>
      </c>
      <c r="F606" s="297" t="s">
        <v>4607</v>
      </c>
      <c r="G606" s="443" t="s">
        <v>4608</v>
      </c>
      <c r="H606" s="104" t="s">
        <v>4544</v>
      </c>
      <c r="I606" s="104" t="str">
        <f>VLOOKUP(F606,'[2]reporte_padron_nominal (3)'!$S$5:$AG$1309,14,FALSE)</f>
        <v>Superior completo</v>
      </c>
      <c r="J606" s="104" t="str">
        <f>VLOOKUP(F606,'[2]reporte_padron_nominal (3)'!$S$5:$AG$1309,15,FALSE)</f>
        <v>CIRUJANO DENTISTA</v>
      </c>
      <c r="K606" s="131"/>
      <c r="L606" s="131"/>
      <c r="M606" s="130"/>
      <c r="N606" s="130">
        <v>1</v>
      </c>
      <c r="O606" s="130">
        <v>6</v>
      </c>
      <c r="P606" s="130">
        <f t="shared" si="10"/>
        <v>40800</v>
      </c>
      <c r="Q606" s="130">
        <v>12</v>
      </c>
      <c r="R606" s="130">
        <v>12</v>
      </c>
    </row>
    <row r="607" spans="1:18" s="40" customFormat="1" x14ac:dyDescent="0.2">
      <c r="A607" s="322" t="s">
        <v>4549</v>
      </c>
      <c r="B607" s="295" t="s">
        <v>8075</v>
      </c>
      <c r="C607" s="297" t="s">
        <v>153</v>
      </c>
      <c r="D607" s="297" t="s">
        <v>5179</v>
      </c>
      <c r="E607" s="436">
        <v>4800</v>
      </c>
      <c r="F607" s="297" t="s">
        <v>4595</v>
      </c>
      <c r="G607" s="443" t="s">
        <v>4596</v>
      </c>
      <c r="H607" s="104" t="s">
        <v>5179</v>
      </c>
      <c r="I607" s="104" t="str">
        <f>VLOOKUP(F607,'[2]reporte_padron_nominal (3)'!$S$5:$AG$1309,14,FALSE)</f>
        <v>Superior completo</v>
      </c>
      <c r="J607" s="104" t="str">
        <f>VLOOKUP(F607,'[2]reporte_padron_nominal (3)'!$S$5:$AG$1309,15,FALSE)</f>
        <v>ADMINISTRADOR</v>
      </c>
      <c r="K607" s="131"/>
      <c r="L607" s="131"/>
      <c r="M607" s="130"/>
      <c r="N607" s="130">
        <v>1</v>
      </c>
      <c r="O607" s="130">
        <v>6</v>
      </c>
      <c r="P607" s="130">
        <f t="shared" si="10"/>
        <v>28800</v>
      </c>
      <c r="Q607" s="130">
        <v>12</v>
      </c>
      <c r="R607" s="130">
        <v>12</v>
      </c>
    </row>
    <row r="608" spans="1:18" s="40" customFormat="1" x14ac:dyDescent="0.2">
      <c r="A608" s="322" t="s">
        <v>4549</v>
      </c>
      <c r="B608" s="295" t="s">
        <v>8075</v>
      </c>
      <c r="C608" s="297" t="s">
        <v>153</v>
      </c>
      <c r="D608" s="297" t="s">
        <v>1050</v>
      </c>
      <c r="E608" s="436">
        <v>4800</v>
      </c>
      <c r="F608" s="297" t="s">
        <v>4634</v>
      </c>
      <c r="G608" s="443" t="s">
        <v>4635</v>
      </c>
      <c r="H608" s="104" t="s">
        <v>1050</v>
      </c>
      <c r="I608" s="104" t="str">
        <f>VLOOKUP(F608,'[2]reporte_padron_nominal (3)'!$S$5:$AG$1309,14,FALSE)</f>
        <v>Superior completo</v>
      </c>
      <c r="J608" s="104" t="str">
        <f>VLOOKUP(F608,'[2]reporte_padron_nominal (3)'!$S$5:$AG$1309,15,FALSE)</f>
        <v>CONTADOR PUBLICO</v>
      </c>
      <c r="K608" s="131"/>
      <c r="L608" s="131"/>
      <c r="M608" s="130"/>
      <c r="N608" s="130">
        <v>1</v>
      </c>
      <c r="O608" s="130">
        <v>6</v>
      </c>
      <c r="P608" s="130">
        <f t="shared" si="10"/>
        <v>28800</v>
      </c>
      <c r="Q608" s="130">
        <v>12</v>
      </c>
      <c r="R608" s="130">
        <v>12</v>
      </c>
    </row>
    <row r="609" spans="1:18" s="40" customFormat="1" x14ac:dyDescent="0.2">
      <c r="A609" s="322" t="s">
        <v>4549</v>
      </c>
      <c r="B609" s="295" t="s">
        <v>8075</v>
      </c>
      <c r="C609" s="297" t="s">
        <v>153</v>
      </c>
      <c r="D609" s="297" t="s">
        <v>4335</v>
      </c>
      <c r="E609" s="436">
        <v>4200</v>
      </c>
      <c r="F609" s="297" t="s">
        <v>5180</v>
      </c>
      <c r="G609" s="443" t="s">
        <v>5181</v>
      </c>
      <c r="H609" s="104" t="s">
        <v>4335</v>
      </c>
      <c r="I609" s="104" t="str">
        <f>VLOOKUP(F609,'[2]reporte_padron_nominal (3)'!$S$5:$AG$1309,14,FALSE)</f>
        <v>Superior completo</v>
      </c>
      <c r="J609" s="104" t="str">
        <f>VLOOKUP(F609,'[2]reporte_padron_nominal (3)'!$S$5:$AG$1309,15,FALSE)</f>
        <v>CONTADOR PUBLICO</v>
      </c>
      <c r="K609" s="131"/>
      <c r="L609" s="131"/>
      <c r="M609" s="130"/>
      <c r="N609" s="130">
        <v>1</v>
      </c>
      <c r="O609" s="130">
        <v>6</v>
      </c>
      <c r="P609" s="130">
        <f t="shared" si="10"/>
        <v>25200</v>
      </c>
      <c r="Q609" s="130">
        <v>12</v>
      </c>
      <c r="R609" s="130">
        <v>12</v>
      </c>
    </row>
    <row r="610" spans="1:18" s="40" customFormat="1" x14ac:dyDescent="0.2">
      <c r="A610" s="322" t="s">
        <v>4549</v>
      </c>
      <c r="B610" s="295" t="s">
        <v>8075</v>
      </c>
      <c r="C610" s="297" t="s">
        <v>153</v>
      </c>
      <c r="D610" s="297" t="s">
        <v>5182</v>
      </c>
      <c r="E610" s="436">
        <v>2500</v>
      </c>
      <c r="F610" s="297" t="s">
        <v>4561</v>
      </c>
      <c r="G610" s="443" t="s">
        <v>4562</v>
      </c>
      <c r="H610" s="104" t="s">
        <v>5182</v>
      </c>
      <c r="I610" s="104" t="str">
        <f>VLOOKUP(F610,'[2]reporte_padron_nominal (3)'!$S$5:$AG$1309,14,FALSE)</f>
        <v>Superior completo</v>
      </c>
      <c r="J610" s="104" t="str">
        <f>VLOOKUP(F610,'[2]reporte_padron_nominal (3)'!$S$5:$AG$1309,15,FALSE)</f>
        <v>ENFERMERA(O)</v>
      </c>
      <c r="K610" s="131"/>
      <c r="L610" s="131"/>
      <c r="M610" s="130"/>
      <c r="N610" s="130">
        <v>1</v>
      </c>
      <c r="O610" s="130">
        <v>6</v>
      </c>
      <c r="P610" s="130">
        <f t="shared" si="10"/>
        <v>15000</v>
      </c>
      <c r="Q610" s="130">
        <v>12</v>
      </c>
      <c r="R610" s="130">
        <v>12</v>
      </c>
    </row>
    <row r="611" spans="1:18" s="40" customFormat="1" x14ac:dyDescent="0.2">
      <c r="A611" s="322" t="s">
        <v>4549</v>
      </c>
      <c r="B611" s="295" t="s">
        <v>8075</v>
      </c>
      <c r="C611" s="297" t="s">
        <v>153</v>
      </c>
      <c r="D611" s="297" t="s">
        <v>1723</v>
      </c>
      <c r="E611" s="436">
        <v>1500</v>
      </c>
      <c r="F611" s="297" t="s">
        <v>4622</v>
      </c>
      <c r="G611" s="443" t="s">
        <v>4623</v>
      </c>
      <c r="H611" s="104" t="s">
        <v>1723</v>
      </c>
      <c r="I611" s="104" t="str">
        <f>VLOOKUP(F611,'[2]reporte_padron_nominal (3)'!$S$5:$AG$1309,14,FALSE)</f>
        <v>Superior completo</v>
      </c>
      <c r="J611" s="104" t="str">
        <f>VLOOKUP(F611,'[2]reporte_padron_nominal (3)'!$S$5:$AG$1309,15,FALSE)</f>
        <v>INGENIERO AGROINDUSTRIAL</v>
      </c>
      <c r="K611" s="131"/>
      <c r="L611" s="131"/>
      <c r="M611" s="130"/>
      <c r="N611" s="130">
        <v>1</v>
      </c>
      <c r="O611" s="130">
        <v>6</v>
      </c>
      <c r="P611" s="130">
        <f t="shared" si="10"/>
        <v>9000</v>
      </c>
      <c r="Q611" s="130">
        <v>12</v>
      </c>
      <c r="R611" s="130">
        <v>12</v>
      </c>
    </row>
    <row r="612" spans="1:18" s="40" customFormat="1" x14ac:dyDescent="0.2">
      <c r="A612" s="322" t="s">
        <v>4549</v>
      </c>
      <c r="B612" s="295" t="s">
        <v>8075</v>
      </c>
      <c r="C612" s="297" t="s">
        <v>153</v>
      </c>
      <c r="D612" s="297" t="s">
        <v>2075</v>
      </c>
      <c r="E612" s="436">
        <v>2500</v>
      </c>
      <c r="F612" s="297" t="s">
        <v>4900</v>
      </c>
      <c r="G612" s="443" t="s">
        <v>4901</v>
      </c>
      <c r="H612" s="104" t="s">
        <v>2075</v>
      </c>
      <c r="I612" s="104" t="str">
        <f>VLOOKUP(F612,'[2]reporte_padron_nominal (3)'!$S$5:$AG$1309,14,FALSE)</f>
        <v>Superior completo</v>
      </c>
      <c r="J612" s="104" t="str">
        <f>VLOOKUP(F612,'[2]reporte_padron_nominal (3)'!$S$5:$AG$1309,15,FALSE)</f>
        <v>PSICOLOGO</v>
      </c>
      <c r="K612" s="131"/>
      <c r="L612" s="131"/>
      <c r="M612" s="130"/>
      <c r="N612" s="130">
        <v>1</v>
      </c>
      <c r="O612" s="130">
        <v>6</v>
      </c>
      <c r="P612" s="130">
        <f t="shared" si="10"/>
        <v>15000</v>
      </c>
      <c r="Q612" s="130">
        <v>12</v>
      </c>
      <c r="R612" s="130">
        <v>12</v>
      </c>
    </row>
    <row r="613" spans="1:18" s="40" customFormat="1" x14ac:dyDescent="0.2">
      <c r="A613" s="322" t="s">
        <v>4549</v>
      </c>
      <c r="B613" s="295" t="s">
        <v>8075</v>
      </c>
      <c r="C613" s="297" t="s">
        <v>153</v>
      </c>
      <c r="D613" s="297" t="s">
        <v>2075</v>
      </c>
      <c r="E613" s="436">
        <v>2500</v>
      </c>
      <c r="F613" s="297" t="s">
        <v>4760</v>
      </c>
      <c r="G613" s="443" t="s">
        <v>4761</v>
      </c>
      <c r="H613" s="104" t="s">
        <v>2075</v>
      </c>
      <c r="I613" s="104" t="str">
        <f>VLOOKUP(F613,'[2]reporte_padron_nominal (3)'!$S$5:$AG$1309,14,FALSE)</f>
        <v>Superior completo</v>
      </c>
      <c r="J613" s="104" t="str">
        <f>VLOOKUP(F613,'[2]reporte_padron_nominal (3)'!$S$5:$AG$1309,15,FALSE)</f>
        <v>PSICOLOGO</v>
      </c>
      <c r="K613" s="131"/>
      <c r="L613" s="131"/>
      <c r="M613" s="130"/>
      <c r="N613" s="130">
        <v>1</v>
      </c>
      <c r="O613" s="130">
        <v>6</v>
      </c>
      <c r="P613" s="130">
        <f t="shared" si="10"/>
        <v>15000</v>
      </c>
      <c r="Q613" s="130">
        <v>12</v>
      </c>
      <c r="R613" s="130">
        <v>12</v>
      </c>
    </row>
    <row r="614" spans="1:18" s="40" customFormat="1" x14ac:dyDescent="0.2">
      <c r="A614" s="322" t="s">
        <v>4549</v>
      </c>
      <c r="B614" s="295" t="s">
        <v>8075</v>
      </c>
      <c r="C614" s="297" t="s">
        <v>153</v>
      </c>
      <c r="D614" s="297" t="s">
        <v>2088</v>
      </c>
      <c r="E614" s="436">
        <v>2200</v>
      </c>
      <c r="F614" s="297" t="s">
        <v>4744</v>
      </c>
      <c r="G614" s="443" t="s">
        <v>4745</v>
      </c>
      <c r="H614" s="104" t="s">
        <v>2088</v>
      </c>
      <c r="I614" s="104" t="str">
        <f>VLOOKUP(F614,'[2]reporte_padron_nominal (3)'!$S$5:$AG$1309,14,FALSE)</f>
        <v>Superior completo</v>
      </c>
      <c r="J614" s="104" t="str">
        <f>VLOOKUP(F614,'[2]reporte_padron_nominal (3)'!$S$5:$AG$1309,15,FALSE)</f>
        <v>OBSTETRA</v>
      </c>
      <c r="K614" s="131"/>
      <c r="L614" s="131"/>
      <c r="M614" s="130"/>
      <c r="N614" s="130">
        <v>1</v>
      </c>
      <c r="O614" s="130">
        <v>6</v>
      </c>
      <c r="P614" s="130">
        <f t="shared" si="10"/>
        <v>13200</v>
      </c>
      <c r="Q614" s="130">
        <v>12</v>
      </c>
      <c r="R614" s="130">
        <v>12</v>
      </c>
    </row>
    <row r="615" spans="1:18" s="40" customFormat="1" x14ac:dyDescent="0.2">
      <c r="A615" s="322" t="s">
        <v>4549</v>
      </c>
      <c r="B615" s="295" t="s">
        <v>8075</v>
      </c>
      <c r="C615" s="297" t="s">
        <v>153</v>
      </c>
      <c r="D615" s="297" t="s">
        <v>5183</v>
      </c>
      <c r="E615" s="436">
        <v>1400</v>
      </c>
      <c r="F615" s="297" t="s">
        <v>4730</v>
      </c>
      <c r="G615" s="443" t="s">
        <v>4731</v>
      </c>
      <c r="H615" s="104" t="s">
        <v>5183</v>
      </c>
      <c r="I615" s="104" t="str">
        <f>VLOOKUP(F615,'[2]reporte_padron_nominal (3)'!$S$5:$AG$1309,14,FALSE)</f>
        <v>Técnico superior completo</v>
      </c>
      <c r="J615" s="104" t="str">
        <f>VLOOKUP(F615,'[2]reporte_padron_nominal (3)'!$S$5:$AG$1309,15,FALSE)</f>
        <v>TECNICO EN COMPUTACION E INFORMATICA/EN COMPUTADORAS</v>
      </c>
      <c r="K615" s="131"/>
      <c r="L615" s="131"/>
      <c r="M615" s="130"/>
      <c r="N615" s="130">
        <v>1</v>
      </c>
      <c r="O615" s="130">
        <v>6</v>
      </c>
      <c r="P615" s="130">
        <f t="shared" si="10"/>
        <v>8400</v>
      </c>
      <c r="Q615" s="130">
        <v>12</v>
      </c>
      <c r="R615" s="130">
        <v>12</v>
      </c>
    </row>
    <row r="616" spans="1:18" s="40" customFormat="1" x14ac:dyDescent="0.2">
      <c r="A616" s="322" t="s">
        <v>4549</v>
      </c>
      <c r="B616" s="295" t="s">
        <v>8075</v>
      </c>
      <c r="C616" s="297" t="s">
        <v>153</v>
      </c>
      <c r="D616" s="297" t="s">
        <v>5183</v>
      </c>
      <c r="E616" s="436">
        <v>1400</v>
      </c>
      <c r="F616" s="297" t="s">
        <v>4769</v>
      </c>
      <c r="G616" s="443" t="s">
        <v>4770</v>
      </c>
      <c r="H616" s="104" t="s">
        <v>5183</v>
      </c>
      <c r="I616" s="104" t="str">
        <f>VLOOKUP(F616,'[2]reporte_padron_nominal (3)'!$S$5:$AG$1309,14,FALSE)</f>
        <v>Técnico superior completo</v>
      </c>
      <c r="J616" s="104" t="str">
        <f>VLOOKUP(F616,'[2]reporte_padron_nominal (3)'!$S$5:$AG$1309,15,FALSE)</f>
        <v>TECNICO EN COMPUTACION E INFORMATICA/EN COMPUTADORAS</v>
      </c>
      <c r="K616" s="131"/>
      <c r="L616" s="131"/>
      <c r="M616" s="130"/>
      <c r="N616" s="130">
        <v>1</v>
      </c>
      <c r="O616" s="130">
        <v>6</v>
      </c>
      <c r="P616" s="130">
        <f t="shared" si="10"/>
        <v>8400</v>
      </c>
      <c r="Q616" s="130">
        <v>12</v>
      </c>
      <c r="R616" s="130">
        <v>12</v>
      </c>
    </row>
    <row r="617" spans="1:18" s="40" customFormat="1" x14ac:dyDescent="0.2">
      <c r="A617" s="322" t="s">
        <v>4549</v>
      </c>
      <c r="B617" s="295" t="s">
        <v>8075</v>
      </c>
      <c r="C617" s="297" t="s">
        <v>153</v>
      </c>
      <c r="D617" s="297" t="s">
        <v>5183</v>
      </c>
      <c r="E617" s="436">
        <v>1400</v>
      </c>
      <c r="F617" s="297" t="s">
        <v>4955</v>
      </c>
      <c r="G617" s="443" t="s">
        <v>4956</v>
      </c>
      <c r="H617" s="104" t="s">
        <v>5183</v>
      </c>
      <c r="I617" s="104" t="str">
        <f>VLOOKUP(F617,'[2]reporte_padron_nominal (3)'!$S$5:$AG$1309,14,FALSE)</f>
        <v>Técnico superior incompleto</v>
      </c>
      <c r="J617" s="104" t="str">
        <f>VLOOKUP(F617,'[2]reporte_padron_nominal (3)'!$S$5:$AG$1309,15,FALSE)</f>
        <v>TECNICO EN COMPUTACION E INFORMATICA/EN COMPUTADORAS</v>
      </c>
      <c r="K617" s="131"/>
      <c r="L617" s="131"/>
      <c r="M617" s="130"/>
      <c r="N617" s="130">
        <v>1</v>
      </c>
      <c r="O617" s="130">
        <v>6</v>
      </c>
      <c r="P617" s="130">
        <f t="shared" si="10"/>
        <v>8400</v>
      </c>
      <c r="Q617" s="130">
        <v>12</v>
      </c>
      <c r="R617" s="130">
        <v>12</v>
      </c>
    </row>
    <row r="618" spans="1:18" s="40" customFormat="1" x14ac:dyDescent="0.2">
      <c r="A618" s="322" t="s">
        <v>4549</v>
      </c>
      <c r="B618" s="295" t="s">
        <v>8075</v>
      </c>
      <c r="C618" s="297" t="s">
        <v>153</v>
      </c>
      <c r="D618" s="297" t="s">
        <v>5183</v>
      </c>
      <c r="E618" s="436">
        <v>1400</v>
      </c>
      <c r="F618" s="297" t="s">
        <v>4712</v>
      </c>
      <c r="G618" s="443" t="s">
        <v>4713</v>
      </c>
      <c r="H618" s="104" t="s">
        <v>5183</v>
      </c>
      <c r="I618" s="104" t="str">
        <f>VLOOKUP(F618,'[2]reporte_padron_nominal (3)'!$S$5:$AG$1309,14,FALSE)</f>
        <v>Técnico superior completo</v>
      </c>
      <c r="J618" s="104" t="str">
        <f>VLOOKUP(F618,'[2]reporte_padron_nominal (3)'!$S$5:$AG$1309,15,FALSE)</f>
        <v>TECNICO EN COMPUTACION E INFORMATICA/EN COMPUTADORAS</v>
      </c>
      <c r="K618" s="131"/>
      <c r="L618" s="131"/>
      <c r="M618" s="130"/>
      <c r="N618" s="130">
        <v>1</v>
      </c>
      <c r="O618" s="130">
        <v>6</v>
      </c>
      <c r="P618" s="130">
        <f t="shared" si="10"/>
        <v>8400</v>
      </c>
      <c r="Q618" s="130">
        <v>12</v>
      </c>
      <c r="R618" s="130">
        <v>12</v>
      </c>
    </row>
    <row r="619" spans="1:18" s="40" customFormat="1" x14ac:dyDescent="0.2">
      <c r="A619" s="322" t="s">
        <v>4549</v>
      </c>
      <c r="B619" s="295" t="s">
        <v>8075</v>
      </c>
      <c r="C619" s="297" t="s">
        <v>153</v>
      </c>
      <c r="D619" s="297" t="s">
        <v>5183</v>
      </c>
      <c r="E619" s="436">
        <v>1400</v>
      </c>
      <c r="F619" s="297" t="s">
        <v>4894</v>
      </c>
      <c r="G619" s="443" t="s">
        <v>4895</v>
      </c>
      <c r="H619" s="104" t="s">
        <v>5183</v>
      </c>
      <c r="I619" s="104" t="str">
        <f>VLOOKUP(F619,'[2]reporte_padron_nominal (3)'!$S$5:$AG$1309,14,FALSE)</f>
        <v>Técnico superior completo</v>
      </c>
      <c r="J619" s="104" t="str">
        <f>VLOOKUP(F619,'[2]reporte_padron_nominal (3)'!$S$5:$AG$1309,15,FALSE)</f>
        <v>TECNICO EN COMPUTACION E INFORMATICA/EN COMPUTADORAS</v>
      </c>
      <c r="K619" s="131"/>
      <c r="L619" s="131"/>
      <c r="M619" s="130"/>
      <c r="N619" s="130">
        <v>1</v>
      </c>
      <c r="O619" s="130">
        <v>6</v>
      </c>
      <c r="P619" s="130">
        <f t="shared" si="10"/>
        <v>8400</v>
      </c>
      <c r="Q619" s="130">
        <v>12</v>
      </c>
      <c r="R619" s="130">
        <v>12</v>
      </c>
    </row>
    <row r="620" spans="1:18" s="40" customFormat="1" x14ac:dyDescent="0.2">
      <c r="A620" s="322" t="s">
        <v>4549</v>
      </c>
      <c r="B620" s="295" t="s">
        <v>8075</v>
      </c>
      <c r="C620" s="297" t="s">
        <v>153</v>
      </c>
      <c r="D620" s="297" t="s">
        <v>5183</v>
      </c>
      <c r="E620" s="436">
        <v>1400</v>
      </c>
      <c r="F620" s="297" t="s">
        <v>4765</v>
      </c>
      <c r="G620" s="443" t="s">
        <v>4766</v>
      </c>
      <c r="H620" s="297" t="s">
        <v>5183</v>
      </c>
      <c r="I620" s="104" t="str">
        <f>VLOOKUP(F620,'[2]reporte_padron_nominal (3)'!$S$5:$AG$1309,14,FALSE)</f>
        <v>Técnico superior completo</v>
      </c>
      <c r="J620" s="104" t="str">
        <f>VLOOKUP(F620,'[2]reporte_padron_nominal (3)'!$S$5:$AG$1309,15,FALSE)</f>
        <v>TECNICO EN COMPUTACION E INFORMATICA/EN COMPUTADORAS</v>
      </c>
      <c r="K620" s="131"/>
      <c r="L620" s="131"/>
      <c r="M620" s="130"/>
      <c r="N620" s="130">
        <v>1</v>
      </c>
      <c r="O620" s="130">
        <v>6</v>
      </c>
      <c r="P620" s="130">
        <f t="shared" si="10"/>
        <v>8400</v>
      </c>
      <c r="Q620" s="130">
        <v>12</v>
      </c>
      <c r="R620" s="130">
        <v>12</v>
      </c>
    </row>
    <row r="621" spans="1:18" s="40" customFormat="1" x14ac:dyDescent="0.2">
      <c r="A621" s="322" t="s">
        <v>4549</v>
      </c>
      <c r="B621" s="295" t="s">
        <v>8075</v>
      </c>
      <c r="C621" s="297" t="s">
        <v>153</v>
      </c>
      <c r="D621" s="297" t="s">
        <v>1351</v>
      </c>
      <c r="E621" s="436">
        <v>2200</v>
      </c>
      <c r="F621" s="297" t="s">
        <v>4594</v>
      </c>
      <c r="G621" s="443" t="s">
        <v>3827</v>
      </c>
      <c r="H621" s="297" t="s">
        <v>1351</v>
      </c>
      <c r="I621" s="104" t="str">
        <f>VLOOKUP(F621,'[2]reporte_padron_nominal (3)'!$S$5:$AG$1309,14,FALSE)</f>
        <v>Superior completo</v>
      </c>
      <c r="J621" s="104" t="str">
        <f>VLOOKUP(F621,'[2]reporte_padron_nominal (3)'!$S$5:$AG$1309,15,FALSE)</f>
        <v>INGENIERO DE SISTEMAS E INFORMATICA</v>
      </c>
      <c r="K621" s="131"/>
      <c r="L621" s="131"/>
      <c r="M621" s="130"/>
      <c r="N621" s="130">
        <v>1</v>
      </c>
      <c r="O621" s="130">
        <v>6</v>
      </c>
      <c r="P621" s="130">
        <f t="shared" si="10"/>
        <v>13200</v>
      </c>
      <c r="Q621" s="130">
        <v>12</v>
      </c>
      <c r="R621" s="130">
        <v>12</v>
      </c>
    </row>
    <row r="622" spans="1:18" s="40" customFormat="1" x14ac:dyDescent="0.2">
      <c r="A622" s="322" t="s">
        <v>4549</v>
      </c>
      <c r="B622" s="295" t="s">
        <v>8075</v>
      </c>
      <c r="C622" s="297" t="s">
        <v>153</v>
      </c>
      <c r="D622" s="297" t="s">
        <v>341</v>
      </c>
      <c r="E622" s="436">
        <v>3000</v>
      </c>
      <c r="F622" s="297" t="s">
        <v>4572</v>
      </c>
      <c r="G622" s="443" t="s">
        <v>4573</v>
      </c>
      <c r="H622" s="297" t="s">
        <v>341</v>
      </c>
      <c r="I622" s="104" t="str">
        <f>VLOOKUP(F622,'[2]reporte_padron_nominal (3)'!$S$5:$AG$1309,14,FALSE)</f>
        <v>Superior completo</v>
      </c>
      <c r="J622" s="104" t="str">
        <f>VLOOKUP(F622,'[2]reporte_padron_nominal (3)'!$S$5:$AG$1309,15,FALSE)</f>
        <v>ABOGADO</v>
      </c>
      <c r="K622" s="131"/>
      <c r="L622" s="131"/>
      <c r="M622" s="130"/>
      <c r="N622" s="130">
        <v>1</v>
      </c>
      <c r="O622" s="130">
        <v>6</v>
      </c>
      <c r="P622" s="130">
        <f t="shared" si="10"/>
        <v>18000</v>
      </c>
      <c r="Q622" s="130">
        <v>12</v>
      </c>
      <c r="R622" s="130">
        <v>12</v>
      </c>
    </row>
    <row r="623" spans="1:18" s="40" customFormat="1" x14ac:dyDescent="0.2">
      <c r="A623" s="322" t="s">
        <v>4549</v>
      </c>
      <c r="B623" s="295" t="s">
        <v>8075</v>
      </c>
      <c r="C623" s="297" t="s">
        <v>153</v>
      </c>
      <c r="D623" s="297" t="s">
        <v>5184</v>
      </c>
      <c r="E623" s="436">
        <v>1500</v>
      </c>
      <c r="F623" s="297" t="s">
        <v>4708</v>
      </c>
      <c r="G623" s="443" t="s">
        <v>4709</v>
      </c>
      <c r="H623" s="297" t="s">
        <v>5184</v>
      </c>
      <c r="I623" s="104" t="str">
        <f>VLOOKUP(F623,'[2]reporte_padron_nominal (3)'!$S$5:$AG$1309,14,FALSE)</f>
        <v>Técnico superior completo</v>
      </c>
      <c r="J623" s="104" t="str">
        <f>VLOOKUP(F623,'[2]reporte_padron_nominal (3)'!$S$5:$AG$1309,15,FALSE)</f>
        <v>TECNICO EN ENFERMERIA</v>
      </c>
      <c r="K623" s="131"/>
      <c r="L623" s="131"/>
      <c r="M623" s="130"/>
      <c r="N623" s="130">
        <v>1</v>
      </c>
      <c r="O623" s="130">
        <v>6</v>
      </c>
      <c r="P623" s="130">
        <f t="shared" si="10"/>
        <v>9000</v>
      </c>
      <c r="Q623" s="130">
        <v>12</v>
      </c>
      <c r="R623" s="130">
        <v>12</v>
      </c>
    </row>
    <row r="624" spans="1:18" s="40" customFormat="1" x14ac:dyDescent="0.2">
      <c r="A624" s="322" t="s">
        <v>4549</v>
      </c>
      <c r="B624" s="295" t="s">
        <v>8075</v>
      </c>
      <c r="C624" s="297" t="s">
        <v>153</v>
      </c>
      <c r="D624" s="297" t="s">
        <v>2088</v>
      </c>
      <c r="E624" s="436">
        <v>2500</v>
      </c>
      <c r="F624" s="297" t="s">
        <v>4793</v>
      </c>
      <c r="G624" s="443" t="s">
        <v>4794</v>
      </c>
      <c r="H624" s="297" t="s">
        <v>2088</v>
      </c>
      <c r="I624" s="104" t="str">
        <f>VLOOKUP(F624,'[2]reporte_padron_nominal (3)'!$S$5:$AG$1309,14,FALSE)</f>
        <v>Superior completo</v>
      </c>
      <c r="J624" s="104" t="str">
        <f>VLOOKUP(F624,'[2]reporte_padron_nominal (3)'!$S$5:$AG$1309,15,FALSE)</f>
        <v>OBSTETRA</v>
      </c>
      <c r="K624" s="131"/>
      <c r="L624" s="131"/>
      <c r="M624" s="130"/>
      <c r="N624" s="130">
        <v>1</v>
      </c>
      <c r="O624" s="130">
        <v>6</v>
      </c>
      <c r="P624" s="130">
        <f t="shared" si="10"/>
        <v>15000</v>
      </c>
      <c r="Q624" s="130">
        <v>12</v>
      </c>
      <c r="R624" s="130">
        <v>12</v>
      </c>
    </row>
    <row r="625" spans="1:18" s="40" customFormat="1" x14ac:dyDescent="0.2">
      <c r="A625" s="322" t="s">
        <v>4549</v>
      </c>
      <c r="B625" s="295" t="s">
        <v>8075</v>
      </c>
      <c r="C625" s="297" t="s">
        <v>153</v>
      </c>
      <c r="D625" s="297" t="s">
        <v>1351</v>
      </c>
      <c r="E625" s="436">
        <v>2200</v>
      </c>
      <c r="F625" s="297" t="s">
        <v>4550</v>
      </c>
      <c r="G625" s="443" t="s">
        <v>4551</v>
      </c>
      <c r="H625" s="297" t="s">
        <v>1351</v>
      </c>
      <c r="I625" s="104" t="str">
        <f>VLOOKUP(F625,'[2]reporte_padron_nominal (3)'!$S$5:$AG$1309,14,FALSE)</f>
        <v>Superior completo</v>
      </c>
      <c r="J625" s="104" t="str">
        <f>VLOOKUP(F625,'[2]reporte_padron_nominal (3)'!$S$5:$AG$1309,15,FALSE)</f>
        <v>CONTADOR PUBLICO</v>
      </c>
      <c r="K625" s="131"/>
      <c r="L625" s="131"/>
      <c r="M625" s="130"/>
      <c r="N625" s="130">
        <v>1</v>
      </c>
      <c r="O625" s="130">
        <v>6</v>
      </c>
      <c r="P625" s="130">
        <f t="shared" si="10"/>
        <v>13200</v>
      </c>
      <c r="Q625" s="130">
        <v>12</v>
      </c>
      <c r="R625" s="130">
        <v>12</v>
      </c>
    </row>
    <row r="626" spans="1:18" s="40" customFormat="1" x14ac:dyDescent="0.2">
      <c r="A626" s="322" t="s">
        <v>4549</v>
      </c>
      <c r="B626" s="295" t="s">
        <v>8075</v>
      </c>
      <c r="C626" s="297" t="s">
        <v>153</v>
      </c>
      <c r="D626" s="297" t="s">
        <v>5185</v>
      </c>
      <c r="E626" s="436">
        <v>4800</v>
      </c>
      <c r="F626" s="297" t="s">
        <v>4552</v>
      </c>
      <c r="G626" s="443" t="s">
        <v>4553</v>
      </c>
      <c r="H626" s="297" t="s">
        <v>5185</v>
      </c>
      <c r="I626" s="104" t="str">
        <f>VLOOKUP(F626,'[2]reporte_padron_nominal (3)'!$S$5:$AG$1309,14,FALSE)</f>
        <v>Superior completo</v>
      </c>
      <c r="J626" s="104" t="str">
        <f>VLOOKUP(F626,'[2]reporte_padron_nominal (3)'!$S$5:$AG$1309,15,FALSE)</f>
        <v>ENFERMERA(O)</v>
      </c>
      <c r="K626" s="131"/>
      <c r="L626" s="131"/>
      <c r="M626" s="130"/>
      <c r="N626" s="130">
        <v>1</v>
      </c>
      <c r="O626" s="130">
        <v>6</v>
      </c>
      <c r="P626" s="130">
        <f t="shared" si="10"/>
        <v>28800</v>
      </c>
      <c r="Q626" s="130">
        <v>12</v>
      </c>
      <c r="R626" s="130">
        <v>12</v>
      </c>
    </row>
    <row r="627" spans="1:18" s="40" customFormat="1" x14ac:dyDescent="0.2">
      <c r="A627" s="322" t="s">
        <v>4549</v>
      </c>
      <c r="B627" s="295" t="s">
        <v>8075</v>
      </c>
      <c r="C627" s="297" t="s">
        <v>153</v>
      </c>
      <c r="D627" s="297" t="s">
        <v>1768</v>
      </c>
      <c r="E627" s="436">
        <v>1400</v>
      </c>
      <c r="F627" s="297" t="s">
        <v>4603</v>
      </c>
      <c r="G627" s="443" t="s">
        <v>4604</v>
      </c>
      <c r="H627" s="297" t="s">
        <v>1768</v>
      </c>
      <c r="I627" s="104" t="str">
        <f>VLOOKUP(F627,'[2]reporte_padron_nominal (3)'!$S$5:$AG$1309,14,FALSE)</f>
        <v>Técnico superior incompleto</v>
      </c>
      <c r="J627" s="104" t="str">
        <f>VLOOKUP(F627,'[2]reporte_padron_nominal (3)'!$S$5:$AG$1309,15,FALSE)</f>
        <v>TECNICO EN MANTENIMIENTO</v>
      </c>
      <c r="K627" s="131"/>
      <c r="L627" s="131"/>
      <c r="M627" s="130"/>
      <c r="N627" s="130">
        <v>1</v>
      </c>
      <c r="O627" s="130">
        <v>6</v>
      </c>
      <c r="P627" s="130">
        <f t="shared" si="10"/>
        <v>8400</v>
      </c>
      <c r="Q627" s="130">
        <v>12</v>
      </c>
      <c r="R627" s="130">
        <v>12</v>
      </c>
    </row>
    <row r="628" spans="1:18" s="40" customFormat="1" x14ac:dyDescent="0.2">
      <c r="A628" s="322" t="s">
        <v>4549</v>
      </c>
      <c r="B628" s="295" t="s">
        <v>8075</v>
      </c>
      <c r="C628" s="297" t="s">
        <v>153</v>
      </c>
      <c r="D628" s="297" t="s">
        <v>5184</v>
      </c>
      <c r="E628" s="436">
        <v>1500</v>
      </c>
      <c r="F628" s="297" t="s">
        <v>4680</v>
      </c>
      <c r="G628" s="443" t="s">
        <v>4681</v>
      </c>
      <c r="H628" s="297" t="s">
        <v>5184</v>
      </c>
      <c r="I628" s="104" t="str">
        <f>VLOOKUP(F628,'[2]reporte_padron_nominal (3)'!$S$5:$AG$1309,14,FALSE)</f>
        <v>Técnico superior completo</v>
      </c>
      <c r="J628" s="104" t="str">
        <f>VLOOKUP(F628,'[2]reporte_padron_nominal (3)'!$S$5:$AG$1309,15,FALSE)</f>
        <v>TECNICO EN ENFERMERIA</v>
      </c>
      <c r="K628" s="131"/>
      <c r="L628" s="131"/>
      <c r="M628" s="130"/>
      <c r="N628" s="130">
        <v>1</v>
      </c>
      <c r="O628" s="130">
        <v>6</v>
      </c>
      <c r="P628" s="130">
        <f t="shared" si="10"/>
        <v>9000</v>
      </c>
      <c r="Q628" s="130">
        <v>12</v>
      </c>
      <c r="R628" s="130">
        <v>12</v>
      </c>
    </row>
    <row r="629" spans="1:18" s="40" customFormat="1" x14ac:dyDescent="0.2">
      <c r="A629" s="322" t="s">
        <v>4549</v>
      </c>
      <c r="B629" s="295" t="s">
        <v>8075</v>
      </c>
      <c r="C629" s="297" t="s">
        <v>153</v>
      </c>
      <c r="D629" s="297" t="s">
        <v>5186</v>
      </c>
      <c r="E629" s="436">
        <v>1400</v>
      </c>
      <c r="F629" s="297" t="s">
        <v>4578</v>
      </c>
      <c r="G629" s="443" t="s">
        <v>4579</v>
      </c>
      <c r="H629" s="297" t="s">
        <v>5186</v>
      </c>
      <c r="I629" s="104" t="str">
        <f>VLOOKUP(F629,'[2]reporte_padron_nominal (3)'!$S$5:$AG$1309,14,FALSE)</f>
        <v>Técnico superior completo</v>
      </c>
      <c r="J629" s="104" t="str">
        <f>VLOOKUP(F629,'[2]reporte_padron_nominal (3)'!$S$5:$AG$1309,15,FALSE)</f>
        <v>TECNICO EN MANTENIMIENTO</v>
      </c>
      <c r="K629" s="131"/>
      <c r="L629" s="131"/>
      <c r="M629" s="130"/>
      <c r="N629" s="130">
        <v>1</v>
      </c>
      <c r="O629" s="130">
        <v>6</v>
      </c>
      <c r="P629" s="130">
        <f t="shared" si="10"/>
        <v>8400</v>
      </c>
      <c r="Q629" s="130">
        <v>12</v>
      </c>
      <c r="R629" s="130">
        <v>12</v>
      </c>
    </row>
    <row r="630" spans="1:18" s="40" customFormat="1" x14ac:dyDescent="0.2">
      <c r="A630" s="322" t="s">
        <v>4549</v>
      </c>
      <c r="B630" s="295" t="s">
        <v>8075</v>
      </c>
      <c r="C630" s="297" t="s">
        <v>153</v>
      </c>
      <c r="D630" s="297" t="s">
        <v>2088</v>
      </c>
      <c r="E630" s="436">
        <v>2500</v>
      </c>
      <c r="F630" s="297" t="s">
        <v>4850</v>
      </c>
      <c r="G630" s="443" t="s">
        <v>4851</v>
      </c>
      <c r="H630" s="297" t="s">
        <v>2088</v>
      </c>
      <c r="I630" s="104" t="str">
        <f>VLOOKUP(F630,'[2]reporte_padron_nominal (3)'!$S$5:$AG$1309,14,FALSE)</f>
        <v>Superior completo</v>
      </c>
      <c r="J630" s="104" t="str">
        <f>VLOOKUP(F630,'[2]reporte_padron_nominal (3)'!$S$5:$AG$1309,15,FALSE)</f>
        <v>OBSTETRA</v>
      </c>
      <c r="K630" s="131"/>
      <c r="L630" s="131"/>
      <c r="M630" s="130"/>
      <c r="N630" s="130">
        <v>1</v>
      </c>
      <c r="O630" s="130">
        <v>6</v>
      </c>
      <c r="P630" s="130">
        <f t="shared" si="10"/>
        <v>15000</v>
      </c>
      <c r="Q630" s="130">
        <v>12</v>
      </c>
      <c r="R630" s="130">
        <v>12</v>
      </c>
    </row>
    <row r="631" spans="1:18" s="40" customFormat="1" x14ac:dyDescent="0.2">
      <c r="A631" s="322" t="s">
        <v>4549</v>
      </c>
      <c r="B631" s="295" t="s">
        <v>8075</v>
      </c>
      <c r="C631" s="297" t="s">
        <v>153</v>
      </c>
      <c r="D631" s="297" t="s">
        <v>5187</v>
      </c>
      <c r="E631" s="436">
        <v>1500</v>
      </c>
      <c r="F631" s="297" t="s">
        <v>4908</v>
      </c>
      <c r="G631" s="443" t="s">
        <v>4909</v>
      </c>
      <c r="H631" s="297" t="s">
        <v>5187</v>
      </c>
      <c r="I631" s="104" t="str">
        <f>VLOOKUP(F631,'[2]reporte_padron_nominal (3)'!$S$5:$AG$1309,14,FALSE)</f>
        <v>Técnico superior completo</v>
      </c>
      <c r="J631" s="104" t="str">
        <f>VLOOKUP(F631,'[2]reporte_padron_nominal (3)'!$S$5:$AG$1309,15,FALSE)</f>
        <v>TECNICO LABORATORISTA</v>
      </c>
      <c r="K631" s="131"/>
      <c r="L631" s="131"/>
      <c r="M631" s="130"/>
      <c r="N631" s="130">
        <v>1</v>
      </c>
      <c r="O631" s="130">
        <v>6</v>
      </c>
      <c r="P631" s="130">
        <f t="shared" si="10"/>
        <v>9000</v>
      </c>
      <c r="Q631" s="130">
        <v>12</v>
      </c>
      <c r="R631" s="130">
        <v>12</v>
      </c>
    </row>
    <row r="632" spans="1:18" s="40" customFormat="1" x14ac:dyDescent="0.2">
      <c r="A632" s="322" t="s">
        <v>4549</v>
      </c>
      <c r="B632" s="295" t="s">
        <v>8075</v>
      </c>
      <c r="C632" s="297" t="s">
        <v>153</v>
      </c>
      <c r="D632" s="297" t="s">
        <v>1768</v>
      </c>
      <c r="E632" s="436">
        <v>1400</v>
      </c>
      <c r="F632" s="297" t="s">
        <v>4740</v>
      </c>
      <c r="G632" s="443" t="s">
        <v>4741</v>
      </c>
      <c r="H632" s="297" t="s">
        <v>1768</v>
      </c>
      <c r="I632" s="104" t="str">
        <f>VLOOKUP(F632,'[2]reporte_padron_nominal (3)'!$S$5:$AG$1309,14,FALSE)</f>
        <v>Técnico superior incompleto</v>
      </c>
      <c r="J632" s="104" t="str">
        <f>VLOOKUP(F632,'[2]reporte_padron_nominal (3)'!$S$5:$AG$1309,15,FALSE)</f>
        <v>TECNICO ELECTRICISTA EN GENERAL</v>
      </c>
      <c r="K632" s="131"/>
      <c r="L632" s="131"/>
      <c r="M632" s="130"/>
      <c r="N632" s="130">
        <v>1</v>
      </c>
      <c r="O632" s="130">
        <v>6</v>
      </c>
      <c r="P632" s="130">
        <f t="shared" si="10"/>
        <v>8400</v>
      </c>
      <c r="Q632" s="130">
        <v>12</v>
      </c>
      <c r="R632" s="130">
        <v>12</v>
      </c>
    </row>
    <row r="633" spans="1:18" s="40" customFormat="1" x14ac:dyDescent="0.2">
      <c r="A633" s="322" t="s">
        <v>4549</v>
      </c>
      <c r="B633" s="295" t="s">
        <v>8075</v>
      </c>
      <c r="C633" s="297" t="s">
        <v>153</v>
      </c>
      <c r="D633" s="297" t="s">
        <v>5151</v>
      </c>
      <c r="E633" s="436">
        <v>2500</v>
      </c>
      <c r="F633" s="297" t="s">
        <v>4787</v>
      </c>
      <c r="G633" s="443" t="s">
        <v>4788</v>
      </c>
      <c r="H633" s="297" t="s">
        <v>5151</v>
      </c>
      <c r="I633" s="104" t="str">
        <f>VLOOKUP(F633,'[2]reporte_padron_nominal (3)'!$S$5:$AG$1309,14,FALSE)</f>
        <v>Superior completo</v>
      </c>
      <c r="J633" s="104" t="str">
        <f>VLOOKUP(F633,'[2]reporte_padron_nominal (3)'!$S$5:$AG$1309,15,FALSE)</f>
        <v>OBSTETRA</v>
      </c>
      <c r="K633" s="131"/>
      <c r="L633" s="131"/>
      <c r="M633" s="130"/>
      <c r="N633" s="130">
        <v>1</v>
      </c>
      <c r="O633" s="130">
        <v>6</v>
      </c>
      <c r="P633" s="130">
        <f t="shared" si="10"/>
        <v>15000</v>
      </c>
      <c r="Q633" s="130">
        <v>12</v>
      </c>
      <c r="R633" s="130">
        <v>12</v>
      </c>
    </row>
    <row r="634" spans="1:18" s="40" customFormat="1" x14ac:dyDescent="0.2">
      <c r="A634" s="322" t="s">
        <v>4549</v>
      </c>
      <c r="B634" s="295" t="s">
        <v>8075</v>
      </c>
      <c r="C634" s="297" t="s">
        <v>153</v>
      </c>
      <c r="D634" s="297" t="s">
        <v>5151</v>
      </c>
      <c r="E634" s="436">
        <v>2500</v>
      </c>
      <c r="F634" s="297" t="s">
        <v>4923</v>
      </c>
      <c r="G634" s="443" t="s">
        <v>4924</v>
      </c>
      <c r="H634" s="297" t="s">
        <v>5151</v>
      </c>
      <c r="I634" s="104" t="str">
        <f>VLOOKUP(F634,'[2]reporte_padron_nominal (3)'!$S$5:$AG$1309,14,FALSE)</f>
        <v>Superior completo</v>
      </c>
      <c r="J634" s="104" t="str">
        <f>VLOOKUP(F634,'[2]reporte_padron_nominal (3)'!$S$5:$AG$1309,15,FALSE)</f>
        <v>CIRUJANO DENTISTA</v>
      </c>
      <c r="K634" s="131"/>
      <c r="L634" s="131"/>
      <c r="M634" s="130"/>
      <c r="N634" s="130">
        <v>1</v>
      </c>
      <c r="O634" s="130">
        <v>6</v>
      </c>
      <c r="P634" s="130">
        <f t="shared" si="10"/>
        <v>15000</v>
      </c>
      <c r="Q634" s="130">
        <v>12</v>
      </c>
      <c r="R634" s="130">
        <v>12</v>
      </c>
    </row>
    <row r="635" spans="1:18" s="40" customFormat="1" x14ac:dyDescent="0.2">
      <c r="A635" s="322" t="s">
        <v>4549</v>
      </c>
      <c r="B635" s="295" t="s">
        <v>8075</v>
      </c>
      <c r="C635" s="297" t="s">
        <v>153</v>
      </c>
      <c r="D635" s="297" t="s">
        <v>2088</v>
      </c>
      <c r="E635" s="436">
        <v>2500</v>
      </c>
      <c r="F635" s="297" t="s">
        <v>4943</v>
      </c>
      <c r="G635" s="443" t="s">
        <v>5188</v>
      </c>
      <c r="H635" s="297" t="s">
        <v>2088</v>
      </c>
      <c r="I635" s="104" t="str">
        <f>VLOOKUP(F635,'[2]reporte_padron_nominal (3)'!$S$5:$AG$1309,14,FALSE)</f>
        <v>Superior completo</v>
      </c>
      <c r="J635" s="104" t="str">
        <f>VLOOKUP(F635,'[2]reporte_padron_nominal (3)'!$S$5:$AG$1309,15,FALSE)</f>
        <v>OBSTETRA</v>
      </c>
      <c r="K635" s="131"/>
      <c r="L635" s="131"/>
      <c r="M635" s="130"/>
      <c r="N635" s="130">
        <v>1</v>
      </c>
      <c r="O635" s="130">
        <v>6</v>
      </c>
      <c r="P635" s="130">
        <f t="shared" si="10"/>
        <v>15000</v>
      </c>
      <c r="Q635" s="130">
        <v>12</v>
      </c>
      <c r="R635" s="130">
        <v>12</v>
      </c>
    </row>
    <row r="636" spans="1:18" s="40" customFormat="1" x14ac:dyDescent="0.2">
      <c r="A636" s="322" t="s">
        <v>4549</v>
      </c>
      <c r="B636" s="295" t="s">
        <v>8075</v>
      </c>
      <c r="C636" s="297" t="s">
        <v>153</v>
      </c>
      <c r="D636" s="297" t="s">
        <v>5027</v>
      </c>
      <c r="E636" s="436">
        <v>2500</v>
      </c>
      <c r="F636" s="297" t="s">
        <v>4884</v>
      </c>
      <c r="G636" s="443" t="s">
        <v>4885</v>
      </c>
      <c r="H636" s="297" t="s">
        <v>5027</v>
      </c>
      <c r="I636" s="104" t="str">
        <f>VLOOKUP(F636,'[2]reporte_padron_nominal (3)'!$S$5:$AG$1309,14,FALSE)</f>
        <v>Superior completo</v>
      </c>
      <c r="J636" s="104" t="str">
        <f>VLOOKUP(F636,'[2]reporte_padron_nominal (3)'!$S$5:$AG$1309,15,FALSE)</f>
        <v>CIRUJANO DENTISTA</v>
      </c>
      <c r="K636" s="131"/>
      <c r="L636" s="131"/>
      <c r="M636" s="130"/>
      <c r="N636" s="130">
        <v>1</v>
      </c>
      <c r="O636" s="130">
        <v>6</v>
      </c>
      <c r="P636" s="130">
        <f t="shared" si="10"/>
        <v>15000</v>
      </c>
      <c r="Q636" s="130">
        <v>12</v>
      </c>
      <c r="R636" s="130">
        <v>12</v>
      </c>
    </row>
    <row r="637" spans="1:18" s="40" customFormat="1" x14ac:dyDescent="0.2">
      <c r="A637" s="322" t="s">
        <v>4549</v>
      </c>
      <c r="B637" s="295" t="s">
        <v>8075</v>
      </c>
      <c r="C637" s="297" t="s">
        <v>153</v>
      </c>
      <c r="D637" s="297" t="s">
        <v>2088</v>
      </c>
      <c r="E637" s="436">
        <v>2500</v>
      </c>
      <c r="F637" s="297" t="s">
        <v>4888</v>
      </c>
      <c r="G637" s="443" t="s">
        <v>4889</v>
      </c>
      <c r="H637" s="297" t="s">
        <v>2088</v>
      </c>
      <c r="I637" s="104" t="str">
        <f>VLOOKUP(F637,'[2]reporte_padron_nominal (3)'!$S$5:$AG$1309,14,FALSE)</f>
        <v>Superior completo</v>
      </c>
      <c r="J637" s="104" t="str">
        <f>VLOOKUP(F637,'[2]reporte_padron_nominal (3)'!$S$5:$AG$1309,15,FALSE)</f>
        <v>OBSTETRA</v>
      </c>
      <c r="K637" s="131"/>
      <c r="L637" s="131"/>
      <c r="M637" s="130"/>
      <c r="N637" s="130">
        <v>1</v>
      </c>
      <c r="O637" s="130">
        <v>6</v>
      </c>
      <c r="P637" s="130">
        <f t="shared" si="10"/>
        <v>15000</v>
      </c>
      <c r="Q637" s="130">
        <v>12</v>
      </c>
      <c r="R637" s="130">
        <v>12</v>
      </c>
    </row>
    <row r="638" spans="1:18" s="40" customFormat="1" x14ac:dyDescent="0.2">
      <c r="A638" s="322" t="s">
        <v>4549</v>
      </c>
      <c r="B638" s="295" t="s">
        <v>8075</v>
      </c>
      <c r="C638" s="297" t="s">
        <v>153</v>
      </c>
      <c r="D638" s="297" t="s">
        <v>2085</v>
      </c>
      <c r="E638" s="436">
        <v>2000</v>
      </c>
      <c r="F638" s="297" t="s">
        <v>4609</v>
      </c>
      <c r="G638" s="443" t="s">
        <v>4610</v>
      </c>
      <c r="H638" s="297" t="s">
        <v>2085</v>
      </c>
      <c r="I638" s="104" t="str">
        <f>VLOOKUP(F638,'[2]reporte_padron_nominal (3)'!$S$5:$AG$1309,14,FALSE)</f>
        <v>Superior completo</v>
      </c>
      <c r="J638" s="104" t="str">
        <f>VLOOKUP(F638,'[2]reporte_padron_nominal (3)'!$S$5:$AG$1309,15,FALSE)</f>
        <v>ECONOMISTA</v>
      </c>
      <c r="K638" s="131"/>
      <c r="L638" s="131"/>
      <c r="M638" s="130"/>
      <c r="N638" s="130">
        <v>1</v>
      </c>
      <c r="O638" s="130">
        <v>6</v>
      </c>
      <c r="P638" s="130">
        <f t="shared" si="10"/>
        <v>12000</v>
      </c>
      <c r="Q638" s="130">
        <v>12</v>
      </c>
      <c r="R638" s="130">
        <v>12</v>
      </c>
    </row>
    <row r="639" spans="1:18" s="40" customFormat="1" x14ac:dyDescent="0.2">
      <c r="A639" s="322" t="s">
        <v>4549</v>
      </c>
      <c r="B639" s="295" t="s">
        <v>8075</v>
      </c>
      <c r="C639" s="297" t="s">
        <v>153</v>
      </c>
      <c r="D639" s="297" t="s">
        <v>1768</v>
      </c>
      <c r="E639" s="436">
        <v>1400</v>
      </c>
      <c r="F639" s="297" t="s">
        <v>4748</v>
      </c>
      <c r="G639" s="443" t="s">
        <v>4749</v>
      </c>
      <c r="H639" s="297" t="s">
        <v>1768</v>
      </c>
      <c r="I639" s="104" t="str">
        <f>VLOOKUP(F639,'[2]reporte_padron_nominal (3)'!$S$5:$AG$1309,14,FALSE)</f>
        <v>Técnico superior completo</v>
      </c>
      <c r="J639" s="104" t="str">
        <f>VLOOKUP(F639,'[2]reporte_padron_nominal (3)'!$S$5:$AG$1309,15,FALSE)</f>
        <v>TECNICO EN MANTENIMIENTO</v>
      </c>
      <c r="K639" s="131"/>
      <c r="L639" s="131"/>
      <c r="M639" s="130"/>
      <c r="N639" s="130">
        <v>1</v>
      </c>
      <c r="O639" s="130">
        <v>6</v>
      </c>
      <c r="P639" s="130">
        <f t="shared" si="10"/>
        <v>8400</v>
      </c>
      <c r="Q639" s="130">
        <v>12</v>
      </c>
      <c r="R639" s="130">
        <v>12</v>
      </c>
    </row>
    <row r="640" spans="1:18" s="40" customFormat="1" x14ac:dyDescent="0.2">
      <c r="A640" s="322" t="s">
        <v>4549</v>
      </c>
      <c r="B640" s="295" t="s">
        <v>8075</v>
      </c>
      <c r="C640" s="297" t="s">
        <v>153</v>
      </c>
      <c r="D640" s="297" t="s">
        <v>317</v>
      </c>
      <c r="E640" s="436">
        <v>2000</v>
      </c>
      <c r="F640" s="297" t="s">
        <v>4582</v>
      </c>
      <c r="G640" s="443" t="s">
        <v>4583</v>
      </c>
      <c r="H640" s="297" t="s">
        <v>317</v>
      </c>
      <c r="I640" s="104" t="str">
        <f>VLOOKUP(F640,'[2]reporte_padron_nominal (3)'!$S$5:$AG$1309,14,FALSE)</f>
        <v>Superior completo</v>
      </c>
      <c r="J640" s="104" t="str">
        <f>VLOOKUP(F640,'[2]reporte_padron_nominal (3)'!$S$5:$AG$1309,15,FALSE)</f>
        <v>CONTADOR PUBLICO</v>
      </c>
      <c r="K640" s="131"/>
      <c r="L640" s="131"/>
      <c r="M640" s="130"/>
      <c r="N640" s="130">
        <v>1</v>
      </c>
      <c r="O640" s="130">
        <v>6</v>
      </c>
      <c r="P640" s="130">
        <f t="shared" si="10"/>
        <v>12000</v>
      </c>
      <c r="Q640" s="130">
        <v>12</v>
      </c>
      <c r="R640" s="130">
        <v>12</v>
      </c>
    </row>
    <row r="641" spans="1:18" s="40" customFormat="1" x14ac:dyDescent="0.2">
      <c r="A641" s="322" t="s">
        <v>4549</v>
      </c>
      <c r="B641" s="295" t="s">
        <v>8075</v>
      </c>
      <c r="C641" s="297" t="s">
        <v>153</v>
      </c>
      <c r="D641" s="297" t="s">
        <v>3241</v>
      </c>
      <c r="E641" s="436">
        <v>3000</v>
      </c>
      <c r="F641" s="297" t="s">
        <v>4620</v>
      </c>
      <c r="G641" s="443" t="s">
        <v>4621</v>
      </c>
      <c r="H641" s="297" t="s">
        <v>3241</v>
      </c>
      <c r="I641" s="104" t="str">
        <f>VLOOKUP(F641,'[2]reporte_padron_nominal (3)'!$S$5:$AG$1309,14,FALSE)</f>
        <v>Superior completo</v>
      </c>
      <c r="J641" s="104" t="str">
        <f>VLOOKUP(F641,'[2]reporte_padron_nominal (3)'!$S$5:$AG$1309,15,FALSE)</f>
        <v>CONTADOR PUBLICO</v>
      </c>
      <c r="K641" s="131"/>
      <c r="L641" s="131"/>
      <c r="M641" s="130"/>
      <c r="N641" s="130">
        <v>1</v>
      </c>
      <c r="O641" s="130">
        <v>6</v>
      </c>
      <c r="P641" s="130">
        <f t="shared" si="10"/>
        <v>18000</v>
      </c>
      <c r="Q641" s="130">
        <v>12</v>
      </c>
      <c r="R641" s="130">
        <v>12</v>
      </c>
    </row>
    <row r="642" spans="1:18" s="40" customFormat="1" x14ac:dyDescent="0.2">
      <c r="A642" s="322" t="s">
        <v>4549</v>
      </c>
      <c r="B642" s="295" t="s">
        <v>8075</v>
      </c>
      <c r="C642" s="297" t="s">
        <v>153</v>
      </c>
      <c r="D642" s="297" t="s">
        <v>2066</v>
      </c>
      <c r="E642" s="436">
        <v>5500</v>
      </c>
      <c r="F642" s="297" t="s">
        <v>5189</v>
      </c>
      <c r="G642" s="443" t="s">
        <v>4763</v>
      </c>
      <c r="H642" s="297" t="s">
        <v>2066</v>
      </c>
      <c r="I642" s="104" t="str">
        <f>VLOOKUP(F642,'[2]reporte_padron_nominal (3)'!$S$5:$AG$1309,14,FALSE)</f>
        <v>Superior completo</v>
      </c>
      <c r="J642" s="104" t="str">
        <f>VLOOKUP(F642,'[2]reporte_padron_nominal (3)'!$S$5:$AG$1309,15,FALSE)</f>
        <v>MEDICO CIRUJANO</v>
      </c>
      <c r="K642" s="131"/>
      <c r="L642" s="131"/>
      <c r="M642" s="130"/>
      <c r="N642" s="130">
        <v>1</v>
      </c>
      <c r="O642" s="130">
        <v>6</v>
      </c>
      <c r="P642" s="130">
        <f t="shared" si="10"/>
        <v>33000</v>
      </c>
      <c r="Q642" s="130">
        <v>12</v>
      </c>
      <c r="R642" s="130">
        <v>12</v>
      </c>
    </row>
    <row r="643" spans="1:18" s="40" customFormat="1" x14ac:dyDescent="0.2">
      <c r="A643" s="322" t="s">
        <v>4549</v>
      </c>
      <c r="B643" s="295" t="s">
        <v>8075</v>
      </c>
      <c r="C643" s="297" t="s">
        <v>153</v>
      </c>
      <c r="D643" s="297" t="s">
        <v>2066</v>
      </c>
      <c r="E643" s="436">
        <v>5500</v>
      </c>
      <c r="F643" s="297" t="s">
        <v>4722</v>
      </c>
      <c r="G643" s="443" t="s">
        <v>4723</v>
      </c>
      <c r="H643" s="297" t="s">
        <v>2066</v>
      </c>
      <c r="I643" s="104" t="str">
        <f>VLOOKUP(F643,'[2]reporte_padron_nominal (3)'!$S$5:$AG$1309,14,FALSE)</f>
        <v>Superior completo</v>
      </c>
      <c r="J643" s="104" t="str">
        <f>VLOOKUP(F643,'[2]reporte_padron_nominal (3)'!$S$5:$AG$1309,15,FALSE)</f>
        <v>MEDICO CIRUJANO</v>
      </c>
      <c r="K643" s="131"/>
      <c r="L643" s="131"/>
      <c r="M643" s="130"/>
      <c r="N643" s="130">
        <v>1</v>
      </c>
      <c r="O643" s="130">
        <v>6</v>
      </c>
      <c r="P643" s="130">
        <f t="shared" si="10"/>
        <v>33000</v>
      </c>
      <c r="Q643" s="130">
        <v>12</v>
      </c>
      <c r="R643" s="130">
        <v>12</v>
      </c>
    </row>
    <row r="644" spans="1:18" s="40" customFormat="1" x14ac:dyDescent="0.2">
      <c r="A644" s="322" t="s">
        <v>4549</v>
      </c>
      <c r="B644" s="295" t="s">
        <v>8075</v>
      </c>
      <c r="C644" s="297" t="s">
        <v>153</v>
      </c>
      <c r="D644" s="297" t="s">
        <v>2066</v>
      </c>
      <c r="E644" s="436">
        <v>5500</v>
      </c>
      <c r="F644" s="297" t="s">
        <v>4862</v>
      </c>
      <c r="G644" s="443" t="s">
        <v>4863</v>
      </c>
      <c r="H644" s="297" t="s">
        <v>2066</v>
      </c>
      <c r="I644" s="104" t="str">
        <f>VLOOKUP(F644,'[2]reporte_padron_nominal (3)'!$S$5:$AG$1309,14,FALSE)</f>
        <v>Superior completo</v>
      </c>
      <c r="J644" s="104" t="str">
        <f>VLOOKUP(F644,'[2]reporte_padron_nominal (3)'!$S$5:$AG$1309,15,FALSE)</f>
        <v>MEDICO CIRUJANO</v>
      </c>
      <c r="K644" s="131"/>
      <c r="L644" s="131"/>
      <c r="M644" s="130"/>
      <c r="N644" s="130">
        <v>1</v>
      </c>
      <c r="O644" s="130">
        <v>6</v>
      </c>
      <c r="P644" s="130">
        <f t="shared" si="10"/>
        <v>33000</v>
      </c>
      <c r="Q644" s="130">
        <v>12</v>
      </c>
      <c r="R644" s="130">
        <v>12</v>
      </c>
    </row>
    <row r="645" spans="1:18" s="40" customFormat="1" x14ac:dyDescent="0.2">
      <c r="A645" s="322" t="s">
        <v>4549</v>
      </c>
      <c r="B645" s="295" t="s">
        <v>8075</v>
      </c>
      <c r="C645" s="297" t="s">
        <v>153</v>
      </c>
      <c r="D645" s="297" t="s">
        <v>2066</v>
      </c>
      <c r="E645" s="436">
        <v>5500</v>
      </c>
      <c r="F645" s="297" t="s">
        <v>4692</v>
      </c>
      <c r="G645" s="443" t="s">
        <v>4693</v>
      </c>
      <c r="H645" s="297" t="s">
        <v>2066</v>
      </c>
      <c r="I645" s="104" t="str">
        <f>VLOOKUP(F645,'[2]reporte_padron_nominal (3)'!$S$5:$AG$1309,14,FALSE)</f>
        <v>Superior completo</v>
      </c>
      <c r="J645" s="104" t="str">
        <f>VLOOKUP(F645,'[2]reporte_padron_nominal (3)'!$S$5:$AG$1309,15,FALSE)</f>
        <v>MEDICO CIRUJANO</v>
      </c>
      <c r="K645" s="131"/>
      <c r="L645" s="131"/>
      <c r="M645" s="130"/>
      <c r="N645" s="130">
        <v>1</v>
      </c>
      <c r="O645" s="130">
        <v>6</v>
      </c>
      <c r="P645" s="130">
        <f t="shared" si="10"/>
        <v>33000</v>
      </c>
      <c r="Q645" s="130">
        <v>12</v>
      </c>
      <c r="R645" s="130">
        <v>12</v>
      </c>
    </row>
    <row r="646" spans="1:18" s="40" customFormat="1" x14ac:dyDescent="0.2">
      <c r="A646" s="322" t="s">
        <v>4549</v>
      </c>
      <c r="B646" s="295" t="s">
        <v>8075</v>
      </c>
      <c r="C646" s="297" t="s">
        <v>153</v>
      </c>
      <c r="D646" s="297" t="s">
        <v>2066</v>
      </c>
      <c r="E646" s="436">
        <v>5500</v>
      </c>
      <c r="F646" s="297" t="s">
        <v>4951</v>
      </c>
      <c r="G646" s="443" t="s">
        <v>4952</v>
      </c>
      <c r="H646" s="297" t="s">
        <v>2066</v>
      </c>
      <c r="I646" s="104" t="str">
        <f>VLOOKUP(F646,'[2]reporte_padron_nominal (3)'!$S$5:$AG$1309,14,FALSE)</f>
        <v>Superior completo</v>
      </c>
      <c r="J646" s="104" t="str">
        <f>VLOOKUP(F646,'[2]reporte_padron_nominal (3)'!$S$5:$AG$1309,15,FALSE)</f>
        <v>MEDICO CIRUJANO</v>
      </c>
      <c r="K646" s="131"/>
      <c r="L646" s="131"/>
      <c r="M646" s="130"/>
      <c r="N646" s="130">
        <v>1</v>
      </c>
      <c r="O646" s="130">
        <v>6</v>
      </c>
      <c r="P646" s="130">
        <f t="shared" si="10"/>
        <v>33000</v>
      </c>
      <c r="Q646" s="130">
        <v>12</v>
      </c>
      <c r="R646" s="130">
        <v>12</v>
      </c>
    </row>
    <row r="647" spans="1:18" s="40" customFormat="1" x14ac:dyDescent="0.2">
      <c r="A647" s="322" t="s">
        <v>4549</v>
      </c>
      <c r="B647" s="295" t="s">
        <v>8075</v>
      </c>
      <c r="C647" s="297" t="s">
        <v>153</v>
      </c>
      <c r="D647" s="297" t="s">
        <v>5027</v>
      </c>
      <c r="E647" s="436">
        <v>2500</v>
      </c>
      <c r="F647" s="297" t="s">
        <v>4588</v>
      </c>
      <c r="G647" s="443" t="s">
        <v>4589</v>
      </c>
      <c r="H647" s="297" t="s">
        <v>5027</v>
      </c>
      <c r="I647" s="104" t="str">
        <f>VLOOKUP(F647,'[2]reporte_padron_nominal (3)'!$S$5:$AG$1309,14,FALSE)</f>
        <v>Superior completo</v>
      </c>
      <c r="J647" s="104" t="str">
        <f>VLOOKUP(F647,'[2]reporte_padron_nominal (3)'!$S$5:$AG$1309,15,FALSE)</f>
        <v>CIRUJANO DENTISTA</v>
      </c>
      <c r="K647" s="131"/>
      <c r="L647" s="131"/>
      <c r="M647" s="130"/>
      <c r="N647" s="130">
        <v>1</v>
      </c>
      <c r="O647" s="130">
        <v>6</v>
      </c>
      <c r="P647" s="130">
        <f t="shared" ref="P647:P710" si="11">+E647*O647</f>
        <v>15000</v>
      </c>
      <c r="Q647" s="130">
        <v>12</v>
      </c>
      <c r="R647" s="130">
        <v>12</v>
      </c>
    </row>
    <row r="648" spans="1:18" s="40" customFormat="1" x14ac:dyDescent="0.2">
      <c r="A648" s="322" t="s">
        <v>4549</v>
      </c>
      <c r="B648" s="295" t="s">
        <v>8075</v>
      </c>
      <c r="C648" s="297" t="s">
        <v>153</v>
      </c>
      <c r="D648" s="297" t="s">
        <v>579</v>
      </c>
      <c r="E648" s="436">
        <v>2000</v>
      </c>
      <c r="F648" s="297" t="s">
        <v>4957</v>
      </c>
      <c r="G648" s="443" t="s">
        <v>4958</v>
      </c>
      <c r="H648" s="297" t="s">
        <v>579</v>
      </c>
      <c r="I648" s="104" t="str">
        <f>VLOOKUP(F648,'[2]reporte_padron_nominal (3)'!$S$5:$AG$1309,14,FALSE)</f>
        <v>Técnico superior completo</v>
      </c>
      <c r="J648" s="104" t="str">
        <f>VLOOKUP(F648,'[2]reporte_padron_nominal (3)'!$S$5:$AG$1309,15,FALSE)</f>
        <v>TECNICO EN ENFERMERIA</v>
      </c>
      <c r="K648" s="131"/>
      <c r="L648" s="131"/>
      <c r="M648" s="130"/>
      <c r="N648" s="130">
        <v>1</v>
      </c>
      <c r="O648" s="130">
        <v>6</v>
      </c>
      <c r="P648" s="130">
        <f t="shared" si="11"/>
        <v>12000</v>
      </c>
      <c r="Q648" s="130">
        <v>12</v>
      </c>
      <c r="R648" s="130">
        <v>12</v>
      </c>
    </row>
    <row r="649" spans="1:18" s="40" customFormat="1" x14ac:dyDescent="0.2">
      <c r="A649" s="322" t="s">
        <v>4549</v>
      </c>
      <c r="B649" s="295" t="s">
        <v>8075</v>
      </c>
      <c r="C649" s="297" t="s">
        <v>153</v>
      </c>
      <c r="D649" s="297" t="s">
        <v>2075</v>
      </c>
      <c r="E649" s="436">
        <v>3000</v>
      </c>
      <c r="F649" s="297" t="s">
        <v>5190</v>
      </c>
      <c r="G649" s="443" t="s">
        <v>5191</v>
      </c>
      <c r="H649" s="297" t="s">
        <v>2075</v>
      </c>
      <c r="I649" s="104" t="str">
        <f>VLOOKUP(F649,'[2]reporte_padron_nominal (3)'!$S$5:$AG$1309,14,FALSE)</f>
        <v>Superior completo</v>
      </c>
      <c r="J649" s="104" t="str">
        <f>VLOOKUP(F649,'[2]reporte_padron_nominal (3)'!$S$5:$AG$1309,15,FALSE)</f>
        <v>PSICOLOGO</v>
      </c>
      <c r="K649" s="131"/>
      <c r="L649" s="131"/>
      <c r="M649" s="130"/>
      <c r="N649" s="130">
        <v>1</v>
      </c>
      <c r="O649" s="130">
        <v>6</v>
      </c>
      <c r="P649" s="130">
        <f t="shared" si="11"/>
        <v>18000</v>
      </c>
      <c r="Q649" s="130">
        <v>12</v>
      </c>
      <c r="R649" s="130">
        <v>12</v>
      </c>
    </row>
    <row r="650" spans="1:18" s="40" customFormat="1" x14ac:dyDescent="0.2">
      <c r="A650" s="322" t="s">
        <v>4549</v>
      </c>
      <c r="B650" s="295" t="s">
        <v>8075</v>
      </c>
      <c r="C650" s="297" t="s">
        <v>153</v>
      </c>
      <c r="D650" s="297" t="s">
        <v>5151</v>
      </c>
      <c r="E650" s="436">
        <v>2200</v>
      </c>
      <c r="F650" s="297" t="s">
        <v>4614</v>
      </c>
      <c r="G650" s="443" t="s">
        <v>4615</v>
      </c>
      <c r="H650" s="297" t="s">
        <v>5151</v>
      </c>
      <c r="I650" s="104" t="str">
        <f>VLOOKUP(F650,'[2]reporte_padron_nominal (3)'!$S$5:$AG$1309,14,FALSE)</f>
        <v>Superior completo</v>
      </c>
      <c r="J650" s="104" t="str">
        <f>VLOOKUP(F650,'[2]reporte_padron_nominal (3)'!$S$5:$AG$1309,15,FALSE)</f>
        <v>ENFERMERA(O)</v>
      </c>
      <c r="K650" s="131"/>
      <c r="L650" s="131"/>
      <c r="M650" s="130"/>
      <c r="N650" s="130">
        <v>1</v>
      </c>
      <c r="O650" s="130">
        <v>6</v>
      </c>
      <c r="P650" s="130">
        <f t="shared" si="11"/>
        <v>13200</v>
      </c>
      <c r="Q650" s="130">
        <v>12</v>
      </c>
      <c r="R650" s="130">
        <v>12</v>
      </c>
    </row>
    <row r="651" spans="1:18" s="40" customFormat="1" x14ac:dyDescent="0.2">
      <c r="A651" s="322" t="s">
        <v>4549</v>
      </c>
      <c r="B651" s="295" t="s">
        <v>8075</v>
      </c>
      <c r="C651" s="297" t="s">
        <v>153</v>
      </c>
      <c r="D651" s="297" t="s">
        <v>5151</v>
      </c>
      <c r="E651" s="436">
        <v>2500</v>
      </c>
      <c r="F651" s="297" t="s">
        <v>4590</v>
      </c>
      <c r="G651" s="443" t="s">
        <v>4591</v>
      </c>
      <c r="H651" s="297" t="s">
        <v>5151</v>
      </c>
      <c r="I651" s="104" t="str">
        <f>VLOOKUP(F651,'[2]reporte_padron_nominal (3)'!$S$5:$AG$1309,14,FALSE)</f>
        <v>Superior completo</v>
      </c>
      <c r="J651" s="104" t="str">
        <f>VLOOKUP(F651,'[2]reporte_padron_nominal (3)'!$S$5:$AG$1309,15,FALSE)</f>
        <v>ENFERMERA(O)</v>
      </c>
      <c r="K651" s="131"/>
      <c r="L651" s="131"/>
      <c r="M651" s="130"/>
      <c r="N651" s="130">
        <v>1</v>
      </c>
      <c r="O651" s="130">
        <v>6</v>
      </c>
      <c r="P651" s="130">
        <f t="shared" si="11"/>
        <v>15000</v>
      </c>
      <c r="Q651" s="130">
        <v>12</v>
      </c>
      <c r="R651" s="130">
        <v>12</v>
      </c>
    </row>
    <row r="652" spans="1:18" s="40" customFormat="1" x14ac:dyDescent="0.2">
      <c r="A652" s="322" t="s">
        <v>4549</v>
      </c>
      <c r="B652" s="295" t="s">
        <v>8075</v>
      </c>
      <c r="C652" s="297" t="s">
        <v>153</v>
      </c>
      <c r="D652" s="297" t="s">
        <v>5151</v>
      </c>
      <c r="E652" s="436">
        <v>2500</v>
      </c>
      <c r="F652" s="297" t="s">
        <v>4967</v>
      </c>
      <c r="G652" s="443" t="s">
        <v>4968</v>
      </c>
      <c r="H652" s="297" t="s">
        <v>5151</v>
      </c>
      <c r="I652" s="104" t="str">
        <f>VLOOKUP(F652,'[2]reporte_padron_nominal (3)'!$S$5:$AG$1309,14,FALSE)</f>
        <v>Superior completo</v>
      </c>
      <c r="J652" s="104" t="str">
        <f>VLOOKUP(F652,'[2]reporte_padron_nominal (3)'!$S$5:$AG$1309,15,FALSE)</f>
        <v>ENFERMERA(O)</v>
      </c>
      <c r="K652" s="131"/>
      <c r="L652" s="131"/>
      <c r="M652" s="130"/>
      <c r="N652" s="130">
        <v>1</v>
      </c>
      <c r="O652" s="130">
        <v>6</v>
      </c>
      <c r="P652" s="130">
        <f t="shared" si="11"/>
        <v>15000</v>
      </c>
      <c r="Q652" s="130">
        <v>12</v>
      </c>
      <c r="R652" s="130">
        <v>12</v>
      </c>
    </row>
    <row r="653" spans="1:18" s="40" customFormat="1" x14ac:dyDescent="0.2">
      <c r="A653" s="322" t="s">
        <v>4549</v>
      </c>
      <c r="B653" s="295" t="s">
        <v>8075</v>
      </c>
      <c r="C653" s="297" t="s">
        <v>153</v>
      </c>
      <c r="D653" s="297" t="s">
        <v>579</v>
      </c>
      <c r="E653" s="436">
        <v>2000</v>
      </c>
      <c r="F653" s="297" t="s">
        <v>4917</v>
      </c>
      <c r="G653" s="443" t="s">
        <v>4918</v>
      </c>
      <c r="H653" s="297" t="s">
        <v>579</v>
      </c>
      <c r="I653" s="104" t="str">
        <f>VLOOKUP(F653,'[2]reporte_padron_nominal (3)'!$S$5:$AG$1309,14,FALSE)</f>
        <v>Técnico superior completo</v>
      </c>
      <c r="J653" s="104" t="str">
        <f>VLOOKUP(F653,'[2]reporte_padron_nominal (3)'!$S$5:$AG$1309,15,FALSE)</f>
        <v>TECNICO EN ENFERMERIA</v>
      </c>
      <c r="K653" s="131"/>
      <c r="L653" s="131"/>
      <c r="M653" s="130"/>
      <c r="N653" s="130">
        <v>1</v>
      </c>
      <c r="O653" s="130">
        <v>6</v>
      </c>
      <c r="P653" s="130">
        <f t="shared" si="11"/>
        <v>12000</v>
      </c>
      <c r="Q653" s="130">
        <v>12</v>
      </c>
      <c r="R653" s="130">
        <v>12</v>
      </c>
    </row>
    <row r="654" spans="1:18" s="40" customFormat="1" x14ac:dyDescent="0.2">
      <c r="A654" s="322" t="s">
        <v>4549</v>
      </c>
      <c r="B654" s="295" t="s">
        <v>8075</v>
      </c>
      <c r="C654" s="297" t="s">
        <v>153</v>
      </c>
      <c r="D654" s="297" t="s">
        <v>1647</v>
      </c>
      <c r="E654" s="436">
        <v>1400</v>
      </c>
      <c r="F654" s="297" t="s">
        <v>4892</v>
      </c>
      <c r="G654" s="443" t="s">
        <v>4893</v>
      </c>
      <c r="H654" s="297" t="s">
        <v>1647</v>
      </c>
      <c r="I654" s="104" t="str">
        <f>VLOOKUP(F654,'[2]reporte_padron_nominal (3)'!$S$5:$AG$1309,14,FALSE)</f>
        <v>Secundaria completa</v>
      </c>
      <c r="J654" s="104" t="e">
        <f>VLOOKUP(F654,'[2]reporte_padron_nominal (3)'!$S$5:$AG$1309,15,FALSE)</f>
        <v>#REF!</v>
      </c>
      <c r="K654" s="131"/>
      <c r="L654" s="131"/>
      <c r="M654" s="130"/>
      <c r="N654" s="130">
        <v>1</v>
      </c>
      <c r="O654" s="130">
        <v>6</v>
      </c>
      <c r="P654" s="130">
        <f t="shared" si="11"/>
        <v>8400</v>
      </c>
      <c r="Q654" s="130">
        <v>12</v>
      </c>
      <c r="R654" s="130">
        <v>12</v>
      </c>
    </row>
    <row r="655" spans="1:18" s="40" customFormat="1" x14ac:dyDescent="0.2">
      <c r="A655" s="322" t="s">
        <v>4549</v>
      </c>
      <c r="B655" s="295" t="s">
        <v>8075</v>
      </c>
      <c r="C655" s="297" t="s">
        <v>153</v>
      </c>
      <c r="D655" s="297" t="s">
        <v>1647</v>
      </c>
      <c r="E655" s="436">
        <v>1500</v>
      </c>
      <c r="F655" s="297" t="s">
        <v>4652</v>
      </c>
      <c r="G655" s="443" t="s">
        <v>4653</v>
      </c>
      <c r="H655" s="297" t="s">
        <v>1647</v>
      </c>
      <c r="I655" s="104" t="str">
        <f>VLOOKUP(F655,'[2]reporte_padron_nominal (3)'!$S$5:$AG$1309,14,FALSE)</f>
        <v>Secundaria completa</v>
      </c>
      <c r="J655" s="104" t="e">
        <f>VLOOKUP(F655,'[2]reporte_padron_nominal (3)'!$S$5:$AG$1309,15,FALSE)</f>
        <v>#REF!</v>
      </c>
      <c r="K655" s="131"/>
      <c r="L655" s="131"/>
      <c r="M655" s="130"/>
      <c r="N655" s="130">
        <v>1</v>
      </c>
      <c r="O655" s="130">
        <v>6</v>
      </c>
      <c r="P655" s="130">
        <f t="shared" si="11"/>
        <v>9000</v>
      </c>
      <c r="Q655" s="130">
        <v>12</v>
      </c>
      <c r="R655" s="130">
        <v>12</v>
      </c>
    </row>
    <row r="656" spans="1:18" s="40" customFormat="1" x14ac:dyDescent="0.2">
      <c r="A656" s="322" t="s">
        <v>4549</v>
      </c>
      <c r="B656" s="295" t="s">
        <v>8075</v>
      </c>
      <c r="C656" s="297" t="s">
        <v>153</v>
      </c>
      <c r="D656" s="297" t="s">
        <v>4530</v>
      </c>
      <c r="E656" s="436">
        <v>1400</v>
      </c>
      <c r="F656" s="297" t="s">
        <v>4911</v>
      </c>
      <c r="G656" s="443" t="s">
        <v>4912</v>
      </c>
      <c r="H656" s="297" t="s">
        <v>4530</v>
      </c>
      <c r="I656" s="104" t="str">
        <f>VLOOKUP(F656,'[2]reporte_padron_nominal (3)'!$S$5:$AG$1309,14,FALSE)</f>
        <v>Secundaria completa</v>
      </c>
      <c r="J656" s="104" t="e">
        <f>VLOOKUP(F656,'[2]reporte_padron_nominal (3)'!$S$5:$AG$1309,15,FALSE)</f>
        <v>#REF!</v>
      </c>
      <c r="K656" s="131"/>
      <c r="L656" s="131"/>
      <c r="M656" s="130"/>
      <c r="N656" s="130">
        <v>1</v>
      </c>
      <c r="O656" s="130">
        <v>6</v>
      </c>
      <c r="P656" s="130">
        <f t="shared" si="11"/>
        <v>8400</v>
      </c>
      <c r="Q656" s="130">
        <v>12</v>
      </c>
      <c r="R656" s="130">
        <v>12</v>
      </c>
    </row>
    <row r="657" spans="1:18" s="40" customFormat="1" x14ac:dyDescent="0.2">
      <c r="A657" s="322" t="s">
        <v>4549</v>
      </c>
      <c r="B657" s="295" t="s">
        <v>8075</v>
      </c>
      <c r="C657" s="297" t="s">
        <v>153</v>
      </c>
      <c r="D657" s="297" t="s">
        <v>1647</v>
      </c>
      <c r="E657" s="436">
        <v>1500</v>
      </c>
      <c r="F657" s="297" t="s">
        <v>4773</v>
      </c>
      <c r="G657" s="443" t="s">
        <v>4774</v>
      </c>
      <c r="H657" s="297" t="s">
        <v>1647</v>
      </c>
      <c r="I657" s="104" t="str">
        <f>VLOOKUP(F657,'[2]reporte_padron_nominal (3)'!$S$5:$AG$1309,14,FALSE)</f>
        <v>Secundaria completa</v>
      </c>
      <c r="J657" s="104" t="e">
        <f>VLOOKUP(F657,'[2]reporte_padron_nominal (3)'!$S$5:$AG$1309,15,FALSE)</f>
        <v>#REF!</v>
      </c>
      <c r="K657" s="131"/>
      <c r="L657" s="131"/>
      <c r="M657" s="130"/>
      <c r="N657" s="130">
        <v>1</v>
      </c>
      <c r="O657" s="130">
        <v>6</v>
      </c>
      <c r="P657" s="130">
        <f t="shared" si="11"/>
        <v>9000</v>
      </c>
      <c r="Q657" s="130">
        <v>12</v>
      </c>
      <c r="R657" s="130">
        <v>12</v>
      </c>
    </row>
    <row r="658" spans="1:18" s="40" customFormat="1" x14ac:dyDescent="0.2">
      <c r="A658" s="322" t="s">
        <v>4549</v>
      </c>
      <c r="B658" s="295" t="s">
        <v>8075</v>
      </c>
      <c r="C658" s="297" t="s">
        <v>153</v>
      </c>
      <c r="D658" s="297" t="s">
        <v>5151</v>
      </c>
      <c r="E658" s="436">
        <v>2500</v>
      </c>
      <c r="F658" s="297" t="s">
        <v>4752</v>
      </c>
      <c r="G658" s="443" t="s">
        <v>4753</v>
      </c>
      <c r="H658" s="297" t="s">
        <v>5151</v>
      </c>
      <c r="I658" s="104" t="str">
        <f>VLOOKUP(F658,'[2]reporte_padron_nominal (3)'!$S$5:$AG$1309,14,FALSE)</f>
        <v>Superior completo</v>
      </c>
      <c r="J658" s="104" t="str">
        <f>VLOOKUP(F658,'[2]reporte_padron_nominal (3)'!$S$5:$AG$1309,15,FALSE)</f>
        <v>ENFERMERA(O)</v>
      </c>
      <c r="K658" s="131"/>
      <c r="L658" s="131"/>
      <c r="M658" s="130"/>
      <c r="N658" s="130">
        <v>1</v>
      </c>
      <c r="O658" s="130">
        <v>6</v>
      </c>
      <c r="P658" s="130">
        <f t="shared" si="11"/>
        <v>15000</v>
      </c>
      <c r="Q658" s="130">
        <v>12</v>
      </c>
      <c r="R658" s="130">
        <v>12</v>
      </c>
    </row>
    <row r="659" spans="1:18" s="40" customFormat="1" x14ac:dyDescent="0.2">
      <c r="A659" s="322" t="s">
        <v>4549</v>
      </c>
      <c r="B659" s="295" t="s">
        <v>8075</v>
      </c>
      <c r="C659" s="297" t="s">
        <v>153</v>
      </c>
      <c r="D659" s="297" t="s">
        <v>2088</v>
      </c>
      <c r="E659" s="436">
        <v>2500</v>
      </c>
      <c r="F659" s="297" t="s">
        <v>4626</v>
      </c>
      <c r="G659" s="443" t="s">
        <v>4627</v>
      </c>
      <c r="H659" s="297" t="s">
        <v>2088</v>
      </c>
      <c r="I659" s="104" t="str">
        <f>VLOOKUP(F659,'[2]reporte_padron_nominal (3)'!$S$5:$AG$1309,14,FALSE)</f>
        <v>Superior completo</v>
      </c>
      <c r="J659" s="104" t="str">
        <f>VLOOKUP(F659,'[2]reporte_padron_nominal (3)'!$S$5:$AG$1309,15,FALSE)</f>
        <v>OBSTETRA</v>
      </c>
      <c r="K659" s="131"/>
      <c r="L659" s="131"/>
      <c r="M659" s="130"/>
      <c r="N659" s="130">
        <v>1</v>
      </c>
      <c r="O659" s="130">
        <v>6</v>
      </c>
      <c r="P659" s="130">
        <f t="shared" si="11"/>
        <v>15000</v>
      </c>
      <c r="Q659" s="130">
        <v>12</v>
      </c>
      <c r="R659" s="130">
        <v>12</v>
      </c>
    </row>
    <row r="660" spans="1:18" s="40" customFormat="1" x14ac:dyDescent="0.2">
      <c r="A660" s="322" t="s">
        <v>4549</v>
      </c>
      <c r="B660" s="295" t="s">
        <v>8075</v>
      </c>
      <c r="C660" s="297" t="s">
        <v>153</v>
      </c>
      <c r="D660" s="297" t="s">
        <v>341</v>
      </c>
      <c r="E660" s="436">
        <v>3000</v>
      </c>
      <c r="F660" s="297" t="s">
        <v>5192</v>
      </c>
      <c r="G660" s="443" t="s">
        <v>5193</v>
      </c>
      <c r="H660" s="297" t="s">
        <v>341</v>
      </c>
      <c r="I660" s="104" t="str">
        <f>VLOOKUP(F660,'[2]reporte_padron_nominal (3)'!$S$5:$AG$1309,14,FALSE)</f>
        <v>Superior completo</v>
      </c>
      <c r="J660" s="104" t="str">
        <f>VLOOKUP(F660,'[2]reporte_padron_nominal (3)'!$S$5:$AG$1309,15,FALSE)</f>
        <v>ABOGADO</v>
      </c>
      <c r="K660" s="131"/>
      <c r="L660" s="131"/>
      <c r="M660" s="130"/>
      <c r="N660" s="130">
        <v>1</v>
      </c>
      <c r="O660" s="130">
        <v>6</v>
      </c>
      <c r="P660" s="130">
        <f t="shared" si="11"/>
        <v>18000</v>
      </c>
      <c r="Q660" s="130">
        <v>12</v>
      </c>
      <c r="R660" s="130">
        <v>12</v>
      </c>
    </row>
    <row r="661" spans="1:18" s="40" customFormat="1" x14ac:dyDescent="0.2">
      <c r="A661" s="322" t="s">
        <v>4549</v>
      </c>
      <c r="B661" s="295" t="s">
        <v>8075</v>
      </c>
      <c r="C661" s="297" t="s">
        <v>153</v>
      </c>
      <c r="D661" s="297" t="s">
        <v>2075</v>
      </c>
      <c r="E661" s="436">
        <v>3500</v>
      </c>
      <c r="F661" s="297" t="s">
        <v>5194</v>
      </c>
      <c r="G661" s="443" t="s">
        <v>5195</v>
      </c>
      <c r="H661" s="297" t="s">
        <v>2075</v>
      </c>
      <c r="I661" s="104" t="str">
        <f>VLOOKUP(F661,'[2]reporte_padron_nominal (3)'!$S$5:$AG$1309,14,FALSE)</f>
        <v>Superior completo</v>
      </c>
      <c r="J661" s="104" t="str">
        <f>VLOOKUP(F661,'[2]reporte_padron_nominal (3)'!$S$5:$AG$1309,15,FALSE)</f>
        <v>PSICOLOGO</v>
      </c>
      <c r="K661" s="131"/>
      <c r="L661" s="131"/>
      <c r="M661" s="130"/>
      <c r="N661" s="130">
        <v>1</v>
      </c>
      <c r="O661" s="130">
        <v>6</v>
      </c>
      <c r="P661" s="130">
        <f t="shared" si="11"/>
        <v>21000</v>
      </c>
      <c r="Q661" s="130">
        <v>12</v>
      </c>
      <c r="R661" s="130">
        <v>12</v>
      </c>
    </row>
    <row r="662" spans="1:18" s="40" customFormat="1" x14ac:dyDescent="0.2">
      <c r="A662" s="322" t="s">
        <v>4549</v>
      </c>
      <c r="B662" s="295" t="s">
        <v>8075</v>
      </c>
      <c r="C662" s="297" t="s">
        <v>153</v>
      </c>
      <c r="D662" s="297" t="s">
        <v>2075</v>
      </c>
      <c r="E662" s="436">
        <v>3500</v>
      </c>
      <c r="F662" s="297" t="s">
        <v>5196</v>
      </c>
      <c r="G662" s="443" t="s">
        <v>5197</v>
      </c>
      <c r="H662" s="297" t="s">
        <v>2075</v>
      </c>
      <c r="I662" s="104" t="str">
        <f>VLOOKUP(F662,'[2]reporte_padron_nominal (3)'!$S$5:$AG$1309,14,FALSE)</f>
        <v>Superior completo</v>
      </c>
      <c r="J662" s="104" t="str">
        <f>VLOOKUP(F662,'[2]reporte_padron_nominal (3)'!$S$5:$AG$1309,15,FALSE)</f>
        <v>PSICOLOGO</v>
      </c>
      <c r="K662" s="131"/>
      <c r="L662" s="131"/>
      <c r="M662" s="130"/>
      <c r="N662" s="130">
        <v>1</v>
      </c>
      <c r="O662" s="130">
        <v>6</v>
      </c>
      <c r="P662" s="130">
        <f t="shared" si="11"/>
        <v>21000</v>
      </c>
      <c r="Q662" s="130">
        <v>12</v>
      </c>
      <c r="R662" s="130">
        <v>12</v>
      </c>
    </row>
    <row r="663" spans="1:18" s="40" customFormat="1" x14ac:dyDescent="0.2">
      <c r="A663" s="322" t="s">
        <v>4549</v>
      </c>
      <c r="B663" s="295" t="s">
        <v>8075</v>
      </c>
      <c r="C663" s="297" t="s">
        <v>153</v>
      </c>
      <c r="D663" s="297" t="s">
        <v>2075</v>
      </c>
      <c r="E663" s="436">
        <v>3500</v>
      </c>
      <c r="F663" s="297" t="s">
        <v>4624</v>
      </c>
      <c r="G663" s="443" t="s">
        <v>4625</v>
      </c>
      <c r="H663" s="297" t="s">
        <v>2075</v>
      </c>
      <c r="I663" s="104" t="str">
        <f>VLOOKUP(F663,'[2]reporte_padron_nominal (3)'!$S$5:$AG$1309,14,FALSE)</f>
        <v>Superior completo</v>
      </c>
      <c r="J663" s="104" t="str">
        <f>VLOOKUP(F663,'[2]reporte_padron_nominal (3)'!$S$5:$AG$1309,15,FALSE)</f>
        <v>PSICOLOGO</v>
      </c>
      <c r="K663" s="131"/>
      <c r="L663" s="131"/>
      <c r="M663" s="130"/>
      <c r="N663" s="130">
        <v>1</v>
      </c>
      <c r="O663" s="130">
        <v>6</v>
      </c>
      <c r="P663" s="130">
        <f t="shared" si="11"/>
        <v>21000</v>
      </c>
      <c r="Q663" s="130">
        <v>12</v>
      </c>
      <c r="R663" s="130">
        <v>12</v>
      </c>
    </row>
    <row r="664" spans="1:18" s="40" customFormat="1" x14ac:dyDescent="0.2">
      <c r="A664" s="322" t="s">
        <v>4549</v>
      </c>
      <c r="B664" s="295" t="s">
        <v>8075</v>
      </c>
      <c r="C664" s="297" t="s">
        <v>153</v>
      </c>
      <c r="D664" s="297" t="s">
        <v>2075</v>
      </c>
      <c r="E664" s="436">
        <v>3500</v>
      </c>
      <c r="F664" s="297" t="s">
        <v>5198</v>
      </c>
      <c r="G664" s="443" t="s">
        <v>5199</v>
      </c>
      <c r="H664" s="297" t="s">
        <v>2075</v>
      </c>
      <c r="I664" s="104" t="str">
        <f>VLOOKUP(F664,'[2]reporte_padron_nominal (3)'!$S$5:$AG$1309,14,FALSE)</f>
        <v>Superior completo</v>
      </c>
      <c r="J664" s="104" t="str">
        <f>VLOOKUP(F664,'[2]reporte_padron_nominal (3)'!$S$5:$AG$1309,15,FALSE)</f>
        <v>PSICOLOGO</v>
      </c>
      <c r="K664" s="131"/>
      <c r="L664" s="131"/>
      <c r="M664" s="130"/>
      <c r="N664" s="130">
        <v>1</v>
      </c>
      <c r="O664" s="130">
        <v>6</v>
      </c>
      <c r="P664" s="130">
        <f t="shared" si="11"/>
        <v>21000</v>
      </c>
      <c r="Q664" s="130">
        <v>12</v>
      </c>
      <c r="R664" s="130">
        <v>12</v>
      </c>
    </row>
    <row r="665" spans="1:18" s="40" customFormat="1" x14ac:dyDescent="0.2">
      <c r="A665" s="322" t="s">
        <v>4549</v>
      </c>
      <c r="B665" s="295" t="s">
        <v>8075</v>
      </c>
      <c r="C665" s="297" t="s">
        <v>153</v>
      </c>
      <c r="D665" s="297" t="s">
        <v>5151</v>
      </c>
      <c r="E665" s="436">
        <v>3500</v>
      </c>
      <c r="F665" s="297" t="s">
        <v>5200</v>
      </c>
      <c r="G665" s="443" t="s">
        <v>5201</v>
      </c>
      <c r="H665" s="297" t="s">
        <v>5151</v>
      </c>
      <c r="I665" s="104" t="str">
        <f>VLOOKUP(F665,'[2]reporte_padron_nominal (3)'!$S$5:$AG$1309,14,FALSE)</f>
        <v>Superior completo</v>
      </c>
      <c r="J665" s="104" t="str">
        <f>VLOOKUP(F665,'[2]reporte_padron_nominal (3)'!$S$5:$AG$1309,15,FALSE)</f>
        <v>ENFERMERA(O)</v>
      </c>
      <c r="K665" s="131"/>
      <c r="L665" s="131"/>
      <c r="M665" s="130"/>
      <c r="N665" s="130">
        <v>1</v>
      </c>
      <c r="O665" s="130">
        <v>6</v>
      </c>
      <c r="P665" s="130">
        <f t="shared" si="11"/>
        <v>21000</v>
      </c>
      <c r="Q665" s="130">
        <v>12</v>
      </c>
      <c r="R665" s="130">
        <v>12</v>
      </c>
    </row>
    <row r="666" spans="1:18" s="40" customFormat="1" x14ac:dyDescent="0.2">
      <c r="A666" s="322" t="s">
        <v>4549</v>
      </c>
      <c r="B666" s="295" t="s">
        <v>8075</v>
      </c>
      <c r="C666" s="297" t="s">
        <v>153</v>
      </c>
      <c r="D666" s="297" t="s">
        <v>2075</v>
      </c>
      <c r="E666" s="436">
        <v>3500</v>
      </c>
      <c r="F666" s="297" t="s">
        <v>5202</v>
      </c>
      <c r="G666" s="443" t="s">
        <v>5203</v>
      </c>
      <c r="H666" s="297" t="s">
        <v>2075</v>
      </c>
      <c r="I666" s="104" t="str">
        <f>VLOOKUP(F666,'[2]reporte_padron_nominal (3)'!$S$5:$AG$1309,14,FALSE)</f>
        <v>Superior completo</v>
      </c>
      <c r="J666" s="104" t="str">
        <f>VLOOKUP(F666,'[2]reporte_padron_nominal (3)'!$S$5:$AG$1309,15,FALSE)</f>
        <v>PSICOLOGO</v>
      </c>
      <c r="K666" s="131"/>
      <c r="L666" s="131"/>
      <c r="M666" s="130"/>
      <c r="N666" s="130">
        <v>1</v>
      </c>
      <c r="O666" s="130">
        <v>6</v>
      </c>
      <c r="P666" s="130">
        <f t="shared" si="11"/>
        <v>21000</v>
      </c>
      <c r="Q666" s="130">
        <v>12</v>
      </c>
      <c r="R666" s="130">
        <v>12</v>
      </c>
    </row>
    <row r="667" spans="1:18" s="40" customFormat="1" x14ac:dyDescent="0.2">
      <c r="A667" s="322" t="s">
        <v>4549</v>
      </c>
      <c r="B667" s="295" t="s">
        <v>8075</v>
      </c>
      <c r="C667" s="297" t="s">
        <v>153</v>
      </c>
      <c r="D667" s="297" t="s">
        <v>2075</v>
      </c>
      <c r="E667" s="436">
        <v>3500</v>
      </c>
      <c r="F667" s="297" t="s">
        <v>4834</v>
      </c>
      <c r="G667" s="443" t="s">
        <v>4835</v>
      </c>
      <c r="H667" s="297" t="s">
        <v>2075</v>
      </c>
      <c r="I667" s="104" t="str">
        <f>VLOOKUP(F667,'[2]reporte_padron_nominal (3)'!$S$5:$AG$1309,14,FALSE)</f>
        <v>Superior completo</v>
      </c>
      <c r="J667" s="104" t="str">
        <f>VLOOKUP(F667,'[2]reporte_padron_nominal (3)'!$S$5:$AG$1309,15,FALSE)</f>
        <v>PSICOLOGO</v>
      </c>
      <c r="K667" s="131"/>
      <c r="L667" s="131"/>
      <c r="M667" s="130"/>
      <c r="N667" s="130">
        <v>1</v>
      </c>
      <c r="O667" s="130">
        <v>6</v>
      </c>
      <c r="P667" s="130">
        <f t="shared" si="11"/>
        <v>21000</v>
      </c>
      <c r="Q667" s="130">
        <v>12</v>
      </c>
      <c r="R667" s="130">
        <v>12</v>
      </c>
    </row>
    <row r="668" spans="1:18" s="40" customFormat="1" x14ac:dyDescent="0.2">
      <c r="A668" s="322" t="s">
        <v>4549</v>
      </c>
      <c r="B668" s="295" t="s">
        <v>8075</v>
      </c>
      <c r="C668" s="297" t="s">
        <v>153</v>
      </c>
      <c r="D668" s="297" t="s">
        <v>2075</v>
      </c>
      <c r="E668" s="436">
        <v>3500</v>
      </c>
      <c r="F668" s="297" t="s">
        <v>5204</v>
      </c>
      <c r="G668" s="443" t="s">
        <v>5205</v>
      </c>
      <c r="H668" s="297" t="s">
        <v>2075</v>
      </c>
      <c r="I668" s="104" t="str">
        <f>VLOOKUP(F668,'[2]reporte_padron_nominal (3)'!$S$5:$AG$1309,14,FALSE)</f>
        <v>Superior completo</v>
      </c>
      <c r="J668" s="104" t="str">
        <f>VLOOKUP(F668,'[2]reporte_padron_nominal (3)'!$S$5:$AG$1309,15,FALSE)</f>
        <v>PSICOLOGO</v>
      </c>
      <c r="K668" s="131"/>
      <c r="L668" s="131"/>
      <c r="M668" s="130"/>
      <c r="N668" s="130">
        <v>1</v>
      </c>
      <c r="O668" s="130">
        <v>6</v>
      </c>
      <c r="P668" s="130">
        <f t="shared" si="11"/>
        <v>21000</v>
      </c>
      <c r="Q668" s="130">
        <v>12</v>
      </c>
      <c r="R668" s="130">
        <v>12</v>
      </c>
    </row>
    <row r="669" spans="1:18" s="40" customFormat="1" x14ac:dyDescent="0.2">
      <c r="A669" s="322" t="s">
        <v>4549</v>
      </c>
      <c r="B669" s="295" t="s">
        <v>8075</v>
      </c>
      <c r="C669" s="297" t="s">
        <v>153</v>
      </c>
      <c r="D669" s="297" t="s">
        <v>2075</v>
      </c>
      <c r="E669" s="436">
        <v>3500</v>
      </c>
      <c r="F669" s="297" t="s">
        <v>5206</v>
      </c>
      <c r="G669" s="443" t="s">
        <v>5207</v>
      </c>
      <c r="H669" s="297" t="s">
        <v>2075</v>
      </c>
      <c r="I669" s="104" t="str">
        <f>VLOOKUP(F669,'[2]reporte_padron_nominal (3)'!$S$5:$AG$1309,14,FALSE)</f>
        <v>Superior completo</v>
      </c>
      <c r="J669" s="104" t="str">
        <f>VLOOKUP(F669,'[2]reporte_padron_nominal (3)'!$S$5:$AG$1309,15,FALSE)</f>
        <v>PSICOLOGO</v>
      </c>
      <c r="K669" s="131"/>
      <c r="L669" s="131"/>
      <c r="M669" s="130"/>
      <c r="N669" s="130">
        <v>1</v>
      </c>
      <c r="O669" s="130">
        <v>6</v>
      </c>
      <c r="P669" s="130">
        <f t="shared" si="11"/>
        <v>21000</v>
      </c>
      <c r="Q669" s="130">
        <v>12</v>
      </c>
      <c r="R669" s="130">
        <v>12</v>
      </c>
    </row>
    <row r="670" spans="1:18" s="40" customFormat="1" x14ac:dyDescent="0.2">
      <c r="A670" s="322" t="s">
        <v>4549</v>
      </c>
      <c r="B670" s="295" t="s">
        <v>8075</v>
      </c>
      <c r="C670" s="297" t="s">
        <v>153</v>
      </c>
      <c r="D670" s="297" t="s">
        <v>2075</v>
      </c>
      <c r="E670" s="436">
        <v>3500</v>
      </c>
      <c r="F670" s="297" t="s">
        <v>2073</v>
      </c>
      <c r="G670" s="443" t="s">
        <v>2074</v>
      </c>
      <c r="H670" s="297" t="s">
        <v>2075</v>
      </c>
      <c r="I670" s="104" t="str">
        <f>VLOOKUP(F670,'[2]reporte_padron_nominal (3)'!$S$5:$AG$1309,14,FALSE)</f>
        <v>Superior completo</v>
      </c>
      <c r="J670" s="104" t="str">
        <f>VLOOKUP(F670,'[2]reporte_padron_nominal (3)'!$S$5:$AG$1309,15,FALSE)</f>
        <v>PSICOLOGO</v>
      </c>
      <c r="K670" s="131"/>
      <c r="L670" s="131"/>
      <c r="M670" s="130"/>
      <c r="N670" s="130">
        <v>1</v>
      </c>
      <c r="O670" s="130">
        <v>6</v>
      </c>
      <c r="P670" s="130">
        <f t="shared" si="11"/>
        <v>21000</v>
      </c>
      <c r="Q670" s="130">
        <v>12</v>
      </c>
      <c r="R670" s="130">
        <v>12</v>
      </c>
    </row>
    <row r="671" spans="1:18" s="40" customFormat="1" x14ac:dyDescent="0.2">
      <c r="A671" s="322" t="s">
        <v>4549</v>
      </c>
      <c r="B671" s="295" t="s">
        <v>8075</v>
      </c>
      <c r="C671" s="297" t="s">
        <v>153</v>
      </c>
      <c r="D671" s="297" t="s">
        <v>5151</v>
      </c>
      <c r="E671" s="436">
        <v>3500</v>
      </c>
      <c r="F671" s="297" t="s">
        <v>4801</v>
      </c>
      <c r="G671" s="443" t="s">
        <v>4802</v>
      </c>
      <c r="H671" s="297" t="s">
        <v>5151</v>
      </c>
      <c r="I671" s="104" t="str">
        <f>VLOOKUP(F671,'[2]reporte_padron_nominal (3)'!$S$5:$AG$1309,14,FALSE)</f>
        <v>Superior completo</v>
      </c>
      <c r="J671" s="104" t="str">
        <f>VLOOKUP(F671,'[2]reporte_padron_nominal (3)'!$S$5:$AG$1309,15,FALSE)</f>
        <v>ENFERMERA(O)</v>
      </c>
      <c r="K671" s="131"/>
      <c r="L671" s="131"/>
      <c r="M671" s="130"/>
      <c r="N671" s="130">
        <v>1</v>
      </c>
      <c r="O671" s="130">
        <v>6</v>
      </c>
      <c r="P671" s="130">
        <f t="shared" si="11"/>
        <v>21000</v>
      </c>
      <c r="Q671" s="130">
        <v>12</v>
      </c>
      <c r="R671" s="130">
        <v>12</v>
      </c>
    </row>
    <row r="672" spans="1:18" s="40" customFormat="1" x14ac:dyDescent="0.2">
      <c r="A672" s="322" t="s">
        <v>4549</v>
      </c>
      <c r="B672" s="312" t="s">
        <v>8077</v>
      </c>
      <c r="C672" s="297" t="s">
        <v>153</v>
      </c>
      <c r="D672" s="297" t="s">
        <v>579</v>
      </c>
      <c r="E672" s="436">
        <v>1500</v>
      </c>
      <c r="F672" s="297" t="s">
        <v>5208</v>
      </c>
      <c r="G672" s="297" t="s">
        <v>5209</v>
      </c>
      <c r="H672" s="297" t="s">
        <v>579</v>
      </c>
      <c r="I672" s="104" t="str">
        <f>VLOOKUP(F672,'[2]reporte_padron_nominal (3)'!$S$5:$AG$1309,14,FALSE)</f>
        <v>Técnico superior completo</v>
      </c>
      <c r="J672" s="104" t="str">
        <f>VLOOKUP(F672,'[2]reporte_padron_nominal (3)'!$S$5:$AG$1309,15,FALSE)</f>
        <v>TECNICO EN ENFERMERIA</v>
      </c>
      <c r="K672" s="131"/>
      <c r="L672" s="131"/>
      <c r="M672" s="130"/>
      <c r="N672" s="130">
        <v>6</v>
      </c>
      <c r="O672" s="130">
        <v>6</v>
      </c>
      <c r="P672" s="130">
        <f t="shared" si="11"/>
        <v>9000</v>
      </c>
      <c r="Q672" s="130">
        <v>12</v>
      </c>
      <c r="R672" s="130">
        <v>12</v>
      </c>
    </row>
    <row r="673" spans="1:18" s="40" customFormat="1" x14ac:dyDescent="0.2">
      <c r="A673" s="322" t="s">
        <v>4549</v>
      </c>
      <c r="B673" s="312" t="s">
        <v>8077</v>
      </c>
      <c r="C673" s="297" t="s">
        <v>153</v>
      </c>
      <c r="D673" s="297" t="s">
        <v>579</v>
      </c>
      <c r="E673" s="436">
        <v>1500</v>
      </c>
      <c r="F673" s="297" t="s">
        <v>5210</v>
      </c>
      <c r="G673" s="297" t="s">
        <v>5211</v>
      </c>
      <c r="H673" s="297" t="s">
        <v>579</v>
      </c>
      <c r="I673" s="104" t="str">
        <f>VLOOKUP(F673,'[2]reporte_padron_nominal (3)'!$S$5:$AG$1309,14,FALSE)</f>
        <v>Técnico superior completo</v>
      </c>
      <c r="J673" s="104" t="str">
        <f>VLOOKUP(F673,'[2]reporte_padron_nominal (3)'!$S$5:$AG$1309,15,FALSE)</f>
        <v>TECNICO EN ENFERMERIA</v>
      </c>
      <c r="K673" s="131"/>
      <c r="L673" s="131"/>
      <c r="M673" s="130"/>
      <c r="N673" s="130">
        <v>6</v>
      </c>
      <c r="O673" s="130">
        <v>6</v>
      </c>
      <c r="P673" s="130">
        <f t="shared" si="11"/>
        <v>9000</v>
      </c>
      <c r="Q673" s="130">
        <v>12</v>
      </c>
      <c r="R673" s="130">
        <v>12</v>
      </c>
    </row>
    <row r="674" spans="1:18" s="40" customFormat="1" x14ac:dyDescent="0.2">
      <c r="A674" s="322" t="s">
        <v>4549</v>
      </c>
      <c r="B674" s="312" t="s">
        <v>8077</v>
      </c>
      <c r="C674" s="297" t="s">
        <v>153</v>
      </c>
      <c r="D674" s="297" t="s">
        <v>579</v>
      </c>
      <c r="E674" s="436">
        <v>1500</v>
      </c>
      <c r="F674" s="297" t="s">
        <v>5212</v>
      </c>
      <c r="G674" s="297" t="s">
        <v>4996</v>
      </c>
      <c r="H674" s="297" t="s">
        <v>579</v>
      </c>
      <c r="I674" s="104" t="str">
        <f>VLOOKUP(F674,'[2]reporte_padron_nominal (3)'!$S$5:$AG$1309,14,FALSE)</f>
        <v>Técnico superior completo</v>
      </c>
      <c r="J674" s="104" t="str">
        <f>VLOOKUP(F674,'[2]reporte_padron_nominal (3)'!$S$5:$AG$1309,15,FALSE)</f>
        <v>TECNICO EN ENFERMERIA</v>
      </c>
      <c r="K674" s="131"/>
      <c r="L674" s="131"/>
      <c r="M674" s="130"/>
      <c r="N674" s="130">
        <v>6</v>
      </c>
      <c r="O674" s="130">
        <v>6</v>
      </c>
      <c r="P674" s="130">
        <f t="shared" si="11"/>
        <v>9000</v>
      </c>
      <c r="Q674" s="130">
        <v>12</v>
      </c>
      <c r="R674" s="130">
        <v>12</v>
      </c>
    </row>
    <row r="675" spans="1:18" s="40" customFormat="1" x14ac:dyDescent="0.2">
      <c r="A675" s="322" t="s">
        <v>4549</v>
      </c>
      <c r="B675" s="312" t="s">
        <v>8077</v>
      </c>
      <c r="C675" s="297" t="s">
        <v>153</v>
      </c>
      <c r="D675" s="297" t="s">
        <v>717</v>
      </c>
      <c r="E675" s="436">
        <v>1500</v>
      </c>
      <c r="F675" s="297" t="s">
        <v>5213</v>
      </c>
      <c r="G675" s="297" t="s">
        <v>4977</v>
      </c>
      <c r="H675" s="297" t="s">
        <v>717</v>
      </c>
      <c r="I675" s="104" t="str">
        <f>VLOOKUP(F675,'[2]reporte_padron_nominal (3)'!$S$5:$AG$1309,14,FALSE)</f>
        <v>Técnico superior completo</v>
      </c>
      <c r="J675" s="104" t="str">
        <f>VLOOKUP(F675,'[2]reporte_padron_nominal (3)'!$S$5:$AG$1309,15,FALSE)</f>
        <v>TECNICO LABORATORISTA</v>
      </c>
      <c r="K675" s="131"/>
      <c r="L675" s="131"/>
      <c r="M675" s="130"/>
      <c r="N675" s="130">
        <v>6</v>
      </c>
      <c r="O675" s="130">
        <v>6</v>
      </c>
      <c r="P675" s="130">
        <f t="shared" si="11"/>
        <v>9000</v>
      </c>
      <c r="Q675" s="130">
        <v>12</v>
      </c>
      <c r="R675" s="130">
        <v>12</v>
      </c>
    </row>
    <row r="676" spans="1:18" s="40" customFormat="1" x14ac:dyDescent="0.2">
      <c r="A676" s="322" t="s">
        <v>4549</v>
      </c>
      <c r="B676" s="312" t="s">
        <v>8077</v>
      </c>
      <c r="C676" s="297" t="s">
        <v>153</v>
      </c>
      <c r="D676" s="297" t="s">
        <v>717</v>
      </c>
      <c r="E676" s="436">
        <v>1500</v>
      </c>
      <c r="F676" s="297" t="s">
        <v>5214</v>
      </c>
      <c r="G676" s="297" t="s">
        <v>4979</v>
      </c>
      <c r="H676" s="297" t="s">
        <v>717</v>
      </c>
      <c r="I676" s="104" t="str">
        <f>VLOOKUP(F676,'[2]reporte_padron_nominal (3)'!$S$5:$AG$1309,14,FALSE)</f>
        <v>Técnico superior completo</v>
      </c>
      <c r="J676" s="104" t="str">
        <f>VLOOKUP(F676,'[2]reporte_padron_nominal (3)'!$S$5:$AG$1309,15,FALSE)</f>
        <v>TECNICO LABORATORISTA</v>
      </c>
      <c r="K676" s="131"/>
      <c r="L676" s="131"/>
      <c r="M676" s="130"/>
      <c r="N676" s="130">
        <v>6</v>
      </c>
      <c r="O676" s="130">
        <v>6</v>
      </c>
      <c r="P676" s="130">
        <f t="shared" si="11"/>
        <v>9000</v>
      </c>
      <c r="Q676" s="130">
        <v>12</v>
      </c>
      <c r="R676" s="130">
        <v>12</v>
      </c>
    </row>
    <row r="677" spans="1:18" s="40" customFormat="1" x14ac:dyDescent="0.2">
      <c r="A677" s="322" t="s">
        <v>4549</v>
      </c>
      <c r="B677" s="312" t="s">
        <v>8077</v>
      </c>
      <c r="C677" s="297" t="s">
        <v>153</v>
      </c>
      <c r="D677" s="297" t="s">
        <v>717</v>
      </c>
      <c r="E677" s="436">
        <v>1500</v>
      </c>
      <c r="F677" s="297" t="s">
        <v>5215</v>
      </c>
      <c r="G677" s="297" t="s">
        <v>5216</v>
      </c>
      <c r="H677" s="297" t="s">
        <v>717</v>
      </c>
      <c r="I677" s="104" t="str">
        <f>VLOOKUP(F677,'[2]reporte_padron_nominal (3)'!$S$5:$AG$1309,14,FALSE)</f>
        <v>Técnico superior completo</v>
      </c>
      <c r="J677" s="104" t="str">
        <f>VLOOKUP(F677,'[2]reporte_padron_nominal (3)'!$S$5:$AG$1309,15,FALSE)</f>
        <v>TECNICO LABORATORISTA</v>
      </c>
      <c r="K677" s="131"/>
      <c r="L677" s="131"/>
      <c r="M677" s="130"/>
      <c r="N677" s="130">
        <v>6</v>
      </c>
      <c r="O677" s="130">
        <v>6</v>
      </c>
      <c r="P677" s="130">
        <f t="shared" si="11"/>
        <v>9000</v>
      </c>
      <c r="Q677" s="130">
        <v>12</v>
      </c>
      <c r="R677" s="130">
        <v>12</v>
      </c>
    </row>
    <row r="678" spans="1:18" s="40" customFormat="1" x14ac:dyDescent="0.2">
      <c r="A678" s="322" t="s">
        <v>4549</v>
      </c>
      <c r="B678" s="312" t="s">
        <v>8077</v>
      </c>
      <c r="C678" s="297" t="s">
        <v>153</v>
      </c>
      <c r="D678" s="297" t="s">
        <v>717</v>
      </c>
      <c r="E678" s="436">
        <v>1500</v>
      </c>
      <c r="F678" s="297" t="s">
        <v>5217</v>
      </c>
      <c r="G678" s="297" t="s">
        <v>5218</v>
      </c>
      <c r="H678" s="297" t="s">
        <v>717</v>
      </c>
      <c r="I678" s="104" t="str">
        <f>VLOOKUP(F678,'[2]reporte_padron_nominal (3)'!$S$5:$AG$1309,14,FALSE)</f>
        <v>Técnico superior completo</v>
      </c>
      <c r="J678" s="104" t="str">
        <f>VLOOKUP(F678,'[2]reporte_padron_nominal (3)'!$S$5:$AG$1309,15,FALSE)</f>
        <v>TECNICO LABORATORISTA</v>
      </c>
      <c r="K678" s="131"/>
      <c r="L678" s="131"/>
      <c r="M678" s="130"/>
      <c r="N678" s="130">
        <v>6</v>
      </c>
      <c r="O678" s="130">
        <v>6</v>
      </c>
      <c r="P678" s="130">
        <f t="shared" si="11"/>
        <v>9000</v>
      </c>
      <c r="Q678" s="130">
        <v>12</v>
      </c>
      <c r="R678" s="130">
        <v>12</v>
      </c>
    </row>
    <row r="679" spans="1:18" s="40" customFormat="1" x14ac:dyDescent="0.2">
      <c r="A679" s="322" t="s">
        <v>4549</v>
      </c>
      <c r="B679" s="312" t="s">
        <v>8077</v>
      </c>
      <c r="C679" s="297" t="s">
        <v>153</v>
      </c>
      <c r="D679" s="297" t="s">
        <v>717</v>
      </c>
      <c r="E679" s="436">
        <v>1500</v>
      </c>
      <c r="F679" s="297" t="s">
        <v>5219</v>
      </c>
      <c r="G679" s="297" t="s">
        <v>5000</v>
      </c>
      <c r="H679" s="297" t="s">
        <v>717</v>
      </c>
      <c r="I679" s="104" t="str">
        <f>VLOOKUP(F679,'[2]reporte_padron_nominal (3)'!$S$5:$AG$1309,14,FALSE)</f>
        <v>Técnico superior completo</v>
      </c>
      <c r="J679" s="104" t="str">
        <f>VLOOKUP(F679,'[2]reporte_padron_nominal (3)'!$S$5:$AG$1309,15,FALSE)</f>
        <v>TECNICO LABORATORISTA</v>
      </c>
      <c r="K679" s="131"/>
      <c r="L679" s="131"/>
      <c r="M679" s="130"/>
      <c r="N679" s="130">
        <v>6</v>
      </c>
      <c r="O679" s="130">
        <v>6</v>
      </c>
      <c r="P679" s="130">
        <f t="shared" si="11"/>
        <v>9000</v>
      </c>
      <c r="Q679" s="130">
        <v>12</v>
      </c>
      <c r="R679" s="130">
        <v>12</v>
      </c>
    </row>
    <row r="680" spans="1:18" s="40" customFormat="1" x14ac:dyDescent="0.2">
      <c r="A680" s="322" t="s">
        <v>4549</v>
      </c>
      <c r="B680" s="312" t="s">
        <v>8077</v>
      </c>
      <c r="C680" s="297" t="s">
        <v>153</v>
      </c>
      <c r="D680" s="297" t="s">
        <v>717</v>
      </c>
      <c r="E680" s="436">
        <v>1500</v>
      </c>
      <c r="F680" s="297" t="s">
        <v>5220</v>
      </c>
      <c r="G680" s="297" t="s">
        <v>5006</v>
      </c>
      <c r="H680" s="297" t="s">
        <v>717</v>
      </c>
      <c r="I680" s="104" t="str">
        <f>VLOOKUP(F680,'[2]reporte_padron_nominal (3)'!$S$5:$AG$1309,14,FALSE)</f>
        <v>Técnico superior completo</v>
      </c>
      <c r="J680" s="104" t="str">
        <f>VLOOKUP(F680,'[2]reporte_padron_nominal (3)'!$S$5:$AG$1309,15,FALSE)</f>
        <v>TECNICO LABORATORISTA</v>
      </c>
      <c r="K680" s="131"/>
      <c r="L680" s="131"/>
      <c r="M680" s="130"/>
      <c r="N680" s="130">
        <v>6</v>
      </c>
      <c r="O680" s="130">
        <v>6</v>
      </c>
      <c r="P680" s="130">
        <f t="shared" si="11"/>
        <v>9000</v>
      </c>
      <c r="Q680" s="130">
        <v>12</v>
      </c>
      <c r="R680" s="130">
        <v>12</v>
      </c>
    </row>
    <row r="681" spans="1:18" s="40" customFormat="1" x14ac:dyDescent="0.2">
      <c r="A681" s="322" t="s">
        <v>4549</v>
      </c>
      <c r="B681" s="312" t="s">
        <v>8077</v>
      </c>
      <c r="C681" s="297" t="s">
        <v>153</v>
      </c>
      <c r="D681" s="297" t="s">
        <v>717</v>
      </c>
      <c r="E681" s="436">
        <v>1500</v>
      </c>
      <c r="F681" s="297" t="s">
        <v>5221</v>
      </c>
      <c r="G681" s="297" t="s">
        <v>5029</v>
      </c>
      <c r="H681" s="297" t="s">
        <v>717</v>
      </c>
      <c r="I681" s="104" t="str">
        <f>VLOOKUP(F681,'[2]reporte_padron_nominal (3)'!$S$5:$AG$1309,14,FALSE)</f>
        <v>Técnico superior completo</v>
      </c>
      <c r="J681" s="104" t="str">
        <f>VLOOKUP(F681,'[2]reporte_padron_nominal (3)'!$S$5:$AG$1309,15,FALSE)</f>
        <v>TECNICO EN ENFERMERIA</v>
      </c>
      <c r="K681" s="131"/>
      <c r="L681" s="131"/>
      <c r="M681" s="130"/>
      <c r="N681" s="130">
        <v>6</v>
      </c>
      <c r="O681" s="130">
        <v>6</v>
      </c>
      <c r="P681" s="130">
        <f t="shared" si="11"/>
        <v>9000</v>
      </c>
      <c r="Q681" s="130">
        <v>12</v>
      </c>
      <c r="R681" s="130">
        <v>12</v>
      </c>
    </row>
    <row r="682" spans="1:18" s="40" customFormat="1" x14ac:dyDescent="0.2">
      <c r="A682" s="322" t="s">
        <v>4549</v>
      </c>
      <c r="B682" s="312" t="s">
        <v>8077</v>
      </c>
      <c r="C682" s="297" t="s">
        <v>153</v>
      </c>
      <c r="D682" s="297" t="s">
        <v>4530</v>
      </c>
      <c r="E682" s="436">
        <v>1400</v>
      </c>
      <c r="F682" s="297" t="s">
        <v>5222</v>
      </c>
      <c r="G682" s="297" t="s">
        <v>5037</v>
      </c>
      <c r="H682" s="297" t="s">
        <v>4530</v>
      </c>
      <c r="I682" s="104" t="str">
        <f>VLOOKUP(F682,'[2]reporte_padron_nominal (3)'!$S$5:$AG$1309,14,FALSE)</f>
        <v>Técnico superior incompleto</v>
      </c>
      <c r="J682" s="104" t="str">
        <f>VLOOKUP(F682,'[2]reporte_padron_nominal (3)'!$S$5:$AG$1309,15,FALSE)</f>
        <v>TECNICO EN MANTENIMIENTO</v>
      </c>
      <c r="K682" s="131"/>
      <c r="L682" s="131"/>
      <c r="M682" s="130"/>
      <c r="N682" s="130">
        <v>6</v>
      </c>
      <c r="O682" s="130">
        <v>6</v>
      </c>
      <c r="P682" s="130">
        <f t="shared" si="11"/>
        <v>8400</v>
      </c>
      <c r="Q682" s="130">
        <v>12</v>
      </c>
      <c r="R682" s="130">
        <v>12</v>
      </c>
    </row>
    <row r="683" spans="1:18" s="40" customFormat="1" x14ac:dyDescent="0.2">
      <c r="A683" s="322" t="s">
        <v>4549</v>
      </c>
      <c r="B683" s="312" t="s">
        <v>8077</v>
      </c>
      <c r="C683" s="297" t="s">
        <v>153</v>
      </c>
      <c r="D683" s="297" t="s">
        <v>717</v>
      </c>
      <c r="E683" s="436">
        <v>1500</v>
      </c>
      <c r="F683" s="297" t="s">
        <v>5223</v>
      </c>
      <c r="G683" s="297" t="s">
        <v>5224</v>
      </c>
      <c r="H683" s="297" t="s">
        <v>717</v>
      </c>
      <c r="I683" s="104" t="str">
        <f>VLOOKUP(F683,'[2]reporte_padron_nominal (3)'!$S$5:$AG$1309,14,FALSE)</f>
        <v>Técnico superior completo</v>
      </c>
      <c r="J683" s="104" t="str">
        <f>VLOOKUP(F683,'[2]reporte_padron_nominal (3)'!$S$5:$AG$1309,15,FALSE)</f>
        <v>TECNICO LABORATORISTA</v>
      </c>
      <c r="K683" s="131"/>
      <c r="L683" s="131"/>
      <c r="M683" s="130"/>
      <c r="N683" s="130">
        <v>6</v>
      </c>
      <c r="O683" s="130">
        <v>6</v>
      </c>
      <c r="P683" s="130">
        <f t="shared" si="11"/>
        <v>9000</v>
      </c>
      <c r="Q683" s="130">
        <v>12</v>
      </c>
      <c r="R683" s="130">
        <v>12</v>
      </c>
    </row>
    <row r="684" spans="1:18" s="40" customFormat="1" x14ac:dyDescent="0.2">
      <c r="A684" s="322" t="s">
        <v>4549</v>
      </c>
      <c r="B684" s="312" t="s">
        <v>8077</v>
      </c>
      <c r="C684" s="297" t="s">
        <v>153</v>
      </c>
      <c r="D684" s="297" t="s">
        <v>821</v>
      </c>
      <c r="E684" s="436">
        <v>1500</v>
      </c>
      <c r="F684" s="297" t="s">
        <v>5225</v>
      </c>
      <c r="G684" s="297" t="s">
        <v>5013</v>
      </c>
      <c r="H684" s="297" t="s">
        <v>821</v>
      </c>
      <c r="I684" s="104" t="str">
        <f>VLOOKUP(F684,'[2]reporte_padron_nominal (3)'!$S$5:$AG$1309,14,FALSE)</f>
        <v>Técnico superior completo</v>
      </c>
      <c r="J684" s="104" t="str">
        <f>VLOOKUP(F684,'[2]reporte_padron_nominal (3)'!$S$5:$AG$1309,15,FALSE)</f>
        <v>TECNICO DE FARMACIA</v>
      </c>
      <c r="K684" s="131"/>
      <c r="L684" s="131"/>
      <c r="M684" s="130"/>
      <c r="N684" s="130">
        <v>6</v>
      </c>
      <c r="O684" s="130">
        <v>6</v>
      </c>
      <c r="P684" s="130">
        <f t="shared" si="11"/>
        <v>9000</v>
      </c>
      <c r="Q684" s="130">
        <v>12</v>
      </c>
      <c r="R684" s="130">
        <v>12</v>
      </c>
    </row>
    <row r="685" spans="1:18" s="40" customFormat="1" x14ac:dyDescent="0.2">
      <c r="A685" s="322" t="s">
        <v>4549</v>
      </c>
      <c r="B685" s="312" t="s">
        <v>8077</v>
      </c>
      <c r="C685" s="297" t="s">
        <v>153</v>
      </c>
      <c r="D685" s="297" t="s">
        <v>821</v>
      </c>
      <c r="E685" s="436">
        <v>1500</v>
      </c>
      <c r="F685" s="297" t="s">
        <v>5226</v>
      </c>
      <c r="G685" s="297" t="s">
        <v>4998</v>
      </c>
      <c r="H685" s="297" t="s">
        <v>821</v>
      </c>
      <c r="I685" s="104" t="str">
        <f>VLOOKUP(F685,'[2]reporte_padron_nominal (3)'!$S$5:$AG$1309,14,FALSE)</f>
        <v>Técnico superior completo</v>
      </c>
      <c r="J685" s="104" t="str">
        <f>VLOOKUP(F685,'[2]reporte_padron_nominal (3)'!$S$5:$AG$1309,15,FALSE)</f>
        <v>TECNICO DE FARMACIA</v>
      </c>
      <c r="K685" s="131"/>
      <c r="L685" s="131"/>
      <c r="M685" s="130"/>
      <c r="N685" s="130">
        <v>6</v>
      </c>
      <c r="O685" s="130">
        <v>6</v>
      </c>
      <c r="P685" s="130">
        <f t="shared" si="11"/>
        <v>9000</v>
      </c>
      <c r="Q685" s="130">
        <v>12</v>
      </c>
      <c r="R685" s="130">
        <v>12</v>
      </c>
    </row>
    <row r="686" spans="1:18" s="40" customFormat="1" x14ac:dyDescent="0.2">
      <c r="A686" s="322" t="s">
        <v>4549</v>
      </c>
      <c r="B686" s="312" t="s">
        <v>8077</v>
      </c>
      <c r="C686" s="297" t="s">
        <v>153</v>
      </c>
      <c r="D686" s="297" t="s">
        <v>821</v>
      </c>
      <c r="E686" s="436">
        <v>1500</v>
      </c>
      <c r="F686" s="297" t="s">
        <v>5227</v>
      </c>
      <c r="G686" s="297" t="s">
        <v>5228</v>
      </c>
      <c r="H686" s="297" t="s">
        <v>821</v>
      </c>
      <c r="I686" s="104" t="str">
        <f>VLOOKUP(F686,'[2]reporte_padron_nominal (3)'!$S$5:$AG$1309,14,FALSE)</f>
        <v>Técnico superior completo</v>
      </c>
      <c r="J686" s="104" t="str">
        <f>VLOOKUP(F686,'[2]reporte_padron_nominal (3)'!$S$5:$AG$1309,15,FALSE)</f>
        <v>TECNICO DE FARMACIA</v>
      </c>
      <c r="K686" s="131"/>
      <c r="L686" s="131"/>
      <c r="M686" s="130"/>
      <c r="N686" s="130">
        <v>6</v>
      </c>
      <c r="O686" s="130">
        <v>6</v>
      </c>
      <c r="P686" s="130">
        <f t="shared" si="11"/>
        <v>9000</v>
      </c>
      <c r="Q686" s="130">
        <v>12</v>
      </c>
      <c r="R686" s="130">
        <v>12</v>
      </c>
    </row>
    <row r="687" spans="1:18" s="40" customFormat="1" x14ac:dyDescent="0.2">
      <c r="A687" s="322" t="s">
        <v>4549</v>
      </c>
      <c r="B687" s="312" t="s">
        <v>8077</v>
      </c>
      <c r="C687" s="297" t="s">
        <v>153</v>
      </c>
      <c r="D687" s="297" t="s">
        <v>821</v>
      </c>
      <c r="E687" s="436">
        <v>1500</v>
      </c>
      <c r="F687" s="297" t="s">
        <v>5229</v>
      </c>
      <c r="G687" s="297" t="s">
        <v>5010</v>
      </c>
      <c r="H687" s="297" t="s">
        <v>821</v>
      </c>
      <c r="I687" s="104" t="str">
        <f>VLOOKUP(F687,'[2]reporte_padron_nominal (3)'!$S$5:$AG$1309,14,FALSE)</f>
        <v>Técnico superior completo</v>
      </c>
      <c r="J687" s="104" t="str">
        <f>VLOOKUP(F687,'[2]reporte_padron_nominal (3)'!$S$5:$AG$1309,15,FALSE)</f>
        <v>TECNICO DE FARMACIA</v>
      </c>
      <c r="K687" s="131"/>
      <c r="L687" s="131"/>
      <c r="M687" s="130"/>
      <c r="N687" s="130">
        <v>6</v>
      </c>
      <c r="O687" s="130">
        <v>6</v>
      </c>
      <c r="P687" s="130">
        <f t="shared" si="11"/>
        <v>9000</v>
      </c>
      <c r="Q687" s="130">
        <v>12</v>
      </c>
      <c r="R687" s="130">
        <v>12</v>
      </c>
    </row>
    <row r="688" spans="1:18" s="40" customFormat="1" x14ac:dyDescent="0.2">
      <c r="A688" s="322" t="s">
        <v>4549</v>
      </c>
      <c r="B688" s="312" t="s">
        <v>8077</v>
      </c>
      <c r="C688" s="297" t="s">
        <v>153</v>
      </c>
      <c r="D688" s="297" t="s">
        <v>821</v>
      </c>
      <c r="E688" s="436">
        <v>1500</v>
      </c>
      <c r="F688" s="297" t="s">
        <v>5230</v>
      </c>
      <c r="G688" s="297" t="s">
        <v>5078</v>
      </c>
      <c r="H688" s="297" t="s">
        <v>821</v>
      </c>
      <c r="I688" s="104" t="str">
        <f>VLOOKUP(F688,'[2]reporte_padron_nominal (3)'!$S$5:$AG$1309,14,FALSE)</f>
        <v>Técnico superior completo</v>
      </c>
      <c r="J688" s="104" t="str">
        <f>VLOOKUP(F688,'[2]reporte_padron_nominal (3)'!$S$5:$AG$1309,15,FALSE)</f>
        <v>TECNICO DE FARMACIA</v>
      </c>
      <c r="K688" s="131"/>
      <c r="L688" s="131"/>
      <c r="M688" s="130"/>
      <c r="N688" s="130">
        <v>6</v>
      </c>
      <c r="O688" s="130">
        <v>6</v>
      </c>
      <c r="P688" s="130">
        <f t="shared" si="11"/>
        <v>9000</v>
      </c>
      <c r="Q688" s="130">
        <v>12</v>
      </c>
      <c r="R688" s="130">
        <v>12</v>
      </c>
    </row>
    <row r="689" spans="1:18" s="40" customFormat="1" x14ac:dyDescent="0.2">
      <c r="A689" s="322" t="s">
        <v>4549</v>
      </c>
      <c r="B689" s="312" t="s">
        <v>8077</v>
      </c>
      <c r="C689" s="297" t="s">
        <v>153</v>
      </c>
      <c r="D689" s="297" t="s">
        <v>648</v>
      </c>
      <c r="E689" s="436">
        <v>1500</v>
      </c>
      <c r="F689" s="297" t="s">
        <v>4929</v>
      </c>
      <c r="G689" s="297" t="s">
        <v>4930</v>
      </c>
      <c r="H689" s="297" t="s">
        <v>648</v>
      </c>
      <c r="I689" s="104" t="str">
        <f>VLOOKUP(F689,'[2]reporte_padron_nominal (3)'!$S$5:$AG$1309,14,FALSE)</f>
        <v>Técnico superior incompleto</v>
      </c>
      <c r="J689" s="104" t="str">
        <f>VLOOKUP(F689,'[2]reporte_padron_nominal (3)'!$S$5:$AG$1309,15,FALSE)</f>
        <v>TECNICO AUTOMOTRIZ</v>
      </c>
      <c r="K689" s="131"/>
      <c r="L689" s="131"/>
      <c r="M689" s="130"/>
      <c r="N689" s="130">
        <v>6</v>
      </c>
      <c r="O689" s="130">
        <v>6</v>
      </c>
      <c r="P689" s="130">
        <f t="shared" si="11"/>
        <v>9000</v>
      </c>
      <c r="Q689" s="130">
        <v>12</v>
      </c>
      <c r="R689" s="130">
        <v>12</v>
      </c>
    </row>
    <row r="690" spans="1:18" s="40" customFormat="1" x14ac:dyDescent="0.2">
      <c r="A690" s="322" t="s">
        <v>4549</v>
      </c>
      <c r="B690" s="312" t="s">
        <v>8077</v>
      </c>
      <c r="C690" s="297" t="s">
        <v>153</v>
      </c>
      <c r="D690" s="297" t="s">
        <v>648</v>
      </c>
      <c r="E690" s="436">
        <v>1500</v>
      </c>
      <c r="F690" s="297" t="s">
        <v>5231</v>
      </c>
      <c r="G690" s="297" t="s">
        <v>4991</v>
      </c>
      <c r="H690" s="297" t="s">
        <v>648</v>
      </c>
      <c r="I690" s="104" t="str">
        <f>VLOOKUP(F690,'[2]reporte_padron_nominal (3)'!$S$5:$AG$1309,14,FALSE)</f>
        <v>Técnico superior incompleto</v>
      </c>
      <c r="J690" s="104" t="str">
        <f>VLOOKUP(F690,'[2]reporte_padron_nominal (3)'!$S$5:$AG$1309,15,FALSE)</f>
        <v>TECNICO EN MANTENIMIENTO</v>
      </c>
      <c r="K690" s="131"/>
      <c r="L690" s="131"/>
      <c r="M690" s="130"/>
      <c r="N690" s="130">
        <v>6</v>
      </c>
      <c r="O690" s="130">
        <v>6</v>
      </c>
      <c r="P690" s="130">
        <f t="shared" si="11"/>
        <v>9000</v>
      </c>
      <c r="Q690" s="130">
        <v>12</v>
      </c>
      <c r="R690" s="130">
        <v>12</v>
      </c>
    </row>
    <row r="691" spans="1:18" s="40" customFormat="1" x14ac:dyDescent="0.2">
      <c r="A691" s="322" t="s">
        <v>4549</v>
      </c>
      <c r="B691" s="312" t="s">
        <v>8077</v>
      </c>
      <c r="C691" s="297" t="s">
        <v>153</v>
      </c>
      <c r="D691" s="297" t="s">
        <v>648</v>
      </c>
      <c r="E691" s="436">
        <v>1500</v>
      </c>
      <c r="F691" s="297" t="s">
        <v>5232</v>
      </c>
      <c r="G691" s="297" t="s">
        <v>5233</v>
      </c>
      <c r="H691" s="297" t="s">
        <v>648</v>
      </c>
      <c r="I691" s="104" t="str">
        <f>VLOOKUP(F691,'[2]reporte_padron_nominal (3)'!$S$5:$AG$1309,14,FALSE)</f>
        <v>Técnico superior completo</v>
      </c>
      <c r="J691" s="104" t="str">
        <f>VLOOKUP(F691,'[2]reporte_padron_nominal (3)'!$S$5:$AG$1309,15,FALSE)</f>
        <v>TECNICO MECANICO</v>
      </c>
      <c r="K691" s="131"/>
      <c r="L691" s="131"/>
      <c r="M691" s="130"/>
      <c r="N691" s="130">
        <v>6</v>
      </c>
      <c r="O691" s="130">
        <v>6</v>
      </c>
      <c r="P691" s="130">
        <f t="shared" si="11"/>
        <v>9000</v>
      </c>
      <c r="Q691" s="130">
        <v>12</v>
      </c>
      <c r="R691" s="130">
        <v>12</v>
      </c>
    </row>
    <row r="692" spans="1:18" s="40" customFormat="1" x14ac:dyDescent="0.2">
      <c r="A692" s="322" t="s">
        <v>4549</v>
      </c>
      <c r="B692" s="312" t="s">
        <v>8077</v>
      </c>
      <c r="C692" s="297" t="s">
        <v>153</v>
      </c>
      <c r="D692" s="297" t="s">
        <v>648</v>
      </c>
      <c r="E692" s="436">
        <v>1500</v>
      </c>
      <c r="F692" s="297" t="s">
        <v>5234</v>
      </c>
      <c r="G692" s="297" t="s">
        <v>5235</v>
      </c>
      <c r="H692" s="297" t="s">
        <v>648</v>
      </c>
      <c r="I692" s="104" t="str">
        <f>VLOOKUP(F692,'[2]reporte_padron_nominal (3)'!$S$5:$AG$1309,14,FALSE)</f>
        <v>Técnico superior completo</v>
      </c>
      <c r="J692" s="104" t="str">
        <f>VLOOKUP(F692,'[2]reporte_padron_nominal (3)'!$S$5:$AG$1309,15,FALSE)</f>
        <v>TECNICO MECANICO</v>
      </c>
      <c r="K692" s="131"/>
      <c r="L692" s="131"/>
      <c r="M692" s="130"/>
      <c r="N692" s="130">
        <v>6</v>
      </c>
      <c r="O692" s="130">
        <v>6</v>
      </c>
      <c r="P692" s="130">
        <f t="shared" si="11"/>
        <v>9000</v>
      </c>
      <c r="Q692" s="130">
        <v>12</v>
      </c>
      <c r="R692" s="130">
        <v>12</v>
      </c>
    </row>
    <row r="693" spans="1:18" s="40" customFormat="1" x14ac:dyDescent="0.2">
      <c r="A693" s="322" t="s">
        <v>4549</v>
      </c>
      <c r="B693" s="312" t="s">
        <v>8077</v>
      </c>
      <c r="C693" s="297" t="s">
        <v>153</v>
      </c>
      <c r="D693" s="297" t="s">
        <v>648</v>
      </c>
      <c r="E693" s="436">
        <v>1500</v>
      </c>
      <c r="F693" s="297" t="s">
        <v>5236</v>
      </c>
      <c r="G693" s="297" t="s">
        <v>5008</v>
      </c>
      <c r="H693" s="297" t="s">
        <v>648</v>
      </c>
      <c r="I693" s="104" t="str">
        <f>VLOOKUP(F693,'[2]reporte_padron_nominal (3)'!$S$5:$AG$1309,14,FALSE)</f>
        <v>Técnico superior incompleto</v>
      </c>
      <c r="J693" s="104" t="str">
        <f>VLOOKUP(F693,'[2]reporte_padron_nominal (3)'!$S$5:$AG$1309,15,FALSE)</f>
        <v>TECNICO EN MANTENIMIENTO</v>
      </c>
      <c r="K693" s="131"/>
      <c r="L693" s="131"/>
      <c r="M693" s="130"/>
      <c r="N693" s="130">
        <v>6</v>
      </c>
      <c r="O693" s="130">
        <v>6</v>
      </c>
      <c r="P693" s="130">
        <f t="shared" si="11"/>
        <v>9000</v>
      </c>
      <c r="Q693" s="130">
        <v>12</v>
      </c>
      <c r="R693" s="130">
        <v>12</v>
      </c>
    </row>
    <row r="694" spans="1:18" s="40" customFormat="1" x14ac:dyDescent="0.2">
      <c r="A694" s="322" t="s">
        <v>4549</v>
      </c>
      <c r="B694" s="312" t="s">
        <v>8077</v>
      </c>
      <c r="C694" s="297" t="s">
        <v>153</v>
      </c>
      <c r="D694" s="297" t="s">
        <v>2088</v>
      </c>
      <c r="E694" s="436">
        <v>2500</v>
      </c>
      <c r="F694" s="297" t="s">
        <v>5237</v>
      </c>
      <c r="G694" s="297" t="s">
        <v>4997</v>
      </c>
      <c r="H694" s="297" t="s">
        <v>2088</v>
      </c>
      <c r="I694" s="104" t="str">
        <f>VLOOKUP(F694,'[2]reporte_padron_nominal (3)'!$S$5:$AG$1309,14,FALSE)</f>
        <v>Superior completo</v>
      </c>
      <c r="J694" s="104" t="str">
        <f>VLOOKUP(F694,'[2]reporte_padron_nominal (3)'!$S$5:$AG$1309,15,FALSE)</f>
        <v>OBSTETRA</v>
      </c>
      <c r="K694" s="131"/>
      <c r="L694" s="131"/>
      <c r="M694" s="130"/>
      <c r="N694" s="130">
        <v>6</v>
      </c>
      <c r="O694" s="130">
        <v>6</v>
      </c>
      <c r="P694" s="130">
        <f t="shared" si="11"/>
        <v>15000</v>
      </c>
      <c r="Q694" s="130">
        <v>12</v>
      </c>
      <c r="R694" s="130">
        <v>12</v>
      </c>
    </row>
    <row r="695" spans="1:18" s="40" customFormat="1" x14ac:dyDescent="0.2">
      <c r="A695" s="322" t="s">
        <v>4549</v>
      </c>
      <c r="B695" s="312" t="s">
        <v>8077</v>
      </c>
      <c r="C695" s="297" t="s">
        <v>153</v>
      </c>
      <c r="D695" s="297" t="s">
        <v>5151</v>
      </c>
      <c r="E695" s="436">
        <v>2500</v>
      </c>
      <c r="F695" s="297" t="s">
        <v>5238</v>
      </c>
      <c r="G695" s="297" t="s">
        <v>4983</v>
      </c>
      <c r="H695" s="297" t="s">
        <v>5151</v>
      </c>
      <c r="I695" s="104" t="str">
        <f>VLOOKUP(F695,'[2]reporte_padron_nominal (3)'!$S$5:$AG$1309,14,FALSE)</f>
        <v>Superior completo</v>
      </c>
      <c r="J695" s="104" t="str">
        <f>VLOOKUP(F695,'[2]reporte_padron_nominal (3)'!$S$5:$AG$1309,15,FALSE)</f>
        <v>ENFERMERA(O)</v>
      </c>
      <c r="K695" s="131"/>
      <c r="L695" s="131"/>
      <c r="M695" s="130"/>
      <c r="N695" s="130">
        <v>6</v>
      </c>
      <c r="O695" s="130">
        <v>6</v>
      </c>
      <c r="P695" s="130">
        <f t="shared" si="11"/>
        <v>15000</v>
      </c>
      <c r="Q695" s="130">
        <v>12</v>
      </c>
      <c r="R695" s="130">
        <v>12</v>
      </c>
    </row>
    <row r="696" spans="1:18" s="40" customFormat="1" x14ac:dyDescent="0.2">
      <c r="A696" s="322" t="s">
        <v>4549</v>
      </c>
      <c r="B696" s="312" t="s">
        <v>8077</v>
      </c>
      <c r="C696" s="297" t="s">
        <v>153</v>
      </c>
      <c r="D696" s="297" t="s">
        <v>5151</v>
      </c>
      <c r="E696" s="436">
        <v>2500</v>
      </c>
      <c r="F696" s="297" t="s">
        <v>5069</v>
      </c>
      <c r="G696" s="297" t="s">
        <v>5070</v>
      </c>
      <c r="H696" s="297" t="s">
        <v>5151</v>
      </c>
      <c r="I696" s="104" t="str">
        <f>VLOOKUP(F696,'[2]reporte_padron_nominal (3)'!$S$5:$AG$1309,14,FALSE)</f>
        <v>Superior completo</v>
      </c>
      <c r="J696" s="104" t="str">
        <f>VLOOKUP(F696,'[2]reporte_padron_nominal (3)'!$S$5:$AG$1309,15,FALSE)</f>
        <v>ENFERMERA(O)</v>
      </c>
      <c r="K696" s="131"/>
      <c r="L696" s="131"/>
      <c r="M696" s="130"/>
      <c r="N696" s="130">
        <v>6</v>
      </c>
      <c r="O696" s="130">
        <v>6</v>
      </c>
      <c r="P696" s="130">
        <f t="shared" si="11"/>
        <v>15000</v>
      </c>
      <c r="Q696" s="130">
        <v>12</v>
      </c>
      <c r="R696" s="130">
        <v>12</v>
      </c>
    </row>
    <row r="697" spans="1:18" s="40" customFormat="1" x14ac:dyDescent="0.2">
      <c r="A697" s="322" t="s">
        <v>4549</v>
      </c>
      <c r="B697" s="312" t="s">
        <v>8077</v>
      </c>
      <c r="C697" s="297" t="s">
        <v>153</v>
      </c>
      <c r="D697" s="297" t="s">
        <v>5151</v>
      </c>
      <c r="E697" s="436">
        <v>2500</v>
      </c>
      <c r="F697" s="297" t="s">
        <v>5239</v>
      </c>
      <c r="G697" s="297" t="s">
        <v>4984</v>
      </c>
      <c r="H697" s="297" t="s">
        <v>5151</v>
      </c>
      <c r="I697" s="104" t="str">
        <f>VLOOKUP(F697,'[2]reporte_padron_nominal (3)'!$S$5:$AG$1309,14,FALSE)</f>
        <v>Superior completo</v>
      </c>
      <c r="J697" s="104" t="str">
        <f>VLOOKUP(F697,'[2]reporte_padron_nominal (3)'!$S$5:$AG$1309,15,FALSE)</f>
        <v>ENFERMERA(O)</v>
      </c>
      <c r="K697" s="131"/>
      <c r="L697" s="131"/>
      <c r="M697" s="130"/>
      <c r="N697" s="130">
        <v>6</v>
      </c>
      <c r="O697" s="130">
        <v>6</v>
      </c>
      <c r="P697" s="130">
        <f t="shared" si="11"/>
        <v>15000</v>
      </c>
      <c r="Q697" s="130">
        <v>12</v>
      </c>
      <c r="R697" s="130">
        <v>12</v>
      </c>
    </row>
    <row r="698" spans="1:18" s="40" customFormat="1" x14ac:dyDescent="0.2">
      <c r="A698" s="322" t="s">
        <v>4549</v>
      </c>
      <c r="B698" s="312" t="s">
        <v>8077</v>
      </c>
      <c r="C698" s="297" t="s">
        <v>153</v>
      </c>
      <c r="D698" s="297" t="s">
        <v>5151</v>
      </c>
      <c r="E698" s="436">
        <v>2500</v>
      </c>
      <c r="F698" s="297" t="s">
        <v>5240</v>
      </c>
      <c r="G698" s="297" t="s">
        <v>5241</v>
      </c>
      <c r="H698" s="297" t="s">
        <v>5151</v>
      </c>
      <c r="I698" s="104" t="s">
        <v>4764</v>
      </c>
      <c r="J698" s="104" t="s">
        <v>586</v>
      </c>
      <c r="K698" s="131"/>
      <c r="L698" s="131"/>
      <c r="M698" s="130"/>
      <c r="N698" s="130">
        <v>6</v>
      </c>
      <c r="O698" s="130">
        <v>6</v>
      </c>
      <c r="P698" s="130">
        <f t="shared" si="11"/>
        <v>15000</v>
      </c>
      <c r="Q698" s="130">
        <v>12</v>
      </c>
      <c r="R698" s="130">
        <v>12</v>
      </c>
    </row>
    <row r="699" spans="1:18" s="40" customFormat="1" x14ac:dyDescent="0.2">
      <c r="A699" s="322" t="s">
        <v>4549</v>
      </c>
      <c r="B699" s="312" t="s">
        <v>8077</v>
      </c>
      <c r="C699" s="297" t="s">
        <v>153</v>
      </c>
      <c r="D699" s="297" t="s">
        <v>5151</v>
      </c>
      <c r="E699" s="436">
        <v>2500</v>
      </c>
      <c r="F699" s="297" t="s">
        <v>5242</v>
      </c>
      <c r="G699" s="297" t="s">
        <v>5243</v>
      </c>
      <c r="H699" s="297" t="s">
        <v>5151</v>
      </c>
      <c r="I699" s="104" t="str">
        <f>VLOOKUP(F699,'[2]reporte_padron_nominal (3)'!$S$5:$AG$1309,14,FALSE)</f>
        <v>Superior completo</v>
      </c>
      <c r="J699" s="104" t="str">
        <f>VLOOKUP(F699,'[2]reporte_padron_nominal (3)'!$S$5:$AG$1309,15,FALSE)</f>
        <v>ENFERMERA(O)</v>
      </c>
      <c r="K699" s="131"/>
      <c r="L699" s="131"/>
      <c r="M699" s="130"/>
      <c r="N699" s="130">
        <v>6</v>
      </c>
      <c r="O699" s="130">
        <v>6</v>
      </c>
      <c r="P699" s="130">
        <f t="shared" si="11"/>
        <v>15000</v>
      </c>
      <c r="Q699" s="130">
        <v>12</v>
      </c>
      <c r="R699" s="130">
        <v>12</v>
      </c>
    </row>
    <row r="700" spans="1:18" s="40" customFormat="1" x14ac:dyDescent="0.2">
      <c r="A700" s="322" t="s">
        <v>4549</v>
      </c>
      <c r="B700" s="312" t="s">
        <v>8077</v>
      </c>
      <c r="C700" s="297" t="s">
        <v>153</v>
      </c>
      <c r="D700" s="297" t="s">
        <v>5151</v>
      </c>
      <c r="E700" s="436">
        <v>2500</v>
      </c>
      <c r="F700" s="297" t="s">
        <v>5244</v>
      </c>
      <c r="G700" s="297" t="s">
        <v>4990</v>
      </c>
      <c r="H700" s="297" t="s">
        <v>5151</v>
      </c>
      <c r="I700" s="104" t="str">
        <f>VLOOKUP(F700,'[2]reporte_padron_nominal (3)'!$S$5:$AG$1309,14,FALSE)</f>
        <v>Superior completo</v>
      </c>
      <c r="J700" s="104" t="str">
        <f>VLOOKUP(F700,'[2]reporte_padron_nominal (3)'!$S$5:$AG$1309,15,FALSE)</f>
        <v>ENFERMERA(O)</v>
      </c>
      <c r="K700" s="131"/>
      <c r="L700" s="131"/>
      <c r="M700" s="130"/>
      <c r="N700" s="130">
        <v>6</v>
      </c>
      <c r="O700" s="130">
        <v>6</v>
      </c>
      <c r="P700" s="130">
        <f t="shared" si="11"/>
        <v>15000</v>
      </c>
      <c r="Q700" s="130">
        <v>12</v>
      </c>
      <c r="R700" s="130">
        <v>12</v>
      </c>
    </row>
    <row r="701" spans="1:18" s="40" customFormat="1" x14ac:dyDescent="0.2">
      <c r="A701" s="322" t="s">
        <v>4549</v>
      </c>
      <c r="B701" s="312" t="s">
        <v>8077</v>
      </c>
      <c r="C701" s="297" t="s">
        <v>153</v>
      </c>
      <c r="D701" s="297" t="s">
        <v>5151</v>
      </c>
      <c r="E701" s="436">
        <v>2500</v>
      </c>
      <c r="F701" s="297" t="s">
        <v>5245</v>
      </c>
      <c r="G701" s="297" t="s">
        <v>5246</v>
      </c>
      <c r="H701" s="297" t="s">
        <v>5151</v>
      </c>
      <c r="I701" s="104" t="str">
        <f>VLOOKUP(F701,'[2]reporte_padron_nominal (3)'!$S$5:$AG$1309,14,FALSE)</f>
        <v>Superior completo</v>
      </c>
      <c r="J701" s="104" t="str">
        <f>VLOOKUP(F701,'[2]reporte_padron_nominal (3)'!$S$5:$AG$1309,15,FALSE)</f>
        <v>ENFERMERA(O)</v>
      </c>
      <c r="K701" s="131"/>
      <c r="L701" s="131"/>
      <c r="M701" s="130"/>
      <c r="N701" s="130">
        <v>6</v>
      </c>
      <c r="O701" s="130">
        <v>6</v>
      </c>
      <c r="P701" s="130">
        <f t="shared" si="11"/>
        <v>15000</v>
      </c>
      <c r="Q701" s="130">
        <v>12</v>
      </c>
      <c r="R701" s="130">
        <v>12</v>
      </c>
    </row>
    <row r="702" spans="1:18" s="40" customFormat="1" x14ac:dyDescent="0.2">
      <c r="A702" s="322" t="s">
        <v>4549</v>
      </c>
      <c r="B702" s="312" t="s">
        <v>8077</v>
      </c>
      <c r="C702" s="297" t="s">
        <v>153</v>
      </c>
      <c r="D702" s="297" t="s">
        <v>5151</v>
      </c>
      <c r="E702" s="436">
        <v>2500</v>
      </c>
      <c r="F702" s="297" t="s">
        <v>5247</v>
      </c>
      <c r="G702" s="297" t="s">
        <v>5248</v>
      </c>
      <c r="H702" s="297" t="s">
        <v>5151</v>
      </c>
      <c r="I702" s="104" t="str">
        <f>VLOOKUP(F702,'[2]reporte_padron_nominal (3)'!$S$5:$AG$1309,14,FALSE)</f>
        <v>Superior completo</v>
      </c>
      <c r="J702" s="104" t="str">
        <f>VLOOKUP(F702,'[2]reporte_padron_nominal (3)'!$S$5:$AG$1309,15,FALSE)</f>
        <v>ENFERMERA(O)</v>
      </c>
      <c r="K702" s="131"/>
      <c r="L702" s="131"/>
      <c r="M702" s="130"/>
      <c r="N702" s="130">
        <v>6</v>
      </c>
      <c r="O702" s="130">
        <v>6</v>
      </c>
      <c r="P702" s="130">
        <f t="shared" si="11"/>
        <v>15000</v>
      </c>
      <c r="Q702" s="130">
        <v>12</v>
      </c>
      <c r="R702" s="130">
        <v>12</v>
      </c>
    </row>
    <row r="703" spans="1:18" s="40" customFormat="1" x14ac:dyDescent="0.2">
      <c r="A703" s="322" t="s">
        <v>4549</v>
      </c>
      <c r="B703" s="312" t="s">
        <v>8077</v>
      </c>
      <c r="C703" s="297" t="s">
        <v>153</v>
      </c>
      <c r="D703" s="297" t="s">
        <v>5151</v>
      </c>
      <c r="E703" s="436">
        <v>2500</v>
      </c>
      <c r="F703" s="297" t="s">
        <v>5249</v>
      </c>
      <c r="G703" s="297" t="s">
        <v>5250</v>
      </c>
      <c r="H703" s="297" t="s">
        <v>5151</v>
      </c>
      <c r="I703" s="104" t="str">
        <f>VLOOKUP(F703,'[2]reporte_padron_nominal (3)'!$S$5:$AG$1309,14,FALSE)</f>
        <v>Superior completo</v>
      </c>
      <c r="J703" s="104" t="str">
        <f>VLOOKUP(F703,'[2]reporte_padron_nominal (3)'!$S$5:$AG$1309,15,FALSE)</f>
        <v>ENFERMERA(O)</v>
      </c>
      <c r="K703" s="131"/>
      <c r="L703" s="131"/>
      <c r="M703" s="130"/>
      <c r="N703" s="130">
        <v>6</v>
      </c>
      <c r="O703" s="130">
        <v>6</v>
      </c>
      <c r="P703" s="130">
        <f t="shared" si="11"/>
        <v>15000</v>
      </c>
      <c r="Q703" s="130">
        <v>12</v>
      </c>
      <c r="R703" s="130">
        <v>12</v>
      </c>
    </row>
    <row r="704" spans="1:18" s="40" customFormat="1" x14ac:dyDescent="0.2">
      <c r="A704" s="322" t="s">
        <v>4549</v>
      </c>
      <c r="B704" s="312" t="s">
        <v>8077</v>
      </c>
      <c r="C704" s="297" t="s">
        <v>153</v>
      </c>
      <c r="D704" s="297" t="s">
        <v>5151</v>
      </c>
      <c r="E704" s="436">
        <v>2500</v>
      </c>
      <c r="F704" s="297" t="s">
        <v>5251</v>
      </c>
      <c r="G704" s="297" t="s">
        <v>5252</v>
      </c>
      <c r="H704" s="297" t="s">
        <v>5151</v>
      </c>
      <c r="I704" s="104" t="str">
        <f>VLOOKUP(F704,'[2]reporte_padron_nominal (3)'!$S$5:$AG$1309,14,FALSE)</f>
        <v>Superior completo</v>
      </c>
      <c r="J704" s="104" t="str">
        <f>VLOOKUP(F704,'[2]reporte_padron_nominal (3)'!$S$5:$AG$1309,15,FALSE)</f>
        <v>ENFERMERA(O)</v>
      </c>
      <c r="K704" s="131"/>
      <c r="L704" s="131"/>
      <c r="M704" s="130"/>
      <c r="N704" s="130">
        <v>6</v>
      </c>
      <c r="O704" s="130">
        <v>6</v>
      </c>
      <c r="P704" s="130">
        <f t="shared" si="11"/>
        <v>15000</v>
      </c>
      <c r="Q704" s="130">
        <v>12</v>
      </c>
      <c r="R704" s="130">
        <v>12</v>
      </c>
    </row>
    <row r="705" spans="1:18" s="40" customFormat="1" x14ac:dyDescent="0.2">
      <c r="A705" s="322" t="s">
        <v>4549</v>
      </c>
      <c r="B705" s="312" t="s">
        <v>8077</v>
      </c>
      <c r="C705" s="297" t="s">
        <v>153</v>
      </c>
      <c r="D705" s="297" t="s">
        <v>5151</v>
      </c>
      <c r="E705" s="436">
        <v>2500</v>
      </c>
      <c r="F705" s="297" t="s">
        <v>5253</v>
      </c>
      <c r="G705" s="297" t="s">
        <v>5019</v>
      </c>
      <c r="H705" s="297" t="s">
        <v>5151</v>
      </c>
      <c r="I705" s="104" t="str">
        <f>VLOOKUP(F705,'[2]reporte_padron_nominal (3)'!$S$5:$AG$1309,14,FALSE)</f>
        <v>Superior completo</v>
      </c>
      <c r="J705" s="104" t="str">
        <f>VLOOKUP(F705,'[2]reporte_padron_nominal (3)'!$S$5:$AG$1309,15,FALSE)</f>
        <v>ENFERMERA(O)</v>
      </c>
      <c r="K705" s="131"/>
      <c r="L705" s="131"/>
      <c r="M705" s="130"/>
      <c r="N705" s="130">
        <v>6</v>
      </c>
      <c r="O705" s="130">
        <v>6</v>
      </c>
      <c r="P705" s="130">
        <f t="shared" si="11"/>
        <v>15000</v>
      </c>
      <c r="Q705" s="130">
        <v>12</v>
      </c>
      <c r="R705" s="130">
        <v>12</v>
      </c>
    </row>
    <row r="706" spans="1:18" s="40" customFormat="1" x14ac:dyDescent="0.2">
      <c r="A706" s="322" t="s">
        <v>4549</v>
      </c>
      <c r="B706" s="312" t="s">
        <v>8077</v>
      </c>
      <c r="C706" s="297" t="s">
        <v>153</v>
      </c>
      <c r="D706" s="297" t="s">
        <v>5027</v>
      </c>
      <c r="E706" s="436">
        <v>3000</v>
      </c>
      <c r="F706" s="297" t="s">
        <v>5254</v>
      </c>
      <c r="G706" s="297" t="s">
        <v>5255</v>
      </c>
      <c r="H706" s="297" t="s">
        <v>5027</v>
      </c>
      <c r="I706" s="104" t="str">
        <f>VLOOKUP(F706,'[2]reporte_padron_nominal (3)'!$S$5:$AG$1309,14,FALSE)</f>
        <v>Superior completo</v>
      </c>
      <c r="J706" s="104" t="str">
        <f>VLOOKUP(F706,'[2]reporte_padron_nominal (3)'!$S$5:$AG$1309,15,FALSE)</f>
        <v>CIRUJANO DENTISTA</v>
      </c>
      <c r="K706" s="131"/>
      <c r="L706" s="131"/>
      <c r="M706" s="130"/>
      <c r="N706" s="130">
        <v>6</v>
      </c>
      <c r="O706" s="130">
        <v>6</v>
      </c>
      <c r="P706" s="130">
        <f t="shared" si="11"/>
        <v>18000</v>
      </c>
      <c r="Q706" s="130">
        <v>12</v>
      </c>
      <c r="R706" s="130">
        <v>12</v>
      </c>
    </row>
    <row r="707" spans="1:18" s="40" customFormat="1" x14ac:dyDescent="0.2">
      <c r="A707" s="322" t="s">
        <v>4549</v>
      </c>
      <c r="B707" s="312" t="s">
        <v>8077</v>
      </c>
      <c r="C707" s="297" t="s">
        <v>153</v>
      </c>
      <c r="D707" s="297" t="s">
        <v>5151</v>
      </c>
      <c r="E707" s="436">
        <v>3000</v>
      </c>
      <c r="F707" s="297" t="s">
        <v>5256</v>
      </c>
      <c r="G707" s="297" t="s">
        <v>5257</v>
      </c>
      <c r="H707" s="297" t="s">
        <v>5151</v>
      </c>
      <c r="I707" s="104" t="str">
        <f>VLOOKUP(F707,'[2]reporte_padron_nominal (3)'!$S$5:$AG$1309,14,FALSE)</f>
        <v>Superior completo</v>
      </c>
      <c r="J707" s="104" t="str">
        <f>VLOOKUP(F707,'[2]reporte_padron_nominal (3)'!$S$5:$AG$1309,15,FALSE)</f>
        <v>ENFERMERA(O)</v>
      </c>
      <c r="K707" s="131"/>
      <c r="L707" s="131"/>
      <c r="M707" s="130"/>
      <c r="N707" s="130">
        <v>6</v>
      </c>
      <c r="O707" s="130">
        <v>6</v>
      </c>
      <c r="P707" s="130">
        <f t="shared" si="11"/>
        <v>18000</v>
      </c>
      <c r="Q707" s="130">
        <v>12</v>
      </c>
      <c r="R707" s="130">
        <v>12</v>
      </c>
    </row>
    <row r="708" spans="1:18" s="40" customFormat="1" x14ac:dyDescent="0.2">
      <c r="A708" s="322" t="s">
        <v>4549</v>
      </c>
      <c r="B708" s="312" t="s">
        <v>8077</v>
      </c>
      <c r="C708" s="297" t="s">
        <v>153</v>
      </c>
      <c r="D708" s="297" t="s">
        <v>2088</v>
      </c>
      <c r="E708" s="436">
        <v>3000</v>
      </c>
      <c r="F708" s="297" t="s">
        <v>5258</v>
      </c>
      <c r="G708" s="297" t="s">
        <v>5259</v>
      </c>
      <c r="H708" s="297" t="s">
        <v>2088</v>
      </c>
      <c r="I708" s="104" t="str">
        <f>VLOOKUP(F708,'[2]reporte_padron_nominal (3)'!$S$5:$AG$1309,14,FALSE)</f>
        <v>Superior completo</v>
      </c>
      <c r="J708" s="104" t="str">
        <f>VLOOKUP(F708,'[2]reporte_padron_nominal (3)'!$S$5:$AG$1309,15,FALSE)</f>
        <v>OBSTETRA</v>
      </c>
      <c r="K708" s="131"/>
      <c r="L708" s="131"/>
      <c r="M708" s="130"/>
      <c r="N708" s="130">
        <v>6</v>
      </c>
      <c r="O708" s="130">
        <v>6</v>
      </c>
      <c r="P708" s="130">
        <f t="shared" si="11"/>
        <v>18000</v>
      </c>
      <c r="Q708" s="130">
        <v>12</v>
      </c>
      <c r="R708" s="130">
        <v>12</v>
      </c>
    </row>
    <row r="709" spans="1:18" s="40" customFormat="1" x14ac:dyDescent="0.2">
      <c r="A709" s="322" t="s">
        <v>4549</v>
      </c>
      <c r="B709" s="312" t="s">
        <v>8077</v>
      </c>
      <c r="C709" s="297" t="s">
        <v>153</v>
      </c>
      <c r="D709" s="297" t="s">
        <v>2088</v>
      </c>
      <c r="E709" s="436">
        <v>3000</v>
      </c>
      <c r="F709" s="297" t="s">
        <v>5260</v>
      </c>
      <c r="G709" s="297" t="s">
        <v>5261</v>
      </c>
      <c r="H709" s="297" t="s">
        <v>2088</v>
      </c>
      <c r="I709" s="104" t="str">
        <f>VLOOKUP(F709,'[2]reporte_padron_nominal (3)'!$S$5:$AG$1309,14,FALSE)</f>
        <v>Superior completo</v>
      </c>
      <c r="J709" s="104" t="str">
        <f>VLOOKUP(F709,'[2]reporte_padron_nominal (3)'!$S$5:$AG$1309,15,FALSE)</f>
        <v>OBSTETRA</v>
      </c>
      <c r="K709" s="131"/>
      <c r="L709" s="131"/>
      <c r="M709" s="130"/>
      <c r="N709" s="130">
        <v>6</v>
      </c>
      <c r="O709" s="130">
        <v>6</v>
      </c>
      <c r="P709" s="130">
        <f t="shared" si="11"/>
        <v>18000</v>
      </c>
      <c r="Q709" s="130">
        <v>12</v>
      </c>
      <c r="R709" s="130">
        <v>12</v>
      </c>
    </row>
    <row r="710" spans="1:18" s="40" customFormat="1" x14ac:dyDescent="0.2">
      <c r="A710" s="322" t="s">
        <v>4549</v>
      </c>
      <c r="B710" s="312" t="s">
        <v>8077</v>
      </c>
      <c r="C710" s="297" t="s">
        <v>153</v>
      </c>
      <c r="D710" s="297" t="s">
        <v>2088</v>
      </c>
      <c r="E710" s="436">
        <v>3000</v>
      </c>
      <c r="F710" s="297" t="s">
        <v>5262</v>
      </c>
      <c r="G710" s="297" t="s">
        <v>5263</v>
      </c>
      <c r="H710" s="297" t="s">
        <v>2088</v>
      </c>
      <c r="I710" s="104" t="str">
        <f>VLOOKUP(F710,'[2]reporte_padron_nominal (3)'!$S$5:$AG$1309,14,FALSE)</f>
        <v>Superior completo</v>
      </c>
      <c r="J710" s="104" t="str">
        <f>VLOOKUP(F710,'[2]reporte_padron_nominal (3)'!$S$5:$AG$1309,15,FALSE)</f>
        <v>OBSTETRA</v>
      </c>
      <c r="K710" s="131"/>
      <c r="L710" s="131"/>
      <c r="M710" s="130"/>
      <c r="N710" s="130">
        <v>6</v>
      </c>
      <c r="O710" s="130">
        <v>6</v>
      </c>
      <c r="P710" s="130">
        <f t="shared" si="11"/>
        <v>18000</v>
      </c>
      <c r="Q710" s="130">
        <v>12</v>
      </c>
      <c r="R710" s="130">
        <v>12</v>
      </c>
    </row>
    <row r="711" spans="1:18" s="40" customFormat="1" x14ac:dyDescent="0.2">
      <c r="A711" s="322" t="s">
        <v>4549</v>
      </c>
      <c r="B711" s="312" t="s">
        <v>8077</v>
      </c>
      <c r="C711" s="297" t="s">
        <v>153</v>
      </c>
      <c r="D711" s="297" t="s">
        <v>5147</v>
      </c>
      <c r="E711" s="436">
        <v>1500</v>
      </c>
      <c r="F711" s="297" t="s">
        <v>5264</v>
      </c>
      <c r="G711" s="297" t="s">
        <v>5265</v>
      </c>
      <c r="H711" s="297" t="s">
        <v>5147</v>
      </c>
      <c r="I711" s="104" t="str">
        <f>VLOOKUP(F711,'[2]reporte_padron_nominal (3)'!$S$5:$AG$1309,14,FALSE)</f>
        <v>Técnico superior incompleto</v>
      </c>
      <c r="J711" s="104" t="str">
        <f>VLOOKUP(F711,'[2]reporte_padron_nominal (3)'!$S$5:$AG$1309,15,FALSE)</f>
        <v>TECNICO EN MANTENIMIENTO</v>
      </c>
      <c r="K711" s="131"/>
      <c r="L711" s="131"/>
      <c r="M711" s="130"/>
      <c r="N711" s="130">
        <v>6</v>
      </c>
      <c r="O711" s="130">
        <v>6</v>
      </c>
      <c r="P711" s="130">
        <f t="shared" ref="P711:P774" si="12">+E711*O711</f>
        <v>9000</v>
      </c>
      <c r="Q711" s="130">
        <v>12</v>
      </c>
      <c r="R711" s="130">
        <v>12</v>
      </c>
    </row>
    <row r="712" spans="1:18" s="40" customFormat="1" x14ac:dyDescent="0.2">
      <c r="A712" s="322" t="s">
        <v>4549</v>
      </c>
      <c r="B712" s="312" t="s">
        <v>8077</v>
      </c>
      <c r="C712" s="297" t="s">
        <v>153</v>
      </c>
      <c r="D712" s="297" t="s">
        <v>5147</v>
      </c>
      <c r="E712" s="436">
        <v>1500</v>
      </c>
      <c r="F712" s="297" t="s">
        <v>5266</v>
      </c>
      <c r="G712" s="297" t="s">
        <v>5024</v>
      </c>
      <c r="H712" s="297" t="s">
        <v>5147</v>
      </c>
      <c r="I712" s="104" t="str">
        <f>VLOOKUP(F712,'[2]reporte_padron_nominal (3)'!$S$5:$AG$1309,14,FALSE)</f>
        <v>Técnico superior completo</v>
      </c>
      <c r="J712" s="104" t="str">
        <f>VLOOKUP(F712,'[2]reporte_padron_nominal (3)'!$S$5:$AG$1309,15,FALSE)</f>
        <v>TECNICO EN ENFERMERIA</v>
      </c>
      <c r="K712" s="131"/>
      <c r="L712" s="131"/>
      <c r="M712" s="130"/>
      <c r="N712" s="130">
        <v>6</v>
      </c>
      <c r="O712" s="130">
        <v>6</v>
      </c>
      <c r="P712" s="130">
        <f t="shared" si="12"/>
        <v>9000</v>
      </c>
      <c r="Q712" s="130">
        <v>12</v>
      </c>
      <c r="R712" s="130">
        <v>12</v>
      </c>
    </row>
    <row r="713" spans="1:18" s="40" customFormat="1" x14ac:dyDescent="0.2">
      <c r="A713" s="322" t="s">
        <v>4549</v>
      </c>
      <c r="B713" s="312" t="s">
        <v>8077</v>
      </c>
      <c r="C713" s="297" t="s">
        <v>153</v>
      </c>
      <c r="D713" s="297" t="s">
        <v>5147</v>
      </c>
      <c r="E713" s="436">
        <v>1500</v>
      </c>
      <c r="F713" s="297" t="s">
        <v>5267</v>
      </c>
      <c r="G713" s="297" t="s">
        <v>5041</v>
      </c>
      <c r="H713" s="297" t="s">
        <v>5147</v>
      </c>
      <c r="I713" s="104" t="str">
        <f>VLOOKUP(F713,'[2]reporte_padron_nominal (3)'!$S$5:$AG$1309,14,FALSE)</f>
        <v>Técnico superior incompleto</v>
      </c>
      <c r="J713" s="104" t="str">
        <f>VLOOKUP(F713,'[2]reporte_padron_nominal (3)'!$S$5:$AG$1309,15,FALSE)</f>
        <v>TECNICO EN MANTENIMIENTO</v>
      </c>
      <c r="K713" s="131"/>
      <c r="L713" s="131"/>
      <c r="M713" s="130"/>
      <c r="N713" s="130">
        <v>6</v>
      </c>
      <c r="O713" s="130">
        <v>6</v>
      </c>
      <c r="P713" s="130">
        <f t="shared" si="12"/>
        <v>9000</v>
      </c>
      <c r="Q713" s="130">
        <v>12</v>
      </c>
      <c r="R713" s="130">
        <v>12</v>
      </c>
    </row>
    <row r="714" spans="1:18" s="40" customFormat="1" x14ac:dyDescent="0.2">
      <c r="A714" s="322" t="s">
        <v>4549</v>
      </c>
      <c r="B714" s="312" t="s">
        <v>8077</v>
      </c>
      <c r="C714" s="297" t="s">
        <v>153</v>
      </c>
      <c r="D714" s="297" t="s">
        <v>5147</v>
      </c>
      <c r="E714" s="436">
        <v>1500</v>
      </c>
      <c r="F714" s="297" t="s">
        <v>5268</v>
      </c>
      <c r="G714" s="297" t="s">
        <v>5025</v>
      </c>
      <c r="H714" s="297" t="s">
        <v>5147</v>
      </c>
      <c r="I714" s="104" t="str">
        <f>VLOOKUP(F714,'[2]reporte_padron_nominal (3)'!$S$5:$AG$1309,14,FALSE)</f>
        <v>Técnico superior completo</v>
      </c>
      <c r="J714" s="104" t="str">
        <f>VLOOKUP(F714,'[2]reporte_padron_nominal (3)'!$S$5:$AG$1309,15,FALSE)</f>
        <v>TECNICO EN ENFERMERIA</v>
      </c>
      <c r="K714" s="131"/>
      <c r="L714" s="131"/>
      <c r="M714" s="130"/>
      <c r="N714" s="130">
        <v>6</v>
      </c>
      <c r="O714" s="130">
        <v>6</v>
      </c>
      <c r="P714" s="130">
        <f t="shared" si="12"/>
        <v>9000</v>
      </c>
      <c r="Q714" s="130">
        <v>12</v>
      </c>
      <c r="R714" s="130">
        <v>12</v>
      </c>
    </row>
    <row r="715" spans="1:18" s="40" customFormat="1" x14ac:dyDescent="0.2">
      <c r="A715" s="322" t="s">
        <v>4549</v>
      </c>
      <c r="B715" s="312" t="s">
        <v>8077</v>
      </c>
      <c r="C715" s="297" t="s">
        <v>153</v>
      </c>
      <c r="D715" s="297" t="s">
        <v>5147</v>
      </c>
      <c r="E715" s="436">
        <v>1500</v>
      </c>
      <c r="F715" s="297" t="s">
        <v>5269</v>
      </c>
      <c r="G715" s="297" t="s">
        <v>5270</v>
      </c>
      <c r="H715" s="297" t="s">
        <v>5147</v>
      </c>
      <c r="I715" s="104" t="str">
        <f>VLOOKUP(F715,'[2]reporte_padron_nominal (3)'!$S$5:$AG$1309,14,FALSE)</f>
        <v>Secundaria completa</v>
      </c>
      <c r="J715" s="104" t="e">
        <f>VLOOKUP(F715,'[2]reporte_padron_nominal (3)'!$S$5:$AG$1309,15,FALSE)</f>
        <v>#REF!</v>
      </c>
      <c r="K715" s="131"/>
      <c r="L715" s="131"/>
      <c r="M715" s="130"/>
      <c r="N715" s="130">
        <v>6</v>
      </c>
      <c r="O715" s="130">
        <v>6</v>
      </c>
      <c r="P715" s="130">
        <f t="shared" si="12"/>
        <v>9000</v>
      </c>
      <c r="Q715" s="130">
        <v>12</v>
      </c>
      <c r="R715" s="130">
        <v>12</v>
      </c>
    </row>
    <row r="716" spans="1:18" s="40" customFormat="1" x14ac:dyDescent="0.2">
      <c r="A716" s="322" t="s">
        <v>4549</v>
      </c>
      <c r="B716" s="312" t="s">
        <v>8077</v>
      </c>
      <c r="C716" s="297" t="s">
        <v>153</v>
      </c>
      <c r="D716" s="297" t="s">
        <v>5147</v>
      </c>
      <c r="E716" s="436">
        <v>1500</v>
      </c>
      <c r="F716" s="297" t="s">
        <v>5271</v>
      </c>
      <c r="G716" s="297" t="s">
        <v>5272</v>
      </c>
      <c r="H716" s="297" t="s">
        <v>5147</v>
      </c>
      <c r="I716" s="104" t="str">
        <f>VLOOKUP(F716,'[2]reporte_padron_nominal (3)'!$S$5:$AG$1309,14,FALSE)</f>
        <v>Técnico superior incompleto</v>
      </c>
      <c r="J716" s="104" t="str">
        <f>VLOOKUP(F716,'[2]reporte_padron_nominal (3)'!$S$5:$AG$1309,15,FALSE)</f>
        <v>TECNICO EN MANTENIMIENTO</v>
      </c>
      <c r="K716" s="131"/>
      <c r="L716" s="131"/>
      <c r="M716" s="130"/>
      <c r="N716" s="130">
        <v>6</v>
      </c>
      <c r="O716" s="130">
        <v>6</v>
      </c>
      <c r="P716" s="130">
        <f t="shared" si="12"/>
        <v>9000</v>
      </c>
      <c r="Q716" s="130">
        <v>12</v>
      </c>
      <c r="R716" s="130">
        <v>12</v>
      </c>
    </row>
    <row r="717" spans="1:18" s="40" customFormat="1" x14ac:dyDescent="0.2">
      <c r="A717" s="322" t="s">
        <v>4549</v>
      </c>
      <c r="B717" s="312" t="s">
        <v>8077</v>
      </c>
      <c r="C717" s="297" t="s">
        <v>153</v>
      </c>
      <c r="D717" s="297" t="s">
        <v>5147</v>
      </c>
      <c r="E717" s="436">
        <v>1500</v>
      </c>
      <c r="F717" s="297" t="s">
        <v>5273</v>
      </c>
      <c r="G717" s="297" t="s">
        <v>5274</v>
      </c>
      <c r="H717" s="297" t="s">
        <v>5147</v>
      </c>
      <c r="I717" s="104" t="str">
        <f>VLOOKUP(F717,'[2]reporte_padron_nominal (3)'!$S$5:$AG$1309,14,FALSE)</f>
        <v>Técnico superior incompleto</v>
      </c>
      <c r="J717" s="104" t="str">
        <f>VLOOKUP(F717,'[2]reporte_padron_nominal (3)'!$S$5:$AG$1309,15,FALSE)</f>
        <v>TECNICO EN MANTENIMIENTO</v>
      </c>
      <c r="K717" s="131"/>
      <c r="L717" s="131"/>
      <c r="M717" s="130"/>
      <c r="N717" s="130">
        <v>6</v>
      </c>
      <c r="O717" s="130">
        <v>6</v>
      </c>
      <c r="P717" s="130">
        <f t="shared" si="12"/>
        <v>9000</v>
      </c>
      <c r="Q717" s="130">
        <v>12</v>
      </c>
      <c r="R717" s="130">
        <v>12</v>
      </c>
    </row>
    <row r="718" spans="1:18" s="40" customFormat="1" x14ac:dyDescent="0.2">
      <c r="A718" s="322" t="s">
        <v>4549</v>
      </c>
      <c r="B718" s="312" t="s">
        <v>8077</v>
      </c>
      <c r="C718" s="297" t="s">
        <v>153</v>
      </c>
      <c r="D718" s="297" t="s">
        <v>5147</v>
      </c>
      <c r="E718" s="436">
        <v>1500</v>
      </c>
      <c r="F718" s="297" t="s">
        <v>5275</v>
      </c>
      <c r="G718" s="297" t="s">
        <v>5276</v>
      </c>
      <c r="H718" s="297" t="s">
        <v>5147</v>
      </c>
      <c r="I718" s="104" t="str">
        <f>VLOOKUP(F718,'[2]reporte_padron_nominal (3)'!$S$5:$AG$1309,14,FALSE)</f>
        <v>Secundaria completa</v>
      </c>
      <c r="J718" s="104" t="e">
        <f>VLOOKUP(F718,'[2]reporte_padron_nominal (3)'!$S$5:$AG$1309,15,FALSE)</f>
        <v>#REF!</v>
      </c>
      <c r="K718" s="131"/>
      <c r="L718" s="131"/>
      <c r="M718" s="130"/>
      <c r="N718" s="130">
        <v>6</v>
      </c>
      <c r="O718" s="130">
        <v>6</v>
      </c>
      <c r="P718" s="130">
        <f t="shared" si="12"/>
        <v>9000</v>
      </c>
      <c r="Q718" s="130">
        <v>12</v>
      </c>
      <c r="R718" s="130">
        <v>12</v>
      </c>
    </row>
    <row r="719" spans="1:18" s="40" customFormat="1" x14ac:dyDescent="0.2">
      <c r="A719" s="322" t="s">
        <v>4549</v>
      </c>
      <c r="B719" s="312" t="s">
        <v>8077</v>
      </c>
      <c r="C719" s="297" t="s">
        <v>153</v>
      </c>
      <c r="D719" s="297" t="s">
        <v>5147</v>
      </c>
      <c r="E719" s="436">
        <v>1500</v>
      </c>
      <c r="F719" s="297" t="s">
        <v>5277</v>
      </c>
      <c r="G719" s="297" t="s">
        <v>5031</v>
      </c>
      <c r="H719" s="297" t="s">
        <v>5147</v>
      </c>
      <c r="I719" s="104" t="str">
        <f>VLOOKUP(F719,'[2]reporte_padron_nominal (3)'!$S$5:$AG$1309,14,FALSE)</f>
        <v>Secundaria completa</v>
      </c>
      <c r="J719" s="104" t="str">
        <f>VLOOKUP(F719,'[2]reporte_padron_nominal (3)'!$S$5:$AG$1309,15,FALSE)</f>
        <v>* SIN PROFESIÓN NI CARRERA TÉCNICA</v>
      </c>
      <c r="K719" s="131"/>
      <c r="L719" s="131"/>
      <c r="M719" s="130"/>
      <c r="N719" s="130">
        <v>6</v>
      </c>
      <c r="O719" s="130">
        <v>6</v>
      </c>
      <c r="P719" s="130">
        <f t="shared" si="12"/>
        <v>9000</v>
      </c>
      <c r="Q719" s="130">
        <v>12</v>
      </c>
      <c r="R719" s="130">
        <v>12</v>
      </c>
    </row>
    <row r="720" spans="1:18" s="40" customFormat="1" x14ac:dyDescent="0.2">
      <c r="A720" s="322" t="s">
        <v>4549</v>
      </c>
      <c r="B720" s="312" t="s">
        <v>8077</v>
      </c>
      <c r="C720" s="297" t="s">
        <v>153</v>
      </c>
      <c r="D720" s="297" t="s">
        <v>821</v>
      </c>
      <c r="E720" s="436">
        <v>2000</v>
      </c>
      <c r="F720" s="297" t="s">
        <v>5278</v>
      </c>
      <c r="G720" s="297" t="s">
        <v>5279</v>
      </c>
      <c r="H720" s="297" t="s">
        <v>821</v>
      </c>
      <c r="I720" s="104" t="str">
        <f>VLOOKUP(F720,'[2]reporte_padron_nominal (3)'!$S$5:$AG$1309,14,FALSE)</f>
        <v>Técnico superior completo</v>
      </c>
      <c r="J720" s="104" t="str">
        <f>VLOOKUP(F720,'[2]reporte_padron_nominal (3)'!$S$5:$AG$1309,15,FALSE)</f>
        <v>TECNICO DE FARMACIA</v>
      </c>
      <c r="K720" s="131"/>
      <c r="L720" s="131"/>
      <c r="M720" s="130"/>
      <c r="N720" s="130">
        <v>6</v>
      </c>
      <c r="O720" s="130">
        <v>6</v>
      </c>
      <c r="P720" s="130">
        <f t="shared" si="12"/>
        <v>12000</v>
      </c>
      <c r="Q720" s="130">
        <v>12</v>
      </c>
      <c r="R720" s="130">
        <v>12</v>
      </c>
    </row>
    <row r="721" spans="1:18" s="40" customFormat="1" x14ac:dyDescent="0.2">
      <c r="A721" s="322" t="s">
        <v>4549</v>
      </c>
      <c r="B721" s="312" t="s">
        <v>8077</v>
      </c>
      <c r="C721" s="297" t="s">
        <v>153</v>
      </c>
      <c r="D721" s="297" t="s">
        <v>717</v>
      </c>
      <c r="E721" s="436">
        <v>2000</v>
      </c>
      <c r="F721" s="297" t="s">
        <v>5280</v>
      </c>
      <c r="G721" s="297" t="s">
        <v>5281</v>
      </c>
      <c r="H721" s="297" t="s">
        <v>717</v>
      </c>
      <c r="I721" s="104" t="str">
        <f>VLOOKUP(F721,'[2]reporte_padron_nominal (3)'!$S$5:$AG$1309,14,FALSE)</f>
        <v>Técnico superior completo</v>
      </c>
      <c r="J721" s="104" t="str">
        <f>VLOOKUP(F721,'[2]reporte_padron_nominal (3)'!$S$5:$AG$1309,15,FALSE)</f>
        <v>TECNICO LABORATORISTA</v>
      </c>
      <c r="K721" s="131"/>
      <c r="L721" s="131"/>
      <c r="M721" s="130"/>
      <c r="N721" s="130">
        <v>6</v>
      </c>
      <c r="O721" s="130">
        <v>6</v>
      </c>
      <c r="P721" s="130">
        <f t="shared" si="12"/>
        <v>12000</v>
      </c>
      <c r="Q721" s="130">
        <v>12</v>
      </c>
      <c r="R721" s="130">
        <v>12</v>
      </c>
    </row>
    <row r="722" spans="1:18" s="40" customFormat="1" x14ac:dyDescent="0.2">
      <c r="A722" s="322" t="s">
        <v>4549</v>
      </c>
      <c r="B722" s="312" t="s">
        <v>8077</v>
      </c>
      <c r="C722" s="297" t="s">
        <v>153</v>
      </c>
      <c r="D722" s="297" t="s">
        <v>5027</v>
      </c>
      <c r="E722" s="436">
        <v>3000</v>
      </c>
      <c r="F722" s="297" t="s">
        <v>5282</v>
      </c>
      <c r="G722" s="297" t="s">
        <v>5034</v>
      </c>
      <c r="H722" s="297" t="s">
        <v>5027</v>
      </c>
      <c r="I722" s="104" t="str">
        <f>VLOOKUP(F722,'[2]reporte_padron_nominal (3)'!$S$5:$AG$1309,14,FALSE)</f>
        <v>Superior completo</v>
      </c>
      <c r="J722" s="104" t="str">
        <f>VLOOKUP(F722,'[2]reporte_padron_nominal (3)'!$S$5:$AG$1309,15,FALSE)</f>
        <v>CIRUJANO DENTISTA</v>
      </c>
      <c r="K722" s="131"/>
      <c r="L722" s="131"/>
      <c r="M722" s="130"/>
      <c r="N722" s="130">
        <v>6</v>
      </c>
      <c r="O722" s="130">
        <v>6</v>
      </c>
      <c r="P722" s="130">
        <f t="shared" si="12"/>
        <v>18000</v>
      </c>
      <c r="Q722" s="130">
        <v>12</v>
      </c>
      <c r="R722" s="130">
        <v>12</v>
      </c>
    </row>
    <row r="723" spans="1:18" s="40" customFormat="1" x14ac:dyDescent="0.2">
      <c r="A723" s="322" t="s">
        <v>4549</v>
      </c>
      <c r="B723" s="312" t="s">
        <v>8077</v>
      </c>
      <c r="C723" s="297" t="s">
        <v>153</v>
      </c>
      <c r="D723" s="297" t="s">
        <v>2088</v>
      </c>
      <c r="E723" s="436">
        <v>2500</v>
      </c>
      <c r="F723" s="297" t="s">
        <v>5283</v>
      </c>
      <c r="G723" s="297" t="s">
        <v>5284</v>
      </c>
      <c r="H723" s="297" t="s">
        <v>2088</v>
      </c>
      <c r="I723" s="104" t="str">
        <f>VLOOKUP(F723,'[2]reporte_padron_nominal (3)'!$S$5:$AG$1309,14,FALSE)</f>
        <v>Superior completo</v>
      </c>
      <c r="J723" s="104" t="str">
        <f>VLOOKUP(F723,'[2]reporte_padron_nominal (3)'!$S$5:$AG$1309,15,FALSE)</f>
        <v>OBSTETRA</v>
      </c>
      <c r="K723" s="131"/>
      <c r="L723" s="131"/>
      <c r="M723" s="130"/>
      <c r="N723" s="130">
        <v>6</v>
      </c>
      <c r="O723" s="130">
        <v>6</v>
      </c>
      <c r="P723" s="130">
        <f t="shared" si="12"/>
        <v>15000</v>
      </c>
      <c r="Q723" s="130">
        <v>12</v>
      </c>
      <c r="R723" s="130">
        <v>12</v>
      </c>
    </row>
    <row r="724" spans="1:18" s="40" customFormat="1" x14ac:dyDescent="0.2">
      <c r="A724" s="322" t="s">
        <v>4549</v>
      </c>
      <c r="B724" s="312" t="s">
        <v>8077</v>
      </c>
      <c r="C724" s="297" t="s">
        <v>153</v>
      </c>
      <c r="D724" s="297" t="s">
        <v>2088</v>
      </c>
      <c r="E724" s="436">
        <v>3000</v>
      </c>
      <c r="F724" s="297" t="s">
        <v>5285</v>
      </c>
      <c r="G724" s="297" t="s">
        <v>5015</v>
      </c>
      <c r="H724" s="297" t="s">
        <v>2088</v>
      </c>
      <c r="I724" s="104" t="str">
        <f>VLOOKUP(F724,'[2]reporte_padron_nominal (3)'!$S$5:$AG$1309,14,FALSE)</f>
        <v>Superior completo</v>
      </c>
      <c r="J724" s="104" t="str">
        <f>VLOOKUP(F724,'[2]reporte_padron_nominal (3)'!$S$5:$AG$1309,15,FALSE)</f>
        <v>OBSTETRA</v>
      </c>
      <c r="K724" s="131"/>
      <c r="L724" s="131"/>
      <c r="M724" s="130"/>
      <c r="N724" s="130">
        <v>6</v>
      </c>
      <c r="O724" s="130">
        <v>6</v>
      </c>
      <c r="P724" s="130">
        <f t="shared" si="12"/>
        <v>18000</v>
      </c>
      <c r="Q724" s="130">
        <v>12</v>
      </c>
      <c r="R724" s="130">
        <v>12</v>
      </c>
    </row>
    <row r="725" spans="1:18" s="40" customFormat="1" x14ac:dyDescent="0.2">
      <c r="A725" s="322" t="s">
        <v>4549</v>
      </c>
      <c r="B725" s="312" t="s">
        <v>8077</v>
      </c>
      <c r="C725" s="297" t="s">
        <v>153</v>
      </c>
      <c r="D725" s="297" t="s">
        <v>5027</v>
      </c>
      <c r="E725" s="436">
        <v>3000</v>
      </c>
      <c r="F725" s="297" t="s">
        <v>5286</v>
      </c>
      <c r="G725" s="297" t="s">
        <v>5068</v>
      </c>
      <c r="H725" s="297" t="s">
        <v>5027</v>
      </c>
      <c r="I725" s="104" t="str">
        <f>VLOOKUP(F725,'[2]reporte_padron_nominal (3)'!$S$5:$AG$1309,14,FALSE)</f>
        <v>Superior completo</v>
      </c>
      <c r="J725" s="104" t="str">
        <f>VLOOKUP(F725,'[2]reporte_padron_nominal (3)'!$S$5:$AG$1309,15,FALSE)</f>
        <v>CIRUJANO DENTISTA</v>
      </c>
      <c r="K725" s="131"/>
      <c r="L725" s="131"/>
      <c r="M725" s="130"/>
      <c r="N725" s="130">
        <v>6</v>
      </c>
      <c r="O725" s="130">
        <v>6</v>
      </c>
      <c r="P725" s="130">
        <f t="shared" si="12"/>
        <v>18000</v>
      </c>
      <c r="Q725" s="130">
        <v>12</v>
      </c>
      <c r="R725" s="130">
        <v>12</v>
      </c>
    </row>
    <row r="726" spans="1:18" s="40" customFormat="1" x14ac:dyDescent="0.2">
      <c r="A726" s="322" t="s">
        <v>4549</v>
      </c>
      <c r="B726" s="312" t="s">
        <v>8077</v>
      </c>
      <c r="C726" s="297" t="s">
        <v>153</v>
      </c>
      <c r="D726" s="297" t="s">
        <v>5027</v>
      </c>
      <c r="E726" s="436">
        <v>2500</v>
      </c>
      <c r="F726" s="297" t="s">
        <v>5287</v>
      </c>
      <c r="G726" s="297" t="s">
        <v>5288</v>
      </c>
      <c r="H726" s="297" t="s">
        <v>5027</v>
      </c>
      <c r="I726" s="104" t="str">
        <f>VLOOKUP(F726,'[2]reporte_padron_nominal (3)'!$S$5:$AG$1309,14,FALSE)</f>
        <v>Superior completo</v>
      </c>
      <c r="J726" s="104" t="str">
        <f>VLOOKUP(F726,'[2]reporte_padron_nominal (3)'!$S$5:$AG$1309,15,FALSE)</f>
        <v>CIRUJANO DENTISTA</v>
      </c>
      <c r="K726" s="131"/>
      <c r="L726" s="131"/>
      <c r="M726" s="130"/>
      <c r="N726" s="130">
        <v>6</v>
      </c>
      <c r="O726" s="130">
        <v>6</v>
      </c>
      <c r="P726" s="130">
        <f t="shared" si="12"/>
        <v>15000</v>
      </c>
      <c r="Q726" s="130">
        <v>12</v>
      </c>
      <c r="R726" s="130">
        <v>12</v>
      </c>
    </row>
    <row r="727" spans="1:18" s="40" customFormat="1" x14ac:dyDescent="0.2">
      <c r="A727" s="322" t="s">
        <v>4549</v>
      </c>
      <c r="B727" s="312" t="s">
        <v>8077</v>
      </c>
      <c r="C727" s="297" t="s">
        <v>153</v>
      </c>
      <c r="D727" s="297" t="s">
        <v>5147</v>
      </c>
      <c r="E727" s="436">
        <v>1500</v>
      </c>
      <c r="F727" s="297" t="s">
        <v>5289</v>
      </c>
      <c r="G727" s="297" t="s">
        <v>5032</v>
      </c>
      <c r="H727" s="297" t="s">
        <v>5147</v>
      </c>
      <c r="I727" s="104" t="str">
        <f>VLOOKUP(F727,'[2]reporte_padron_nominal (3)'!$S$5:$AG$1309,14,FALSE)</f>
        <v>Secundaria completa</v>
      </c>
      <c r="J727" s="104" t="str">
        <f>VLOOKUP(F727,'[2]reporte_padron_nominal (3)'!$S$5:$AG$1309,15,FALSE)</f>
        <v>* SIN PROFESIÓN NI CARRERA TÉCNICA</v>
      </c>
      <c r="K727" s="131"/>
      <c r="L727" s="131"/>
      <c r="M727" s="130"/>
      <c r="N727" s="130">
        <v>6</v>
      </c>
      <c r="O727" s="130">
        <v>6</v>
      </c>
      <c r="P727" s="130">
        <f t="shared" si="12"/>
        <v>9000</v>
      </c>
      <c r="Q727" s="130">
        <v>12</v>
      </c>
      <c r="R727" s="130">
        <v>12</v>
      </c>
    </row>
    <row r="728" spans="1:18" s="40" customFormat="1" x14ac:dyDescent="0.2">
      <c r="A728" s="322" t="s">
        <v>4549</v>
      </c>
      <c r="B728" s="312" t="s">
        <v>8077</v>
      </c>
      <c r="C728" s="297" t="s">
        <v>153</v>
      </c>
      <c r="D728" s="297" t="s">
        <v>2088</v>
      </c>
      <c r="E728" s="436">
        <v>3000</v>
      </c>
      <c r="F728" s="297" t="s">
        <v>5290</v>
      </c>
      <c r="G728" s="297" t="s">
        <v>5291</v>
      </c>
      <c r="H728" s="297" t="s">
        <v>2088</v>
      </c>
      <c r="I728" s="104" t="str">
        <f>VLOOKUP(F728,'[2]reporte_padron_nominal (3)'!$S$5:$AG$1309,14,FALSE)</f>
        <v>Superior completo</v>
      </c>
      <c r="J728" s="104" t="str">
        <f>VLOOKUP(F728,'[2]reporte_padron_nominal (3)'!$S$5:$AG$1309,15,FALSE)</f>
        <v>OBSTETRA</v>
      </c>
      <c r="K728" s="131"/>
      <c r="L728" s="131"/>
      <c r="M728" s="130"/>
      <c r="N728" s="130">
        <v>6</v>
      </c>
      <c r="O728" s="130">
        <v>6</v>
      </c>
      <c r="P728" s="130">
        <f t="shared" si="12"/>
        <v>18000</v>
      </c>
      <c r="Q728" s="130">
        <v>12</v>
      </c>
      <c r="R728" s="130">
        <v>12</v>
      </c>
    </row>
    <row r="729" spans="1:18" s="40" customFormat="1" x14ac:dyDescent="0.2">
      <c r="A729" s="322" t="s">
        <v>4549</v>
      </c>
      <c r="B729" s="312" t="s">
        <v>8077</v>
      </c>
      <c r="C729" s="297" t="s">
        <v>153</v>
      </c>
      <c r="D729" s="297" t="s">
        <v>5151</v>
      </c>
      <c r="E729" s="436">
        <v>3000</v>
      </c>
      <c r="F729" s="297" t="s">
        <v>3574</v>
      </c>
      <c r="G729" s="297" t="s">
        <v>3575</v>
      </c>
      <c r="H729" s="297" t="s">
        <v>5151</v>
      </c>
      <c r="I729" s="104" t="str">
        <f>VLOOKUP(F729,'[2]reporte_padron_nominal (3)'!$S$5:$AG$1309,14,FALSE)</f>
        <v>Superior completo</v>
      </c>
      <c r="J729" s="104" t="str">
        <f>VLOOKUP(F729,'[2]reporte_padron_nominal (3)'!$S$5:$AG$1309,15,FALSE)</f>
        <v>ENFERMERA(O)</v>
      </c>
      <c r="K729" s="131"/>
      <c r="L729" s="131"/>
      <c r="M729" s="130"/>
      <c r="N729" s="130">
        <v>6</v>
      </c>
      <c r="O729" s="130">
        <v>6</v>
      </c>
      <c r="P729" s="130">
        <f t="shared" si="12"/>
        <v>18000</v>
      </c>
      <c r="Q729" s="130">
        <v>12</v>
      </c>
      <c r="R729" s="130">
        <v>12</v>
      </c>
    </row>
    <row r="730" spans="1:18" s="40" customFormat="1" x14ac:dyDescent="0.2">
      <c r="A730" s="322" t="s">
        <v>4549</v>
      </c>
      <c r="B730" s="312" t="s">
        <v>8077</v>
      </c>
      <c r="C730" s="297" t="s">
        <v>153</v>
      </c>
      <c r="D730" s="297" t="s">
        <v>5151</v>
      </c>
      <c r="E730" s="436">
        <v>2500</v>
      </c>
      <c r="F730" s="297" t="s">
        <v>5292</v>
      </c>
      <c r="G730" s="297" t="s">
        <v>5293</v>
      </c>
      <c r="H730" s="297" t="s">
        <v>5151</v>
      </c>
      <c r="I730" s="104" t="str">
        <f>VLOOKUP(F730,'[2]reporte_padron_nominal (3)'!$S$5:$AG$1309,14,FALSE)</f>
        <v>Superior completo</v>
      </c>
      <c r="J730" s="104" t="str">
        <f>VLOOKUP(F730,'[2]reporte_padron_nominal (3)'!$S$5:$AG$1309,15,FALSE)</f>
        <v>ENFERMERA(O)</v>
      </c>
      <c r="K730" s="131"/>
      <c r="L730" s="131"/>
      <c r="M730" s="130"/>
      <c r="N730" s="130">
        <v>6</v>
      </c>
      <c r="O730" s="130">
        <v>6</v>
      </c>
      <c r="P730" s="130">
        <f t="shared" si="12"/>
        <v>15000</v>
      </c>
      <c r="Q730" s="130">
        <v>12</v>
      </c>
      <c r="R730" s="130">
        <v>12</v>
      </c>
    </row>
    <row r="731" spans="1:18" s="40" customFormat="1" x14ac:dyDescent="0.2">
      <c r="A731" s="322" t="s">
        <v>4549</v>
      </c>
      <c r="B731" s="312" t="s">
        <v>8077</v>
      </c>
      <c r="C731" s="297" t="s">
        <v>153</v>
      </c>
      <c r="D731" s="297" t="s">
        <v>2088</v>
      </c>
      <c r="E731" s="436">
        <v>2500</v>
      </c>
      <c r="F731" s="297" t="s">
        <v>5057</v>
      </c>
      <c r="G731" s="297" t="s">
        <v>5294</v>
      </c>
      <c r="H731" s="297" t="s">
        <v>2088</v>
      </c>
      <c r="I731" s="104" t="str">
        <f>VLOOKUP(F731,'[2]reporte_padron_nominal (3)'!$S$5:$AG$1309,14,FALSE)</f>
        <v>Superior completo</v>
      </c>
      <c r="J731" s="104" t="str">
        <f>VLOOKUP(F731,'[2]reporte_padron_nominal (3)'!$S$5:$AG$1309,15,FALSE)</f>
        <v>OBSTETRA</v>
      </c>
      <c r="K731" s="131"/>
      <c r="L731" s="131"/>
      <c r="M731" s="130"/>
      <c r="N731" s="130">
        <v>6</v>
      </c>
      <c r="O731" s="130">
        <v>6</v>
      </c>
      <c r="P731" s="130">
        <f t="shared" si="12"/>
        <v>15000</v>
      </c>
      <c r="Q731" s="130">
        <v>12</v>
      </c>
      <c r="R731" s="130">
        <v>12</v>
      </c>
    </row>
    <row r="732" spans="1:18" s="40" customFormat="1" x14ac:dyDescent="0.2">
      <c r="A732" s="322" t="s">
        <v>4549</v>
      </c>
      <c r="B732" s="312" t="s">
        <v>8077</v>
      </c>
      <c r="C732" s="297" t="s">
        <v>153</v>
      </c>
      <c r="D732" s="297" t="s">
        <v>2088</v>
      </c>
      <c r="E732" s="436">
        <v>2700</v>
      </c>
      <c r="F732" s="297" t="s">
        <v>5295</v>
      </c>
      <c r="G732" s="297" t="s">
        <v>5065</v>
      </c>
      <c r="H732" s="297" t="s">
        <v>2088</v>
      </c>
      <c r="I732" s="104" t="str">
        <f>VLOOKUP(F732,'[2]reporte_padron_nominal (3)'!$S$5:$AG$1309,14,FALSE)</f>
        <v>Superior completo</v>
      </c>
      <c r="J732" s="104" t="str">
        <f>VLOOKUP(F732,'[2]reporte_padron_nominal (3)'!$S$5:$AG$1309,15,FALSE)</f>
        <v>OBSTETRA</v>
      </c>
      <c r="K732" s="131"/>
      <c r="L732" s="131"/>
      <c r="M732" s="130"/>
      <c r="N732" s="130">
        <v>6</v>
      </c>
      <c r="O732" s="130">
        <v>6</v>
      </c>
      <c r="P732" s="130">
        <f t="shared" si="12"/>
        <v>16200</v>
      </c>
      <c r="Q732" s="130">
        <v>12</v>
      </c>
      <c r="R732" s="130">
        <v>12</v>
      </c>
    </row>
    <row r="733" spans="1:18" s="40" customFormat="1" x14ac:dyDescent="0.2">
      <c r="A733" s="322" t="s">
        <v>4549</v>
      </c>
      <c r="B733" s="312" t="s">
        <v>8077</v>
      </c>
      <c r="C733" s="297" t="s">
        <v>153</v>
      </c>
      <c r="D733" s="297" t="s">
        <v>717</v>
      </c>
      <c r="E733" s="436">
        <v>1800</v>
      </c>
      <c r="F733" s="297" t="s">
        <v>5039</v>
      </c>
      <c r="G733" s="297" t="s">
        <v>5040</v>
      </c>
      <c r="H733" s="297" t="s">
        <v>717</v>
      </c>
      <c r="I733" s="104" t="str">
        <f>VLOOKUP(F733,'[2]reporte_padron_nominal (3)'!$S$5:$AG$1309,14,FALSE)</f>
        <v>Técnico superior completo</v>
      </c>
      <c r="J733" s="104" t="str">
        <f>VLOOKUP(F733,'[2]reporte_padron_nominal (3)'!$S$5:$AG$1309,15,FALSE)</f>
        <v>TECNICO LABORATORISTA</v>
      </c>
      <c r="K733" s="131"/>
      <c r="L733" s="131"/>
      <c r="M733" s="130"/>
      <c r="N733" s="130">
        <v>6</v>
      </c>
      <c r="O733" s="130">
        <v>6</v>
      </c>
      <c r="P733" s="130">
        <f t="shared" si="12"/>
        <v>10800</v>
      </c>
      <c r="Q733" s="130">
        <v>12</v>
      </c>
      <c r="R733" s="130">
        <v>12</v>
      </c>
    </row>
    <row r="734" spans="1:18" s="40" customFormat="1" x14ac:dyDescent="0.2">
      <c r="A734" s="322" t="s">
        <v>4549</v>
      </c>
      <c r="B734" s="312" t="s">
        <v>8077</v>
      </c>
      <c r="C734" s="297" t="s">
        <v>153</v>
      </c>
      <c r="D734" s="297" t="s">
        <v>5151</v>
      </c>
      <c r="E734" s="436">
        <v>2700</v>
      </c>
      <c r="F734" s="297" t="s">
        <v>5047</v>
      </c>
      <c r="G734" s="297" t="s">
        <v>5048</v>
      </c>
      <c r="H734" s="297" t="s">
        <v>5151</v>
      </c>
      <c r="I734" s="104" t="str">
        <f>VLOOKUP(F734,'[2]reporte_padron_nominal (3)'!$S$5:$AG$1309,14,FALSE)</f>
        <v>Superior completo</v>
      </c>
      <c r="J734" s="104" t="str">
        <f>VLOOKUP(F734,'[2]reporte_padron_nominal (3)'!$S$5:$AG$1309,15,FALSE)</f>
        <v>CIRUJANO DENTISTA</v>
      </c>
      <c r="K734" s="131"/>
      <c r="L734" s="131"/>
      <c r="M734" s="130"/>
      <c r="N734" s="130">
        <v>6</v>
      </c>
      <c r="O734" s="130">
        <v>6</v>
      </c>
      <c r="P734" s="130">
        <f t="shared" si="12"/>
        <v>16200</v>
      </c>
      <c r="Q734" s="130">
        <v>12</v>
      </c>
      <c r="R734" s="130">
        <v>12</v>
      </c>
    </row>
    <row r="735" spans="1:18" s="40" customFormat="1" x14ac:dyDescent="0.2">
      <c r="A735" s="322" t="s">
        <v>4549</v>
      </c>
      <c r="B735" s="312" t="s">
        <v>8077</v>
      </c>
      <c r="C735" s="297" t="s">
        <v>153</v>
      </c>
      <c r="D735" s="297" t="s">
        <v>5151</v>
      </c>
      <c r="E735" s="436">
        <v>2700</v>
      </c>
      <c r="F735" s="297" t="s">
        <v>5296</v>
      </c>
      <c r="G735" s="297" t="s">
        <v>5297</v>
      </c>
      <c r="H735" s="297" t="s">
        <v>5151</v>
      </c>
      <c r="I735" s="104" t="str">
        <f>VLOOKUP(F735,'[2]reporte_padron_nominal (3)'!$S$5:$AG$1309,14,FALSE)</f>
        <v>Superior completo</v>
      </c>
      <c r="J735" s="104" t="str">
        <f>VLOOKUP(F735,'[2]reporte_padron_nominal (3)'!$S$5:$AG$1309,15,FALSE)</f>
        <v>ENFERMERA(O)</v>
      </c>
      <c r="K735" s="131"/>
      <c r="L735" s="131"/>
      <c r="M735" s="130"/>
      <c r="N735" s="130">
        <v>6</v>
      </c>
      <c r="O735" s="130">
        <v>6</v>
      </c>
      <c r="P735" s="130">
        <f t="shared" si="12"/>
        <v>16200</v>
      </c>
      <c r="Q735" s="130">
        <v>12</v>
      </c>
      <c r="R735" s="130">
        <v>12</v>
      </c>
    </row>
    <row r="736" spans="1:18" s="40" customFormat="1" x14ac:dyDescent="0.2">
      <c r="A736" s="322" t="s">
        <v>4549</v>
      </c>
      <c r="B736" s="312" t="s">
        <v>8077</v>
      </c>
      <c r="C736" s="297" t="s">
        <v>153</v>
      </c>
      <c r="D736" s="297" t="s">
        <v>2088</v>
      </c>
      <c r="E736" s="436">
        <v>2500</v>
      </c>
      <c r="F736" s="297" t="s">
        <v>5298</v>
      </c>
      <c r="G736" s="297" t="s">
        <v>5299</v>
      </c>
      <c r="H736" s="297" t="s">
        <v>2088</v>
      </c>
      <c r="I736" s="104" t="str">
        <f>VLOOKUP(F736,'[2]reporte_padron_nominal (3)'!$S$5:$AG$1309,14,FALSE)</f>
        <v>Superior completo</v>
      </c>
      <c r="J736" s="104" t="str">
        <f>VLOOKUP(F736,'[2]reporte_padron_nominal (3)'!$S$5:$AG$1309,15,FALSE)</f>
        <v>OBSTETRA</v>
      </c>
      <c r="K736" s="131"/>
      <c r="L736" s="131"/>
      <c r="M736" s="130"/>
      <c r="N736" s="130">
        <v>6</v>
      </c>
      <c r="O736" s="130">
        <v>6</v>
      </c>
      <c r="P736" s="130">
        <f t="shared" si="12"/>
        <v>15000</v>
      </c>
      <c r="Q736" s="130">
        <v>12</v>
      </c>
      <c r="R736" s="130">
        <v>12</v>
      </c>
    </row>
    <row r="737" spans="1:18" s="40" customFormat="1" x14ac:dyDescent="0.2">
      <c r="A737" s="322" t="s">
        <v>4549</v>
      </c>
      <c r="B737" s="312" t="s">
        <v>8077</v>
      </c>
      <c r="C737" s="297" t="s">
        <v>153</v>
      </c>
      <c r="D737" s="297" t="s">
        <v>3281</v>
      </c>
      <c r="E737" s="436">
        <v>1500</v>
      </c>
      <c r="F737" s="297" t="s">
        <v>5300</v>
      </c>
      <c r="G737" s="297" t="s">
        <v>5301</v>
      </c>
      <c r="H737" s="297" t="s">
        <v>3281</v>
      </c>
      <c r="I737" s="104" t="str">
        <f>VLOOKUP(F737,'[2]reporte_padron_nominal (3)'!$S$5:$AG$1309,14,FALSE)</f>
        <v>Secundaria completa</v>
      </c>
      <c r="J737" s="104" t="e">
        <f>VLOOKUP(F737,'[2]reporte_padron_nominal (3)'!$S$5:$AG$1309,15,FALSE)</f>
        <v>#REF!</v>
      </c>
      <c r="K737" s="131"/>
      <c r="L737" s="131"/>
      <c r="M737" s="130"/>
      <c r="N737" s="130">
        <v>6</v>
      </c>
      <c r="O737" s="130">
        <v>6</v>
      </c>
      <c r="P737" s="130">
        <f t="shared" si="12"/>
        <v>9000</v>
      </c>
      <c r="Q737" s="130">
        <v>12</v>
      </c>
      <c r="R737" s="130">
        <v>12</v>
      </c>
    </row>
    <row r="738" spans="1:18" s="40" customFormat="1" x14ac:dyDescent="0.2">
      <c r="A738" s="322" t="s">
        <v>4549</v>
      </c>
      <c r="B738" s="312" t="s">
        <v>8077</v>
      </c>
      <c r="C738" s="297" t="s">
        <v>153</v>
      </c>
      <c r="D738" s="297" t="s">
        <v>579</v>
      </c>
      <c r="E738" s="436">
        <v>1800</v>
      </c>
      <c r="F738" s="297" t="s">
        <v>5049</v>
      </c>
      <c r="G738" s="297" t="s">
        <v>5050</v>
      </c>
      <c r="H738" s="297" t="s">
        <v>579</v>
      </c>
      <c r="I738" s="104" t="str">
        <f>VLOOKUP(F738,'[2]reporte_padron_nominal (3)'!$S$5:$AG$1309,14,FALSE)</f>
        <v>Técnico superior completo</v>
      </c>
      <c r="J738" s="104" t="str">
        <f>VLOOKUP(F738,'[2]reporte_padron_nominal (3)'!$S$5:$AG$1309,15,FALSE)</f>
        <v>TECNICO EN ENFERMERIA</v>
      </c>
      <c r="K738" s="131"/>
      <c r="L738" s="131"/>
      <c r="M738" s="130"/>
      <c r="N738" s="130">
        <v>6</v>
      </c>
      <c r="O738" s="130">
        <v>6</v>
      </c>
      <c r="P738" s="130">
        <f t="shared" si="12"/>
        <v>10800</v>
      </c>
      <c r="Q738" s="130">
        <v>12</v>
      </c>
      <c r="R738" s="130">
        <v>12</v>
      </c>
    </row>
    <row r="739" spans="1:18" s="40" customFormat="1" x14ac:dyDescent="0.2">
      <c r="A739" s="322" t="s">
        <v>4549</v>
      </c>
      <c r="B739" s="312" t="s">
        <v>8077</v>
      </c>
      <c r="C739" s="297" t="s">
        <v>153</v>
      </c>
      <c r="D739" s="297" t="s">
        <v>2088</v>
      </c>
      <c r="E739" s="436">
        <v>2500</v>
      </c>
      <c r="F739" s="297" t="s">
        <v>5302</v>
      </c>
      <c r="G739" s="297" t="s">
        <v>5303</v>
      </c>
      <c r="H739" s="297" t="s">
        <v>2088</v>
      </c>
      <c r="I739" s="104" t="str">
        <f>VLOOKUP(F739,'[2]reporte_padron_nominal (3)'!$S$5:$AG$1309,14,FALSE)</f>
        <v>Superior completo</v>
      </c>
      <c r="J739" s="104" t="str">
        <f>VLOOKUP(F739,'[2]reporte_padron_nominal (3)'!$S$5:$AG$1309,15,FALSE)</f>
        <v>OBSTETRA</v>
      </c>
      <c r="K739" s="131"/>
      <c r="L739" s="131"/>
      <c r="M739" s="130"/>
      <c r="N739" s="130">
        <v>6</v>
      </c>
      <c r="O739" s="130">
        <v>6</v>
      </c>
      <c r="P739" s="130">
        <f t="shared" si="12"/>
        <v>15000</v>
      </c>
      <c r="Q739" s="130">
        <v>12</v>
      </c>
      <c r="R739" s="130">
        <v>12</v>
      </c>
    </row>
    <row r="740" spans="1:18" s="40" customFormat="1" x14ac:dyDescent="0.2">
      <c r="A740" s="322" t="s">
        <v>4549</v>
      </c>
      <c r="B740" s="312" t="s">
        <v>8077</v>
      </c>
      <c r="C740" s="297" t="s">
        <v>153</v>
      </c>
      <c r="D740" s="297" t="s">
        <v>5027</v>
      </c>
      <c r="E740" s="436">
        <v>2500</v>
      </c>
      <c r="F740" s="297" t="s">
        <v>5304</v>
      </c>
      <c r="G740" s="297" t="s">
        <v>5305</v>
      </c>
      <c r="H740" s="297" t="s">
        <v>5027</v>
      </c>
      <c r="I740" s="104" t="str">
        <f>VLOOKUP(F740,'[2]reporte_padron_nominal (3)'!$S$5:$AG$1309,14,FALSE)</f>
        <v>Superior completo</v>
      </c>
      <c r="J740" s="104" t="str">
        <f>VLOOKUP(F740,'[2]reporte_padron_nominal (3)'!$S$5:$AG$1309,15,FALSE)</f>
        <v>CIRUJANO DENTISTA</v>
      </c>
      <c r="K740" s="131"/>
      <c r="L740" s="131"/>
      <c r="M740" s="130"/>
      <c r="N740" s="130">
        <v>6</v>
      </c>
      <c r="O740" s="130">
        <v>6</v>
      </c>
      <c r="P740" s="130">
        <f t="shared" si="12"/>
        <v>15000</v>
      </c>
      <c r="Q740" s="130">
        <v>12</v>
      </c>
      <c r="R740" s="130">
        <v>12</v>
      </c>
    </row>
    <row r="741" spans="1:18" s="40" customFormat="1" x14ac:dyDescent="0.2">
      <c r="A741" s="322" t="s">
        <v>4549</v>
      </c>
      <c r="B741" s="312" t="s">
        <v>8077</v>
      </c>
      <c r="C741" s="297" t="s">
        <v>153</v>
      </c>
      <c r="D741" s="297" t="s">
        <v>2066</v>
      </c>
      <c r="E741" s="436">
        <v>5500</v>
      </c>
      <c r="F741" s="297" t="s">
        <v>5306</v>
      </c>
      <c r="G741" s="297" t="s">
        <v>5307</v>
      </c>
      <c r="H741" s="297" t="s">
        <v>2066</v>
      </c>
      <c r="I741" s="104" t="str">
        <f>VLOOKUP(F741,'[2]reporte_padron_nominal (3)'!$S$5:$AG$1309,14,FALSE)</f>
        <v>Superior completo</v>
      </c>
      <c r="J741" s="104" t="str">
        <f>VLOOKUP(F741,'[2]reporte_padron_nominal (3)'!$S$5:$AG$1309,15,FALSE)</f>
        <v>MEDICO CIRUJANO</v>
      </c>
      <c r="K741" s="131"/>
      <c r="L741" s="131"/>
      <c r="M741" s="130"/>
      <c r="N741" s="130">
        <v>6</v>
      </c>
      <c r="O741" s="130">
        <v>6</v>
      </c>
      <c r="P741" s="130">
        <f t="shared" si="12"/>
        <v>33000</v>
      </c>
      <c r="Q741" s="130">
        <v>12</v>
      </c>
      <c r="R741" s="130">
        <v>12</v>
      </c>
    </row>
    <row r="742" spans="1:18" s="40" customFormat="1" x14ac:dyDescent="0.2">
      <c r="A742" s="322" t="s">
        <v>4549</v>
      </c>
      <c r="B742" s="312" t="s">
        <v>8077</v>
      </c>
      <c r="C742" s="297" t="s">
        <v>153</v>
      </c>
      <c r="D742" s="297" t="s">
        <v>2066</v>
      </c>
      <c r="E742" s="436">
        <v>5500</v>
      </c>
      <c r="F742" s="297" t="s">
        <v>5308</v>
      </c>
      <c r="G742" s="297" t="s">
        <v>5309</v>
      </c>
      <c r="H742" s="297" t="s">
        <v>2066</v>
      </c>
      <c r="I742" s="104" t="str">
        <f>VLOOKUP(F742,'[2]reporte_padron_nominal (3)'!$S$5:$AG$1309,14,FALSE)</f>
        <v>Superior completo</v>
      </c>
      <c r="J742" s="104" t="str">
        <f>VLOOKUP(F742,'[2]reporte_padron_nominal (3)'!$S$5:$AG$1309,15,FALSE)</f>
        <v>MEDICO CIRUJANO</v>
      </c>
      <c r="K742" s="131"/>
      <c r="L742" s="131"/>
      <c r="M742" s="130"/>
      <c r="N742" s="130">
        <v>6</v>
      </c>
      <c r="O742" s="130">
        <v>6</v>
      </c>
      <c r="P742" s="130">
        <f t="shared" si="12"/>
        <v>33000</v>
      </c>
      <c r="Q742" s="130">
        <v>12</v>
      </c>
      <c r="R742" s="130">
        <v>12</v>
      </c>
    </row>
    <row r="743" spans="1:18" s="40" customFormat="1" x14ac:dyDescent="0.2">
      <c r="A743" s="322" t="s">
        <v>4549</v>
      </c>
      <c r="B743" s="312" t="s">
        <v>8077</v>
      </c>
      <c r="C743" s="297" t="s">
        <v>153</v>
      </c>
      <c r="D743" s="297" t="s">
        <v>2066</v>
      </c>
      <c r="E743" s="436">
        <v>5500</v>
      </c>
      <c r="F743" s="297" t="s">
        <v>5310</v>
      </c>
      <c r="G743" s="297" t="s">
        <v>5311</v>
      </c>
      <c r="H743" s="297" t="s">
        <v>2066</v>
      </c>
      <c r="I743" s="104" t="str">
        <f>VLOOKUP(F743,'[2]reporte_padron_nominal (3)'!$S$5:$AG$1309,14,FALSE)</f>
        <v>Superior completo</v>
      </c>
      <c r="J743" s="104" t="str">
        <f>VLOOKUP(F743,'[2]reporte_padron_nominal (3)'!$S$5:$AG$1309,15,FALSE)</f>
        <v>MEDICO CIRUJANO</v>
      </c>
      <c r="K743" s="131"/>
      <c r="L743" s="131"/>
      <c r="M743" s="130"/>
      <c r="N743" s="130">
        <v>6</v>
      </c>
      <c r="O743" s="130">
        <v>6</v>
      </c>
      <c r="P743" s="130">
        <f t="shared" si="12"/>
        <v>33000</v>
      </c>
      <c r="Q743" s="130">
        <v>12</v>
      </c>
      <c r="R743" s="130">
        <v>12</v>
      </c>
    </row>
    <row r="744" spans="1:18" s="40" customFormat="1" x14ac:dyDescent="0.2">
      <c r="A744" s="322" t="s">
        <v>4549</v>
      </c>
      <c r="B744" s="312" t="s">
        <v>8077</v>
      </c>
      <c r="C744" s="297" t="s">
        <v>153</v>
      </c>
      <c r="D744" s="297" t="s">
        <v>2066</v>
      </c>
      <c r="E744" s="436">
        <v>5500</v>
      </c>
      <c r="F744" s="297" t="s">
        <v>5312</v>
      </c>
      <c r="G744" s="297" t="s">
        <v>5313</v>
      </c>
      <c r="H744" s="297" t="s">
        <v>2066</v>
      </c>
      <c r="I744" s="104" t="str">
        <f>VLOOKUP(F744,'[2]reporte_padron_nominal (3)'!$S$5:$AG$1309,14,FALSE)</f>
        <v>Superior completo</v>
      </c>
      <c r="J744" s="104" t="str">
        <f>VLOOKUP(F744,'[2]reporte_padron_nominal (3)'!$S$5:$AG$1309,15,FALSE)</f>
        <v>MEDICO CIRUJANO</v>
      </c>
      <c r="K744" s="131"/>
      <c r="L744" s="131"/>
      <c r="M744" s="130"/>
      <c r="N744" s="130">
        <v>6</v>
      </c>
      <c r="O744" s="130">
        <v>6</v>
      </c>
      <c r="P744" s="130">
        <f t="shared" si="12"/>
        <v>33000</v>
      </c>
      <c r="Q744" s="130">
        <v>12</v>
      </c>
      <c r="R744" s="130">
        <v>12</v>
      </c>
    </row>
    <row r="745" spans="1:18" s="40" customFormat="1" x14ac:dyDescent="0.2">
      <c r="A745" s="322" t="s">
        <v>4549</v>
      </c>
      <c r="B745" s="312" t="s">
        <v>8077</v>
      </c>
      <c r="C745" s="297" t="s">
        <v>153</v>
      </c>
      <c r="D745" s="297" t="s">
        <v>2066</v>
      </c>
      <c r="E745" s="436">
        <v>5500</v>
      </c>
      <c r="F745" s="297" t="s">
        <v>5314</v>
      </c>
      <c r="G745" s="297" t="s">
        <v>5315</v>
      </c>
      <c r="H745" s="297" t="s">
        <v>2066</v>
      </c>
      <c r="I745" s="104" t="str">
        <f>VLOOKUP(F745,'[2]reporte_padron_nominal (3)'!$S$5:$AG$1309,14,FALSE)</f>
        <v>Superior completo</v>
      </c>
      <c r="J745" s="104" t="str">
        <f>VLOOKUP(F745,'[2]reporte_padron_nominal (3)'!$S$5:$AG$1309,15,FALSE)</f>
        <v>MEDICO CIRUJANO</v>
      </c>
      <c r="K745" s="131"/>
      <c r="L745" s="131"/>
      <c r="M745" s="130"/>
      <c r="N745" s="130">
        <v>6</v>
      </c>
      <c r="O745" s="130">
        <v>6</v>
      </c>
      <c r="P745" s="130">
        <f t="shared" si="12"/>
        <v>33000</v>
      </c>
      <c r="Q745" s="130">
        <v>12</v>
      </c>
      <c r="R745" s="130">
        <v>12</v>
      </c>
    </row>
    <row r="746" spans="1:18" s="40" customFormat="1" x14ac:dyDescent="0.2">
      <c r="A746" s="322" t="s">
        <v>4549</v>
      </c>
      <c r="B746" s="312" t="s">
        <v>8077</v>
      </c>
      <c r="C746" s="297" t="s">
        <v>153</v>
      </c>
      <c r="D746" s="297" t="s">
        <v>2066</v>
      </c>
      <c r="E746" s="436">
        <v>5500</v>
      </c>
      <c r="F746" s="297" t="s">
        <v>5316</v>
      </c>
      <c r="G746" s="297" t="s">
        <v>5317</v>
      </c>
      <c r="H746" s="297" t="s">
        <v>2066</v>
      </c>
      <c r="I746" s="104" t="str">
        <f>VLOOKUP(F746,'[2]reporte_padron_nominal (3)'!$S$5:$AG$1309,14,FALSE)</f>
        <v>Superior completo</v>
      </c>
      <c r="J746" s="104" t="str">
        <f>VLOOKUP(F746,'[2]reporte_padron_nominal (3)'!$S$5:$AG$1309,15,FALSE)</f>
        <v>MEDICO CIRUJANO</v>
      </c>
      <c r="K746" s="131"/>
      <c r="L746" s="131"/>
      <c r="M746" s="130"/>
      <c r="N746" s="130">
        <v>6</v>
      </c>
      <c r="O746" s="130">
        <v>6</v>
      </c>
      <c r="P746" s="130">
        <f t="shared" si="12"/>
        <v>33000</v>
      </c>
      <c r="Q746" s="130">
        <v>12</v>
      </c>
      <c r="R746" s="130">
        <v>12</v>
      </c>
    </row>
    <row r="747" spans="1:18" s="40" customFormat="1" x14ac:dyDescent="0.2">
      <c r="A747" s="322" t="s">
        <v>4549</v>
      </c>
      <c r="B747" s="312" t="s">
        <v>8077</v>
      </c>
      <c r="C747" s="297" t="s">
        <v>153</v>
      </c>
      <c r="D747" s="297" t="s">
        <v>2066</v>
      </c>
      <c r="E747" s="436">
        <v>5500</v>
      </c>
      <c r="F747" s="297" t="s">
        <v>5318</v>
      </c>
      <c r="G747" s="297" t="s">
        <v>5319</v>
      </c>
      <c r="H747" s="297" t="s">
        <v>2066</v>
      </c>
      <c r="I747" s="104" t="str">
        <f>VLOOKUP(F747,'[2]reporte_padron_nominal (3)'!$S$5:$AG$1309,14,FALSE)</f>
        <v>Superior completo</v>
      </c>
      <c r="J747" s="104" t="str">
        <f>VLOOKUP(F747,'[2]reporte_padron_nominal (3)'!$S$5:$AG$1309,15,FALSE)</f>
        <v>MEDICO CIRUJANO</v>
      </c>
      <c r="K747" s="131"/>
      <c r="L747" s="131"/>
      <c r="M747" s="130"/>
      <c r="N747" s="130">
        <v>6</v>
      </c>
      <c r="O747" s="130">
        <v>6</v>
      </c>
      <c r="P747" s="130">
        <f t="shared" si="12"/>
        <v>33000</v>
      </c>
      <c r="Q747" s="130">
        <v>12</v>
      </c>
      <c r="R747" s="130">
        <v>12</v>
      </c>
    </row>
    <row r="748" spans="1:18" s="40" customFormat="1" x14ac:dyDescent="0.2">
      <c r="A748" s="322" t="s">
        <v>4549</v>
      </c>
      <c r="B748" s="312" t="s">
        <v>8077</v>
      </c>
      <c r="C748" s="297" t="s">
        <v>153</v>
      </c>
      <c r="D748" s="297" t="s">
        <v>2066</v>
      </c>
      <c r="E748" s="436">
        <v>5500</v>
      </c>
      <c r="F748" s="297" t="s">
        <v>5320</v>
      </c>
      <c r="G748" s="297" t="s">
        <v>5321</v>
      </c>
      <c r="H748" s="297" t="s">
        <v>2066</v>
      </c>
      <c r="I748" s="104" t="str">
        <f>VLOOKUP(F748,'[2]reporte_padron_nominal (3)'!$S$5:$AG$1309,14,FALSE)</f>
        <v>Superior completo</v>
      </c>
      <c r="J748" s="104" t="str">
        <f>VLOOKUP(F748,'[2]reporte_padron_nominal (3)'!$S$5:$AG$1309,15,FALSE)</f>
        <v>MEDICO CIRUJANO</v>
      </c>
      <c r="K748" s="131"/>
      <c r="L748" s="131"/>
      <c r="M748" s="130"/>
      <c r="N748" s="130">
        <v>6</v>
      </c>
      <c r="O748" s="130">
        <v>6</v>
      </c>
      <c r="P748" s="130">
        <f t="shared" si="12"/>
        <v>33000</v>
      </c>
      <c r="Q748" s="130">
        <v>12</v>
      </c>
      <c r="R748" s="130">
        <v>12</v>
      </c>
    </row>
    <row r="749" spans="1:18" s="40" customFormat="1" x14ac:dyDescent="0.2">
      <c r="A749" s="322" t="s">
        <v>4549</v>
      </c>
      <c r="B749" s="312" t="s">
        <v>8077</v>
      </c>
      <c r="C749" s="297" t="s">
        <v>153</v>
      </c>
      <c r="D749" s="297" t="s">
        <v>2066</v>
      </c>
      <c r="E749" s="436">
        <v>5500</v>
      </c>
      <c r="F749" s="297" t="s">
        <v>5322</v>
      </c>
      <c r="G749" s="297" t="s">
        <v>5323</v>
      </c>
      <c r="H749" s="297" t="s">
        <v>2066</v>
      </c>
      <c r="I749" s="104" t="str">
        <f>VLOOKUP(F749,'[2]reporte_padron_nominal (3)'!$S$5:$AG$1309,14,FALSE)</f>
        <v>Superior completo</v>
      </c>
      <c r="J749" s="104" t="str">
        <f>VLOOKUP(F749,'[2]reporte_padron_nominal (3)'!$S$5:$AG$1309,15,FALSE)</f>
        <v>MEDICO CIRUJANO</v>
      </c>
      <c r="K749" s="131"/>
      <c r="L749" s="131"/>
      <c r="M749" s="130"/>
      <c r="N749" s="130">
        <v>6</v>
      </c>
      <c r="O749" s="130">
        <v>6</v>
      </c>
      <c r="P749" s="130">
        <f t="shared" si="12"/>
        <v>33000</v>
      </c>
      <c r="Q749" s="130">
        <v>12</v>
      </c>
      <c r="R749" s="130">
        <v>12</v>
      </c>
    </row>
    <row r="750" spans="1:18" s="40" customFormat="1" x14ac:dyDescent="0.2">
      <c r="A750" s="322" t="s">
        <v>4549</v>
      </c>
      <c r="B750" s="312" t="s">
        <v>8077</v>
      </c>
      <c r="C750" s="297" t="s">
        <v>153</v>
      </c>
      <c r="D750" s="297" t="s">
        <v>2066</v>
      </c>
      <c r="E750" s="436">
        <v>5500</v>
      </c>
      <c r="F750" s="297" t="s">
        <v>5071</v>
      </c>
      <c r="G750" s="297" t="s">
        <v>5072</v>
      </c>
      <c r="H750" s="297" t="s">
        <v>2066</v>
      </c>
      <c r="I750" s="104" t="str">
        <f>VLOOKUP(F750,'[2]reporte_padron_nominal (3)'!$S$5:$AG$1309,14,FALSE)</f>
        <v>Superior completo</v>
      </c>
      <c r="J750" s="104" t="str">
        <f>VLOOKUP(F750,'[2]reporte_padron_nominal (3)'!$S$5:$AG$1309,15,FALSE)</f>
        <v>MEDICO CIRUJANO</v>
      </c>
      <c r="K750" s="131"/>
      <c r="L750" s="131"/>
      <c r="M750" s="130"/>
      <c r="N750" s="130">
        <v>6</v>
      </c>
      <c r="O750" s="130">
        <v>6</v>
      </c>
      <c r="P750" s="130">
        <f t="shared" si="12"/>
        <v>33000</v>
      </c>
      <c r="Q750" s="130">
        <v>12</v>
      </c>
      <c r="R750" s="130">
        <v>12</v>
      </c>
    </row>
    <row r="751" spans="1:18" s="40" customFormat="1" x14ac:dyDescent="0.2">
      <c r="A751" s="322" t="s">
        <v>4549</v>
      </c>
      <c r="B751" s="312" t="s">
        <v>8077</v>
      </c>
      <c r="C751" s="297" t="s">
        <v>153</v>
      </c>
      <c r="D751" s="297" t="s">
        <v>2066</v>
      </c>
      <c r="E751" s="436">
        <v>5500</v>
      </c>
      <c r="F751" s="297" t="s">
        <v>5324</v>
      </c>
      <c r="G751" s="297" t="s">
        <v>5066</v>
      </c>
      <c r="H751" s="297" t="s">
        <v>2066</v>
      </c>
      <c r="I751" s="104" t="str">
        <f>VLOOKUP(F751,'[2]reporte_padron_nominal (3)'!$S$5:$AG$1309,14,FALSE)</f>
        <v>Superior completo</v>
      </c>
      <c r="J751" s="104" t="str">
        <f>VLOOKUP(F751,'[2]reporte_padron_nominal (3)'!$S$5:$AG$1309,15,FALSE)</f>
        <v>MEDICO CIRUJANO</v>
      </c>
      <c r="K751" s="131"/>
      <c r="L751" s="131"/>
      <c r="M751" s="130"/>
      <c r="N751" s="130">
        <v>6</v>
      </c>
      <c r="O751" s="130">
        <v>6</v>
      </c>
      <c r="P751" s="130">
        <f t="shared" si="12"/>
        <v>33000</v>
      </c>
      <c r="Q751" s="130">
        <v>12</v>
      </c>
      <c r="R751" s="130">
        <v>12</v>
      </c>
    </row>
    <row r="752" spans="1:18" s="40" customFormat="1" x14ac:dyDescent="0.2">
      <c r="A752" s="322" t="s">
        <v>4549</v>
      </c>
      <c r="B752" s="312" t="s">
        <v>8077</v>
      </c>
      <c r="C752" s="297" t="s">
        <v>153</v>
      </c>
      <c r="D752" s="297" t="s">
        <v>2066</v>
      </c>
      <c r="E752" s="436">
        <v>5500</v>
      </c>
      <c r="F752" s="297" t="s">
        <v>5325</v>
      </c>
      <c r="G752" s="297" t="s">
        <v>5326</v>
      </c>
      <c r="H752" s="297" t="s">
        <v>2066</v>
      </c>
      <c r="I752" s="104" t="s">
        <v>4764</v>
      </c>
      <c r="J752" s="104" t="s">
        <v>2066</v>
      </c>
      <c r="K752" s="131"/>
      <c r="L752" s="131"/>
      <c r="M752" s="130"/>
      <c r="N752" s="130">
        <v>6</v>
      </c>
      <c r="O752" s="130">
        <v>6</v>
      </c>
      <c r="P752" s="130">
        <f t="shared" si="12"/>
        <v>33000</v>
      </c>
      <c r="Q752" s="130">
        <v>12</v>
      </c>
      <c r="R752" s="130">
        <v>12</v>
      </c>
    </row>
    <row r="753" spans="1:18" s="40" customFormat="1" x14ac:dyDescent="0.2">
      <c r="A753" s="322" t="s">
        <v>4549</v>
      </c>
      <c r="B753" s="312" t="s">
        <v>8077</v>
      </c>
      <c r="C753" s="297" t="s">
        <v>153</v>
      </c>
      <c r="D753" s="297" t="s">
        <v>2066</v>
      </c>
      <c r="E753" s="436">
        <v>5500</v>
      </c>
      <c r="F753" s="297" t="s">
        <v>5053</v>
      </c>
      <c r="G753" s="297" t="s">
        <v>5327</v>
      </c>
      <c r="H753" s="297" t="s">
        <v>2066</v>
      </c>
      <c r="I753" s="104" t="str">
        <f>VLOOKUP(F753,'[2]reporte_padron_nominal (3)'!$S$5:$AG$1309,14,FALSE)</f>
        <v>Superior completo</v>
      </c>
      <c r="J753" s="104" t="str">
        <f>VLOOKUP(F753,'[2]reporte_padron_nominal (3)'!$S$5:$AG$1309,15,FALSE)</f>
        <v>MEDICO CIRUJANO</v>
      </c>
      <c r="K753" s="131"/>
      <c r="L753" s="131"/>
      <c r="M753" s="130"/>
      <c r="N753" s="130">
        <v>6</v>
      </c>
      <c r="O753" s="130">
        <v>6</v>
      </c>
      <c r="P753" s="130">
        <f t="shared" si="12"/>
        <v>33000</v>
      </c>
      <c r="Q753" s="130">
        <v>12</v>
      </c>
      <c r="R753" s="130">
        <v>12</v>
      </c>
    </row>
    <row r="754" spans="1:18" s="40" customFormat="1" x14ac:dyDescent="0.2">
      <c r="A754" s="322" t="s">
        <v>4549</v>
      </c>
      <c r="B754" s="312" t="s">
        <v>8077</v>
      </c>
      <c r="C754" s="297" t="s">
        <v>153</v>
      </c>
      <c r="D754" s="297" t="s">
        <v>2066</v>
      </c>
      <c r="E754" s="436">
        <v>5500</v>
      </c>
      <c r="F754" s="297" t="s">
        <v>5059</v>
      </c>
      <c r="G754" s="297" t="s">
        <v>5060</v>
      </c>
      <c r="H754" s="297" t="s">
        <v>2066</v>
      </c>
      <c r="I754" s="104" t="str">
        <f>VLOOKUP(F754,'[2]reporte_padron_nominal (3)'!$S$5:$AG$1309,14,FALSE)</f>
        <v>Superior completo</v>
      </c>
      <c r="J754" s="104" t="str">
        <f>VLOOKUP(F754,'[2]reporte_padron_nominal (3)'!$S$5:$AG$1309,15,FALSE)</f>
        <v>MEDICO CIRUJANO</v>
      </c>
      <c r="K754" s="131"/>
      <c r="L754" s="131"/>
      <c r="M754" s="130"/>
      <c r="N754" s="130">
        <v>6</v>
      </c>
      <c r="O754" s="130">
        <v>6</v>
      </c>
      <c r="P754" s="130">
        <f t="shared" si="12"/>
        <v>33000</v>
      </c>
      <c r="Q754" s="130">
        <v>12</v>
      </c>
      <c r="R754" s="130">
        <v>12</v>
      </c>
    </row>
    <row r="755" spans="1:18" s="40" customFormat="1" x14ac:dyDescent="0.2">
      <c r="A755" s="322" t="s">
        <v>4549</v>
      </c>
      <c r="B755" s="312" t="s">
        <v>8077</v>
      </c>
      <c r="C755" s="297" t="s">
        <v>153</v>
      </c>
      <c r="D755" s="297" t="s">
        <v>579</v>
      </c>
      <c r="E755" s="436">
        <v>2000</v>
      </c>
      <c r="F755" s="297" t="s">
        <v>1108</v>
      </c>
      <c r="G755" s="297" t="s">
        <v>1109</v>
      </c>
      <c r="H755" s="297" t="s">
        <v>579</v>
      </c>
      <c r="I755" s="104" t="str">
        <f>VLOOKUP(F755,'[2]reporte_padron_nominal (3)'!$S$5:$AG$1309,14,FALSE)</f>
        <v>Técnico superior completo</v>
      </c>
      <c r="J755" s="104" t="str">
        <f>VLOOKUP(F755,'[2]reporte_padron_nominal (3)'!$S$5:$AG$1309,15,FALSE)</f>
        <v>TECNICO EN ENFERMERIA</v>
      </c>
      <c r="K755" s="131"/>
      <c r="L755" s="131"/>
      <c r="M755" s="130"/>
      <c r="N755" s="130">
        <v>6</v>
      </c>
      <c r="O755" s="130">
        <v>6</v>
      </c>
      <c r="P755" s="130">
        <f t="shared" si="12"/>
        <v>12000</v>
      </c>
      <c r="Q755" s="130">
        <v>12</v>
      </c>
      <c r="R755" s="130">
        <v>12</v>
      </c>
    </row>
    <row r="756" spans="1:18" s="40" customFormat="1" x14ac:dyDescent="0.2">
      <c r="A756" s="322" t="s">
        <v>4549</v>
      </c>
      <c r="B756" s="312" t="s">
        <v>8077</v>
      </c>
      <c r="C756" s="297" t="s">
        <v>153</v>
      </c>
      <c r="D756" s="297" t="s">
        <v>579</v>
      </c>
      <c r="E756" s="436">
        <v>2000</v>
      </c>
      <c r="F756" s="297" t="s">
        <v>5051</v>
      </c>
      <c r="G756" s="297" t="s">
        <v>5052</v>
      </c>
      <c r="H756" s="297" t="s">
        <v>579</v>
      </c>
      <c r="I756" s="104" t="str">
        <f>VLOOKUP(F756,'[2]reporte_padron_nominal (3)'!$S$5:$AG$1309,14,FALSE)</f>
        <v>Técnico superior completo</v>
      </c>
      <c r="J756" s="104" t="str">
        <f>VLOOKUP(F756,'[2]reporte_padron_nominal (3)'!$S$5:$AG$1309,15,FALSE)</f>
        <v>TECNICO EN ENFERMERIA</v>
      </c>
      <c r="K756" s="131"/>
      <c r="L756" s="131"/>
      <c r="M756" s="130"/>
      <c r="N756" s="130">
        <v>6</v>
      </c>
      <c r="O756" s="130">
        <v>6</v>
      </c>
      <c r="P756" s="130">
        <f t="shared" si="12"/>
        <v>12000</v>
      </c>
      <c r="Q756" s="130">
        <v>12</v>
      </c>
      <c r="R756" s="130">
        <v>12</v>
      </c>
    </row>
    <row r="757" spans="1:18" s="40" customFormat="1" x14ac:dyDescent="0.2">
      <c r="A757" s="322" t="s">
        <v>4549</v>
      </c>
      <c r="B757" s="312" t="s">
        <v>8077</v>
      </c>
      <c r="C757" s="297" t="s">
        <v>153</v>
      </c>
      <c r="D757" s="297" t="s">
        <v>1457</v>
      </c>
      <c r="E757" s="436">
        <v>1400</v>
      </c>
      <c r="F757" s="297" t="s">
        <v>5328</v>
      </c>
      <c r="G757" s="297" t="s">
        <v>5329</v>
      </c>
      <c r="H757" s="297" t="s">
        <v>1457</v>
      </c>
      <c r="I757" s="104" t="str">
        <f>VLOOKUP(F757,'[2]reporte_padron_nominal (3)'!$S$5:$AG$1309,14,FALSE)</f>
        <v>Secundaria completa</v>
      </c>
      <c r="J757" s="104" t="e">
        <f>VLOOKUP(F757,'[2]reporte_padron_nominal (3)'!$S$5:$AG$1309,15,FALSE)</f>
        <v>#REF!</v>
      </c>
      <c r="K757" s="131"/>
      <c r="L757" s="131"/>
      <c r="M757" s="130"/>
      <c r="N757" s="130">
        <v>6</v>
      </c>
      <c r="O757" s="130">
        <v>6</v>
      </c>
      <c r="P757" s="130">
        <f t="shared" si="12"/>
        <v>8400</v>
      </c>
      <c r="Q757" s="130">
        <v>12</v>
      </c>
      <c r="R757" s="130">
        <v>12</v>
      </c>
    </row>
    <row r="758" spans="1:18" s="40" customFormat="1" x14ac:dyDescent="0.2">
      <c r="A758" s="322" t="s">
        <v>4549</v>
      </c>
      <c r="B758" s="312" t="s">
        <v>8077</v>
      </c>
      <c r="C758" s="297" t="s">
        <v>153</v>
      </c>
      <c r="D758" s="297" t="s">
        <v>5151</v>
      </c>
      <c r="E758" s="436">
        <v>4500</v>
      </c>
      <c r="F758" s="297" t="s">
        <v>5330</v>
      </c>
      <c r="G758" s="297" t="s">
        <v>5082</v>
      </c>
      <c r="H758" s="297" t="s">
        <v>5151</v>
      </c>
      <c r="I758" s="104" t="str">
        <f>VLOOKUP(F758,'[2]reporte_padron_nominal (3)'!$S$5:$AG$1309,14,FALSE)</f>
        <v>Superior completo</v>
      </c>
      <c r="J758" s="104" t="str">
        <f>VLOOKUP(F758,'[2]reporte_padron_nominal (3)'!$S$5:$AG$1309,15,FALSE)</f>
        <v>ENFERMERA(O)</v>
      </c>
      <c r="K758" s="131"/>
      <c r="L758" s="131"/>
      <c r="M758" s="130"/>
      <c r="N758" s="130">
        <v>6</v>
      </c>
      <c r="O758" s="130">
        <v>6</v>
      </c>
      <c r="P758" s="130">
        <f t="shared" si="12"/>
        <v>27000</v>
      </c>
      <c r="Q758" s="130">
        <v>12</v>
      </c>
      <c r="R758" s="130">
        <v>12</v>
      </c>
    </row>
    <row r="759" spans="1:18" s="40" customFormat="1" x14ac:dyDescent="0.2">
      <c r="A759" s="322" t="s">
        <v>4549</v>
      </c>
      <c r="B759" s="312" t="s">
        <v>8077</v>
      </c>
      <c r="C759" s="297" t="s">
        <v>153</v>
      </c>
      <c r="D759" s="297" t="s">
        <v>5151</v>
      </c>
      <c r="E759" s="436">
        <v>4500</v>
      </c>
      <c r="F759" s="297" t="s">
        <v>5331</v>
      </c>
      <c r="G759" s="297" t="s">
        <v>5332</v>
      </c>
      <c r="H759" s="297" t="s">
        <v>5151</v>
      </c>
      <c r="I759" s="104" t="str">
        <f>VLOOKUP(F759,'[2]reporte_padron_nominal (3)'!$S$5:$AG$1309,14,FALSE)</f>
        <v>Superior completo</v>
      </c>
      <c r="J759" s="104" t="str">
        <f>VLOOKUP(F759,'[2]reporte_padron_nominal (3)'!$S$5:$AG$1309,15,FALSE)</f>
        <v>ENFERMERA(O)</v>
      </c>
      <c r="K759" s="131"/>
      <c r="L759" s="131"/>
      <c r="M759" s="130"/>
      <c r="N759" s="130">
        <v>6</v>
      </c>
      <c r="O759" s="130">
        <v>6</v>
      </c>
      <c r="P759" s="130">
        <f t="shared" si="12"/>
        <v>27000</v>
      </c>
      <c r="Q759" s="130">
        <v>12</v>
      </c>
      <c r="R759" s="130">
        <v>12</v>
      </c>
    </row>
    <row r="760" spans="1:18" s="40" customFormat="1" x14ac:dyDescent="0.2">
      <c r="A760" s="322" t="s">
        <v>4549</v>
      </c>
      <c r="B760" s="312" t="s">
        <v>8077</v>
      </c>
      <c r="C760" s="297" t="s">
        <v>153</v>
      </c>
      <c r="D760" s="297" t="s">
        <v>5151</v>
      </c>
      <c r="E760" s="436">
        <v>4500</v>
      </c>
      <c r="F760" s="297" t="s">
        <v>5333</v>
      </c>
      <c r="G760" s="297" t="s">
        <v>5085</v>
      </c>
      <c r="H760" s="297" t="s">
        <v>5151</v>
      </c>
      <c r="I760" s="104" t="str">
        <f>VLOOKUP(F760,'[2]reporte_padron_nominal (3)'!$S$5:$AG$1309,14,FALSE)</f>
        <v>Superior completo</v>
      </c>
      <c r="J760" s="104" t="str">
        <f>VLOOKUP(F760,'[2]reporte_padron_nominal (3)'!$S$5:$AG$1309,15,FALSE)</f>
        <v>ENFERMERA(O)</v>
      </c>
      <c r="K760" s="131"/>
      <c r="L760" s="131"/>
      <c r="M760" s="130"/>
      <c r="N760" s="130">
        <v>6</v>
      </c>
      <c r="O760" s="130">
        <v>6</v>
      </c>
      <c r="P760" s="130">
        <f t="shared" si="12"/>
        <v>27000</v>
      </c>
      <c r="Q760" s="130">
        <v>12</v>
      </c>
      <c r="R760" s="130">
        <v>12</v>
      </c>
    </row>
    <row r="761" spans="1:18" s="40" customFormat="1" x14ac:dyDescent="0.2">
      <c r="A761" s="322" t="s">
        <v>4549</v>
      </c>
      <c r="B761" s="312" t="s">
        <v>8077</v>
      </c>
      <c r="C761" s="297" t="s">
        <v>153</v>
      </c>
      <c r="D761" s="297" t="s">
        <v>5151</v>
      </c>
      <c r="E761" s="436">
        <v>4500</v>
      </c>
      <c r="F761" s="297" t="s">
        <v>5334</v>
      </c>
      <c r="G761" s="297" t="s">
        <v>5335</v>
      </c>
      <c r="H761" s="297" t="s">
        <v>5151</v>
      </c>
      <c r="I761" s="104" t="str">
        <f>VLOOKUP(F761,'[2]reporte_padron_nominal (3)'!$S$5:$AG$1309,14,FALSE)</f>
        <v>Superior completo</v>
      </c>
      <c r="J761" s="104" t="str">
        <f>VLOOKUP(F761,'[2]reporte_padron_nominal (3)'!$S$5:$AG$1309,15,FALSE)</f>
        <v>ENFERMERA(O)</v>
      </c>
      <c r="K761" s="131"/>
      <c r="L761" s="131"/>
      <c r="M761" s="130"/>
      <c r="N761" s="130">
        <v>6</v>
      </c>
      <c r="O761" s="130">
        <v>6</v>
      </c>
      <c r="P761" s="130">
        <f t="shared" si="12"/>
        <v>27000</v>
      </c>
      <c r="Q761" s="130">
        <v>12</v>
      </c>
      <c r="R761" s="130">
        <v>12</v>
      </c>
    </row>
    <row r="762" spans="1:18" s="40" customFormat="1" x14ac:dyDescent="0.2">
      <c r="A762" s="322" t="s">
        <v>4549</v>
      </c>
      <c r="B762" s="312" t="s">
        <v>8077</v>
      </c>
      <c r="C762" s="297" t="s">
        <v>153</v>
      </c>
      <c r="D762" s="297" t="s">
        <v>5151</v>
      </c>
      <c r="E762" s="436">
        <v>4500</v>
      </c>
      <c r="F762" s="297" t="s">
        <v>5336</v>
      </c>
      <c r="G762" s="297" t="s">
        <v>5337</v>
      </c>
      <c r="H762" s="297" t="s">
        <v>5151</v>
      </c>
      <c r="I762" s="104" t="str">
        <f>VLOOKUP(F762,'[2]reporte_padron_nominal (3)'!$S$5:$AG$1309,14,FALSE)</f>
        <v>Superior completo</v>
      </c>
      <c r="J762" s="104" t="str">
        <f>VLOOKUP(F762,'[2]reporte_padron_nominal (3)'!$S$5:$AG$1309,15,FALSE)</f>
        <v>ENFERMERA(O)</v>
      </c>
      <c r="K762" s="131"/>
      <c r="L762" s="131"/>
      <c r="M762" s="130"/>
      <c r="N762" s="130">
        <v>6</v>
      </c>
      <c r="O762" s="130">
        <v>6</v>
      </c>
      <c r="P762" s="130">
        <f t="shared" si="12"/>
        <v>27000</v>
      </c>
      <c r="Q762" s="130">
        <v>12</v>
      </c>
      <c r="R762" s="130">
        <v>12</v>
      </c>
    </row>
    <row r="763" spans="1:18" s="40" customFormat="1" x14ac:dyDescent="0.2">
      <c r="A763" s="322" t="s">
        <v>4549</v>
      </c>
      <c r="B763" s="312" t="s">
        <v>8077</v>
      </c>
      <c r="C763" s="297" t="s">
        <v>153</v>
      </c>
      <c r="D763" s="297" t="s">
        <v>5151</v>
      </c>
      <c r="E763" s="436">
        <v>4500</v>
      </c>
      <c r="F763" s="297" t="s">
        <v>5338</v>
      </c>
      <c r="G763" s="297" t="s">
        <v>5091</v>
      </c>
      <c r="H763" s="297" t="s">
        <v>5151</v>
      </c>
      <c r="I763" s="104" t="str">
        <f>VLOOKUP(F763,'[2]reporte_padron_nominal (3)'!$S$5:$AG$1309,14,FALSE)</f>
        <v>Superior completo</v>
      </c>
      <c r="J763" s="104" t="str">
        <f>VLOOKUP(F763,'[2]reporte_padron_nominal (3)'!$S$5:$AG$1309,15,FALSE)</f>
        <v>ENFERMERA(O)</v>
      </c>
      <c r="K763" s="131"/>
      <c r="L763" s="131"/>
      <c r="M763" s="130"/>
      <c r="N763" s="130">
        <v>6</v>
      </c>
      <c r="O763" s="130">
        <v>6</v>
      </c>
      <c r="P763" s="130">
        <f t="shared" si="12"/>
        <v>27000</v>
      </c>
      <c r="Q763" s="130">
        <v>12</v>
      </c>
      <c r="R763" s="130">
        <v>12</v>
      </c>
    </row>
    <row r="764" spans="1:18" s="40" customFormat="1" x14ac:dyDescent="0.2">
      <c r="A764" s="322" t="s">
        <v>4549</v>
      </c>
      <c r="B764" s="312" t="s">
        <v>8077</v>
      </c>
      <c r="C764" s="297" t="s">
        <v>153</v>
      </c>
      <c r="D764" s="297" t="s">
        <v>5151</v>
      </c>
      <c r="E764" s="436">
        <v>4500</v>
      </c>
      <c r="F764" s="297" t="s">
        <v>5339</v>
      </c>
      <c r="G764" s="297" t="s">
        <v>5083</v>
      </c>
      <c r="H764" s="297" t="s">
        <v>5151</v>
      </c>
      <c r="I764" s="104" t="str">
        <f>VLOOKUP(F764,'[2]reporte_padron_nominal (3)'!$S$5:$AG$1309,14,FALSE)</f>
        <v>Superior completo</v>
      </c>
      <c r="J764" s="104" t="str">
        <f>VLOOKUP(F764,'[2]reporte_padron_nominal (3)'!$S$5:$AG$1309,15,FALSE)</f>
        <v>ENFERMERA(O)</v>
      </c>
      <c r="K764" s="131"/>
      <c r="L764" s="131"/>
      <c r="M764" s="130"/>
      <c r="N764" s="130">
        <v>6</v>
      </c>
      <c r="O764" s="130">
        <v>6</v>
      </c>
      <c r="P764" s="130">
        <f t="shared" si="12"/>
        <v>27000</v>
      </c>
      <c r="Q764" s="130">
        <v>12</v>
      </c>
      <c r="R764" s="130">
        <v>12</v>
      </c>
    </row>
    <row r="765" spans="1:18" s="40" customFormat="1" x14ac:dyDescent="0.2">
      <c r="A765" s="322" t="s">
        <v>4549</v>
      </c>
      <c r="B765" s="312" t="s">
        <v>8077</v>
      </c>
      <c r="C765" s="297" t="s">
        <v>153</v>
      </c>
      <c r="D765" s="297" t="s">
        <v>5151</v>
      </c>
      <c r="E765" s="436">
        <v>4500</v>
      </c>
      <c r="F765" s="297" t="s">
        <v>5340</v>
      </c>
      <c r="G765" s="297" t="s">
        <v>5341</v>
      </c>
      <c r="H765" s="297" t="s">
        <v>5151</v>
      </c>
      <c r="I765" s="104" t="str">
        <f>VLOOKUP(F765,'[2]reporte_padron_nominal (3)'!$S$5:$AG$1309,14,FALSE)</f>
        <v>Superior completo</v>
      </c>
      <c r="J765" s="104" t="str">
        <f>VLOOKUP(F765,'[2]reporte_padron_nominal (3)'!$S$5:$AG$1309,15,FALSE)</f>
        <v>ENFERMERA(O)</v>
      </c>
      <c r="K765" s="131"/>
      <c r="L765" s="131"/>
      <c r="M765" s="130"/>
      <c r="N765" s="130">
        <v>6</v>
      </c>
      <c r="O765" s="130">
        <v>6</v>
      </c>
      <c r="P765" s="130">
        <f t="shared" si="12"/>
        <v>27000</v>
      </c>
      <c r="Q765" s="130">
        <v>12</v>
      </c>
      <c r="R765" s="130">
        <v>12</v>
      </c>
    </row>
    <row r="766" spans="1:18" s="40" customFormat="1" x14ac:dyDescent="0.2">
      <c r="A766" s="322" t="s">
        <v>4549</v>
      </c>
      <c r="B766" s="312" t="s">
        <v>8077</v>
      </c>
      <c r="C766" s="297" t="s">
        <v>153</v>
      </c>
      <c r="D766" s="297" t="s">
        <v>5151</v>
      </c>
      <c r="E766" s="436">
        <v>4500</v>
      </c>
      <c r="F766" s="297" t="s">
        <v>5342</v>
      </c>
      <c r="G766" s="297" t="s">
        <v>5343</v>
      </c>
      <c r="H766" s="297" t="s">
        <v>5151</v>
      </c>
      <c r="I766" s="104" t="str">
        <f>VLOOKUP(F766,'[2]reporte_padron_nominal (3)'!$S$5:$AG$1309,14,FALSE)</f>
        <v>Superior completo</v>
      </c>
      <c r="J766" s="104" t="str">
        <f>VLOOKUP(F766,'[2]reporte_padron_nominal (3)'!$S$5:$AG$1309,15,FALSE)</f>
        <v>ENFERMERA(O)</v>
      </c>
      <c r="K766" s="131"/>
      <c r="L766" s="131"/>
      <c r="M766" s="130"/>
      <c r="N766" s="130">
        <v>6</v>
      </c>
      <c r="O766" s="130">
        <v>6</v>
      </c>
      <c r="P766" s="130">
        <f t="shared" si="12"/>
        <v>27000</v>
      </c>
      <c r="Q766" s="130">
        <v>12</v>
      </c>
      <c r="R766" s="130">
        <v>12</v>
      </c>
    </row>
    <row r="767" spans="1:18" s="40" customFormat="1" x14ac:dyDescent="0.2">
      <c r="A767" s="322" t="s">
        <v>4549</v>
      </c>
      <c r="B767" s="312" t="s">
        <v>8077</v>
      </c>
      <c r="C767" s="297" t="s">
        <v>153</v>
      </c>
      <c r="D767" s="297" t="s">
        <v>5151</v>
      </c>
      <c r="E767" s="436">
        <v>4500</v>
      </c>
      <c r="F767" s="297" t="s">
        <v>5344</v>
      </c>
      <c r="G767" s="297" t="s">
        <v>5092</v>
      </c>
      <c r="H767" s="297" t="s">
        <v>5151</v>
      </c>
      <c r="I767" s="104" t="str">
        <f>VLOOKUP(F767,'[2]reporte_padron_nominal (3)'!$S$5:$AG$1309,14,FALSE)</f>
        <v>Superior completo</v>
      </c>
      <c r="J767" s="104" t="str">
        <f>VLOOKUP(F767,'[2]reporte_padron_nominal (3)'!$S$5:$AG$1309,15,FALSE)</f>
        <v>ENFERMERA(O)</v>
      </c>
      <c r="K767" s="131"/>
      <c r="L767" s="131"/>
      <c r="M767" s="130"/>
      <c r="N767" s="130">
        <v>6</v>
      </c>
      <c r="O767" s="130">
        <v>6</v>
      </c>
      <c r="P767" s="130">
        <f t="shared" si="12"/>
        <v>27000</v>
      </c>
      <c r="Q767" s="130">
        <v>12</v>
      </c>
      <c r="R767" s="130">
        <v>12</v>
      </c>
    </row>
    <row r="768" spans="1:18" s="40" customFormat="1" x14ac:dyDescent="0.2">
      <c r="A768" s="322" t="s">
        <v>4549</v>
      </c>
      <c r="B768" s="312" t="s">
        <v>8077</v>
      </c>
      <c r="C768" s="297" t="s">
        <v>153</v>
      </c>
      <c r="D768" s="297" t="s">
        <v>5151</v>
      </c>
      <c r="E768" s="436">
        <v>4500</v>
      </c>
      <c r="F768" s="297" t="s">
        <v>5345</v>
      </c>
      <c r="G768" s="297" t="s">
        <v>5088</v>
      </c>
      <c r="H768" s="297" t="s">
        <v>5151</v>
      </c>
      <c r="I768" s="104" t="str">
        <f>VLOOKUP(F768,'[2]reporte_padron_nominal (3)'!$S$5:$AG$1309,14,FALSE)</f>
        <v>Superior completo</v>
      </c>
      <c r="J768" s="104" t="str">
        <f>VLOOKUP(F768,'[2]reporte_padron_nominal (3)'!$S$5:$AG$1309,15,FALSE)</f>
        <v>ENFERMERA(O)</v>
      </c>
      <c r="K768" s="131"/>
      <c r="L768" s="131"/>
      <c r="M768" s="130"/>
      <c r="N768" s="130">
        <v>6</v>
      </c>
      <c r="O768" s="130">
        <v>6</v>
      </c>
      <c r="P768" s="130">
        <f t="shared" si="12"/>
        <v>27000</v>
      </c>
      <c r="Q768" s="130">
        <v>12</v>
      </c>
      <c r="R768" s="130">
        <v>12</v>
      </c>
    </row>
    <row r="769" spans="1:18" s="40" customFormat="1" x14ac:dyDescent="0.2">
      <c r="A769" s="322" t="s">
        <v>4549</v>
      </c>
      <c r="B769" s="312" t="s">
        <v>8077</v>
      </c>
      <c r="C769" s="297" t="s">
        <v>153</v>
      </c>
      <c r="D769" s="297" t="s">
        <v>5151</v>
      </c>
      <c r="E769" s="436">
        <v>4500</v>
      </c>
      <c r="F769" s="297" t="s">
        <v>5346</v>
      </c>
      <c r="G769" s="297" t="s">
        <v>5093</v>
      </c>
      <c r="H769" s="297" t="s">
        <v>5151</v>
      </c>
      <c r="I769" s="104" t="str">
        <f>VLOOKUP(F769,'[2]reporte_padron_nominal (3)'!$S$5:$AG$1309,14,FALSE)</f>
        <v>Superior completo</v>
      </c>
      <c r="J769" s="104" t="str">
        <f>VLOOKUP(F769,'[2]reporte_padron_nominal (3)'!$S$5:$AG$1309,15,FALSE)</f>
        <v>ENFERMERA(O)</v>
      </c>
      <c r="K769" s="131"/>
      <c r="L769" s="131"/>
      <c r="M769" s="130"/>
      <c r="N769" s="130">
        <v>6</v>
      </c>
      <c r="O769" s="130">
        <v>6</v>
      </c>
      <c r="P769" s="130">
        <f t="shared" si="12"/>
        <v>27000</v>
      </c>
      <c r="Q769" s="130">
        <v>12</v>
      </c>
      <c r="R769" s="130">
        <v>12</v>
      </c>
    </row>
    <row r="770" spans="1:18" s="40" customFormat="1" x14ac:dyDescent="0.2">
      <c r="A770" s="322" t="s">
        <v>4549</v>
      </c>
      <c r="B770" s="312" t="s">
        <v>8077</v>
      </c>
      <c r="C770" s="297" t="s">
        <v>153</v>
      </c>
      <c r="D770" s="297" t="s">
        <v>5151</v>
      </c>
      <c r="E770" s="436">
        <v>4500</v>
      </c>
      <c r="F770" s="297" t="s">
        <v>5347</v>
      </c>
      <c r="G770" s="297" t="s">
        <v>5348</v>
      </c>
      <c r="H770" s="297" t="s">
        <v>5151</v>
      </c>
      <c r="I770" s="104" t="str">
        <f>VLOOKUP(F770,'[2]reporte_padron_nominal (3)'!$S$5:$AG$1309,14,FALSE)</f>
        <v>Superior completo</v>
      </c>
      <c r="J770" s="104" t="str">
        <f>VLOOKUP(F770,'[2]reporte_padron_nominal (3)'!$S$5:$AG$1309,15,FALSE)</f>
        <v>ENFERMERA(O)</v>
      </c>
      <c r="K770" s="131"/>
      <c r="L770" s="131"/>
      <c r="M770" s="130"/>
      <c r="N770" s="130">
        <v>6</v>
      </c>
      <c r="O770" s="130">
        <v>6</v>
      </c>
      <c r="P770" s="130">
        <f t="shared" si="12"/>
        <v>27000</v>
      </c>
      <c r="Q770" s="130">
        <v>12</v>
      </c>
      <c r="R770" s="130">
        <v>12</v>
      </c>
    </row>
    <row r="771" spans="1:18" s="40" customFormat="1" x14ac:dyDescent="0.2">
      <c r="A771" s="322" t="s">
        <v>4549</v>
      </c>
      <c r="B771" s="312" t="s">
        <v>8077</v>
      </c>
      <c r="C771" s="297" t="s">
        <v>153</v>
      </c>
      <c r="D771" s="297" t="s">
        <v>5151</v>
      </c>
      <c r="E771" s="436">
        <v>4500</v>
      </c>
      <c r="F771" s="297" t="s">
        <v>5349</v>
      </c>
      <c r="G771" s="297" t="s">
        <v>5350</v>
      </c>
      <c r="H771" s="297" t="s">
        <v>5151</v>
      </c>
      <c r="I771" s="104" t="str">
        <f>VLOOKUP(F771,'[2]reporte_padron_nominal (3)'!$S$5:$AG$1309,14,FALSE)</f>
        <v>Superior completo</v>
      </c>
      <c r="J771" s="104" t="str">
        <f>VLOOKUP(F771,'[2]reporte_padron_nominal (3)'!$S$5:$AG$1309,15,FALSE)</f>
        <v>ENFERMERA(O)</v>
      </c>
      <c r="K771" s="131"/>
      <c r="L771" s="131"/>
      <c r="M771" s="130"/>
      <c r="N771" s="130">
        <v>6</v>
      </c>
      <c r="O771" s="130">
        <v>6</v>
      </c>
      <c r="P771" s="130">
        <f t="shared" si="12"/>
        <v>27000</v>
      </c>
      <c r="Q771" s="130">
        <v>12</v>
      </c>
      <c r="R771" s="130">
        <v>12</v>
      </c>
    </row>
    <row r="772" spans="1:18" s="40" customFormat="1" x14ac:dyDescent="0.2">
      <c r="A772" s="322" t="s">
        <v>4549</v>
      </c>
      <c r="B772" s="312" t="s">
        <v>8077</v>
      </c>
      <c r="C772" s="297" t="s">
        <v>153</v>
      </c>
      <c r="D772" s="297" t="s">
        <v>5151</v>
      </c>
      <c r="E772" s="436">
        <v>4500</v>
      </c>
      <c r="F772" s="297" t="s">
        <v>5351</v>
      </c>
      <c r="G772" s="297" t="s">
        <v>5089</v>
      </c>
      <c r="H772" s="297" t="s">
        <v>5151</v>
      </c>
      <c r="I772" s="104" t="str">
        <f>VLOOKUP(F772,'[2]reporte_padron_nominal (3)'!$S$5:$AG$1309,14,FALSE)</f>
        <v>Superior completo</v>
      </c>
      <c r="J772" s="104" t="str">
        <f>VLOOKUP(F772,'[2]reporte_padron_nominal (3)'!$S$5:$AG$1309,15,FALSE)</f>
        <v>ENFERMERA(O)</v>
      </c>
      <c r="K772" s="131"/>
      <c r="L772" s="131"/>
      <c r="M772" s="130"/>
      <c r="N772" s="130">
        <v>6</v>
      </c>
      <c r="O772" s="130">
        <v>6</v>
      </c>
      <c r="P772" s="130">
        <f t="shared" si="12"/>
        <v>27000</v>
      </c>
      <c r="Q772" s="130">
        <v>12</v>
      </c>
      <c r="R772" s="130">
        <v>12</v>
      </c>
    </row>
    <row r="773" spans="1:18" s="40" customFormat="1" x14ac:dyDescent="0.2">
      <c r="A773" s="322" t="s">
        <v>4549</v>
      </c>
      <c r="B773" s="312" t="s">
        <v>8077</v>
      </c>
      <c r="C773" s="297" t="s">
        <v>153</v>
      </c>
      <c r="D773" s="297" t="s">
        <v>5151</v>
      </c>
      <c r="E773" s="436">
        <v>4500</v>
      </c>
      <c r="F773" s="297" t="s">
        <v>5352</v>
      </c>
      <c r="G773" s="297" t="s">
        <v>5353</v>
      </c>
      <c r="H773" s="297" t="s">
        <v>5151</v>
      </c>
      <c r="I773" s="104" t="str">
        <f>VLOOKUP(F773,'[2]reporte_padron_nominal (3)'!$S$5:$AG$1309,14,FALSE)</f>
        <v>Superior completo</v>
      </c>
      <c r="J773" s="104" t="str">
        <f>VLOOKUP(F773,'[2]reporte_padron_nominal (3)'!$S$5:$AG$1309,15,FALSE)</f>
        <v>ENFERMERA(O)</v>
      </c>
      <c r="K773" s="131"/>
      <c r="L773" s="131"/>
      <c r="M773" s="130"/>
      <c r="N773" s="130">
        <v>6</v>
      </c>
      <c r="O773" s="130">
        <v>6</v>
      </c>
      <c r="P773" s="130">
        <f t="shared" si="12"/>
        <v>27000</v>
      </c>
      <c r="Q773" s="130">
        <v>12</v>
      </c>
      <c r="R773" s="130">
        <v>12</v>
      </c>
    </row>
    <row r="774" spans="1:18" s="40" customFormat="1" x14ac:dyDescent="0.2">
      <c r="A774" s="322" t="s">
        <v>4549</v>
      </c>
      <c r="B774" s="312" t="s">
        <v>8077</v>
      </c>
      <c r="C774" s="297" t="s">
        <v>153</v>
      </c>
      <c r="D774" s="297" t="s">
        <v>5151</v>
      </c>
      <c r="E774" s="436">
        <v>4500</v>
      </c>
      <c r="F774" s="297" t="s">
        <v>5354</v>
      </c>
      <c r="G774" s="297" t="s">
        <v>5355</v>
      </c>
      <c r="H774" s="297" t="s">
        <v>5151</v>
      </c>
      <c r="I774" s="104" t="str">
        <f>VLOOKUP(F774,'[2]reporte_padron_nominal (3)'!$S$5:$AG$1309,14,FALSE)</f>
        <v>Superior completo</v>
      </c>
      <c r="J774" s="104" t="str">
        <f>VLOOKUP(F774,'[2]reporte_padron_nominal (3)'!$S$5:$AG$1309,15,FALSE)</f>
        <v>ENFERMERA(O)</v>
      </c>
      <c r="K774" s="131"/>
      <c r="L774" s="131"/>
      <c r="M774" s="130"/>
      <c r="N774" s="130">
        <v>6</v>
      </c>
      <c r="O774" s="130">
        <v>6</v>
      </c>
      <c r="P774" s="130">
        <f t="shared" si="12"/>
        <v>27000</v>
      </c>
      <c r="Q774" s="130">
        <v>12</v>
      </c>
      <c r="R774" s="130">
        <v>12</v>
      </c>
    </row>
    <row r="775" spans="1:18" s="40" customFormat="1" x14ac:dyDescent="0.2">
      <c r="A775" s="322" t="s">
        <v>4549</v>
      </c>
      <c r="B775" s="312" t="s">
        <v>8077</v>
      </c>
      <c r="C775" s="297" t="s">
        <v>153</v>
      </c>
      <c r="D775" s="297" t="s">
        <v>5151</v>
      </c>
      <c r="E775" s="436">
        <v>4500</v>
      </c>
      <c r="F775" s="297" t="s">
        <v>5356</v>
      </c>
      <c r="G775" s="297" t="s">
        <v>5357</v>
      </c>
      <c r="H775" s="297" t="s">
        <v>5151</v>
      </c>
      <c r="I775" s="104" t="str">
        <f>VLOOKUP(F775,'[2]reporte_padron_nominal (3)'!$S$5:$AG$1309,14,FALSE)</f>
        <v>Superior completo</v>
      </c>
      <c r="J775" s="104" t="str">
        <f>VLOOKUP(F775,'[2]reporte_padron_nominal (3)'!$S$5:$AG$1309,15,FALSE)</f>
        <v>ENFERMERA(O)</v>
      </c>
      <c r="K775" s="131"/>
      <c r="L775" s="131"/>
      <c r="M775" s="130"/>
      <c r="N775" s="130">
        <v>6</v>
      </c>
      <c r="O775" s="130">
        <v>6</v>
      </c>
      <c r="P775" s="130">
        <f t="shared" ref="P775:P812" si="13">+E775*O775</f>
        <v>27000</v>
      </c>
      <c r="Q775" s="130">
        <v>12</v>
      </c>
      <c r="R775" s="130">
        <v>12</v>
      </c>
    </row>
    <row r="776" spans="1:18" s="40" customFormat="1" x14ac:dyDescent="0.2">
      <c r="A776" s="322" t="s">
        <v>4549</v>
      </c>
      <c r="B776" s="312" t="s">
        <v>8077</v>
      </c>
      <c r="C776" s="297" t="s">
        <v>153</v>
      </c>
      <c r="D776" s="297" t="s">
        <v>5151</v>
      </c>
      <c r="E776" s="436">
        <v>4500</v>
      </c>
      <c r="F776" s="297" t="s">
        <v>5358</v>
      </c>
      <c r="G776" s="297" t="s">
        <v>5359</v>
      </c>
      <c r="H776" s="297" t="s">
        <v>5151</v>
      </c>
      <c r="I776" s="104" t="str">
        <f>VLOOKUP(F776,'[2]reporte_padron_nominal (3)'!$S$5:$AG$1309,14,FALSE)</f>
        <v>Superior completo</v>
      </c>
      <c r="J776" s="104" t="str">
        <f>VLOOKUP(F776,'[2]reporte_padron_nominal (3)'!$S$5:$AG$1309,15,FALSE)</f>
        <v>ENFERMERA(O)</v>
      </c>
      <c r="K776" s="131"/>
      <c r="L776" s="131"/>
      <c r="M776" s="130"/>
      <c r="N776" s="130">
        <v>6</v>
      </c>
      <c r="O776" s="130">
        <v>6</v>
      </c>
      <c r="P776" s="130">
        <f t="shared" si="13"/>
        <v>27000</v>
      </c>
      <c r="Q776" s="130">
        <v>12</v>
      </c>
      <c r="R776" s="130">
        <v>12</v>
      </c>
    </row>
    <row r="777" spans="1:18" s="40" customFormat="1" x14ac:dyDescent="0.2">
      <c r="A777" s="322" t="s">
        <v>4549</v>
      </c>
      <c r="B777" s="312" t="s">
        <v>8077</v>
      </c>
      <c r="C777" s="297" t="s">
        <v>153</v>
      </c>
      <c r="D777" s="297" t="s">
        <v>5151</v>
      </c>
      <c r="E777" s="436">
        <v>4500</v>
      </c>
      <c r="F777" s="297" t="s">
        <v>5360</v>
      </c>
      <c r="G777" s="297" t="s">
        <v>5104</v>
      </c>
      <c r="H777" s="297" t="s">
        <v>5151</v>
      </c>
      <c r="I777" s="104" t="s">
        <v>4764</v>
      </c>
      <c r="J777" s="104" t="s">
        <v>586</v>
      </c>
      <c r="K777" s="131"/>
      <c r="L777" s="131"/>
      <c r="M777" s="130"/>
      <c r="N777" s="130">
        <v>6</v>
      </c>
      <c r="O777" s="130">
        <v>6</v>
      </c>
      <c r="P777" s="130">
        <f t="shared" si="13"/>
        <v>27000</v>
      </c>
      <c r="Q777" s="130">
        <v>12</v>
      </c>
      <c r="R777" s="130">
        <v>12</v>
      </c>
    </row>
    <row r="778" spans="1:18" s="40" customFormat="1" x14ac:dyDescent="0.2">
      <c r="A778" s="322" t="s">
        <v>4549</v>
      </c>
      <c r="B778" s="312" t="s">
        <v>8077</v>
      </c>
      <c r="C778" s="297" t="s">
        <v>153</v>
      </c>
      <c r="D778" s="297" t="s">
        <v>579</v>
      </c>
      <c r="E778" s="436">
        <v>3000</v>
      </c>
      <c r="F778" s="297" t="s">
        <v>5361</v>
      </c>
      <c r="G778" s="297" t="s">
        <v>5107</v>
      </c>
      <c r="H778" s="297" t="s">
        <v>579</v>
      </c>
      <c r="I778" s="104" t="str">
        <f>VLOOKUP(F778,'[2]reporte_padron_nominal (3)'!$S$5:$AG$1309,14,FALSE)</f>
        <v>Técnico superior completo</v>
      </c>
      <c r="J778" s="104" t="str">
        <f>VLOOKUP(F778,'[2]reporte_padron_nominal (3)'!$S$5:$AG$1309,15,FALSE)</f>
        <v>TECNICO EN ENFERMERIA</v>
      </c>
      <c r="K778" s="131"/>
      <c r="L778" s="131"/>
      <c r="M778" s="130"/>
      <c r="N778" s="130">
        <v>6</v>
      </c>
      <c r="O778" s="130">
        <v>6</v>
      </c>
      <c r="P778" s="130">
        <f t="shared" si="13"/>
        <v>18000</v>
      </c>
      <c r="Q778" s="130">
        <v>12</v>
      </c>
      <c r="R778" s="130">
        <v>12</v>
      </c>
    </row>
    <row r="779" spans="1:18" s="40" customFormat="1" x14ac:dyDescent="0.2">
      <c r="A779" s="322" t="s">
        <v>4549</v>
      </c>
      <c r="B779" s="312" t="s">
        <v>8077</v>
      </c>
      <c r="C779" s="297" t="s">
        <v>153</v>
      </c>
      <c r="D779" s="297" t="s">
        <v>579</v>
      </c>
      <c r="E779" s="436">
        <v>3000</v>
      </c>
      <c r="F779" s="297" t="s">
        <v>5362</v>
      </c>
      <c r="G779" s="297" t="s">
        <v>5363</v>
      </c>
      <c r="H779" s="297" t="s">
        <v>579</v>
      </c>
      <c r="I779" s="104" t="str">
        <f>VLOOKUP(F779,'[2]reporte_padron_nominal (3)'!$S$5:$AG$1309,14,FALSE)</f>
        <v>Técnico superior completo</v>
      </c>
      <c r="J779" s="104" t="str">
        <f>VLOOKUP(F779,'[2]reporte_padron_nominal (3)'!$S$5:$AG$1309,15,FALSE)</f>
        <v>TECNICO EN ENFERMERIA</v>
      </c>
      <c r="K779" s="131"/>
      <c r="L779" s="131"/>
      <c r="M779" s="130"/>
      <c r="N779" s="130">
        <v>6</v>
      </c>
      <c r="O779" s="130">
        <v>6</v>
      </c>
      <c r="P779" s="130">
        <f t="shared" si="13"/>
        <v>18000</v>
      </c>
      <c r="Q779" s="130">
        <v>12</v>
      </c>
      <c r="R779" s="130">
        <v>12</v>
      </c>
    </row>
    <row r="780" spans="1:18" s="40" customFormat="1" x14ac:dyDescent="0.2">
      <c r="A780" s="322" t="s">
        <v>4549</v>
      </c>
      <c r="B780" s="312" t="s">
        <v>8077</v>
      </c>
      <c r="C780" s="297" t="s">
        <v>153</v>
      </c>
      <c r="D780" s="297" t="s">
        <v>579</v>
      </c>
      <c r="E780" s="436">
        <v>3000</v>
      </c>
      <c r="F780" s="297" t="s">
        <v>5364</v>
      </c>
      <c r="G780" s="297" t="s">
        <v>5365</v>
      </c>
      <c r="H780" s="297" t="s">
        <v>579</v>
      </c>
      <c r="I780" s="104" t="str">
        <f>VLOOKUP(F780,'[2]reporte_padron_nominal (3)'!$S$5:$AG$1309,14,FALSE)</f>
        <v>Técnico superior completo</v>
      </c>
      <c r="J780" s="104" t="str">
        <f>VLOOKUP(F780,'[2]reporte_padron_nominal (3)'!$S$5:$AG$1309,15,FALSE)</f>
        <v>TECNICO EN ENFERMERIA</v>
      </c>
      <c r="K780" s="131"/>
      <c r="L780" s="131"/>
      <c r="M780" s="130"/>
      <c r="N780" s="130">
        <v>6</v>
      </c>
      <c r="O780" s="130">
        <v>6</v>
      </c>
      <c r="P780" s="130">
        <f t="shared" si="13"/>
        <v>18000</v>
      </c>
      <c r="Q780" s="130">
        <v>12</v>
      </c>
      <c r="R780" s="130">
        <v>12</v>
      </c>
    </row>
    <row r="781" spans="1:18" s="40" customFormat="1" x14ac:dyDescent="0.2">
      <c r="A781" s="322" t="s">
        <v>4549</v>
      </c>
      <c r="B781" s="312" t="s">
        <v>8077</v>
      </c>
      <c r="C781" s="297" t="s">
        <v>153</v>
      </c>
      <c r="D781" s="297" t="s">
        <v>579</v>
      </c>
      <c r="E781" s="436">
        <v>3000</v>
      </c>
      <c r="F781" s="297" t="s">
        <v>5366</v>
      </c>
      <c r="G781" s="297" t="s">
        <v>5367</v>
      </c>
      <c r="H781" s="297" t="s">
        <v>579</v>
      </c>
      <c r="I781" s="104" t="str">
        <f>VLOOKUP(F781,'[2]reporte_padron_nominal (3)'!$S$5:$AG$1309,14,FALSE)</f>
        <v>Técnico superior completo</v>
      </c>
      <c r="J781" s="104" t="str">
        <f>VLOOKUP(F781,'[2]reporte_padron_nominal (3)'!$S$5:$AG$1309,15,FALSE)</f>
        <v>TECNICO EN ENFERMERIA</v>
      </c>
      <c r="K781" s="131"/>
      <c r="L781" s="131"/>
      <c r="M781" s="130"/>
      <c r="N781" s="130">
        <v>6</v>
      </c>
      <c r="O781" s="130">
        <v>6</v>
      </c>
      <c r="P781" s="130">
        <f t="shared" si="13"/>
        <v>18000</v>
      </c>
      <c r="Q781" s="130">
        <v>12</v>
      </c>
      <c r="R781" s="130">
        <v>12</v>
      </c>
    </row>
    <row r="782" spans="1:18" s="40" customFormat="1" x14ac:dyDescent="0.2">
      <c r="A782" s="322" t="s">
        <v>4549</v>
      </c>
      <c r="B782" s="312" t="s">
        <v>8077</v>
      </c>
      <c r="C782" s="297" t="s">
        <v>153</v>
      </c>
      <c r="D782" s="297" t="s">
        <v>579</v>
      </c>
      <c r="E782" s="436">
        <v>3000</v>
      </c>
      <c r="F782" s="297" t="s">
        <v>5368</v>
      </c>
      <c r="G782" s="297" t="s">
        <v>5369</v>
      </c>
      <c r="H782" s="297" t="s">
        <v>579</v>
      </c>
      <c r="I782" s="104" t="str">
        <f>VLOOKUP(F782,'[2]reporte_padron_nominal (3)'!$S$5:$AG$1309,14,FALSE)</f>
        <v>Técnico superior completo</v>
      </c>
      <c r="J782" s="104" t="str">
        <f>VLOOKUP(F782,'[2]reporte_padron_nominal (3)'!$S$5:$AG$1309,15,FALSE)</f>
        <v>TECNICO EN ENFERMERIA</v>
      </c>
      <c r="K782" s="131"/>
      <c r="L782" s="131"/>
      <c r="M782" s="130"/>
      <c r="N782" s="130">
        <v>6</v>
      </c>
      <c r="O782" s="130">
        <v>6</v>
      </c>
      <c r="P782" s="130">
        <f t="shared" si="13"/>
        <v>18000</v>
      </c>
      <c r="Q782" s="130">
        <v>12</v>
      </c>
      <c r="R782" s="130">
        <v>12</v>
      </c>
    </row>
    <row r="783" spans="1:18" s="40" customFormat="1" x14ac:dyDescent="0.2">
      <c r="A783" s="322" t="s">
        <v>4549</v>
      </c>
      <c r="B783" s="312" t="s">
        <v>8077</v>
      </c>
      <c r="C783" s="297" t="s">
        <v>153</v>
      </c>
      <c r="D783" s="297" t="s">
        <v>579</v>
      </c>
      <c r="E783" s="436">
        <v>3000</v>
      </c>
      <c r="F783" s="297" t="s">
        <v>5370</v>
      </c>
      <c r="G783" s="297" t="s">
        <v>5371</v>
      </c>
      <c r="H783" s="297" t="s">
        <v>579</v>
      </c>
      <c r="I783" s="104" t="str">
        <f>VLOOKUP(F783,'[2]reporte_padron_nominal (3)'!$S$5:$AG$1309,14,FALSE)</f>
        <v>Técnico superior completo</v>
      </c>
      <c r="J783" s="104" t="str">
        <f>VLOOKUP(F783,'[2]reporte_padron_nominal (3)'!$S$5:$AG$1309,15,FALSE)</f>
        <v>TECNICO EN ENFERMERIA</v>
      </c>
      <c r="K783" s="131"/>
      <c r="L783" s="131"/>
      <c r="M783" s="130"/>
      <c r="N783" s="130">
        <v>6</v>
      </c>
      <c r="O783" s="130">
        <v>6</v>
      </c>
      <c r="P783" s="130">
        <f t="shared" si="13"/>
        <v>18000</v>
      </c>
      <c r="Q783" s="130">
        <v>12</v>
      </c>
      <c r="R783" s="130">
        <v>12</v>
      </c>
    </row>
    <row r="784" spans="1:18" s="40" customFormat="1" x14ac:dyDescent="0.2">
      <c r="A784" s="322" t="s">
        <v>4549</v>
      </c>
      <c r="B784" s="312" t="s">
        <v>8077</v>
      </c>
      <c r="C784" s="297" t="s">
        <v>153</v>
      </c>
      <c r="D784" s="297" t="s">
        <v>579</v>
      </c>
      <c r="E784" s="436">
        <v>3000</v>
      </c>
      <c r="F784" s="297" t="s">
        <v>5372</v>
      </c>
      <c r="G784" s="297" t="s">
        <v>5373</v>
      </c>
      <c r="H784" s="297" t="s">
        <v>579</v>
      </c>
      <c r="I784" s="104" t="str">
        <f>VLOOKUP(F784,'[2]reporte_padron_nominal (3)'!$S$5:$AG$1309,14,FALSE)</f>
        <v>Técnico superior completo</v>
      </c>
      <c r="J784" s="104" t="str">
        <f>VLOOKUP(F784,'[2]reporte_padron_nominal (3)'!$S$5:$AG$1309,15,FALSE)</f>
        <v>TECNICO EN ENFERMERIA</v>
      </c>
      <c r="K784" s="131"/>
      <c r="L784" s="131"/>
      <c r="M784" s="130"/>
      <c r="N784" s="130">
        <v>6</v>
      </c>
      <c r="O784" s="130">
        <v>6</v>
      </c>
      <c r="P784" s="130">
        <f t="shared" si="13"/>
        <v>18000</v>
      </c>
      <c r="Q784" s="130">
        <v>12</v>
      </c>
      <c r="R784" s="130">
        <v>12</v>
      </c>
    </row>
    <row r="785" spans="1:18" s="40" customFormat="1" x14ac:dyDescent="0.2">
      <c r="A785" s="322" t="s">
        <v>4549</v>
      </c>
      <c r="B785" s="312" t="s">
        <v>8077</v>
      </c>
      <c r="C785" s="297" t="s">
        <v>153</v>
      </c>
      <c r="D785" s="297" t="s">
        <v>579</v>
      </c>
      <c r="E785" s="436">
        <v>3000</v>
      </c>
      <c r="F785" s="297" t="s">
        <v>5374</v>
      </c>
      <c r="G785" s="297" t="s">
        <v>5375</v>
      </c>
      <c r="H785" s="297" t="s">
        <v>579</v>
      </c>
      <c r="I785" s="104" t="str">
        <f>VLOOKUP(F785,'[2]reporte_padron_nominal (3)'!$S$5:$AG$1309,14,FALSE)</f>
        <v>Técnico superior completo</v>
      </c>
      <c r="J785" s="104" t="str">
        <f>VLOOKUP(F785,'[2]reporte_padron_nominal (3)'!$S$5:$AG$1309,15,FALSE)</f>
        <v>TECNICO EN ENFERMERIA</v>
      </c>
      <c r="K785" s="131"/>
      <c r="L785" s="131"/>
      <c r="M785" s="130"/>
      <c r="N785" s="130">
        <v>6</v>
      </c>
      <c r="O785" s="130">
        <v>6</v>
      </c>
      <c r="P785" s="130">
        <f t="shared" si="13"/>
        <v>18000</v>
      </c>
      <c r="Q785" s="130">
        <v>12</v>
      </c>
      <c r="R785" s="130">
        <v>12</v>
      </c>
    </row>
    <row r="786" spans="1:18" s="40" customFormat="1" x14ac:dyDescent="0.2">
      <c r="A786" s="322" t="s">
        <v>4549</v>
      </c>
      <c r="B786" s="312" t="s">
        <v>8077</v>
      </c>
      <c r="C786" s="297" t="s">
        <v>153</v>
      </c>
      <c r="D786" s="297" t="s">
        <v>579</v>
      </c>
      <c r="E786" s="436">
        <v>3000</v>
      </c>
      <c r="F786" s="297" t="s">
        <v>5376</v>
      </c>
      <c r="G786" s="297" t="s">
        <v>5377</v>
      </c>
      <c r="H786" s="297" t="s">
        <v>579</v>
      </c>
      <c r="I786" s="104" t="str">
        <f>VLOOKUP(F786,'[2]reporte_padron_nominal (3)'!$S$5:$AG$1309,14,FALSE)</f>
        <v>Técnico superior completo</v>
      </c>
      <c r="J786" s="104" t="str">
        <f>VLOOKUP(F786,'[2]reporte_padron_nominal (3)'!$S$5:$AG$1309,15,FALSE)</f>
        <v>TECNICO EN ENFERMERIA</v>
      </c>
      <c r="K786" s="131"/>
      <c r="L786" s="131"/>
      <c r="M786" s="130"/>
      <c r="N786" s="130">
        <v>6</v>
      </c>
      <c r="O786" s="130">
        <v>6</v>
      </c>
      <c r="P786" s="130">
        <f t="shared" si="13"/>
        <v>18000</v>
      </c>
      <c r="Q786" s="130">
        <v>12</v>
      </c>
      <c r="R786" s="130">
        <v>12</v>
      </c>
    </row>
    <row r="787" spans="1:18" s="40" customFormat="1" x14ac:dyDescent="0.2">
      <c r="A787" s="322" t="s">
        <v>4549</v>
      </c>
      <c r="B787" s="312" t="s">
        <v>8077</v>
      </c>
      <c r="C787" s="297" t="s">
        <v>153</v>
      </c>
      <c r="D787" s="297" t="s">
        <v>579</v>
      </c>
      <c r="E787" s="436">
        <v>3000</v>
      </c>
      <c r="F787" s="297" t="s">
        <v>5112</v>
      </c>
      <c r="G787" s="297" t="s">
        <v>5113</v>
      </c>
      <c r="H787" s="297" t="s">
        <v>579</v>
      </c>
      <c r="I787" s="104" t="str">
        <f>VLOOKUP(F787,'[2]reporte_padron_nominal (3)'!$S$5:$AG$1309,14,FALSE)</f>
        <v>Técnico superior completo</v>
      </c>
      <c r="J787" s="104" t="str">
        <f>VLOOKUP(F787,'[2]reporte_padron_nominal (3)'!$S$5:$AG$1309,15,FALSE)</f>
        <v>TECNICO EN ENFERMERIA</v>
      </c>
      <c r="K787" s="131"/>
      <c r="L787" s="131"/>
      <c r="M787" s="130"/>
      <c r="N787" s="130">
        <v>6</v>
      </c>
      <c r="O787" s="130">
        <v>6</v>
      </c>
      <c r="P787" s="130">
        <f t="shared" si="13"/>
        <v>18000</v>
      </c>
      <c r="Q787" s="130">
        <v>12</v>
      </c>
      <c r="R787" s="130">
        <v>12</v>
      </c>
    </row>
    <row r="788" spans="1:18" s="40" customFormat="1" x14ac:dyDescent="0.2">
      <c r="A788" s="322" t="s">
        <v>4549</v>
      </c>
      <c r="B788" s="312" t="s">
        <v>8077</v>
      </c>
      <c r="C788" s="297" t="s">
        <v>153</v>
      </c>
      <c r="D788" s="297" t="s">
        <v>579</v>
      </c>
      <c r="E788" s="436">
        <v>3000</v>
      </c>
      <c r="F788" s="297" t="s">
        <v>5378</v>
      </c>
      <c r="G788" s="297" t="s">
        <v>5379</v>
      </c>
      <c r="H788" s="297" t="s">
        <v>579</v>
      </c>
      <c r="I788" s="104" t="str">
        <f>VLOOKUP(F788,'[2]reporte_padron_nominal (3)'!$S$5:$AG$1309,14,FALSE)</f>
        <v>Técnico superior completo</v>
      </c>
      <c r="J788" s="104" t="str">
        <f>VLOOKUP(F788,'[2]reporte_padron_nominal (3)'!$S$5:$AG$1309,15,FALSE)</f>
        <v>TECNICO EN ENFERMERIA</v>
      </c>
      <c r="K788" s="131"/>
      <c r="L788" s="131"/>
      <c r="M788" s="130"/>
      <c r="N788" s="130">
        <v>6</v>
      </c>
      <c r="O788" s="130">
        <v>6</v>
      </c>
      <c r="P788" s="130">
        <f t="shared" si="13"/>
        <v>18000</v>
      </c>
      <c r="Q788" s="130">
        <v>12</v>
      </c>
      <c r="R788" s="130">
        <v>12</v>
      </c>
    </row>
    <row r="789" spans="1:18" s="40" customFormat="1" x14ac:dyDescent="0.2">
      <c r="A789" s="322" t="s">
        <v>4549</v>
      </c>
      <c r="B789" s="312" t="s">
        <v>8077</v>
      </c>
      <c r="C789" s="297" t="s">
        <v>153</v>
      </c>
      <c r="D789" s="297" t="s">
        <v>579</v>
      </c>
      <c r="E789" s="436">
        <v>3000</v>
      </c>
      <c r="F789" s="297" t="s">
        <v>5380</v>
      </c>
      <c r="G789" s="297" t="s">
        <v>5381</v>
      </c>
      <c r="H789" s="297" t="s">
        <v>579</v>
      </c>
      <c r="I789" s="104" t="str">
        <f>VLOOKUP(F789,'[2]reporte_padron_nominal (3)'!$S$5:$AG$1309,14,FALSE)</f>
        <v>Técnico superior completo</v>
      </c>
      <c r="J789" s="104" t="str">
        <f>VLOOKUP(F789,'[2]reporte_padron_nominal (3)'!$S$5:$AG$1309,15,FALSE)</f>
        <v>TECNICO EN ENFERMERIA</v>
      </c>
      <c r="K789" s="131"/>
      <c r="L789" s="131"/>
      <c r="M789" s="130"/>
      <c r="N789" s="130">
        <v>6</v>
      </c>
      <c r="O789" s="130">
        <v>6</v>
      </c>
      <c r="P789" s="130">
        <f t="shared" si="13"/>
        <v>18000</v>
      </c>
      <c r="Q789" s="130">
        <v>12</v>
      </c>
      <c r="R789" s="130">
        <v>12</v>
      </c>
    </row>
    <row r="790" spans="1:18" s="40" customFormat="1" x14ac:dyDescent="0.2">
      <c r="A790" s="322" t="s">
        <v>4549</v>
      </c>
      <c r="B790" s="312" t="s">
        <v>8077</v>
      </c>
      <c r="C790" s="297" t="s">
        <v>153</v>
      </c>
      <c r="D790" s="297" t="s">
        <v>5183</v>
      </c>
      <c r="E790" s="436">
        <v>2000</v>
      </c>
      <c r="F790" s="297" t="s">
        <v>5382</v>
      </c>
      <c r="G790" s="297" t="s">
        <v>5383</v>
      </c>
      <c r="H790" s="297" t="s">
        <v>5183</v>
      </c>
      <c r="I790" s="104" t="str">
        <f>VLOOKUP(F790,'[2]reporte_padron_nominal (3)'!$S$5:$AG$1309,14,FALSE)</f>
        <v>Técnico superior completo</v>
      </c>
      <c r="J790" s="104" t="str">
        <f>VLOOKUP(F790,'[2]reporte_padron_nominal (3)'!$S$5:$AG$1309,15,FALSE)</f>
        <v>TECNICO LABORATORISTA</v>
      </c>
      <c r="K790" s="131"/>
      <c r="L790" s="131"/>
      <c r="M790" s="130"/>
      <c r="N790" s="130">
        <v>6</v>
      </c>
      <c r="O790" s="130">
        <v>6</v>
      </c>
      <c r="P790" s="130">
        <f t="shared" si="13"/>
        <v>12000</v>
      </c>
      <c r="Q790" s="130">
        <v>12</v>
      </c>
      <c r="R790" s="130">
        <v>12</v>
      </c>
    </row>
    <row r="791" spans="1:18" s="40" customFormat="1" x14ac:dyDescent="0.2">
      <c r="A791" s="322" t="s">
        <v>4549</v>
      </c>
      <c r="B791" s="312" t="s">
        <v>8077</v>
      </c>
      <c r="C791" s="297" t="s">
        <v>153</v>
      </c>
      <c r="D791" s="297" t="s">
        <v>5183</v>
      </c>
      <c r="E791" s="436">
        <v>2000</v>
      </c>
      <c r="F791" s="297" t="s">
        <v>5384</v>
      </c>
      <c r="G791" s="297" t="s">
        <v>5385</v>
      </c>
      <c r="H791" s="297" t="s">
        <v>5183</v>
      </c>
      <c r="I791" s="104" t="str">
        <f>VLOOKUP(F791,'[2]reporte_padron_nominal (3)'!$S$5:$AG$1309,14,FALSE)</f>
        <v>Superior completo</v>
      </c>
      <c r="J791" s="104" t="str">
        <f>VLOOKUP(F791,'[2]reporte_padron_nominal (3)'!$S$5:$AG$1309,15,FALSE)</f>
        <v>CIRUJANO DENTISTA</v>
      </c>
      <c r="K791" s="131"/>
      <c r="L791" s="131"/>
      <c r="M791" s="130"/>
      <c r="N791" s="130">
        <v>6</v>
      </c>
      <c r="O791" s="130">
        <v>6</v>
      </c>
      <c r="P791" s="130">
        <f t="shared" si="13"/>
        <v>12000</v>
      </c>
      <c r="Q791" s="130">
        <v>12</v>
      </c>
      <c r="R791" s="130">
        <v>12</v>
      </c>
    </row>
    <row r="792" spans="1:18" s="40" customFormat="1" x14ac:dyDescent="0.2">
      <c r="A792" s="322" t="s">
        <v>4549</v>
      </c>
      <c r="B792" s="312" t="s">
        <v>8077</v>
      </c>
      <c r="C792" s="297" t="s">
        <v>153</v>
      </c>
      <c r="D792" s="297" t="s">
        <v>5151</v>
      </c>
      <c r="E792" s="436">
        <v>6000</v>
      </c>
      <c r="F792" s="297" t="s">
        <v>5386</v>
      </c>
      <c r="G792" s="297" t="s">
        <v>5387</v>
      </c>
      <c r="H792" s="297" t="s">
        <v>5151</v>
      </c>
      <c r="I792" s="104" t="str">
        <f>VLOOKUP(F792,'[2]reporte_padron_nominal (3)'!$S$5:$AG$1309,14,FALSE)</f>
        <v>Superior completo</v>
      </c>
      <c r="J792" s="104" t="str">
        <f>VLOOKUP(F792,'[2]reporte_padron_nominal (3)'!$S$5:$AG$1309,15,FALSE)</f>
        <v>ENFERMERA(O)</v>
      </c>
      <c r="K792" s="131"/>
      <c r="L792" s="131"/>
      <c r="M792" s="130"/>
      <c r="N792" s="130">
        <v>6</v>
      </c>
      <c r="O792" s="130">
        <v>6</v>
      </c>
      <c r="P792" s="130">
        <f t="shared" si="13"/>
        <v>36000</v>
      </c>
      <c r="Q792" s="130">
        <v>12</v>
      </c>
      <c r="R792" s="130">
        <v>12</v>
      </c>
    </row>
    <row r="793" spans="1:18" s="40" customFormat="1" x14ac:dyDescent="0.2">
      <c r="A793" s="322" t="s">
        <v>4549</v>
      </c>
      <c r="B793" s="312" t="s">
        <v>8077</v>
      </c>
      <c r="C793" s="297" t="s">
        <v>153</v>
      </c>
      <c r="D793" s="297" t="s">
        <v>5151</v>
      </c>
      <c r="E793" s="436">
        <v>6000</v>
      </c>
      <c r="F793" s="297" t="s">
        <v>5388</v>
      </c>
      <c r="G793" s="297" t="s">
        <v>5389</v>
      </c>
      <c r="H793" s="297" t="s">
        <v>5151</v>
      </c>
      <c r="I793" s="104" t="s">
        <v>4764</v>
      </c>
      <c r="J793" s="104" t="s">
        <v>586</v>
      </c>
      <c r="K793" s="131"/>
      <c r="L793" s="131"/>
      <c r="M793" s="130"/>
      <c r="N793" s="130">
        <v>6</v>
      </c>
      <c r="O793" s="130">
        <v>6</v>
      </c>
      <c r="P793" s="130">
        <f t="shared" si="13"/>
        <v>36000</v>
      </c>
      <c r="Q793" s="130">
        <v>12</v>
      </c>
      <c r="R793" s="130">
        <v>12</v>
      </c>
    </row>
    <row r="794" spans="1:18" s="40" customFormat="1" x14ac:dyDescent="0.2">
      <c r="A794" s="322" t="s">
        <v>4549</v>
      </c>
      <c r="B794" s="312" t="s">
        <v>8077</v>
      </c>
      <c r="C794" s="297" t="s">
        <v>153</v>
      </c>
      <c r="D794" s="297" t="s">
        <v>5151</v>
      </c>
      <c r="E794" s="436">
        <v>6000</v>
      </c>
      <c r="F794" s="297" t="s">
        <v>5390</v>
      </c>
      <c r="G794" s="297" t="s">
        <v>5391</v>
      </c>
      <c r="H794" s="297" t="s">
        <v>5151</v>
      </c>
      <c r="I794" s="104" t="str">
        <f>VLOOKUP(F794,'[2]reporte_padron_nominal (3)'!$S$5:$AG$1309,14,FALSE)</f>
        <v>Superior completo</v>
      </c>
      <c r="J794" s="104" t="str">
        <f>VLOOKUP(F794,'[2]reporte_padron_nominal (3)'!$S$5:$AG$1309,15,FALSE)</f>
        <v>ENFERMERA(O)</v>
      </c>
      <c r="K794" s="131"/>
      <c r="L794" s="131"/>
      <c r="M794" s="130"/>
      <c r="N794" s="130">
        <v>6</v>
      </c>
      <c r="O794" s="130">
        <v>6</v>
      </c>
      <c r="P794" s="130">
        <f t="shared" si="13"/>
        <v>36000</v>
      </c>
      <c r="Q794" s="130">
        <v>12</v>
      </c>
      <c r="R794" s="130">
        <v>12</v>
      </c>
    </row>
    <row r="795" spans="1:18" s="40" customFormat="1" x14ac:dyDescent="0.2">
      <c r="A795" s="322" t="s">
        <v>4549</v>
      </c>
      <c r="B795" s="312" t="s">
        <v>8077</v>
      </c>
      <c r="C795" s="297" t="s">
        <v>153</v>
      </c>
      <c r="D795" s="297" t="s">
        <v>5151</v>
      </c>
      <c r="E795" s="436">
        <v>6000</v>
      </c>
      <c r="F795" s="297" t="s">
        <v>5392</v>
      </c>
      <c r="G795" s="297" t="s">
        <v>5393</v>
      </c>
      <c r="H795" s="297" t="s">
        <v>5151</v>
      </c>
      <c r="I795" s="104" t="str">
        <f>VLOOKUP(F795,'[2]reporte_padron_nominal (3)'!$S$5:$AG$1309,14,FALSE)</f>
        <v>Superior completo</v>
      </c>
      <c r="J795" s="104" t="str">
        <f>VLOOKUP(F795,'[2]reporte_padron_nominal (3)'!$S$5:$AG$1309,15,FALSE)</f>
        <v>ENFERMERA(O)</v>
      </c>
      <c r="K795" s="131"/>
      <c r="L795" s="131"/>
      <c r="M795" s="130"/>
      <c r="N795" s="130">
        <v>6</v>
      </c>
      <c r="O795" s="130">
        <v>6</v>
      </c>
      <c r="P795" s="130">
        <f t="shared" si="13"/>
        <v>36000</v>
      </c>
      <c r="Q795" s="130">
        <v>12</v>
      </c>
      <c r="R795" s="130">
        <v>12</v>
      </c>
    </row>
    <row r="796" spans="1:18" s="40" customFormat="1" x14ac:dyDescent="0.2">
      <c r="A796" s="322" t="s">
        <v>4549</v>
      </c>
      <c r="B796" s="312" t="s">
        <v>8077</v>
      </c>
      <c r="C796" s="297" t="s">
        <v>153</v>
      </c>
      <c r="D796" s="297" t="s">
        <v>5151</v>
      </c>
      <c r="E796" s="436">
        <v>6000</v>
      </c>
      <c r="F796" s="297" t="s">
        <v>5394</v>
      </c>
      <c r="G796" s="297" t="s">
        <v>5395</v>
      </c>
      <c r="H796" s="297" t="s">
        <v>5151</v>
      </c>
      <c r="I796" s="104" t="str">
        <f>VLOOKUP(F796,'[2]reporte_padron_nominal (3)'!$S$5:$AG$1309,14,FALSE)</f>
        <v>Superior completo</v>
      </c>
      <c r="J796" s="104" t="str">
        <f>VLOOKUP(F796,'[2]reporte_padron_nominal (3)'!$S$5:$AG$1309,15,FALSE)</f>
        <v>ENFERMERA(O)</v>
      </c>
      <c r="K796" s="131"/>
      <c r="L796" s="131"/>
      <c r="M796" s="130"/>
      <c r="N796" s="130">
        <v>6</v>
      </c>
      <c r="O796" s="130">
        <v>6</v>
      </c>
      <c r="P796" s="130">
        <f t="shared" si="13"/>
        <v>36000</v>
      </c>
      <c r="Q796" s="130">
        <v>12</v>
      </c>
      <c r="R796" s="130">
        <v>12</v>
      </c>
    </row>
    <row r="797" spans="1:18" s="40" customFormat="1" x14ac:dyDescent="0.2">
      <c r="A797" s="322" t="s">
        <v>4549</v>
      </c>
      <c r="B797" s="312" t="s">
        <v>8077</v>
      </c>
      <c r="C797" s="297" t="s">
        <v>153</v>
      </c>
      <c r="D797" s="297" t="s">
        <v>5151</v>
      </c>
      <c r="E797" s="436">
        <v>6000</v>
      </c>
      <c r="F797" s="297" t="s">
        <v>5396</v>
      </c>
      <c r="G797" s="297" t="s">
        <v>5397</v>
      </c>
      <c r="H797" s="297" t="s">
        <v>5151</v>
      </c>
      <c r="I797" s="104" t="str">
        <f>VLOOKUP(F797,'[2]reporte_padron_nominal (3)'!$S$5:$AG$1309,14,FALSE)</f>
        <v>Superior completo</v>
      </c>
      <c r="J797" s="104" t="str">
        <f>VLOOKUP(F797,'[2]reporte_padron_nominal (3)'!$S$5:$AG$1309,15,FALSE)</f>
        <v>ENFERMERA(O)</v>
      </c>
      <c r="K797" s="131"/>
      <c r="L797" s="131"/>
      <c r="M797" s="130"/>
      <c r="N797" s="130">
        <v>6</v>
      </c>
      <c r="O797" s="130">
        <v>6</v>
      </c>
      <c r="P797" s="130">
        <f t="shared" si="13"/>
        <v>36000</v>
      </c>
      <c r="Q797" s="130">
        <v>12</v>
      </c>
      <c r="R797" s="130">
        <v>12</v>
      </c>
    </row>
    <row r="798" spans="1:18" s="40" customFormat="1" x14ac:dyDescent="0.2">
      <c r="A798" s="322" t="s">
        <v>4549</v>
      </c>
      <c r="B798" s="312" t="s">
        <v>8077</v>
      </c>
      <c r="C798" s="297" t="s">
        <v>153</v>
      </c>
      <c r="D798" s="297" t="s">
        <v>5151</v>
      </c>
      <c r="E798" s="436">
        <v>6000</v>
      </c>
      <c r="F798" s="297" t="s">
        <v>5398</v>
      </c>
      <c r="G798" s="297" t="s">
        <v>5399</v>
      </c>
      <c r="H798" s="297" t="s">
        <v>5151</v>
      </c>
      <c r="I798" s="104" t="str">
        <f>VLOOKUP(F798,'[2]reporte_padron_nominal (3)'!$S$5:$AG$1309,14,FALSE)</f>
        <v>Superior completo</v>
      </c>
      <c r="J798" s="104" t="str">
        <f>VLOOKUP(F798,'[2]reporte_padron_nominal (3)'!$S$5:$AG$1309,15,FALSE)</f>
        <v>ENFERMERA(O)</v>
      </c>
      <c r="K798" s="131"/>
      <c r="L798" s="131"/>
      <c r="M798" s="130"/>
      <c r="N798" s="130">
        <v>6</v>
      </c>
      <c r="O798" s="130">
        <v>6</v>
      </c>
      <c r="P798" s="130">
        <f t="shared" si="13"/>
        <v>36000</v>
      </c>
      <c r="Q798" s="130">
        <v>12</v>
      </c>
      <c r="R798" s="130">
        <v>12</v>
      </c>
    </row>
    <row r="799" spans="1:18" s="40" customFormat="1" x14ac:dyDescent="0.2">
      <c r="A799" s="322" t="s">
        <v>4549</v>
      </c>
      <c r="B799" s="312" t="s">
        <v>8077</v>
      </c>
      <c r="C799" s="297" t="s">
        <v>153</v>
      </c>
      <c r="D799" s="297" t="s">
        <v>5151</v>
      </c>
      <c r="E799" s="436">
        <v>6000</v>
      </c>
      <c r="F799" s="297" t="s">
        <v>5400</v>
      </c>
      <c r="G799" s="297" t="s">
        <v>5401</v>
      </c>
      <c r="H799" s="297" t="s">
        <v>5151</v>
      </c>
      <c r="I799" s="104" t="str">
        <f>VLOOKUP(F799,'[2]reporte_padron_nominal (3)'!$S$5:$AG$1309,14,FALSE)</f>
        <v>Superior completo</v>
      </c>
      <c r="J799" s="104" t="str">
        <f>VLOOKUP(F799,'[2]reporte_padron_nominal (3)'!$S$5:$AG$1309,15,FALSE)</f>
        <v>ENFERMERA(O)</v>
      </c>
      <c r="K799" s="131"/>
      <c r="L799" s="131"/>
      <c r="M799" s="130"/>
      <c r="N799" s="130">
        <v>6</v>
      </c>
      <c r="O799" s="130">
        <v>6</v>
      </c>
      <c r="P799" s="130">
        <f t="shared" si="13"/>
        <v>36000</v>
      </c>
      <c r="Q799" s="130">
        <v>12</v>
      </c>
      <c r="R799" s="130">
        <v>12</v>
      </c>
    </row>
    <row r="800" spans="1:18" s="40" customFormat="1" x14ac:dyDescent="0.2">
      <c r="A800" s="322" t="s">
        <v>4549</v>
      </c>
      <c r="B800" s="312" t="s">
        <v>8077</v>
      </c>
      <c r="C800" s="297" t="s">
        <v>153</v>
      </c>
      <c r="D800" s="297" t="s">
        <v>5151</v>
      </c>
      <c r="E800" s="436">
        <v>6000</v>
      </c>
      <c r="F800" s="297" t="s">
        <v>5402</v>
      </c>
      <c r="G800" s="297" t="s">
        <v>5043</v>
      </c>
      <c r="H800" s="297" t="s">
        <v>5151</v>
      </c>
      <c r="I800" s="104" t="str">
        <f>VLOOKUP(F800,'[2]reporte_padron_nominal (3)'!$S$5:$AG$1309,14,FALSE)</f>
        <v>Superior completo</v>
      </c>
      <c r="J800" s="104" t="str">
        <f>VLOOKUP(F800,'[2]reporte_padron_nominal (3)'!$S$5:$AG$1309,15,FALSE)</f>
        <v>ENFERMERA(O)</v>
      </c>
      <c r="K800" s="131"/>
      <c r="L800" s="131"/>
      <c r="M800" s="130"/>
      <c r="N800" s="130">
        <v>6</v>
      </c>
      <c r="O800" s="130">
        <v>6</v>
      </c>
      <c r="P800" s="130">
        <f t="shared" si="13"/>
        <v>36000</v>
      </c>
      <c r="Q800" s="130">
        <v>12</v>
      </c>
      <c r="R800" s="130">
        <v>12</v>
      </c>
    </row>
    <row r="801" spans="1:18" s="40" customFormat="1" x14ac:dyDescent="0.2">
      <c r="A801" s="322" t="s">
        <v>4549</v>
      </c>
      <c r="B801" s="312" t="s">
        <v>8077</v>
      </c>
      <c r="C801" s="297" t="s">
        <v>153</v>
      </c>
      <c r="D801" s="297" t="s">
        <v>579</v>
      </c>
      <c r="E801" s="436">
        <v>3300</v>
      </c>
      <c r="F801" s="297" t="s">
        <v>5403</v>
      </c>
      <c r="G801" s="297" t="s">
        <v>5404</v>
      </c>
      <c r="H801" s="297" t="s">
        <v>579</v>
      </c>
      <c r="I801" s="104" t="str">
        <f>VLOOKUP(F801,'[2]reporte_padron_nominal (3)'!$S$5:$AG$1309,14,FALSE)</f>
        <v>Técnico superior completo</v>
      </c>
      <c r="J801" s="104" t="str">
        <f>VLOOKUP(F801,'[2]reporte_padron_nominal (3)'!$S$5:$AG$1309,15,FALSE)</f>
        <v>TECNICO EN ENFERMERIA</v>
      </c>
      <c r="K801" s="131"/>
      <c r="L801" s="131"/>
      <c r="M801" s="130"/>
      <c r="N801" s="130">
        <v>6</v>
      </c>
      <c r="O801" s="130">
        <v>6</v>
      </c>
      <c r="P801" s="130">
        <f t="shared" si="13"/>
        <v>19800</v>
      </c>
      <c r="Q801" s="130">
        <v>12</v>
      </c>
      <c r="R801" s="130">
        <v>12</v>
      </c>
    </row>
    <row r="802" spans="1:18" s="40" customFormat="1" x14ac:dyDescent="0.2">
      <c r="A802" s="322" t="s">
        <v>4549</v>
      </c>
      <c r="B802" s="312" t="s">
        <v>8077</v>
      </c>
      <c r="C802" s="297" t="s">
        <v>153</v>
      </c>
      <c r="D802" s="297" t="s">
        <v>579</v>
      </c>
      <c r="E802" s="436">
        <v>3300</v>
      </c>
      <c r="F802" s="297" t="s">
        <v>5405</v>
      </c>
      <c r="G802" s="297" t="s">
        <v>5133</v>
      </c>
      <c r="H802" s="297" t="s">
        <v>579</v>
      </c>
      <c r="I802" s="104" t="str">
        <f>VLOOKUP(F802,'[2]reporte_padron_nominal (3)'!$S$5:$AG$1309,14,FALSE)</f>
        <v>Técnico superior completo</v>
      </c>
      <c r="J802" s="104" t="str">
        <f>VLOOKUP(F802,'[2]reporte_padron_nominal (3)'!$S$5:$AG$1309,15,FALSE)</f>
        <v>TECNICO EN ENFERMERIA</v>
      </c>
      <c r="K802" s="131"/>
      <c r="L802" s="131"/>
      <c r="M802" s="130"/>
      <c r="N802" s="130">
        <v>6</v>
      </c>
      <c r="O802" s="130">
        <v>6</v>
      </c>
      <c r="P802" s="130">
        <f t="shared" si="13"/>
        <v>19800</v>
      </c>
      <c r="Q802" s="130">
        <v>12</v>
      </c>
      <c r="R802" s="130">
        <v>12</v>
      </c>
    </row>
    <row r="803" spans="1:18" s="40" customFormat="1" x14ac:dyDescent="0.2">
      <c r="A803" s="322" t="s">
        <v>4549</v>
      </c>
      <c r="B803" s="312" t="s">
        <v>8077</v>
      </c>
      <c r="C803" s="297" t="s">
        <v>153</v>
      </c>
      <c r="D803" s="297" t="s">
        <v>579</v>
      </c>
      <c r="E803" s="436">
        <v>3300</v>
      </c>
      <c r="F803" s="297" t="s">
        <v>5134</v>
      </c>
      <c r="G803" s="297" t="s">
        <v>5406</v>
      </c>
      <c r="H803" s="297" t="s">
        <v>579</v>
      </c>
      <c r="I803" s="104" t="str">
        <f>VLOOKUP(F803,'[2]reporte_padron_nominal (3)'!$S$5:$AG$1309,14,FALSE)</f>
        <v>Técnico superior completo</v>
      </c>
      <c r="J803" s="104" t="str">
        <f>VLOOKUP(F803,'[2]reporte_padron_nominal (3)'!$S$5:$AG$1309,15,FALSE)</f>
        <v>TECNICO EN ENFERMERIA</v>
      </c>
      <c r="K803" s="131"/>
      <c r="L803" s="131"/>
      <c r="M803" s="130"/>
      <c r="N803" s="130">
        <v>6</v>
      </c>
      <c r="O803" s="130">
        <v>6</v>
      </c>
      <c r="P803" s="130">
        <f t="shared" si="13"/>
        <v>19800</v>
      </c>
      <c r="Q803" s="130">
        <v>12</v>
      </c>
      <c r="R803" s="130">
        <v>12</v>
      </c>
    </row>
    <row r="804" spans="1:18" s="40" customFormat="1" x14ac:dyDescent="0.2">
      <c r="A804" s="322" t="s">
        <v>4549</v>
      </c>
      <c r="B804" s="312" t="s">
        <v>8077</v>
      </c>
      <c r="C804" s="297" t="s">
        <v>153</v>
      </c>
      <c r="D804" s="297" t="s">
        <v>579</v>
      </c>
      <c r="E804" s="436">
        <v>3300</v>
      </c>
      <c r="F804" s="297" t="s">
        <v>5407</v>
      </c>
      <c r="G804" s="297" t="s">
        <v>5408</v>
      </c>
      <c r="H804" s="297" t="s">
        <v>579</v>
      </c>
      <c r="I804" s="104" t="str">
        <f>VLOOKUP(F804,'[2]reporte_padron_nominal (3)'!$S$5:$AG$1309,14,FALSE)</f>
        <v>Técnico superior completo</v>
      </c>
      <c r="J804" s="104" t="str">
        <f>VLOOKUP(F804,'[2]reporte_padron_nominal (3)'!$S$5:$AG$1309,15,FALSE)</f>
        <v>TECNICO EN ENFERMERIA</v>
      </c>
      <c r="K804" s="131"/>
      <c r="L804" s="131"/>
      <c r="M804" s="130"/>
      <c r="N804" s="130">
        <v>6</v>
      </c>
      <c r="O804" s="130">
        <v>6</v>
      </c>
      <c r="P804" s="130">
        <f t="shared" si="13"/>
        <v>19800</v>
      </c>
      <c r="Q804" s="130">
        <v>12</v>
      </c>
      <c r="R804" s="130">
        <v>12</v>
      </c>
    </row>
    <row r="805" spans="1:18" s="40" customFormat="1" x14ac:dyDescent="0.2">
      <c r="A805" s="322" t="s">
        <v>4549</v>
      </c>
      <c r="B805" s="312" t="s">
        <v>8077</v>
      </c>
      <c r="C805" s="297" t="s">
        <v>153</v>
      </c>
      <c r="D805" s="297" t="s">
        <v>579</v>
      </c>
      <c r="E805" s="436">
        <v>3300</v>
      </c>
      <c r="F805" s="297" t="s">
        <v>5409</v>
      </c>
      <c r="G805" s="297" t="s">
        <v>5410</v>
      </c>
      <c r="H805" s="297" t="s">
        <v>579</v>
      </c>
      <c r="I805" s="104" t="str">
        <f>VLOOKUP(F805,'[2]reporte_padron_nominal (3)'!$S$5:$AG$1309,14,FALSE)</f>
        <v>Técnico superior completo</v>
      </c>
      <c r="J805" s="104" t="str">
        <f>VLOOKUP(F805,'[2]reporte_padron_nominal (3)'!$S$5:$AG$1309,15,FALSE)</f>
        <v>TECNICO EN ENFERMERIA</v>
      </c>
      <c r="K805" s="131"/>
      <c r="L805" s="131"/>
      <c r="M805" s="130"/>
      <c r="N805" s="130">
        <v>6</v>
      </c>
      <c r="O805" s="130">
        <v>6</v>
      </c>
      <c r="P805" s="130">
        <f t="shared" si="13"/>
        <v>19800</v>
      </c>
      <c r="Q805" s="130">
        <v>12</v>
      </c>
      <c r="R805" s="130">
        <v>12</v>
      </c>
    </row>
    <row r="806" spans="1:18" s="40" customFormat="1" x14ac:dyDescent="0.2">
      <c r="A806" s="322" t="s">
        <v>4549</v>
      </c>
      <c r="B806" s="312" t="s">
        <v>8077</v>
      </c>
      <c r="C806" s="297" t="s">
        <v>153</v>
      </c>
      <c r="D806" s="297" t="s">
        <v>579</v>
      </c>
      <c r="E806" s="436">
        <v>3300</v>
      </c>
      <c r="F806" s="297" t="s">
        <v>5411</v>
      </c>
      <c r="G806" s="297" t="s">
        <v>5129</v>
      </c>
      <c r="H806" s="297" t="s">
        <v>579</v>
      </c>
      <c r="I806" s="104" t="str">
        <f>VLOOKUP(F806,'[2]reporte_padron_nominal (3)'!$S$5:$AG$1309,14,FALSE)</f>
        <v>Técnico superior completo</v>
      </c>
      <c r="J806" s="104" t="str">
        <f>VLOOKUP(F806,'[2]reporte_padron_nominal (3)'!$S$5:$AG$1309,15,FALSE)</f>
        <v>TECNICO EN ENFERMERIA</v>
      </c>
      <c r="K806" s="131"/>
      <c r="L806" s="131"/>
      <c r="M806" s="130"/>
      <c r="N806" s="130">
        <v>6</v>
      </c>
      <c r="O806" s="130">
        <v>6</v>
      </c>
      <c r="P806" s="130">
        <f t="shared" si="13"/>
        <v>19800</v>
      </c>
      <c r="Q806" s="130">
        <v>12</v>
      </c>
      <c r="R806" s="130">
        <v>12</v>
      </c>
    </row>
    <row r="807" spans="1:18" s="40" customFormat="1" x14ac:dyDescent="0.2">
      <c r="A807" s="322" t="s">
        <v>4549</v>
      </c>
      <c r="B807" s="312" t="s">
        <v>8077</v>
      </c>
      <c r="C807" s="297" t="s">
        <v>153</v>
      </c>
      <c r="D807" s="297" t="s">
        <v>579</v>
      </c>
      <c r="E807" s="436">
        <v>3300</v>
      </c>
      <c r="F807" s="297" t="s">
        <v>5412</v>
      </c>
      <c r="G807" s="297" t="s">
        <v>5413</v>
      </c>
      <c r="H807" s="297" t="s">
        <v>579</v>
      </c>
      <c r="I807" s="104" t="str">
        <f>VLOOKUP(F807,'[2]reporte_padron_nominal (3)'!$S$5:$AG$1309,14,FALSE)</f>
        <v>Técnico superior completo</v>
      </c>
      <c r="J807" s="104" t="str">
        <f>VLOOKUP(F807,'[2]reporte_padron_nominal (3)'!$S$5:$AG$1309,15,FALSE)</f>
        <v>TECNICO EN ENFERMERIA</v>
      </c>
      <c r="K807" s="131"/>
      <c r="L807" s="131"/>
      <c r="M807" s="130"/>
      <c r="N807" s="130">
        <v>6</v>
      </c>
      <c r="O807" s="130">
        <v>6</v>
      </c>
      <c r="P807" s="130">
        <f t="shared" si="13"/>
        <v>19800</v>
      </c>
      <c r="Q807" s="130">
        <v>12</v>
      </c>
      <c r="R807" s="130">
        <v>12</v>
      </c>
    </row>
    <row r="808" spans="1:18" s="40" customFormat="1" x14ac:dyDescent="0.2">
      <c r="A808" s="322" t="s">
        <v>4549</v>
      </c>
      <c r="B808" s="312" t="s">
        <v>8077</v>
      </c>
      <c r="C808" s="297" t="s">
        <v>153</v>
      </c>
      <c r="D808" s="297" t="s">
        <v>579</v>
      </c>
      <c r="E808" s="436">
        <v>3300</v>
      </c>
      <c r="F808" s="297" t="s">
        <v>5414</v>
      </c>
      <c r="G808" s="297" t="s">
        <v>5141</v>
      </c>
      <c r="H808" s="297" t="s">
        <v>579</v>
      </c>
      <c r="I808" s="104" t="str">
        <f>VLOOKUP(F808,'[2]reporte_padron_nominal (3)'!$S$5:$AG$1309,14,FALSE)</f>
        <v>Técnico superior completo</v>
      </c>
      <c r="J808" s="104" t="str">
        <f>VLOOKUP(F808,'[2]reporte_padron_nominal (3)'!$S$5:$AG$1309,15,FALSE)</f>
        <v>TECNICO EN ENFERMERIA</v>
      </c>
      <c r="K808" s="131"/>
      <c r="L808" s="131"/>
      <c r="M808" s="130"/>
      <c r="N808" s="130">
        <v>6</v>
      </c>
      <c r="O808" s="130">
        <v>6</v>
      </c>
      <c r="P808" s="130">
        <f t="shared" si="13"/>
        <v>19800</v>
      </c>
      <c r="Q808" s="130">
        <v>12</v>
      </c>
      <c r="R808" s="130">
        <v>12</v>
      </c>
    </row>
    <row r="809" spans="1:18" s="40" customFormat="1" x14ac:dyDescent="0.2">
      <c r="A809" s="322" t="s">
        <v>4549</v>
      </c>
      <c r="B809" s="312" t="s">
        <v>8077</v>
      </c>
      <c r="C809" s="297" t="s">
        <v>153</v>
      </c>
      <c r="D809" s="297" t="s">
        <v>579</v>
      </c>
      <c r="E809" s="436">
        <v>3300</v>
      </c>
      <c r="F809" s="297" t="s">
        <v>5415</v>
      </c>
      <c r="G809" s="297" t="s">
        <v>5143</v>
      </c>
      <c r="H809" s="297" t="s">
        <v>579</v>
      </c>
      <c r="I809" s="104" t="str">
        <f>VLOOKUP(F809,'[2]reporte_padron_nominal (3)'!$S$5:$AG$1309,14,FALSE)</f>
        <v>Técnico superior completo</v>
      </c>
      <c r="J809" s="104" t="str">
        <f>VLOOKUP(F809,'[2]reporte_padron_nominal (3)'!$S$5:$AG$1309,15,FALSE)</f>
        <v>TECNICO EN ENFERMERIA</v>
      </c>
      <c r="K809" s="131"/>
      <c r="L809" s="131"/>
      <c r="M809" s="130"/>
      <c r="N809" s="130">
        <v>6</v>
      </c>
      <c r="O809" s="130">
        <v>6</v>
      </c>
      <c r="P809" s="130">
        <f t="shared" si="13"/>
        <v>19800</v>
      </c>
      <c r="Q809" s="130">
        <v>12</v>
      </c>
      <c r="R809" s="130">
        <v>12</v>
      </c>
    </row>
    <row r="810" spans="1:18" s="40" customFormat="1" x14ac:dyDescent="0.2">
      <c r="A810" s="322" t="s">
        <v>4549</v>
      </c>
      <c r="B810" s="312" t="s">
        <v>8077</v>
      </c>
      <c r="C810" s="297" t="s">
        <v>153</v>
      </c>
      <c r="D810" s="297" t="s">
        <v>579</v>
      </c>
      <c r="E810" s="436">
        <v>3300</v>
      </c>
      <c r="F810" s="297" t="s">
        <v>5416</v>
      </c>
      <c r="G810" s="297" t="s">
        <v>5417</v>
      </c>
      <c r="H810" s="297" t="s">
        <v>579</v>
      </c>
      <c r="I810" s="104" t="str">
        <f>VLOOKUP(F810,'[2]reporte_padron_nominal (3)'!$S$5:$AG$1309,14,FALSE)</f>
        <v>Técnico superior completo</v>
      </c>
      <c r="J810" s="104" t="str">
        <f>VLOOKUP(F810,'[2]reporte_padron_nominal (3)'!$S$5:$AG$1309,15,FALSE)</f>
        <v>TECNICO LABORATORISTA</v>
      </c>
      <c r="K810" s="131"/>
      <c r="L810" s="131"/>
      <c r="M810" s="130"/>
      <c r="N810" s="130">
        <v>6</v>
      </c>
      <c r="O810" s="130">
        <v>6</v>
      </c>
      <c r="P810" s="130">
        <f t="shared" si="13"/>
        <v>19800</v>
      </c>
      <c r="Q810" s="130">
        <v>12</v>
      </c>
      <c r="R810" s="130">
        <v>12</v>
      </c>
    </row>
    <row r="811" spans="1:18" s="40" customFormat="1" x14ac:dyDescent="0.2">
      <c r="A811" s="322" t="s">
        <v>4549</v>
      </c>
      <c r="B811" s="312" t="s">
        <v>8077</v>
      </c>
      <c r="C811" s="297" t="s">
        <v>153</v>
      </c>
      <c r="D811" s="297" t="s">
        <v>579</v>
      </c>
      <c r="E811" s="436">
        <v>3300</v>
      </c>
      <c r="F811" s="297" t="s">
        <v>5418</v>
      </c>
      <c r="G811" s="297" t="s">
        <v>5144</v>
      </c>
      <c r="H811" s="297" t="s">
        <v>579</v>
      </c>
      <c r="I811" s="104" t="str">
        <f>VLOOKUP(F811,'[2]reporte_padron_nominal (3)'!$S$5:$AG$1309,14,FALSE)</f>
        <v>Técnico superior completo</v>
      </c>
      <c r="J811" s="104" t="str">
        <f>VLOOKUP(F811,'[2]reporte_padron_nominal (3)'!$S$5:$AG$1309,15,FALSE)</f>
        <v>TECNICO EN ENFERMERIA</v>
      </c>
      <c r="K811" s="131"/>
      <c r="L811" s="131"/>
      <c r="M811" s="130"/>
      <c r="N811" s="130">
        <v>6</v>
      </c>
      <c r="O811" s="130">
        <v>6</v>
      </c>
      <c r="P811" s="130">
        <f t="shared" si="13"/>
        <v>19800</v>
      </c>
      <c r="Q811" s="130">
        <v>12</v>
      </c>
      <c r="R811" s="130">
        <v>12</v>
      </c>
    </row>
    <row r="812" spans="1:18" s="40" customFormat="1" x14ac:dyDescent="0.2">
      <c r="A812" s="322" t="s">
        <v>4549</v>
      </c>
      <c r="B812" s="312" t="s">
        <v>8077</v>
      </c>
      <c r="C812" s="297" t="s">
        <v>153</v>
      </c>
      <c r="D812" s="297" t="s">
        <v>2066</v>
      </c>
      <c r="E812" s="436">
        <v>9000</v>
      </c>
      <c r="F812" s="297" t="s">
        <v>5419</v>
      </c>
      <c r="G812" s="297" t="s">
        <v>5420</v>
      </c>
      <c r="H812" s="297" t="s">
        <v>2066</v>
      </c>
      <c r="I812" s="104" t="str">
        <f>VLOOKUP(F812,'[2]reporte_padron_nominal (3)'!$S$5:$AG$1309,14,FALSE)</f>
        <v>Superior completo</v>
      </c>
      <c r="J812" s="104" t="str">
        <f>VLOOKUP(F812,'[2]reporte_padron_nominal (3)'!$S$5:$AG$1309,15,FALSE)</f>
        <v>MEDICO CIRUJANO</v>
      </c>
      <c r="K812" s="131"/>
      <c r="L812" s="131"/>
      <c r="M812" s="130"/>
      <c r="N812" s="130">
        <v>6</v>
      </c>
      <c r="O812" s="130">
        <v>6</v>
      </c>
      <c r="P812" s="130">
        <f t="shared" si="13"/>
        <v>54000</v>
      </c>
      <c r="Q812" s="130">
        <v>12</v>
      </c>
      <c r="R812" s="130">
        <v>12</v>
      </c>
    </row>
    <row r="813" spans="1:18" s="40" customFormat="1" ht="24" x14ac:dyDescent="0.2">
      <c r="A813" s="322" t="s">
        <v>5460</v>
      </c>
      <c r="B813" s="295" t="s">
        <v>8075</v>
      </c>
      <c r="C813" s="297" t="s">
        <v>153</v>
      </c>
      <c r="D813" s="297" t="s">
        <v>5461</v>
      </c>
      <c r="E813" s="138">
        <v>2900</v>
      </c>
      <c r="F813" s="130" t="s">
        <v>5542</v>
      </c>
      <c r="G813" s="297" t="s">
        <v>5543</v>
      </c>
      <c r="H813" s="297" t="s">
        <v>586</v>
      </c>
      <c r="I813" s="297" t="s">
        <v>1305</v>
      </c>
      <c r="J813" s="297" t="s">
        <v>586</v>
      </c>
      <c r="K813" s="292">
        <v>2</v>
      </c>
      <c r="L813" s="292">
        <v>12</v>
      </c>
      <c r="M813" s="300">
        <f>E813*L813</f>
        <v>34800</v>
      </c>
      <c r="N813" s="292">
        <v>3</v>
      </c>
      <c r="O813" s="292">
        <v>12</v>
      </c>
      <c r="P813" s="300">
        <f>E813*O813</f>
        <v>34800</v>
      </c>
      <c r="Q813" s="292">
        <v>2</v>
      </c>
      <c r="R813" s="292">
        <v>12</v>
      </c>
    </row>
    <row r="814" spans="1:18" s="40" customFormat="1" ht="24" x14ac:dyDescent="0.2">
      <c r="A814" s="322" t="s">
        <v>5460</v>
      </c>
      <c r="B814" s="295" t="s">
        <v>8075</v>
      </c>
      <c r="C814" s="297" t="s">
        <v>153</v>
      </c>
      <c r="D814" s="297" t="s">
        <v>5461</v>
      </c>
      <c r="E814" s="138">
        <v>1800</v>
      </c>
      <c r="F814" s="130" t="s">
        <v>5544</v>
      </c>
      <c r="G814" s="297" t="s">
        <v>5545</v>
      </c>
      <c r="H814" s="297" t="s">
        <v>579</v>
      </c>
      <c r="I814" s="297" t="s">
        <v>1305</v>
      </c>
      <c r="J814" s="297" t="s">
        <v>579</v>
      </c>
      <c r="K814" s="292">
        <v>2</v>
      </c>
      <c r="L814" s="292">
        <v>12</v>
      </c>
      <c r="M814" s="300">
        <f t="shared" ref="M814:M877" si="14">E814*L814</f>
        <v>21600</v>
      </c>
      <c r="N814" s="292">
        <v>3</v>
      </c>
      <c r="O814" s="292">
        <v>12</v>
      </c>
      <c r="P814" s="300">
        <f t="shared" ref="P814:P877" si="15">E814*O814</f>
        <v>21600</v>
      </c>
      <c r="Q814" s="292">
        <v>2</v>
      </c>
      <c r="R814" s="292">
        <v>12</v>
      </c>
    </row>
    <row r="815" spans="1:18" s="40" customFormat="1" ht="24" x14ac:dyDescent="0.2">
      <c r="A815" s="322" t="s">
        <v>5460</v>
      </c>
      <c r="B815" s="295" t="s">
        <v>8075</v>
      </c>
      <c r="C815" s="297" t="s">
        <v>153</v>
      </c>
      <c r="D815" s="297" t="s">
        <v>5461</v>
      </c>
      <c r="E815" s="138">
        <v>1500</v>
      </c>
      <c r="F815" s="130" t="s">
        <v>5546</v>
      </c>
      <c r="G815" s="297" t="s">
        <v>5547</v>
      </c>
      <c r="H815" s="297" t="s">
        <v>579</v>
      </c>
      <c r="I815" s="297" t="s">
        <v>1305</v>
      </c>
      <c r="J815" s="297" t="s">
        <v>579</v>
      </c>
      <c r="K815" s="292">
        <v>2</v>
      </c>
      <c r="L815" s="292">
        <v>12</v>
      </c>
      <c r="M815" s="300">
        <f t="shared" si="14"/>
        <v>18000</v>
      </c>
      <c r="N815" s="292">
        <v>3</v>
      </c>
      <c r="O815" s="292">
        <v>12</v>
      </c>
      <c r="P815" s="300">
        <f t="shared" si="15"/>
        <v>18000</v>
      </c>
      <c r="Q815" s="292">
        <v>2</v>
      </c>
      <c r="R815" s="292">
        <v>12</v>
      </c>
    </row>
    <row r="816" spans="1:18" s="40" customFormat="1" ht="24" x14ac:dyDescent="0.2">
      <c r="A816" s="322" t="s">
        <v>5460</v>
      </c>
      <c r="B816" s="295" t="s">
        <v>8075</v>
      </c>
      <c r="C816" s="297" t="s">
        <v>153</v>
      </c>
      <c r="D816" s="297" t="s">
        <v>5461</v>
      </c>
      <c r="E816" s="138">
        <v>1350</v>
      </c>
      <c r="F816" s="130" t="s">
        <v>5548</v>
      </c>
      <c r="G816" s="297" t="s">
        <v>5549</v>
      </c>
      <c r="H816" s="297" t="s">
        <v>2053</v>
      </c>
      <c r="I816" s="297" t="s">
        <v>1305</v>
      </c>
      <c r="J816" s="297" t="s">
        <v>2053</v>
      </c>
      <c r="K816" s="292">
        <v>2</v>
      </c>
      <c r="L816" s="292">
        <v>12</v>
      </c>
      <c r="M816" s="300">
        <f t="shared" si="14"/>
        <v>16200</v>
      </c>
      <c r="N816" s="292">
        <v>3</v>
      </c>
      <c r="O816" s="292">
        <v>12</v>
      </c>
      <c r="P816" s="300">
        <f t="shared" si="15"/>
        <v>16200</v>
      </c>
      <c r="Q816" s="292">
        <v>2</v>
      </c>
      <c r="R816" s="292">
        <v>12</v>
      </c>
    </row>
    <row r="817" spans="1:18" s="40" customFormat="1" ht="24" x14ac:dyDescent="0.2">
      <c r="A817" s="322" t="s">
        <v>5460</v>
      </c>
      <c r="B817" s="295" t="s">
        <v>8075</v>
      </c>
      <c r="C817" s="297" t="s">
        <v>153</v>
      </c>
      <c r="D817" s="297" t="s">
        <v>5461</v>
      </c>
      <c r="E817" s="138">
        <v>1800</v>
      </c>
      <c r="F817" s="130" t="s">
        <v>5550</v>
      </c>
      <c r="G817" s="297" t="s">
        <v>5551</v>
      </c>
      <c r="H817" s="297" t="s">
        <v>579</v>
      </c>
      <c r="I817" s="297" t="s">
        <v>1305</v>
      </c>
      <c r="J817" s="297" t="s">
        <v>579</v>
      </c>
      <c r="K817" s="292">
        <v>2</v>
      </c>
      <c r="L817" s="292">
        <v>12</v>
      </c>
      <c r="M817" s="300">
        <f t="shared" si="14"/>
        <v>21600</v>
      </c>
      <c r="N817" s="292">
        <v>3</v>
      </c>
      <c r="O817" s="292">
        <v>12</v>
      </c>
      <c r="P817" s="300">
        <f t="shared" si="15"/>
        <v>21600</v>
      </c>
      <c r="Q817" s="292">
        <v>2</v>
      </c>
      <c r="R817" s="292">
        <v>12</v>
      </c>
    </row>
    <row r="818" spans="1:18" s="40" customFormat="1" ht="24" x14ac:dyDescent="0.2">
      <c r="A818" s="322" t="s">
        <v>5460</v>
      </c>
      <c r="B818" s="295" t="s">
        <v>8075</v>
      </c>
      <c r="C818" s="297" t="s">
        <v>153</v>
      </c>
      <c r="D818" s="297" t="s">
        <v>5461</v>
      </c>
      <c r="E818" s="138">
        <v>2000</v>
      </c>
      <c r="F818" s="130" t="s">
        <v>5552</v>
      </c>
      <c r="G818" s="297" t="s">
        <v>5553</v>
      </c>
      <c r="H818" s="297" t="s">
        <v>586</v>
      </c>
      <c r="I818" s="297" t="s">
        <v>1305</v>
      </c>
      <c r="J818" s="297" t="s">
        <v>586</v>
      </c>
      <c r="K818" s="292">
        <v>2</v>
      </c>
      <c r="L818" s="292">
        <v>12</v>
      </c>
      <c r="M818" s="300">
        <f t="shared" si="14"/>
        <v>24000</v>
      </c>
      <c r="N818" s="292">
        <v>3</v>
      </c>
      <c r="O818" s="292">
        <v>12</v>
      </c>
      <c r="P818" s="300">
        <f t="shared" si="15"/>
        <v>24000</v>
      </c>
      <c r="Q818" s="292">
        <v>2</v>
      </c>
      <c r="R818" s="292">
        <v>12</v>
      </c>
    </row>
    <row r="819" spans="1:18" s="40" customFormat="1" ht="24" x14ac:dyDescent="0.2">
      <c r="A819" s="322" t="s">
        <v>5460</v>
      </c>
      <c r="B819" s="295" t="s">
        <v>8075</v>
      </c>
      <c r="C819" s="297" t="s">
        <v>153</v>
      </c>
      <c r="D819" s="297" t="s">
        <v>5461</v>
      </c>
      <c r="E819" s="138">
        <v>2900</v>
      </c>
      <c r="F819" s="130" t="s">
        <v>5554</v>
      </c>
      <c r="G819" s="297" t="s">
        <v>5555</v>
      </c>
      <c r="H819" s="297" t="s">
        <v>586</v>
      </c>
      <c r="I819" s="297" t="s">
        <v>1305</v>
      </c>
      <c r="J819" s="297" t="s">
        <v>586</v>
      </c>
      <c r="K819" s="292">
        <v>2</v>
      </c>
      <c r="L819" s="292">
        <v>12</v>
      </c>
      <c r="M819" s="300">
        <f t="shared" si="14"/>
        <v>34800</v>
      </c>
      <c r="N819" s="292">
        <v>3</v>
      </c>
      <c r="O819" s="292">
        <v>12</v>
      </c>
      <c r="P819" s="300">
        <f t="shared" si="15"/>
        <v>34800</v>
      </c>
      <c r="Q819" s="292">
        <v>2</v>
      </c>
      <c r="R819" s="292">
        <v>12</v>
      </c>
    </row>
    <row r="820" spans="1:18" s="40" customFormat="1" ht="24" x14ac:dyDescent="0.2">
      <c r="A820" s="322" t="s">
        <v>5460</v>
      </c>
      <c r="B820" s="295" t="s">
        <v>8075</v>
      </c>
      <c r="C820" s="297" t="s">
        <v>153</v>
      </c>
      <c r="D820" s="297" t="s">
        <v>5461</v>
      </c>
      <c r="E820" s="138">
        <v>5200</v>
      </c>
      <c r="F820" s="130" t="s">
        <v>5556</v>
      </c>
      <c r="G820" s="297" t="s">
        <v>5557</v>
      </c>
      <c r="H820" s="297" t="s">
        <v>682</v>
      </c>
      <c r="I820" s="297" t="s">
        <v>1305</v>
      </c>
      <c r="J820" s="297" t="s">
        <v>682</v>
      </c>
      <c r="K820" s="292">
        <v>2</v>
      </c>
      <c r="L820" s="292">
        <v>12</v>
      </c>
      <c r="M820" s="300">
        <f t="shared" si="14"/>
        <v>62400</v>
      </c>
      <c r="N820" s="292">
        <v>3</v>
      </c>
      <c r="O820" s="292">
        <v>12</v>
      </c>
      <c r="P820" s="300">
        <f t="shared" si="15"/>
        <v>62400</v>
      </c>
      <c r="Q820" s="292">
        <v>2</v>
      </c>
      <c r="R820" s="292">
        <v>12</v>
      </c>
    </row>
    <row r="821" spans="1:18" s="40" customFormat="1" ht="24" x14ac:dyDescent="0.2">
      <c r="A821" s="322" t="s">
        <v>5460</v>
      </c>
      <c r="B821" s="295" t="s">
        <v>8075</v>
      </c>
      <c r="C821" s="297" t="s">
        <v>153</v>
      </c>
      <c r="D821" s="297" t="s">
        <v>5461</v>
      </c>
      <c r="E821" s="138">
        <v>1800</v>
      </c>
      <c r="F821" s="130" t="s">
        <v>5558</v>
      </c>
      <c r="G821" s="297" t="s">
        <v>5559</v>
      </c>
      <c r="H821" s="297" t="s">
        <v>579</v>
      </c>
      <c r="I821" s="297" t="s">
        <v>1305</v>
      </c>
      <c r="J821" s="297" t="s">
        <v>579</v>
      </c>
      <c r="K821" s="292">
        <v>2</v>
      </c>
      <c r="L821" s="292">
        <v>12</v>
      </c>
      <c r="M821" s="300">
        <f t="shared" si="14"/>
        <v>21600</v>
      </c>
      <c r="N821" s="292">
        <v>3</v>
      </c>
      <c r="O821" s="292">
        <v>12</v>
      </c>
      <c r="P821" s="300">
        <f t="shared" si="15"/>
        <v>21600</v>
      </c>
      <c r="Q821" s="292">
        <v>2</v>
      </c>
      <c r="R821" s="292">
        <v>12</v>
      </c>
    </row>
    <row r="822" spans="1:18" s="40" customFormat="1" ht="24" x14ac:dyDescent="0.2">
      <c r="A822" s="322" t="s">
        <v>5460</v>
      </c>
      <c r="B822" s="295" t="s">
        <v>8075</v>
      </c>
      <c r="C822" s="297" t="s">
        <v>153</v>
      </c>
      <c r="D822" s="297" t="s">
        <v>5461</v>
      </c>
      <c r="E822" s="138">
        <v>2000</v>
      </c>
      <c r="F822" s="130" t="s">
        <v>5560</v>
      </c>
      <c r="G822" s="297" t="s">
        <v>5561</v>
      </c>
      <c r="H822" s="297" t="s">
        <v>586</v>
      </c>
      <c r="I822" s="297" t="s">
        <v>1305</v>
      </c>
      <c r="J822" s="297" t="s">
        <v>586</v>
      </c>
      <c r="K822" s="292">
        <v>2</v>
      </c>
      <c r="L822" s="292">
        <v>12</v>
      </c>
      <c r="M822" s="300">
        <f t="shared" si="14"/>
        <v>24000</v>
      </c>
      <c r="N822" s="292">
        <v>3</v>
      </c>
      <c r="O822" s="292">
        <v>12</v>
      </c>
      <c r="P822" s="300">
        <f t="shared" si="15"/>
        <v>24000</v>
      </c>
      <c r="Q822" s="292">
        <v>2</v>
      </c>
      <c r="R822" s="292">
        <v>12</v>
      </c>
    </row>
    <row r="823" spans="1:18" s="40" customFormat="1" ht="24" x14ac:dyDescent="0.2">
      <c r="A823" s="322" t="s">
        <v>5460</v>
      </c>
      <c r="B823" s="295" t="s">
        <v>8075</v>
      </c>
      <c r="C823" s="297" t="s">
        <v>153</v>
      </c>
      <c r="D823" s="297" t="s">
        <v>5461</v>
      </c>
      <c r="E823" s="138">
        <v>2900</v>
      </c>
      <c r="F823" s="130" t="s">
        <v>5562</v>
      </c>
      <c r="G823" s="297" t="s">
        <v>5563</v>
      </c>
      <c r="H823" s="297" t="s">
        <v>2088</v>
      </c>
      <c r="I823" s="297" t="s">
        <v>1305</v>
      </c>
      <c r="J823" s="297" t="s">
        <v>2088</v>
      </c>
      <c r="K823" s="292">
        <v>2</v>
      </c>
      <c r="L823" s="292">
        <v>12</v>
      </c>
      <c r="M823" s="300">
        <f t="shared" si="14"/>
        <v>34800</v>
      </c>
      <c r="N823" s="292">
        <v>3</v>
      </c>
      <c r="O823" s="292">
        <v>12</v>
      </c>
      <c r="P823" s="300">
        <f t="shared" si="15"/>
        <v>34800</v>
      </c>
      <c r="Q823" s="292">
        <v>2</v>
      </c>
      <c r="R823" s="292">
        <v>12</v>
      </c>
    </row>
    <row r="824" spans="1:18" s="40" customFormat="1" ht="24" x14ac:dyDescent="0.2">
      <c r="A824" s="322" t="s">
        <v>5460</v>
      </c>
      <c r="B824" s="295" t="s">
        <v>8075</v>
      </c>
      <c r="C824" s="297" t="s">
        <v>153</v>
      </c>
      <c r="D824" s="297" t="s">
        <v>5461</v>
      </c>
      <c r="E824" s="138">
        <v>1800</v>
      </c>
      <c r="F824" s="130" t="s">
        <v>5564</v>
      </c>
      <c r="G824" s="297" t="s">
        <v>5565</v>
      </c>
      <c r="H824" s="297" t="s">
        <v>579</v>
      </c>
      <c r="I824" s="297" t="s">
        <v>1305</v>
      </c>
      <c r="J824" s="297" t="s">
        <v>579</v>
      </c>
      <c r="K824" s="292">
        <v>2</v>
      </c>
      <c r="L824" s="292">
        <v>12</v>
      </c>
      <c r="M824" s="300">
        <f t="shared" si="14"/>
        <v>21600</v>
      </c>
      <c r="N824" s="292">
        <v>3</v>
      </c>
      <c r="O824" s="292">
        <v>12</v>
      </c>
      <c r="P824" s="300">
        <f t="shared" si="15"/>
        <v>21600</v>
      </c>
      <c r="Q824" s="292">
        <v>2</v>
      </c>
      <c r="R824" s="292">
        <v>12</v>
      </c>
    </row>
    <row r="825" spans="1:18" s="40" customFormat="1" ht="24" x14ac:dyDescent="0.2">
      <c r="A825" s="322" t="s">
        <v>5460</v>
      </c>
      <c r="B825" s="295" t="s">
        <v>8075</v>
      </c>
      <c r="C825" s="297" t="s">
        <v>153</v>
      </c>
      <c r="D825" s="297" t="s">
        <v>5461</v>
      </c>
      <c r="E825" s="138">
        <v>1800</v>
      </c>
      <c r="F825" s="130" t="s">
        <v>5566</v>
      </c>
      <c r="G825" s="297" t="s">
        <v>5567</v>
      </c>
      <c r="H825" s="297" t="s">
        <v>579</v>
      </c>
      <c r="I825" s="297" t="s">
        <v>1305</v>
      </c>
      <c r="J825" s="297" t="s">
        <v>579</v>
      </c>
      <c r="K825" s="292">
        <v>2</v>
      </c>
      <c r="L825" s="292">
        <v>12</v>
      </c>
      <c r="M825" s="300">
        <f t="shared" si="14"/>
        <v>21600</v>
      </c>
      <c r="N825" s="292">
        <v>3</v>
      </c>
      <c r="O825" s="292">
        <v>12</v>
      </c>
      <c r="P825" s="300">
        <f t="shared" si="15"/>
        <v>21600</v>
      </c>
      <c r="Q825" s="292">
        <v>2</v>
      </c>
      <c r="R825" s="292">
        <v>12</v>
      </c>
    </row>
    <row r="826" spans="1:18" s="40" customFormat="1" ht="24" x14ac:dyDescent="0.2">
      <c r="A826" s="322" t="s">
        <v>5460</v>
      </c>
      <c r="B826" s="295" t="s">
        <v>8075</v>
      </c>
      <c r="C826" s="297" t="s">
        <v>153</v>
      </c>
      <c r="D826" s="297" t="s">
        <v>5461</v>
      </c>
      <c r="E826" s="138">
        <v>2000</v>
      </c>
      <c r="F826" s="130" t="s">
        <v>5568</v>
      </c>
      <c r="G826" s="297" t="s">
        <v>5569</v>
      </c>
      <c r="H826" s="297" t="s">
        <v>2088</v>
      </c>
      <c r="I826" s="297" t="s">
        <v>1305</v>
      </c>
      <c r="J826" s="297" t="s">
        <v>2088</v>
      </c>
      <c r="K826" s="292">
        <v>2</v>
      </c>
      <c r="L826" s="292">
        <v>12</v>
      </c>
      <c r="M826" s="300">
        <f t="shared" si="14"/>
        <v>24000</v>
      </c>
      <c r="N826" s="292">
        <v>3</v>
      </c>
      <c r="O826" s="292">
        <v>12</v>
      </c>
      <c r="P826" s="300">
        <f t="shared" si="15"/>
        <v>24000</v>
      </c>
      <c r="Q826" s="292">
        <v>2</v>
      </c>
      <c r="R826" s="292">
        <v>12</v>
      </c>
    </row>
    <row r="827" spans="1:18" s="40" customFormat="1" ht="24" x14ac:dyDescent="0.2">
      <c r="A827" s="322" t="s">
        <v>5460</v>
      </c>
      <c r="B827" s="295" t="s">
        <v>8075</v>
      </c>
      <c r="C827" s="297" t="s">
        <v>153</v>
      </c>
      <c r="D827" s="297" t="s">
        <v>5461</v>
      </c>
      <c r="E827" s="138">
        <v>1650</v>
      </c>
      <c r="F827" s="130" t="s">
        <v>5570</v>
      </c>
      <c r="G827" s="297" t="s">
        <v>5571</v>
      </c>
      <c r="H827" s="297" t="s">
        <v>655</v>
      </c>
      <c r="I827" s="297" t="s">
        <v>1305</v>
      </c>
      <c r="J827" s="297" t="s">
        <v>655</v>
      </c>
      <c r="K827" s="292">
        <v>2</v>
      </c>
      <c r="L827" s="292">
        <v>12</v>
      </c>
      <c r="M827" s="300">
        <f t="shared" si="14"/>
        <v>19800</v>
      </c>
      <c r="N827" s="292">
        <v>3</v>
      </c>
      <c r="O827" s="292">
        <v>12</v>
      </c>
      <c r="P827" s="300">
        <f t="shared" si="15"/>
        <v>19800</v>
      </c>
      <c r="Q827" s="292">
        <v>2</v>
      </c>
      <c r="R827" s="292">
        <v>12</v>
      </c>
    </row>
    <row r="828" spans="1:18" s="40" customFormat="1" ht="24" x14ac:dyDescent="0.2">
      <c r="A828" s="322" t="s">
        <v>5460</v>
      </c>
      <c r="B828" s="295" t="s">
        <v>8075</v>
      </c>
      <c r="C828" s="297" t="s">
        <v>153</v>
      </c>
      <c r="D828" s="297" t="s">
        <v>5461</v>
      </c>
      <c r="E828" s="138">
        <v>2900</v>
      </c>
      <c r="F828" s="130" t="s">
        <v>5572</v>
      </c>
      <c r="G828" s="297" t="s">
        <v>5573</v>
      </c>
      <c r="H828" s="297" t="s">
        <v>586</v>
      </c>
      <c r="I828" s="297" t="s">
        <v>1305</v>
      </c>
      <c r="J828" s="297" t="s">
        <v>586</v>
      </c>
      <c r="K828" s="292">
        <v>2</v>
      </c>
      <c r="L828" s="292">
        <v>12</v>
      </c>
      <c r="M828" s="300">
        <f t="shared" si="14"/>
        <v>34800</v>
      </c>
      <c r="N828" s="292">
        <v>3</v>
      </c>
      <c r="O828" s="292">
        <v>12</v>
      </c>
      <c r="P828" s="300">
        <f t="shared" si="15"/>
        <v>34800</v>
      </c>
      <c r="Q828" s="292">
        <v>2</v>
      </c>
      <c r="R828" s="292">
        <v>12</v>
      </c>
    </row>
    <row r="829" spans="1:18" s="40" customFormat="1" ht="24" x14ac:dyDescent="0.2">
      <c r="A829" s="322" t="s">
        <v>5460</v>
      </c>
      <c r="B829" s="295" t="s">
        <v>8075</v>
      </c>
      <c r="C829" s="297" t="s">
        <v>153</v>
      </c>
      <c r="D829" s="297" t="s">
        <v>5461</v>
      </c>
      <c r="E829" s="138">
        <v>1800</v>
      </c>
      <c r="F829" s="130" t="s">
        <v>5574</v>
      </c>
      <c r="G829" s="297" t="s">
        <v>5575</v>
      </c>
      <c r="H829" s="297" t="s">
        <v>579</v>
      </c>
      <c r="I829" s="297" t="s">
        <v>1305</v>
      </c>
      <c r="J829" s="297" t="s">
        <v>579</v>
      </c>
      <c r="K829" s="292">
        <v>2</v>
      </c>
      <c r="L829" s="292">
        <v>12</v>
      </c>
      <c r="M829" s="300">
        <f t="shared" si="14"/>
        <v>21600</v>
      </c>
      <c r="N829" s="292">
        <v>3</v>
      </c>
      <c r="O829" s="292">
        <v>12</v>
      </c>
      <c r="P829" s="300">
        <f t="shared" si="15"/>
        <v>21600</v>
      </c>
      <c r="Q829" s="292">
        <v>2</v>
      </c>
      <c r="R829" s="292">
        <v>12</v>
      </c>
    </row>
    <row r="830" spans="1:18" s="40" customFormat="1" ht="24" x14ac:dyDescent="0.2">
      <c r="A830" s="322" t="s">
        <v>5460</v>
      </c>
      <c r="B830" s="295" t="s">
        <v>8075</v>
      </c>
      <c r="C830" s="297" t="s">
        <v>153</v>
      </c>
      <c r="D830" s="297" t="s">
        <v>5461</v>
      </c>
      <c r="E830" s="138">
        <v>1350</v>
      </c>
      <c r="F830" s="130" t="s">
        <v>5576</v>
      </c>
      <c r="G830" s="297" t="s">
        <v>5577</v>
      </c>
      <c r="H830" s="297" t="s">
        <v>2053</v>
      </c>
      <c r="I830" s="297" t="s">
        <v>1305</v>
      </c>
      <c r="J830" s="297" t="s">
        <v>2053</v>
      </c>
      <c r="K830" s="292">
        <v>2</v>
      </c>
      <c r="L830" s="292">
        <v>12</v>
      </c>
      <c r="M830" s="300">
        <f t="shared" si="14"/>
        <v>16200</v>
      </c>
      <c r="N830" s="292">
        <v>3</v>
      </c>
      <c r="O830" s="292">
        <v>12</v>
      </c>
      <c r="P830" s="300">
        <f t="shared" si="15"/>
        <v>16200</v>
      </c>
      <c r="Q830" s="292">
        <v>2</v>
      </c>
      <c r="R830" s="292">
        <v>12</v>
      </c>
    </row>
    <row r="831" spans="1:18" s="40" customFormat="1" ht="24" x14ac:dyDescent="0.2">
      <c r="A831" s="322" t="s">
        <v>5460</v>
      </c>
      <c r="B831" s="295" t="s">
        <v>8075</v>
      </c>
      <c r="C831" s="297" t="s">
        <v>153</v>
      </c>
      <c r="D831" s="297" t="s">
        <v>5461</v>
      </c>
      <c r="E831" s="138">
        <v>2700</v>
      </c>
      <c r="F831" s="130" t="s">
        <v>5578</v>
      </c>
      <c r="G831" s="297" t="s">
        <v>5579</v>
      </c>
      <c r="H831" s="297" t="s">
        <v>5580</v>
      </c>
      <c r="I831" s="297" t="s">
        <v>1305</v>
      </c>
      <c r="J831" s="297" t="s">
        <v>5580</v>
      </c>
      <c r="K831" s="292">
        <v>2</v>
      </c>
      <c r="L831" s="292">
        <v>12</v>
      </c>
      <c r="M831" s="300">
        <f t="shared" si="14"/>
        <v>32400</v>
      </c>
      <c r="N831" s="292">
        <v>3</v>
      </c>
      <c r="O831" s="292">
        <v>12</v>
      </c>
      <c r="P831" s="300">
        <f t="shared" si="15"/>
        <v>32400</v>
      </c>
      <c r="Q831" s="292">
        <v>2</v>
      </c>
      <c r="R831" s="292">
        <v>12</v>
      </c>
    </row>
    <row r="832" spans="1:18" s="40" customFormat="1" ht="24" x14ac:dyDescent="0.2">
      <c r="A832" s="322" t="s">
        <v>5460</v>
      </c>
      <c r="B832" s="295" t="s">
        <v>8075</v>
      </c>
      <c r="C832" s="297" t="s">
        <v>153</v>
      </c>
      <c r="D832" s="297" t="s">
        <v>5461</v>
      </c>
      <c r="E832" s="138">
        <v>2900</v>
      </c>
      <c r="F832" s="130" t="s">
        <v>5581</v>
      </c>
      <c r="G832" s="297" t="s">
        <v>5582</v>
      </c>
      <c r="H832" s="297" t="s">
        <v>586</v>
      </c>
      <c r="I832" s="297" t="s">
        <v>1305</v>
      </c>
      <c r="J832" s="297" t="s">
        <v>586</v>
      </c>
      <c r="K832" s="292">
        <v>2</v>
      </c>
      <c r="L832" s="292">
        <v>12</v>
      </c>
      <c r="M832" s="300">
        <f t="shared" si="14"/>
        <v>34800</v>
      </c>
      <c r="N832" s="292">
        <v>3</v>
      </c>
      <c r="O832" s="292">
        <v>12</v>
      </c>
      <c r="P832" s="300">
        <f t="shared" si="15"/>
        <v>34800</v>
      </c>
      <c r="Q832" s="292">
        <v>2</v>
      </c>
      <c r="R832" s="292">
        <v>12</v>
      </c>
    </row>
    <row r="833" spans="1:18" s="40" customFormat="1" ht="24" x14ac:dyDescent="0.2">
      <c r="A833" s="322" t="s">
        <v>5460</v>
      </c>
      <c r="B833" s="295" t="s">
        <v>8075</v>
      </c>
      <c r="C833" s="297" t="s">
        <v>153</v>
      </c>
      <c r="D833" s="297" t="s">
        <v>5461</v>
      </c>
      <c r="E833" s="138">
        <v>2000</v>
      </c>
      <c r="F833" s="130" t="s">
        <v>5583</v>
      </c>
      <c r="G833" s="297" t="s">
        <v>5584</v>
      </c>
      <c r="H833" s="297" t="s">
        <v>586</v>
      </c>
      <c r="I833" s="297" t="s">
        <v>1305</v>
      </c>
      <c r="J833" s="297" t="s">
        <v>586</v>
      </c>
      <c r="K833" s="292">
        <v>2</v>
      </c>
      <c r="L833" s="292">
        <v>12</v>
      </c>
      <c r="M833" s="300">
        <f t="shared" si="14"/>
        <v>24000</v>
      </c>
      <c r="N833" s="292">
        <v>3</v>
      </c>
      <c r="O833" s="292">
        <v>12</v>
      </c>
      <c r="P833" s="300">
        <f t="shared" si="15"/>
        <v>24000</v>
      </c>
      <c r="Q833" s="292">
        <v>2</v>
      </c>
      <c r="R833" s="292">
        <v>12</v>
      </c>
    </row>
    <row r="834" spans="1:18" s="40" customFormat="1" ht="24" x14ac:dyDescent="0.2">
      <c r="A834" s="322" t="s">
        <v>5460</v>
      </c>
      <c r="B834" s="295" t="s">
        <v>8075</v>
      </c>
      <c r="C834" s="297" t="s">
        <v>153</v>
      </c>
      <c r="D834" s="297" t="s">
        <v>5461</v>
      </c>
      <c r="E834" s="138">
        <v>1350</v>
      </c>
      <c r="F834" s="130" t="s">
        <v>5585</v>
      </c>
      <c r="G834" s="297" t="s">
        <v>5586</v>
      </c>
      <c r="H834" s="297" t="s">
        <v>5587</v>
      </c>
      <c r="I834" s="297" t="s">
        <v>1305</v>
      </c>
      <c r="J834" s="297" t="s">
        <v>5587</v>
      </c>
      <c r="K834" s="292">
        <v>2</v>
      </c>
      <c r="L834" s="292">
        <v>12</v>
      </c>
      <c r="M834" s="300">
        <f t="shared" si="14"/>
        <v>16200</v>
      </c>
      <c r="N834" s="292">
        <v>3</v>
      </c>
      <c r="O834" s="292">
        <v>12</v>
      </c>
      <c r="P834" s="300">
        <f t="shared" si="15"/>
        <v>16200</v>
      </c>
      <c r="Q834" s="292">
        <v>2</v>
      </c>
      <c r="R834" s="292">
        <v>12</v>
      </c>
    </row>
    <row r="835" spans="1:18" s="40" customFormat="1" ht="24" x14ac:dyDescent="0.2">
      <c r="A835" s="322" t="s">
        <v>5460</v>
      </c>
      <c r="B835" s="295" t="s">
        <v>8075</v>
      </c>
      <c r="C835" s="297" t="s">
        <v>153</v>
      </c>
      <c r="D835" s="297" t="s">
        <v>5461</v>
      </c>
      <c r="E835" s="138">
        <v>1500</v>
      </c>
      <c r="F835" s="130" t="s">
        <v>5588</v>
      </c>
      <c r="G835" s="297" t="s">
        <v>5589</v>
      </c>
      <c r="H835" s="297" t="s">
        <v>579</v>
      </c>
      <c r="I835" s="297" t="s">
        <v>1305</v>
      </c>
      <c r="J835" s="297" t="s">
        <v>579</v>
      </c>
      <c r="K835" s="292">
        <v>2</v>
      </c>
      <c r="L835" s="292">
        <v>12</v>
      </c>
      <c r="M835" s="300">
        <f t="shared" si="14"/>
        <v>18000</v>
      </c>
      <c r="N835" s="292">
        <v>3</v>
      </c>
      <c r="O835" s="292">
        <v>12</v>
      </c>
      <c r="P835" s="300">
        <f t="shared" si="15"/>
        <v>18000</v>
      </c>
      <c r="Q835" s="292">
        <v>2</v>
      </c>
      <c r="R835" s="292">
        <v>12</v>
      </c>
    </row>
    <row r="836" spans="1:18" s="40" customFormat="1" ht="24" x14ac:dyDescent="0.2">
      <c r="A836" s="322" t="s">
        <v>5460</v>
      </c>
      <c r="B836" s="295" t="s">
        <v>8075</v>
      </c>
      <c r="C836" s="297" t="s">
        <v>153</v>
      </c>
      <c r="D836" s="297" t="s">
        <v>5461</v>
      </c>
      <c r="E836" s="138">
        <v>1800</v>
      </c>
      <c r="F836" s="130" t="s">
        <v>5590</v>
      </c>
      <c r="G836" s="297" t="s">
        <v>5591</v>
      </c>
      <c r="H836" s="297" t="s">
        <v>579</v>
      </c>
      <c r="I836" s="297" t="s">
        <v>1305</v>
      </c>
      <c r="J836" s="297" t="s">
        <v>579</v>
      </c>
      <c r="K836" s="292">
        <v>2</v>
      </c>
      <c r="L836" s="292">
        <v>12</v>
      </c>
      <c r="M836" s="300">
        <f t="shared" si="14"/>
        <v>21600</v>
      </c>
      <c r="N836" s="292">
        <v>3</v>
      </c>
      <c r="O836" s="292">
        <v>12</v>
      </c>
      <c r="P836" s="300">
        <f t="shared" si="15"/>
        <v>21600</v>
      </c>
      <c r="Q836" s="292">
        <v>2</v>
      </c>
      <c r="R836" s="292">
        <v>12</v>
      </c>
    </row>
    <row r="837" spans="1:18" s="40" customFormat="1" ht="24" x14ac:dyDescent="0.2">
      <c r="A837" s="322" t="s">
        <v>5460</v>
      </c>
      <c r="B837" s="295" t="s">
        <v>8075</v>
      </c>
      <c r="C837" s="297" t="s">
        <v>153</v>
      </c>
      <c r="D837" s="297" t="s">
        <v>5461</v>
      </c>
      <c r="E837" s="138">
        <v>1650</v>
      </c>
      <c r="F837" s="130" t="s">
        <v>5592</v>
      </c>
      <c r="G837" s="297" t="s">
        <v>5593</v>
      </c>
      <c r="H837" s="297" t="s">
        <v>2053</v>
      </c>
      <c r="I837" s="297" t="s">
        <v>1305</v>
      </c>
      <c r="J837" s="297" t="s">
        <v>2053</v>
      </c>
      <c r="K837" s="292">
        <v>2</v>
      </c>
      <c r="L837" s="292">
        <v>12</v>
      </c>
      <c r="M837" s="300">
        <f t="shared" si="14"/>
        <v>19800</v>
      </c>
      <c r="N837" s="292">
        <v>3</v>
      </c>
      <c r="O837" s="292">
        <v>12</v>
      </c>
      <c r="P837" s="300">
        <f t="shared" si="15"/>
        <v>19800</v>
      </c>
      <c r="Q837" s="292">
        <v>2</v>
      </c>
      <c r="R837" s="292">
        <v>12</v>
      </c>
    </row>
    <row r="838" spans="1:18" s="40" customFormat="1" ht="24" x14ac:dyDescent="0.2">
      <c r="A838" s="322" t="s">
        <v>5460</v>
      </c>
      <c r="B838" s="295" t="s">
        <v>8075</v>
      </c>
      <c r="C838" s="297" t="s">
        <v>153</v>
      </c>
      <c r="D838" s="297" t="s">
        <v>5461</v>
      </c>
      <c r="E838" s="138">
        <v>2000</v>
      </c>
      <c r="F838" s="130" t="s">
        <v>5594</v>
      </c>
      <c r="G838" s="297" t="s">
        <v>5595</v>
      </c>
      <c r="H838" s="297" t="s">
        <v>586</v>
      </c>
      <c r="I838" s="297" t="s">
        <v>1305</v>
      </c>
      <c r="J838" s="297" t="s">
        <v>586</v>
      </c>
      <c r="K838" s="292">
        <v>2</v>
      </c>
      <c r="L838" s="292">
        <v>12</v>
      </c>
      <c r="M838" s="300">
        <f t="shared" si="14"/>
        <v>24000</v>
      </c>
      <c r="N838" s="292">
        <v>3</v>
      </c>
      <c r="O838" s="292">
        <v>12</v>
      </c>
      <c r="P838" s="300">
        <f t="shared" si="15"/>
        <v>24000</v>
      </c>
      <c r="Q838" s="292">
        <v>2</v>
      </c>
      <c r="R838" s="292">
        <v>12</v>
      </c>
    </row>
    <row r="839" spans="1:18" s="40" customFormat="1" ht="24" x14ac:dyDescent="0.2">
      <c r="A839" s="322" t="s">
        <v>5460</v>
      </c>
      <c r="B839" s="295" t="s">
        <v>8075</v>
      </c>
      <c r="C839" s="297" t="s">
        <v>153</v>
      </c>
      <c r="D839" s="297" t="s">
        <v>5461</v>
      </c>
      <c r="E839" s="138">
        <v>1800</v>
      </c>
      <c r="F839" s="130" t="s">
        <v>5596</v>
      </c>
      <c r="G839" s="297" t="s">
        <v>5597</v>
      </c>
      <c r="H839" s="297" t="s">
        <v>579</v>
      </c>
      <c r="I839" s="297" t="s">
        <v>1305</v>
      </c>
      <c r="J839" s="297" t="s">
        <v>579</v>
      </c>
      <c r="K839" s="292">
        <v>2</v>
      </c>
      <c r="L839" s="292">
        <v>12</v>
      </c>
      <c r="M839" s="300">
        <f t="shared" si="14"/>
        <v>21600</v>
      </c>
      <c r="N839" s="292">
        <v>3</v>
      </c>
      <c r="O839" s="292">
        <v>12</v>
      </c>
      <c r="P839" s="300">
        <f t="shared" si="15"/>
        <v>21600</v>
      </c>
      <c r="Q839" s="292">
        <v>2</v>
      </c>
      <c r="R839" s="292">
        <v>12</v>
      </c>
    </row>
    <row r="840" spans="1:18" s="40" customFormat="1" ht="24" x14ac:dyDescent="0.2">
      <c r="A840" s="322" t="s">
        <v>5460</v>
      </c>
      <c r="B840" s="295" t="s">
        <v>8075</v>
      </c>
      <c r="C840" s="297" t="s">
        <v>153</v>
      </c>
      <c r="D840" s="297" t="s">
        <v>5461</v>
      </c>
      <c r="E840" s="138">
        <v>2000</v>
      </c>
      <c r="F840" s="130" t="s">
        <v>5598</v>
      </c>
      <c r="G840" s="297" t="s">
        <v>5599</v>
      </c>
      <c r="H840" s="297" t="s">
        <v>586</v>
      </c>
      <c r="I840" s="297" t="s">
        <v>1305</v>
      </c>
      <c r="J840" s="297" t="s">
        <v>586</v>
      </c>
      <c r="K840" s="292">
        <v>2</v>
      </c>
      <c r="L840" s="292">
        <v>12</v>
      </c>
      <c r="M840" s="300">
        <f t="shared" si="14"/>
        <v>24000</v>
      </c>
      <c r="N840" s="292">
        <v>3</v>
      </c>
      <c r="O840" s="292">
        <v>12</v>
      </c>
      <c r="P840" s="300">
        <f t="shared" si="15"/>
        <v>24000</v>
      </c>
      <c r="Q840" s="292">
        <v>2</v>
      </c>
      <c r="R840" s="292">
        <v>12</v>
      </c>
    </row>
    <row r="841" spans="1:18" s="40" customFormat="1" ht="24" x14ac:dyDescent="0.2">
      <c r="A841" s="322" t="s">
        <v>5460</v>
      </c>
      <c r="B841" s="295" t="s">
        <v>8075</v>
      </c>
      <c r="C841" s="297" t="s">
        <v>153</v>
      </c>
      <c r="D841" s="297" t="s">
        <v>5461</v>
      </c>
      <c r="E841" s="138">
        <v>2000</v>
      </c>
      <c r="F841" s="130" t="s">
        <v>5600</v>
      </c>
      <c r="G841" s="297" t="s">
        <v>5601</v>
      </c>
      <c r="H841" s="297" t="s">
        <v>586</v>
      </c>
      <c r="I841" s="297" t="s">
        <v>1305</v>
      </c>
      <c r="J841" s="297" t="s">
        <v>586</v>
      </c>
      <c r="K841" s="292">
        <v>2</v>
      </c>
      <c r="L841" s="292">
        <v>12</v>
      </c>
      <c r="M841" s="300">
        <f t="shared" si="14"/>
        <v>24000</v>
      </c>
      <c r="N841" s="292">
        <v>3</v>
      </c>
      <c r="O841" s="292">
        <v>12</v>
      </c>
      <c r="P841" s="300">
        <f t="shared" si="15"/>
        <v>24000</v>
      </c>
      <c r="Q841" s="292">
        <v>2</v>
      </c>
      <c r="R841" s="292">
        <v>12</v>
      </c>
    </row>
    <row r="842" spans="1:18" s="40" customFormat="1" ht="24" x14ac:dyDescent="0.2">
      <c r="A842" s="322" t="s">
        <v>5460</v>
      </c>
      <c r="B842" s="130" t="s">
        <v>8078</v>
      </c>
      <c r="C842" s="297" t="s">
        <v>153</v>
      </c>
      <c r="D842" s="297" t="s">
        <v>5461</v>
      </c>
      <c r="E842" s="138">
        <v>2000</v>
      </c>
      <c r="F842" s="130" t="s">
        <v>5602</v>
      </c>
      <c r="G842" s="297" t="s">
        <v>5603</v>
      </c>
      <c r="H842" s="297" t="s">
        <v>656</v>
      </c>
      <c r="I842" s="297" t="s">
        <v>1305</v>
      </c>
      <c r="J842" s="297" t="s">
        <v>656</v>
      </c>
      <c r="K842" s="292">
        <v>2</v>
      </c>
      <c r="L842" s="292">
        <v>12</v>
      </c>
      <c r="M842" s="300">
        <f t="shared" si="14"/>
        <v>24000</v>
      </c>
      <c r="N842" s="292">
        <v>3</v>
      </c>
      <c r="O842" s="292">
        <v>12</v>
      </c>
      <c r="P842" s="300">
        <f t="shared" si="15"/>
        <v>24000</v>
      </c>
      <c r="Q842" s="292">
        <v>2</v>
      </c>
      <c r="R842" s="292">
        <v>12</v>
      </c>
    </row>
    <row r="843" spans="1:18" s="40" customFormat="1" ht="24" x14ac:dyDescent="0.2">
      <c r="A843" s="322" t="s">
        <v>5460</v>
      </c>
      <c r="B843" s="295" t="s">
        <v>8075</v>
      </c>
      <c r="C843" s="297" t="s">
        <v>153</v>
      </c>
      <c r="D843" s="297" t="s">
        <v>5461</v>
      </c>
      <c r="E843" s="138">
        <v>1800</v>
      </c>
      <c r="F843" s="130" t="s">
        <v>5604</v>
      </c>
      <c r="G843" s="297" t="s">
        <v>5605</v>
      </c>
      <c r="H843" s="297" t="s">
        <v>579</v>
      </c>
      <c r="I843" s="297" t="s">
        <v>1305</v>
      </c>
      <c r="J843" s="297" t="s">
        <v>579</v>
      </c>
      <c r="K843" s="292">
        <v>2</v>
      </c>
      <c r="L843" s="292">
        <v>12</v>
      </c>
      <c r="M843" s="300">
        <f t="shared" si="14"/>
        <v>21600</v>
      </c>
      <c r="N843" s="292">
        <v>3</v>
      </c>
      <c r="O843" s="292">
        <v>12</v>
      </c>
      <c r="P843" s="300">
        <f t="shared" si="15"/>
        <v>21600</v>
      </c>
      <c r="Q843" s="292">
        <v>2</v>
      </c>
      <c r="R843" s="292">
        <v>12</v>
      </c>
    </row>
    <row r="844" spans="1:18" s="40" customFormat="1" ht="24" x14ac:dyDescent="0.2">
      <c r="A844" s="322" t="s">
        <v>5460</v>
      </c>
      <c r="B844" s="295" t="s">
        <v>8075</v>
      </c>
      <c r="C844" s="297" t="s">
        <v>153</v>
      </c>
      <c r="D844" s="297" t="s">
        <v>5461</v>
      </c>
      <c r="E844" s="138">
        <v>2900</v>
      </c>
      <c r="F844" s="130" t="s">
        <v>5606</v>
      </c>
      <c r="G844" s="297" t="s">
        <v>5607</v>
      </c>
      <c r="H844" s="297" t="s">
        <v>2088</v>
      </c>
      <c r="I844" s="297" t="s">
        <v>1305</v>
      </c>
      <c r="J844" s="297" t="s">
        <v>2088</v>
      </c>
      <c r="K844" s="292">
        <v>2</v>
      </c>
      <c r="L844" s="292">
        <v>12</v>
      </c>
      <c r="M844" s="300">
        <f t="shared" si="14"/>
        <v>34800</v>
      </c>
      <c r="N844" s="292">
        <v>3</v>
      </c>
      <c r="O844" s="292">
        <v>12</v>
      </c>
      <c r="P844" s="300">
        <f t="shared" si="15"/>
        <v>34800</v>
      </c>
      <c r="Q844" s="292">
        <v>2</v>
      </c>
      <c r="R844" s="292">
        <v>12</v>
      </c>
    </row>
    <row r="845" spans="1:18" s="40" customFormat="1" ht="24" x14ac:dyDescent="0.2">
      <c r="A845" s="322" t="s">
        <v>5460</v>
      </c>
      <c r="B845" s="295" t="s">
        <v>8075</v>
      </c>
      <c r="C845" s="297" t="s">
        <v>153</v>
      </c>
      <c r="D845" s="297" t="s">
        <v>5461</v>
      </c>
      <c r="E845" s="138">
        <v>2900</v>
      </c>
      <c r="F845" s="130" t="s">
        <v>5608</v>
      </c>
      <c r="G845" s="297" t="s">
        <v>5609</v>
      </c>
      <c r="H845" s="297" t="s">
        <v>586</v>
      </c>
      <c r="I845" s="297" t="s">
        <v>1305</v>
      </c>
      <c r="J845" s="297" t="s">
        <v>586</v>
      </c>
      <c r="K845" s="292">
        <v>2</v>
      </c>
      <c r="L845" s="292">
        <v>12</v>
      </c>
      <c r="M845" s="300">
        <f t="shared" si="14"/>
        <v>34800</v>
      </c>
      <c r="N845" s="292">
        <v>3</v>
      </c>
      <c r="O845" s="292">
        <v>12</v>
      </c>
      <c r="P845" s="300">
        <f t="shared" si="15"/>
        <v>34800</v>
      </c>
      <c r="Q845" s="292">
        <v>2</v>
      </c>
      <c r="R845" s="292">
        <v>12</v>
      </c>
    </row>
    <row r="846" spans="1:18" s="40" customFormat="1" ht="24" x14ac:dyDescent="0.2">
      <c r="A846" s="322" t="s">
        <v>5460</v>
      </c>
      <c r="B846" s="295" t="s">
        <v>8075</v>
      </c>
      <c r="C846" s="297" t="s">
        <v>153</v>
      </c>
      <c r="D846" s="297" t="s">
        <v>5461</v>
      </c>
      <c r="E846" s="138">
        <v>1800</v>
      </c>
      <c r="F846" s="130" t="s">
        <v>5610</v>
      </c>
      <c r="G846" s="297" t="s">
        <v>5611</v>
      </c>
      <c r="H846" s="297" t="s">
        <v>579</v>
      </c>
      <c r="I846" s="297" t="s">
        <v>1305</v>
      </c>
      <c r="J846" s="297" t="s">
        <v>579</v>
      </c>
      <c r="K846" s="292">
        <v>2</v>
      </c>
      <c r="L846" s="292">
        <v>12</v>
      </c>
      <c r="M846" s="300">
        <f t="shared" si="14"/>
        <v>21600</v>
      </c>
      <c r="N846" s="292">
        <v>3</v>
      </c>
      <c r="O846" s="292">
        <v>12</v>
      </c>
      <c r="P846" s="300">
        <f t="shared" si="15"/>
        <v>21600</v>
      </c>
      <c r="Q846" s="292">
        <v>2</v>
      </c>
      <c r="R846" s="292">
        <v>12</v>
      </c>
    </row>
    <row r="847" spans="1:18" s="40" customFormat="1" ht="24" x14ac:dyDescent="0.2">
      <c r="A847" s="322" t="s">
        <v>5460</v>
      </c>
      <c r="B847" s="295" t="s">
        <v>8075</v>
      </c>
      <c r="C847" s="297" t="s">
        <v>153</v>
      </c>
      <c r="D847" s="297" t="s">
        <v>5461</v>
      </c>
      <c r="E847" s="138">
        <v>1800</v>
      </c>
      <c r="F847" s="130" t="s">
        <v>5612</v>
      </c>
      <c r="G847" s="297" t="s">
        <v>5613</v>
      </c>
      <c r="H847" s="297" t="s">
        <v>579</v>
      </c>
      <c r="I847" s="297" t="s">
        <v>1305</v>
      </c>
      <c r="J847" s="297" t="s">
        <v>579</v>
      </c>
      <c r="K847" s="292">
        <v>2</v>
      </c>
      <c r="L847" s="292">
        <v>12</v>
      </c>
      <c r="M847" s="300">
        <f t="shared" si="14"/>
        <v>21600</v>
      </c>
      <c r="N847" s="292">
        <v>3</v>
      </c>
      <c r="O847" s="292">
        <v>12</v>
      </c>
      <c r="P847" s="300">
        <f t="shared" si="15"/>
        <v>21600</v>
      </c>
      <c r="Q847" s="292">
        <v>2</v>
      </c>
      <c r="R847" s="292">
        <v>12</v>
      </c>
    </row>
    <row r="848" spans="1:18" s="40" customFormat="1" ht="24" x14ac:dyDescent="0.2">
      <c r="A848" s="322" t="s">
        <v>5460</v>
      </c>
      <c r="B848" s="295" t="s">
        <v>8075</v>
      </c>
      <c r="C848" s="297" t="s">
        <v>153</v>
      </c>
      <c r="D848" s="297" t="s">
        <v>5461</v>
      </c>
      <c r="E848" s="138">
        <v>2000</v>
      </c>
      <c r="F848" s="130" t="s">
        <v>5614</v>
      </c>
      <c r="G848" s="297" t="s">
        <v>5615</v>
      </c>
      <c r="H848" s="297" t="s">
        <v>5616</v>
      </c>
      <c r="I848" s="297" t="s">
        <v>1305</v>
      </c>
      <c r="J848" s="297" t="s">
        <v>5616</v>
      </c>
      <c r="K848" s="292">
        <v>2</v>
      </c>
      <c r="L848" s="292">
        <v>12</v>
      </c>
      <c r="M848" s="300">
        <f t="shared" si="14"/>
        <v>24000</v>
      </c>
      <c r="N848" s="292">
        <v>3</v>
      </c>
      <c r="O848" s="292">
        <v>12</v>
      </c>
      <c r="P848" s="300">
        <f t="shared" si="15"/>
        <v>24000</v>
      </c>
      <c r="Q848" s="292">
        <v>2</v>
      </c>
      <c r="R848" s="292">
        <v>12</v>
      </c>
    </row>
    <row r="849" spans="1:18" s="40" customFormat="1" ht="24" x14ac:dyDescent="0.2">
      <c r="A849" s="322" t="s">
        <v>5460</v>
      </c>
      <c r="B849" s="295" t="s">
        <v>8075</v>
      </c>
      <c r="C849" s="297" t="s">
        <v>153</v>
      </c>
      <c r="D849" s="297" t="s">
        <v>5461</v>
      </c>
      <c r="E849" s="138">
        <v>2900</v>
      </c>
      <c r="F849" s="130" t="s">
        <v>5617</v>
      </c>
      <c r="G849" s="297" t="s">
        <v>5618</v>
      </c>
      <c r="H849" s="297" t="s">
        <v>586</v>
      </c>
      <c r="I849" s="297" t="s">
        <v>1305</v>
      </c>
      <c r="J849" s="297" t="s">
        <v>586</v>
      </c>
      <c r="K849" s="292">
        <v>2</v>
      </c>
      <c r="L849" s="292">
        <v>12</v>
      </c>
      <c r="M849" s="300">
        <f t="shared" si="14"/>
        <v>34800</v>
      </c>
      <c r="N849" s="292">
        <v>3</v>
      </c>
      <c r="O849" s="292">
        <v>12</v>
      </c>
      <c r="P849" s="300">
        <f t="shared" si="15"/>
        <v>34800</v>
      </c>
      <c r="Q849" s="292">
        <v>2</v>
      </c>
      <c r="R849" s="292">
        <v>12</v>
      </c>
    </row>
    <row r="850" spans="1:18" s="40" customFormat="1" ht="24" x14ac:dyDescent="0.2">
      <c r="A850" s="322" t="s">
        <v>5460</v>
      </c>
      <c r="B850" s="295" t="s">
        <v>8075</v>
      </c>
      <c r="C850" s="297" t="s">
        <v>153</v>
      </c>
      <c r="D850" s="297" t="s">
        <v>5461</v>
      </c>
      <c r="E850" s="138">
        <v>5200</v>
      </c>
      <c r="F850" s="130" t="s">
        <v>5619</v>
      </c>
      <c r="G850" s="297" t="s">
        <v>5620</v>
      </c>
      <c r="H850" s="297" t="s">
        <v>682</v>
      </c>
      <c r="I850" s="297" t="s">
        <v>1305</v>
      </c>
      <c r="J850" s="297" t="s">
        <v>682</v>
      </c>
      <c r="K850" s="292">
        <v>2</v>
      </c>
      <c r="L850" s="292">
        <v>12</v>
      </c>
      <c r="M850" s="300">
        <f t="shared" si="14"/>
        <v>62400</v>
      </c>
      <c r="N850" s="292">
        <v>3</v>
      </c>
      <c r="O850" s="292">
        <v>12</v>
      </c>
      <c r="P850" s="300">
        <f t="shared" si="15"/>
        <v>62400</v>
      </c>
      <c r="Q850" s="292">
        <v>2</v>
      </c>
      <c r="R850" s="292">
        <v>12</v>
      </c>
    </row>
    <row r="851" spans="1:18" s="40" customFormat="1" ht="24" x14ac:dyDescent="0.2">
      <c r="A851" s="322" t="s">
        <v>5460</v>
      </c>
      <c r="B851" s="295" t="s">
        <v>8075</v>
      </c>
      <c r="C851" s="297" t="s">
        <v>153</v>
      </c>
      <c r="D851" s="297" t="s">
        <v>5461</v>
      </c>
      <c r="E851" s="138">
        <v>2000</v>
      </c>
      <c r="F851" s="130" t="s">
        <v>5621</v>
      </c>
      <c r="G851" s="297" t="s">
        <v>5622</v>
      </c>
      <c r="H851" s="297" t="s">
        <v>586</v>
      </c>
      <c r="I851" s="297" t="s">
        <v>1305</v>
      </c>
      <c r="J851" s="297" t="s">
        <v>586</v>
      </c>
      <c r="K851" s="292">
        <v>2</v>
      </c>
      <c r="L851" s="292">
        <v>12</v>
      </c>
      <c r="M851" s="300">
        <f t="shared" si="14"/>
        <v>24000</v>
      </c>
      <c r="N851" s="292">
        <v>3</v>
      </c>
      <c r="O851" s="292">
        <v>12</v>
      </c>
      <c r="P851" s="300">
        <f t="shared" si="15"/>
        <v>24000</v>
      </c>
      <c r="Q851" s="292">
        <v>2</v>
      </c>
      <c r="R851" s="292">
        <v>12</v>
      </c>
    </row>
    <row r="852" spans="1:18" s="40" customFormat="1" ht="24" x14ac:dyDescent="0.2">
      <c r="A852" s="322" t="s">
        <v>5460</v>
      </c>
      <c r="B852" s="295" t="s">
        <v>8075</v>
      </c>
      <c r="C852" s="297" t="s">
        <v>153</v>
      </c>
      <c r="D852" s="297" t="s">
        <v>5461</v>
      </c>
      <c r="E852" s="138">
        <v>1800</v>
      </c>
      <c r="F852" s="130" t="s">
        <v>5623</v>
      </c>
      <c r="G852" s="297" t="s">
        <v>5624</v>
      </c>
      <c r="H852" s="297" t="s">
        <v>579</v>
      </c>
      <c r="I852" s="297" t="s">
        <v>1305</v>
      </c>
      <c r="J852" s="297" t="s">
        <v>579</v>
      </c>
      <c r="K852" s="292">
        <v>2</v>
      </c>
      <c r="L852" s="292">
        <v>12</v>
      </c>
      <c r="M852" s="300">
        <f t="shared" si="14"/>
        <v>21600</v>
      </c>
      <c r="N852" s="292">
        <v>3</v>
      </c>
      <c r="O852" s="292">
        <v>12</v>
      </c>
      <c r="P852" s="300">
        <f t="shared" si="15"/>
        <v>21600</v>
      </c>
      <c r="Q852" s="292">
        <v>2</v>
      </c>
      <c r="R852" s="292">
        <v>12</v>
      </c>
    </row>
    <row r="853" spans="1:18" s="40" customFormat="1" ht="24" x14ac:dyDescent="0.2">
      <c r="A853" s="322" t="s">
        <v>5460</v>
      </c>
      <c r="B853" s="295" t="s">
        <v>8075</v>
      </c>
      <c r="C853" s="297" t="s">
        <v>153</v>
      </c>
      <c r="D853" s="297" t="s">
        <v>5461</v>
      </c>
      <c r="E853" s="138">
        <v>1350</v>
      </c>
      <c r="F853" s="130" t="s">
        <v>5625</v>
      </c>
      <c r="G853" s="297" t="s">
        <v>5626</v>
      </c>
      <c r="H853" s="297" t="s">
        <v>2053</v>
      </c>
      <c r="I853" s="297" t="s">
        <v>1305</v>
      </c>
      <c r="J853" s="297" t="s">
        <v>2053</v>
      </c>
      <c r="K853" s="292">
        <v>2</v>
      </c>
      <c r="L853" s="292">
        <v>12</v>
      </c>
      <c r="M853" s="300">
        <f t="shared" si="14"/>
        <v>16200</v>
      </c>
      <c r="N853" s="292">
        <v>3</v>
      </c>
      <c r="O853" s="292">
        <v>12</v>
      </c>
      <c r="P853" s="300">
        <f t="shared" si="15"/>
        <v>16200</v>
      </c>
      <c r="Q853" s="292">
        <v>2</v>
      </c>
      <c r="R853" s="292">
        <v>12</v>
      </c>
    </row>
    <row r="854" spans="1:18" s="40" customFormat="1" ht="24" x14ac:dyDescent="0.2">
      <c r="A854" s="322" t="s">
        <v>5460</v>
      </c>
      <c r="B854" s="295" t="s">
        <v>8075</v>
      </c>
      <c r="C854" s="297" t="s">
        <v>153</v>
      </c>
      <c r="D854" s="297" t="s">
        <v>5461</v>
      </c>
      <c r="E854" s="138">
        <v>5350</v>
      </c>
      <c r="F854" s="130" t="s">
        <v>5627</v>
      </c>
      <c r="G854" s="297" t="s">
        <v>5628</v>
      </c>
      <c r="H854" s="297" t="s">
        <v>682</v>
      </c>
      <c r="I854" s="297" t="s">
        <v>1305</v>
      </c>
      <c r="J854" s="297" t="s">
        <v>682</v>
      </c>
      <c r="K854" s="292">
        <v>2</v>
      </c>
      <c r="L854" s="292">
        <v>12</v>
      </c>
      <c r="M854" s="300">
        <f t="shared" si="14"/>
        <v>64200</v>
      </c>
      <c r="N854" s="292">
        <v>3</v>
      </c>
      <c r="O854" s="292">
        <v>12</v>
      </c>
      <c r="P854" s="300">
        <f t="shared" si="15"/>
        <v>64200</v>
      </c>
      <c r="Q854" s="292">
        <v>2</v>
      </c>
      <c r="R854" s="292">
        <v>12</v>
      </c>
    </row>
    <row r="855" spans="1:18" s="40" customFormat="1" ht="24" x14ac:dyDescent="0.2">
      <c r="A855" s="322" t="s">
        <v>5460</v>
      </c>
      <c r="B855" s="295" t="s">
        <v>8075</v>
      </c>
      <c r="C855" s="297" t="s">
        <v>153</v>
      </c>
      <c r="D855" s="297" t="s">
        <v>5461</v>
      </c>
      <c r="E855" s="138">
        <v>2900</v>
      </c>
      <c r="F855" s="130" t="s">
        <v>5629</v>
      </c>
      <c r="G855" s="297" t="s">
        <v>5630</v>
      </c>
      <c r="H855" s="297" t="s">
        <v>586</v>
      </c>
      <c r="I855" s="297" t="s">
        <v>1305</v>
      </c>
      <c r="J855" s="297" t="s">
        <v>586</v>
      </c>
      <c r="K855" s="292">
        <v>2</v>
      </c>
      <c r="L855" s="292">
        <v>12</v>
      </c>
      <c r="M855" s="300">
        <f t="shared" si="14"/>
        <v>34800</v>
      </c>
      <c r="N855" s="292">
        <v>3</v>
      </c>
      <c r="O855" s="292">
        <v>12</v>
      </c>
      <c r="P855" s="300">
        <f t="shared" si="15"/>
        <v>34800</v>
      </c>
      <c r="Q855" s="292">
        <v>2</v>
      </c>
      <c r="R855" s="292">
        <v>12</v>
      </c>
    </row>
    <row r="856" spans="1:18" s="40" customFormat="1" ht="24" x14ac:dyDescent="0.2">
      <c r="A856" s="322" t="s">
        <v>5460</v>
      </c>
      <c r="B856" s="295" t="s">
        <v>8075</v>
      </c>
      <c r="C856" s="297" t="s">
        <v>153</v>
      </c>
      <c r="D856" s="297" t="s">
        <v>5461</v>
      </c>
      <c r="E856" s="138">
        <v>1800</v>
      </c>
      <c r="F856" s="130" t="s">
        <v>5631</v>
      </c>
      <c r="G856" s="297" t="s">
        <v>5632</v>
      </c>
      <c r="H856" s="297" t="s">
        <v>579</v>
      </c>
      <c r="I856" s="297" t="s">
        <v>1305</v>
      </c>
      <c r="J856" s="297" t="s">
        <v>579</v>
      </c>
      <c r="K856" s="292">
        <v>2</v>
      </c>
      <c r="L856" s="292">
        <v>12</v>
      </c>
      <c r="M856" s="300">
        <f t="shared" si="14"/>
        <v>21600</v>
      </c>
      <c r="N856" s="292">
        <v>3</v>
      </c>
      <c r="O856" s="292">
        <v>12</v>
      </c>
      <c r="P856" s="300">
        <f t="shared" si="15"/>
        <v>21600</v>
      </c>
      <c r="Q856" s="292">
        <v>2</v>
      </c>
      <c r="R856" s="292">
        <v>12</v>
      </c>
    </row>
    <row r="857" spans="1:18" s="40" customFormat="1" ht="24" x14ac:dyDescent="0.2">
      <c r="A857" s="322" t="s">
        <v>5460</v>
      </c>
      <c r="B857" s="295" t="s">
        <v>8075</v>
      </c>
      <c r="C857" s="297" t="s">
        <v>153</v>
      </c>
      <c r="D857" s="297" t="s">
        <v>5461</v>
      </c>
      <c r="E857" s="138">
        <v>2900</v>
      </c>
      <c r="F857" s="130" t="s">
        <v>5633</v>
      </c>
      <c r="G857" s="297" t="s">
        <v>5634</v>
      </c>
      <c r="H857" s="297" t="s">
        <v>586</v>
      </c>
      <c r="I857" s="297" t="s">
        <v>1305</v>
      </c>
      <c r="J857" s="297" t="s">
        <v>586</v>
      </c>
      <c r="K857" s="292">
        <v>2</v>
      </c>
      <c r="L857" s="292">
        <v>12</v>
      </c>
      <c r="M857" s="300">
        <f t="shared" si="14"/>
        <v>34800</v>
      </c>
      <c r="N857" s="292">
        <v>3</v>
      </c>
      <c r="O857" s="292">
        <v>12</v>
      </c>
      <c r="P857" s="300">
        <f t="shared" si="15"/>
        <v>34800</v>
      </c>
      <c r="Q857" s="292">
        <v>2</v>
      </c>
      <c r="R857" s="292">
        <v>12</v>
      </c>
    </row>
    <row r="858" spans="1:18" s="40" customFormat="1" ht="24" x14ac:dyDescent="0.2">
      <c r="A858" s="322" t="s">
        <v>5460</v>
      </c>
      <c r="B858" s="295" t="s">
        <v>8075</v>
      </c>
      <c r="C858" s="297" t="s">
        <v>153</v>
      </c>
      <c r="D858" s="297" t="s">
        <v>5461</v>
      </c>
      <c r="E858" s="138">
        <v>1650</v>
      </c>
      <c r="F858" s="130" t="s">
        <v>5635</v>
      </c>
      <c r="G858" s="297" t="s">
        <v>5636</v>
      </c>
      <c r="H858" s="297" t="s">
        <v>2053</v>
      </c>
      <c r="I858" s="297" t="s">
        <v>1305</v>
      </c>
      <c r="J858" s="297" t="s">
        <v>2053</v>
      </c>
      <c r="K858" s="292">
        <v>2</v>
      </c>
      <c r="L858" s="292">
        <v>12</v>
      </c>
      <c r="M858" s="300">
        <f t="shared" si="14"/>
        <v>19800</v>
      </c>
      <c r="N858" s="292">
        <v>3</v>
      </c>
      <c r="O858" s="292">
        <v>12</v>
      </c>
      <c r="P858" s="300">
        <f t="shared" si="15"/>
        <v>19800</v>
      </c>
      <c r="Q858" s="292">
        <v>2</v>
      </c>
      <c r="R858" s="292">
        <v>12</v>
      </c>
    </row>
    <row r="859" spans="1:18" s="40" customFormat="1" ht="24" x14ac:dyDescent="0.2">
      <c r="A859" s="322" t="s">
        <v>5460</v>
      </c>
      <c r="B859" s="295" t="s">
        <v>8075</v>
      </c>
      <c r="C859" s="297" t="s">
        <v>153</v>
      </c>
      <c r="D859" s="297" t="s">
        <v>5461</v>
      </c>
      <c r="E859" s="138">
        <v>1800</v>
      </c>
      <c r="F859" s="130" t="s">
        <v>5637</v>
      </c>
      <c r="G859" s="297" t="s">
        <v>5638</v>
      </c>
      <c r="H859" s="297" t="s">
        <v>648</v>
      </c>
      <c r="I859" s="297" t="s">
        <v>1305</v>
      </c>
      <c r="J859" s="297" t="s">
        <v>648</v>
      </c>
      <c r="K859" s="292">
        <v>2</v>
      </c>
      <c r="L859" s="292">
        <v>12</v>
      </c>
      <c r="M859" s="300">
        <f t="shared" si="14"/>
        <v>21600</v>
      </c>
      <c r="N859" s="292">
        <v>3</v>
      </c>
      <c r="O859" s="292">
        <v>12</v>
      </c>
      <c r="P859" s="300">
        <f t="shared" si="15"/>
        <v>21600</v>
      </c>
      <c r="Q859" s="292">
        <v>2</v>
      </c>
      <c r="R859" s="292">
        <v>12</v>
      </c>
    </row>
    <row r="860" spans="1:18" s="40" customFormat="1" ht="24" x14ac:dyDescent="0.2">
      <c r="A860" s="322" t="s">
        <v>5460</v>
      </c>
      <c r="B860" s="295" t="s">
        <v>8075</v>
      </c>
      <c r="C860" s="297" t="s">
        <v>153</v>
      </c>
      <c r="D860" s="297" t="s">
        <v>5461</v>
      </c>
      <c r="E860" s="138">
        <v>2900</v>
      </c>
      <c r="F860" s="130" t="s">
        <v>5639</v>
      </c>
      <c r="G860" s="297" t="s">
        <v>5640</v>
      </c>
      <c r="H860" s="297" t="s">
        <v>586</v>
      </c>
      <c r="I860" s="297" t="s">
        <v>1305</v>
      </c>
      <c r="J860" s="297" t="s">
        <v>586</v>
      </c>
      <c r="K860" s="292">
        <v>2</v>
      </c>
      <c r="L860" s="292">
        <v>12</v>
      </c>
      <c r="M860" s="300">
        <f t="shared" si="14"/>
        <v>34800</v>
      </c>
      <c r="N860" s="292">
        <v>3</v>
      </c>
      <c r="O860" s="292">
        <v>12</v>
      </c>
      <c r="P860" s="300">
        <f t="shared" si="15"/>
        <v>34800</v>
      </c>
      <c r="Q860" s="292">
        <v>2</v>
      </c>
      <c r="R860" s="292">
        <v>12</v>
      </c>
    </row>
    <row r="861" spans="1:18" s="40" customFormat="1" ht="24" x14ac:dyDescent="0.2">
      <c r="A861" s="322" t="s">
        <v>5460</v>
      </c>
      <c r="B861" s="295" t="s">
        <v>8075</v>
      </c>
      <c r="C861" s="297" t="s">
        <v>153</v>
      </c>
      <c r="D861" s="297" t="s">
        <v>5461</v>
      </c>
      <c r="E861" s="138">
        <v>1800</v>
      </c>
      <c r="F861" s="130" t="s">
        <v>5641</v>
      </c>
      <c r="G861" s="297" t="s">
        <v>5642</v>
      </c>
      <c r="H861" s="297" t="s">
        <v>579</v>
      </c>
      <c r="I861" s="297" t="s">
        <v>1305</v>
      </c>
      <c r="J861" s="297" t="s">
        <v>579</v>
      </c>
      <c r="K861" s="292">
        <v>2</v>
      </c>
      <c r="L861" s="292">
        <v>12</v>
      </c>
      <c r="M861" s="300">
        <f t="shared" si="14"/>
        <v>21600</v>
      </c>
      <c r="N861" s="292">
        <v>3</v>
      </c>
      <c r="O861" s="292">
        <v>12</v>
      </c>
      <c r="P861" s="300">
        <f t="shared" si="15"/>
        <v>21600</v>
      </c>
      <c r="Q861" s="292">
        <v>2</v>
      </c>
      <c r="R861" s="292">
        <v>12</v>
      </c>
    </row>
    <row r="862" spans="1:18" s="40" customFormat="1" ht="24" x14ac:dyDescent="0.2">
      <c r="A862" s="322" t="s">
        <v>5460</v>
      </c>
      <c r="B862" s="295" t="s">
        <v>8075</v>
      </c>
      <c r="C862" s="297" t="s">
        <v>153</v>
      </c>
      <c r="D862" s="297" t="s">
        <v>5461</v>
      </c>
      <c r="E862" s="138">
        <v>2900</v>
      </c>
      <c r="F862" s="130" t="s">
        <v>5643</v>
      </c>
      <c r="G862" s="297" t="s">
        <v>5644</v>
      </c>
      <c r="H862" s="297" t="s">
        <v>586</v>
      </c>
      <c r="I862" s="297" t="s">
        <v>1305</v>
      </c>
      <c r="J862" s="297" t="s">
        <v>586</v>
      </c>
      <c r="K862" s="292">
        <v>2</v>
      </c>
      <c r="L862" s="292">
        <v>12</v>
      </c>
      <c r="M862" s="300">
        <f t="shared" si="14"/>
        <v>34800</v>
      </c>
      <c r="N862" s="292">
        <v>3</v>
      </c>
      <c r="O862" s="292">
        <v>12</v>
      </c>
      <c r="P862" s="300">
        <f t="shared" si="15"/>
        <v>34800</v>
      </c>
      <c r="Q862" s="292">
        <v>2</v>
      </c>
      <c r="R862" s="292">
        <v>12</v>
      </c>
    </row>
    <row r="863" spans="1:18" s="40" customFormat="1" ht="24" x14ac:dyDescent="0.2">
      <c r="A863" s="322" t="s">
        <v>5460</v>
      </c>
      <c r="B863" s="295" t="s">
        <v>8075</v>
      </c>
      <c r="C863" s="297" t="s">
        <v>153</v>
      </c>
      <c r="D863" s="297" t="s">
        <v>5461</v>
      </c>
      <c r="E863" s="138">
        <v>1800</v>
      </c>
      <c r="F863" s="130" t="s">
        <v>5645</v>
      </c>
      <c r="G863" s="297" t="s">
        <v>5646</v>
      </c>
      <c r="H863" s="297" t="s">
        <v>579</v>
      </c>
      <c r="I863" s="297" t="s">
        <v>1305</v>
      </c>
      <c r="J863" s="297" t="s">
        <v>579</v>
      </c>
      <c r="K863" s="292">
        <v>2</v>
      </c>
      <c r="L863" s="292">
        <v>12</v>
      </c>
      <c r="M863" s="300">
        <f t="shared" si="14"/>
        <v>21600</v>
      </c>
      <c r="N863" s="292">
        <v>3</v>
      </c>
      <c r="O863" s="292">
        <v>12</v>
      </c>
      <c r="P863" s="300">
        <f t="shared" si="15"/>
        <v>21600</v>
      </c>
      <c r="Q863" s="292">
        <v>2</v>
      </c>
      <c r="R863" s="292">
        <v>12</v>
      </c>
    </row>
    <row r="864" spans="1:18" s="40" customFormat="1" ht="24" x14ac:dyDescent="0.2">
      <c r="A864" s="322" t="s">
        <v>5460</v>
      </c>
      <c r="B864" s="295" t="s">
        <v>8075</v>
      </c>
      <c r="C864" s="297" t="s">
        <v>153</v>
      </c>
      <c r="D864" s="297" t="s">
        <v>5461</v>
      </c>
      <c r="E864" s="138">
        <v>2900</v>
      </c>
      <c r="F864" s="130" t="s">
        <v>5647</v>
      </c>
      <c r="G864" s="297" t="s">
        <v>5648</v>
      </c>
      <c r="H864" s="297" t="s">
        <v>2088</v>
      </c>
      <c r="I864" s="297" t="s">
        <v>1305</v>
      </c>
      <c r="J864" s="297" t="s">
        <v>2088</v>
      </c>
      <c r="K864" s="292">
        <v>2</v>
      </c>
      <c r="L864" s="292">
        <v>12</v>
      </c>
      <c r="M864" s="300">
        <f t="shared" si="14"/>
        <v>34800</v>
      </c>
      <c r="N864" s="292">
        <v>3</v>
      </c>
      <c r="O864" s="292">
        <v>12</v>
      </c>
      <c r="P864" s="300">
        <f t="shared" si="15"/>
        <v>34800</v>
      </c>
      <c r="Q864" s="292">
        <v>2</v>
      </c>
      <c r="R864" s="292">
        <v>12</v>
      </c>
    </row>
    <row r="865" spans="1:18" s="40" customFormat="1" ht="24" x14ac:dyDescent="0.2">
      <c r="A865" s="322" t="s">
        <v>5460</v>
      </c>
      <c r="B865" s="130" t="s">
        <v>8078</v>
      </c>
      <c r="C865" s="297" t="s">
        <v>153</v>
      </c>
      <c r="D865" s="297" t="s">
        <v>5461</v>
      </c>
      <c r="E865" s="138">
        <v>1500</v>
      </c>
      <c r="F865" s="130" t="s">
        <v>5649</v>
      </c>
      <c r="G865" s="297" t="s">
        <v>5650</v>
      </c>
      <c r="H865" s="297" t="s">
        <v>821</v>
      </c>
      <c r="I865" s="297" t="s">
        <v>1305</v>
      </c>
      <c r="J865" s="297" t="s">
        <v>821</v>
      </c>
      <c r="K865" s="292">
        <v>2</v>
      </c>
      <c r="L865" s="292">
        <v>12</v>
      </c>
      <c r="M865" s="300">
        <f t="shared" si="14"/>
        <v>18000</v>
      </c>
      <c r="N865" s="292">
        <v>3</v>
      </c>
      <c r="O865" s="292">
        <v>12</v>
      </c>
      <c r="P865" s="300">
        <f t="shared" si="15"/>
        <v>18000</v>
      </c>
      <c r="Q865" s="292">
        <v>2</v>
      </c>
      <c r="R865" s="292">
        <v>12</v>
      </c>
    </row>
    <row r="866" spans="1:18" s="40" customFormat="1" ht="24" x14ac:dyDescent="0.2">
      <c r="A866" s="322" t="s">
        <v>5460</v>
      </c>
      <c r="B866" s="295" t="s">
        <v>8075</v>
      </c>
      <c r="C866" s="297" t="s">
        <v>153</v>
      </c>
      <c r="D866" s="297" t="s">
        <v>5461</v>
      </c>
      <c r="E866" s="138">
        <v>2000</v>
      </c>
      <c r="F866" s="130" t="s">
        <v>5651</v>
      </c>
      <c r="G866" s="297" t="s">
        <v>5652</v>
      </c>
      <c r="H866" s="297" t="s">
        <v>586</v>
      </c>
      <c r="I866" s="297" t="s">
        <v>1305</v>
      </c>
      <c r="J866" s="297" t="s">
        <v>586</v>
      </c>
      <c r="K866" s="292">
        <v>2</v>
      </c>
      <c r="L866" s="292">
        <v>12</v>
      </c>
      <c r="M866" s="300">
        <f t="shared" si="14"/>
        <v>24000</v>
      </c>
      <c r="N866" s="292">
        <v>3</v>
      </c>
      <c r="O866" s="292">
        <v>12</v>
      </c>
      <c r="P866" s="300">
        <f t="shared" si="15"/>
        <v>24000</v>
      </c>
      <c r="Q866" s="292">
        <v>2</v>
      </c>
      <c r="R866" s="292">
        <v>12</v>
      </c>
    </row>
    <row r="867" spans="1:18" s="40" customFormat="1" ht="24" x14ac:dyDescent="0.2">
      <c r="A867" s="322" t="s">
        <v>5460</v>
      </c>
      <c r="B867" s="295" t="s">
        <v>8075</v>
      </c>
      <c r="C867" s="297" t="s">
        <v>153</v>
      </c>
      <c r="D867" s="297" t="s">
        <v>5461</v>
      </c>
      <c r="E867" s="138">
        <v>2900</v>
      </c>
      <c r="F867" s="130" t="s">
        <v>5653</v>
      </c>
      <c r="G867" s="297" t="s">
        <v>5654</v>
      </c>
      <c r="H867" s="297" t="s">
        <v>586</v>
      </c>
      <c r="I867" s="297" t="s">
        <v>1305</v>
      </c>
      <c r="J867" s="297" t="s">
        <v>586</v>
      </c>
      <c r="K867" s="292">
        <v>2</v>
      </c>
      <c r="L867" s="292">
        <v>12</v>
      </c>
      <c r="M867" s="300">
        <f t="shared" si="14"/>
        <v>34800</v>
      </c>
      <c r="N867" s="292">
        <v>3</v>
      </c>
      <c r="O867" s="292">
        <v>12</v>
      </c>
      <c r="P867" s="300">
        <f t="shared" si="15"/>
        <v>34800</v>
      </c>
      <c r="Q867" s="292">
        <v>2</v>
      </c>
      <c r="R867" s="292">
        <v>12</v>
      </c>
    </row>
    <row r="868" spans="1:18" s="40" customFormat="1" ht="24" x14ac:dyDescent="0.2">
      <c r="A868" s="322" t="s">
        <v>5460</v>
      </c>
      <c r="B868" s="130" t="s">
        <v>8078</v>
      </c>
      <c r="C868" s="297" t="s">
        <v>153</v>
      </c>
      <c r="D868" s="297" t="s">
        <v>5461</v>
      </c>
      <c r="E868" s="138">
        <v>1500</v>
      </c>
      <c r="F868" s="130" t="s">
        <v>5655</v>
      </c>
      <c r="G868" s="297" t="s">
        <v>5656</v>
      </c>
      <c r="H868" s="297" t="s">
        <v>821</v>
      </c>
      <c r="I868" s="297" t="s">
        <v>1305</v>
      </c>
      <c r="J868" s="297" t="s">
        <v>821</v>
      </c>
      <c r="K868" s="292">
        <v>2</v>
      </c>
      <c r="L868" s="292">
        <v>12</v>
      </c>
      <c r="M868" s="300">
        <f t="shared" si="14"/>
        <v>18000</v>
      </c>
      <c r="N868" s="292">
        <v>3</v>
      </c>
      <c r="O868" s="292">
        <v>12</v>
      </c>
      <c r="P868" s="300">
        <f t="shared" si="15"/>
        <v>18000</v>
      </c>
      <c r="Q868" s="292">
        <v>2</v>
      </c>
      <c r="R868" s="292">
        <v>12</v>
      </c>
    </row>
    <row r="869" spans="1:18" s="40" customFormat="1" ht="24" x14ac:dyDescent="0.2">
      <c r="A869" s="322" t="s">
        <v>5460</v>
      </c>
      <c r="B869" s="295" t="s">
        <v>8075</v>
      </c>
      <c r="C869" s="297" t="s">
        <v>153</v>
      </c>
      <c r="D869" s="297" t="s">
        <v>5461</v>
      </c>
      <c r="E869" s="138">
        <v>1800</v>
      </c>
      <c r="F869" s="130" t="s">
        <v>5657</v>
      </c>
      <c r="G869" s="297" t="s">
        <v>5658</v>
      </c>
      <c r="H869" s="297" t="s">
        <v>821</v>
      </c>
      <c r="I869" s="297" t="s">
        <v>1305</v>
      </c>
      <c r="J869" s="297" t="s">
        <v>821</v>
      </c>
      <c r="K869" s="292">
        <v>2</v>
      </c>
      <c r="L869" s="292">
        <v>12</v>
      </c>
      <c r="M869" s="300">
        <f t="shared" si="14"/>
        <v>21600</v>
      </c>
      <c r="N869" s="292">
        <v>3</v>
      </c>
      <c r="O869" s="292">
        <v>12</v>
      </c>
      <c r="P869" s="300">
        <f t="shared" si="15"/>
        <v>21600</v>
      </c>
      <c r="Q869" s="292">
        <v>2</v>
      </c>
      <c r="R869" s="292">
        <v>12</v>
      </c>
    </row>
    <row r="870" spans="1:18" s="40" customFormat="1" ht="24" x14ac:dyDescent="0.2">
      <c r="A870" s="322" t="s">
        <v>5460</v>
      </c>
      <c r="B870" s="295" t="s">
        <v>8075</v>
      </c>
      <c r="C870" s="297" t="s">
        <v>153</v>
      </c>
      <c r="D870" s="297" t="s">
        <v>5461</v>
      </c>
      <c r="E870" s="138">
        <v>1500</v>
      </c>
      <c r="F870" s="130" t="s">
        <v>5659</v>
      </c>
      <c r="G870" s="297" t="s">
        <v>5660</v>
      </c>
      <c r="H870" s="297" t="s">
        <v>579</v>
      </c>
      <c r="I870" s="297" t="s">
        <v>1305</v>
      </c>
      <c r="J870" s="297" t="s">
        <v>579</v>
      </c>
      <c r="K870" s="292">
        <v>2</v>
      </c>
      <c r="L870" s="292">
        <v>12</v>
      </c>
      <c r="M870" s="300">
        <f t="shared" si="14"/>
        <v>18000</v>
      </c>
      <c r="N870" s="292">
        <v>3</v>
      </c>
      <c r="O870" s="292">
        <v>12</v>
      </c>
      <c r="P870" s="300">
        <f t="shared" si="15"/>
        <v>18000</v>
      </c>
      <c r="Q870" s="292">
        <v>2</v>
      </c>
      <c r="R870" s="292">
        <v>12</v>
      </c>
    </row>
    <row r="871" spans="1:18" s="40" customFormat="1" ht="24" x14ac:dyDescent="0.2">
      <c r="A871" s="322" t="s">
        <v>5460</v>
      </c>
      <c r="B871" s="295" t="s">
        <v>8075</v>
      </c>
      <c r="C871" s="297" t="s">
        <v>153</v>
      </c>
      <c r="D871" s="297" t="s">
        <v>5461</v>
      </c>
      <c r="E871" s="138">
        <v>1500</v>
      </c>
      <c r="F871" s="130" t="s">
        <v>5661</v>
      </c>
      <c r="G871" s="297" t="s">
        <v>5662</v>
      </c>
      <c r="H871" s="297" t="s">
        <v>672</v>
      </c>
      <c r="I871" s="297" t="s">
        <v>1305</v>
      </c>
      <c r="J871" s="297" t="s">
        <v>672</v>
      </c>
      <c r="K871" s="292">
        <v>2</v>
      </c>
      <c r="L871" s="292">
        <v>12</v>
      </c>
      <c r="M871" s="300">
        <f t="shared" si="14"/>
        <v>18000</v>
      </c>
      <c r="N871" s="292">
        <v>3</v>
      </c>
      <c r="O871" s="292">
        <v>12</v>
      </c>
      <c r="P871" s="300">
        <f t="shared" si="15"/>
        <v>18000</v>
      </c>
      <c r="Q871" s="292">
        <v>2</v>
      </c>
      <c r="R871" s="292">
        <v>12</v>
      </c>
    </row>
    <row r="872" spans="1:18" s="40" customFormat="1" ht="24" x14ac:dyDescent="0.2">
      <c r="A872" s="322" t="s">
        <v>5460</v>
      </c>
      <c r="B872" s="295" t="s">
        <v>8075</v>
      </c>
      <c r="C872" s="297" t="s">
        <v>153</v>
      </c>
      <c r="D872" s="297" t="s">
        <v>5461</v>
      </c>
      <c r="E872" s="138">
        <v>1800</v>
      </c>
      <c r="F872" s="130" t="s">
        <v>5663</v>
      </c>
      <c r="G872" s="297" t="s">
        <v>5664</v>
      </c>
      <c r="H872" s="297" t="s">
        <v>579</v>
      </c>
      <c r="I872" s="297" t="s">
        <v>1305</v>
      </c>
      <c r="J872" s="297" t="s">
        <v>579</v>
      </c>
      <c r="K872" s="292">
        <v>2</v>
      </c>
      <c r="L872" s="292">
        <v>12</v>
      </c>
      <c r="M872" s="300">
        <f t="shared" si="14"/>
        <v>21600</v>
      </c>
      <c r="N872" s="292">
        <v>3</v>
      </c>
      <c r="O872" s="292">
        <v>12</v>
      </c>
      <c r="P872" s="300">
        <f t="shared" si="15"/>
        <v>21600</v>
      </c>
      <c r="Q872" s="292">
        <v>2</v>
      </c>
      <c r="R872" s="292">
        <v>12</v>
      </c>
    </row>
    <row r="873" spans="1:18" s="40" customFormat="1" ht="24" x14ac:dyDescent="0.2">
      <c r="A873" s="322" t="s">
        <v>5460</v>
      </c>
      <c r="B873" s="295" t="s">
        <v>8075</v>
      </c>
      <c r="C873" s="297" t="s">
        <v>153</v>
      </c>
      <c r="D873" s="297" t="s">
        <v>5461</v>
      </c>
      <c r="E873" s="138">
        <v>1500</v>
      </c>
      <c r="F873" s="130" t="s">
        <v>5665</v>
      </c>
      <c r="G873" s="297" t="s">
        <v>5666</v>
      </c>
      <c r="H873" s="297" t="s">
        <v>579</v>
      </c>
      <c r="I873" s="297" t="s">
        <v>1305</v>
      </c>
      <c r="J873" s="297" t="s">
        <v>579</v>
      </c>
      <c r="K873" s="292">
        <v>2</v>
      </c>
      <c r="L873" s="292">
        <v>12</v>
      </c>
      <c r="M873" s="300">
        <f t="shared" si="14"/>
        <v>18000</v>
      </c>
      <c r="N873" s="292">
        <v>3</v>
      </c>
      <c r="O873" s="292">
        <v>12</v>
      </c>
      <c r="P873" s="300">
        <f t="shared" si="15"/>
        <v>18000</v>
      </c>
      <c r="Q873" s="292">
        <v>2</v>
      </c>
      <c r="R873" s="292">
        <v>12</v>
      </c>
    </row>
    <row r="874" spans="1:18" s="40" customFormat="1" ht="24" x14ac:dyDescent="0.2">
      <c r="A874" s="322" t="s">
        <v>5460</v>
      </c>
      <c r="B874" s="295" t="s">
        <v>8075</v>
      </c>
      <c r="C874" s="297" t="s">
        <v>153</v>
      </c>
      <c r="D874" s="297" t="s">
        <v>5461</v>
      </c>
      <c r="E874" s="138">
        <v>1800</v>
      </c>
      <c r="F874" s="130" t="s">
        <v>5667</v>
      </c>
      <c r="G874" s="297" t="s">
        <v>5668</v>
      </c>
      <c r="H874" s="297" t="s">
        <v>579</v>
      </c>
      <c r="I874" s="297" t="s">
        <v>1305</v>
      </c>
      <c r="J874" s="297" t="s">
        <v>579</v>
      </c>
      <c r="K874" s="292">
        <v>2</v>
      </c>
      <c r="L874" s="292">
        <v>12</v>
      </c>
      <c r="M874" s="300">
        <f t="shared" si="14"/>
        <v>21600</v>
      </c>
      <c r="N874" s="292">
        <v>3</v>
      </c>
      <c r="O874" s="292">
        <v>12</v>
      </c>
      <c r="P874" s="300">
        <f t="shared" si="15"/>
        <v>21600</v>
      </c>
      <c r="Q874" s="292">
        <v>2</v>
      </c>
      <c r="R874" s="292">
        <v>12</v>
      </c>
    </row>
    <row r="875" spans="1:18" s="40" customFormat="1" ht="24" x14ac:dyDescent="0.2">
      <c r="A875" s="322" t="s">
        <v>5460</v>
      </c>
      <c r="B875" s="295" t="s">
        <v>8075</v>
      </c>
      <c r="C875" s="297" t="s">
        <v>153</v>
      </c>
      <c r="D875" s="297" t="s">
        <v>5461</v>
      </c>
      <c r="E875" s="138">
        <v>1800</v>
      </c>
      <c r="F875" s="130" t="s">
        <v>5669</v>
      </c>
      <c r="G875" s="297" t="s">
        <v>5670</v>
      </c>
      <c r="H875" s="297" t="s">
        <v>5671</v>
      </c>
      <c r="I875" s="297" t="s">
        <v>1305</v>
      </c>
      <c r="J875" s="297" t="s">
        <v>5671</v>
      </c>
      <c r="K875" s="292">
        <v>2</v>
      </c>
      <c r="L875" s="292">
        <v>12</v>
      </c>
      <c r="M875" s="300">
        <f t="shared" si="14"/>
        <v>21600</v>
      </c>
      <c r="N875" s="292">
        <v>3</v>
      </c>
      <c r="O875" s="292">
        <v>12</v>
      </c>
      <c r="P875" s="300">
        <f t="shared" si="15"/>
        <v>21600</v>
      </c>
      <c r="Q875" s="292">
        <v>2</v>
      </c>
      <c r="R875" s="292">
        <v>12</v>
      </c>
    </row>
    <row r="876" spans="1:18" s="40" customFormat="1" ht="24" x14ac:dyDescent="0.2">
      <c r="A876" s="322" t="s">
        <v>5460</v>
      </c>
      <c r="B876" s="295" t="s">
        <v>8075</v>
      </c>
      <c r="C876" s="297" t="s">
        <v>153</v>
      </c>
      <c r="D876" s="297" t="s">
        <v>5461</v>
      </c>
      <c r="E876" s="138">
        <v>5200</v>
      </c>
      <c r="F876" s="130" t="s">
        <v>5672</v>
      </c>
      <c r="G876" s="297" t="s">
        <v>5673</v>
      </c>
      <c r="H876" s="297" t="s">
        <v>682</v>
      </c>
      <c r="I876" s="297" t="s">
        <v>1305</v>
      </c>
      <c r="J876" s="297" t="s">
        <v>682</v>
      </c>
      <c r="K876" s="292">
        <v>2</v>
      </c>
      <c r="L876" s="292">
        <v>12</v>
      </c>
      <c r="M876" s="300">
        <f t="shared" si="14"/>
        <v>62400</v>
      </c>
      <c r="N876" s="292">
        <v>3</v>
      </c>
      <c r="O876" s="292">
        <v>12</v>
      </c>
      <c r="P876" s="300">
        <f t="shared" si="15"/>
        <v>62400</v>
      </c>
      <c r="Q876" s="292">
        <v>2</v>
      </c>
      <c r="R876" s="292">
        <v>12</v>
      </c>
    </row>
    <row r="877" spans="1:18" s="40" customFormat="1" ht="24" x14ac:dyDescent="0.2">
      <c r="A877" s="322" t="s">
        <v>5460</v>
      </c>
      <c r="B877" s="295" t="s">
        <v>8075</v>
      </c>
      <c r="C877" s="297" t="s">
        <v>153</v>
      </c>
      <c r="D877" s="297" t="s">
        <v>5461</v>
      </c>
      <c r="E877" s="138">
        <v>5200</v>
      </c>
      <c r="F877" s="130" t="s">
        <v>5674</v>
      </c>
      <c r="G877" s="297" t="s">
        <v>5675</v>
      </c>
      <c r="H877" s="297" t="s">
        <v>682</v>
      </c>
      <c r="I877" s="297" t="s">
        <v>1305</v>
      </c>
      <c r="J877" s="297" t="s">
        <v>682</v>
      </c>
      <c r="K877" s="292">
        <v>2</v>
      </c>
      <c r="L877" s="292">
        <v>12</v>
      </c>
      <c r="M877" s="300">
        <f t="shared" si="14"/>
        <v>62400</v>
      </c>
      <c r="N877" s="292">
        <v>3</v>
      </c>
      <c r="O877" s="292">
        <v>12</v>
      </c>
      <c r="P877" s="300">
        <f t="shared" si="15"/>
        <v>62400</v>
      </c>
      <c r="Q877" s="292">
        <v>2</v>
      </c>
      <c r="R877" s="292">
        <v>12</v>
      </c>
    </row>
    <row r="878" spans="1:18" s="40" customFormat="1" ht="24" x14ac:dyDescent="0.2">
      <c r="A878" s="322" t="s">
        <v>5460</v>
      </c>
      <c r="B878" s="295" t="s">
        <v>8075</v>
      </c>
      <c r="C878" s="297" t="s">
        <v>153</v>
      </c>
      <c r="D878" s="297" t="s">
        <v>5461</v>
      </c>
      <c r="E878" s="138">
        <v>2900</v>
      </c>
      <c r="F878" s="130" t="s">
        <v>5676</v>
      </c>
      <c r="G878" s="297" t="s">
        <v>5677</v>
      </c>
      <c r="H878" s="297" t="s">
        <v>586</v>
      </c>
      <c r="I878" s="297" t="s">
        <v>1305</v>
      </c>
      <c r="J878" s="297" t="s">
        <v>586</v>
      </c>
      <c r="K878" s="292">
        <v>2</v>
      </c>
      <c r="L878" s="292">
        <v>12</v>
      </c>
      <c r="M878" s="300">
        <f t="shared" ref="M878:M941" si="16">E878*L878</f>
        <v>34800</v>
      </c>
      <c r="N878" s="292">
        <v>3</v>
      </c>
      <c r="O878" s="292">
        <v>12</v>
      </c>
      <c r="P878" s="300">
        <f t="shared" ref="P878:P941" si="17">E878*O878</f>
        <v>34800</v>
      </c>
      <c r="Q878" s="292">
        <v>2</v>
      </c>
      <c r="R878" s="292">
        <v>12</v>
      </c>
    </row>
    <row r="879" spans="1:18" s="40" customFormat="1" ht="24" x14ac:dyDescent="0.2">
      <c r="A879" s="322" t="s">
        <v>5460</v>
      </c>
      <c r="B879" s="295" t="s">
        <v>8075</v>
      </c>
      <c r="C879" s="297" t="s">
        <v>153</v>
      </c>
      <c r="D879" s="297" t="s">
        <v>5461</v>
      </c>
      <c r="E879" s="138">
        <v>1800</v>
      </c>
      <c r="F879" s="130" t="s">
        <v>5678</v>
      </c>
      <c r="G879" s="297" t="s">
        <v>5679</v>
      </c>
      <c r="H879" s="297" t="s">
        <v>579</v>
      </c>
      <c r="I879" s="297" t="s">
        <v>1305</v>
      </c>
      <c r="J879" s="297" t="s">
        <v>579</v>
      </c>
      <c r="K879" s="292">
        <v>2</v>
      </c>
      <c r="L879" s="292">
        <v>12</v>
      </c>
      <c r="M879" s="300">
        <f t="shared" si="16"/>
        <v>21600</v>
      </c>
      <c r="N879" s="292">
        <v>3</v>
      </c>
      <c r="O879" s="292">
        <v>12</v>
      </c>
      <c r="P879" s="300">
        <f t="shared" si="17"/>
        <v>21600</v>
      </c>
      <c r="Q879" s="292">
        <v>2</v>
      </c>
      <c r="R879" s="292">
        <v>12</v>
      </c>
    </row>
    <row r="880" spans="1:18" s="40" customFormat="1" ht="24" x14ac:dyDescent="0.2">
      <c r="A880" s="322" t="s">
        <v>5460</v>
      </c>
      <c r="B880" s="130" t="s">
        <v>8078</v>
      </c>
      <c r="C880" s="297" t="s">
        <v>153</v>
      </c>
      <c r="D880" s="297" t="s">
        <v>5461</v>
      </c>
      <c r="E880" s="138">
        <v>2000</v>
      </c>
      <c r="F880" s="130" t="s">
        <v>5680</v>
      </c>
      <c r="G880" s="297" t="s">
        <v>5681</v>
      </c>
      <c r="H880" s="297" t="s">
        <v>586</v>
      </c>
      <c r="I880" s="297" t="s">
        <v>1305</v>
      </c>
      <c r="J880" s="297" t="s">
        <v>586</v>
      </c>
      <c r="K880" s="292">
        <v>2</v>
      </c>
      <c r="L880" s="292">
        <v>12</v>
      </c>
      <c r="M880" s="300">
        <f t="shared" si="16"/>
        <v>24000</v>
      </c>
      <c r="N880" s="292">
        <v>3</v>
      </c>
      <c r="O880" s="292">
        <v>12</v>
      </c>
      <c r="P880" s="300">
        <f t="shared" si="17"/>
        <v>24000</v>
      </c>
      <c r="Q880" s="292">
        <v>2</v>
      </c>
      <c r="R880" s="292">
        <v>12</v>
      </c>
    </row>
    <row r="881" spans="1:18" s="40" customFormat="1" ht="24" x14ac:dyDescent="0.2">
      <c r="A881" s="322" t="s">
        <v>5460</v>
      </c>
      <c r="B881" s="295" t="s">
        <v>8075</v>
      </c>
      <c r="C881" s="297" t="s">
        <v>153</v>
      </c>
      <c r="D881" s="297" t="s">
        <v>5461</v>
      </c>
      <c r="E881" s="138">
        <v>1350</v>
      </c>
      <c r="F881" s="130" t="s">
        <v>5682</v>
      </c>
      <c r="G881" s="297" t="s">
        <v>5683</v>
      </c>
      <c r="H881" s="297" t="s">
        <v>5587</v>
      </c>
      <c r="I881" s="297" t="s">
        <v>1305</v>
      </c>
      <c r="J881" s="297" t="s">
        <v>5587</v>
      </c>
      <c r="K881" s="292">
        <v>2</v>
      </c>
      <c r="L881" s="292">
        <v>12</v>
      </c>
      <c r="M881" s="300">
        <f t="shared" si="16"/>
        <v>16200</v>
      </c>
      <c r="N881" s="292">
        <v>3</v>
      </c>
      <c r="O881" s="292">
        <v>12</v>
      </c>
      <c r="P881" s="300">
        <f t="shared" si="17"/>
        <v>16200</v>
      </c>
      <c r="Q881" s="292">
        <v>2</v>
      </c>
      <c r="R881" s="292">
        <v>12</v>
      </c>
    </row>
    <row r="882" spans="1:18" s="40" customFormat="1" ht="24" x14ac:dyDescent="0.2">
      <c r="A882" s="322" t="s">
        <v>5460</v>
      </c>
      <c r="B882" s="295" t="s">
        <v>8075</v>
      </c>
      <c r="C882" s="297" t="s">
        <v>153</v>
      </c>
      <c r="D882" s="297" t="s">
        <v>5461</v>
      </c>
      <c r="E882" s="138">
        <v>1800</v>
      </c>
      <c r="F882" s="130" t="s">
        <v>5684</v>
      </c>
      <c r="G882" s="297" t="s">
        <v>5685</v>
      </c>
      <c r="H882" s="297" t="s">
        <v>579</v>
      </c>
      <c r="I882" s="297" t="s">
        <v>1305</v>
      </c>
      <c r="J882" s="297" t="s">
        <v>579</v>
      </c>
      <c r="K882" s="292">
        <v>2</v>
      </c>
      <c r="L882" s="292">
        <v>12</v>
      </c>
      <c r="M882" s="300">
        <f t="shared" si="16"/>
        <v>21600</v>
      </c>
      <c r="N882" s="292">
        <v>3</v>
      </c>
      <c r="O882" s="292">
        <v>12</v>
      </c>
      <c r="P882" s="300">
        <f t="shared" si="17"/>
        <v>21600</v>
      </c>
      <c r="Q882" s="292">
        <v>2</v>
      </c>
      <c r="R882" s="292">
        <v>12</v>
      </c>
    </row>
    <row r="883" spans="1:18" s="40" customFormat="1" ht="24" x14ac:dyDescent="0.2">
      <c r="A883" s="322" t="s">
        <v>5460</v>
      </c>
      <c r="B883" s="295" t="s">
        <v>8075</v>
      </c>
      <c r="C883" s="297" t="s">
        <v>153</v>
      </c>
      <c r="D883" s="297" t="s">
        <v>5461</v>
      </c>
      <c r="E883" s="138">
        <v>1500</v>
      </c>
      <c r="F883" s="130" t="s">
        <v>5686</v>
      </c>
      <c r="G883" s="297" t="s">
        <v>5687</v>
      </c>
      <c r="H883" s="297" t="s">
        <v>579</v>
      </c>
      <c r="I883" s="297" t="s">
        <v>1305</v>
      </c>
      <c r="J883" s="297" t="s">
        <v>579</v>
      </c>
      <c r="K883" s="292">
        <v>2</v>
      </c>
      <c r="L883" s="292">
        <v>12</v>
      </c>
      <c r="M883" s="300">
        <f t="shared" si="16"/>
        <v>18000</v>
      </c>
      <c r="N883" s="292">
        <v>3</v>
      </c>
      <c r="O883" s="292">
        <v>12</v>
      </c>
      <c r="P883" s="300">
        <f t="shared" si="17"/>
        <v>18000</v>
      </c>
      <c r="Q883" s="292">
        <v>2</v>
      </c>
      <c r="R883" s="292">
        <v>12</v>
      </c>
    </row>
    <row r="884" spans="1:18" s="40" customFormat="1" ht="24" x14ac:dyDescent="0.2">
      <c r="A884" s="322" t="s">
        <v>5460</v>
      </c>
      <c r="B884" s="295" t="s">
        <v>8075</v>
      </c>
      <c r="C884" s="297" t="s">
        <v>153</v>
      </c>
      <c r="D884" s="297" t="s">
        <v>5461</v>
      </c>
      <c r="E884" s="138">
        <v>1800</v>
      </c>
      <c r="F884" s="130" t="s">
        <v>5688</v>
      </c>
      <c r="G884" s="297" t="s">
        <v>5689</v>
      </c>
      <c r="H884" s="297" t="s">
        <v>579</v>
      </c>
      <c r="I884" s="297" t="s">
        <v>1305</v>
      </c>
      <c r="J884" s="297" t="s">
        <v>579</v>
      </c>
      <c r="K884" s="292">
        <v>2</v>
      </c>
      <c r="L884" s="292">
        <v>12</v>
      </c>
      <c r="M884" s="300">
        <f t="shared" si="16"/>
        <v>21600</v>
      </c>
      <c r="N884" s="292">
        <v>3</v>
      </c>
      <c r="O884" s="292">
        <v>12</v>
      </c>
      <c r="P884" s="300">
        <f t="shared" si="17"/>
        <v>21600</v>
      </c>
      <c r="Q884" s="292">
        <v>2</v>
      </c>
      <c r="R884" s="292">
        <v>12</v>
      </c>
    </row>
    <row r="885" spans="1:18" s="40" customFormat="1" ht="24" x14ac:dyDescent="0.2">
      <c r="A885" s="322" t="s">
        <v>5460</v>
      </c>
      <c r="B885" s="295" t="s">
        <v>8075</v>
      </c>
      <c r="C885" s="297" t="s">
        <v>153</v>
      </c>
      <c r="D885" s="297" t="s">
        <v>5461</v>
      </c>
      <c r="E885" s="138">
        <v>1500</v>
      </c>
      <c r="F885" s="130" t="s">
        <v>5690</v>
      </c>
      <c r="G885" s="297" t="s">
        <v>5691</v>
      </c>
      <c r="H885" s="297" t="s">
        <v>5692</v>
      </c>
      <c r="I885" s="297" t="s">
        <v>1305</v>
      </c>
      <c r="J885" s="297" t="s">
        <v>5692</v>
      </c>
      <c r="K885" s="292">
        <v>2</v>
      </c>
      <c r="L885" s="292">
        <v>12</v>
      </c>
      <c r="M885" s="300">
        <f t="shared" si="16"/>
        <v>18000</v>
      </c>
      <c r="N885" s="292">
        <v>3</v>
      </c>
      <c r="O885" s="292">
        <v>12</v>
      </c>
      <c r="P885" s="300">
        <f t="shared" si="17"/>
        <v>18000</v>
      </c>
      <c r="Q885" s="292">
        <v>2</v>
      </c>
      <c r="R885" s="292">
        <v>12</v>
      </c>
    </row>
    <row r="886" spans="1:18" s="40" customFormat="1" ht="24" x14ac:dyDescent="0.2">
      <c r="A886" s="322" t="s">
        <v>5460</v>
      </c>
      <c r="B886" s="295" t="s">
        <v>8075</v>
      </c>
      <c r="C886" s="297" t="s">
        <v>153</v>
      </c>
      <c r="D886" s="297" t="s">
        <v>5461</v>
      </c>
      <c r="E886" s="138">
        <v>2900</v>
      </c>
      <c r="F886" s="130" t="s">
        <v>5693</v>
      </c>
      <c r="G886" s="297" t="s">
        <v>5694</v>
      </c>
      <c r="H886" s="297" t="s">
        <v>586</v>
      </c>
      <c r="I886" s="297" t="s">
        <v>1305</v>
      </c>
      <c r="J886" s="297" t="s">
        <v>586</v>
      </c>
      <c r="K886" s="292">
        <v>2</v>
      </c>
      <c r="L886" s="292">
        <v>12</v>
      </c>
      <c r="M886" s="300">
        <f t="shared" si="16"/>
        <v>34800</v>
      </c>
      <c r="N886" s="292">
        <v>3</v>
      </c>
      <c r="O886" s="292">
        <v>12</v>
      </c>
      <c r="P886" s="300">
        <f t="shared" si="17"/>
        <v>34800</v>
      </c>
      <c r="Q886" s="292">
        <v>2</v>
      </c>
      <c r="R886" s="292">
        <v>12</v>
      </c>
    </row>
    <row r="887" spans="1:18" s="40" customFormat="1" ht="24" x14ac:dyDescent="0.2">
      <c r="A887" s="322" t="s">
        <v>5460</v>
      </c>
      <c r="B887" s="295" t="s">
        <v>8075</v>
      </c>
      <c r="C887" s="297" t="s">
        <v>153</v>
      </c>
      <c r="D887" s="297" t="s">
        <v>5461</v>
      </c>
      <c r="E887" s="138">
        <v>2900</v>
      </c>
      <c r="F887" s="130" t="s">
        <v>5695</v>
      </c>
      <c r="G887" s="297" t="s">
        <v>5696</v>
      </c>
      <c r="H887" s="297" t="s">
        <v>2088</v>
      </c>
      <c r="I887" s="297" t="s">
        <v>1305</v>
      </c>
      <c r="J887" s="297" t="s">
        <v>2088</v>
      </c>
      <c r="K887" s="292">
        <v>2</v>
      </c>
      <c r="L887" s="292">
        <v>12</v>
      </c>
      <c r="M887" s="300">
        <f t="shared" si="16"/>
        <v>34800</v>
      </c>
      <c r="N887" s="292">
        <v>3</v>
      </c>
      <c r="O887" s="292">
        <v>12</v>
      </c>
      <c r="P887" s="300">
        <f t="shared" si="17"/>
        <v>34800</v>
      </c>
      <c r="Q887" s="292">
        <v>2</v>
      </c>
      <c r="R887" s="292">
        <v>12</v>
      </c>
    </row>
    <row r="888" spans="1:18" s="40" customFormat="1" ht="24" x14ac:dyDescent="0.2">
      <c r="A888" s="322" t="s">
        <v>5460</v>
      </c>
      <c r="B888" s="295" t="s">
        <v>8075</v>
      </c>
      <c r="C888" s="297" t="s">
        <v>153</v>
      </c>
      <c r="D888" s="297" t="s">
        <v>5461</v>
      </c>
      <c r="E888" s="138">
        <v>5200</v>
      </c>
      <c r="F888" s="130" t="s">
        <v>5697</v>
      </c>
      <c r="G888" s="297" t="s">
        <v>5698</v>
      </c>
      <c r="H888" s="297" t="s">
        <v>682</v>
      </c>
      <c r="I888" s="297" t="s">
        <v>1305</v>
      </c>
      <c r="J888" s="297" t="s">
        <v>682</v>
      </c>
      <c r="K888" s="292">
        <v>2</v>
      </c>
      <c r="L888" s="292">
        <v>12</v>
      </c>
      <c r="M888" s="300">
        <f t="shared" si="16"/>
        <v>62400</v>
      </c>
      <c r="N888" s="292">
        <v>3</v>
      </c>
      <c r="O888" s="292">
        <v>12</v>
      </c>
      <c r="P888" s="300">
        <f t="shared" si="17"/>
        <v>62400</v>
      </c>
      <c r="Q888" s="292">
        <v>2</v>
      </c>
      <c r="R888" s="292">
        <v>12</v>
      </c>
    </row>
    <row r="889" spans="1:18" s="40" customFormat="1" ht="24" x14ac:dyDescent="0.2">
      <c r="A889" s="322" t="s">
        <v>5460</v>
      </c>
      <c r="B889" s="295" t="s">
        <v>8075</v>
      </c>
      <c r="C889" s="297" t="s">
        <v>153</v>
      </c>
      <c r="D889" s="297" t="s">
        <v>5461</v>
      </c>
      <c r="E889" s="138">
        <v>2700</v>
      </c>
      <c r="F889" s="130" t="s">
        <v>5699</v>
      </c>
      <c r="G889" s="297" t="s">
        <v>5700</v>
      </c>
      <c r="H889" s="297" t="s">
        <v>5580</v>
      </c>
      <c r="I889" s="297" t="s">
        <v>1305</v>
      </c>
      <c r="J889" s="297" t="s">
        <v>5580</v>
      </c>
      <c r="K889" s="292">
        <v>2</v>
      </c>
      <c r="L889" s="292">
        <v>12</v>
      </c>
      <c r="M889" s="300">
        <f t="shared" si="16"/>
        <v>32400</v>
      </c>
      <c r="N889" s="292">
        <v>3</v>
      </c>
      <c r="O889" s="292">
        <v>12</v>
      </c>
      <c r="P889" s="300">
        <f t="shared" si="17"/>
        <v>32400</v>
      </c>
      <c r="Q889" s="292">
        <v>2</v>
      </c>
      <c r="R889" s="292">
        <v>12</v>
      </c>
    </row>
    <row r="890" spans="1:18" s="40" customFormat="1" ht="24" x14ac:dyDescent="0.2">
      <c r="A890" s="322" t="s">
        <v>5460</v>
      </c>
      <c r="B890" s="295" t="s">
        <v>8075</v>
      </c>
      <c r="C890" s="297" t="s">
        <v>153</v>
      </c>
      <c r="D890" s="297" t="s">
        <v>5461</v>
      </c>
      <c r="E890" s="138">
        <v>1350</v>
      </c>
      <c r="F890" s="130" t="s">
        <v>5701</v>
      </c>
      <c r="G890" s="297" t="s">
        <v>5702</v>
      </c>
      <c r="H890" s="297" t="s">
        <v>655</v>
      </c>
      <c r="I890" s="297" t="s">
        <v>1305</v>
      </c>
      <c r="J890" s="297" t="s">
        <v>655</v>
      </c>
      <c r="K890" s="292">
        <v>2</v>
      </c>
      <c r="L890" s="292">
        <v>12</v>
      </c>
      <c r="M890" s="300">
        <f t="shared" si="16"/>
        <v>16200</v>
      </c>
      <c r="N890" s="292">
        <v>3</v>
      </c>
      <c r="O890" s="292">
        <v>12</v>
      </c>
      <c r="P890" s="300">
        <f t="shared" si="17"/>
        <v>16200</v>
      </c>
      <c r="Q890" s="292">
        <v>2</v>
      </c>
      <c r="R890" s="292">
        <v>12</v>
      </c>
    </row>
    <row r="891" spans="1:18" s="40" customFormat="1" ht="24" x14ac:dyDescent="0.2">
      <c r="A891" s="322" t="s">
        <v>5460</v>
      </c>
      <c r="B891" s="295" t="s">
        <v>8075</v>
      </c>
      <c r="C891" s="297" t="s">
        <v>153</v>
      </c>
      <c r="D891" s="297" t="s">
        <v>5461</v>
      </c>
      <c r="E891" s="138">
        <v>1500</v>
      </c>
      <c r="F891" s="130" t="s">
        <v>5703</v>
      </c>
      <c r="G891" s="297" t="s">
        <v>5704</v>
      </c>
      <c r="H891" s="297" t="s">
        <v>579</v>
      </c>
      <c r="I891" s="297" t="s">
        <v>1305</v>
      </c>
      <c r="J891" s="297" t="s">
        <v>579</v>
      </c>
      <c r="K891" s="292">
        <v>2</v>
      </c>
      <c r="L891" s="292">
        <v>12</v>
      </c>
      <c r="M891" s="300">
        <f t="shared" si="16"/>
        <v>18000</v>
      </c>
      <c r="N891" s="292">
        <v>3</v>
      </c>
      <c r="O891" s="292">
        <v>12</v>
      </c>
      <c r="P891" s="300">
        <f t="shared" si="17"/>
        <v>18000</v>
      </c>
      <c r="Q891" s="292">
        <v>2</v>
      </c>
      <c r="R891" s="292">
        <v>12</v>
      </c>
    </row>
    <row r="892" spans="1:18" s="40" customFormat="1" ht="24" x14ac:dyDescent="0.2">
      <c r="A892" s="322" t="s">
        <v>5460</v>
      </c>
      <c r="B892" s="295" t="s">
        <v>8075</v>
      </c>
      <c r="C892" s="297" t="s">
        <v>153</v>
      </c>
      <c r="D892" s="297" t="s">
        <v>5461</v>
      </c>
      <c r="E892" s="138">
        <v>1600</v>
      </c>
      <c r="F892" s="130" t="s">
        <v>5705</v>
      </c>
      <c r="G892" s="297" t="s">
        <v>5706</v>
      </c>
      <c r="H892" s="297" t="s">
        <v>866</v>
      </c>
      <c r="I892" s="297" t="s">
        <v>1305</v>
      </c>
      <c r="J892" s="297" t="s">
        <v>866</v>
      </c>
      <c r="K892" s="292">
        <v>2</v>
      </c>
      <c r="L892" s="292">
        <v>12</v>
      </c>
      <c r="M892" s="300">
        <f t="shared" si="16"/>
        <v>19200</v>
      </c>
      <c r="N892" s="292">
        <v>3</v>
      </c>
      <c r="O892" s="292">
        <v>12</v>
      </c>
      <c r="P892" s="300">
        <f t="shared" si="17"/>
        <v>19200</v>
      </c>
      <c r="Q892" s="292">
        <v>2</v>
      </c>
      <c r="R892" s="292">
        <v>12</v>
      </c>
    </row>
    <row r="893" spans="1:18" s="40" customFormat="1" ht="24" x14ac:dyDescent="0.2">
      <c r="A893" s="322" t="s">
        <v>5460</v>
      </c>
      <c r="B893" s="295" t="s">
        <v>8075</v>
      </c>
      <c r="C893" s="297" t="s">
        <v>153</v>
      </c>
      <c r="D893" s="297" t="s">
        <v>5461</v>
      </c>
      <c r="E893" s="138">
        <v>2000</v>
      </c>
      <c r="F893" s="130" t="s">
        <v>5707</v>
      </c>
      <c r="G893" s="297" t="s">
        <v>5708</v>
      </c>
      <c r="H893" s="297" t="s">
        <v>586</v>
      </c>
      <c r="I893" s="297" t="s">
        <v>1305</v>
      </c>
      <c r="J893" s="297" t="s">
        <v>586</v>
      </c>
      <c r="K893" s="292">
        <v>2</v>
      </c>
      <c r="L893" s="292">
        <v>12</v>
      </c>
      <c r="M893" s="300">
        <f t="shared" si="16"/>
        <v>24000</v>
      </c>
      <c r="N893" s="292">
        <v>3</v>
      </c>
      <c r="O893" s="292">
        <v>12</v>
      </c>
      <c r="P893" s="300">
        <f t="shared" si="17"/>
        <v>24000</v>
      </c>
      <c r="Q893" s="292">
        <v>2</v>
      </c>
      <c r="R893" s="292">
        <v>12</v>
      </c>
    </row>
    <row r="894" spans="1:18" s="40" customFormat="1" ht="24" x14ac:dyDescent="0.2">
      <c r="A894" s="322" t="s">
        <v>5460</v>
      </c>
      <c r="B894" s="295" t="s">
        <v>8075</v>
      </c>
      <c r="C894" s="297" t="s">
        <v>153</v>
      </c>
      <c r="D894" s="297" t="s">
        <v>5461</v>
      </c>
      <c r="E894" s="138">
        <v>2900</v>
      </c>
      <c r="F894" s="130" t="s">
        <v>5709</v>
      </c>
      <c r="G894" s="297" t="s">
        <v>5710</v>
      </c>
      <c r="H894" s="297" t="s">
        <v>586</v>
      </c>
      <c r="I894" s="297" t="s">
        <v>1305</v>
      </c>
      <c r="J894" s="297" t="s">
        <v>586</v>
      </c>
      <c r="K894" s="292">
        <v>2</v>
      </c>
      <c r="L894" s="292">
        <v>12</v>
      </c>
      <c r="M894" s="300">
        <f t="shared" si="16"/>
        <v>34800</v>
      </c>
      <c r="N894" s="292">
        <v>3</v>
      </c>
      <c r="O894" s="292">
        <v>12</v>
      </c>
      <c r="P894" s="300">
        <f t="shared" si="17"/>
        <v>34800</v>
      </c>
      <c r="Q894" s="292">
        <v>2</v>
      </c>
      <c r="R894" s="292">
        <v>12</v>
      </c>
    </row>
    <row r="895" spans="1:18" s="40" customFormat="1" ht="24" x14ac:dyDescent="0.2">
      <c r="A895" s="322" t="s">
        <v>5460</v>
      </c>
      <c r="B895" s="295" t="s">
        <v>8075</v>
      </c>
      <c r="C895" s="297" t="s">
        <v>153</v>
      </c>
      <c r="D895" s="297" t="s">
        <v>5461</v>
      </c>
      <c r="E895" s="138">
        <v>2900</v>
      </c>
      <c r="F895" s="130" t="s">
        <v>5711</v>
      </c>
      <c r="G895" s="297" t="s">
        <v>5712</v>
      </c>
      <c r="H895" s="297" t="s">
        <v>586</v>
      </c>
      <c r="I895" s="297" t="s">
        <v>1305</v>
      </c>
      <c r="J895" s="297" t="s">
        <v>586</v>
      </c>
      <c r="K895" s="292">
        <v>2</v>
      </c>
      <c r="L895" s="292">
        <v>12</v>
      </c>
      <c r="M895" s="300">
        <f t="shared" si="16"/>
        <v>34800</v>
      </c>
      <c r="N895" s="292">
        <v>3</v>
      </c>
      <c r="O895" s="292">
        <v>12</v>
      </c>
      <c r="P895" s="300">
        <f t="shared" si="17"/>
        <v>34800</v>
      </c>
      <c r="Q895" s="292">
        <v>2</v>
      </c>
      <c r="R895" s="292">
        <v>12</v>
      </c>
    </row>
    <row r="896" spans="1:18" s="40" customFormat="1" ht="24" x14ac:dyDescent="0.2">
      <c r="A896" s="322" t="s">
        <v>5460</v>
      </c>
      <c r="B896" s="295" t="s">
        <v>8075</v>
      </c>
      <c r="C896" s="297" t="s">
        <v>153</v>
      </c>
      <c r="D896" s="297" t="s">
        <v>5461</v>
      </c>
      <c r="E896" s="138">
        <v>2900</v>
      </c>
      <c r="F896" s="130" t="s">
        <v>5713</v>
      </c>
      <c r="G896" s="297" t="s">
        <v>5714</v>
      </c>
      <c r="H896" s="297" t="s">
        <v>586</v>
      </c>
      <c r="I896" s="297" t="s">
        <v>1305</v>
      </c>
      <c r="J896" s="297" t="s">
        <v>586</v>
      </c>
      <c r="K896" s="292">
        <v>2</v>
      </c>
      <c r="L896" s="292">
        <v>12</v>
      </c>
      <c r="M896" s="300">
        <f t="shared" si="16"/>
        <v>34800</v>
      </c>
      <c r="N896" s="292">
        <v>3</v>
      </c>
      <c r="O896" s="292">
        <v>12</v>
      </c>
      <c r="P896" s="300">
        <f t="shared" si="17"/>
        <v>34800</v>
      </c>
      <c r="Q896" s="292">
        <v>2</v>
      </c>
      <c r="R896" s="292">
        <v>12</v>
      </c>
    </row>
    <row r="897" spans="1:18" s="40" customFormat="1" ht="24" x14ac:dyDescent="0.2">
      <c r="A897" s="322" t="s">
        <v>5460</v>
      </c>
      <c r="B897" s="295" t="s">
        <v>8075</v>
      </c>
      <c r="C897" s="297" t="s">
        <v>153</v>
      </c>
      <c r="D897" s="297" t="s">
        <v>5461</v>
      </c>
      <c r="E897" s="138">
        <v>2900</v>
      </c>
      <c r="F897" s="130" t="s">
        <v>5715</v>
      </c>
      <c r="G897" s="297" t="s">
        <v>5716</v>
      </c>
      <c r="H897" s="297" t="s">
        <v>656</v>
      </c>
      <c r="I897" s="297" t="s">
        <v>1305</v>
      </c>
      <c r="J897" s="297" t="s">
        <v>656</v>
      </c>
      <c r="K897" s="292">
        <v>2</v>
      </c>
      <c r="L897" s="292">
        <v>12</v>
      </c>
      <c r="M897" s="300">
        <f t="shared" si="16"/>
        <v>34800</v>
      </c>
      <c r="N897" s="292">
        <v>3</v>
      </c>
      <c r="O897" s="292">
        <v>12</v>
      </c>
      <c r="P897" s="300">
        <f t="shared" si="17"/>
        <v>34800</v>
      </c>
      <c r="Q897" s="292">
        <v>2</v>
      </c>
      <c r="R897" s="292">
        <v>12</v>
      </c>
    </row>
    <row r="898" spans="1:18" s="40" customFormat="1" ht="24" x14ac:dyDescent="0.2">
      <c r="A898" s="322" t="s">
        <v>5460</v>
      </c>
      <c r="B898" s="295" t="s">
        <v>8075</v>
      </c>
      <c r="C898" s="297" t="s">
        <v>153</v>
      </c>
      <c r="D898" s="297" t="s">
        <v>5461</v>
      </c>
      <c r="E898" s="138">
        <v>2000</v>
      </c>
      <c r="F898" s="130" t="s">
        <v>5717</v>
      </c>
      <c r="G898" s="297" t="s">
        <v>5718</v>
      </c>
      <c r="H898" s="297" t="s">
        <v>586</v>
      </c>
      <c r="I898" s="297" t="s">
        <v>1305</v>
      </c>
      <c r="J898" s="297" t="s">
        <v>586</v>
      </c>
      <c r="K898" s="292">
        <v>2</v>
      </c>
      <c r="L898" s="292">
        <v>12</v>
      </c>
      <c r="M898" s="300">
        <f t="shared" si="16"/>
        <v>24000</v>
      </c>
      <c r="N898" s="292">
        <v>3</v>
      </c>
      <c r="O898" s="292">
        <v>12</v>
      </c>
      <c r="P898" s="300">
        <f t="shared" si="17"/>
        <v>24000</v>
      </c>
      <c r="Q898" s="292">
        <v>2</v>
      </c>
      <c r="R898" s="292">
        <v>12</v>
      </c>
    </row>
    <row r="899" spans="1:18" s="40" customFormat="1" ht="24" x14ac:dyDescent="0.2">
      <c r="A899" s="322" t="s">
        <v>5460</v>
      </c>
      <c r="B899" s="295" t="s">
        <v>8075</v>
      </c>
      <c r="C899" s="297" t="s">
        <v>153</v>
      </c>
      <c r="D899" s="297" t="s">
        <v>5461</v>
      </c>
      <c r="E899" s="138">
        <v>1800</v>
      </c>
      <c r="F899" s="130" t="s">
        <v>5719</v>
      </c>
      <c r="G899" s="297" t="s">
        <v>5720</v>
      </c>
      <c r="H899" s="297" t="s">
        <v>579</v>
      </c>
      <c r="I899" s="297" t="s">
        <v>1305</v>
      </c>
      <c r="J899" s="297" t="s">
        <v>579</v>
      </c>
      <c r="K899" s="292">
        <v>2</v>
      </c>
      <c r="L899" s="292">
        <v>12</v>
      </c>
      <c r="M899" s="300">
        <f t="shared" si="16"/>
        <v>21600</v>
      </c>
      <c r="N899" s="292">
        <v>3</v>
      </c>
      <c r="O899" s="292">
        <v>12</v>
      </c>
      <c r="P899" s="300">
        <f t="shared" si="17"/>
        <v>21600</v>
      </c>
      <c r="Q899" s="292">
        <v>2</v>
      </c>
      <c r="R899" s="292">
        <v>12</v>
      </c>
    </row>
    <row r="900" spans="1:18" s="40" customFormat="1" ht="24" x14ac:dyDescent="0.2">
      <c r="A900" s="322" t="s">
        <v>5460</v>
      </c>
      <c r="B900" s="295" t="s">
        <v>8075</v>
      </c>
      <c r="C900" s="297" t="s">
        <v>153</v>
      </c>
      <c r="D900" s="297" t="s">
        <v>5461</v>
      </c>
      <c r="E900" s="138">
        <v>2900</v>
      </c>
      <c r="F900" s="130" t="s">
        <v>5721</v>
      </c>
      <c r="G900" s="297" t="s">
        <v>5722</v>
      </c>
      <c r="H900" s="297" t="s">
        <v>586</v>
      </c>
      <c r="I900" s="297" t="s">
        <v>1305</v>
      </c>
      <c r="J900" s="297" t="s">
        <v>586</v>
      </c>
      <c r="K900" s="292">
        <v>2</v>
      </c>
      <c r="L900" s="292">
        <v>12</v>
      </c>
      <c r="M900" s="300">
        <f t="shared" si="16"/>
        <v>34800</v>
      </c>
      <c r="N900" s="292">
        <v>3</v>
      </c>
      <c r="O900" s="292">
        <v>12</v>
      </c>
      <c r="P900" s="300">
        <f t="shared" si="17"/>
        <v>34800</v>
      </c>
      <c r="Q900" s="292">
        <v>2</v>
      </c>
      <c r="R900" s="292">
        <v>12</v>
      </c>
    </row>
    <row r="901" spans="1:18" s="40" customFormat="1" ht="24" x14ac:dyDescent="0.2">
      <c r="A901" s="322" t="s">
        <v>5460</v>
      </c>
      <c r="B901" s="295" t="s">
        <v>8075</v>
      </c>
      <c r="C901" s="297" t="s">
        <v>153</v>
      </c>
      <c r="D901" s="297" t="s">
        <v>5461</v>
      </c>
      <c r="E901" s="138">
        <v>1800</v>
      </c>
      <c r="F901" s="130" t="s">
        <v>5723</v>
      </c>
      <c r="G901" s="297" t="s">
        <v>5724</v>
      </c>
      <c r="H901" s="297" t="s">
        <v>579</v>
      </c>
      <c r="I901" s="297" t="s">
        <v>1305</v>
      </c>
      <c r="J901" s="297" t="s">
        <v>579</v>
      </c>
      <c r="K901" s="292">
        <v>2</v>
      </c>
      <c r="L901" s="292">
        <v>12</v>
      </c>
      <c r="M901" s="300">
        <f t="shared" si="16"/>
        <v>21600</v>
      </c>
      <c r="N901" s="292">
        <v>3</v>
      </c>
      <c r="O901" s="292">
        <v>12</v>
      </c>
      <c r="P901" s="300">
        <f t="shared" si="17"/>
        <v>21600</v>
      </c>
      <c r="Q901" s="292">
        <v>2</v>
      </c>
      <c r="R901" s="292">
        <v>12</v>
      </c>
    </row>
    <row r="902" spans="1:18" s="40" customFormat="1" ht="24" x14ac:dyDescent="0.2">
      <c r="A902" s="322" t="s">
        <v>5460</v>
      </c>
      <c r="B902" s="295" t="s">
        <v>8075</v>
      </c>
      <c r="C902" s="297" t="s">
        <v>153</v>
      </c>
      <c r="D902" s="297" t="s">
        <v>5461</v>
      </c>
      <c r="E902" s="138">
        <v>1650</v>
      </c>
      <c r="F902" s="130" t="s">
        <v>5725</v>
      </c>
      <c r="G902" s="297" t="s">
        <v>5726</v>
      </c>
      <c r="H902" s="297" t="s">
        <v>5727</v>
      </c>
      <c r="I902" s="297" t="s">
        <v>1305</v>
      </c>
      <c r="J902" s="297" t="s">
        <v>5727</v>
      </c>
      <c r="K902" s="292">
        <v>2</v>
      </c>
      <c r="L902" s="292">
        <v>12</v>
      </c>
      <c r="M902" s="300">
        <f t="shared" si="16"/>
        <v>19800</v>
      </c>
      <c r="N902" s="292">
        <v>3</v>
      </c>
      <c r="O902" s="292">
        <v>12</v>
      </c>
      <c r="P902" s="300">
        <f t="shared" si="17"/>
        <v>19800</v>
      </c>
      <c r="Q902" s="292">
        <v>2</v>
      </c>
      <c r="R902" s="292">
        <v>12</v>
      </c>
    </row>
    <row r="903" spans="1:18" s="40" customFormat="1" ht="24" x14ac:dyDescent="0.2">
      <c r="A903" s="322" t="s">
        <v>5460</v>
      </c>
      <c r="B903" s="295" t="s">
        <v>8075</v>
      </c>
      <c r="C903" s="297" t="s">
        <v>153</v>
      </c>
      <c r="D903" s="297" t="s">
        <v>5461</v>
      </c>
      <c r="E903" s="138">
        <v>1650</v>
      </c>
      <c r="F903" s="130" t="s">
        <v>5728</v>
      </c>
      <c r="G903" s="297" t="s">
        <v>5729</v>
      </c>
      <c r="H903" s="297" t="s">
        <v>2053</v>
      </c>
      <c r="I903" s="297" t="s">
        <v>1305</v>
      </c>
      <c r="J903" s="297" t="s">
        <v>2053</v>
      </c>
      <c r="K903" s="292">
        <v>2</v>
      </c>
      <c r="L903" s="292">
        <v>12</v>
      </c>
      <c r="M903" s="300">
        <f t="shared" si="16"/>
        <v>19800</v>
      </c>
      <c r="N903" s="292">
        <v>3</v>
      </c>
      <c r="O903" s="292">
        <v>12</v>
      </c>
      <c r="P903" s="300">
        <f t="shared" si="17"/>
        <v>19800</v>
      </c>
      <c r="Q903" s="292">
        <v>2</v>
      </c>
      <c r="R903" s="292">
        <v>12</v>
      </c>
    </row>
    <row r="904" spans="1:18" s="40" customFormat="1" ht="24" x14ac:dyDescent="0.2">
      <c r="A904" s="322" t="s">
        <v>5460</v>
      </c>
      <c r="B904" s="295" t="s">
        <v>8075</v>
      </c>
      <c r="C904" s="297" t="s">
        <v>153</v>
      </c>
      <c r="D904" s="297" t="s">
        <v>5461</v>
      </c>
      <c r="E904" s="138">
        <v>1650</v>
      </c>
      <c r="F904" s="130" t="s">
        <v>5730</v>
      </c>
      <c r="G904" s="297" t="s">
        <v>5731</v>
      </c>
      <c r="H904" s="297" t="s">
        <v>2053</v>
      </c>
      <c r="I904" s="297" t="s">
        <v>1305</v>
      </c>
      <c r="J904" s="297" t="s">
        <v>2053</v>
      </c>
      <c r="K904" s="292">
        <v>2</v>
      </c>
      <c r="L904" s="292">
        <v>12</v>
      </c>
      <c r="M904" s="300">
        <f t="shared" si="16"/>
        <v>19800</v>
      </c>
      <c r="N904" s="292">
        <v>3</v>
      </c>
      <c r="O904" s="292">
        <v>12</v>
      </c>
      <c r="P904" s="300">
        <f t="shared" si="17"/>
        <v>19800</v>
      </c>
      <c r="Q904" s="292">
        <v>2</v>
      </c>
      <c r="R904" s="292">
        <v>12</v>
      </c>
    </row>
    <row r="905" spans="1:18" s="40" customFormat="1" ht="24" x14ac:dyDescent="0.2">
      <c r="A905" s="322" t="s">
        <v>5460</v>
      </c>
      <c r="B905" s="295" t="s">
        <v>8075</v>
      </c>
      <c r="C905" s="297" t="s">
        <v>153</v>
      </c>
      <c r="D905" s="297" t="s">
        <v>5461</v>
      </c>
      <c r="E905" s="138">
        <v>1650</v>
      </c>
      <c r="F905" s="130" t="s">
        <v>5732</v>
      </c>
      <c r="G905" s="297" t="s">
        <v>5733</v>
      </c>
      <c r="H905" s="297" t="s">
        <v>2053</v>
      </c>
      <c r="I905" s="297" t="s">
        <v>1305</v>
      </c>
      <c r="J905" s="297" t="s">
        <v>2053</v>
      </c>
      <c r="K905" s="292">
        <v>2</v>
      </c>
      <c r="L905" s="292">
        <v>12</v>
      </c>
      <c r="M905" s="300">
        <f t="shared" si="16"/>
        <v>19800</v>
      </c>
      <c r="N905" s="292">
        <v>3</v>
      </c>
      <c r="O905" s="292">
        <v>12</v>
      </c>
      <c r="P905" s="300">
        <f t="shared" si="17"/>
        <v>19800</v>
      </c>
      <c r="Q905" s="292">
        <v>2</v>
      </c>
      <c r="R905" s="292">
        <v>12</v>
      </c>
    </row>
    <row r="906" spans="1:18" s="40" customFormat="1" ht="24" x14ac:dyDescent="0.2">
      <c r="A906" s="322" t="s">
        <v>5460</v>
      </c>
      <c r="B906" s="295" t="s">
        <v>8075</v>
      </c>
      <c r="C906" s="297" t="s">
        <v>153</v>
      </c>
      <c r="D906" s="297" t="s">
        <v>5461</v>
      </c>
      <c r="E906" s="138">
        <v>2900</v>
      </c>
      <c r="F906" s="130" t="s">
        <v>5734</v>
      </c>
      <c r="G906" s="297" t="s">
        <v>3658</v>
      </c>
      <c r="H906" s="297" t="s">
        <v>586</v>
      </c>
      <c r="I906" s="297" t="s">
        <v>1305</v>
      </c>
      <c r="J906" s="297" t="s">
        <v>586</v>
      </c>
      <c r="K906" s="292">
        <v>2</v>
      </c>
      <c r="L906" s="292">
        <v>12</v>
      </c>
      <c r="M906" s="300">
        <f t="shared" si="16"/>
        <v>34800</v>
      </c>
      <c r="N906" s="292">
        <v>3</v>
      </c>
      <c r="O906" s="292">
        <v>12</v>
      </c>
      <c r="P906" s="300">
        <f t="shared" si="17"/>
        <v>34800</v>
      </c>
      <c r="Q906" s="292">
        <v>2</v>
      </c>
      <c r="R906" s="292">
        <v>12</v>
      </c>
    </row>
    <row r="907" spans="1:18" s="40" customFormat="1" ht="24" x14ac:dyDescent="0.2">
      <c r="A907" s="322" t="s">
        <v>5460</v>
      </c>
      <c r="B907" s="295" t="s">
        <v>8075</v>
      </c>
      <c r="C907" s="297" t="s">
        <v>153</v>
      </c>
      <c r="D907" s="297" t="s">
        <v>5461</v>
      </c>
      <c r="E907" s="138">
        <v>1800</v>
      </c>
      <c r="F907" s="130" t="s">
        <v>5735</v>
      </c>
      <c r="G907" s="297" t="s">
        <v>5736</v>
      </c>
      <c r="H907" s="297" t="s">
        <v>579</v>
      </c>
      <c r="I907" s="297" t="s">
        <v>1305</v>
      </c>
      <c r="J907" s="297" t="s">
        <v>579</v>
      </c>
      <c r="K907" s="292">
        <v>2</v>
      </c>
      <c r="L907" s="292">
        <v>12</v>
      </c>
      <c r="M907" s="300">
        <f t="shared" si="16"/>
        <v>21600</v>
      </c>
      <c r="N907" s="292">
        <v>3</v>
      </c>
      <c r="O907" s="292">
        <v>12</v>
      </c>
      <c r="P907" s="300">
        <f t="shared" si="17"/>
        <v>21600</v>
      </c>
      <c r="Q907" s="292">
        <v>2</v>
      </c>
      <c r="R907" s="292">
        <v>12</v>
      </c>
    </row>
    <row r="908" spans="1:18" s="40" customFormat="1" ht="24" x14ac:dyDescent="0.2">
      <c r="A908" s="322" t="s">
        <v>5460</v>
      </c>
      <c r="B908" s="295" t="s">
        <v>8075</v>
      </c>
      <c r="C908" s="297" t="s">
        <v>153</v>
      </c>
      <c r="D908" s="297" t="s">
        <v>5461</v>
      </c>
      <c r="E908" s="138">
        <v>1800</v>
      </c>
      <c r="F908" s="130" t="s">
        <v>5737</v>
      </c>
      <c r="G908" s="297" t="s">
        <v>5738</v>
      </c>
      <c r="H908" s="297" t="s">
        <v>579</v>
      </c>
      <c r="I908" s="297" t="s">
        <v>1305</v>
      </c>
      <c r="J908" s="297" t="s">
        <v>579</v>
      </c>
      <c r="K908" s="292">
        <v>2</v>
      </c>
      <c r="L908" s="292">
        <v>12</v>
      </c>
      <c r="M908" s="300">
        <f t="shared" si="16"/>
        <v>21600</v>
      </c>
      <c r="N908" s="292">
        <v>3</v>
      </c>
      <c r="O908" s="292">
        <v>12</v>
      </c>
      <c r="P908" s="300">
        <f t="shared" si="17"/>
        <v>21600</v>
      </c>
      <c r="Q908" s="292">
        <v>2</v>
      </c>
      <c r="R908" s="292">
        <v>12</v>
      </c>
    </row>
    <row r="909" spans="1:18" s="40" customFormat="1" ht="24" x14ac:dyDescent="0.2">
      <c r="A909" s="322" t="s">
        <v>5460</v>
      </c>
      <c r="B909" s="295" t="s">
        <v>8075</v>
      </c>
      <c r="C909" s="297" t="s">
        <v>153</v>
      </c>
      <c r="D909" s="297" t="s">
        <v>5461</v>
      </c>
      <c r="E909" s="138">
        <v>2000</v>
      </c>
      <c r="F909" s="130" t="s">
        <v>5739</v>
      </c>
      <c r="G909" s="297" t="s">
        <v>5740</v>
      </c>
      <c r="H909" s="297" t="s">
        <v>586</v>
      </c>
      <c r="I909" s="297" t="s">
        <v>1305</v>
      </c>
      <c r="J909" s="297" t="s">
        <v>586</v>
      </c>
      <c r="K909" s="292">
        <v>2</v>
      </c>
      <c r="L909" s="292">
        <v>12</v>
      </c>
      <c r="M909" s="300">
        <f t="shared" si="16"/>
        <v>24000</v>
      </c>
      <c r="N909" s="292">
        <v>3</v>
      </c>
      <c r="O909" s="292">
        <v>12</v>
      </c>
      <c r="P909" s="300">
        <f t="shared" si="17"/>
        <v>24000</v>
      </c>
      <c r="Q909" s="292">
        <v>2</v>
      </c>
      <c r="R909" s="292">
        <v>12</v>
      </c>
    </row>
    <row r="910" spans="1:18" s="40" customFormat="1" ht="24" x14ac:dyDescent="0.2">
      <c r="A910" s="322" t="s">
        <v>5460</v>
      </c>
      <c r="B910" s="295" t="s">
        <v>8075</v>
      </c>
      <c r="C910" s="297" t="s">
        <v>153</v>
      </c>
      <c r="D910" s="297" t="s">
        <v>5461</v>
      </c>
      <c r="E910" s="138">
        <v>1500</v>
      </c>
      <c r="F910" s="130" t="s">
        <v>5741</v>
      </c>
      <c r="G910" s="297" t="s">
        <v>5742</v>
      </c>
      <c r="H910" s="297" t="s">
        <v>579</v>
      </c>
      <c r="I910" s="297" t="s">
        <v>1305</v>
      </c>
      <c r="J910" s="297" t="s">
        <v>579</v>
      </c>
      <c r="K910" s="292">
        <v>2</v>
      </c>
      <c r="L910" s="292">
        <v>12</v>
      </c>
      <c r="M910" s="300">
        <f t="shared" si="16"/>
        <v>18000</v>
      </c>
      <c r="N910" s="292">
        <v>3</v>
      </c>
      <c r="O910" s="292">
        <v>12</v>
      </c>
      <c r="P910" s="300">
        <f t="shared" si="17"/>
        <v>18000</v>
      </c>
      <c r="Q910" s="292">
        <v>2</v>
      </c>
      <c r="R910" s="292">
        <v>12</v>
      </c>
    </row>
    <row r="911" spans="1:18" s="40" customFormat="1" ht="24" x14ac:dyDescent="0.2">
      <c r="A911" s="322" t="s">
        <v>5460</v>
      </c>
      <c r="B911" s="295" t="s">
        <v>8075</v>
      </c>
      <c r="C911" s="297" t="s">
        <v>153</v>
      </c>
      <c r="D911" s="297" t="s">
        <v>5461</v>
      </c>
      <c r="E911" s="138">
        <v>2000</v>
      </c>
      <c r="F911" s="130" t="s">
        <v>5743</v>
      </c>
      <c r="G911" s="297" t="s">
        <v>5744</v>
      </c>
      <c r="H911" s="297" t="s">
        <v>586</v>
      </c>
      <c r="I911" s="297" t="s">
        <v>1305</v>
      </c>
      <c r="J911" s="297" t="s">
        <v>586</v>
      </c>
      <c r="K911" s="292">
        <v>2</v>
      </c>
      <c r="L911" s="292">
        <v>12</v>
      </c>
      <c r="M911" s="300">
        <f t="shared" si="16"/>
        <v>24000</v>
      </c>
      <c r="N911" s="292">
        <v>3</v>
      </c>
      <c r="O911" s="292">
        <v>12</v>
      </c>
      <c r="P911" s="300">
        <f t="shared" si="17"/>
        <v>24000</v>
      </c>
      <c r="Q911" s="292">
        <v>2</v>
      </c>
      <c r="R911" s="292">
        <v>12</v>
      </c>
    </row>
    <row r="912" spans="1:18" s="40" customFormat="1" ht="24" x14ac:dyDescent="0.2">
      <c r="A912" s="322" t="s">
        <v>5460</v>
      </c>
      <c r="B912" s="295" t="s">
        <v>8075</v>
      </c>
      <c r="C912" s="297" t="s">
        <v>153</v>
      </c>
      <c r="D912" s="297" t="s">
        <v>5461</v>
      </c>
      <c r="E912" s="138">
        <v>2900</v>
      </c>
      <c r="F912" s="130" t="s">
        <v>5745</v>
      </c>
      <c r="G912" s="297" t="s">
        <v>5746</v>
      </c>
      <c r="H912" s="297" t="s">
        <v>2088</v>
      </c>
      <c r="I912" s="297" t="s">
        <v>1305</v>
      </c>
      <c r="J912" s="297" t="s">
        <v>2088</v>
      </c>
      <c r="K912" s="292">
        <v>2</v>
      </c>
      <c r="L912" s="292">
        <v>12</v>
      </c>
      <c r="M912" s="300">
        <f t="shared" si="16"/>
        <v>34800</v>
      </c>
      <c r="N912" s="292">
        <v>3</v>
      </c>
      <c r="O912" s="292">
        <v>12</v>
      </c>
      <c r="P912" s="300">
        <f t="shared" si="17"/>
        <v>34800</v>
      </c>
      <c r="Q912" s="292">
        <v>2</v>
      </c>
      <c r="R912" s="292">
        <v>12</v>
      </c>
    </row>
    <row r="913" spans="1:18" s="40" customFormat="1" ht="24" x14ac:dyDescent="0.2">
      <c r="A913" s="322" t="s">
        <v>5460</v>
      </c>
      <c r="B913" s="295" t="s">
        <v>8075</v>
      </c>
      <c r="C913" s="297" t="s">
        <v>153</v>
      </c>
      <c r="D913" s="297" t="s">
        <v>5461</v>
      </c>
      <c r="E913" s="138">
        <v>7500</v>
      </c>
      <c r="F913" s="130" t="s">
        <v>5747</v>
      </c>
      <c r="G913" s="297" t="s">
        <v>5748</v>
      </c>
      <c r="H913" s="297" t="s">
        <v>682</v>
      </c>
      <c r="I913" s="297" t="s">
        <v>1305</v>
      </c>
      <c r="J913" s="297" t="s">
        <v>682</v>
      </c>
      <c r="K913" s="292">
        <v>2</v>
      </c>
      <c r="L913" s="292">
        <v>12</v>
      </c>
      <c r="M913" s="300">
        <f t="shared" si="16"/>
        <v>90000</v>
      </c>
      <c r="N913" s="292">
        <v>3</v>
      </c>
      <c r="O913" s="292">
        <v>12</v>
      </c>
      <c r="P913" s="300">
        <f t="shared" si="17"/>
        <v>90000</v>
      </c>
      <c r="Q913" s="292">
        <v>2</v>
      </c>
      <c r="R913" s="292">
        <v>12</v>
      </c>
    </row>
    <row r="914" spans="1:18" s="40" customFormat="1" ht="24" x14ac:dyDescent="0.2">
      <c r="A914" s="322" t="s">
        <v>5460</v>
      </c>
      <c r="B914" s="295" t="s">
        <v>8075</v>
      </c>
      <c r="C914" s="297" t="s">
        <v>153</v>
      </c>
      <c r="D914" s="297" t="s">
        <v>5461</v>
      </c>
      <c r="E914" s="138">
        <v>1800</v>
      </c>
      <c r="F914" s="130" t="s">
        <v>5749</v>
      </c>
      <c r="G914" s="297" t="s">
        <v>5750</v>
      </c>
      <c r="H914" s="297" t="s">
        <v>579</v>
      </c>
      <c r="I914" s="297" t="s">
        <v>1305</v>
      </c>
      <c r="J914" s="297" t="s">
        <v>579</v>
      </c>
      <c r="K914" s="292">
        <v>2</v>
      </c>
      <c r="L914" s="292">
        <v>12</v>
      </c>
      <c r="M914" s="300">
        <f t="shared" si="16"/>
        <v>21600</v>
      </c>
      <c r="N914" s="292">
        <v>3</v>
      </c>
      <c r="O914" s="292">
        <v>12</v>
      </c>
      <c r="P914" s="300">
        <f t="shared" si="17"/>
        <v>21600</v>
      </c>
      <c r="Q914" s="292">
        <v>2</v>
      </c>
      <c r="R914" s="292">
        <v>12</v>
      </c>
    </row>
    <row r="915" spans="1:18" s="40" customFormat="1" ht="24" x14ac:dyDescent="0.2">
      <c r="A915" s="322" t="s">
        <v>5460</v>
      </c>
      <c r="B915" s="295" t="s">
        <v>8075</v>
      </c>
      <c r="C915" s="297" t="s">
        <v>153</v>
      </c>
      <c r="D915" s="297" t="s">
        <v>5461</v>
      </c>
      <c r="E915" s="138">
        <v>2000</v>
      </c>
      <c r="F915" s="130" t="s">
        <v>5751</v>
      </c>
      <c r="G915" s="297" t="s">
        <v>5752</v>
      </c>
      <c r="H915" s="297" t="s">
        <v>679</v>
      </c>
      <c r="I915" s="297" t="s">
        <v>1305</v>
      </c>
      <c r="J915" s="297" t="s">
        <v>679</v>
      </c>
      <c r="K915" s="292">
        <v>2</v>
      </c>
      <c r="L915" s="292">
        <v>12</v>
      </c>
      <c r="M915" s="300">
        <f t="shared" si="16"/>
        <v>24000</v>
      </c>
      <c r="N915" s="292">
        <v>3</v>
      </c>
      <c r="O915" s="292">
        <v>12</v>
      </c>
      <c r="P915" s="300">
        <f t="shared" si="17"/>
        <v>24000</v>
      </c>
      <c r="Q915" s="292">
        <v>2</v>
      </c>
      <c r="R915" s="292">
        <v>12</v>
      </c>
    </row>
    <row r="916" spans="1:18" s="40" customFormat="1" ht="24" x14ac:dyDescent="0.2">
      <c r="A916" s="322" t="s">
        <v>5460</v>
      </c>
      <c r="B916" s="295" t="s">
        <v>8075</v>
      </c>
      <c r="C916" s="297" t="s">
        <v>153</v>
      </c>
      <c r="D916" s="297" t="s">
        <v>5461</v>
      </c>
      <c r="E916" s="138">
        <v>9000</v>
      </c>
      <c r="F916" s="130" t="s">
        <v>5753</v>
      </c>
      <c r="G916" s="297" t="s">
        <v>5754</v>
      </c>
      <c r="H916" s="297" t="s">
        <v>682</v>
      </c>
      <c r="I916" s="297" t="s">
        <v>1305</v>
      </c>
      <c r="J916" s="297" t="s">
        <v>682</v>
      </c>
      <c r="K916" s="292">
        <v>2</v>
      </c>
      <c r="L916" s="292">
        <v>12</v>
      </c>
      <c r="M916" s="300">
        <f t="shared" si="16"/>
        <v>108000</v>
      </c>
      <c r="N916" s="292">
        <v>3</v>
      </c>
      <c r="O916" s="292">
        <v>12</v>
      </c>
      <c r="P916" s="300">
        <f t="shared" si="17"/>
        <v>108000</v>
      </c>
      <c r="Q916" s="292">
        <v>2</v>
      </c>
      <c r="R916" s="292">
        <v>12</v>
      </c>
    </row>
    <row r="917" spans="1:18" s="40" customFormat="1" ht="24" x14ac:dyDescent="0.2">
      <c r="A917" s="322" t="s">
        <v>5460</v>
      </c>
      <c r="B917" s="295" t="s">
        <v>8075</v>
      </c>
      <c r="C917" s="297" t="s">
        <v>153</v>
      </c>
      <c r="D917" s="297" t="s">
        <v>5461</v>
      </c>
      <c r="E917" s="138">
        <v>5200</v>
      </c>
      <c r="F917" s="130" t="s">
        <v>5755</v>
      </c>
      <c r="G917" s="297" t="s">
        <v>5756</v>
      </c>
      <c r="H917" s="297" t="s">
        <v>682</v>
      </c>
      <c r="I917" s="297" t="s">
        <v>1305</v>
      </c>
      <c r="J917" s="297" t="s">
        <v>682</v>
      </c>
      <c r="K917" s="292">
        <v>2</v>
      </c>
      <c r="L917" s="292">
        <v>12</v>
      </c>
      <c r="M917" s="300">
        <f t="shared" si="16"/>
        <v>62400</v>
      </c>
      <c r="N917" s="292">
        <v>3</v>
      </c>
      <c r="O917" s="292">
        <v>12</v>
      </c>
      <c r="P917" s="300">
        <f t="shared" si="17"/>
        <v>62400</v>
      </c>
      <c r="Q917" s="292">
        <v>2</v>
      </c>
      <c r="R917" s="292">
        <v>12</v>
      </c>
    </row>
    <row r="918" spans="1:18" s="40" customFormat="1" ht="24" x14ac:dyDescent="0.2">
      <c r="A918" s="322" t="s">
        <v>5460</v>
      </c>
      <c r="B918" s="295" t="s">
        <v>8075</v>
      </c>
      <c r="C918" s="297" t="s">
        <v>153</v>
      </c>
      <c r="D918" s="297" t="s">
        <v>5461</v>
      </c>
      <c r="E918" s="138">
        <v>2000</v>
      </c>
      <c r="F918" s="130" t="s">
        <v>5757</v>
      </c>
      <c r="G918" s="297" t="s">
        <v>5758</v>
      </c>
      <c r="H918" s="297" t="s">
        <v>586</v>
      </c>
      <c r="I918" s="297" t="s">
        <v>1305</v>
      </c>
      <c r="J918" s="297" t="s">
        <v>586</v>
      </c>
      <c r="K918" s="292">
        <v>2</v>
      </c>
      <c r="L918" s="292">
        <v>12</v>
      </c>
      <c r="M918" s="300">
        <f t="shared" si="16"/>
        <v>24000</v>
      </c>
      <c r="N918" s="292">
        <v>3</v>
      </c>
      <c r="O918" s="292">
        <v>12</v>
      </c>
      <c r="P918" s="300">
        <f t="shared" si="17"/>
        <v>24000</v>
      </c>
      <c r="Q918" s="292">
        <v>2</v>
      </c>
      <c r="R918" s="292">
        <v>12</v>
      </c>
    </row>
    <row r="919" spans="1:18" s="40" customFormat="1" ht="24" x14ac:dyDescent="0.2">
      <c r="A919" s="322" t="s">
        <v>5460</v>
      </c>
      <c r="B919" s="295" t="s">
        <v>8075</v>
      </c>
      <c r="C919" s="297" t="s">
        <v>153</v>
      </c>
      <c r="D919" s="297" t="s">
        <v>5461</v>
      </c>
      <c r="E919" s="138">
        <v>1500</v>
      </c>
      <c r="F919" s="130" t="s">
        <v>5759</v>
      </c>
      <c r="G919" s="297" t="s">
        <v>5760</v>
      </c>
      <c r="H919" s="297" t="s">
        <v>579</v>
      </c>
      <c r="I919" s="297" t="s">
        <v>1305</v>
      </c>
      <c r="J919" s="297" t="s">
        <v>579</v>
      </c>
      <c r="K919" s="292">
        <v>2</v>
      </c>
      <c r="L919" s="292">
        <v>12</v>
      </c>
      <c r="M919" s="300">
        <f t="shared" si="16"/>
        <v>18000</v>
      </c>
      <c r="N919" s="292">
        <v>3</v>
      </c>
      <c r="O919" s="292">
        <v>12</v>
      </c>
      <c r="P919" s="300">
        <f t="shared" si="17"/>
        <v>18000</v>
      </c>
      <c r="Q919" s="292">
        <v>2</v>
      </c>
      <c r="R919" s="292">
        <v>12</v>
      </c>
    </row>
    <row r="920" spans="1:18" s="40" customFormat="1" ht="24" x14ac:dyDescent="0.2">
      <c r="A920" s="322" t="s">
        <v>5460</v>
      </c>
      <c r="B920" s="295" t="s">
        <v>8075</v>
      </c>
      <c r="C920" s="297" t="s">
        <v>153</v>
      </c>
      <c r="D920" s="297" t="s">
        <v>5461</v>
      </c>
      <c r="E920" s="138">
        <v>2900</v>
      </c>
      <c r="F920" s="130" t="s">
        <v>5761</v>
      </c>
      <c r="G920" s="297" t="s">
        <v>5762</v>
      </c>
      <c r="H920" s="297" t="s">
        <v>586</v>
      </c>
      <c r="I920" s="297" t="s">
        <v>1305</v>
      </c>
      <c r="J920" s="297" t="s">
        <v>586</v>
      </c>
      <c r="K920" s="292">
        <v>2</v>
      </c>
      <c r="L920" s="292">
        <v>12</v>
      </c>
      <c r="M920" s="300">
        <f t="shared" si="16"/>
        <v>34800</v>
      </c>
      <c r="N920" s="292">
        <v>3</v>
      </c>
      <c r="O920" s="292">
        <v>12</v>
      </c>
      <c r="P920" s="300">
        <f t="shared" si="17"/>
        <v>34800</v>
      </c>
      <c r="Q920" s="292">
        <v>2</v>
      </c>
      <c r="R920" s="292">
        <v>12</v>
      </c>
    </row>
    <row r="921" spans="1:18" s="40" customFormat="1" ht="24" x14ac:dyDescent="0.2">
      <c r="A921" s="322" t="s">
        <v>5460</v>
      </c>
      <c r="B921" s="295" t="s">
        <v>8075</v>
      </c>
      <c r="C921" s="297" t="s">
        <v>153</v>
      </c>
      <c r="D921" s="297" t="s">
        <v>5461</v>
      </c>
      <c r="E921" s="138">
        <v>1650</v>
      </c>
      <c r="F921" s="130" t="s">
        <v>5763</v>
      </c>
      <c r="G921" s="297" t="s">
        <v>5764</v>
      </c>
      <c r="H921" s="297" t="s">
        <v>2053</v>
      </c>
      <c r="I921" s="297" t="s">
        <v>1305</v>
      </c>
      <c r="J921" s="297" t="s">
        <v>2053</v>
      </c>
      <c r="K921" s="292">
        <v>2</v>
      </c>
      <c r="L921" s="292">
        <v>12</v>
      </c>
      <c r="M921" s="300">
        <f t="shared" si="16"/>
        <v>19800</v>
      </c>
      <c r="N921" s="292">
        <v>3</v>
      </c>
      <c r="O921" s="292">
        <v>12</v>
      </c>
      <c r="P921" s="300">
        <f t="shared" si="17"/>
        <v>19800</v>
      </c>
      <c r="Q921" s="292">
        <v>2</v>
      </c>
      <c r="R921" s="292">
        <v>12</v>
      </c>
    </row>
    <row r="922" spans="1:18" s="40" customFormat="1" ht="24" x14ac:dyDescent="0.2">
      <c r="A922" s="322" t="s">
        <v>5460</v>
      </c>
      <c r="B922" s="295" t="s">
        <v>8075</v>
      </c>
      <c r="C922" s="297" t="s">
        <v>153</v>
      </c>
      <c r="D922" s="297" t="s">
        <v>5461</v>
      </c>
      <c r="E922" s="138">
        <v>2000</v>
      </c>
      <c r="F922" s="130" t="s">
        <v>5765</v>
      </c>
      <c r="G922" s="297" t="s">
        <v>5766</v>
      </c>
      <c r="H922" s="297" t="s">
        <v>597</v>
      </c>
      <c r="I922" s="297" t="s">
        <v>1305</v>
      </c>
      <c r="J922" s="297" t="s">
        <v>597</v>
      </c>
      <c r="K922" s="292">
        <v>2</v>
      </c>
      <c r="L922" s="292">
        <v>12</v>
      </c>
      <c r="M922" s="300">
        <f t="shared" si="16"/>
        <v>24000</v>
      </c>
      <c r="N922" s="292">
        <v>3</v>
      </c>
      <c r="O922" s="292">
        <v>12</v>
      </c>
      <c r="P922" s="300">
        <f t="shared" si="17"/>
        <v>24000</v>
      </c>
      <c r="Q922" s="292">
        <v>2</v>
      </c>
      <c r="R922" s="292">
        <v>12</v>
      </c>
    </row>
    <row r="923" spans="1:18" s="40" customFormat="1" ht="24" x14ac:dyDescent="0.2">
      <c r="A923" s="322" t="s">
        <v>5460</v>
      </c>
      <c r="B923" s="295" t="s">
        <v>8075</v>
      </c>
      <c r="C923" s="297" t="s">
        <v>153</v>
      </c>
      <c r="D923" s="297" t="s">
        <v>5461</v>
      </c>
      <c r="E923" s="138">
        <v>2900</v>
      </c>
      <c r="F923" s="130" t="s">
        <v>5767</v>
      </c>
      <c r="G923" s="297" t="s">
        <v>5768</v>
      </c>
      <c r="H923" s="297" t="s">
        <v>656</v>
      </c>
      <c r="I923" s="297" t="s">
        <v>1305</v>
      </c>
      <c r="J923" s="297" t="s">
        <v>656</v>
      </c>
      <c r="K923" s="292">
        <v>2</v>
      </c>
      <c r="L923" s="292">
        <v>12</v>
      </c>
      <c r="M923" s="300">
        <f t="shared" si="16"/>
        <v>34800</v>
      </c>
      <c r="N923" s="292">
        <v>3</v>
      </c>
      <c r="O923" s="292">
        <v>12</v>
      </c>
      <c r="P923" s="300">
        <f t="shared" si="17"/>
        <v>34800</v>
      </c>
      <c r="Q923" s="292">
        <v>2</v>
      </c>
      <c r="R923" s="292">
        <v>12</v>
      </c>
    </row>
    <row r="924" spans="1:18" s="40" customFormat="1" ht="24" x14ac:dyDescent="0.2">
      <c r="A924" s="322" t="s">
        <v>5460</v>
      </c>
      <c r="B924" s="295" t="s">
        <v>8075</v>
      </c>
      <c r="C924" s="297" t="s">
        <v>153</v>
      </c>
      <c r="D924" s="297" t="s">
        <v>5461</v>
      </c>
      <c r="E924" s="138">
        <v>2900</v>
      </c>
      <c r="F924" s="130" t="s">
        <v>5769</v>
      </c>
      <c r="G924" s="297" t="s">
        <v>5770</v>
      </c>
      <c r="H924" s="297" t="s">
        <v>586</v>
      </c>
      <c r="I924" s="297" t="s">
        <v>1305</v>
      </c>
      <c r="J924" s="297" t="s">
        <v>586</v>
      </c>
      <c r="K924" s="292">
        <v>2</v>
      </c>
      <c r="L924" s="292">
        <v>12</v>
      </c>
      <c r="M924" s="300">
        <f t="shared" si="16"/>
        <v>34800</v>
      </c>
      <c r="N924" s="292">
        <v>3</v>
      </c>
      <c r="O924" s="292">
        <v>12</v>
      </c>
      <c r="P924" s="300">
        <f t="shared" si="17"/>
        <v>34800</v>
      </c>
      <c r="Q924" s="292">
        <v>2</v>
      </c>
      <c r="R924" s="292">
        <v>12</v>
      </c>
    </row>
    <row r="925" spans="1:18" s="40" customFormat="1" ht="24" x14ac:dyDescent="0.2">
      <c r="A925" s="322" t="s">
        <v>5460</v>
      </c>
      <c r="B925" s="295" t="s">
        <v>8075</v>
      </c>
      <c r="C925" s="297" t="s">
        <v>153</v>
      </c>
      <c r="D925" s="297" t="s">
        <v>5461</v>
      </c>
      <c r="E925" s="138">
        <v>5200</v>
      </c>
      <c r="F925" s="130" t="s">
        <v>5771</v>
      </c>
      <c r="G925" s="297" t="s">
        <v>5772</v>
      </c>
      <c r="H925" s="297" t="s">
        <v>682</v>
      </c>
      <c r="I925" s="297" t="s">
        <v>1305</v>
      </c>
      <c r="J925" s="297" t="s">
        <v>682</v>
      </c>
      <c r="K925" s="292">
        <v>2</v>
      </c>
      <c r="L925" s="292">
        <v>12</v>
      </c>
      <c r="M925" s="300">
        <f t="shared" si="16"/>
        <v>62400</v>
      </c>
      <c r="N925" s="292">
        <v>3</v>
      </c>
      <c r="O925" s="292">
        <v>12</v>
      </c>
      <c r="P925" s="300">
        <f t="shared" si="17"/>
        <v>62400</v>
      </c>
      <c r="Q925" s="292">
        <v>2</v>
      </c>
      <c r="R925" s="292">
        <v>12</v>
      </c>
    </row>
    <row r="926" spans="1:18" s="40" customFormat="1" ht="24" x14ac:dyDescent="0.2">
      <c r="A926" s="322" t="s">
        <v>5460</v>
      </c>
      <c r="B926" s="295" t="s">
        <v>8075</v>
      </c>
      <c r="C926" s="297" t="s">
        <v>153</v>
      </c>
      <c r="D926" s="297" t="s">
        <v>5461</v>
      </c>
      <c r="E926" s="138">
        <v>2900</v>
      </c>
      <c r="F926" s="130" t="s">
        <v>5773</v>
      </c>
      <c r="G926" s="297" t="s">
        <v>5774</v>
      </c>
      <c r="H926" s="297" t="s">
        <v>586</v>
      </c>
      <c r="I926" s="297" t="s">
        <v>1305</v>
      </c>
      <c r="J926" s="297" t="s">
        <v>586</v>
      </c>
      <c r="K926" s="292">
        <v>2</v>
      </c>
      <c r="L926" s="292">
        <v>12</v>
      </c>
      <c r="M926" s="300">
        <f t="shared" si="16"/>
        <v>34800</v>
      </c>
      <c r="N926" s="292">
        <v>3</v>
      </c>
      <c r="O926" s="292">
        <v>12</v>
      </c>
      <c r="P926" s="300">
        <f t="shared" si="17"/>
        <v>34800</v>
      </c>
      <c r="Q926" s="292">
        <v>2</v>
      </c>
      <c r="R926" s="292">
        <v>12</v>
      </c>
    </row>
    <row r="927" spans="1:18" s="40" customFormat="1" ht="24" x14ac:dyDescent="0.2">
      <c r="A927" s="322" t="s">
        <v>5460</v>
      </c>
      <c r="B927" s="295" t="s">
        <v>8075</v>
      </c>
      <c r="C927" s="297" t="s">
        <v>153</v>
      </c>
      <c r="D927" s="297" t="s">
        <v>5461</v>
      </c>
      <c r="E927" s="138">
        <v>5200</v>
      </c>
      <c r="F927" s="130" t="s">
        <v>5775</v>
      </c>
      <c r="G927" s="297" t="s">
        <v>5776</v>
      </c>
      <c r="H927" s="297" t="s">
        <v>682</v>
      </c>
      <c r="I927" s="297" t="s">
        <v>1305</v>
      </c>
      <c r="J927" s="297" t="s">
        <v>682</v>
      </c>
      <c r="K927" s="292">
        <v>2</v>
      </c>
      <c r="L927" s="292">
        <v>12</v>
      </c>
      <c r="M927" s="300">
        <f t="shared" si="16"/>
        <v>62400</v>
      </c>
      <c r="N927" s="292">
        <v>3</v>
      </c>
      <c r="O927" s="292">
        <v>12</v>
      </c>
      <c r="P927" s="300">
        <f t="shared" si="17"/>
        <v>62400</v>
      </c>
      <c r="Q927" s="292">
        <v>2</v>
      </c>
      <c r="R927" s="292">
        <v>12</v>
      </c>
    </row>
    <row r="928" spans="1:18" s="40" customFormat="1" ht="24" x14ac:dyDescent="0.2">
      <c r="A928" s="322" t="s">
        <v>5460</v>
      </c>
      <c r="B928" s="295" t="s">
        <v>8075</v>
      </c>
      <c r="C928" s="297" t="s">
        <v>153</v>
      </c>
      <c r="D928" s="297" t="s">
        <v>5461</v>
      </c>
      <c r="E928" s="138">
        <v>1650</v>
      </c>
      <c r="F928" s="130" t="s">
        <v>5777</v>
      </c>
      <c r="G928" s="297" t="s">
        <v>5778</v>
      </c>
      <c r="H928" s="297" t="s">
        <v>2053</v>
      </c>
      <c r="I928" s="297" t="s">
        <v>1305</v>
      </c>
      <c r="J928" s="297" t="s">
        <v>2053</v>
      </c>
      <c r="K928" s="292">
        <v>2</v>
      </c>
      <c r="L928" s="292">
        <v>12</v>
      </c>
      <c r="M928" s="300">
        <f t="shared" si="16"/>
        <v>19800</v>
      </c>
      <c r="N928" s="292">
        <v>3</v>
      </c>
      <c r="O928" s="292">
        <v>12</v>
      </c>
      <c r="P928" s="300">
        <f t="shared" si="17"/>
        <v>19800</v>
      </c>
      <c r="Q928" s="292">
        <v>2</v>
      </c>
      <c r="R928" s="292">
        <v>12</v>
      </c>
    </row>
    <row r="929" spans="1:18" s="40" customFormat="1" ht="24" x14ac:dyDescent="0.2">
      <c r="A929" s="322" t="s">
        <v>5460</v>
      </c>
      <c r="B929" s="295" t="s">
        <v>8075</v>
      </c>
      <c r="C929" s="297" t="s">
        <v>153</v>
      </c>
      <c r="D929" s="297" t="s">
        <v>5461</v>
      </c>
      <c r="E929" s="138">
        <v>2900</v>
      </c>
      <c r="F929" s="130" t="s">
        <v>5779</v>
      </c>
      <c r="G929" s="297" t="s">
        <v>5780</v>
      </c>
      <c r="H929" s="297" t="s">
        <v>586</v>
      </c>
      <c r="I929" s="297" t="s">
        <v>1305</v>
      </c>
      <c r="J929" s="297" t="s">
        <v>586</v>
      </c>
      <c r="K929" s="292">
        <v>2</v>
      </c>
      <c r="L929" s="292">
        <v>12</v>
      </c>
      <c r="M929" s="300">
        <f t="shared" si="16"/>
        <v>34800</v>
      </c>
      <c r="N929" s="292">
        <v>3</v>
      </c>
      <c r="O929" s="292">
        <v>12</v>
      </c>
      <c r="P929" s="300">
        <f t="shared" si="17"/>
        <v>34800</v>
      </c>
      <c r="Q929" s="292">
        <v>2</v>
      </c>
      <c r="R929" s="292">
        <v>12</v>
      </c>
    </row>
    <row r="930" spans="1:18" s="40" customFormat="1" ht="24" x14ac:dyDescent="0.2">
      <c r="A930" s="322" t="s">
        <v>5460</v>
      </c>
      <c r="B930" s="295" t="s">
        <v>8075</v>
      </c>
      <c r="C930" s="297" t="s">
        <v>153</v>
      </c>
      <c r="D930" s="297" t="s">
        <v>5461</v>
      </c>
      <c r="E930" s="138">
        <v>1650</v>
      </c>
      <c r="F930" s="130" t="s">
        <v>5781</v>
      </c>
      <c r="G930" s="297" t="s">
        <v>5782</v>
      </c>
      <c r="H930" s="297" t="s">
        <v>2053</v>
      </c>
      <c r="I930" s="297" t="s">
        <v>1305</v>
      </c>
      <c r="J930" s="297" t="s">
        <v>2053</v>
      </c>
      <c r="K930" s="292">
        <v>2</v>
      </c>
      <c r="L930" s="292">
        <v>12</v>
      </c>
      <c r="M930" s="300">
        <f t="shared" si="16"/>
        <v>19800</v>
      </c>
      <c r="N930" s="292">
        <v>3</v>
      </c>
      <c r="O930" s="292">
        <v>12</v>
      </c>
      <c r="P930" s="300">
        <f t="shared" si="17"/>
        <v>19800</v>
      </c>
      <c r="Q930" s="292">
        <v>2</v>
      </c>
      <c r="R930" s="292">
        <v>12</v>
      </c>
    </row>
    <row r="931" spans="1:18" s="40" customFormat="1" ht="24" x14ac:dyDescent="0.2">
      <c r="A931" s="322" t="s">
        <v>5460</v>
      </c>
      <c r="B931" s="295" t="s">
        <v>8075</v>
      </c>
      <c r="C931" s="297" t="s">
        <v>153</v>
      </c>
      <c r="D931" s="297" t="s">
        <v>5461</v>
      </c>
      <c r="E931" s="138">
        <v>1650</v>
      </c>
      <c r="F931" s="130" t="s">
        <v>5783</v>
      </c>
      <c r="G931" s="297" t="s">
        <v>5784</v>
      </c>
      <c r="H931" s="297" t="s">
        <v>2053</v>
      </c>
      <c r="I931" s="297" t="s">
        <v>1305</v>
      </c>
      <c r="J931" s="297" t="s">
        <v>2053</v>
      </c>
      <c r="K931" s="292">
        <v>2</v>
      </c>
      <c r="L931" s="292">
        <v>12</v>
      </c>
      <c r="M931" s="300">
        <f t="shared" si="16"/>
        <v>19800</v>
      </c>
      <c r="N931" s="292">
        <v>3</v>
      </c>
      <c r="O931" s="292">
        <v>12</v>
      </c>
      <c r="P931" s="300">
        <f t="shared" si="17"/>
        <v>19800</v>
      </c>
      <c r="Q931" s="292">
        <v>2</v>
      </c>
      <c r="R931" s="292">
        <v>12</v>
      </c>
    </row>
    <row r="932" spans="1:18" s="40" customFormat="1" ht="24" x14ac:dyDescent="0.2">
      <c r="A932" s="322" t="s">
        <v>5460</v>
      </c>
      <c r="B932" s="295" t="s">
        <v>8075</v>
      </c>
      <c r="C932" s="297" t="s">
        <v>153</v>
      </c>
      <c r="D932" s="297" t="s">
        <v>5461</v>
      </c>
      <c r="E932" s="138">
        <v>1800</v>
      </c>
      <c r="F932" s="130" t="s">
        <v>5785</v>
      </c>
      <c r="G932" s="297" t="s">
        <v>5786</v>
      </c>
      <c r="H932" s="297" t="s">
        <v>579</v>
      </c>
      <c r="I932" s="297" t="s">
        <v>1305</v>
      </c>
      <c r="J932" s="297" t="s">
        <v>579</v>
      </c>
      <c r="K932" s="292">
        <v>2</v>
      </c>
      <c r="L932" s="292">
        <v>12</v>
      </c>
      <c r="M932" s="300">
        <f t="shared" si="16"/>
        <v>21600</v>
      </c>
      <c r="N932" s="292">
        <v>3</v>
      </c>
      <c r="O932" s="292">
        <v>12</v>
      </c>
      <c r="P932" s="300">
        <f t="shared" si="17"/>
        <v>21600</v>
      </c>
      <c r="Q932" s="292">
        <v>2</v>
      </c>
      <c r="R932" s="292">
        <v>12</v>
      </c>
    </row>
    <row r="933" spans="1:18" s="40" customFormat="1" ht="24" x14ac:dyDescent="0.2">
      <c r="A933" s="322" t="s">
        <v>5460</v>
      </c>
      <c r="B933" s="295" t="s">
        <v>8075</v>
      </c>
      <c r="C933" s="297" t="s">
        <v>153</v>
      </c>
      <c r="D933" s="297" t="s">
        <v>5461</v>
      </c>
      <c r="E933" s="138">
        <v>1500</v>
      </c>
      <c r="F933" s="130" t="s">
        <v>5787</v>
      </c>
      <c r="G933" s="297" t="s">
        <v>5788</v>
      </c>
      <c r="H933" s="297" t="s">
        <v>672</v>
      </c>
      <c r="I933" s="297" t="s">
        <v>1305</v>
      </c>
      <c r="J933" s="297" t="s">
        <v>672</v>
      </c>
      <c r="K933" s="292">
        <v>2</v>
      </c>
      <c r="L933" s="292">
        <v>12</v>
      </c>
      <c r="M933" s="300">
        <f t="shared" si="16"/>
        <v>18000</v>
      </c>
      <c r="N933" s="292">
        <v>3</v>
      </c>
      <c r="O933" s="292">
        <v>12</v>
      </c>
      <c r="P933" s="300">
        <f t="shared" si="17"/>
        <v>18000</v>
      </c>
      <c r="Q933" s="292">
        <v>2</v>
      </c>
      <c r="R933" s="292">
        <v>12</v>
      </c>
    </row>
    <row r="934" spans="1:18" s="40" customFormat="1" ht="24" x14ac:dyDescent="0.2">
      <c r="A934" s="322" t="s">
        <v>5460</v>
      </c>
      <c r="B934" s="295" t="s">
        <v>8075</v>
      </c>
      <c r="C934" s="297" t="s">
        <v>153</v>
      </c>
      <c r="D934" s="297" t="s">
        <v>5461</v>
      </c>
      <c r="E934" s="138">
        <v>1800</v>
      </c>
      <c r="F934" s="130" t="s">
        <v>5789</v>
      </c>
      <c r="G934" s="297" t="s">
        <v>5790</v>
      </c>
      <c r="H934" s="297" t="s">
        <v>579</v>
      </c>
      <c r="I934" s="297" t="s">
        <v>1305</v>
      </c>
      <c r="J934" s="297" t="s">
        <v>579</v>
      </c>
      <c r="K934" s="292">
        <v>2</v>
      </c>
      <c r="L934" s="292">
        <v>12</v>
      </c>
      <c r="M934" s="300">
        <f t="shared" si="16"/>
        <v>21600</v>
      </c>
      <c r="N934" s="292">
        <v>3</v>
      </c>
      <c r="O934" s="292">
        <v>12</v>
      </c>
      <c r="P934" s="300">
        <f t="shared" si="17"/>
        <v>21600</v>
      </c>
      <c r="Q934" s="292">
        <v>2</v>
      </c>
      <c r="R934" s="292">
        <v>12</v>
      </c>
    </row>
    <row r="935" spans="1:18" s="40" customFormat="1" ht="24" x14ac:dyDescent="0.2">
      <c r="A935" s="322" t="s">
        <v>5460</v>
      </c>
      <c r="B935" s="295" t="s">
        <v>8075</v>
      </c>
      <c r="C935" s="297" t="s">
        <v>153</v>
      </c>
      <c r="D935" s="297" t="s">
        <v>5461</v>
      </c>
      <c r="E935" s="138">
        <v>1350</v>
      </c>
      <c r="F935" s="130" t="s">
        <v>5791</v>
      </c>
      <c r="G935" s="297" t="s">
        <v>5792</v>
      </c>
      <c r="H935" s="297" t="s">
        <v>655</v>
      </c>
      <c r="I935" s="297" t="s">
        <v>1305</v>
      </c>
      <c r="J935" s="297" t="s">
        <v>655</v>
      </c>
      <c r="K935" s="292">
        <v>2</v>
      </c>
      <c r="L935" s="292">
        <v>12</v>
      </c>
      <c r="M935" s="300">
        <f t="shared" si="16"/>
        <v>16200</v>
      </c>
      <c r="N935" s="292">
        <v>3</v>
      </c>
      <c r="O935" s="292">
        <v>12</v>
      </c>
      <c r="P935" s="300">
        <f t="shared" si="17"/>
        <v>16200</v>
      </c>
      <c r="Q935" s="292">
        <v>2</v>
      </c>
      <c r="R935" s="292">
        <v>12</v>
      </c>
    </row>
    <row r="936" spans="1:18" s="40" customFormat="1" ht="24" x14ac:dyDescent="0.2">
      <c r="A936" s="322" t="s">
        <v>5460</v>
      </c>
      <c r="B936" s="295" t="s">
        <v>8075</v>
      </c>
      <c r="C936" s="297" t="s">
        <v>153</v>
      </c>
      <c r="D936" s="297" t="s">
        <v>5461</v>
      </c>
      <c r="E936" s="138">
        <v>1800</v>
      </c>
      <c r="F936" s="130" t="s">
        <v>5793</v>
      </c>
      <c r="G936" s="297" t="s">
        <v>5794</v>
      </c>
      <c r="H936" s="297" t="s">
        <v>579</v>
      </c>
      <c r="I936" s="297" t="s">
        <v>1305</v>
      </c>
      <c r="J936" s="297" t="s">
        <v>579</v>
      </c>
      <c r="K936" s="292">
        <v>2</v>
      </c>
      <c r="L936" s="292">
        <v>12</v>
      </c>
      <c r="M936" s="300">
        <f t="shared" si="16"/>
        <v>21600</v>
      </c>
      <c r="N936" s="292">
        <v>3</v>
      </c>
      <c r="O936" s="292">
        <v>12</v>
      </c>
      <c r="P936" s="300">
        <f t="shared" si="17"/>
        <v>21600</v>
      </c>
      <c r="Q936" s="292">
        <v>2</v>
      </c>
      <c r="R936" s="292">
        <v>12</v>
      </c>
    </row>
    <row r="937" spans="1:18" s="40" customFormat="1" ht="24" x14ac:dyDescent="0.2">
      <c r="A937" s="322" t="s">
        <v>5460</v>
      </c>
      <c r="B937" s="295" t="s">
        <v>8075</v>
      </c>
      <c r="C937" s="297" t="s">
        <v>153</v>
      </c>
      <c r="D937" s="297" t="s">
        <v>5461</v>
      </c>
      <c r="E937" s="138">
        <v>1800</v>
      </c>
      <c r="F937" s="130" t="s">
        <v>5795</v>
      </c>
      <c r="G937" s="297" t="s">
        <v>5796</v>
      </c>
      <c r="H937" s="297" t="s">
        <v>579</v>
      </c>
      <c r="I937" s="297" t="s">
        <v>1305</v>
      </c>
      <c r="J937" s="297" t="s">
        <v>579</v>
      </c>
      <c r="K937" s="292">
        <v>2</v>
      </c>
      <c r="L937" s="292">
        <v>12</v>
      </c>
      <c r="M937" s="300">
        <f t="shared" si="16"/>
        <v>21600</v>
      </c>
      <c r="N937" s="292">
        <v>3</v>
      </c>
      <c r="O937" s="292">
        <v>12</v>
      </c>
      <c r="P937" s="300">
        <f t="shared" si="17"/>
        <v>21600</v>
      </c>
      <c r="Q937" s="292">
        <v>2</v>
      </c>
      <c r="R937" s="292">
        <v>12</v>
      </c>
    </row>
    <row r="938" spans="1:18" s="40" customFormat="1" ht="24" x14ac:dyDescent="0.2">
      <c r="A938" s="322" t="s">
        <v>5460</v>
      </c>
      <c r="B938" s="295" t="s">
        <v>8075</v>
      </c>
      <c r="C938" s="297" t="s">
        <v>153</v>
      </c>
      <c r="D938" s="297" t="s">
        <v>5461</v>
      </c>
      <c r="E938" s="138">
        <v>2900</v>
      </c>
      <c r="F938" s="130" t="s">
        <v>5797</v>
      </c>
      <c r="G938" s="297" t="s">
        <v>5798</v>
      </c>
      <c r="H938" s="297" t="s">
        <v>586</v>
      </c>
      <c r="I938" s="297" t="s">
        <v>1305</v>
      </c>
      <c r="J938" s="297" t="s">
        <v>586</v>
      </c>
      <c r="K938" s="292">
        <v>2</v>
      </c>
      <c r="L938" s="292">
        <v>12</v>
      </c>
      <c r="M938" s="300">
        <f t="shared" si="16"/>
        <v>34800</v>
      </c>
      <c r="N938" s="292">
        <v>3</v>
      </c>
      <c r="O938" s="292">
        <v>12</v>
      </c>
      <c r="P938" s="300">
        <f t="shared" si="17"/>
        <v>34800</v>
      </c>
      <c r="Q938" s="292">
        <v>2</v>
      </c>
      <c r="R938" s="292">
        <v>12</v>
      </c>
    </row>
    <row r="939" spans="1:18" s="40" customFormat="1" ht="24" x14ac:dyDescent="0.2">
      <c r="A939" s="322" t="s">
        <v>5460</v>
      </c>
      <c r="B939" s="295" t="s">
        <v>8075</v>
      </c>
      <c r="C939" s="297" t="s">
        <v>153</v>
      </c>
      <c r="D939" s="297" t="s">
        <v>5461</v>
      </c>
      <c r="E939" s="138">
        <v>1350</v>
      </c>
      <c r="F939" s="130" t="s">
        <v>5799</v>
      </c>
      <c r="G939" s="297" t="s">
        <v>5800</v>
      </c>
      <c r="H939" s="297" t="s">
        <v>655</v>
      </c>
      <c r="I939" s="297" t="s">
        <v>1305</v>
      </c>
      <c r="J939" s="297" t="s">
        <v>655</v>
      </c>
      <c r="K939" s="292">
        <v>2</v>
      </c>
      <c r="L939" s="292">
        <v>12</v>
      </c>
      <c r="M939" s="300">
        <f t="shared" si="16"/>
        <v>16200</v>
      </c>
      <c r="N939" s="292">
        <v>3</v>
      </c>
      <c r="O939" s="292">
        <v>12</v>
      </c>
      <c r="P939" s="300">
        <f t="shared" si="17"/>
        <v>16200</v>
      </c>
      <c r="Q939" s="292">
        <v>2</v>
      </c>
      <c r="R939" s="292">
        <v>12</v>
      </c>
    </row>
    <row r="940" spans="1:18" s="40" customFormat="1" ht="24" x14ac:dyDescent="0.2">
      <c r="A940" s="322" t="s">
        <v>5460</v>
      </c>
      <c r="B940" s="295" t="s">
        <v>8075</v>
      </c>
      <c r="C940" s="297" t="s">
        <v>153</v>
      </c>
      <c r="D940" s="297" t="s">
        <v>5461</v>
      </c>
      <c r="E940" s="138">
        <v>2900</v>
      </c>
      <c r="F940" s="130" t="s">
        <v>5801</v>
      </c>
      <c r="G940" s="297" t="s">
        <v>5802</v>
      </c>
      <c r="H940" s="297" t="s">
        <v>586</v>
      </c>
      <c r="I940" s="297" t="s">
        <v>1305</v>
      </c>
      <c r="J940" s="297" t="s">
        <v>586</v>
      </c>
      <c r="K940" s="292">
        <v>2</v>
      </c>
      <c r="L940" s="292">
        <v>12</v>
      </c>
      <c r="M940" s="300">
        <f t="shared" si="16"/>
        <v>34800</v>
      </c>
      <c r="N940" s="292">
        <v>3</v>
      </c>
      <c r="O940" s="292">
        <v>12</v>
      </c>
      <c r="P940" s="300">
        <f t="shared" si="17"/>
        <v>34800</v>
      </c>
      <c r="Q940" s="292">
        <v>2</v>
      </c>
      <c r="R940" s="292">
        <v>12</v>
      </c>
    </row>
    <row r="941" spans="1:18" s="40" customFormat="1" ht="24" x14ac:dyDescent="0.2">
      <c r="A941" s="322" t="s">
        <v>5460</v>
      </c>
      <c r="B941" s="295" t="s">
        <v>8075</v>
      </c>
      <c r="C941" s="297" t="s">
        <v>153</v>
      </c>
      <c r="D941" s="297" t="s">
        <v>5461</v>
      </c>
      <c r="E941" s="138">
        <v>2000</v>
      </c>
      <c r="F941" s="130" t="s">
        <v>5803</v>
      </c>
      <c r="G941" s="297" t="s">
        <v>5804</v>
      </c>
      <c r="H941" s="297" t="s">
        <v>665</v>
      </c>
      <c r="I941" s="297" t="s">
        <v>1305</v>
      </c>
      <c r="J941" s="297" t="s">
        <v>665</v>
      </c>
      <c r="K941" s="292">
        <v>2</v>
      </c>
      <c r="L941" s="292">
        <v>12</v>
      </c>
      <c r="M941" s="300">
        <f t="shared" si="16"/>
        <v>24000</v>
      </c>
      <c r="N941" s="292">
        <v>3</v>
      </c>
      <c r="O941" s="292">
        <v>12</v>
      </c>
      <c r="P941" s="300">
        <f t="shared" si="17"/>
        <v>24000</v>
      </c>
      <c r="Q941" s="292">
        <v>2</v>
      </c>
      <c r="R941" s="292">
        <v>12</v>
      </c>
    </row>
    <row r="942" spans="1:18" s="40" customFormat="1" ht="24" x14ac:dyDescent="0.2">
      <c r="A942" s="322" t="s">
        <v>5460</v>
      </c>
      <c r="B942" s="295" t="s">
        <v>8075</v>
      </c>
      <c r="C942" s="297" t="s">
        <v>153</v>
      </c>
      <c r="D942" s="297" t="s">
        <v>5461</v>
      </c>
      <c r="E942" s="138">
        <v>2900</v>
      </c>
      <c r="F942" s="130" t="s">
        <v>5805</v>
      </c>
      <c r="G942" s="297" t="s">
        <v>5806</v>
      </c>
      <c r="H942" s="297" t="s">
        <v>586</v>
      </c>
      <c r="I942" s="297" t="s">
        <v>1305</v>
      </c>
      <c r="J942" s="297" t="s">
        <v>586</v>
      </c>
      <c r="K942" s="292">
        <v>2</v>
      </c>
      <c r="L942" s="292">
        <v>12</v>
      </c>
      <c r="M942" s="300">
        <f t="shared" ref="M942:M1005" si="18">E942*L942</f>
        <v>34800</v>
      </c>
      <c r="N942" s="292">
        <v>3</v>
      </c>
      <c r="O942" s="292">
        <v>12</v>
      </c>
      <c r="P942" s="300">
        <f t="shared" ref="P942:P1005" si="19">E942*O942</f>
        <v>34800</v>
      </c>
      <c r="Q942" s="292">
        <v>2</v>
      </c>
      <c r="R942" s="292">
        <v>12</v>
      </c>
    </row>
    <row r="943" spans="1:18" s="40" customFormat="1" ht="24" x14ac:dyDescent="0.2">
      <c r="A943" s="322" t="s">
        <v>5460</v>
      </c>
      <c r="B943" s="295" t="s">
        <v>8075</v>
      </c>
      <c r="C943" s="297" t="s">
        <v>153</v>
      </c>
      <c r="D943" s="297" t="s">
        <v>5461</v>
      </c>
      <c r="E943" s="138">
        <v>1800</v>
      </c>
      <c r="F943" s="130" t="s">
        <v>5807</v>
      </c>
      <c r="G943" s="297" t="s">
        <v>5808</v>
      </c>
      <c r="H943" s="297" t="s">
        <v>579</v>
      </c>
      <c r="I943" s="297" t="s">
        <v>1305</v>
      </c>
      <c r="J943" s="297" t="s">
        <v>579</v>
      </c>
      <c r="K943" s="292">
        <v>2</v>
      </c>
      <c r="L943" s="292">
        <v>12</v>
      </c>
      <c r="M943" s="300">
        <f t="shared" si="18"/>
        <v>21600</v>
      </c>
      <c r="N943" s="292">
        <v>3</v>
      </c>
      <c r="O943" s="292">
        <v>12</v>
      </c>
      <c r="P943" s="300">
        <f t="shared" si="19"/>
        <v>21600</v>
      </c>
      <c r="Q943" s="292">
        <v>2</v>
      </c>
      <c r="R943" s="292">
        <v>12</v>
      </c>
    </row>
    <row r="944" spans="1:18" s="40" customFormat="1" ht="24" x14ac:dyDescent="0.2">
      <c r="A944" s="322" t="s">
        <v>5460</v>
      </c>
      <c r="B944" s="295" t="s">
        <v>8075</v>
      </c>
      <c r="C944" s="297" t="s">
        <v>153</v>
      </c>
      <c r="D944" s="297" t="s">
        <v>5461</v>
      </c>
      <c r="E944" s="138">
        <v>2000</v>
      </c>
      <c r="F944" s="130" t="s">
        <v>5809</v>
      </c>
      <c r="G944" s="297" t="s">
        <v>5810</v>
      </c>
      <c r="H944" s="297" t="s">
        <v>597</v>
      </c>
      <c r="I944" s="297" t="s">
        <v>1305</v>
      </c>
      <c r="J944" s="297" t="s">
        <v>597</v>
      </c>
      <c r="K944" s="292">
        <v>2</v>
      </c>
      <c r="L944" s="292">
        <v>12</v>
      </c>
      <c r="M944" s="300">
        <f t="shared" si="18"/>
        <v>24000</v>
      </c>
      <c r="N944" s="292">
        <v>3</v>
      </c>
      <c r="O944" s="292">
        <v>12</v>
      </c>
      <c r="P944" s="300">
        <f t="shared" si="19"/>
        <v>24000</v>
      </c>
      <c r="Q944" s="292">
        <v>2</v>
      </c>
      <c r="R944" s="292">
        <v>12</v>
      </c>
    </row>
    <row r="945" spans="1:18" s="40" customFormat="1" ht="24" x14ac:dyDescent="0.2">
      <c r="A945" s="322" t="s">
        <v>5460</v>
      </c>
      <c r="B945" s="295" t="s">
        <v>8075</v>
      </c>
      <c r="C945" s="297" t="s">
        <v>153</v>
      </c>
      <c r="D945" s="297" t="s">
        <v>5461</v>
      </c>
      <c r="E945" s="138">
        <v>2000</v>
      </c>
      <c r="F945" s="130" t="s">
        <v>5811</v>
      </c>
      <c r="G945" s="297" t="s">
        <v>5812</v>
      </c>
      <c r="H945" s="297" t="s">
        <v>586</v>
      </c>
      <c r="I945" s="297" t="s">
        <v>1305</v>
      </c>
      <c r="J945" s="297" t="s">
        <v>586</v>
      </c>
      <c r="K945" s="292">
        <v>2</v>
      </c>
      <c r="L945" s="292">
        <v>12</v>
      </c>
      <c r="M945" s="300">
        <f t="shared" si="18"/>
        <v>24000</v>
      </c>
      <c r="N945" s="292">
        <v>3</v>
      </c>
      <c r="O945" s="292">
        <v>12</v>
      </c>
      <c r="P945" s="300">
        <f t="shared" si="19"/>
        <v>24000</v>
      </c>
      <c r="Q945" s="292">
        <v>2</v>
      </c>
      <c r="R945" s="292">
        <v>12</v>
      </c>
    </row>
    <row r="946" spans="1:18" s="40" customFormat="1" ht="24" x14ac:dyDescent="0.2">
      <c r="A946" s="322" t="s">
        <v>5460</v>
      </c>
      <c r="B946" s="295" t="s">
        <v>8075</v>
      </c>
      <c r="C946" s="297" t="s">
        <v>153</v>
      </c>
      <c r="D946" s="297" t="s">
        <v>5461</v>
      </c>
      <c r="E946" s="138">
        <v>1650</v>
      </c>
      <c r="F946" s="130" t="s">
        <v>5813</v>
      </c>
      <c r="G946" s="297" t="s">
        <v>5814</v>
      </c>
      <c r="H946" s="297" t="s">
        <v>655</v>
      </c>
      <c r="I946" s="297" t="s">
        <v>1305</v>
      </c>
      <c r="J946" s="297" t="s">
        <v>655</v>
      </c>
      <c r="K946" s="292">
        <v>2</v>
      </c>
      <c r="L946" s="292">
        <v>12</v>
      </c>
      <c r="M946" s="300">
        <f t="shared" si="18"/>
        <v>19800</v>
      </c>
      <c r="N946" s="292">
        <v>3</v>
      </c>
      <c r="O946" s="292">
        <v>12</v>
      </c>
      <c r="P946" s="300">
        <f t="shared" si="19"/>
        <v>19800</v>
      </c>
      <c r="Q946" s="292">
        <v>2</v>
      </c>
      <c r="R946" s="292">
        <v>12</v>
      </c>
    </row>
    <row r="947" spans="1:18" s="40" customFormat="1" ht="24" x14ac:dyDescent="0.2">
      <c r="A947" s="322" t="s">
        <v>5460</v>
      </c>
      <c r="B947" s="295" t="s">
        <v>8075</v>
      </c>
      <c r="C947" s="297" t="s">
        <v>153</v>
      </c>
      <c r="D947" s="297" t="s">
        <v>5461</v>
      </c>
      <c r="E947" s="138">
        <v>1500</v>
      </c>
      <c r="F947" s="130" t="s">
        <v>5815</v>
      </c>
      <c r="G947" s="297" t="s">
        <v>5816</v>
      </c>
      <c r="H947" s="297" t="s">
        <v>579</v>
      </c>
      <c r="I947" s="297" t="s">
        <v>1305</v>
      </c>
      <c r="J947" s="297" t="s">
        <v>579</v>
      </c>
      <c r="K947" s="292">
        <v>2</v>
      </c>
      <c r="L947" s="292">
        <v>12</v>
      </c>
      <c r="M947" s="300">
        <f t="shared" si="18"/>
        <v>18000</v>
      </c>
      <c r="N947" s="292">
        <v>3</v>
      </c>
      <c r="O947" s="292">
        <v>12</v>
      </c>
      <c r="P947" s="300">
        <f t="shared" si="19"/>
        <v>18000</v>
      </c>
      <c r="Q947" s="292">
        <v>2</v>
      </c>
      <c r="R947" s="292">
        <v>12</v>
      </c>
    </row>
    <row r="948" spans="1:18" s="40" customFormat="1" ht="24" x14ac:dyDescent="0.2">
      <c r="A948" s="322" t="s">
        <v>5460</v>
      </c>
      <c r="B948" s="130" t="s">
        <v>8078</v>
      </c>
      <c r="C948" s="297" t="s">
        <v>153</v>
      </c>
      <c r="D948" s="297" t="s">
        <v>5461</v>
      </c>
      <c r="E948" s="138">
        <v>1500</v>
      </c>
      <c r="F948" s="130" t="s">
        <v>5817</v>
      </c>
      <c r="G948" s="297" t="s">
        <v>5818</v>
      </c>
      <c r="H948" s="297" t="s">
        <v>821</v>
      </c>
      <c r="I948" s="297" t="s">
        <v>1305</v>
      </c>
      <c r="J948" s="297" t="s">
        <v>821</v>
      </c>
      <c r="K948" s="292">
        <v>2</v>
      </c>
      <c r="L948" s="292">
        <v>12</v>
      </c>
      <c r="M948" s="300">
        <f t="shared" si="18"/>
        <v>18000</v>
      </c>
      <c r="N948" s="292">
        <v>3</v>
      </c>
      <c r="O948" s="292">
        <v>12</v>
      </c>
      <c r="P948" s="300">
        <f t="shared" si="19"/>
        <v>18000</v>
      </c>
      <c r="Q948" s="292">
        <v>2</v>
      </c>
      <c r="R948" s="292">
        <v>12</v>
      </c>
    </row>
    <row r="949" spans="1:18" s="40" customFormat="1" ht="24" x14ac:dyDescent="0.2">
      <c r="A949" s="322" t="s">
        <v>5460</v>
      </c>
      <c r="B949" s="295" t="s">
        <v>8075</v>
      </c>
      <c r="C949" s="297" t="s">
        <v>153</v>
      </c>
      <c r="D949" s="297" t="s">
        <v>5461</v>
      </c>
      <c r="E949" s="138">
        <v>1800</v>
      </c>
      <c r="F949" s="130" t="s">
        <v>5819</v>
      </c>
      <c r="G949" s="297" t="s">
        <v>5820</v>
      </c>
      <c r="H949" s="297" t="s">
        <v>579</v>
      </c>
      <c r="I949" s="297" t="s">
        <v>1305</v>
      </c>
      <c r="J949" s="297" t="s">
        <v>579</v>
      </c>
      <c r="K949" s="292">
        <v>2</v>
      </c>
      <c r="L949" s="292">
        <v>12</v>
      </c>
      <c r="M949" s="300">
        <f t="shared" si="18"/>
        <v>21600</v>
      </c>
      <c r="N949" s="292">
        <v>3</v>
      </c>
      <c r="O949" s="292">
        <v>12</v>
      </c>
      <c r="P949" s="300">
        <f t="shared" si="19"/>
        <v>21600</v>
      </c>
      <c r="Q949" s="292">
        <v>2</v>
      </c>
      <c r="R949" s="292">
        <v>12</v>
      </c>
    </row>
    <row r="950" spans="1:18" s="40" customFormat="1" ht="24" x14ac:dyDescent="0.2">
      <c r="A950" s="322" t="s">
        <v>5460</v>
      </c>
      <c r="B950" s="295" t="s">
        <v>8075</v>
      </c>
      <c r="C950" s="297" t="s">
        <v>153</v>
      </c>
      <c r="D950" s="297" t="s">
        <v>5461</v>
      </c>
      <c r="E950" s="138">
        <v>1800</v>
      </c>
      <c r="F950" s="130" t="s">
        <v>5821</v>
      </c>
      <c r="G950" s="297" t="s">
        <v>5822</v>
      </c>
      <c r="H950" s="297" t="s">
        <v>579</v>
      </c>
      <c r="I950" s="297" t="s">
        <v>1305</v>
      </c>
      <c r="J950" s="297" t="s">
        <v>579</v>
      </c>
      <c r="K950" s="292">
        <v>2</v>
      </c>
      <c r="L950" s="292">
        <v>12</v>
      </c>
      <c r="M950" s="300">
        <f t="shared" si="18"/>
        <v>21600</v>
      </c>
      <c r="N950" s="292">
        <v>3</v>
      </c>
      <c r="O950" s="292">
        <v>12</v>
      </c>
      <c r="P950" s="300">
        <f t="shared" si="19"/>
        <v>21600</v>
      </c>
      <c r="Q950" s="292">
        <v>2</v>
      </c>
      <c r="R950" s="292">
        <v>12</v>
      </c>
    </row>
    <row r="951" spans="1:18" s="40" customFormat="1" ht="24" x14ac:dyDescent="0.2">
      <c r="A951" s="322" t="s">
        <v>5460</v>
      </c>
      <c r="B951" s="295" t="s">
        <v>8075</v>
      </c>
      <c r="C951" s="297" t="s">
        <v>153</v>
      </c>
      <c r="D951" s="297" t="s">
        <v>5461</v>
      </c>
      <c r="E951" s="138">
        <v>1800</v>
      </c>
      <c r="F951" s="130" t="s">
        <v>5823</v>
      </c>
      <c r="G951" s="297" t="s">
        <v>5824</v>
      </c>
      <c r="H951" s="297" t="s">
        <v>579</v>
      </c>
      <c r="I951" s="297" t="s">
        <v>1305</v>
      </c>
      <c r="J951" s="297" t="s">
        <v>579</v>
      </c>
      <c r="K951" s="292">
        <v>2</v>
      </c>
      <c r="L951" s="292">
        <v>12</v>
      </c>
      <c r="M951" s="300">
        <f t="shared" si="18"/>
        <v>21600</v>
      </c>
      <c r="N951" s="292">
        <v>3</v>
      </c>
      <c r="O951" s="292">
        <v>12</v>
      </c>
      <c r="P951" s="300">
        <f t="shared" si="19"/>
        <v>21600</v>
      </c>
      <c r="Q951" s="292">
        <v>2</v>
      </c>
      <c r="R951" s="292">
        <v>12</v>
      </c>
    </row>
    <row r="952" spans="1:18" s="40" customFormat="1" ht="24" x14ac:dyDescent="0.2">
      <c r="A952" s="322" t="s">
        <v>5460</v>
      </c>
      <c r="B952" s="295" t="s">
        <v>8075</v>
      </c>
      <c r="C952" s="297" t="s">
        <v>153</v>
      </c>
      <c r="D952" s="297" t="s">
        <v>5461</v>
      </c>
      <c r="E952" s="138">
        <v>1350</v>
      </c>
      <c r="F952" s="130" t="s">
        <v>5825</v>
      </c>
      <c r="G952" s="297" t="s">
        <v>5826</v>
      </c>
      <c r="H952" s="297" t="s">
        <v>2053</v>
      </c>
      <c r="I952" s="297" t="s">
        <v>1305</v>
      </c>
      <c r="J952" s="297" t="s">
        <v>2053</v>
      </c>
      <c r="K952" s="292">
        <v>2</v>
      </c>
      <c r="L952" s="292">
        <v>12</v>
      </c>
      <c r="M952" s="300">
        <f t="shared" si="18"/>
        <v>16200</v>
      </c>
      <c r="N952" s="292">
        <v>3</v>
      </c>
      <c r="O952" s="292">
        <v>12</v>
      </c>
      <c r="P952" s="300">
        <f t="shared" si="19"/>
        <v>16200</v>
      </c>
      <c r="Q952" s="292">
        <v>2</v>
      </c>
      <c r="R952" s="292">
        <v>12</v>
      </c>
    </row>
    <row r="953" spans="1:18" s="40" customFormat="1" ht="24" x14ac:dyDescent="0.2">
      <c r="A953" s="322" t="s">
        <v>5460</v>
      </c>
      <c r="B953" s="295" t="s">
        <v>8075</v>
      </c>
      <c r="C953" s="297" t="s">
        <v>153</v>
      </c>
      <c r="D953" s="297" t="s">
        <v>5461</v>
      </c>
      <c r="E953" s="138">
        <v>2900</v>
      </c>
      <c r="F953" s="130" t="s">
        <v>5827</v>
      </c>
      <c r="G953" s="297" t="s">
        <v>5828</v>
      </c>
      <c r="H953" s="297" t="s">
        <v>586</v>
      </c>
      <c r="I953" s="297" t="s">
        <v>1305</v>
      </c>
      <c r="J953" s="297" t="s">
        <v>586</v>
      </c>
      <c r="K953" s="292">
        <v>2</v>
      </c>
      <c r="L953" s="292">
        <v>12</v>
      </c>
      <c r="M953" s="300">
        <f t="shared" si="18"/>
        <v>34800</v>
      </c>
      <c r="N953" s="292">
        <v>3</v>
      </c>
      <c r="O953" s="292">
        <v>12</v>
      </c>
      <c r="P953" s="300">
        <f t="shared" si="19"/>
        <v>34800</v>
      </c>
      <c r="Q953" s="292">
        <v>2</v>
      </c>
      <c r="R953" s="292">
        <v>12</v>
      </c>
    </row>
    <row r="954" spans="1:18" s="40" customFormat="1" ht="24" x14ac:dyDescent="0.2">
      <c r="A954" s="322" t="s">
        <v>5460</v>
      </c>
      <c r="B954" s="295" t="s">
        <v>8075</v>
      </c>
      <c r="C954" s="297" t="s">
        <v>153</v>
      </c>
      <c r="D954" s="297" t="s">
        <v>5461</v>
      </c>
      <c r="E954" s="138">
        <v>1500</v>
      </c>
      <c r="F954" s="130" t="s">
        <v>5829</v>
      </c>
      <c r="G954" s="297" t="s">
        <v>5830</v>
      </c>
      <c r="H954" s="297" t="s">
        <v>5692</v>
      </c>
      <c r="I954" s="297" t="s">
        <v>1305</v>
      </c>
      <c r="J954" s="297" t="s">
        <v>5692</v>
      </c>
      <c r="K954" s="292">
        <v>2</v>
      </c>
      <c r="L954" s="292">
        <v>12</v>
      </c>
      <c r="M954" s="300">
        <f t="shared" si="18"/>
        <v>18000</v>
      </c>
      <c r="N954" s="292">
        <v>3</v>
      </c>
      <c r="O954" s="292">
        <v>12</v>
      </c>
      <c r="P954" s="300">
        <f t="shared" si="19"/>
        <v>18000</v>
      </c>
      <c r="Q954" s="292">
        <v>2</v>
      </c>
      <c r="R954" s="292">
        <v>12</v>
      </c>
    </row>
    <row r="955" spans="1:18" s="40" customFormat="1" ht="24" x14ac:dyDescent="0.2">
      <c r="A955" s="322" t="s">
        <v>5460</v>
      </c>
      <c r="B955" s="295" t="s">
        <v>8075</v>
      </c>
      <c r="C955" s="297" t="s">
        <v>153</v>
      </c>
      <c r="D955" s="297" t="s">
        <v>5461</v>
      </c>
      <c r="E955" s="138">
        <v>1800</v>
      </c>
      <c r="F955" s="130" t="s">
        <v>5831</v>
      </c>
      <c r="G955" s="297" t="s">
        <v>5832</v>
      </c>
      <c r="H955" s="297" t="s">
        <v>717</v>
      </c>
      <c r="I955" s="297" t="s">
        <v>1305</v>
      </c>
      <c r="J955" s="297" t="s">
        <v>717</v>
      </c>
      <c r="K955" s="292">
        <v>2</v>
      </c>
      <c r="L955" s="292">
        <v>12</v>
      </c>
      <c r="M955" s="300">
        <f t="shared" si="18"/>
        <v>21600</v>
      </c>
      <c r="N955" s="292">
        <v>3</v>
      </c>
      <c r="O955" s="292">
        <v>12</v>
      </c>
      <c r="P955" s="300">
        <f t="shared" si="19"/>
        <v>21600</v>
      </c>
      <c r="Q955" s="292">
        <v>2</v>
      </c>
      <c r="R955" s="292">
        <v>12</v>
      </c>
    </row>
    <row r="956" spans="1:18" s="40" customFormat="1" ht="24" x14ac:dyDescent="0.2">
      <c r="A956" s="322" t="s">
        <v>5460</v>
      </c>
      <c r="B956" s="295" t="s">
        <v>8075</v>
      </c>
      <c r="C956" s="297" t="s">
        <v>153</v>
      </c>
      <c r="D956" s="297" t="s">
        <v>5461</v>
      </c>
      <c r="E956" s="138">
        <v>1800</v>
      </c>
      <c r="F956" s="130" t="s">
        <v>5833</v>
      </c>
      <c r="G956" s="297" t="s">
        <v>5834</v>
      </c>
      <c r="H956" s="297" t="s">
        <v>579</v>
      </c>
      <c r="I956" s="297" t="s">
        <v>1305</v>
      </c>
      <c r="J956" s="297" t="s">
        <v>579</v>
      </c>
      <c r="K956" s="292">
        <v>2</v>
      </c>
      <c r="L956" s="292">
        <v>12</v>
      </c>
      <c r="M956" s="300">
        <f t="shared" si="18"/>
        <v>21600</v>
      </c>
      <c r="N956" s="292">
        <v>3</v>
      </c>
      <c r="O956" s="292">
        <v>12</v>
      </c>
      <c r="P956" s="300">
        <f t="shared" si="19"/>
        <v>21600</v>
      </c>
      <c r="Q956" s="292">
        <v>2</v>
      </c>
      <c r="R956" s="292">
        <v>12</v>
      </c>
    </row>
    <row r="957" spans="1:18" s="40" customFormat="1" ht="24" x14ac:dyDescent="0.2">
      <c r="A957" s="322" t="s">
        <v>5460</v>
      </c>
      <c r="B957" s="295" t="s">
        <v>8075</v>
      </c>
      <c r="C957" s="297" t="s">
        <v>153</v>
      </c>
      <c r="D957" s="297" t="s">
        <v>5461</v>
      </c>
      <c r="E957" s="138">
        <v>1500</v>
      </c>
      <c r="F957" s="130" t="s">
        <v>5835</v>
      </c>
      <c r="G957" s="297" t="s">
        <v>5836</v>
      </c>
      <c r="H957" s="297" t="s">
        <v>579</v>
      </c>
      <c r="I957" s="297" t="s">
        <v>1305</v>
      </c>
      <c r="J957" s="297" t="s">
        <v>579</v>
      </c>
      <c r="K957" s="292">
        <v>2</v>
      </c>
      <c r="L957" s="292">
        <v>12</v>
      </c>
      <c r="M957" s="300">
        <f t="shared" si="18"/>
        <v>18000</v>
      </c>
      <c r="N957" s="292">
        <v>3</v>
      </c>
      <c r="O957" s="292">
        <v>12</v>
      </c>
      <c r="P957" s="300">
        <f t="shared" si="19"/>
        <v>18000</v>
      </c>
      <c r="Q957" s="292">
        <v>2</v>
      </c>
      <c r="R957" s="292">
        <v>12</v>
      </c>
    </row>
    <row r="958" spans="1:18" s="40" customFormat="1" ht="24" x14ac:dyDescent="0.2">
      <c r="A958" s="322" t="s">
        <v>5460</v>
      </c>
      <c r="B958" s="295" t="s">
        <v>8075</v>
      </c>
      <c r="C958" s="297" t="s">
        <v>153</v>
      </c>
      <c r="D958" s="297" t="s">
        <v>5461</v>
      </c>
      <c r="E958" s="138">
        <v>1650</v>
      </c>
      <c r="F958" s="130" t="s">
        <v>5837</v>
      </c>
      <c r="G958" s="297" t="s">
        <v>5838</v>
      </c>
      <c r="H958" s="297" t="s">
        <v>655</v>
      </c>
      <c r="I958" s="297" t="s">
        <v>1305</v>
      </c>
      <c r="J958" s="297" t="s">
        <v>655</v>
      </c>
      <c r="K958" s="292">
        <v>2</v>
      </c>
      <c r="L958" s="292">
        <v>12</v>
      </c>
      <c r="M958" s="300">
        <f t="shared" si="18"/>
        <v>19800</v>
      </c>
      <c r="N958" s="292">
        <v>3</v>
      </c>
      <c r="O958" s="292">
        <v>12</v>
      </c>
      <c r="P958" s="300">
        <f t="shared" si="19"/>
        <v>19800</v>
      </c>
      <c r="Q958" s="292">
        <v>2</v>
      </c>
      <c r="R958" s="292">
        <v>12</v>
      </c>
    </row>
    <row r="959" spans="1:18" s="40" customFormat="1" ht="24" x14ac:dyDescent="0.2">
      <c r="A959" s="322" t="s">
        <v>5460</v>
      </c>
      <c r="B959" s="295" t="s">
        <v>8075</v>
      </c>
      <c r="C959" s="297" t="s">
        <v>153</v>
      </c>
      <c r="D959" s="297" t="s">
        <v>5461</v>
      </c>
      <c r="E959" s="138">
        <v>5200</v>
      </c>
      <c r="F959" s="130" t="s">
        <v>5839</v>
      </c>
      <c r="G959" s="297" t="s">
        <v>5840</v>
      </c>
      <c r="H959" s="297" t="s">
        <v>682</v>
      </c>
      <c r="I959" s="297" t="s">
        <v>1305</v>
      </c>
      <c r="J959" s="297" t="s">
        <v>682</v>
      </c>
      <c r="K959" s="292">
        <v>2</v>
      </c>
      <c r="L959" s="292">
        <v>12</v>
      </c>
      <c r="M959" s="300">
        <f t="shared" si="18"/>
        <v>62400</v>
      </c>
      <c r="N959" s="292">
        <v>3</v>
      </c>
      <c r="O959" s="292">
        <v>12</v>
      </c>
      <c r="P959" s="300">
        <f t="shared" si="19"/>
        <v>62400</v>
      </c>
      <c r="Q959" s="292">
        <v>2</v>
      </c>
      <c r="R959" s="292">
        <v>12</v>
      </c>
    </row>
    <row r="960" spans="1:18" s="40" customFormat="1" ht="24" x14ac:dyDescent="0.2">
      <c r="A960" s="322" t="s">
        <v>5460</v>
      </c>
      <c r="B960" s="295" t="s">
        <v>8075</v>
      </c>
      <c r="C960" s="297" t="s">
        <v>153</v>
      </c>
      <c r="D960" s="297" t="s">
        <v>5461</v>
      </c>
      <c r="E960" s="138">
        <v>1800</v>
      </c>
      <c r="F960" s="130" t="s">
        <v>5841</v>
      </c>
      <c r="G960" s="297" t="s">
        <v>5842</v>
      </c>
      <c r="H960" s="297" t="s">
        <v>579</v>
      </c>
      <c r="I960" s="297" t="s">
        <v>1305</v>
      </c>
      <c r="J960" s="297" t="s">
        <v>579</v>
      </c>
      <c r="K960" s="292">
        <v>2</v>
      </c>
      <c r="L960" s="292">
        <v>12</v>
      </c>
      <c r="M960" s="300">
        <f t="shared" si="18"/>
        <v>21600</v>
      </c>
      <c r="N960" s="292">
        <v>3</v>
      </c>
      <c r="O960" s="292">
        <v>12</v>
      </c>
      <c r="P960" s="300">
        <f t="shared" si="19"/>
        <v>21600</v>
      </c>
      <c r="Q960" s="292">
        <v>2</v>
      </c>
      <c r="R960" s="292">
        <v>12</v>
      </c>
    </row>
    <row r="961" spans="1:18" s="40" customFormat="1" ht="24" x14ac:dyDescent="0.2">
      <c r="A961" s="322" t="s">
        <v>5460</v>
      </c>
      <c r="B961" s="295" t="s">
        <v>8075</v>
      </c>
      <c r="C961" s="297" t="s">
        <v>153</v>
      </c>
      <c r="D961" s="297" t="s">
        <v>5461</v>
      </c>
      <c r="E961" s="138">
        <v>3600</v>
      </c>
      <c r="F961" s="130" t="s">
        <v>5843</v>
      </c>
      <c r="G961" s="297" t="s">
        <v>5844</v>
      </c>
      <c r="H961" s="297" t="s">
        <v>5845</v>
      </c>
      <c r="I961" s="297" t="s">
        <v>1305</v>
      </c>
      <c r="J961" s="297" t="s">
        <v>5845</v>
      </c>
      <c r="K961" s="292">
        <v>2</v>
      </c>
      <c r="L961" s="292">
        <v>12</v>
      </c>
      <c r="M961" s="300">
        <f t="shared" si="18"/>
        <v>43200</v>
      </c>
      <c r="N961" s="292">
        <v>3</v>
      </c>
      <c r="O961" s="292">
        <v>12</v>
      </c>
      <c r="P961" s="300">
        <f t="shared" si="19"/>
        <v>43200</v>
      </c>
      <c r="Q961" s="292">
        <v>2</v>
      </c>
      <c r="R961" s="292">
        <v>12</v>
      </c>
    </row>
    <row r="962" spans="1:18" s="40" customFormat="1" ht="24" x14ac:dyDescent="0.2">
      <c r="A962" s="322" t="s">
        <v>5460</v>
      </c>
      <c r="B962" s="295" t="s">
        <v>8075</v>
      </c>
      <c r="C962" s="297" t="s">
        <v>153</v>
      </c>
      <c r="D962" s="297" t="s">
        <v>5461</v>
      </c>
      <c r="E962" s="138">
        <v>2000</v>
      </c>
      <c r="F962" s="130" t="s">
        <v>5846</v>
      </c>
      <c r="G962" s="297" t="s">
        <v>5847</v>
      </c>
      <c r="H962" s="297" t="s">
        <v>690</v>
      </c>
      <c r="I962" s="297" t="s">
        <v>1305</v>
      </c>
      <c r="J962" s="297" t="s">
        <v>690</v>
      </c>
      <c r="K962" s="292">
        <v>2</v>
      </c>
      <c r="L962" s="292">
        <v>12</v>
      </c>
      <c r="M962" s="300">
        <f t="shared" si="18"/>
        <v>24000</v>
      </c>
      <c r="N962" s="292">
        <v>3</v>
      </c>
      <c r="O962" s="292">
        <v>12</v>
      </c>
      <c r="P962" s="300">
        <f t="shared" si="19"/>
        <v>24000</v>
      </c>
      <c r="Q962" s="292">
        <v>2</v>
      </c>
      <c r="R962" s="292">
        <v>12</v>
      </c>
    </row>
    <row r="963" spans="1:18" s="40" customFormat="1" ht="24" x14ac:dyDescent="0.2">
      <c r="A963" s="322" t="s">
        <v>5460</v>
      </c>
      <c r="B963" s="295" t="s">
        <v>8075</v>
      </c>
      <c r="C963" s="297" t="s">
        <v>153</v>
      </c>
      <c r="D963" s="297" t="s">
        <v>5461</v>
      </c>
      <c r="E963" s="138">
        <v>2900</v>
      </c>
      <c r="F963" s="130" t="s">
        <v>5848</v>
      </c>
      <c r="G963" s="297" t="s">
        <v>5849</v>
      </c>
      <c r="H963" s="297" t="s">
        <v>586</v>
      </c>
      <c r="I963" s="297" t="s">
        <v>1305</v>
      </c>
      <c r="J963" s="297" t="s">
        <v>586</v>
      </c>
      <c r="K963" s="292">
        <v>2</v>
      </c>
      <c r="L963" s="292">
        <v>12</v>
      </c>
      <c r="M963" s="300">
        <f t="shared" si="18"/>
        <v>34800</v>
      </c>
      <c r="N963" s="292">
        <v>3</v>
      </c>
      <c r="O963" s="292">
        <v>12</v>
      </c>
      <c r="P963" s="300">
        <f t="shared" si="19"/>
        <v>34800</v>
      </c>
      <c r="Q963" s="292">
        <v>2</v>
      </c>
      <c r="R963" s="292">
        <v>12</v>
      </c>
    </row>
    <row r="964" spans="1:18" s="40" customFormat="1" ht="24" x14ac:dyDescent="0.2">
      <c r="A964" s="322" t="s">
        <v>5460</v>
      </c>
      <c r="B964" s="295" t="s">
        <v>8075</v>
      </c>
      <c r="C964" s="297" t="s">
        <v>153</v>
      </c>
      <c r="D964" s="297" t="s">
        <v>5461</v>
      </c>
      <c r="E964" s="138">
        <v>1650</v>
      </c>
      <c r="F964" s="130" t="s">
        <v>5850</v>
      </c>
      <c r="G964" s="297" t="s">
        <v>5851</v>
      </c>
      <c r="H964" s="297" t="s">
        <v>2053</v>
      </c>
      <c r="I964" s="297" t="s">
        <v>1305</v>
      </c>
      <c r="J964" s="297" t="s">
        <v>2053</v>
      </c>
      <c r="K964" s="292">
        <v>2</v>
      </c>
      <c r="L964" s="292">
        <v>12</v>
      </c>
      <c r="M964" s="300">
        <f t="shared" si="18"/>
        <v>19800</v>
      </c>
      <c r="N964" s="292">
        <v>3</v>
      </c>
      <c r="O964" s="292">
        <v>12</v>
      </c>
      <c r="P964" s="300">
        <f t="shared" si="19"/>
        <v>19800</v>
      </c>
      <c r="Q964" s="292">
        <v>2</v>
      </c>
      <c r="R964" s="292">
        <v>12</v>
      </c>
    </row>
    <row r="965" spans="1:18" s="40" customFormat="1" ht="24" x14ac:dyDescent="0.2">
      <c r="A965" s="322" t="s">
        <v>5460</v>
      </c>
      <c r="B965" s="295" t="s">
        <v>8075</v>
      </c>
      <c r="C965" s="297" t="s">
        <v>153</v>
      </c>
      <c r="D965" s="297" t="s">
        <v>5461</v>
      </c>
      <c r="E965" s="138">
        <v>2900</v>
      </c>
      <c r="F965" s="130" t="s">
        <v>5852</v>
      </c>
      <c r="G965" s="297" t="s">
        <v>5853</v>
      </c>
      <c r="H965" s="297" t="s">
        <v>586</v>
      </c>
      <c r="I965" s="297" t="s">
        <v>1305</v>
      </c>
      <c r="J965" s="297" t="s">
        <v>586</v>
      </c>
      <c r="K965" s="292">
        <v>2</v>
      </c>
      <c r="L965" s="292">
        <v>12</v>
      </c>
      <c r="M965" s="300">
        <f t="shared" si="18"/>
        <v>34800</v>
      </c>
      <c r="N965" s="292">
        <v>3</v>
      </c>
      <c r="O965" s="292">
        <v>12</v>
      </c>
      <c r="P965" s="300">
        <f t="shared" si="19"/>
        <v>34800</v>
      </c>
      <c r="Q965" s="292">
        <v>2</v>
      </c>
      <c r="R965" s="292">
        <v>12</v>
      </c>
    </row>
    <row r="966" spans="1:18" s="40" customFormat="1" ht="24" x14ac:dyDescent="0.2">
      <c r="A966" s="322" t="s">
        <v>5460</v>
      </c>
      <c r="B966" s="295" t="s">
        <v>8075</v>
      </c>
      <c r="C966" s="297" t="s">
        <v>153</v>
      </c>
      <c r="D966" s="297" t="s">
        <v>5461</v>
      </c>
      <c r="E966" s="138">
        <v>2000</v>
      </c>
      <c r="F966" s="130" t="s">
        <v>5854</v>
      </c>
      <c r="G966" s="297" t="s">
        <v>5855</v>
      </c>
      <c r="H966" s="297" t="s">
        <v>586</v>
      </c>
      <c r="I966" s="297" t="s">
        <v>1305</v>
      </c>
      <c r="J966" s="297" t="s">
        <v>586</v>
      </c>
      <c r="K966" s="292">
        <v>2</v>
      </c>
      <c r="L966" s="292">
        <v>12</v>
      </c>
      <c r="M966" s="300">
        <f t="shared" si="18"/>
        <v>24000</v>
      </c>
      <c r="N966" s="292">
        <v>3</v>
      </c>
      <c r="O966" s="292">
        <v>12</v>
      </c>
      <c r="P966" s="300">
        <f t="shared" si="19"/>
        <v>24000</v>
      </c>
      <c r="Q966" s="292">
        <v>2</v>
      </c>
      <c r="R966" s="292">
        <v>12</v>
      </c>
    </row>
    <row r="967" spans="1:18" s="40" customFormat="1" ht="24" x14ac:dyDescent="0.2">
      <c r="A967" s="322" t="s">
        <v>5460</v>
      </c>
      <c r="B967" s="295" t="s">
        <v>8075</v>
      </c>
      <c r="C967" s="297" t="s">
        <v>153</v>
      </c>
      <c r="D967" s="297" t="s">
        <v>5461</v>
      </c>
      <c r="E967" s="138">
        <v>1800</v>
      </c>
      <c r="F967" s="130" t="s">
        <v>5856</v>
      </c>
      <c r="G967" s="297" t="s">
        <v>5857</v>
      </c>
      <c r="H967" s="297" t="s">
        <v>579</v>
      </c>
      <c r="I967" s="297" t="s">
        <v>1305</v>
      </c>
      <c r="J967" s="297" t="s">
        <v>579</v>
      </c>
      <c r="K967" s="292">
        <v>2</v>
      </c>
      <c r="L967" s="292">
        <v>12</v>
      </c>
      <c r="M967" s="300">
        <f t="shared" si="18"/>
        <v>21600</v>
      </c>
      <c r="N967" s="292">
        <v>3</v>
      </c>
      <c r="O967" s="292">
        <v>12</v>
      </c>
      <c r="P967" s="300">
        <f t="shared" si="19"/>
        <v>21600</v>
      </c>
      <c r="Q967" s="292">
        <v>2</v>
      </c>
      <c r="R967" s="292">
        <v>12</v>
      </c>
    </row>
    <row r="968" spans="1:18" s="40" customFormat="1" ht="24" x14ac:dyDescent="0.2">
      <c r="A968" s="322" t="s">
        <v>5460</v>
      </c>
      <c r="B968" s="295" t="s">
        <v>8075</v>
      </c>
      <c r="C968" s="297" t="s">
        <v>153</v>
      </c>
      <c r="D968" s="297" t="s">
        <v>5461</v>
      </c>
      <c r="E968" s="138">
        <v>1800</v>
      </c>
      <c r="F968" s="130" t="s">
        <v>5858</v>
      </c>
      <c r="G968" s="297" t="s">
        <v>5859</v>
      </c>
      <c r="H968" s="297" t="s">
        <v>648</v>
      </c>
      <c r="I968" s="297" t="s">
        <v>1305</v>
      </c>
      <c r="J968" s="297" t="s">
        <v>648</v>
      </c>
      <c r="K968" s="292">
        <v>2</v>
      </c>
      <c r="L968" s="292">
        <v>12</v>
      </c>
      <c r="M968" s="300">
        <f t="shared" si="18"/>
        <v>21600</v>
      </c>
      <c r="N968" s="292">
        <v>3</v>
      </c>
      <c r="O968" s="292">
        <v>12</v>
      </c>
      <c r="P968" s="300">
        <f t="shared" si="19"/>
        <v>21600</v>
      </c>
      <c r="Q968" s="292">
        <v>2</v>
      </c>
      <c r="R968" s="292">
        <v>12</v>
      </c>
    </row>
    <row r="969" spans="1:18" s="40" customFormat="1" ht="24" x14ac:dyDescent="0.2">
      <c r="A969" s="322" t="s">
        <v>5460</v>
      </c>
      <c r="B969" s="295" t="s">
        <v>8075</v>
      </c>
      <c r="C969" s="297" t="s">
        <v>153</v>
      </c>
      <c r="D969" s="297" t="s">
        <v>5461</v>
      </c>
      <c r="E969" s="138">
        <v>9000</v>
      </c>
      <c r="F969" s="130" t="s">
        <v>5860</v>
      </c>
      <c r="G969" s="297" t="s">
        <v>5861</v>
      </c>
      <c r="H969" s="297" t="s">
        <v>3301</v>
      </c>
      <c r="I969" s="297" t="s">
        <v>1305</v>
      </c>
      <c r="J969" s="297" t="s">
        <v>3301</v>
      </c>
      <c r="K969" s="292">
        <v>2</v>
      </c>
      <c r="L969" s="292">
        <v>12</v>
      </c>
      <c r="M969" s="300">
        <f t="shared" si="18"/>
        <v>108000</v>
      </c>
      <c r="N969" s="292">
        <v>3</v>
      </c>
      <c r="O969" s="292">
        <v>12</v>
      </c>
      <c r="P969" s="300">
        <f t="shared" si="19"/>
        <v>108000</v>
      </c>
      <c r="Q969" s="292">
        <v>2</v>
      </c>
      <c r="R969" s="292">
        <v>12</v>
      </c>
    </row>
    <row r="970" spans="1:18" s="40" customFormat="1" ht="24" x14ac:dyDescent="0.2">
      <c r="A970" s="322" t="s">
        <v>5460</v>
      </c>
      <c r="B970" s="295" t="s">
        <v>8075</v>
      </c>
      <c r="C970" s="297" t="s">
        <v>153</v>
      </c>
      <c r="D970" s="297" t="s">
        <v>5461</v>
      </c>
      <c r="E970" s="138">
        <v>2000</v>
      </c>
      <c r="F970" s="130" t="s">
        <v>5862</v>
      </c>
      <c r="G970" s="297" t="s">
        <v>5863</v>
      </c>
      <c r="H970" s="297" t="s">
        <v>586</v>
      </c>
      <c r="I970" s="297" t="s">
        <v>1305</v>
      </c>
      <c r="J970" s="297" t="s">
        <v>586</v>
      </c>
      <c r="K970" s="292">
        <v>2</v>
      </c>
      <c r="L970" s="292">
        <v>12</v>
      </c>
      <c r="M970" s="300">
        <f t="shared" si="18"/>
        <v>24000</v>
      </c>
      <c r="N970" s="292">
        <v>3</v>
      </c>
      <c r="O970" s="292">
        <v>12</v>
      </c>
      <c r="P970" s="300">
        <f t="shared" si="19"/>
        <v>24000</v>
      </c>
      <c r="Q970" s="292">
        <v>2</v>
      </c>
      <c r="R970" s="292">
        <v>12</v>
      </c>
    </row>
    <row r="971" spans="1:18" s="40" customFormat="1" ht="24" x14ac:dyDescent="0.2">
      <c r="A971" s="322" t="s">
        <v>5460</v>
      </c>
      <c r="B971" s="295" t="s">
        <v>8075</v>
      </c>
      <c r="C971" s="297" t="s">
        <v>153</v>
      </c>
      <c r="D971" s="297" t="s">
        <v>5461</v>
      </c>
      <c r="E971" s="138">
        <v>1350</v>
      </c>
      <c r="F971" s="130" t="s">
        <v>5864</v>
      </c>
      <c r="G971" s="297" t="s">
        <v>5865</v>
      </c>
      <c r="H971" s="297" t="s">
        <v>655</v>
      </c>
      <c r="I971" s="297" t="s">
        <v>1305</v>
      </c>
      <c r="J971" s="297" t="s">
        <v>655</v>
      </c>
      <c r="K971" s="292">
        <v>2</v>
      </c>
      <c r="L971" s="292">
        <v>12</v>
      </c>
      <c r="M971" s="300">
        <f t="shared" si="18"/>
        <v>16200</v>
      </c>
      <c r="N971" s="292">
        <v>3</v>
      </c>
      <c r="O971" s="292">
        <v>12</v>
      </c>
      <c r="P971" s="300">
        <f t="shared" si="19"/>
        <v>16200</v>
      </c>
      <c r="Q971" s="292">
        <v>2</v>
      </c>
      <c r="R971" s="292">
        <v>12</v>
      </c>
    </row>
    <row r="972" spans="1:18" s="40" customFormat="1" ht="24" x14ac:dyDescent="0.2">
      <c r="A972" s="322" t="s">
        <v>5460</v>
      </c>
      <c r="B972" s="295" t="s">
        <v>8075</v>
      </c>
      <c r="C972" s="297" t="s">
        <v>153</v>
      </c>
      <c r="D972" s="297" t="s">
        <v>5461</v>
      </c>
      <c r="E972" s="138">
        <v>1350</v>
      </c>
      <c r="F972" s="130" t="s">
        <v>5866</v>
      </c>
      <c r="G972" s="297" t="s">
        <v>5867</v>
      </c>
      <c r="H972" s="297" t="s">
        <v>655</v>
      </c>
      <c r="I972" s="297" t="s">
        <v>1305</v>
      </c>
      <c r="J972" s="297" t="s">
        <v>655</v>
      </c>
      <c r="K972" s="292">
        <v>2</v>
      </c>
      <c r="L972" s="292">
        <v>12</v>
      </c>
      <c r="M972" s="300">
        <f t="shared" si="18"/>
        <v>16200</v>
      </c>
      <c r="N972" s="292">
        <v>3</v>
      </c>
      <c r="O972" s="292">
        <v>12</v>
      </c>
      <c r="P972" s="300">
        <f t="shared" si="19"/>
        <v>16200</v>
      </c>
      <c r="Q972" s="292">
        <v>2</v>
      </c>
      <c r="R972" s="292">
        <v>12</v>
      </c>
    </row>
    <row r="973" spans="1:18" s="40" customFormat="1" ht="24" x14ac:dyDescent="0.2">
      <c r="A973" s="322" t="s">
        <v>5460</v>
      </c>
      <c r="B973" s="295" t="s">
        <v>8075</v>
      </c>
      <c r="C973" s="297" t="s">
        <v>153</v>
      </c>
      <c r="D973" s="297" t="s">
        <v>5461</v>
      </c>
      <c r="E973" s="138">
        <v>1350</v>
      </c>
      <c r="F973" s="130" t="s">
        <v>5868</v>
      </c>
      <c r="G973" s="297" t="s">
        <v>5869</v>
      </c>
      <c r="H973" s="297" t="s">
        <v>5587</v>
      </c>
      <c r="I973" s="297" t="s">
        <v>1305</v>
      </c>
      <c r="J973" s="297" t="s">
        <v>5587</v>
      </c>
      <c r="K973" s="292">
        <v>2</v>
      </c>
      <c r="L973" s="292">
        <v>12</v>
      </c>
      <c r="M973" s="300">
        <f t="shared" si="18"/>
        <v>16200</v>
      </c>
      <c r="N973" s="292">
        <v>3</v>
      </c>
      <c r="O973" s="292">
        <v>12</v>
      </c>
      <c r="P973" s="300">
        <f t="shared" si="19"/>
        <v>16200</v>
      </c>
      <c r="Q973" s="292">
        <v>2</v>
      </c>
      <c r="R973" s="292">
        <v>12</v>
      </c>
    </row>
    <row r="974" spans="1:18" s="40" customFormat="1" ht="24" x14ac:dyDescent="0.2">
      <c r="A974" s="322" t="s">
        <v>5460</v>
      </c>
      <c r="B974" s="295" t="s">
        <v>8075</v>
      </c>
      <c r="C974" s="297" t="s">
        <v>153</v>
      </c>
      <c r="D974" s="297" t="s">
        <v>5461</v>
      </c>
      <c r="E974" s="138">
        <v>1500</v>
      </c>
      <c r="F974" s="130" t="s">
        <v>5870</v>
      </c>
      <c r="G974" s="297" t="s">
        <v>5871</v>
      </c>
      <c r="H974" s="297" t="s">
        <v>579</v>
      </c>
      <c r="I974" s="297" t="s">
        <v>1305</v>
      </c>
      <c r="J974" s="297" t="s">
        <v>579</v>
      </c>
      <c r="K974" s="292">
        <v>2</v>
      </c>
      <c r="L974" s="292">
        <v>12</v>
      </c>
      <c r="M974" s="300">
        <f t="shared" si="18"/>
        <v>18000</v>
      </c>
      <c r="N974" s="292">
        <v>3</v>
      </c>
      <c r="O974" s="292">
        <v>12</v>
      </c>
      <c r="P974" s="300">
        <f t="shared" si="19"/>
        <v>18000</v>
      </c>
      <c r="Q974" s="292">
        <v>2</v>
      </c>
      <c r="R974" s="292">
        <v>12</v>
      </c>
    </row>
    <row r="975" spans="1:18" s="40" customFormat="1" ht="24" x14ac:dyDescent="0.2">
      <c r="A975" s="322" t="s">
        <v>5460</v>
      </c>
      <c r="B975" s="295" t="s">
        <v>8075</v>
      </c>
      <c r="C975" s="297" t="s">
        <v>153</v>
      </c>
      <c r="D975" s="297" t="s">
        <v>5461</v>
      </c>
      <c r="E975" s="138">
        <v>1800</v>
      </c>
      <c r="F975" s="130" t="s">
        <v>5872</v>
      </c>
      <c r="G975" s="297" t="s">
        <v>5873</v>
      </c>
      <c r="H975" s="297" t="s">
        <v>672</v>
      </c>
      <c r="I975" s="297" t="s">
        <v>1305</v>
      </c>
      <c r="J975" s="297" t="s">
        <v>672</v>
      </c>
      <c r="K975" s="292">
        <v>2</v>
      </c>
      <c r="L975" s="292">
        <v>12</v>
      </c>
      <c r="M975" s="300">
        <f t="shared" si="18"/>
        <v>21600</v>
      </c>
      <c r="N975" s="292">
        <v>3</v>
      </c>
      <c r="O975" s="292">
        <v>12</v>
      </c>
      <c r="P975" s="300">
        <f t="shared" si="19"/>
        <v>21600</v>
      </c>
      <c r="Q975" s="292">
        <v>2</v>
      </c>
      <c r="R975" s="292">
        <v>12</v>
      </c>
    </row>
    <row r="976" spans="1:18" s="40" customFormat="1" ht="24" x14ac:dyDescent="0.2">
      <c r="A976" s="322" t="s">
        <v>5460</v>
      </c>
      <c r="B976" s="295" t="s">
        <v>8075</v>
      </c>
      <c r="C976" s="297" t="s">
        <v>153</v>
      </c>
      <c r="D976" s="297" t="s">
        <v>5461</v>
      </c>
      <c r="E976" s="138">
        <v>1800</v>
      </c>
      <c r="F976" s="130" t="s">
        <v>5874</v>
      </c>
      <c r="G976" s="297" t="s">
        <v>5875</v>
      </c>
      <c r="H976" s="297" t="s">
        <v>579</v>
      </c>
      <c r="I976" s="297" t="s">
        <v>1305</v>
      </c>
      <c r="J976" s="297" t="s">
        <v>579</v>
      </c>
      <c r="K976" s="292">
        <v>2</v>
      </c>
      <c r="L976" s="292">
        <v>12</v>
      </c>
      <c r="M976" s="300">
        <f t="shared" si="18"/>
        <v>21600</v>
      </c>
      <c r="N976" s="292">
        <v>3</v>
      </c>
      <c r="O976" s="292">
        <v>12</v>
      </c>
      <c r="P976" s="300">
        <f t="shared" si="19"/>
        <v>21600</v>
      </c>
      <c r="Q976" s="292">
        <v>2</v>
      </c>
      <c r="R976" s="292">
        <v>12</v>
      </c>
    </row>
    <row r="977" spans="1:18" s="40" customFormat="1" ht="24" x14ac:dyDescent="0.2">
      <c r="A977" s="322" t="s">
        <v>5460</v>
      </c>
      <c r="B977" s="295" t="s">
        <v>8075</v>
      </c>
      <c r="C977" s="297" t="s">
        <v>153</v>
      </c>
      <c r="D977" s="297" t="s">
        <v>5461</v>
      </c>
      <c r="E977" s="138">
        <v>1800</v>
      </c>
      <c r="F977" s="130" t="s">
        <v>5876</v>
      </c>
      <c r="G977" s="297" t="s">
        <v>5877</v>
      </c>
      <c r="H977" s="297" t="s">
        <v>579</v>
      </c>
      <c r="I977" s="297" t="s">
        <v>1305</v>
      </c>
      <c r="J977" s="297" t="s">
        <v>579</v>
      </c>
      <c r="K977" s="292">
        <v>2</v>
      </c>
      <c r="L977" s="292">
        <v>12</v>
      </c>
      <c r="M977" s="300">
        <f t="shared" si="18"/>
        <v>21600</v>
      </c>
      <c r="N977" s="292">
        <v>3</v>
      </c>
      <c r="O977" s="292">
        <v>12</v>
      </c>
      <c r="P977" s="300">
        <f t="shared" si="19"/>
        <v>21600</v>
      </c>
      <c r="Q977" s="292">
        <v>2</v>
      </c>
      <c r="R977" s="292">
        <v>12</v>
      </c>
    </row>
    <row r="978" spans="1:18" s="40" customFormat="1" ht="24" x14ac:dyDescent="0.2">
      <c r="A978" s="322" t="s">
        <v>5460</v>
      </c>
      <c r="B978" s="295" t="s">
        <v>8075</v>
      </c>
      <c r="C978" s="297" t="s">
        <v>153</v>
      </c>
      <c r="D978" s="297" t="s">
        <v>5461</v>
      </c>
      <c r="E978" s="138">
        <v>2900</v>
      </c>
      <c r="F978" s="130" t="s">
        <v>5878</v>
      </c>
      <c r="G978" s="297" t="s">
        <v>5879</v>
      </c>
      <c r="H978" s="297" t="s">
        <v>586</v>
      </c>
      <c r="I978" s="297" t="s">
        <v>1305</v>
      </c>
      <c r="J978" s="297" t="s">
        <v>586</v>
      </c>
      <c r="K978" s="292">
        <v>2</v>
      </c>
      <c r="L978" s="292">
        <v>12</v>
      </c>
      <c r="M978" s="300">
        <f t="shared" si="18"/>
        <v>34800</v>
      </c>
      <c r="N978" s="292">
        <v>3</v>
      </c>
      <c r="O978" s="292">
        <v>12</v>
      </c>
      <c r="P978" s="300">
        <f t="shared" si="19"/>
        <v>34800</v>
      </c>
      <c r="Q978" s="292">
        <v>2</v>
      </c>
      <c r="R978" s="292">
        <v>12</v>
      </c>
    </row>
    <row r="979" spans="1:18" s="40" customFormat="1" ht="24" x14ac:dyDescent="0.2">
      <c r="A979" s="322" t="s">
        <v>5460</v>
      </c>
      <c r="B979" s="295" t="s">
        <v>8075</v>
      </c>
      <c r="C979" s="297" t="s">
        <v>153</v>
      </c>
      <c r="D979" s="297" t="s">
        <v>5461</v>
      </c>
      <c r="E979" s="138">
        <v>2000</v>
      </c>
      <c r="F979" s="130" t="s">
        <v>5880</v>
      </c>
      <c r="G979" s="297" t="s">
        <v>5881</v>
      </c>
      <c r="H979" s="297" t="s">
        <v>586</v>
      </c>
      <c r="I979" s="297" t="s">
        <v>1305</v>
      </c>
      <c r="J979" s="297" t="s">
        <v>586</v>
      </c>
      <c r="K979" s="292">
        <v>2</v>
      </c>
      <c r="L979" s="292">
        <v>12</v>
      </c>
      <c r="M979" s="300">
        <f t="shared" si="18"/>
        <v>24000</v>
      </c>
      <c r="N979" s="292">
        <v>3</v>
      </c>
      <c r="O979" s="292">
        <v>12</v>
      </c>
      <c r="P979" s="300">
        <f t="shared" si="19"/>
        <v>24000</v>
      </c>
      <c r="Q979" s="292">
        <v>2</v>
      </c>
      <c r="R979" s="292">
        <v>12</v>
      </c>
    </row>
    <row r="980" spans="1:18" s="40" customFormat="1" ht="24" x14ac:dyDescent="0.2">
      <c r="A980" s="322" t="s">
        <v>5460</v>
      </c>
      <c r="B980" s="295" t="s">
        <v>8075</v>
      </c>
      <c r="C980" s="297" t="s">
        <v>153</v>
      </c>
      <c r="D980" s="297" t="s">
        <v>5461</v>
      </c>
      <c r="E980" s="138">
        <v>2900</v>
      </c>
      <c r="F980" s="130" t="s">
        <v>2691</v>
      </c>
      <c r="G980" s="297" t="s">
        <v>2692</v>
      </c>
      <c r="H980" s="297" t="s">
        <v>586</v>
      </c>
      <c r="I980" s="297" t="s">
        <v>1305</v>
      </c>
      <c r="J980" s="297" t="s">
        <v>586</v>
      </c>
      <c r="K980" s="292">
        <v>2</v>
      </c>
      <c r="L980" s="292">
        <v>12</v>
      </c>
      <c r="M980" s="300">
        <f t="shared" si="18"/>
        <v>34800</v>
      </c>
      <c r="N980" s="292">
        <v>3</v>
      </c>
      <c r="O980" s="292">
        <v>12</v>
      </c>
      <c r="P980" s="300">
        <f t="shared" si="19"/>
        <v>34800</v>
      </c>
      <c r="Q980" s="292">
        <v>2</v>
      </c>
      <c r="R980" s="292">
        <v>12</v>
      </c>
    </row>
    <row r="981" spans="1:18" s="40" customFormat="1" ht="24" x14ac:dyDescent="0.2">
      <c r="A981" s="322" t="s">
        <v>5460</v>
      </c>
      <c r="B981" s="295" t="s">
        <v>8075</v>
      </c>
      <c r="C981" s="297" t="s">
        <v>153</v>
      </c>
      <c r="D981" s="297" t="s">
        <v>5461</v>
      </c>
      <c r="E981" s="138">
        <v>2900</v>
      </c>
      <c r="F981" s="130" t="s">
        <v>5882</v>
      </c>
      <c r="G981" s="297" t="s">
        <v>5883</v>
      </c>
      <c r="H981" s="297" t="s">
        <v>2088</v>
      </c>
      <c r="I981" s="297" t="s">
        <v>1305</v>
      </c>
      <c r="J981" s="297" t="s">
        <v>2088</v>
      </c>
      <c r="K981" s="292">
        <v>2</v>
      </c>
      <c r="L981" s="292">
        <v>12</v>
      </c>
      <c r="M981" s="300">
        <f t="shared" si="18"/>
        <v>34800</v>
      </c>
      <c r="N981" s="292">
        <v>3</v>
      </c>
      <c r="O981" s="292">
        <v>12</v>
      </c>
      <c r="P981" s="300">
        <f t="shared" si="19"/>
        <v>34800</v>
      </c>
      <c r="Q981" s="292">
        <v>2</v>
      </c>
      <c r="R981" s="292">
        <v>12</v>
      </c>
    </row>
    <row r="982" spans="1:18" s="40" customFormat="1" ht="24" x14ac:dyDescent="0.2">
      <c r="A982" s="322" t="s">
        <v>5460</v>
      </c>
      <c r="B982" s="295" t="s">
        <v>8075</v>
      </c>
      <c r="C982" s="297" t="s">
        <v>153</v>
      </c>
      <c r="D982" s="297" t="s">
        <v>5461</v>
      </c>
      <c r="E982" s="138">
        <v>1800</v>
      </c>
      <c r="F982" s="130" t="s">
        <v>5884</v>
      </c>
      <c r="G982" s="297" t="s">
        <v>5885</v>
      </c>
      <c r="H982" s="297" t="s">
        <v>579</v>
      </c>
      <c r="I982" s="297" t="s">
        <v>1305</v>
      </c>
      <c r="J982" s="297" t="s">
        <v>579</v>
      </c>
      <c r="K982" s="292">
        <v>2</v>
      </c>
      <c r="L982" s="292">
        <v>12</v>
      </c>
      <c r="M982" s="300">
        <f t="shared" si="18"/>
        <v>21600</v>
      </c>
      <c r="N982" s="292">
        <v>3</v>
      </c>
      <c r="O982" s="292">
        <v>12</v>
      </c>
      <c r="P982" s="300">
        <f t="shared" si="19"/>
        <v>21600</v>
      </c>
      <c r="Q982" s="292">
        <v>2</v>
      </c>
      <c r="R982" s="292">
        <v>12</v>
      </c>
    </row>
    <row r="983" spans="1:18" s="40" customFormat="1" ht="24" x14ac:dyDescent="0.2">
      <c r="A983" s="322" t="s">
        <v>5460</v>
      </c>
      <c r="B983" s="295" t="s">
        <v>8075</v>
      </c>
      <c r="C983" s="297" t="s">
        <v>153</v>
      </c>
      <c r="D983" s="297" t="s">
        <v>5461</v>
      </c>
      <c r="E983" s="138">
        <v>2900</v>
      </c>
      <c r="F983" s="130" t="s">
        <v>2712</v>
      </c>
      <c r="G983" s="297" t="s">
        <v>2713</v>
      </c>
      <c r="H983" s="297" t="s">
        <v>586</v>
      </c>
      <c r="I983" s="297" t="s">
        <v>1305</v>
      </c>
      <c r="J983" s="297" t="s">
        <v>586</v>
      </c>
      <c r="K983" s="292">
        <v>2</v>
      </c>
      <c r="L983" s="292">
        <v>12</v>
      </c>
      <c r="M983" s="300">
        <f t="shared" si="18"/>
        <v>34800</v>
      </c>
      <c r="N983" s="292">
        <v>3</v>
      </c>
      <c r="O983" s="292">
        <v>12</v>
      </c>
      <c r="P983" s="300">
        <f t="shared" si="19"/>
        <v>34800</v>
      </c>
      <c r="Q983" s="292">
        <v>2</v>
      </c>
      <c r="R983" s="292">
        <v>12</v>
      </c>
    </row>
    <row r="984" spans="1:18" s="40" customFormat="1" ht="24" x14ac:dyDescent="0.2">
      <c r="A984" s="322" t="s">
        <v>5460</v>
      </c>
      <c r="B984" s="295" t="s">
        <v>8075</v>
      </c>
      <c r="C984" s="297" t="s">
        <v>153</v>
      </c>
      <c r="D984" s="297" t="s">
        <v>5461</v>
      </c>
      <c r="E984" s="138">
        <v>2000</v>
      </c>
      <c r="F984" s="130" t="s">
        <v>5886</v>
      </c>
      <c r="G984" s="297" t="s">
        <v>5887</v>
      </c>
      <c r="H984" s="297" t="s">
        <v>586</v>
      </c>
      <c r="I984" s="297" t="s">
        <v>1305</v>
      </c>
      <c r="J984" s="297" t="s">
        <v>586</v>
      </c>
      <c r="K984" s="292">
        <v>2</v>
      </c>
      <c r="L984" s="292">
        <v>12</v>
      </c>
      <c r="M984" s="300">
        <f t="shared" si="18"/>
        <v>24000</v>
      </c>
      <c r="N984" s="292">
        <v>3</v>
      </c>
      <c r="O984" s="292">
        <v>12</v>
      </c>
      <c r="P984" s="300">
        <f t="shared" si="19"/>
        <v>24000</v>
      </c>
      <c r="Q984" s="292">
        <v>2</v>
      </c>
      <c r="R984" s="292">
        <v>12</v>
      </c>
    </row>
    <row r="985" spans="1:18" s="40" customFormat="1" ht="24" x14ac:dyDescent="0.2">
      <c r="A985" s="322" t="s">
        <v>5460</v>
      </c>
      <c r="B985" s="295" t="s">
        <v>8075</v>
      </c>
      <c r="C985" s="297" t="s">
        <v>153</v>
      </c>
      <c r="D985" s="297" t="s">
        <v>5461</v>
      </c>
      <c r="E985" s="138">
        <v>1800</v>
      </c>
      <c r="F985" s="130" t="s">
        <v>5888</v>
      </c>
      <c r="G985" s="297" t="s">
        <v>5889</v>
      </c>
      <c r="H985" s="297" t="s">
        <v>579</v>
      </c>
      <c r="I985" s="297" t="s">
        <v>1305</v>
      </c>
      <c r="J985" s="297" t="s">
        <v>579</v>
      </c>
      <c r="K985" s="292">
        <v>2</v>
      </c>
      <c r="L985" s="292">
        <v>12</v>
      </c>
      <c r="M985" s="300">
        <f t="shared" si="18"/>
        <v>21600</v>
      </c>
      <c r="N985" s="292">
        <v>3</v>
      </c>
      <c r="O985" s="292">
        <v>12</v>
      </c>
      <c r="P985" s="300">
        <f t="shared" si="19"/>
        <v>21600</v>
      </c>
      <c r="Q985" s="292">
        <v>2</v>
      </c>
      <c r="R985" s="292">
        <v>12</v>
      </c>
    </row>
    <row r="986" spans="1:18" s="40" customFormat="1" ht="24" x14ac:dyDescent="0.2">
      <c r="A986" s="322" t="s">
        <v>5460</v>
      </c>
      <c r="B986" s="295" t="s">
        <v>8075</v>
      </c>
      <c r="C986" s="297" t="s">
        <v>153</v>
      </c>
      <c r="D986" s="297" t="s">
        <v>5461</v>
      </c>
      <c r="E986" s="138">
        <v>1800</v>
      </c>
      <c r="F986" s="130" t="s">
        <v>5890</v>
      </c>
      <c r="G986" s="297" t="s">
        <v>5891</v>
      </c>
      <c r="H986" s="297" t="s">
        <v>579</v>
      </c>
      <c r="I986" s="297" t="s">
        <v>1305</v>
      </c>
      <c r="J986" s="297" t="s">
        <v>579</v>
      </c>
      <c r="K986" s="292">
        <v>2</v>
      </c>
      <c r="L986" s="292">
        <v>12</v>
      </c>
      <c r="M986" s="300">
        <f t="shared" si="18"/>
        <v>21600</v>
      </c>
      <c r="N986" s="292">
        <v>3</v>
      </c>
      <c r="O986" s="292">
        <v>12</v>
      </c>
      <c r="P986" s="300">
        <f t="shared" si="19"/>
        <v>21600</v>
      </c>
      <c r="Q986" s="292">
        <v>2</v>
      </c>
      <c r="R986" s="292">
        <v>12</v>
      </c>
    </row>
    <row r="987" spans="1:18" s="40" customFormat="1" ht="24" x14ac:dyDescent="0.2">
      <c r="A987" s="322" t="s">
        <v>5460</v>
      </c>
      <c r="B987" s="295" t="s">
        <v>8075</v>
      </c>
      <c r="C987" s="297" t="s">
        <v>153</v>
      </c>
      <c r="D987" s="297" t="s">
        <v>5461</v>
      </c>
      <c r="E987" s="138">
        <v>1800</v>
      </c>
      <c r="F987" s="130" t="s">
        <v>5892</v>
      </c>
      <c r="G987" s="297" t="s">
        <v>5893</v>
      </c>
      <c r="H987" s="297" t="s">
        <v>579</v>
      </c>
      <c r="I987" s="297" t="s">
        <v>1305</v>
      </c>
      <c r="J987" s="297" t="s">
        <v>579</v>
      </c>
      <c r="K987" s="292">
        <v>2</v>
      </c>
      <c r="L987" s="292">
        <v>12</v>
      </c>
      <c r="M987" s="300">
        <f t="shared" si="18"/>
        <v>21600</v>
      </c>
      <c r="N987" s="292">
        <v>3</v>
      </c>
      <c r="O987" s="292">
        <v>12</v>
      </c>
      <c r="P987" s="300">
        <f t="shared" si="19"/>
        <v>21600</v>
      </c>
      <c r="Q987" s="292">
        <v>2</v>
      </c>
      <c r="R987" s="292">
        <v>12</v>
      </c>
    </row>
    <row r="988" spans="1:18" s="40" customFormat="1" ht="24" x14ac:dyDescent="0.2">
      <c r="A988" s="322" t="s">
        <v>5460</v>
      </c>
      <c r="B988" s="295" t="s">
        <v>8075</v>
      </c>
      <c r="C988" s="297" t="s">
        <v>153</v>
      </c>
      <c r="D988" s="297" t="s">
        <v>5461</v>
      </c>
      <c r="E988" s="138">
        <v>1350</v>
      </c>
      <c r="F988" s="130" t="s">
        <v>5894</v>
      </c>
      <c r="G988" s="297" t="s">
        <v>5895</v>
      </c>
      <c r="H988" s="297" t="s">
        <v>5587</v>
      </c>
      <c r="I988" s="297" t="s">
        <v>1305</v>
      </c>
      <c r="J988" s="297" t="s">
        <v>5587</v>
      </c>
      <c r="K988" s="292">
        <v>2</v>
      </c>
      <c r="L988" s="292">
        <v>12</v>
      </c>
      <c r="M988" s="300">
        <f t="shared" si="18"/>
        <v>16200</v>
      </c>
      <c r="N988" s="292">
        <v>3</v>
      </c>
      <c r="O988" s="292">
        <v>12</v>
      </c>
      <c r="P988" s="300">
        <f t="shared" si="19"/>
        <v>16200</v>
      </c>
      <c r="Q988" s="292">
        <v>2</v>
      </c>
      <c r="R988" s="292">
        <v>12</v>
      </c>
    </row>
    <row r="989" spans="1:18" s="40" customFormat="1" ht="24" x14ac:dyDescent="0.2">
      <c r="A989" s="322" t="s">
        <v>5460</v>
      </c>
      <c r="B989" s="295" t="s">
        <v>8075</v>
      </c>
      <c r="C989" s="297" t="s">
        <v>153</v>
      </c>
      <c r="D989" s="297" t="s">
        <v>5461</v>
      </c>
      <c r="E989" s="138">
        <v>5200</v>
      </c>
      <c r="F989" s="130" t="s">
        <v>5896</v>
      </c>
      <c r="G989" s="297" t="s">
        <v>5897</v>
      </c>
      <c r="H989" s="297" t="s">
        <v>682</v>
      </c>
      <c r="I989" s="297" t="s">
        <v>1305</v>
      </c>
      <c r="J989" s="297" t="s">
        <v>682</v>
      </c>
      <c r="K989" s="292">
        <v>2</v>
      </c>
      <c r="L989" s="292">
        <v>12</v>
      </c>
      <c r="M989" s="300">
        <f t="shared" si="18"/>
        <v>62400</v>
      </c>
      <c r="N989" s="292">
        <v>3</v>
      </c>
      <c r="O989" s="292">
        <v>12</v>
      </c>
      <c r="P989" s="300">
        <f t="shared" si="19"/>
        <v>62400</v>
      </c>
      <c r="Q989" s="292">
        <v>2</v>
      </c>
      <c r="R989" s="292">
        <v>12</v>
      </c>
    </row>
    <row r="990" spans="1:18" s="40" customFormat="1" ht="24" x14ac:dyDescent="0.2">
      <c r="A990" s="322" t="s">
        <v>5460</v>
      </c>
      <c r="B990" s="295" t="s">
        <v>8075</v>
      </c>
      <c r="C990" s="297" t="s">
        <v>153</v>
      </c>
      <c r="D990" s="297" t="s">
        <v>5461</v>
      </c>
      <c r="E990" s="138">
        <v>1800</v>
      </c>
      <c r="F990" s="130" t="s">
        <v>5898</v>
      </c>
      <c r="G990" s="297" t="s">
        <v>5899</v>
      </c>
      <c r="H990" s="297" t="s">
        <v>579</v>
      </c>
      <c r="I990" s="297" t="s">
        <v>1305</v>
      </c>
      <c r="J990" s="297" t="s">
        <v>579</v>
      </c>
      <c r="K990" s="292">
        <v>2</v>
      </c>
      <c r="L990" s="292">
        <v>12</v>
      </c>
      <c r="M990" s="300">
        <f t="shared" si="18"/>
        <v>21600</v>
      </c>
      <c r="N990" s="292">
        <v>3</v>
      </c>
      <c r="O990" s="292">
        <v>12</v>
      </c>
      <c r="P990" s="300">
        <f t="shared" si="19"/>
        <v>21600</v>
      </c>
      <c r="Q990" s="292">
        <v>2</v>
      </c>
      <c r="R990" s="292">
        <v>12</v>
      </c>
    </row>
    <row r="991" spans="1:18" s="40" customFormat="1" ht="24" x14ac:dyDescent="0.2">
      <c r="A991" s="322" t="s">
        <v>5460</v>
      </c>
      <c r="B991" s="295" t="s">
        <v>8075</v>
      </c>
      <c r="C991" s="297" t="s">
        <v>153</v>
      </c>
      <c r="D991" s="297" t="s">
        <v>5461</v>
      </c>
      <c r="E991" s="138">
        <v>2900</v>
      </c>
      <c r="F991" s="130" t="s">
        <v>5900</v>
      </c>
      <c r="G991" s="297" t="s">
        <v>5901</v>
      </c>
      <c r="H991" s="297" t="s">
        <v>586</v>
      </c>
      <c r="I991" s="297" t="s">
        <v>1305</v>
      </c>
      <c r="J991" s="297" t="s">
        <v>586</v>
      </c>
      <c r="K991" s="292">
        <v>2</v>
      </c>
      <c r="L991" s="292">
        <v>12</v>
      </c>
      <c r="M991" s="300">
        <f t="shared" si="18"/>
        <v>34800</v>
      </c>
      <c r="N991" s="292">
        <v>3</v>
      </c>
      <c r="O991" s="292">
        <v>12</v>
      </c>
      <c r="P991" s="300">
        <f t="shared" si="19"/>
        <v>34800</v>
      </c>
      <c r="Q991" s="292">
        <v>2</v>
      </c>
      <c r="R991" s="292">
        <v>12</v>
      </c>
    </row>
    <row r="992" spans="1:18" s="40" customFormat="1" ht="24" x14ac:dyDescent="0.2">
      <c r="A992" s="322" t="s">
        <v>5460</v>
      </c>
      <c r="B992" s="295" t="s">
        <v>8075</v>
      </c>
      <c r="C992" s="297" t="s">
        <v>153</v>
      </c>
      <c r="D992" s="297" t="s">
        <v>5461</v>
      </c>
      <c r="E992" s="138">
        <v>2000</v>
      </c>
      <c r="F992" s="130" t="s">
        <v>5902</v>
      </c>
      <c r="G992" s="297" t="s">
        <v>5903</v>
      </c>
      <c r="H992" s="297" t="s">
        <v>597</v>
      </c>
      <c r="I992" s="297" t="s">
        <v>1305</v>
      </c>
      <c r="J992" s="297" t="s">
        <v>597</v>
      </c>
      <c r="K992" s="292">
        <v>2</v>
      </c>
      <c r="L992" s="292">
        <v>12</v>
      </c>
      <c r="M992" s="300">
        <f t="shared" si="18"/>
        <v>24000</v>
      </c>
      <c r="N992" s="292">
        <v>3</v>
      </c>
      <c r="O992" s="292">
        <v>12</v>
      </c>
      <c r="P992" s="300">
        <f t="shared" si="19"/>
        <v>24000</v>
      </c>
      <c r="Q992" s="292">
        <v>2</v>
      </c>
      <c r="R992" s="292">
        <v>12</v>
      </c>
    </row>
    <row r="993" spans="1:18" s="40" customFormat="1" ht="24" x14ac:dyDescent="0.2">
      <c r="A993" s="322" t="s">
        <v>5460</v>
      </c>
      <c r="B993" s="295" t="s">
        <v>8075</v>
      </c>
      <c r="C993" s="297" t="s">
        <v>153</v>
      </c>
      <c r="D993" s="297" t="s">
        <v>5461</v>
      </c>
      <c r="E993" s="138">
        <v>1350</v>
      </c>
      <c r="F993" s="130" t="s">
        <v>5904</v>
      </c>
      <c r="G993" s="297" t="s">
        <v>5905</v>
      </c>
      <c r="H993" s="297" t="s">
        <v>5587</v>
      </c>
      <c r="I993" s="297" t="s">
        <v>1305</v>
      </c>
      <c r="J993" s="297" t="s">
        <v>5587</v>
      </c>
      <c r="K993" s="292">
        <v>2</v>
      </c>
      <c r="L993" s="292">
        <v>12</v>
      </c>
      <c r="M993" s="300">
        <f t="shared" si="18"/>
        <v>16200</v>
      </c>
      <c r="N993" s="292">
        <v>3</v>
      </c>
      <c r="O993" s="292">
        <v>12</v>
      </c>
      <c r="P993" s="300">
        <f t="shared" si="19"/>
        <v>16200</v>
      </c>
      <c r="Q993" s="292">
        <v>2</v>
      </c>
      <c r="R993" s="292">
        <v>12</v>
      </c>
    </row>
    <row r="994" spans="1:18" s="40" customFormat="1" ht="24" x14ac:dyDescent="0.2">
      <c r="A994" s="322" t="s">
        <v>5460</v>
      </c>
      <c r="B994" s="295" t="s">
        <v>8075</v>
      </c>
      <c r="C994" s="297" t="s">
        <v>153</v>
      </c>
      <c r="D994" s="297" t="s">
        <v>5461</v>
      </c>
      <c r="E994" s="138">
        <v>1350</v>
      </c>
      <c r="F994" s="130" t="s">
        <v>5906</v>
      </c>
      <c r="G994" s="297" t="s">
        <v>5907</v>
      </c>
      <c r="H994" s="297" t="s">
        <v>655</v>
      </c>
      <c r="I994" s="297" t="s">
        <v>1305</v>
      </c>
      <c r="J994" s="297" t="s">
        <v>655</v>
      </c>
      <c r="K994" s="292">
        <v>2</v>
      </c>
      <c r="L994" s="292">
        <v>12</v>
      </c>
      <c r="M994" s="300">
        <f t="shared" si="18"/>
        <v>16200</v>
      </c>
      <c r="N994" s="292">
        <v>3</v>
      </c>
      <c r="O994" s="292">
        <v>12</v>
      </c>
      <c r="P994" s="300">
        <f t="shared" si="19"/>
        <v>16200</v>
      </c>
      <c r="Q994" s="292">
        <v>2</v>
      </c>
      <c r="R994" s="292">
        <v>12</v>
      </c>
    </row>
    <row r="995" spans="1:18" s="40" customFormat="1" ht="24" x14ac:dyDescent="0.2">
      <c r="A995" s="322" t="s">
        <v>5460</v>
      </c>
      <c r="B995" s="295" t="s">
        <v>8075</v>
      </c>
      <c r="C995" s="297" t="s">
        <v>153</v>
      </c>
      <c r="D995" s="297" t="s">
        <v>5461</v>
      </c>
      <c r="E995" s="138">
        <v>2900</v>
      </c>
      <c r="F995" s="130" t="s">
        <v>2726</v>
      </c>
      <c r="G995" s="297" t="s">
        <v>2727</v>
      </c>
      <c r="H995" s="297" t="s">
        <v>586</v>
      </c>
      <c r="I995" s="297" t="s">
        <v>1305</v>
      </c>
      <c r="J995" s="297" t="s">
        <v>586</v>
      </c>
      <c r="K995" s="292">
        <v>2</v>
      </c>
      <c r="L995" s="292">
        <v>12</v>
      </c>
      <c r="M995" s="300">
        <f t="shared" si="18"/>
        <v>34800</v>
      </c>
      <c r="N995" s="292">
        <v>3</v>
      </c>
      <c r="O995" s="292">
        <v>12</v>
      </c>
      <c r="P995" s="300">
        <f t="shared" si="19"/>
        <v>34800</v>
      </c>
      <c r="Q995" s="292">
        <v>2</v>
      </c>
      <c r="R995" s="292">
        <v>12</v>
      </c>
    </row>
    <row r="996" spans="1:18" s="40" customFormat="1" ht="24" x14ac:dyDescent="0.2">
      <c r="A996" s="322" t="s">
        <v>5460</v>
      </c>
      <c r="B996" s="295" t="s">
        <v>8075</v>
      </c>
      <c r="C996" s="297" t="s">
        <v>153</v>
      </c>
      <c r="D996" s="297" t="s">
        <v>5461</v>
      </c>
      <c r="E996" s="138">
        <v>1800</v>
      </c>
      <c r="F996" s="130" t="s">
        <v>5908</v>
      </c>
      <c r="G996" s="297" t="s">
        <v>5909</v>
      </c>
      <c r="H996" s="297" t="s">
        <v>579</v>
      </c>
      <c r="I996" s="297" t="s">
        <v>1305</v>
      </c>
      <c r="J996" s="297" t="s">
        <v>579</v>
      </c>
      <c r="K996" s="292">
        <v>2</v>
      </c>
      <c r="L996" s="292">
        <v>12</v>
      </c>
      <c r="M996" s="300">
        <f t="shared" si="18"/>
        <v>21600</v>
      </c>
      <c r="N996" s="292">
        <v>3</v>
      </c>
      <c r="O996" s="292">
        <v>12</v>
      </c>
      <c r="P996" s="300">
        <f t="shared" si="19"/>
        <v>21600</v>
      </c>
      <c r="Q996" s="292">
        <v>2</v>
      </c>
      <c r="R996" s="292">
        <v>12</v>
      </c>
    </row>
    <row r="997" spans="1:18" s="40" customFormat="1" ht="24" x14ac:dyDescent="0.2">
      <c r="A997" s="322" t="s">
        <v>5460</v>
      </c>
      <c r="B997" s="295" t="s">
        <v>8075</v>
      </c>
      <c r="C997" s="297" t="s">
        <v>153</v>
      </c>
      <c r="D997" s="297" t="s">
        <v>5461</v>
      </c>
      <c r="E997" s="138">
        <v>1650</v>
      </c>
      <c r="F997" s="130" t="s">
        <v>5910</v>
      </c>
      <c r="G997" s="297" t="s">
        <v>5911</v>
      </c>
      <c r="H997" s="297" t="s">
        <v>2053</v>
      </c>
      <c r="I997" s="297" t="s">
        <v>1305</v>
      </c>
      <c r="J997" s="297" t="s">
        <v>2053</v>
      </c>
      <c r="K997" s="292">
        <v>2</v>
      </c>
      <c r="L997" s="292">
        <v>12</v>
      </c>
      <c r="M997" s="300">
        <f t="shared" si="18"/>
        <v>19800</v>
      </c>
      <c r="N997" s="292">
        <v>3</v>
      </c>
      <c r="O997" s="292">
        <v>12</v>
      </c>
      <c r="P997" s="300">
        <f t="shared" si="19"/>
        <v>19800</v>
      </c>
      <c r="Q997" s="292">
        <v>2</v>
      </c>
      <c r="R997" s="292">
        <v>12</v>
      </c>
    </row>
    <row r="998" spans="1:18" s="40" customFormat="1" ht="24" x14ac:dyDescent="0.2">
      <c r="A998" s="322" t="s">
        <v>5460</v>
      </c>
      <c r="B998" s="295" t="s">
        <v>8075</v>
      </c>
      <c r="C998" s="297" t="s">
        <v>153</v>
      </c>
      <c r="D998" s="297" t="s">
        <v>5461</v>
      </c>
      <c r="E998" s="138">
        <v>2000</v>
      </c>
      <c r="F998" s="130" t="s">
        <v>5912</v>
      </c>
      <c r="G998" s="297" t="s">
        <v>5913</v>
      </c>
      <c r="H998" s="297" t="s">
        <v>586</v>
      </c>
      <c r="I998" s="297" t="s">
        <v>1305</v>
      </c>
      <c r="J998" s="297" t="s">
        <v>586</v>
      </c>
      <c r="K998" s="292">
        <v>2</v>
      </c>
      <c r="L998" s="292">
        <v>12</v>
      </c>
      <c r="M998" s="300">
        <f t="shared" si="18"/>
        <v>24000</v>
      </c>
      <c r="N998" s="292">
        <v>3</v>
      </c>
      <c r="O998" s="292">
        <v>12</v>
      </c>
      <c r="P998" s="300">
        <f t="shared" si="19"/>
        <v>24000</v>
      </c>
      <c r="Q998" s="292">
        <v>2</v>
      </c>
      <c r="R998" s="292">
        <v>12</v>
      </c>
    </row>
    <row r="999" spans="1:18" s="40" customFormat="1" ht="24" x14ac:dyDescent="0.2">
      <c r="A999" s="322" t="s">
        <v>5460</v>
      </c>
      <c r="B999" s="295" t="s">
        <v>8075</v>
      </c>
      <c r="C999" s="297" t="s">
        <v>153</v>
      </c>
      <c r="D999" s="297" t="s">
        <v>5461</v>
      </c>
      <c r="E999" s="138">
        <v>1800</v>
      </c>
      <c r="F999" s="130" t="s">
        <v>5914</v>
      </c>
      <c r="G999" s="297" t="s">
        <v>5915</v>
      </c>
      <c r="H999" s="297" t="s">
        <v>579</v>
      </c>
      <c r="I999" s="297" t="s">
        <v>1305</v>
      </c>
      <c r="J999" s="297" t="s">
        <v>579</v>
      </c>
      <c r="K999" s="292">
        <v>2</v>
      </c>
      <c r="L999" s="292">
        <v>12</v>
      </c>
      <c r="M999" s="300">
        <f t="shared" si="18"/>
        <v>21600</v>
      </c>
      <c r="N999" s="292">
        <v>3</v>
      </c>
      <c r="O999" s="292">
        <v>12</v>
      </c>
      <c r="P999" s="300">
        <f t="shared" si="19"/>
        <v>21600</v>
      </c>
      <c r="Q999" s="292">
        <v>2</v>
      </c>
      <c r="R999" s="292">
        <v>12</v>
      </c>
    </row>
    <row r="1000" spans="1:18" s="40" customFormat="1" ht="24" x14ac:dyDescent="0.2">
      <c r="A1000" s="322" t="s">
        <v>5460</v>
      </c>
      <c r="B1000" s="295" t="s">
        <v>8075</v>
      </c>
      <c r="C1000" s="297" t="s">
        <v>153</v>
      </c>
      <c r="D1000" s="297" t="s">
        <v>5461</v>
      </c>
      <c r="E1000" s="138">
        <v>6300</v>
      </c>
      <c r="F1000" s="130" t="s">
        <v>5916</v>
      </c>
      <c r="G1000" s="297" t="s">
        <v>5917</v>
      </c>
      <c r="H1000" s="297" t="s">
        <v>5918</v>
      </c>
      <c r="I1000" s="297" t="s">
        <v>1305</v>
      </c>
      <c r="J1000" s="297" t="s">
        <v>5918</v>
      </c>
      <c r="K1000" s="292">
        <v>2</v>
      </c>
      <c r="L1000" s="292">
        <v>12</v>
      </c>
      <c r="M1000" s="300">
        <f t="shared" si="18"/>
        <v>75600</v>
      </c>
      <c r="N1000" s="292">
        <v>3</v>
      </c>
      <c r="O1000" s="292">
        <v>12</v>
      </c>
      <c r="P1000" s="300">
        <f t="shared" si="19"/>
        <v>75600</v>
      </c>
      <c r="Q1000" s="292">
        <v>2</v>
      </c>
      <c r="R1000" s="292">
        <v>12</v>
      </c>
    </row>
    <row r="1001" spans="1:18" s="40" customFormat="1" ht="24" x14ac:dyDescent="0.2">
      <c r="A1001" s="322" t="s">
        <v>5460</v>
      </c>
      <c r="B1001" s="295" t="s">
        <v>8075</v>
      </c>
      <c r="C1001" s="297" t="s">
        <v>153</v>
      </c>
      <c r="D1001" s="297" t="s">
        <v>5461</v>
      </c>
      <c r="E1001" s="138">
        <v>1650</v>
      </c>
      <c r="F1001" s="130" t="s">
        <v>5919</v>
      </c>
      <c r="G1001" s="297" t="s">
        <v>5920</v>
      </c>
      <c r="H1001" s="297" t="s">
        <v>2053</v>
      </c>
      <c r="I1001" s="297" t="s">
        <v>1305</v>
      </c>
      <c r="J1001" s="297" t="s">
        <v>2053</v>
      </c>
      <c r="K1001" s="292">
        <v>2</v>
      </c>
      <c r="L1001" s="292">
        <v>12</v>
      </c>
      <c r="M1001" s="300">
        <f t="shared" si="18"/>
        <v>19800</v>
      </c>
      <c r="N1001" s="292">
        <v>3</v>
      </c>
      <c r="O1001" s="292">
        <v>12</v>
      </c>
      <c r="P1001" s="300">
        <f t="shared" si="19"/>
        <v>19800</v>
      </c>
      <c r="Q1001" s="292">
        <v>2</v>
      </c>
      <c r="R1001" s="292">
        <v>12</v>
      </c>
    </row>
    <row r="1002" spans="1:18" s="40" customFormat="1" ht="24" x14ac:dyDescent="0.2">
      <c r="A1002" s="322" t="s">
        <v>5460</v>
      </c>
      <c r="B1002" s="295" t="s">
        <v>8075</v>
      </c>
      <c r="C1002" s="297" t="s">
        <v>153</v>
      </c>
      <c r="D1002" s="297" t="s">
        <v>5461</v>
      </c>
      <c r="E1002" s="138">
        <v>2900</v>
      </c>
      <c r="F1002" s="130" t="s">
        <v>2765</v>
      </c>
      <c r="G1002" s="297" t="s">
        <v>2766</v>
      </c>
      <c r="H1002" s="297" t="s">
        <v>586</v>
      </c>
      <c r="I1002" s="297" t="s">
        <v>1305</v>
      </c>
      <c r="J1002" s="297" t="s">
        <v>586</v>
      </c>
      <c r="K1002" s="292">
        <v>2</v>
      </c>
      <c r="L1002" s="292">
        <v>12</v>
      </c>
      <c r="M1002" s="300">
        <f t="shared" si="18"/>
        <v>34800</v>
      </c>
      <c r="N1002" s="292">
        <v>3</v>
      </c>
      <c r="O1002" s="292">
        <v>12</v>
      </c>
      <c r="P1002" s="300">
        <f t="shared" si="19"/>
        <v>34800</v>
      </c>
      <c r="Q1002" s="292">
        <v>2</v>
      </c>
      <c r="R1002" s="292">
        <v>12</v>
      </c>
    </row>
    <row r="1003" spans="1:18" s="40" customFormat="1" ht="24" x14ac:dyDescent="0.2">
      <c r="A1003" s="322" t="s">
        <v>5460</v>
      </c>
      <c r="B1003" s="130" t="s">
        <v>8078</v>
      </c>
      <c r="C1003" s="297" t="s">
        <v>153</v>
      </c>
      <c r="D1003" s="297" t="s">
        <v>5461</v>
      </c>
      <c r="E1003" s="138">
        <v>1500</v>
      </c>
      <c r="F1003" s="130" t="s">
        <v>5921</v>
      </c>
      <c r="G1003" s="297" t="s">
        <v>5922</v>
      </c>
      <c r="H1003" s="297" t="s">
        <v>1730</v>
      </c>
      <c r="I1003" s="297" t="s">
        <v>1305</v>
      </c>
      <c r="J1003" s="297" t="s">
        <v>1730</v>
      </c>
      <c r="K1003" s="292">
        <v>2</v>
      </c>
      <c r="L1003" s="292">
        <v>12</v>
      </c>
      <c r="M1003" s="300">
        <f t="shared" si="18"/>
        <v>18000</v>
      </c>
      <c r="N1003" s="292">
        <v>3</v>
      </c>
      <c r="O1003" s="292">
        <v>12</v>
      </c>
      <c r="P1003" s="300">
        <f t="shared" si="19"/>
        <v>18000</v>
      </c>
      <c r="Q1003" s="292">
        <v>2</v>
      </c>
      <c r="R1003" s="292">
        <v>12</v>
      </c>
    </row>
    <row r="1004" spans="1:18" s="40" customFormat="1" ht="24" x14ac:dyDescent="0.2">
      <c r="A1004" s="322" t="s">
        <v>5460</v>
      </c>
      <c r="B1004" s="295" t="s">
        <v>8075</v>
      </c>
      <c r="C1004" s="297" t="s">
        <v>153</v>
      </c>
      <c r="D1004" s="297" t="s">
        <v>5461</v>
      </c>
      <c r="E1004" s="138">
        <v>1800</v>
      </c>
      <c r="F1004" s="130" t="s">
        <v>5923</v>
      </c>
      <c r="G1004" s="297" t="s">
        <v>5924</v>
      </c>
      <c r="H1004" s="297" t="s">
        <v>579</v>
      </c>
      <c r="I1004" s="297" t="s">
        <v>1305</v>
      </c>
      <c r="J1004" s="297" t="s">
        <v>579</v>
      </c>
      <c r="K1004" s="292">
        <v>2</v>
      </c>
      <c r="L1004" s="292">
        <v>12</v>
      </c>
      <c r="M1004" s="300">
        <f t="shared" si="18"/>
        <v>21600</v>
      </c>
      <c r="N1004" s="292">
        <v>3</v>
      </c>
      <c r="O1004" s="292">
        <v>12</v>
      </c>
      <c r="P1004" s="300">
        <f t="shared" si="19"/>
        <v>21600</v>
      </c>
      <c r="Q1004" s="292">
        <v>2</v>
      </c>
      <c r="R1004" s="292">
        <v>12</v>
      </c>
    </row>
    <row r="1005" spans="1:18" s="40" customFormat="1" ht="24" x14ac:dyDescent="0.2">
      <c r="A1005" s="322" t="s">
        <v>5460</v>
      </c>
      <c r="B1005" s="295" t="s">
        <v>8075</v>
      </c>
      <c r="C1005" s="297" t="s">
        <v>153</v>
      </c>
      <c r="D1005" s="297" t="s">
        <v>5461</v>
      </c>
      <c r="E1005" s="138">
        <v>1800</v>
      </c>
      <c r="F1005" s="130" t="s">
        <v>5925</v>
      </c>
      <c r="G1005" s="297" t="s">
        <v>5926</v>
      </c>
      <c r="H1005" s="297" t="s">
        <v>821</v>
      </c>
      <c r="I1005" s="297" t="s">
        <v>1305</v>
      </c>
      <c r="J1005" s="297" t="s">
        <v>821</v>
      </c>
      <c r="K1005" s="292">
        <v>2</v>
      </c>
      <c r="L1005" s="292">
        <v>12</v>
      </c>
      <c r="M1005" s="300">
        <f t="shared" si="18"/>
        <v>21600</v>
      </c>
      <c r="N1005" s="292">
        <v>3</v>
      </c>
      <c r="O1005" s="292">
        <v>12</v>
      </c>
      <c r="P1005" s="300">
        <f t="shared" si="19"/>
        <v>21600</v>
      </c>
      <c r="Q1005" s="292">
        <v>2</v>
      </c>
      <c r="R1005" s="292">
        <v>12</v>
      </c>
    </row>
    <row r="1006" spans="1:18" s="40" customFormat="1" ht="24" x14ac:dyDescent="0.2">
      <c r="A1006" s="322" t="s">
        <v>5460</v>
      </c>
      <c r="B1006" s="130" t="s">
        <v>8078</v>
      </c>
      <c r="C1006" s="297" t="s">
        <v>153</v>
      </c>
      <c r="D1006" s="297" t="s">
        <v>5461</v>
      </c>
      <c r="E1006" s="138">
        <v>1500</v>
      </c>
      <c r="F1006" s="130" t="s">
        <v>5927</v>
      </c>
      <c r="G1006" s="297" t="s">
        <v>5928</v>
      </c>
      <c r="H1006" s="297" t="s">
        <v>821</v>
      </c>
      <c r="I1006" s="297" t="s">
        <v>1305</v>
      </c>
      <c r="J1006" s="297" t="s">
        <v>821</v>
      </c>
      <c r="K1006" s="292">
        <v>2</v>
      </c>
      <c r="L1006" s="292">
        <v>12</v>
      </c>
      <c r="M1006" s="300">
        <f t="shared" ref="M1006:M1069" si="20">E1006*L1006</f>
        <v>18000</v>
      </c>
      <c r="N1006" s="292">
        <v>3</v>
      </c>
      <c r="O1006" s="292">
        <v>12</v>
      </c>
      <c r="P1006" s="300">
        <f t="shared" ref="P1006:P1069" si="21">E1006*O1006</f>
        <v>18000</v>
      </c>
      <c r="Q1006" s="292">
        <v>2</v>
      </c>
      <c r="R1006" s="292">
        <v>12</v>
      </c>
    </row>
    <row r="1007" spans="1:18" s="40" customFormat="1" ht="24" x14ac:dyDescent="0.2">
      <c r="A1007" s="322" t="s">
        <v>5460</v>
      </c>
      <c r="B1007" s="295" t="s">
        <v>8075</v>
      </c>
      <c r="C1007" s="297" t="s">
        <v>153</v>
      </c>
      <c r="D1007" s="297" t="s">
        <v>5461</v>
      </c>
      <c r="E1007" s="138">
        <v>1800</v>
      </c>
      <c r="F1007" s="130" t="s">
        <v>5929</v>
      </c>
      <c r="G1007" s="297" t="s">
        <v>5930</v>
      </c>
      <c r="H1007" s="297" t="s">
        <v>579</v>
      </c>
      <c r="I1007" s="297" t="s">
        <v>1305</v>
      </c>
      <c r="J1007" s="297" t="s">
        <v>579</v>
      </c>
      <c r="K1007" s="292">
        <v>2</v>
      </c>
      <c r="L1007" s="292">
        <v>12</v>
      </c>
      <c r="M1007" s="300">
        <f t="shared" si="20"/>
        <v>21600</v>
      </c>
      <c r="N1007" s="292">
        <v>3</v>
      </c>
      <c r="O1007" s="292">
        <v>12</v>
      </c>
      <c r="P1007" s="300">
        <f t="shared" si="21"/>
        <v>21600</v>
      </c>
      <c r="Q1007" s="292">
        <v>2</v>
      </c>
      <c r="R1007" s="292">
        <v>12</v>
      </c>
    </row>
    <row r="1008" spans="1:18" s="40" customFormat="1" ht="24" x14ac:dyDescent="0.2">
      <c r="A1008" s="322" t="s">
        <v>5460</v>
      </c>
      <c r="B1008" s="295" t="s">
        <v>8075</v>
      </c>
      <c r="C1008" s="297" t="s">
        <v>153</v>
      </c>
      <c r="D1008" s="297" t="s">
        <v>5461</v>
      </c>
      <c r="E1008" s="138">
        <v>2900</v>
      </c>
      <c r="F1008" s="130" t="s">
        <v>2773</v>
      </c>
      <c r="G1008" s="297" t="s">
        <v>2774</v>
      </c>
      <c r="H1008" s="297" t="s">
        <v>586</v>
      </c>
      <c r="I1008" s="297" t="s">
        <v>1305</v>
      </c>
      <c r="J1008" s="297" t="s">
        <v>586</v>
      </c>
      <c r="K1008" s="292">
        <v>2</v>
      </c>
      <c r="L1008" s="292">
        <v>12</v>
      </c>
      <c r="M1008" s="300">
        <f t="shared" si="20"/>
        <v>34800</v>
      </c>
      <c r="N1008" s="292">
        <v>3</v>
      </c>
      <c r="O1008" s="292">
        <v>12</v>
      </c>
      <c r="P1008" s="300">
        <f t="shared" si="21"/>
        <v>34800</v>
      </c>
      <c r="Q1008" s="292">
        <v>2</v>
      </c>
      <c r="R1008" s="292">
        <v>12</v>
      </c>
    </row>
    <row r="1009" spans="1:18" s="40" customFormat="1" ht="24" x14ac:dyDescent="0.2">
      <c r="A1009" s="322" t="s">
        <v>5460</v>
      </c>
      <c r="B1009" s="295" t="s">
        <v>8075</v>
      </c>
      <c r="C1009" s="297" t="s">
        <v>153</v>
      </c>
      <c r="D1009" s="297" t="s">
        <v>5461</v>
      </c>
      <c r="E1009" s="138">
        <v>2900</v>
      </c>
      <c r="F1009" s="130" t="s">
        <v>5931</v>
      </c>
      <c r="G1009" s="297" t="s">
        <v>5932</v>
      </c>
      <c r="H1009" s="297" t="s">
        <v>586</v>
      </c>
      <c r="I1009" s="297" t="s">
        <v>1305</v>
      </c>
      <c r="J1009" s="297" t="s">
        <v>586</v>
      </c>
      <c r="K1009" s="292">
        <v>2</v>
      </c>
      <c r="L1009" s="292">
        <v>12</v>
      </c>
      <c r="M1009" s="300">
        <f t="shared" si="20"/>
        <v>34800</v>
      </c>
      <c r="N1009" s="292">
        <v>3</v>
      </c>
      <c r="O1009" s="292">
        <v>12</v>
      </c>
      <c r="P1009" s="300">
        <f t="shared" si="21"/>
        <v>34800</v>
      </c>
      <c r="Q1009" s="292">
        <v>2</v>
      </c>
      <c r="R1009" s="292">
        <v>12</v>
      </c>
    </row>
    <row r="1010" spans="1:18" s="40" customFormat="1" ht="24" x14ac:dyDescent="0.2">
      <c r="A1010" s="322" t="s">
        <v>5460</v>
      </c>
      <c r="B1010" s="295" t="s">
        <v>8075</v>
      </c>
      <c r="C1010" s="297" t="s">
        <v>153</v>
      </c>
      <c r="D1010" s="297" t="s">
        <v>5461</v>
      </c>
      <c r="E1010" s="138">
        <v>2900</v>
      </c>
      <c r="F1010" s="130" t="s">
        <v>5933</v>
      </c>
      <c r="G1010" s="297" t="s">
        <v>5934</v>
      </c>
      <c r="H1010" s="297" t="s">
        <v>586</v>
      </c>
      <c r="I1010" s="297" t="s">
        <v>1305</v>
      </c>
      <c r="J1010" s="297" t="s">
        <v>586</v>
      </c>
      <c r="K1010" s="292">
        <v>2</v>
      </c>
      <c r="L1010" s="292">
        <v>12</v>
      </c>
      <c r="M1010" s="300">
        <f t="shared" si="20"/>
        <v>34800</v>
      </c>
      <c r="N1010" s="292">
        <v>3</v>
      </c>
      <c r="O1010" s="292">
        <v>12</v>
      </c>
      <c r="P1010" s="300">
        <f t="shared" si="21"/>
        <v>34800</v>
      </c>
      <c r="Q1010" s="292">
        <v>2</v>
      </c>
      <c r="R1010" s="292">
        <v>12</v>
      </c>
    </row>
    <row r="1011" spans="1:18" s="40" customFormat="1" ht="24" x14ac:dyDescent="0.2">
      <c r="A1011" s="322" t="s">
        <v>5460</v>
      </c>
      <c r="B1011" s="295" t="s">
        <v>8075</v>
      </c>
      <c r="C1011" s="297" t="s">
        <v>153</v>
      </c>
      <c r="D1011" s="297" t="s">
        <v>5461</v>
      </c>
      <c r="E1011" s="138">
        <v>9000</v>
      </c>
      <c r="F1011" s="130" t="s">
        <v>5935</v>
      </c>
      <c r="G1011" s="297" t="s">
        <v>5936</v>
      </c>
      <c r="H1011" s="297" t="s">
        <v>3257</v>
      </c>
      <c r="I1011" s="297" t="s">
        <v>1305</v>
      </c>
      <c r="J1011" s="297" t="s">
        <v>3257</v>
      </c>
      <c r="K1011" s="292">
        <v>2</v>
      </c>
      <c r="L1011" s="292">
        <v>12</v>
      </c>
      <c r="M1011" s="300">
        <f t="shared" si="20"/>
        <v>108000</v>
      </c>
      <c r="N1011" s="292">
        <v>3</v>
      </c>
      <c r="O1011" s="292">
        <v>12</v>
      </c>
      <c r="P1011" s="300">
        <f t="shared" si="21"/>
        <v>108000</v>
      </c>
      <c r="Q1011" s="292">
        <v>2</v>
      </c>
      <c r="R1011" s="292">
        <v>12</v>
      </c>
    </row>
    <row r="1012" spans="1:18" s="40" customFormat="1" ht="24" x14ac:dyDescent="0.2">
      <c r="A1012" s="322" t="s">
        <v>5460</v>
      </c>
      <c r="B1012" s="295" t="s">
        <v>8075</v>
      </c>
      <c r="C1012" s="297" t="s">
        <v>153</v>
      </c>
      <c r="D1012" s="297" t="s">
        <v>5461</v>
      </c>
      <c r="E1012" s="138">
        <v>2000</v>
      </c>
      <c r="F1012" s="130" t="s">
        <v>5937</v>
      </c>
      <c r="G1012" s="297" t="s">
        <v>5938</v>
      </c>
      <c r="H1012" s="297" t="s">
        <v>597</v>
      </c>
      <c r="I1012" s="297" t="s">
        <v>1305</v>
      </c>
      <c r="J1012" s="297" t="s">
        <v>597</v>
      </c>
      <c r="K1012" s="292">
        <v>2</v>
      </c>
      <c r="L1012" s="292">
        <v>12</v>
      </c>
      <c r="M1012" s="300">
        <f t="shared" si="20"/>
        <v>24000</v>
      </c>
      <c r="N1012" s="292">
        <v>3</v>
      </c>
      <c r="O1012" s="292">
        <v>12</v>
      </c>
      <c r="P1012" s="300">
        <f t="shared" si="21"/>
        <v>24000</v>
      </c>
      <c r="Q1012" s="292">
        <v>2</v>
      </c>
      <c r="R1012" s="292">
        <v>12</v>
      </c>
    </row>
    <row r="1013" spans="1:18" s="40" customFormat="1" ht="24" x14ac:dyDescent="0.2">
      <c r="A1013" s="322" t="s">
        <v>5460</v>
      </c>
      <c r="B1013" s="295" t="s">
        <v>8075</v>
      </c>
      <c r="C1013" s="297" t="s">
        <v>153</v>
      </c>
      <c r="D1013" s="297" t="s">
        <v>5461</v>
      </c>
      <c r="E1013" s="138">
        <v>2900</v>
      </c>
      <c r="F1013" s="130" t="s">
        <v>5939</v>
      </c>
      <c r="G1013" s="297" t="s">
        <v>5940</v>
      </c>
      <c r="H1013" s="297" t="s">
        <v>586</v>
      </c>
      <c r="I1013" s="297" t="s">
        <v>1305</v>
      </c>
      <c r="J1013" s="297" t="s">
        <v>586</v>
      </c>
      <c r="K1013" s="292">
        <v>2</v>
      </c>
      <c r="L1013" s="292">
        <v>12</v>
      </c>
      <c r="M1013" s="300">
        <f t="shared" si="20"/>
        <v>34800</v>
      </c>
      <c r="N1013" s="292">
        <v>3</v>
      </c>
      <c r="O1013" s="292">
        <v>12</v>
      </c>
      <c r="P1013" s="300">
        <f t="shared" si="21"/>
        <v>34800</v>
      </c>
      <c r="Q1013" s="292">
        <v>2</v>
      </c>
      <c r="R1013" s="292">
        <v>12</v>
      </c>
    </row>
    <row r="1014" spans="1:18" s="40" customFormat="1" ht="24" x14ac:dyDescent="0.2">
      <c r="A1014" s="322" t="s">
        <v>5460</v>
      </c>
      <c r="B1014" s="295" t="s">
        <v>8075</v>
      </c>
      <c r="C1014" s="297" t="s">
        <v>153</v>
      </c>
      <c r="D1014" s="297" t="s">
        <v>5461</v>
      </c>
      <c r="E1014" s="138">
        <v>2900</v>
      </c>
      <c r="F1014" s="130" t="s">
        <v>5941</v>
      </c>
      <c r="G1014" s="297" t="s">
        <v>5942</v>
      </c>
      <c r="H1014" s="297" t="s">
        <v>586</v>
      </c>
      <c r="I1014" s="297" t="s">
        <v>1305</v>
      </c>
      <c r="J1014" s="297" t="s">
        <v>586</v>
      </c>
      <c r="K1014" s="292">
        <v>2</v>
      </c>
      <c r="L1014" s="292">
        <v>12</v>
      </c>
      <c r="M1014" s="300">
        <f t="shared" si="20"/>
        <v>34800</v>
      </c>
      <c r="N1014" s="292">
        <v>3</v>
      </c>
      <c r="O1014" s="292">
        <v>12</v>
      </c>
      <c r="P1014" s="300">
        <f t="shared" si="21"/>
        <v>34800</v>
      </c>
      <c r="Q1014" s="292">
        <v>2</v>
      </c>
      <c r="R1014" s="292">
        <v>12</v>
      </c>
    </row>
    <row r="1015" spans="1:18" s="40" customFormat="1" ht="24" x14ac:dyDescent="0.2">
      <c r="A1015" s="322" t="s">
        <v>5460</v>
      </c>
      <c r="B1015" s="295" t="s">
        <v>8075</v>
      </c>
      <c r="C1015" s="297" t="s">
        <v>153</v>
      </c>
      <c r="D1015" s="297" t="s">
        <v>5461</v>
      </c>
      <c r="E1015" s="138">
        <v>1500</v>
      </c>
      <c r="F1015" s="130" t="s">
        <v>5943</v>
      </c>
      <c r="G1015" s="297" t="s">
        <v>5944</v>
      </c>
      <c r="H1015" s="297" t="s">
        <v>579</v>
      </c>
      <c r="I1015" s="297" t="s">
        <v>1305</v>
      </c>
      <c r="J1015" s="297" t="s">
        <v>579</v>
      </c>
      <c r="K1015" s="292">
        <v>2</v>
      </c>
      <c r="L1015" s="292">
        <v>12</v>
      </c>
      <c r="M1015" s="300">
        <f t="shared" si="20"/>
        <v>18000</v>
      </c>
      <c r="N1015" s="292">
        <v>3</v>
      </c>
      <c r="O1015" s="292">
        <v>12</v>
      </c>
      <c r="P1015" s="300">
        <f t="shared" si="21"/>
        <v>18000</v>
      </c>
      <c r="Q1015" s="292">
        <v>2</v>
      </c>
      <c r="R1015" s="292">
        <v>12</v>
      </c>
    </row>
    <row r="1016" spans="1:18" s="40" customFormat="1" ht="24" x14ac:dyDescent="0.2">
      <c r="A1016" s="322" t="s">
        <v>5460</v>
      </c>
      <c r="B1016" s="295" t="s">
        <v>8075</v>
      </c>
      <c r="C1016" s="297" t="s">
        <v>153</v>
      </c>
      <c r="D1016" s="297" t="s">
        <v>5461</v>
      </c>
      <c r="E1016" s="138">
        <v>1500</v>
      </c>
      <c r="F1016" s="130" t="s">
        <v>5945</v>
      </c>
      <c r="G1016" s="297" t="s">
        <v>5946</v>
      </c>
      <c r="H1016" s="297" t="s">
        <v>717</v>
      </c>
      <c r="I1016" s="297" t="s">
        <v>1305</v>
      </c>
      <c r="J1016" s="297" t="s">
        <v>717</v>
      </c>
      <c r="K1016" s="292">
        <v>2</v>
      </c>
      <c r="L1016" s="292">
        <v>12</v>
      </c>
      <c r="M1016" s="300">
        <f t="shared" si="20"/>
        <v>18000</v>
      </c>
      <c r="N1016" s="292">
        <v>3</v>
      </c>
      <c r="O1016" s="292">
        <v>12</v>
      </c>
      <c r="P1016" s="300">
        <f t="shared" si="21"/>
        <v>18000</v>
      </c>
      <c r="Q1016" s="292">
        <v>2</v>
      </c>
      <c r="R1016" s="292">
        <v>12</v>
      </c>
    </row>
    <row r="1017" spans="1:18" s="40" customFormat="1" ht="24" x14ac:dyDescent="0.2">
      <c r="A1017" s="322" t="s">
        <v>5460</v>
      </c>
      <c r="B1017" s="295" t="s">
        <v>8075</v>
      </c>
      <c r="C1017" s="297" t="s">
        <v>153</v>
      </c>
      <c r="D1017" s="297" t="s">
        <v>5461</v>
      </c>
      <c r="E1017" s="138">
        <v>1500</v>
      </c>
      <c r="F1017" s="130" t="s">
        <v>5947</v>
      </c>
      <c r="G1017" s="297" t="s">
        <v>5948</v>
      </c>
      <c r="H1017" s="297" t="s">
        <v>579</v>
      </c>
      <c r="I1017" s="297" t="s">
        <v>1305</v>
      </c>
      <c r="J1017" s="297" t="s">
        <v>579</v>
      </c>
      <c r="K1017" s="292">
        <v>2</v>
      </c>
      <c r="L1017" s="292">
        <v>12</v>
      </c>
      <c r="M1017" s="300">
        <f t="shared" si="20"/>
        <v>18000</v>
      </c>
      <c r="N1017" s="292">
        <v>3</v>
      </c>
      <c r="O1017" s="292">
        <v>12</v>
      </c>
      <c r="P1017" s="300">
        <f t="shared" si="21"/>
        <v>18000</v>
      </c>
      <c r="Q1017" s="292">
        <v>2</v>
      </c>
      <c r="R1017" s="292">
        <v>12</v>
      </c>
    </row>
    <row r="1018" spans="1:18" s="40" customFormat="1" ht="24" x14ac:dyDescent="0.2">
      <c r="A1018" s="322" t="s">
        <v>5460</v>
      </c>
      <c r="B1018" s="295" t="s">
        <v>8075</v>
      </c>
      <c r="C1018" s="297" t="s">
        <v>153</v>
      </c>
      <c r="D1018" s="297" t="s">
        <v>5461</v>
      </c>
      <c r="E1018" s="138">
        <v>2900</v>
      </c>
      <c r="F1018" s="130" t="s">
        <v>5949</v>
      </c>
      <c r="G1018" s="297" t="s">
        <v>5950</v>
      </c>
      <c r="H1018" s="297" t="s">
        <v>586</v>
      </c>
      <c r="I1018" s="297" t="s">
        <v>1305</v>
      </c>
      <c r="J1018" s="297" t="s">
        <v>586</v>
      </c>
      <c r="K1018" s="292">
        <v>2</v>
      </c>
      <c r="L1018" s="292">
        <v>12</v>
      </c>
      <c r="M1018" s="300">
        <f t="shared" si="20"/>
        <v>34800</v>
      </c>
      <c r="N1018" s="292">
        <v>3</v>
      </c>
      <c r="O1018" s="292">
        <v>12</v>
      </c>
      <c r="P1018" s="300">
        <f t="shared" si="21"/>
        <v>34800</v>
      </c>
      <c r="Q1018" s="292">
        <v>2</v>
      </c>
      <c r="R1018" s="292">
        <v>12</v>
      </c>
    </row>
    <row r="1019" spans="1:18" s="40" customFormat="1" ht="24" x14ac:dyDescent="0.2">
      <c r="A1019" s="322" t="s">
        <v>5460</v>
      </c>
      <c r="B1019" s="295" t="s">
        <v>8075</v>
      </c>
      <c r="C1019" s="297" t="s">
        <v>153</v>
      </c>
      <c r="D1019" s="297" t="s">
        <v>5461</v>
      </c>
      <c r="E1019" s="138">
        <v>1500</v>
      </c>
      <c r="F1019" s="130" t="s">
        <v>5951</v>
      </c>
      <c r="G1019" s="297" t="s">
        <v>5952</v>
      </c>
      <c r="H1019" s="297" t="s">
        <v>5692</v>
      </c>
      <c r="I1019" s="297" t="s">
        <v>1305</v>
      </c>
      <c r="J1019" s="297" t="s">
        <v>5692</v>
      </c>
      <c r="K1019" s="292">
        <v>2</v>
      </c>
      <c r="L1019" s="292">
        <v>12</v>
      </c>
      <c r="M1019" s="300">
        <f t="shared" si="20"/>
        <v>18000</v>
      </c>
      <c r="N1019" s="292">
        <v>3</v>
      </c>
      <c r="O1019" s="292">
        <v>12</v>
      </c>
      <c r="P1019" s="300">
        <f t="shared" si="21"/>
        <v>18000</v>
      </c>
      <c r="Q1019" s="292">
        <v>2</v>
      </c>
      <c r="R1019" s="292">
        <v>12</v>
      </c>
    </row>
    <row r="1020" spans="1:18" s="40" customFormat="1" ht="24" x14ac:dyDescent="0.2">
      <c r="A1020" s="322" t="s">
        <v>5460</v>
      </c>
      <c r="B1020" s="295" t="s">
        <v>8075</v>
      </c>
      <c r="C1020" s="297" t="s">
        <v>153</v>
      </c>
      <c r="D1020" s="297" t="s">
        <v>5461</v>
      </c>
      <c r="E1020" s="138">
        <v>2900</v>
      </c>
      <c r="F1020" s="130" t="s">
        <v>5953</v>
      </c>
      <c r="G1020" s="297" t="s">
        <v>5954</v>
      </c>
      <c r="H1020" s="297" t="s">
        <v>586</v>
      </c>
      <c r="I1020" s="297" t="s">
        <v>1305</v>
      </c>
      <c r="J1020" s="297" t="s">
        <v>586</v>
      </c>
      <c r="K1020" s="292">
        <v>2</v>
      </c>
      <c r="L1020" s="292">
        <v>12</v>
      </c>
      <c r="M1020" s="300">
        <f t="shared" si="20"/>
        <v>34800</v>
      </c>
      <c r="N1020" s="292">
        <v>3</v>
      </c>
      <c r="O1020" s="292">
        <v>12</v>
      </c>
      <c r="P1020" s="300">
        <f t="shared" si="21"/>
        <v>34800</v>
      </c>
      <c r="Q1020" s="292">
        <v>2</v>
      </c>
      <c r="R1020" s="292">
        <v>12</v>
      </c>
    </row>
    <row r="1021" spans="1:18" s="40" customFormat="1" ht="24" x14ac:dyDescent="0.2">
      <c r="A1021" s="322" t="s">
        <v>5460</v>
      </c>
      <c r="B1021" s="295" t="s">
        <v>8075</v>
      </c>
      <c r="C1021" s="297" t="s">
        <v>153</v>
      </c>
      <c r="D1021" s="297" t="s">
        <v>5461</v>
      </c>
      <c r="E1021" s="138">
        <v>1800</v>
      </c>
      <c r="F1021" s="130" t="s">
        <v>5955</v>
      </c>
      <c r="G1021" s="297" t="s">
        <v>5956</v>
      </c>
      <c r="H1021" s="297" t="s">
        <v>821</v>
      </c>
      <c r="I1021" s="297" t="s">
        <v>1305</v>
      </c>
      <c r="J1021" s="297" t="s">
        <v>821</v>
      </c>
      <c r="K1021" s="292">
        <v>2</v>
      </c>
      <c r="L1021" s="292">
        <v>12</v>
      </c>
      <c r="M1021" s="300">
        <f t="shared" si="20"/>
        <v>21600</v>
      </c>
      <c r="N1021" s="292">
        <v>3</v>
      </c>
      <c r="O1021" s="292">
        <v>12</v>
      </c>
      <c r="P1021" s="300">
        <f t="shared" si="21"/>
        <v>21600</v>
      </c>
      <c r="Q1021" s="292">
        <v>2</v>
      </c>
      <c r="R1021" s="292">
        <v>12</v>
      </c>
    </row>
    <row r="1022" spans="1:18" s="40" customFormat="1" ht="24" x14ac:dyDescent="0.2">
      <c r="A1022" s="322" t="s">
        <v>5460</v>
      </c>
      <c r="B1022" s="295" t="s">
        <v>8075</v>
      </c>
      <c r="C1022" s="297" t="s">
        <v>153</v>
      </c>
      <c r="D1022" s="297" t="s">
        <v>5461</v>
      </c>
      <c r="E1022" s="138">
        <v>1800</v>
      </c>
      <c r="F1022" s="130" t="s">
        <v>5957</v>
      </c>
      <c r="G1022" s="297" t="s">
        <v>5958</v>
      </c>
      <c r="H1022" s="297" t="s">
        <v>579</v>
      </c>
      <c r="I1022" s="297" t="s">
        <v>1305</v>
      </c>
      <c r="J1022" s="297" t="s">
        <v>579</v>
      </c>
      <c r="K1022" s="292">
        <v>2</v>
      </c>
      <c r="L1022" s="292">
        <v>12</v>
      </c>
      <c r="M1022" s="300">
        <f t="shared" si="20"/>
        <v>21600</v>
      </c>
      <c r="N1022" s="292">
        <v>3</v>
      </c>
      <c r="O1022" s="292">
        <v>12</v>
      </c>
      <c r="P1022" s="300">
        <f t="shared" si="21"/>
        <v>21600</v>
      </c>
      <c r="Q1022" s="292">
        <v>2</v>
      </c>
      <c r="R1022" s="292">
        <v>12</v>
      </c>
    </row>
    <row r="1023" spans="1:18" s="40" customFormat="1" ht="24" x14ac:dyDescent="0.2">
      <c r="A1023" s="322" t="s">
        <v>5460</v>
      </c>
      <c r="B1023" s="295" t="s">
        <v>8075</v>
      </c>
      <c r="C1023" s="297" t="s">
        <v>153</v>
      </c>
      <c r="D1023" s="297" t="s">
        <v>5461</v>
      </c>
      <c r="E1023" s="138">
        <v>1500</v>
      </c>
      <c r="F1023" s="130" t="s">
        <v>5959</v>
      </c>
      <c r="G1023" s="297" t="s">
        <v>5960</v>
      </c>
      <c r="H1023" s="297" t="s">
        <v>579</v>
      </c>
      <c r="I1023" s="297" t="s">
        <v>1305</v>
      </c>
      <c r="J1023" s="297" t="s">
        <v>579</v>
      </c>
      <c r="K1023" s="292">
        <v>2</v>
      </c>
      <c r="L1023" s="292">
        <v>12</v>
      </c>
      <c r="M1023" s="300">
        <f t="shared" si="20"/>
        <v>18000</v>
      </c>
      <c r="N1023" s="292">
        <v>3</v>
      </c>
      <c r="O1023" s="292">
        <v>12</v>
      </c>
      <c r="P1023" s="300">
        <f t="shared" si="21"/>
        <v>18000</v>
      </c>
      <c r="Q1023" s="292">
        <v>2</v>
      </c>
      <c r="R1023" s="292">
        <v>12</v>
      </c>
    </row>
    <row r="1024" spans="1:18" s="40" customFormat="1" ht="24" x14ac:dyDescent="0.2">
      <c r="A1024" s="322" t="s">
        <v>5460</v>
      </c>
      <c r="B1024" s="295" t="s">
        <v>8075</v>
      </c>
      <c r="C1024" s="297" t="s">
        <v>153</v>
      </c>
      <c r="D1024" s="297" t="s">
        <v>5461</v>
      </c>
      <c r="E1024" s="138">
        <v>1500</v>
      </c>
      <c r="F1024" s="130" t="s">
        <v>5961</v>
      </c>
      <c r="G1024" s="297" t="s">
        <v>5962</v>
      </c>
      <c r="H1024" s="297" t="s">
        <v>579</v>
      </c>
      <c r="I1024" s="297" t="s">
        <v>1305</v>
      </c>
      <c r="J1024" s="297" t="s">
        <v>579</v>
      </c>
      <c r="K1024" s="292">
        <v>2</v>
      </c>
      <c r="L1024" s="292">
        <v>12</v>
      </c>
      <c r="M1024" s="300">
        <f t="shared" si="20"/>
        <v>18000</v>
      </c>
      <c r="N1024" s="292">
        <v>3</v>
      </c>
      <c r="O1024" s="292">
        <v>12</v>
      </c>
      <c r="P1024" s="300">
        <f t="shared" si="21"/>
        <v>18000</v>
      </c>
      <c r="Q1024" s="292">
        <v>2</v>
      </c>
      <c r="R1024" s="292">
        <v>12</v>
      </c>
    </row>
    <row r="1025" spans="1:18" s="40" customFormat="1" ht="24" x14ac:dyDescent="0.2">
      <c r="A1025" s="322" t="s">
        <v>5460</v>
      </c>
      <c r="B1025" s="295" t="s">
        <v>8075</v>
      </c>
      <c r="C1025" s="297" t="s">
        <v>153</v>
      </c>
      <c r="D1025" s="297" t="s">
        <v>5461</v>
      </c>
      <c r="E1025" s="138">
        <v>1650</v>
      </c>
      <c r="F1025" s="130" t="s">
        <v>5963</v>
      </c>
      <c r="G1025" s="297" t="s">
        <v>5964</v>
      </c>
      <c r="H1025" s="297" t="s">
        <v>2053</v>
      </c>
      <c r="I1025" s="297" t="s">
        <v>1305</v>
      </c>
      <c r="J1025" s="297" t="s">
        <v>2053</v>
      </c>
      <c r="K1025" s="292">
        <v>2</v>
      </c>
      <c r="L1025" s="292">
        <v>12</v>
      </c>
      <c r="M1025" s="300">
        <f t="shared" si="20"/>
        <v>19800</v>
      </c>
      <c r="N1025" s="292">
        <v>3</v>
      </c>
      <c r="O1025" s="292">
        <v>12</v>
      </c>
      <c r="P1025" s="300">
        <f t="shared" si="21"/>
        <v>19800</v>
      </c>
      <c r="Q1025" s="292">
        <v>2</v>
      </c>
      <c r="R1025" s="292">
        <v>12</v>
      </c>
    </row>
    <row r="1026" spans="1:18" s="40" customFormat="1" ht="24" x14ac:dyDescent="0.2">
      <c r="A1026" s="322" t="s">
        <v>5460</v>
      </c>
      <c r="B1026" s="295" t="s">
        <v>8075</v>
      </c>
      <c r="C1026" s="297" t="s">
        <v>153</v>
      </c>
      <c r="D1026" s="297" t="s">
        <v>5461</v>
      </c>
      <c r="E1026" s="138">
        <v>5200</v>
      </c>
      <c r="F1026" s="130" t="s">
        <v>5965</v>
      </c>
      <c r="G1026" s="297" t="s">
        <v>5966</v>
      </c>
      <c r="H1026" s="297" t="s">
        <v>682</v>
      </c>
      <c r="I1026" s="297" t="s">
        <v>1305</v>
      </c>
      <c r="J1026" s="297" t="s">
        <v>682</v>
      </c>
      <c r="K1026" s="292">
        <v>2</v>
      </c>
      <c r="L1026" s="292">
        <v>12</v>
      </c>
      <c r="M1026" s="300">
        <f t="shared" si="20"/>
        <v>62400</v>
      </c>
      <c r="N1026" s="292">
        <v>3</v>
      </c>
      <c r="O1026" s="292">
        <v>12</v>
      </c>
      <c r="P1026" s="300">
        <f t="shared" si="21"/>
        <v>62400</v>
      </c>
      <c r="Q1026" s="292">
        <v>2</v>
      </c>
      <c r="R1026" s="292">
        <v>12</v>
      </c>
    </row>
    <row r="1027" spans="1:18" s="40" customFormat="1" ht="24" x14ac:dyDescent="0.2">
      <c r="A1027" s="322" t="s">
        <v>5460</v>
      </c>
      <c r="B1027" s="295" t="s">
        <v>8075</v>
      </c>
      <c r="C1027" s="297" t="s">
        <v>153</v>
      </c>
      <c r="D1027" s="297" t="s">
        <v>5461</v>
      </c>
      <c r="E1027" s="138">
        <v>1500</v>
      </c>
      <c r="F1027" s="130" t="s">
        <v>5967</v>
      </c>
      <c r="G1027" s="297" t="s">
        <v>5968</v>
      </c>
      <c r="H1027" s="297" t="s">
        <v>579</v>
      </c>
      <c r="I1027" s="297" t="s">
        <v>1305</v>
      </c>
      <c r="J1027" s="297" t="s">
        <v>579</v>
      </c>
      <c r="K1027" s="292">
        <v>2</v>
      </c>
      <c r="L1027" s="292">
        <v>12</v>
      </c>
      <c r="M1027" s="300">
        <f t="shared" si="20"/>
        <v>18000</v>
      </c>
      <c r="N1027" s="292">
        <v>3</v>
      </c>
      <c r="O1027" s="292">
        <v>12</v>
      </c>
      <c r="P1027" s="300">
        <f t="shared" si="21"/>
        <v>18000</v>
      </c>
      <c r="Q1027" s="292">
        <v>2</v>
      </c>
      <c r="R1027" s="292">
        <v>12</v>
      </c>
    </row>
    <row r="1028" spans="1:18" s="40" customFormat="1" ht="24" x14ac:dyDescent="0.2">
      <c r="A1028" s="322" t="s">
        <v>5460</v>
      </c>
      <c r="B1028" s="295" t="s">
        <v>8075</v>
      </c>
      <c r="C1028" s="297" t="s">
        <v>153</v>
      </c>
      <c r="D1028" s="297" t="s">
        <v>5461</v>
      </c>
      <c r="E1028" s="138">
        <v>1500</v>
      </c>
      <c r="F1028" s="130" t="s">
        <v>5969</v>
      </c>
      <c r="G1028" s="297" t="s">
        <v>5970</v>
      </c>
      <c r="H1028" s="297" t="s">
        <v>579</v>
      </c>
      <c r="I1028" s="297" t="s">
        <v>1305</v>
      </c>
      <c r="J1028" s="297" t="s">
        <v>579</v>
      </c>
      <c r="K1028" s="292">
        <v>2</v>
      </c>
      <c r="L1028" s="292">
        <v>12</v>
      </c>
      <c r="M1028" s="300">
        <f t="shared" si="20"/>
        <v>18000</v>
      </c>
      <c r="N1028" s="292">
        <v>3</v>
      </c>
      <c r="O1028" s="292">
        <v>12</v>
      </c>
      <c r="P1028" s="300">
        <f t="shared" si="21"/>
        <v>18000</v>
      </c>
      <c r="Q1028" s="292">
        <v>2</v>
      </c>
      <c r="R1028" s="292">
        <v>12</v>
      </c>
    </row>
    <row r="1029" spans="1:18" s="40" customFormat="1" ht="24" x14ac:dyDescent="0.2">
      <c r="A1029" s="322" t="s">
        <v>5460</v>
      </c>
      <c r="B1029" s="295" t="s">
        <v>8075</v>
      </c>
      <c r="C1029" s="297" t="s">
        <v>153</v>
      </c>
      <c r="D1029" s="297" t="s">
        <v>5461</v>
      </c>
      <c r="E1029" s="138">
        <v>1800</v>
      </c>
      <c r="F1029" s="130" t="s">
        <v>5971</v>
      </c>
      <c r="G1029" s="297" t="s">
        <v>5972</v>
      </c>
      <c r="H1029" s="297" t="s">
        <v>579</v>
      </c>
      <c r="I1029" s="297" t="s">
        <v>1305</v>
      </c>
      <c r="J1029" s="297" t="s">
        <v>579</v>
      </c>
      <c r="K1029" s="292">
        <v>2</v>
      </c>
      <c r="L1029" s="292">
        <v>12</v>
      </c>
      <c r="M1029" s="300">
        <f t="shared" si="20"/>
        <v>21600</v>
      </c>
      <c r="N1029" s="292">
        <v>3</v>
      </c>
      <c r="O1029" s="292">
        <v>12</v>
      </c>
      <c r="P1029" s="300">
        <f t="shared" si="21"/>
        <v>21600</v>
      </c>
      <c r="Q1029" s="292">
        <v>2</v>
      </c>
      <c r="R1029" s="292">
        <v>12</v>
      </c>
    </row>
    <row r="1030" spans="1:18" s="40" customFormat="1" ht="24" x14ac:dyDescent="0.2">
      <c r="A1030" s="322" t="s">
        <v>5460</v>
      </c>
      <c r="B1030" s="295" t="s">
        <v>8075</v>
      </c>
      <c r="C1030" s="297" t="s">
        <v>153</v>
      </c>
      <c r="D1030" s="297" t="s">
        <v>5461</v>
      </c>
      <c r="E1030" s="138">
        <v>1800</v>
      </c>
      <c r="F1030" s="130" t="s">
        <v>5973</v>
      </c>
      <c r="G1030" s="297" t="s">
        <v>5974</v>
      </c>
      <c r="H1030" s="297" t="s">
        <v>579</v>
      </c>
      <c r="I1030" s="297" t="s">
        <v>1305</v>
      </c>
      <c r="J1030" s="297" t="s">
        <v>579</v>
      </c>
      <c r="K1030" s="292">
        <v>2</v>
      </c>
      <c r="L1030" s="292">
        <v>12</v>
      </c>
      <c r="M1030" s="300">
        <f t="shared" si="20"/>
        <v>21600</v>
      </c>
      <c r="N1030" s="292">
        <v>3</v>
      </c>
      <c r="O1030" s="292">
        <v>12</v>
      </c>
      <c r="P1030" s="300">
        <f t="shared" si="21"/>
        <v>21600</v>
      </c>
      <c r="Q1030" s="292">
        <v>2</v>
      </c>
      <c r="R1030" s="292">
        <v>12</v>
      </c>
    </row>
    <row r="1031" spans="1:18" s="40" customFormat="1" ht="24" x14ac:dyDescent="0.2">
      <c r="A1031" s="322" t="s">
        <v>5460</v>
      </c>
      <c r="B1031" s="295" t="s">
        <v>8075</v>
      </c>
      <c r="C1031" s="297" t="s">
        <v>153</v>
      </c>
      <c r="D1031" s="297" t="s">
        <v>5461</v>
      </c>
      <c r="E1031" s="138">
        <v>1800</v>
      </c>
      <c r="F1031" s="130" t="s">
        <v>5975</v>
      </c>
      <c r="G1031" s="297" t="s">
        <v>5976</v>
      </c>
      <c r="H1031" s="297" t="s">
        <v>821</v>
      </c>
      <c r="I1031" s="297" t="s">
        <v>1305</v>
      </c>
      <c r="J1031" s="297" t="s">
        <v>821</v>
      </c>
      <c r="K1031" s="292">
        <v>2</v>
      </c>
      <c r="L1031" s="292">
        <v>12</v>
      </c>
      <c r="M1031" s="300">
        <f t="shared" si="20"/>
        <v>21600</v>
      </c>
      <c r="N1031" s="292">
        <v>3</v>
      </c>
      <c r="O1031" s="292">
        <v>12</v>
      </c>
      <c r="P1031" s="300">
        <f t="shared" si="21"/>
        <v>21600</v>
      </c>
      <c r="Q1031" s="292">
        <v>2</v>
      </c>
      <c r="R1031" s="292">
        <v>12</v>
      </c>
    </row>
    <row r="1032" spans="1:18" s="40" customFormat="1" ht="24" x14ac:dyDescent="0.2">
      <c r="A1032" s="322" t="s">
        <v>5460</v>
      </c>
      <c r="B1032" s="295" t="s">
        <v>8075</v>
      </c>
      <c r="C1032" s="297" t="s">
        <v>153</v>
      </c>
      <c r="D1032" s="297" t="s">
        <v>5461</v>
      </c>
      <c r="E1032" s="138">
        <v>1350</v>
      </c>
      <c r="F1032" s="130" t="s">
        <v>5977</v>
      </c>
      <c r="G1032" s="297" t="s">
        <v>5978</v>
      </c>
      <c r="H1032" s="297" t="s">
        <v>655</v>
      </c>
      <c r="I1032" s="297" t="s">
        <v>1305</v>
      </c>
      <c r="J1032" s="297" t="s">
        <v>655</v>
      </c>
      <c r="K1032" s="292">
        <v>2</v>
      </c>
      <c r="L1032" s="292">
        <v>12</v>
      </c>
      <c r="M1032" s="300">
        <f t="shared" si="20"/>
        <v>16200</v>
      </c>
      <c r="N1032" s="292">
        <v>3</v>
      </c>
      <c r="O1032" s="292">
        <v>12</v>
      </c>
      <c r="P1032" s="300">
        <f t="shared" si="21"/>
        <v>16200</v>
      </c>
      <c r="Q1032" s="292">
        <v>2</v>
      </c>
      <c r="R1032" s="292">
        <v>12</v>
      </c>
    </row>
    <row r="1033" spans="1:18" s="40" customFormat="1" ht="24" x14ac:dyDescent="0.2">
      <c r="A1033" s="322" t="s">
        <v>5460</v>
      </c>
      <c r="B1033" s="295" t="s">
        <v>8075</v>
      </c>
      <c r="C1033" s="297" t="s">
        <v>153</v>
      </c>
      <c r="D1033" s="297" t="s">
        <v>5461</v>
      </c>
      <c r="E1033" s="138">
        <v>1500</v>
      </c>
      <c r="F1033" s="130" t="s">
        <v>5979</v>
      </c>
      <c r="G1033" s="297" t="s">
        <v>5980</v>
      </c>
      <c r="H1033" s="297" t="s">
        <v>579</v>
      </c>
      <c r="I1033" s="297" t="s">
        <v>1305</v>
      </c>
      <c r="J1033" s="297" t="s">
        <v>579</v>
      </c>
      <c r="K1033" s="292">
        <v>2</v>
      </c>
      <c r="L1033" s="292">
        <v>12</v>
      </c>
      <c r="M1033" s="300">
        <f t="shared" si="20"/>
        <v>18000</v>
      </c>
      <c r="N1033" s="292">
        <v>3</v>
      </c>
      <c r="O1033" s="292">
        <v>12</v>
      </c>
      <c r="P1033" s="300">
        <f t="shared" si="21"/>
        <v>18000</v>
      </c>
      <c r="Q1033" s="292">
        <v>2</v>
      </c>
      <c r="R1033" s="292">
        <v>12</v>
      </c>
    </row>
    <row r="1034" spans="1:18" s="40" customFormat="1" ht="24" x14ac:dyDescent="0.2">
      <c r="A1034" s="322" t="s">
        <v>5460</v>
      </c>
      <c r="B1034" s="295" t="s">
        <v>8075</v>
      </c>
      <c r="C1034" s="297" t="s">
        <v>153</v>
      </c>
      <c r="D1034" s="297" t="s">
        <v>5461</v>
      </c>
      <c r="E1034" s="138">
        <v>1500</v>
      </c>
      <c r="F1034" s="130" t="s">
        <v>5981</v>
      </c>
      <c r="G1034" s="297" t="s">
        <v>5982</v>
      </c>
      <c r="H1034" s="297" t="s">
        <v>5692</v>
      </c>
      <c r="I1034" s="297" t="s">
        <v>1305</v>
      </c>
      <c r="J1034" s="297" t="s">
        <v>5692</v>
      </c>
      <c r="K1034" s="292">
        <v>2</v>
      </c>
      <c r="L1034" s="292">
        <v>12</v>
      </c>
      <c r="M1034" s="300">
        <f t="shared" si="20"/>
        <v>18000</v>
      </c>
      <c r="N1034" s="292">
        <v>3</v>
      </c>
      <c r="O1034" s="292">
        <v>12</v>
      </c>
      <c r="P1034" s="300">
        <f t="shared" si="21"/>
        <v>18000</v>
      </c>
      <c r="Q1034" s="292">
        <v>2</v>
      </c>
      <c r="R1034" s="292">
        <v>12</v>
      </c>
    </row>
    <row r="1035" spans="1:18" s="40" customFormat="1" ht="24" x14ac:dyDescent="0.2">
      <c r="A1035" s="322" t="s">
        <v>5460</v>
      </c>
      <c r="B1035" s="295" t="s">
        <v>8075</v>
      </c>
      <c r="C1035" s="297" t="s">
        <v>153</v>
      </c>
      <c r="D1035" s="297" t="s">
        <v>5461</v>
      </c>
      <c r="E1035" s="138">
        <v>1500</v>
      </c>
      <c r="F1035" s="130" t="s">
        <v>5983</v>
      </c>
      <c r="G1035" s="297" t="s">
        <v>5984</v>
      </c>
      <c r="H1035" s="297" t="s">
        <v>579</v>
      </c>
      <c r="I1035" s="297" t="s">
        <v>1305</v>
      </c>
      <c r="J1035" s="297" t="s">
        <v>579</v>
      </c>
      <c r="K1035" s="292">
        <v>2</v>
      </c>
      <c r="L1035" s="292">
        <v>12</v>
      </c>
      <c r="M1035" s="300">
        <f t="shared" si="20"/>
        <v>18000</v>
      </c>
      <c r="N1035" s="292">
        <v>3</v>
      </c>
      <c r="O1035" s="292">
        <v>12</v>
      </c>
      <c r="P1035" s="300">
        <f t="shared" si="21"/>
        <v>18000</v>
      </c>
      <c r="Q1035" s="292">
        <v>2</v>
      </c>
      <c r="R1035" s="292">
        <v>12</v>
      </c>
    </row>
    <row r="1036" spans="1:18" s="40" customFormat="1" ht="24" x14ac:dyDescent="0.2">
      <c r="A1036" s="322" t="s">
        <v>5460</v>
      </c>
      <c r="B1036" s="295" t="s">
        <v>8075</v>
      </c>
      <c r="C1036" s="297" t="s">
        <v>153</v>
      </c>
      <c r="D1036" s="297" t="s">
        <v>5461</v>
      </c>
      <c r="E1036" s="138">
        <v>1800</v>
      </c>
      <c r="F1036" s="130" t="s">
        <v>5985</v>
      </c>
      <c r="G1036" s="297" t="s">
        <v>5986</v>
      </c>
      <c r="H1036" s="297" t="s">
        <v>5692</v>
      </c>
      <c r="I1036" s="297" t="s">
        <v>1305</v>
      </c>
      <c r="J1036" s="297" t="s">
        <v>5692</v>
      </c>
      <c r="K1036" s="292">
        <v>2</v>
      </c>
      <c r="L1036" s="292">
        <v>12</v>
      </c>
      <c r="M1036" s="300">
        <f t="shared" si="20"/>
        <v>21600</v>
      </c>
      <c r="N1036" s="292">
        <v>3</v>
      </c>
      <c r="O1036" s="292">
        <v>12</v>
      </c>
      <c r="P1036" s="300">
        <f t="shared" si="21"/>
        <v>21600</v>
      </c>
      <c r="Q1036" s="292">
        <v>2</v>
      </c>
      <c r="R1036" s="292">
        <v>12</v>
      </c>
    </row>
    <row r="1037" spans="1:18" s="40" customFormat="1" ht="24" x14ac:dyDescent="0.2">
      <c r="A1037" s="322" t="s">
        <v>5460</v>
      </c>
      <c r="B1037" s="295" t="s">
        <v>8075</v>
      </c>
      <c r="C1037" s="297" t="s">
        <v>153</v>
      </c>
      <c r="D1037" s="297" t="s">
        <v>5461</v>
      </c>
      <c r="E1037" s="138">
        <v>1350</v>
      </c>
      <c r="F1037" s="130" t="s">
        <v>5987</v>
      </c>
      <c r="G1037" s="297" t="s">
        <v>5988</v>
      </c>
      <c r="H1037" s="297" t="s">
        <v>5587</v>
      </c>
      <c r="I1037" s="297" t="s">
        <v>1305</v>
      </c>
      <c r="J1037" s="297" t="s">
        <v>5587</v>
      </c>
      <c r="K1037" s="292">
        <v>2</v>
      </c>
      <c r="L1037" s="292">
        <v>12</v>
      </c>
      <c r="M1037" s="300">
        <f t="shared" si="20"/>
        <v>16200</v>
      </c>
      <c r="N1037" s="292">
        <v>3</v>
      </c>
      <c r="O1037" s="292">
        <v>12</v>
      </c>
      <c r="P1037" s="300">
        <f t="shared" si="21"/>
        <v>16200</v>
      </c>
      <c r="Q1037" s="292">
        <v>2</v>
      </c>
      <c r="R1037" s="292">
        <v>12</v>
      </c>
    </row>
    <row r="1038" spans="1:18" s="40" customFormat="1" ht="24" x14ac:dyDescent="0.2">
      <c r="A1038" s="322" t="s">
        <v>5460</v>
      </c>
      <c r="B1038" s="295" t="s">
        <v>8075</v>
      </c>
      <c r="C1038" s="297" t="s">
        <v>153</v>
      </c>
      <c r="D1038" s="297" t="s">
        <v>5461</v>
      </c>
      <c r="E1038" s="138">
        <v>1500</v>
      </c>
      <c r="F1038" s="130" t="s">
        <v>5989</v>
      </c>
      <c r="G1038" s="297" t="s">
        <v>5990</v>
      </c>
      <c r="H1038" s="297" t="s">
        <v>5692</v>
      </c>
      <c r="I1038" s="297" t="s">
        <v>1305</v>
      </c>
      <c r="J1038" s="297" t="s">
        <v>5692</v>
      </c>
      <c r="K1038" s="292">
        <v>2</v>
      </c>
      <c r="L1038" s="292">
        <v>12</v>
      </c>
      <c r="M1038" s="300">
        <f t="shared" si="20"/>
        <v>18000</v>
      </c>
      <c r="N1038" s="292">
        <v>3</v>
      </c>
      <c r="O1038" s="292">
        <v>12</v>
      </c>
      <c r="P1038" s="300">
        <f t="shared" si="21"/>
        <v>18000</v>
      </c>
      <c r="Q1038" s="292">
        <v>2</v>
      </c>
      <c r="R1038" s="292">
        <v>12</v>
      </c>
    </row>
    <row r="1039" spans="1:18" s="40" customFormat="1" ht="24" x14ac:dyDescent="0.2">
      <c r="A1039" s="322" t="s">
        <v>5460</v>
      </c>
      <c r="B1039" s="295" t="s">
        <v>8075</v>
      </c>
      <c r="C1039" s="297" t="s">
        <v>153</v>
      </c>
      <c r="D1039" s="297" t="s">
        <v>5461</v>
      </c>
      <c r="E1039" s="138">
        <v>1500</v>
      </c>
      <c r="F1039" s="130" t="s">
        <v>5991</v>
      </c>
      <c r="G1039" s="297" t="s">
        <v>5992</v>
      </c>
      <c r="H1039" s="297" t="s">
        <v>579</v>
      </c>
      <c r="I1039" s="297" t="s">
        <v>1305</v>
      </c>
      <c r="J1039" s="297" t="s">
        <v>579</v>
      </c>
      <c r="K1039" s="292">
        <v>2</v>
      </c>
      <c r="L1039" s="292">
        <v>12</v>
      </c>
      <c r="M1039" s="300">
        <f t="shared" si="20"/>
        <v>18000</v>
      </c>
      <c r="N1039" s="292">
        <v>3</v>
      </c>
      <c r="O1039" s="292">
        <v>12</v>
      </c>
      <c r="P1039" s="300">
        <f t="shared" si="21"/>
        <v>18000</v>
      </c>
      <c r="Q1039" s="292">
        <v>2</v>
      </c>
      <c r="R1039" s="292">
        <v>12</v>
      </c>
    </row>
    <row r="1040" spans="1:18" s="40" customFormat="1" ht="24" x14ac:dyDescent="0.2">
      <c r="A1040" s="322" t="s">
        <v>5460</v>
      </c>
      <c r="B1040" s="295" t="s">
        <v>8075</v>
      </c>
      <c r="C1040" s="297" t="s">
        <v>153</v>
      </c>
      <c r="D1040" s="297" t="s">
        <v>5461</v>
      </c>
      <c r="E1040" s="138">
        <v>1350</v>
      </c>
      <c r="F1040" s="130" t="s">
        <v>5993</v>
      </c>
      <c r="G1040" s="297" t="s">
        <v>5994</v>
      </c>
      <c r="H1040" s="297" t="s">
        <v>655</v>
      </c>
      <c r="I1040" s="297" t="s">
        <v>1305</v>
      </c>
      <c r="J1040" s="297" t="s">
        <v>655</v>
      </c>
      <c r="K1040" s="292">
        <v>2</v>
      </c>
      <c r="L1040" s="292">
        <v>12</v>
      </c>
      <c r="M1040" s="300">
        <f t="shared" si="20"/>
        <v>16200</v>
      </c>
      <c r="N1040" s="292">
        <v>3</v>
      </c>
      <c r="O1040" s="292">
        <v>12</v>
      </c>
      <c r="P1040" s="300">
        <f t="shared" si="21"/>
        <v>16200</v>
      </c>
      <c r="Q1040" s="292">
        <v>2</v>
      </c>
      <c r="R1040" s="292">
        <v>12</v>
      </c>
    </row>
    <row r="1041" spans="1:18" s="40" customFormat="1" ht="24" x14ac:dyDescent="0.2">
      <c r="A1041" s="322" t="s">
        <v>5460</v>
      </c>
      <c r="B1041" s="295" t="s">
        <v>8075</v>
      </c>
      <c r="C1041" s="297" t="s">
        <v>153</v>
      </c>
      <c r="D1041" s="297" t="s">
        <v>5461</v>
      </c>
      <c r="E1041" s="138">
        <v>5200</v>
      </c>
      <c r="F1041" s="130" t="s">
        <v>5995</v>
      </c>
      <c r="G1041" s="297" t="s">
        <v>5996</v>
      </c>
      <c r="H1041" s="297" t="s">
        <v>682</v>
      </c>
      <c r="I1041" s="297" t="s">
        <v>1305</v>
      </c>
      <c r="J1041" s="297" t="s">
        <v>682</v>
      </c>
      <c r="K1041" s="292">
        <v>2</v>
      </c>
      <c r="L1041" s="292">
        <v>12</v>
      </c>
      <c r="M1041" s="300">
        <f t="shared" si="20"/>
        <v>62400</v>
      </c>
      <c r="N1041" s="292">
        <v>3</v>
      </c>
      <c r="O1041" s="292">
        <v>12</v>
      </c>
      <c r="P1041" s="300">
        <f t="shared" si="21"/>
        <v>62400</v>
      </c>
      <c r="Q1041" s="292">
        <v>2</v>
      </c>
      <c r="R1041" s="292">
        <v>12</v>
      </c>
    </row>
    <row r="1042" spans="1:18" s="40" customFormat="1" ht="24" x14ac:dyDescent="0.2">
      <c r="A1042" s="322" t="s">
        <v>5460</v>
      </c>
      <c r="B1042" s="295" t="s">
        <v>8075</v>
      </c>
      <c r="C1042" s="297" t="s">
        <v>153</v>
      </c>
      <c r="D1042" s="297" t="s">
        <v>5461</v>
      </c>
      <c r="E1042" s="138">
        <v>1650</v>
      </c>
      <c r="F1042" s="130" t="s">
        <v>5997</v>
      </c>
      <c r="G1042" s="297" t="s">
        <v>5998</v>
      </c>
      <c r="H1042" s="297" t="s">
        <v>655</v>
      </c>
      <c r="I1042" s="297" t="s">
        <v>1305</v>
      </c>
      <c r="J1042" s="297" t="s">
        <v>655</v>
      </c>
      <c r="K1042" s="292">
        <v>2</v>
      </c>
      <c r="L1042" s="292">
        <v>12</v>
      </c>
      <c r="M1042" s="300">
        <f t="shared" si="20"/>
        <v>19800</v>
      </c>
      <c r="N1042" s="292">
        <v>3</v>
      </c>
      <c r="O1042" s="292">
        <v>12</v>
      </c>
      <c r="P1042" s="300">
        <f t="shared" si="21"/>
        <v>19800</v>
      </c>
      <c r="Q1042" s="292">
        <v>2</v>
      </c>
      <c r="R1042" s="292">
        <v>12</v>
      </c>
    </row>
    <row r="1043" spans="1:18" s="40" customFormat="1" ht="24" x14ac:dyDescent="0.2">
      <c r="A1043" s="322" t="s">
        <v>5460</v>
      </c>
      <c r="B1043" s="295" t="s">
        <v>8075</v>
      </c>
      <c r="C1043" s="297" t="s">
        <v>153</v>
      </c>
      <c r="D1043" s="297" t="s">
        <v>5461</v>
      </c>
      <c r="E1043" s="138">
        <v>1350</v>
      </c>
      <c r="F1043" s="130" t="s">
        <v>5999</v>
      </c>
      <c r="G1043" s="297" t="s">
        <v>6000</v>
      </c>
      <c r="H1043" s="297" t="s">
        <v>5587</v>
      </c>
      <c r="I1043" s="297" t="s">
        <v>1305</v>
      </c>
      <c r="J1043" s="297" t="s">
        <v>5587</v>
      </c>
      <c r="K1043" s="292">
        <v>2</v>
      </c>
      <c r="L1043" s="292">
        <v>12</v>
      </c>
      <c r="M1043" s="300">
        <f t="shared" si="20"/>
        <v>16200</v>
      </c>
      <c r="N1043" s="292">
        <v>3</v>
      </c>
      <c r="O1043" s="292">
        <v>12</v>
      </c>
      <c r="P1043" s="300">
        <f t="shared" si="21"/>
        <v>16200</v>
      </c>
      <c r="Q1043" s="292">
        <v>2</v>
      </c>
      <c r="R1043" s="292">
        <v>12</v>
      </c>
    </row>
    <row r="1044" spans="1:18" s="40" customFormat="1" ht="24" x14ac:dyDescent="0.2">
      <c r="A1044" s="322" t="s">
        <v>5460</v>
      </c>
      <c r="B1044" s="295" t="s">
        <v>8075</v>
      </c>
      <c r="C1044" s="297" t="s">
        <v>153</v>
      </c>
      <c r="D1044" s="297" t="s">
        <v>5461</v>
      </c>
      <c r="E1044" s="138">
        <v>2900</v>
      </c>
      <c r="F1044" s="130" t="s">
        <v>6001</v>
      </c>
      <c r="G1044" s="297" t="s">
        <v>6002</v>
      </c>
      <c r="H1044" s="297" t="s">
        <v>2088</v>
      </c>
      <c r="I1044" s="297" t="s">
        <v>1305</v>
      </c>
      <c r="J1044" s="297" t="s">
        <v>2088</v>
      </c>
      <c r="K1044" s="292">
        <v>2</v>
      </c>
      <c r="L1044" s="292">
        <v>12</v>
      </c>
      <c r="M1044" s="300">
        <f t="shared" si="20"/>
        <v>34800</v>
      </c>
      <c r="N1044" s="292">
        <v>3</v>
      </c>
      <c r="O1044" s="292">
        <v>12</v>
      </c>
      <c r="P1044" s="300">
        <f t="shared" si="21"/>
        <v>34800</v>
      </c>
      <c r="Q1044" s="292">
        <v>2</v>
      </c>
      <c r="R1044" s="292">
        <v>12</v>
      </c>
    </row>
    <row r="1045" spans="1:18" s="40" customFormat="1" ht="24" x14ac:dyDescent="0.2">
      <c r="A1045" s="322" t="s">
        <v>5460</v>
      </c>
      <c r="B1045" s="295" t="s">
        <v>8075</v>
      </c>
      <c r="C1045" s="297" t="s">
        <v>153</v>
      </c>
      <c r="D1045" s="297" t="s">
        <v>5461</v>
      </c>
      <c r="E1045" s="138">
        <v>1800</v>
      </c>
      <c r="F1045" s="130" t="s">
        <v>6003</v>
      </c>
      <c r="G1045" s="297" t="s">
        <v>6004</v>
      </c>
      <c r="H1045" s="297" t="s">
        <v>579</v>
      </c>
      <c r="I1045" s="297" t="s">
        <v>1305</v>
      </c>
      <c r="J1045" s="297" t="s">
        <v>579</v>
      </c>
      <c r="K1045" s="292">
        <v>2</v>
      </c>
      <c r="L1045" s="292">
        <v>12</v>
      </c>
      <c r="M1045" s="300">
        <f t="shared" si="20"/>
        <v>21600</v>
      </c>
      <c r="N1045" s="292">
        <v>3</v>
      </c>
      <c r="O1045" s="292">
        <v>12</v>
      </c>
      <c r="P1045" s="300">
        <f t="shared" si="21"/>
        <v>21600</v>
      </c>
      <c r="Q1045" s="292">
        <v>2</v>
      </c>
      <c r="R1045" s="292">
        <v>12</v>
      </c>
    </row>
    <row r="1046" spans="1:18" s="40" customFormat="1" ht="24" x14ac:dyDescent="0.2">
      <c r="A1046" s="322" t="s">
        <v>5460</v>
      </c>
      <c r="B1046" s="295" t="s">
        <v>8075</v>
      </c>
      <c r="C1046" s="297" t="s">
        <v>153</v>
      </c>
      <c r="D1046" s="297" t="s">
        <v>5461</v>
      </c>
      <c r="E1046" s="138">
        <v>5200</v>
      </c>
      <c r="F1046" s="130" t="s">
        <v>6005</v>
      </c>
      <c r="G1046" s="297" t="s">
        <v>6006</v>
      </c>
      <c r="H1046" s="297" t="s">
        <v>682</v>
      </c>
      <c r="I1046" s="297" t="s">
        <v>1305</v>
      </c>
      <c r="J1046" s="297" t="s">
        <v>682</v>
      </c>
      <c r="K1046" s="292">
        <v>2</v>
      </c>
      <c r="L1046" s="292">
        <v>12</v>
      </c>
      <c r="M1046" s="300">
        <f t="shared" si="20"/>
        <v>62400</v>
      </c>
      <c r="N1046" s="292">
        <v>3</v>
      </c>
      <c r="O1046" s="292">
        <v>12</v>
      </c>
      <c r="P1046" s="300">
        <f t="shared" si="21"/>
        <v>62400</v>
      </c>
      <c r="Q1046" s="292">
        <v>2</v>
      </c>
      <c r="R1046" s="292">
        <v>12</v>
      </c>
    </row>
    <row r="1047" spans="1:18" s="40" customFormat="1" ht="24" x14ac:dyDescent="0.2">
      <c r="A1047" s="322" t="s">
        <v>5460</v>
      </c>
      <c r="B1047" s="295" t="s">
        <v>8075</v>
      </c>
      <c r="C1047" s="297" t="s">
        <v>153</v>
      </c>
      <c r="D1047" s="297" t="s">
        <v>5461</v>
      </c>
      <c r="E1047" s="138">
        <v>2000</v>
      </c>
      <c r="F1047" s="130" t="s">
        <v>6007</v>
      </c>
      <c r="G1047" s="297" t="s">
        <v>6008</v>
      </c>
      <c r="H1047" s="297" t="s">
        <v>597</v>
      </c>
      <c r="I1047" s="297" t="s">
        <v>1305</v>
      </c>
      <c r="J1047" s="297" t="s">
        <v>597</v>
      </c>
      <c r="K1047" s="292">
        <v>2</v>
      </c>
      <c r="L1047" s="292">
        <v>12</v>
      </c>
      <c r="M1047" s="300">
        <f t="shared" si="20"/>
        <v>24000</v>
      </c>
      <c r="N1047" s="292">
        <v>3</v>
      </c>
      <c r="O1047" s="292">
        <v>12</v>
      </c>
      <c r="P1047" s="300">
        <f t="shared" si="21"/>
        <v>24000</v>
      </c>
      <c r="Q1047" s="292">
        <v>2</v>
      </c>
      <c r="R1047" s="292">
        <v>12</v>
      </c>
    </row>
    <row r="1048" spans="1:18" s="40" customFormat="1" ht="24" x14ac:dyDescent="0.2">
      <c r="A1048" s="322" t="s">
        <v>5460</v>
      </c>
      <c r="B1048" s="295" t="s">
        <v>8075</v>
      </c>
      <c r="C1048" s="297" t="s">
        <v>153</v>
      </c>
      <c r="D1048" s="297" t="s">
        <v>5461</v>
      </c>
      <c r="E1048" s="138">
        <v>2900</v>
      </c>
      <c r="F1048" s="130" t="s">
        <v>6009</v>
      </c>
      <c r="G1048" s="297" t="s">
        <v>6010</v>
      </c>
      <c r="H1048" s="297" t="s">
        <v>2088</v>
      </c>
      <c r="I1048" s="297" t="s">
        <v>1305</v>
      </c>
      <c r="J1048" s="297" t="s">
        <v>2088</v>
      </c>
      <c r="K1048" s="292">
        <v>2</v>
      </c>
      <c r="L1048" s="292">
        <v>12</v>
      </c>
      <c r="M1048" s="300">
        <f t="shared" si="20"/>
        <v>34800</v>
      </c>
      <c r="N1048" s="292">
        <v>3</v>
      </c>
      <c r="O1048" s="292">
        <v>12</v>
      </c>
      <c r="P1048" s="300">
        <f t="shared" si="21"/>
        <v>34800</v>
      </c>
      <c r="Q1048" s="292">
        <v>2</v>
      </c>
      <c r="R1048" s="292">
        <v>12</v>
      </c>
    </row>
    <row r="1049" spans="1:18" s="40" customFormat="1" ht="24" x14ac:dyDescent="0.2">
      <c r="A1049" s="322" t="s">
        <v>5460</v>
      </c>
      <c r="B1049" s="295" t="s">
        <v>8075</v>
      </c>
      <c r="C1049" s="297" t="s">
        <v>153</v>
      </c>
      <c r="D1049" s="297" t="s">
        <v>5461</v>
      </c>
      <c r="E1049" s="138">
        <v>1650</v>
      </c>
      <c r="F1049" s="130" t="s">
        <v>6011</v>
      </c>
      <c r="G1049" s="297" t="s">
        <v>6012</v>
      </c>
      <c r="H1049" s="297" t="s">
        <v>2053</v>
      </c>
      <c r="I1049" s="297" t="s">
        <v>1305</v>
      </c>
      <c r="J1049" s="297" t="s">
        <v>2053</v>
      </c>
      <c r="K1049" s="292">
        <v>2</v>
      </c>
      <c r="L1049" s="292">
        <v>12</v>
      </c>
      <c r="M1049" s="300">
        <f t="shared" si="20"/>
        <v>19800</v>
      </c>
      <c r="N1049" s="292">
        <v>3</v>
      </c>
      <c r="O1049" s="292">
        <v>12</v>
      </c>
      <c r="P1049" s="300">
        <f t="shared" si="21"/>
        <v>19800</v>
      </c>
      <c r="Q1049" s="292">
        <v>2</v>
      </c>
      <c r="R1049" s="292">
        <v>12</v>
      </c>
    </row>
    <row r="1050" spans="1:18" s="40" customFormat="1" ht="24" x14ac:dyDescent="0.2">
      <c r="A1050" s="322" t="s">
        <v>5460</v>
      </c>
      <c r="B1050" s="295" t="s">
        <v>8075</v>
      </c>
      <c r="C1050" s="297" t="s">
        <v>153</v>
      </c>
      <c r="D1050" s="297" t="s">
        <v>5461</v>
      </c>
      <c r="E1050" s="138">
        <v>1500</v>
      </c>
      <c r="F1050" s="130" t="s">
        <v>6013</v>
      </c>
      <c r="G1050" s="297" t="s">
        <v>6014</v>
      </c>
      <c r="H1050" s="297" t="s">
        <v>579</v>
      </c>
      <c r="I1050" s="297" t="s">
        <v>1305</v>
      </c>
      <c r="J1050" s="297" t="s">
        <v>579</v>
      </c>
      <c r="K1050" s="292">
        <v>2</v>
      </c>
      <c r="L1050" s="292">
        <v>12</v>
      </c>
      <c r="M1050" s="300">
        <f t="shared" si="20"/>
        <v>18000</v>
      </c>
      <c r="N1050" s="292">
        <v>3</v>
      </c>
      <c r="O1050" s="292">
        <v>12</v>
      </c>
      <c r="P1050" s="300">
        <f t="shared" si="21"/>
        <v>18000</v>
      </c>
      <c r="Q1050" s="292">
        <v>2</v>
      </c>
      <c r="R1050" s="292">
        <v>12</v>
      </c>
    </row>
    <row r="1051" spans="1:18" s="40" customFormat="1" ht="24" x14ac:dyDescent="0.2">
      <c r="A1051" s="322" t="s">
        <v>5460</v>
      </c>
      <c r="B1051" s="295" t="s">
        <v>8075</v>
      </c>
      <c r="C1051" s="297" t="s">
        <v>153</v>
      </c>
      <c r="D1051" s="297" t="s">
        <v>5461</v>
      </c>
      <c r="E1051" s="138">
        <v>1800</v>
      </c>
      <c r="F1051" s="130" t="s">
        <v>6015</v>
      </c>
      <c r="G1051" s="297" t="s">
        <v>6016</v>
      </c>
      <c r="H1051" s="297" t="s">
        <v>5692</v>
      </c>
      <c r="I1051" s="297" t="s">
        <v>1305</v>
      </c>
      <c r="J1051" s="297" t="s">
        <v>5692</v>
      </c>
      <c r="K1051" s="292">
        <v>2</v>
      </c>
      <c r="L1051" s="292">
        <v>12</v>
      </c>
      <c r="M1051" s="300">
        <f t="shared" si="20"/>
        <v>21600</v>
      </c>
      <c r="N1051" s="292">
        <v>3</v>
      </c>
      <c r="O1051" s="292">
        <v>12</v>
      </c>
      <c r="P1051" s="300">
        <f t="shared" si="21"/>
        <v>21600</v>
      </c>
      <c r="Q1051" s="292">
        <v>2</v>
      </c>
      <c r="R1051" s="292">
        <v>12</v>
      </c>
    </row>
    <row r="1052" spans="1:18" s="40" customFormat="1" ht="24" x14ac:dyDescent="0.2">
      <c r="A1052" s="322" t="s">
        <v>5460</v>
      </c>
      <c r="B1052" s="295" t="s">
        <v>8075</v>
      </c>
      <c r="C1052" s="297" t="s">
        <v>153</v>
      </c>
      <c r="D1052" s="297" t="s">
        <v>5461</v>
      </c>
      <c r="E1052" s="138">
        <v>2000</v>
      </c>
      <c r="F1052" s="130" t="s">
        <v>6017</v>
      </c>
      <c r="G1052" s="297" t="s">
        <v>6018</v>
      </c>
      <c r="H1052" s="297" t="s">
        <v>586</v>
      </c>
      <c r="I1052" s="297" t="s">
        <v>1305</v>
      </c>
      <c r="J1052" s="297" t="s">
        <v>586</v>
      </c>
      <c r="K1052" s="292">
        <v>2</v>
      </c>
      <c r="L1052" s="292">
        <v>12</v>
      </c>
      <c r="M1052" s="300">
        <f t="shared" si="20"/>
        <v>24000</v>
      </c>
      <c r="N1052" s="292">
        <v>3</v>
      </c>
      <c r="O1052" s="292">
        <v>12</v>
      </c>
      <c r="P1052" s="300">
        <f t="shared" si="21"/>
        <v>24000</v>
      </c>
      <c r="Q1052" s="292">
        <v>2</v>
      </c>
      <c r="R1052" s="292">
        <v>12</v>
      </c>
    </row>
    <row r="1053" spans="1:18" s="40" customFormat="1" ht="24" x14ac:dyDescent="0.2">
      <c r="A1053" s="322" t="s">
        <v>5460</v>
      </c>
      <c r="B1053" s="295" t="s">
        <v>8075</v>
      </c>
      <c r="C1053" s="297" t="s">
        <v>153</v>
      </c>
      <c r="D1053" s="297" t="s">
        <v>5461</v>
      </c>
      <c r="E1053" s="138">
        <v>1800</v>
      </c>
      <c r="F1053" s="130" t="s">
        <v>6019</v>
      </c>
      <c r="G1053" s="297" t="s">
        <v>6020</v>
      </c>
      <c r="H1053" s="297" t="s">
        <v>579</v>
      </c>
      <c r="I1053" s="297" t="s">
        <v>1305</v>
      </c>
      <c r="J1053" s="297" t="s">
        <v>579</v>
      </c>
      <c r="K1053" s="292">
        <v>2</v>
      </c>
      <c r="L1053" s="292">
        <v>12</v>
      </c>
      <c r="M1053" s="300">
        <f t="shared" si="20"/>
        <v>21600</v>
      </c>
      <c r="N1053" s="292">
        <v>3</v>
      </c>
      <c r="O1053" s="292">
        <v>12</v>
      </c>
      <c r="P1053" s="300">
        <f t="shared" si="21"/>
        <v>21600</v>
      </c>
      <c r="Q1053" s="292">
        <v>2</v>
      </c>
      <c r="R1053" s="292">
        <v>12</v>
      </c>
    </row>
    <row r="1054" spans="1:18" s="40" customFormat="1" ht="24" x14ac:dyDescent="0.2">
      <c r="A1054" s="322" t="s">
        <v>5460</v>
      </c>
      <c r="B1054" s="295" t="s">
        <v>8075</v>
      </c>
      <c r="C1054" s="297" t="s">
        <v>153</v>
      </c>
      <c r="D1054" s="297" t="s">
        <v>5461</v>
      </c>
      <c r="E1054" s="138">
        <v>1800</v>
      </c>
      <c r="F1054" s="130" t="s">
        <v>6021</v>
      </c>
      <c r="G1054" s="297" t="s">
        <v>6022</v>
      </c>
      <c r="H1054" s="297" t="s">
        <v>579</v>
      </c>
      <c r="I1054" s="297" t="s">
        <v>1305</v>
      </c>
      <c r="J1054" s="297" t="s">
        <v>579</v>
      </c>
      <c r="K1054" s="292">
        <v>2</v>
      </c>
      <c r="L1054" s="292">
        <v>12</v>
      </c>
      <c r="M1054" s="300">
        <f t="shared" si="20"/>
        <v>21600</v>
      </c>
      <c r="N1054" s="292">
        <v>3</v>
      </c>
      <c r="O1054" s="292">
        <v>12</v>
      </c>
      <c r="P1054" s="300">
        <f t="shared" si="21"/>
        <v>21600</v>
      </c>
      <c r="Q1054" s="292">
        <v>2</v>
      </c>
      <c r="R1054" s="292">
        <v>12</v>
      </c>
    </row>
    <row r="1055" spans="1:18" s="40" customFormat="1" ht="24" x14ac:dyDescent="0.2">
      <c r="A1055" s="322" t="s">
        <v>5460</v>
      </c>
      <c r="B1055" s="130" t="s">
        <v>8078</v>
      </c>
      <c r="C1055" s="297" t="s">
        <v>153</v>
      </c>
      <c r="D1055" s="297" t="s">
        <v>5461</v>
      </c>
      <c r="E1055" s="138">
        <v>1500</v>
      </c>
      <c r="F1055" s="130" t="s">
        <v>6023</v>
      </c>
      <c r="G1055" s="297" t="s">
        <v>6024</v>
      </c>
      <c r="H1055" s="297" t="s">
        <v>821</v>
      </c>
      <c r="I1055" s="297" t="s">
        <v>1305</v>
      </c>
      <c r="J1055" s="297" t="s">
        <v>821</v>
      </c>
      <c r="K1055" s="292">
        <v>2</v>
      </c>
      <c r="L1055" s="292">
        <v>12</v>
      </c>
      <c r="M1055" s="300">
        <f t="shared" si="20"/>
        <v>18000</v>
      </c>
      <c r="N1055" s="292">
        <v>3</v>
      </c>
      <c r="O1055" s="292">
        <v>12</v>
      </c>
      <c r="P1055" s="300">
        <f t="shared" si="21"/>
        <v>18000</v>
      </c>
      <c r="Q1055" s="292">
        <v>2</v>
      </c>
      <c r="R1055" s="292">
        <v>12</v>
      </c>
    </row>
    <row r="1056" spans="1:18" s="40" customFormat="1" ht="24" x14ac:dyDescent="0.2">
      <c r="A1056" s="322" t="s">
        <v>5460</v>
      </c>
      <c r="B1056" s="295" t="s">
        <v>8075</v>
      </c>
      <c r="C1056" s="297" t="s">
        <v>153</v>
      </c>
      <c r="D1056" s="297" t="s">
        <v>5461</v>
      </c>
      <c r="E1056" s="138">
        <v>2900</v>
      </c>
      <c r="F1056" s="130" t="s">
        <v>6025</v>
      </c>
      <c r="G1056" s="297" t="s">
        <v>6026</v>
      </c>
      <c r="H1056" s="297" t="s">
        <v>586</v>
      </c>
      <c r="I1056" s="297" t="s">
        <v>1305</v>
      </c>
      <c r="J1056" s="297" t="s">
        <v>586</v>
      </c>
      <c r="K1056" s="292">
        <v>2</v>
      </c>
      <c r="L1056" s="292">
        <v>12</v>
      </c>
      <c r="M1056" s="300">
        <f t="shared" si="20"/>
        <v>34800</v>
      </c>
      <c r="N1056" s="292">
        <v>3</v>
      </c>
      <c r="O1056" s="292">
        <v>12</v>
      </c>
      <c r="P1056" s="300">
        <f t="shared" si="21"/>
        <v>34800</v>
      </c>
      <c r="Q1056" s="292">
        <v>2</v>
      </c>
      <c r="R1056" s="292">
        <v>12</v>
      </c>
    </row>
    <row r="1057" spans="1:18" s="40" customFormat="1" ht="24" x14ac:dyDescent="0.2">
      <c r="A1057" s="322" t="s">
        <v>5460</v>
      </c>
      <c r="B1057" s="295" t="s">
        <v>8075</v>
      </c>
      <c r="C1057" s="297" t="s">
        <v>153</v>
      </c>
      <c r="D1057" s="297" t="s">
        <v>5461</v>
      </c>
      <c r="E1057" s="138">
        <v>2000</v>
      </c>
      <c r="F1057" s="130" t="s">
        <v>6027</v>
      </c>
      <c r="G1057" s="297" t="s">
        <v>6028</v>
      </c>
      <c r="H1057" s="297" t="s">
        <v>586</v>
      </c>
      <c r="I1057" s="297" t="s">
        <v>1305</v>
      </c>
      <c r="J1057" s="297" t="s">
        <v>586</v>
      </c>
      <c r="K1057" s="292">
        <v>2</v>
      </c>
      <c r="L1057" s="292">
        <v>12</v>
      </c>
      <c r="M1057" s="300">
        <f t="shared" si="20"/>
        <v>24000</v>
      </c>
      <c r="N1057" s="292">
        <v>3</v>
      </c>
      <c r="O1057" s="292">
        <v>12</v>
      </c>
      <c r="P1057" s="300">
        <f t="shared" si="21"/>
        <v>24000</v>
      </c>
      <c r="Q1057" s="292">
        <v>2</v>
      </c>
      <c r="R1057" s="292">
        <v>12</v>
      </c>
    </row>
    <row r="1058" spans="1:18" s="40" customFormat="1" ht="24" x14ac:dyDescent="0.2">
      <c r="A1058" s="322" t="s">
        <v>5460</v>
      </c>
      <c r="B1058" s="295" t="s">
        <v>8075</v>
      </c>
      <c r="C1058" s="297" t="s">
        <v>153</v>
      </c>
      <c r="D1058" s="297" t="s">
        <v>5461</v>
      </c>
      <c r="E1058" s="138">
        <v>2900</v>
      </c>
      <c r="F1058" s="130" t="s">
        <v>6029</v>
      </c>
      <c r="G1058" s="297" t="s">
        <v>6030</v>
      </c>
      <c r="H1058" s="297" t="s">
        <v>586</v>
      </c>
      <c r="I1058" s="297" t="s">
        <v>1305</v>
      </c>
      <c r="J1058" s="297" t="s">
        <v>586</v>
      </c>
      <c r="K1058" s="292">
        <v>2</v>
      </c>
      <c r="L1058" s="292">
        <v>12</v>
      </c>
      <c r="M1058" s="300">
        <f t="shared" si="20"/>
        <v>34800</v>
      </c>
      <c r="N1058" s="292">
        <v>3</v>
      </c>
      <c r="O1058" s="292">
        <v>12</v>
      </c>
      <c r="P1058" s="300">
        <f t="shared" si="21"/>
        <v>34800</v>
      </c>
      <c r="Q1058" s="292">
        <v>2</v>
      </c>
      <c r="R1058" s="292">
        <v>12</v>
      </c>
    </row>
    <row r="1059" spans="1:18" s="40" customFormat="1" ht="24" x14ac:dyDescent="0.2">
      <c r="A1059" s="322" t="s">
        <v>5460</v>
      </c>
      <c r="B1059" s="295" t="s">
        <v>8075</v>
      </c>
      <c r="C1059" s="297" t="s">
        <v>153</v>
      </c>
      <c r="D1059" s="297" t="s">
        <v>5461</v>
      </c>
      <c r="E1059" s="138">
        <v>1350</v>
      </c>
      <c r="F1059" s="130" t="s">
        <v>6031</v>
      </c>
      <c r="G1059" s="297" t="s">
        <v>6032</v>
      </c>
      <c r="H1059" s="297" t="s">
        <v>655</v>
      </c>
      <c r="I1059" s="297" t="s">
        <v>1305</v>
      </c>
      <c r="J1059" s="297" t="s">
        <v>655</v>
      </c>
      <c r="K1059" s="292">
        <v>2</v>
      </c>
      <c r="L1059" s="292">
        <v>12</v>
      </c>
      <c r="M1059" s="300">
        <f t="shared" si="20"/>
        <v>16200</v>
      </c>
      <c r="N1059" s="292">
        <v>3</v>
      </c>
      <c r="O1059" s="292">
        <v>12</v>
      </c>
      <c r="P1059" s="300">
        <f t="shared" si="21"/>
        <v>16200</v>
      </c>
      <c r="Q1059" s="292">
        <v>2</v>
      </c>
      <c r="R1059" s="292">
        <v>12</v>
      </c>
    </row>
    <row r="1060" spans="1:18" s="40" customFormat="1" ht="24" x14ac:dyDescent="0.2">
      <c r="A1060" s="322" t="s">
        <v>5460</v>
      </c>
      <c r="B1060" s="295" t="s">
        <v>8075</v>
      </c>
      <c r="C1060" s="297" t="s">
        <v>153</v>
      </c>
      <c r="D1060" s="297" t="s">
        <v>5461</v>
      </c>
      <c r="E1060" s="138">
        <v>5200</v>
      </c>
      <c r="F1060" s="130" t="s">
        <v>6033</v>
      </c>
      <c r="G1060" s="297" t="s">
        <v>6034</v>
      </c>
      <c r="H1060" s="297" t="s">
        <v>682</v>
      </c>
      <c r="I1060" s="297" t="s">
        <v>1305</v>
      </c>
      <c r="J1060" s="297" t="s">
        <v>682</v>
      </c>
      <c r="K1060" s="292">
        <v>2</v>
      </c>
      <c r="L1060" s="292">
        <v>12</v>
      </c>
      <c r="M1060" s="300">
        <f t="shared" si="20"/>
        <v>62400</v>
      </c>
      <c r="N1060" s="292">
        <v>3</v>
      </c>
      <c r="O1060" s="292">
        <v>12</v>
      </c>
      <c r="P1060" s="300">
        <f t="shared" si="21"/>
        <v>62400</v>
      </c>
      <c r="Q1060" s="292">
        <v>2</v>
      </c>
      <c r="R1060" s="292">
        <v>12</v>
      </c>
    </row>
    <row r="1061" spans="1:18" s="40" customFormat="1" ht="24" x14ac:dyDescent="0.2">
      <c r="A1061" s="322" t="s">
        <v>5460</v>
      </c>
      <c r="B1061" s="295" t="s">
        <v>8075</v>
      </c>
      <c r="C1061" s="297" t="s">
        <v>153</v>
      </c>
      <c r="D1061" s="297" t="s">
        <v>5461</v>
      </c>
      <c r="E1061" s="138">
        <v>2900</v>
      </c>
      <c r="F1061" s="130" t="s">
        <v>6035</v>
      </c>
      <c r="G1061" s="297" t="s">
        <v>6036</v>
      </c>
      <c r="H1061" s="297" t="s">
        <v>2088</v>
      </c>
      <c r="I1061" s="297" t="s">
        <v>1305</v>
      </c>
      <c r="J1061" s="297" t="s">
        <v>2088</v>
      </c>
      <c r="K1061" s="292">
        <v>2</v>
      </c>
      <c r="L1061" s="292">
        <v>12</v>
      </c>
      <c r="M1061" s="300">
        <f t="shared" si="20"/>
        <v>34800</v>
      </c>
      <c r="N1061" s="292">
        <v>3</v>
      </c>
      <c r="O1061" s="292">
        <v>12</v>
      </c>
      <c r="P1061" s="300">
        <f t="shared" si="21"/>
        <v>34800</v>
      </c>
      <c r="Q1061" s="292">
        <v>2</v>
      </c>
      <c r="R1061" s="292">
        <v>12</v>
      </c>
    </row>
    <row r="1062" spans="1:18" s="40" customFormat="1" ht="24" x14ac:dyDescent="0.2">
      <c r="A1062" s="322" t="s">
        <v>5460</v>
      </c>
      <c r="B1062" s="295" t="s">
        <v>8075</v>
      </c>
      <c r="C1062" s="297" t="s">
        <v>153</v>
      </c>
      <c r="D1062" s="297" t="s">
        <v>5461</v>
      </c>
      <c r="E1062" s="138">
        <v>1350</v>
      </c>
      <c r="F1062" s="130" t="s">
        <v>6037</v>
      </c>
      <c r="G1062" s="297" t="s">
        <v>6038</v>
      </c>
      <c r="H1062" s="297" t="s">
        <v>5587</v>
      </c>
      <c r="I1062" s="297" t="s">
        <v>1305</v>
      </c>
      <c r="J1062" s="297" t="s">
        <v>5587</v>
      </c>
      <c r="K1062" s="292">
        <v>2</v>
      </c>
      <c r="L1062" s="292">
        <v>12</v>
      </c>
      <c r="M1062" s="300">
        <f t="shared" si="20"/>
        <v>16200</v>
      </c>
      <c r="N1062" s="292">
        <v>3</v>
      </c>
      <c r="O1062" s="292">
        <v>12</v>
      </c>
      <c r="P1062" s="300">
        <f t="shared" si="21"/>
        <v>16200</v>
      </c>
      <c r="Q1062" s="292">
        <v>2</v>
      </c>
      <c r="R1062" s="292">
        <v>12</v>
      </c>
    </row>
    <row r="1063" spans="1:18" s="40" customFormat="1" ht="24" x14ac:dyDescent="0.2">
      <c r="A1063" s="322" t="s">
        <v>5460</v>
      </c>
      <c r="B1063" s="295" t="s">
        <v>8075</v>
      </c>
      <c r="C1063" s="297" t="s">
        <v>153</v>
      </c>
      <c r="D1063" s="297" t="s">
        <v>5461</v>
      </c>
      <c r="E1063" s="138">
        <v>2000</v>
      </c>
      <c r="F1063" s="130" t="s">
        <v>6039</v>
      </c>
      <c r="G1063" s="297" t="s">
        <v>6040</v>
      </c>
      <c r="H1063" s="297" t="s">
        <v>6041</v>
      </c>
      <c r="I1063" s="297" t="s">
        <v>1305</v>
      </c>
      <c r="J1063" s="297" t="s">
        <v>6041</v>
      </c>
      <c r="K1063" s="292">
        <v>2</v>
      </c>
      <c r="L1063" s="292">
        <v>12</v>
      </c>
      <c r="M1063" s="300">
        <f t="shared" si="20"/>
        <v>24000</v>
      </c>
      <c r="N1063" s="292">
        <v>3</v>
      </c>
      <c r="O1063" s="292">
        <v>12</v>
      </c>
      <c r="P1063" s="300">
        <f t="shared" si="21"/>
        <v>24000</v>
      </c>
      <c r="Q1063" s="292">
        <v>2</v>
      </c>
      <c r="R1063" s="292">
        <v>12</v>
      </c>
    </row>
    <row r="1064" spans="1:18" s="40" customFormat="1" ht="24" x14ac:dyDescent="0.2">
      <c r="A1064" s="322" t="s">
        <v>5460</v>
      </c>
      <c r="B1064" s="295" t="s">
        <v>8075</v>
      </c>
      <c r="C1064" s="297" t="s">
        <v>153</v>
      </c>
      <c r="D1064" s="297" t="s">
        <v>5461</v>
      </c>
      <c r="E1064" s="138">
        <v>1500</v>
      </c>
      <c r="F1064" s="130" t="s">
        <v>6042</v>
      </c>
      <c r="G1064" s="297" t="s">
        <v>6043</v>
      </c>
      <c r="H1064" s="297" t="s">
        <v>579</v>
      </c>
      <c r="I1064" s="297" t="s">
        <v>1305</v>
      </c>
      <c r="J1064" s="297" t="s">
        <v>579</v>
      </c>
      <c r="K1064" s="292">
        <v>2</v>
      </c>
      <c r="L1064" s="292">
        <v>12</v>
      </c>
      <c r="M1064" s="300">
        <f t="shared" si="20"/>
        <v>18000</v>
      </c>
      <c r="N1064" s="292">
        <v>3</v>
      </c>
      <c r="O1064" s="292">
        <v>12</v>
      </c>
      <c r="P1064" s="300">
        <f t="shared" si="21"/>
        <v>18000</v>
      </c>
      <c r="Q1064" s="292">
        <v>2</v>
      </c>
      <c r="R1064" s="292">
        <v>12</v>
      </c>
    </row>
    <row r="1065" spans="1:18" s="40" customFormat="1" ht="24" x14ac:dyDescent="0.2">
      <c r="A1065" s="322" t="s">
        <v>5460</v>
      </c>
      <c r="B1065" s="295" t="s">
        <v>8075</v>
      </c>
      <c r="C1065" s="297" t="s">
        <v>153</v>
      </c>
      <c r="D1065" s="297" t="s">
        <v>5461</v>
      </c>
      <c r="E1065" s="138">
        <v>5200</v>
      </c>
      <c r="F1065" s="130" t="s">
        <v>4092</v>
      </c>
      <c r="G1065" s="297" t="s">
        <v>4093</v>
      </c>
      <c r="H1065" s="297" t="s">
        <v>682</v>
      </c>
      <c r="I1065" s="297" t="s">
        <v>1305</v>
      </c>
      <c r="J1065" s="297" t="s">
        <v>682</v>
      </c>
      <c r="K1065" s="292">
        <v>2</v>
      </c>
      <c r="L1065" s="292">
        <v>12</v>
      </c>
      <c r="M1065" s="300">
        <f t="shared" si="20"/>
        <v>62400</v>
      </c>
      <c r="N1065" s="292">
        <v>3</v>
      </c>
      <c r="O1065" s="292">
        <v>12</v>
      </c>
      <c r="P1065" s="300">
        <f t="shared" si="21"/>
        <v>62400</v>
      </c>
      <c r="Q1065" s="292">
        <v>2</v>
      </c>
      <c r="R1065" s="292">
        <v>12</v>
      </c>
    </row>
    <row r="1066" spans="1:18" s="40" customFormat="1" ht="24" x14ac:dyDescent="0.2">
      <c r="A1066" s="322" t="s">
        <v>5460</v>
      </c>
      <c r="B1066" s="295" t="s">
        <v>8075</v>
      </c>
      <c r="C1066" s="297" t="s">
        <v>153</v>
      </c>
      <c r="D1066" s="297" t="s">
        <v>5461</v>
      </c>
      <c r="E1066" s="138">
        <v>1650</v>
      </c>
      <c r="F1066" s="130" t="s">
        <v>6044</v>
      </c>
      <c r="G1066" s="297" t="s">
        <v>6045</v>
      </c>
      <c r="H1066" s="297" t="s">
        <v>2053</v>
      </c>
      <c r="I1066" s="297" t="s">
        <v>1305</v>
      </c>
      <c r="J1066" s="297" t="s">
        <v>2053</v>
      </c>
      <c r="K1066" s="292">
        <v>2</v>
      </c>
      <c r="L1066" s="292">
        <v>12</v>
      </c>
      <c r="M1066" s="300">
        <f t="shared" si="20"/>
        <v>19800</v>
      </c>
      <c r="N1066" s="292">
        <v>3</v>
      </c>
      <c r="O1066" s="292">
        <v>12</v>
      </c>
      <c r="P1066" s="300">
        <f t="shared" si="21"/>
        <v>19800</v>
      </c>
      <c r="Q1066" s="292">
        <v>2</v>
      </c>
      <c r="R1066" s="292">
        <v>12</v>
      </c>
    </row>
    <row r="1067" spans="1:18" s="40" customFormat="1" ht="24" x14ac:dyDescent="0.2">
      <c r="A1067" s="322" t="s">
        <v>5460</v>
      </c>
      <c r="B1067" s="295" t="s">
        <v>8075</v>
      </c>
      <c r="C1067" s="297" t="s">
        <v>153</v>
      </c>
      <c r="D1067" s="297" t="s">
        <v>5461</v>
      </c>
      <c r="E1067" s="138">
        <v>1800</v>
      </c>
      <c r="F1067" s="130" t="s">
        <v>6046</v>
      </c>
      <c r="G1067" s="297" t="s">
        <v>6047</v>
      </c>
      <c r="H1067" s="297" t="s">
        <v>579</v>
      </c>
      <c r="I1067" s="297" t="s">
        <v>1305</v>
      </c>
      <c r="J1067" s="297" t="s">
        <v>579</v>
      </c>
      <c r="K1067" s="292">
        <v>2</v>
      </c>
      <c r="L1067" s="292">
        <v>12</v>
      </c>
      <c r="M1067" s="300">
        <f t="shared" si="20"/>
        <v>21600</v>
      </c>
      <c r="N1067" s="292">
        <v>3</v>
      </c>
      <c r="O1067" s="292">
        <v>12</v>
      </c>
      <c r="P1067" s="300">
        <f t="shared" si="21"/>
        <v>21600</v>
      </c>
      <c r="Q1067" s="292">
        <v>2</v>
      </c>
      <c r="R1067" s="292">
        <v>12</v>
      </c>
    </row>
    <row r="1068" spans="1:18" s="40" customFormat="1" ht="24" x14ac:dyDescent="0.2">
      <c r="A1068" s="322" t="s">
        <v>5460</v>
      </c>
      <c r="B1068" s="130" t="s">
        <v>8078</v>
      </c>
      <c r="C1068" s="297" t="s">
        <v>153</v>
      </c>
      <c r="D1068" s="297" t="s">
        <v>5461</v>
      </c>
      <c r="E1068" s="138">
        <v>2700</v>
      </c>
      <c r="F1068" s="130" t="s">
        <v>6048</v>
      </c>
      <c r="G1068" s="297" t="s">
        <v>6049</v>
      </c>
      <c r="H1068" s="297" t="s">
        <v>656</v>
      </c>
      <c r="I1068" s="297" t="s">
        <v>1305</v>
      </c>
      <c r="J1068" s="297" t="s">
        <v>656</v>
      </c>
      <c r="K1068" s="292">
        <v>2</v>
      </c>
      <c r="L1068" s="292">
        <v>12</v>
      </c>
      <c r="M1068" s="300">
        <f t="shared" si="20"/>
        <v>32400</v>
      </c>
      <c r="N1068" s="292">
        <v>3</v>
      </c>
      <c r="O1068" s="292">
        <v>12</v>
      </c>
      <c r="P1068" s="300">
        <f t="shared" si="21"/>
        <v>32400</v>
      </c>
      <c r="Q1068" s="292">
        <v>2</v>
      </c>
      <c r="R1068" s="292">
        <v>12</v>
      </c>
    </row>
    <row r="1069" spans="1:18" s="40" customFormat="1" ht="24" x14ac:dyDescent="0.2">
      <c r="A1069" s="322" t="s">
        <v>5460</v>
      </c>
      <c r="B1069" s="295" t="s">
        <v>8075</v>
      </c>
      <c r="C1069" s="297" t="s">
        <v>153</v>
      </c>
      <c r="D1069" s="297" t="s">
        <v>5461</v>
      </c>
      <c r="E1069" s="138">
        <v>1800</v>
      </c>
      <c r="F1069" s="130" t="s">
        <v>6050</v>
      </c>
      <c r="G1069" s="297" t="s">
        <v>6051</v>
      </c>
      <c r="H1069" s="297" t="s">
        <v>579</v>
      </c>
      <c r="I1069" s="297" t="s">
        <v>1305</v>
      </c>
      <c r="J1069" s="297" t="s">
        <v>579</v>
      </c>
      <c r="K1069" s="292">
        <v>2</v>
      </c>
      <c r="L1069" s="292">
        <v>12</v>
      </c>
      <c r="M1069" s="300">
        <f t="shared" si="20"/>
        <v>21600</v>
      </c>
      <c r="N1069" s="292">
        <v>3</v>
      </c>
      <c r="O1069" s="292">
        <v>12</v>
      </c>
      <c r="P1069" s="300">
        <f t="shared" si="21"/>
        <v>21600</v>
      </c>
      <c r="Q1069" s="292">
        <v>2</v>
      </c>
      <c r="R1069" s="292">
        <v>12</v>
      </c>
    </row>
    <row r="1070" spans="1:18" s="40" customFormat="1" ht="24" x14ac:dyDescent="0.2">
      <c r="A1070" s="322" t="s">
        <v>5460</v>
      </c>
      <c r="B1070" s="295" t="s">
        <v>8075</v>
      </c>
      <c r="C1070" s="297" t="s">
        <v>153</v>
      </c>
      <c r="D1070" s="297" t="s">
        <v>5461</v>
      </c>
      <c r="E1070" s="138">
        <v>3600</v>
      </c>
      <c r="F1070" s="130" t="s">
        <v>6052</v>
      </c>
      <c r="G1070" s="297" t="s">
        <v>6053</v>
      </c>
      <c r="H1070" s="297" t="s">
        <v>5845</v>
      </c>
      <c r="I1070" s="297" t="s">
        <v>1305</v>
      </c>
      <c r="J1070" s="297" t="s">
        <v>5845</v>
      </c>
      <c r="K1070" s="292">
        <v>2</v>
      </c>
      <c r="L1070" s="292">
        <v>12</v>
      </c>
      <c r="M1070" s="300">
        <f t="shared" ref="M1070:M1133" si="22">E1070*L1070</f>
        <v>43200</v>
      </c>
      <c r="N1070" s="292">
        <v>3</v>
      </c>
      <c r="O1070" s="292">
        <v>12</v>
      </c>
      <c r="P1070" s="300">
        <f t="shared" ref="P1070:P1133" si="23">E1070*O1070</f>
        <v>43200</v>
      </c>
      <c r="Q1070" s="292">
        <v>2</v>
      </c>
      <c r="R1070" s="292">
        <v>12</v>
      </c>
    </row>
    <row r="1071" spans="1:18" s="40" customFormat="1" ht="24" x14ac:dyDescent="0.2">
      <c r="A1071" s="322" t="s">
        <v>5460</v>
      </c>
      <c r="B1071" s="295" t="s">
        <v>8075</v>
      </c>
      <c r="C1071" s="297" t="s">
        <v>153</v>
      </c>
      <c r="D1071" s="297" t="s">
        <v>5461</v>
      </c>
      <c r="E1071" s="138">
        <v>1800</v>
      </c>
      <c r="F1071" s="130" t="s">
        <v>6054</v>
      </c>
      <c r="G1071" s="297" t="s">
        <v>6055</v>
      </c>
      <c r="H1071" s="297" t="s">
        <v>579</v>
      </c>
      <c r="I1071" s="297" t="s">
        <v>1305</v>
      </c>
      <c r="J1071" s="297" t="s">
        <v>579</v>
      </c>
      <c r="K1071" s="292">
        <v>2</v>
      </c>
      <c r="L1071" s="292">
        <v>12</v>
      </c>
      <c r="M1071" s="300">
        <f t="shared" si="22"/>
        <v>21600</v>
      </c>
      <c r="N1071" s="292">
        <v>3</v>
      </c>
      <c r="O1071" s="292">
        <v>12</v>
      </c>
      <c r="P1071" s="300">
        <f t="shared" si="23"/>
        <v>21600</v>
      </c>
      <c r="Q1071" s="292">
        <v>2</v>
      </c>
      <c r="R1071" s="292">
        <v>12</v>
      </c>
    </row>
    <row r="1072" spans="1:18" s="40" customFormat="1" ht="24" x14ac:dyDescent="0.2">
      <c r="A1072" s="322" t="s">
        <v>5460</v>
      </c>
      <c r="B1072" s="295" t="s">
        <v>8075</v>
      </c>
      <c r="C1072" s="297" t="s">
        <v>153</v>
      </c>
      <c r="D1072" s="297" t="s">
        <v>5461</v>
      </c>
      <c r="E1072" s="138">
        <v>1500</v>
      </c>
      <c r="F1072" s="130" t="s">
        <v>6056</v>
      </c>
      <c r="G1072" s="297" t="s">
        <v>6057</v>
      </c>
      <c r="H1072" s="297" t="s">
        <v>672</v>
      </c>
      <c r="I1072" s="297" t="s">
        <v>1305</v>
      </c>
      <c r="J1072" s="297" t="s">
        <v>672</v>
      </c>
      <c r="K1072" s="292">
        <v>2</v>
      </c>
      <c r="L1072" s="292">
        <v>12</v>
      </c>
      <c r="M1072" s="300">
        <f t="shared" si="22"/>
        <v>18000</v>
      </c>
      <c r="N1072" s="292">
        <v>3</v>
      </c>
      <c r="O1072" s="292">
        <v>12</v>
      </c>
      <c r="P1072" s="300">
        <f t="shared" si="23"/>
        <v>18000</v>
      </c>
      <c r="Q1072" s="292">
        <v>2</v>
      </c>
      <c r="R1072" s="292">
        <v>12</v>
      </c>
    </row>
    <row r="1073" spans="1:18" s="40" customFormat="1" ht="24" x14ac:dyDescent="0.2">
      <c r="A1073" s="322" t="s">
        <v>5460</v>
      </c>
      <c r="B1073" s="295" t="s">
        <v>8075</v>
      </c>
      <c r="C1073" s="297" t="s">
        <v>153</v>
      </c>
      <c r="D1073" s="297" t="s">
        <v>5461</v>
      </c>
      <c r="E1073" s="138">
        <v>2000</v>
      </c>
      <c r="F1073" s="130" t="s">
        <v>6058</v>
      </c>
      <c r="G1073" s="297" t="s">
        <v>6059</v>
      </c>
      <c r="H1073" s="297" t="s">
        <v>597</v>
      </c>
      <c r="I1073" s="297" t="s">
        <v>1305</v>
      </c>
      <c r="J1073" s="297" t="s">
        <v>597</v>
      </c>
      <c r="K1073" s="292">
        <v>2</v>
      </c>
      <c r="L1073" s="292">
        <v>12</v>
      </c>
      <c r="M1073" s="300">
        <f t="shared" si="22"/>
        <v>24000</v>
      </c>
      <c r="N1073" s="292">
        <v>3</v>
      </c>
      <c r="O1073" s="292">
        <v>12</v>
      </c>
      <c r="P1073" s="300">
        <f t="shared" si="23"/>
        <v>24000</v>
      </c>
      <c r="Q1073" s="292">
        <v>2</v>
      </c>
      <c r="R1073" s="292">
        <v>12</v>
      </c>
    </row>
    <row r="1074" spans="1:18" s="40" customFormat="1" ht="24" x14ac:dyDescent="0.2">
      <c r="A1074" s="322" t="s">
        <v>5460</v>
      </c>
      <c r="B1074" s="295" t="s">
        <v>8075</v>
      </c>
      <c r="C1074" s="297" t="s">
        <v>153</v>
      </c>
      <c r="D1074" s="297" t="s">
        <v>5461</v>
      </c>
      <c r="E1074" s="138">
        <v>2900</v>
      </c>
      <c r="F1074" s="130" t="s">
        <v>6060</v>
      </c>
      <c r="G1074" s="297" t="s">
        <v>6061</v>
      </c>
      <c r="H1074" s="297" t="s">
        <v>866</v>
      </c>
      <c r="I1074" s="297" t="s">
        <v>1305</v>
      </c>
      <c r="J1074" s="297" t="s">
        <v>866</v>
      </c>
      <c r="K1074" s="292">
        <v>2</v>
      </c>
      <c r="L1074" s="292">
        <v>12</v>
      </c>
      <c r="M1074" s="300">
        <f t="shared" si="22"/>
        <v>34800</v>
      </c>
      <c r="N1074" s="292">
        <v>3</v>
      </c>
      <c r="O1074" s="292">
        <v>12</v>
      </c>
      <c r="P1074" s="300">
        <f t="shared" si="23"/>
        <v>34800</v>
      </c>
      <c r="Q1074" s="292">
        <v>2</v>
      </c>
      <c r="R1074" s="292">
        <v>12</v>
      </c>
    </row>
    <row r="1075" spans="1:18" s="40" customFormat="1" ht="24" x14ac:dyDescent="0.2">
      <c r="A1075" s="322" t="s">
        <v>5460</v>
      </c>
      <c r="B1075" s="295" t="s">
        <v>8075</v>
      </c>
      <c r="C1075" s="297" t="s">
        <v>153</v>
      </c>
      <c r="D1075" s="297" t="s">
        <v>5461</v>
      </c>
      <c r="E1075" s="138">
        <v>2900</v>
      </c>
      <c r="F1075" s="130" t="s">
        <v>6062</v>
      </c>
      <c r="G1075" s="297" t="s">
        <v>6063</v>
      </c>
      <c r="H1075" s="297" t="s">
        <v>586</v>
      </c>
      <c r="I1075" s="297" t="s">
        <v>1305</v>
      </c>
      <c r="J1075" s="297" t="s">
        <v>586</v>
      </c>
      <c r="K1075" s="292">
        <v>2</v>
      </c>
      <c r="L1075" s="292">
        <v>12</v>
      </c>
      <c r="M1075" s="300">
        <f t="shared" si="22"/>
        <v>34800</v>
      </c>
      <c r="N1075" s="292">
        <v>3</v>
      </c>
      <c r="O1075" s="292">
        <v>12</v>
      </c>
      <c r="P1075" s="300">
        <f t="shared" si="23"/>
        <v>34800</v>
      </c>
      <c r="Q1075" s="292">
        <v>2</v>
      </c>
      <c r="R1075" s="292">
        <v>12</v>
      </c>
    </row>
    <row r="1076" spans="1:18" s="40" customFormat="1" ht="24" x14ac:dyDescent="0.2">
      <c r="A1076" s="322" t="s">
        <v>5460</v>
      </c>
      <c r="B1076" s="295" t="s">
        <v>8075</v>
      </c>
      <c r="C1076" s="297" t="s">
        <v>153</v>
      </c>
      <c r="D1076" s="297" t="s">
        <v>5461</v>
      </c>
      <c r="E1076" s="138">
        <v>2900</v>
      </c>
      <c r="F1076" s="130" t="s">
        <v>6064</v>
      </c>
      <c r="G1076" s="297" t="s">
        <v>6065</v>
      </c>
      <c r="H1076" s="297" t="s">
        <v>586</v>
      </c>
      <c r="I1076" s="297" t="s">
        <v>1305</v>
      </c>
      <c r="J1076" s="297" t="s">
        <v>586</v>
      </c>
      <c r="K1076" s="292">
        <v>2</v>
      </c>
      <c r="L1076" s="292">
        <v>12</v>
      </c>
      <c r="M1076" s="300">
        <f t="shared" si="22"/>
        <v>34800</v>
      </c>
      <c r="N1076" s="292">
        <v>3</v>
      </c>
      <c r="O1076" s="292">
        <v>12</v>
      </c>
      <c r="P1076" s="300">
        <f t="shared" si="23"/>
        <v>34800</v>
      </c>
      <c r="Q1076" s="292">
        <v>2</v>
      </c>
      <c r="R1076" s="292">
        <v>12</v>
      </c>
    </row>
    <row r="1077" spans="1:18" s="40" customFormat="1" ht="24" x14ac:dyDescent="0.2">
      <c r="A1077" s="322" t="s">
        <v>5460</v>
      </c>
      <c r="B1077" s="295" t="s">
        <v>8075</v>
      </c>
      <c r="C1077" s="297" t="s">
        <v>153</v>
      </c>
      <c r="D1077" s="297" t="s">
        <v>5461</v>
      </c>
      <c r="E1077" s="138">
        <v>2000</v>
      </c>
      <c r="F1077" s="130" t="s">
        <v>6066</v>
      </c>
      <c r="G1077" s="297" t="s">
        <v>6067</v>
      </c>
      <c r="H1077" s="297" t="s">
        <v>586</v>
      </c>
      <c r="I1077" s="297" t="s">
        <v>1305</v>
      </c>
      <c r="J1077" s="297" t="s">
        <v>586</v>
      </c>
      <c r="K1077" s="292">
        <v>2</v>
      </c>
      <c r="L1077" s="292">
        <v>12</v>
      </c>
      <c r="M1077" s="300">
        <f t="shared" si="22"/>
        <v>24000</v>
      </c>
      <c r="N1077" s="292">
        <v>3</v>
      </c>
      <c r="O1077" s="292">
        <v>12</v>
      </c>
      <c r="P1077" s="300">
        <f t="shared" si="23"/>
        <v>24000</v>
      </c>
      <c r="Q1077" s="292">
        <v>2</v>
      </c>
      <c r="R1077" s="292">
        <v>12</v>
      </c>
    </row>
    <row r="1078" spans="1:18" s="40" customFormat="1" ht="24" x14ac:dyDescent="0.2">
      <c r="A1078" s="322" t="s">
        <v>5460</v>
      </c>
      <c r="B1078" s="295" t="s">
        <v>8075</v>
      </c>
      <c r="C1078" s="297" t="s">
        <v>153</v>
      </c>
      <c r="D1078" s="297" t="s">
        <v>5461</v>
      </c>
      <c r="E1078" s="138">
        <v>2900</v>
      </c>
      <c r="F1078" s="130" t="s">
        <v>6068</v>
      </c>
      <c r="G1078" s="297" t="s">
        <v>6069</v>
      </c>
      <c r="H1078" s="297" t="s">
        <v>690</v>
      </c>
      <c r="I1078" s="297" t="s">
        <v>1305</v>
      </c>
      <c r="J1078" s="297" t="s">
        <v>690</v>
      </c>
      <c r="K1078" s="292">
        <v>2</v>
      </c>
      <c r="L1078" s="292">
        <v>12</v>
      </c>
      <c r="M1078" s="300">
        <f t="shared" si="22"/>
        <v>34800</v>
      </c>
      <c r="N1078" s="292">
        <v>3</v>
      </c>
      <c r="O1078" s="292">
        <v>12</v>
      </c>
      <c r="P1078" s="300">
        <f t="shared" si="23"/>
        <v>34800</v>
      </c>
      <c r="Q1078" s="292">
        <v>2</v>
      </c>
      <c r="R1078" s="292">
        <v>12</v>
      </c>
    </row>
    <row r="1079" spans="1:18" s="40" customFormat="1" ht="24" x14ac:dyDescent="0.2">
      <c r="A1079" s="322" t="s">
        <v>5460</v>
      </c>
      <c r="B1079" s="295" t="s">
        <v>8075</v>
      </c>
      <c r="C1079" s="297" t="s">
        <v>153</v>
      </c>
      <c r="D1079" s="297" t="s">
        <v>5461</v>
      </c>
      <c r="E1079" s="138">
        <v>2900</v>
      </c>
      <c r="F1079" s="130" t="s">
        <v>6070</v>
      </c>
      <c r="G1079" s="297" t="s">
        <v>6071</v>
      </c>
      <c r="H1079" s="297" t="s">
        <v>586</v>
      </c>
      <c r="I1079" s="297" t="s">
        <v>1305</v>
      </c>
      <c r="J1079" s="297" t="s">
        <v>586</v>
      </c>
      <c r="K1079" s="292">
        <v>2</v>
      </c>
      <c r="L1079" s="292">
        <v>12</v>
      </c>
      <c r="M1079" s="300">
        <f t="shared" si="22"/>
        <v>34800</v>
      </c>
      <c r="N1079" s="292">
        <v>3</v>
      </c>
      <c r="O1079" s="292">
        <v>12</v>
      </c>
      <c r="P1079" s="300">
        <f t="shared" si="23"/>
        <v>34800</v>
      </c>
      <c r="Q1079" s="292">
        <v>2</v>
      </c>
      <c r="R1079" s="292">
        <v>12</v>
      </c>
    </row>
    <row r="1080" spans="1:18" s="40" customFormat="1" ht="24" x14ac:dyDescent="0.2">
      <c r="A1080" s="322" t="s">
        <v>5460</v>
      </c>
      <c r="B1080" s="295" t="s">
        <v>8075</v>
      </c>
      <c r="C1080" s="297" t="s">
        <v>153</v>
      </c>
      <c r="D1080" s="297" t="s">
        <v>5461</v>
      </c>
      <c r="E1080" s="138">
        <v>7200</v>
      </c>
      <c r="F1080" s="130" t="s">
        <v>6072</v>
      </c>
      <c r="G1080" s="297" t="s">
        <v>6073</v>
      </c>
      <c r="H1080" s="297" t="s">
        <v>3272</v>
      </c>
      <c r="I1080" s="297" t="s">
        <v>1305</v>
      </c>
      <c r="J1080" s="297" t="s">
        <v>3272</v>
      </c>
      <c r="K1080" s="292">
        <v>2</v>
      </c>
      <c r="L1080" s="292">
        <v>12</v>
      </c>
      <c r="M1080" s="300">
        <f t="shared" si="22"/>
        <v>86400</v>
      </c>
      <c r="N1080" s="292">
        <v>3</v>
      </c>
      <c r="O1080" s="292">
        <v>12</v>
      </c>
      <c r="P1080" s="300">
        <f t="shared" si="23"/>
        <v>86400</v>
      </c>
      <c r="Q1080" s="292">
        <v>2</v>
      </c>
      <c r="R1080" s="292">
        <v>12</v>
      </c>
    </row>
    <row r="1081" spans="1:18" s="40" customFormat="1" ht="24" x14ac:dyDescent="0.2">
      <c r="A1081" s="322" t="s">
        <v>5460</v>
      </c>
      <c r="B1081" s="295" t="s">
        <v>8075</v>
      </c>
      <c r="C1081" s="297" t="s">
        <v>153</v>
      </c>
      <c r="D1081" s="297" t="s">
        <v>5461</v>
      </c>
      <c r="E1081" s="138">
        <v>1800</v>
      </c>
      <c r="F1081" s="130" t="s">
        <v>6074</v>
      </c>
      <c r="G1081" s="297" t="s">
        <v>6075</v>
      </c>
      <c r="H1081" s="297" t="s">
        <v>821</v>
      </c>
      <c r="I1081" s="297" t="s">
        <v>1305</v>
      </c>
      <c r="J1081" s="297" t="s">
        <v>821</v>
      </c>
      <c r="K1081" s="292">
        <v>2</v>
      </c>
      <c r="L1081" s="292">
        <v>12</v>
      </c>
      <c r="M1081" s="300">
        <f t="shared" si="22"/>
        <v>21600</v>
      </c>
      <c r="N1081" s="292">
        <v>3</v>
      </c>
      <c r="O1081" s="292">
        <v>12</v>
      </c>
      <c r="P1081" s="300">
        <f t="shared" si="23"/>
        <v>21600</v>
      </c>
      <c r="Q1081" s="292">
        <v>2</v>
      </c>
      <c r="R1081" s="292">
        <v>12</v>
      </c>
    </row>
    <row r="1082" spans="1:18" s="40" customFormat="1" ht="24" x14ac:dyDescent="0.2">
      <c r="A1082" s="322" t="s">
        <v>5460</v>
      </c>
      <c r="B1082" s="295" t="s">
        <v>8075</v>
      </c>
      <c r="C1082" s="297" t="s">
        <v>153</v>
      </c>
      <c r="D1082" s="297" t="s">
        <v>5461</v>
      </c>
      <c r="E1082" s="138">
        <v>2900</v>
      </c>
      <c r="F1082" s="130" t="s">
        <v>6076</v>
      </c>
      <c r="G1082" s="297" t="s">
        <v>6077</v>
      </c>
      <c r="H1082" s="297" t="s">
        <v>2088</v>
      </c>
      <c r="I1082" s="297" t="s">
        <v>1305</v>
      </c>
      <c r="J1082" s="297" t="s">
        <v>2088</v>
      </c>
      <c r="K1082" s="292">
        <v>2</v>
      </c>
      <c r="L1082" s="292">
        <v>12</v>
      </c>
      <c r="M1082" s="300">
        <f t="shared" si="22"/>
        <v>34800</v>
      </c>
      <c r="N1082" s="292">
        <v>3</v>
      </c>
      <c r="O1082" s="292">
        <v>12</v>
      </c>
      <c r="P1082" s="300">
        <f t="shared" si="23"/>
        <v>34800</v>
      </c>
      <c r="Q1082" s="292">
        <v>2</v>
      </c>
      <c r="R1082" s="292">
        <v>12</v>
      </c>
    </row>
    <row r="1083" spans="1:18" s="40" customFormat="1" ht="24" x14ac:dyDescent="0.2">
      <c r="A1083" s="322" t="s">
        <v>5460</v>
      </c>
      <c r="B1083" s="295" t="s">
        <v>8075</v>
      </c>
      <c r="C1083" s="297" t="s">
        <v>153</v>
      </c>
      <c r="D1083" s="297" t="s">
        <v>5461</v>
      </c>
      <c r="E1083" s="138">
        <v>1650</v>
      </c>
      <c r="F1083" s="130" t="s">
        <v>6078</v>
      </c>
      <c r="G1083" s="297" t="s">
        <v>6079</v>
      </c>
      <c r="H1083" s="297" t="s">
        <v>2053</v>
      </c>
      <c r="I1083" s="297" t="s">
        <v>1305</v>
      </c>
      <c r="J1083" s="297" t="s">
        <v>2053</v>
      </c>
      <c r="K1083" s="292">
        <v>2</v>
      </c>
      <c r="L1083" s="292">
        <v>12</v>
      </c>
      <c r="M1083" s="300">
        <f t="shared" si="22"/>
        <v>19800</v>
      </c>
      <c r="N1083" s="292">
        <v>3</v>
      </c>
      <c r="O1083" s="292">
        <v>12</v>
      </c>
      <c r="P1083" s="300">
        <f t="shared" si="23"/>
        <v>19800</v>
      </c>
      <c r="Q1083" s="292">
        <v>2</v>
      </c>
      <c r="R1083" s="292">
        <v>12</v>
      </c>
    </row>
    <row r="1084" spans="1:18" s="40" customFormat="1" ht="24" x14ac:dyDescent="0.2">
      <c r="A1084" s="322" t="s">
        <v>5460</v>
      </c>
      <c r="B1084" s="295" t="s">
        <v>8075</v>
      </c>
      <c r="C1084" s="297" t="s">
        <v>153</v>
      </c>
      <c r="D1084" s="297" t="s">
        <v>5461</v>
      </c>
      <c r="E1084" s="138">
        <v>1800</v>
      </c>
      <c r="F1084" s="130" t="s">
        <v>6080</v>
      </c>
      <c r="G1084" s="297" t="s">
        <v>6081</v>
      </c>
      <c r="H1084" s="297" t="s">
        <v>579</v>
      </c>
      <c r="I1084" s="297" t="s">
        <v>1305</v>
      </c>
      <c r="J1084" s="297" t="s">
        <v>579</v>
      </c>
      <c r="K1084" s="292">
        <v>2</v>
      </c>
      <c r="L1084" s="292">
        <v>12</v>
      </c>
      <c r="M1084" s="300">
        <f t="shared" si="22"/>
        <v>21600</v>
      </c>
      <c r="N1084" s="292">
        <v>3</v>
      </c>
      <c r="O1084" s="292">
        <v>12</v>
      </c>
      <c r="P1084" s="300">
        <f t="shared" si="23"/>
        <v>21600</v>
      </c>
      <c r="Q1084" s="292">
        <v>2</v>
      </c>
      <c r="R1084" s="292">
        <v>12</v>
      </c>
    </row>
    <row r="1085" spans="1:18" s="40" customFormat="1" ht="24" x14ac:dyDescent="0.2">
      <c r="A1085" s="322" t="s">
        <v>5460</v>
      </c>
      <c r="B1085" s="295" t="s">
        <v>8075</v>
      </c>
      <c r="C1085" s="297" t="s">
        <v>153</v>
      </c>
      <c r="D1085" s="297" t="s">
        <v>5461</v>
      </c>
      <c r="E1085" s="138">
        <v>1500</v>
      </c>
      <c r="F1085" s="130" t="s">
        <v>6082</v>
      </c>
      <c r="G1085" s="297" t="s">
        <v>6083</v>
      </c>
      <c r="H1085" s="297" t="s">
        <v>579</v>
      </c>
      <c r="I1085" s="297" t="s">
        <v>1305</v>
      </c>
      <c r="J1085" s="297" t="s">
        <v>579</v>
      </c>
      <c r="K1085" s="292">
        <v>2</v>
      </c>
      <c r="L1085" s="292">
        <v>12</v>
      </c>
      <c r="M1085" s="300">
        <f t="shared" si="22"/>
        <v>18000</v>
      </c>
      <c r="N1085" s="292">
        <v>3</v>
      </c>
      <c r="O1085" s="292">
        <v>12</v>
      </c>
      <c r="P1085" s="300">
        <f t="shared" si="23"/>
        <v>18000</v>
      </c>
      <c r="Q1085" s="292">
        <v>2</v>
      </c>
      <c r="R1085" s="292">
        <v>12</v>
      </c>
    </row>
    <row r="1086" spans="1:18" s="40" customFormat="1" ht="24" x14ac:dyDescent="0.2">
      <c r="A1086" s="322" t="s">
        <v>5460</v>
      </c>
      <c r="B1086" s="295" t="s">
        <v>8075</v>
      </c>
      <c r="C1086" s="297" t="s">
        <v>153</v>
      </c>
      <c r="D1086" s="297" t="s">
        <v>5461</v>
      </c>
      <c r="E1086" s="138">
        <v>1500</v>
      </c>
      <c r="F1086" s="130" t="s">
        <v>6084</v>
      </c>
      <c r="G1086" s="297" t="s">
        <v>6085</v>
      </c>
      <c r="H1086" s="297" t="s">
        <v>579</v>
      </c>
      <c r="I1086" s="297" t="s">
        <v>1305</v>
      </c>
      <c r="J1086" s="297" t="s">
        <v>579</v>
      </c>
      <c r="K1086" s="292">
        <v>2</v>
      </c>
      <c r="L1086" s="292">
        <v>12</v>
      </c>
      <c r="M1086" s="300">
        <f t="shared" si="22"/>
        <v>18000</v>
      </c>
      <c r="N1086" s="292">
        <v>3</v>
      </c>
      <c r="O1086" s="292">
        <v>12</v>
      </c>
      <c r="P1086" s="300">
        <f t="shared" si="23"/>
        <v>18000</v>
      </c>
      <c r="Q1086" s="292">
        <v>2</v>
      </c>
      <c r="R1086" s="292">
        <v>12</v>
      </c>
    </row>
    <row r="1087" spans="1:18" s="40" customFormat="1" ht="24" x14ac:dyDescent="0.2">
      <c r="A1087" s="322" t="s">
        <v>5460</v>
      </c>
      <c r="B1087" s="295" t="s">
        <v>8075</v>
      </c>
      <c r="C1087" s="297" t="s">
        <v>153</v>
      </c>
      <c r="D1087" s="297" t="s">
        <v>5461</v>
      </c>
      <c r="E1087" s="138">
        <v>1350</v>
      </c>
      <c r="F1087" s="130" t="s">
        <v>6086</v>
      </c>
      <c r="G1087" s="297" t="s">
        <v>6087</v>
      </c>
      <c r="H1087" s="297" t="s">
        <v>5587</v>
      </c>
      <c r="I1087" s="297" t="s">
        <v>1305</v>
      </c>
      <c r="J1087" s="297" t="s">
        <v>5587</v>
      </c>
      <c r="K1087" s="292">
        <v>2</v>
      </c>
      <c r="L1087" s="292">
        <v>12</v>
      </c>
      <c r="M1087" s="300">
        <f t="shared" si="22"/>
        <v>16200</v>
      </c>
      <c r="N1087" s="292">
        <v>3</v>
      </c>
      <c r="O1087" s="292">
        <v>12</v>
      </c>
      <c r="P1087" s="300">
        <f t="shared" si="23"/>
        <v>16200</v>
      </c>
      <c r="Q1087" s="292">
        <v>2</v>
      </c>
      <c r="R1087" s="292">
        <v>12</v>
      </c>
    </row>
    <row r="1088" spans="1:18" s="40" customFormat="1" ht="24" x14ac:dyDescent="0.2">
      <c r="A1088" s="322" t="s">
        <v>5460</v>
      </c>
      <c r="B1088" s="295" t="s">
        <v>8075</v>
      </c>
      <c r="C1088" s="297" t="s">
        <v>153</v>
      </c>
      <c r="D1088" s="297" t="s">
        <v>5461</v>
      </c>
      <c r="E1088" s="138">
        <v>2900</v>
      </c>
      <c r="F1088" s="130" t="s">
        <v>6088</v>
      </c>
      <c r="G1088" s="297" t="s">
        <v>6089</v>
      </c>
      <c r="H1088" s="297" t="s">
        <v>586</v>
      </c>
      <c r="I1088" s="297" t="s">
        <v>1305</v>
      </c>
      <c r="J1088" s="297" t="s">
        <v>586</v>
      </c>
      <c r="K1088" s="292">
        <v>2</v>
      </c>
      <c r="L1088" s="292">
        <v>12</v>
      </c>
      <c r="M1088" s="300">
        <f t="shared" si="22"/>
        <v>34800</v>
      </c>
      <c r="N1088" s="292">
        <v>3</v>
      </c>
      <c r="O1088" s="292">
        <v>12</v>
      </c>
      <c r="P1088" s="300">
        <f t="shared" si="23"/>
        <v>34800</v>
      </c>
      <c r="Q1088" s="292">
        <v>2</v>
      </c>
      <c r="R1088" s="292">
        <v>12</v>
      </c>
    </row>
    <row r="1089" spans="1:18" s="40" customFormat="1" ht="24" x14ac:dyDescent="0.2">
      <c r="A1089" s="322" t="s">
        <v>5460</v>
      </c>
      <c r="B1089" s="295" t="s">
        <v>8075</v>
      </c>
      <c r="C1089" s="297" t="s">
        <v>153</v>
      </c>
      <c r="D1089" s="297" t="s">
        <v>5461</v>
      </c>
      <c r="E1089" s="138">
        <v>1650</v>
      </c>
      <c r="F1089" s="130" t="s">
        <v>6090</v>
      </c>
      <c r="G1089" s="297" t="s">
        <v>6091</v>
      </c>
      <c r="H1089" s="297" t="s">
        <v>2053</v>
      </c>
      <c r="I1089" s="297" t="s">
        <v>1305</v>
      </c>
      <c r="J1089" s="297" t="s">
        <v>2053</v>
      </c>
      <c r="K1089" s="292">
        <v>2</v>
      </c>
      <c r="L1089" s="292">
        <v>12</v>
      </c>
      <c r="M1089" s="300">
        <f t="shared" si="22"/>
        <v>19800</v>
      </c>
      <c r="N1089" s="292">
        <v>3</v>
      </c>
      <c r="O1089" s="292">
        <v>12</v>
      </c>
      <c r="P1089" s="300">
        <f t="shared" si="23"/>
        <v>19800</v>
      </c>
      <c r="Q1089" s="292">
        <v>2</v>
      </c>
      <c r="R1089" s="292">
        <v>12</v>
      </c>
    </row>
    <row r="1090" spans="1:18" s="40" customFormat="1" ht="24" x14ac:dyDescent="0.2">
      <c r="A1090" s="322" t="s">
        <v>5460</v>
      </c>
      <c r="B1090" s="295" t="s">
        <v>8075</v>
      </c>
      <c r="C1090" s="297" t="s">
        <v>153</v>
      </c>
      <c r="D1090" s="297" t="s">
        <v>5461</v>
      </c>
      <c r="E1090" s="138">
        <v>2900</v>
      </c>
      <c r="F1090" s="130" t="s">
        <v>6092</v>
      </c>
      <c r="G1090" s="297" t="s">
        <v>6093</v>
      </c>
      <c r="H1090" s="297" t="s">
        <v>586</v>
      </c>
      <c r="I1090" s="297" t="s">
        <v>1305</v>
      </c>
      <c r="J1090" s="297" t="s">
        <v>586</v>
      </c>
      <c r="K1090" s="292">
        <v>2</v>
      </c>
      <c r="L1090" s="292">
        <v>12</v>
      </c>
      <c r="M1090" s="300">
        <f t="shared" si="22"/>
        <v>34800</v>
      </c>
      <c r="N1090" s="292">
        <v>3</v>
      </c>
      <c r="O1090" s="292">
        <v>12</v>
      </c>
      <c r="P1090" s="300">
        <f t="shared" si="23"/>
        <v>34800</v>
      </c>
      <c r="Q1090" s="292">
        <v>2</v>
      </c>
      <c r="R1090" s="292">
        <v>12</v>
      </c>
    </row>
    <row r="1091" spans="1:18" s="40" customFormat="1" ht="24" x14ac:dyDescent="0.2">
      <c r="A1091" s="322" t="s">
        <v>5460</v>
      </c>
      <c r="B1091" s="295" t="s">
        <v>8075</v>
      </c>
      <c r="C1091" s="297" t="s">
        <v>153</v>
      </c>
      <c r="D1091" s="297" t="s">
        <v>5461</v>
      </c>
      <c r="E1091" s="138">
        <v>1650</v>
      </c>
      <c r="F1091" s="130" t="s">
        <v>6094</v>
      </c>
      <c r="G1091" s="297" t="s">
        <v>6095</v>
      </c>
      <c r="H1091" s="297" t="s">
        <v>2053</v>
      </c>
      <c r="I1091" s="297" t="s">
        <v>1305</v>
      </c>
      <c r="J1091" s="297" t="s">
        <v>2053</v>
      </c>
      <c r="K1091" s="292">
        <v>2</v>
      </c>
      <c r="L1091" s="292">
        <v>12</v>
      </c>
      <c r="M1091" s="300">
        <f t="shared" si="22"/>
        <v>19800</v>
      </c>
      <c r="N1091" s="292">
        <v>3</v>
      </c>
      <c r="O1091" s="292">
        <v>12</v>
      </c>
      <c r="P1091" s="300">
        <f t="shared" si="23"/>
        <v>19800</v>
      </c>
      <c r="Q1091" s="292">
        <v>2</v>
      </c>
      <c r="R1091" s="292">
        <v>12</v>
      </c>
    </row>
    <row r="1092" spans="1:18" s="40" customFormat="1" ht="24" x14ac:dyDescent="0.2">
      <c r="A1092" s="322" t="s">
        <v>5460</v>
      </c>
      <c r="B1092" s="295" t="s">
        <v>8075</v>
      </c>
      <c r="C1092" s="297" t="s">
        <v>153</v>
      </c>
      <c r="D1092" s="297" t="s">
        <v>5461</v>
      </c>
      <c r="E1092" s="138">
        <v>1500</v>
      </c>
      <c r="F1092" s="130" t="s">
        <v>6096</v>
      </c>
      <c r="G1092" s="297" t="s">
        <v>6097</v>
      </c>
      <c r="H1092" s="297" t="s">
        <v>579</v>
      </c>
      <c r="I1092" s="297" t="s">
        <v>1305</v>
      </c>
      <c r="J1092" s="297" t="s">
        <v>579</v>
      </c>
      <c r="K1092" s="292">
        <v>2</v>
      </c>
      <c r="L1092" s="292">
        <v>12</v>
      </c>
      <c r="M1092" s="300">
        <f t="shared" si="22"/>
        <v>18000</v>
      </c>
      <c r="N1092" s="292">
        <v>3</v>
      </c>
      <c r="O1092" s="292">
        <v>12</v>
      </c>
      <c r="P1092" s="300">
        <f t="shared" si="23"/>
        <v>18000</v>
      </c>
      <c r="Q1092" s="292">
        <v>2</v>
      </c>
      <c r="R1092" s="292">
        <v>12</v>
      </c>
    </row>
    <row r="1093" spans="1:18" s="40" customFormat="1" ht="24" x14ac:dyDescent="0.2">
      <c r="A1093" s="322" t="s">
        <v>5460</v>
      </c>
      <c r="B1093" s="295" t="s">
        <v>8075</v>
      </c>
      <c r="C1093" s="297" t="s">
        <v>153</v>
      </c>
      <c r="D1093" s="297" t="s">
        <v>5461</v>
      </c>
      <c r="E1093" s="138">
        <v>2900</v>
      </c>
      <c r="F1093" s="130" t="s">
        <v>4179</v>
      </c>
      <c r="G1093" s="297" t="s">
        <v>4180</v>
      </c>
      <c r="H1093" s="297" t="s">
        <v>586</v>
      </c>
      <c r="I1093" s="297" t="s">
        <v>1305</v>
      </c>
      <c r="J1093" s="297" t="s">
        <v>586</v>
      </c>
      <c r="K1093" s="292">
        <v>2</v>
      </c>
      <c r="L1093" s="292">
        <v>12</v>
      </c>
      <c r="M1093" s="300">
        <f t="shared" si="22"/>
        <v>34800</v>
      </c>
      <c r="N1093" s="292">
        <v>3</v>
      </c>
      <c r="O1093" s="292">
        <v>12</v>
      </c>
      <c r="P1093" s="300">
        <f t="shared" si="23"/>
        <v>34800</v>
      </c>
      <c r="Q1093" s="292">
        <v>2</v>
      </c>
      <c r="R1093" s="292">
        <v>12</v>
      </c>
    </row>
    <row r="1094" spans="1:18" s="40" customFormat="1" ht="24" x14ac:dyDescent="0.2">
      <c r="A1094" s="322" t="s">
        <v>5460</v>
      </c>
      <c r="B1094" s="295" t="s">
        <v>8075</v>
      </c>
      <c r="C1094" s="297" t="s">
        <v>153</v>
      </c>
      <c r="D1094" s="297" t="s">
        <v>5461</v>
      </c>
      <c r="E1094" s="138">
        <v>2000</v>
      </c>
      <c r="F1094" s="130" t="s">
        <v>6098</v>
      </c>
      <c r="G1094" s="297" t="s">
        <v>6099</v>
      </c>
      <c r="H1094" s="297" t="s">
        <v>586</v>
      </c>
      <c r="I1094" s="297" t="s">
        <v>1305</v>
      </c>
      <c r="J1094" s="297" t="s">
        <v>586</v>
      </c>
      <c r="K1094" s="292">
        <v>2</v>
      </c>
      <c r="L1094" s="292">
        <v>12</v>
      </c>
      <c r="M1094" s="300">
        <f t="shared" si="22"/>
        <v>24000</v>
      </c>
      <c r="N1094" s="292">
        <v>3</v>
      </c>
      <c r="O1094" s="292">
        <v>12</v>
      </c>
      <c r="P1094" s="300">
        <f t="shared" si="23"/>
        <v>24000</v>
      </c>
      <c r="Q1094" s="292">
        <v>2</v>
      </c>
      <c r="R1094" s="292">
        <v>12</v>
      </c>
    </row>
    <row r="1095" spans="1:18" s="40" customFormat="1" ht="24" x14ac:dyDescent="0.2">
      <c r="A1095" s="322" t="s">
        <v>5460</v>
      </c>
      <c r="B1095" s="295" t="s">
        <v>8075</v>
      </c>
      <c r="C1095" s="297" t="s">
        <v>153</v>
      </c>
      <c r="D1095" s="297" t="s">
        <v>5461</v>
      </c>
      <c r="E1095" s="138">
        <v>1500</v>
      </c>
      <c r="F1095" s="130" t="s">
        <v>6100</v>
      </c>
      <c r="G1095" s="297" t="s">
        <v>6101</v>
      </c>
      <c r="H1095" s="297" t="s">
        <v>579</v>
      </c>
      <c r="I1095" s="297" t="s">
        <v>1305</v>
      </c>
      <c r="J1095" s="297" t="s">
        <v>579</v>
      </c>
      <c r="K1095" s="292">
        <v>2</v>
      </c>
      <c r="L1095" s="292">
        <v>12</v>
      </c>
      <c r="M1095" s="300">
        <f t="shared" si="22"/>
        <v>18000</v>
      </c>
      <c r="N1095" s="292">
        <v>3</v>
      </c>
      <c r="O1095" s="292">
        <v>12</v>
      </c>
      <c r="P1095" s="300">
        <f t="shared" si="23"/>
        <v>18000</v>
      </c>
      <c r="Q1095" s="292">
        <v>2</v>
      </c>
      <c r="R1095" s="292">
        <v>12</v>
      </c>
    </row>
    <row r="1096" spans="1:18" s="40" customFormat="1" ht="24" x14ac:dyDescent="0.2">
      <c r="A1096" s="322" t="s">
        <v>5460</v>
      </c>
      <c r="B1096" s="295" t="s">
        <v>8075</v>
      </c>
      <c r="C1096" s="297" t="s">
        <v>153</v>
      </c>
      <c r="D1096" s="297" t="s">
        <v>5461</v>
      </c>
      <c r="E1096" s="138">
        <v>2900</v>
      </c>
      <c r="F1096" s="130" t="s">
        <v>6102</v>
      </c>
      <c r="G1096" s="297" t="s">
        <v>6103</v>
      </c>
      <c r="H1096" s="297" t="s">
        <v>586</v>
      </c>
      <c r="I1096" s="297" t="s">
        <v>1305</v>
      </c>
      <c r="J1096" s="297" t="s">
        <v>586</v>
      </c>
      <c r="K1096" s="292">
        <v>2</v>
      </c>
      <c r="L1096" s="292">
        <v>12</v>
      </c>
      <c r="M1096" s="300">
        <f t="shared" si="22"/>
        <v>34800</v>
      </c>
      <c r="N1096" s="292">
        <v>3</v>
      </c>
      <c r="O1096" s="292">
        <v>12</v>
      </c>
      <c r="P1096" s="300">
        <f t="shared" si="23"/>
        <v>34800</v>
      </c>
      <c r="Q1096" s="292">
        <v>2</v>
      </c>
      <c r="R1096" s="292">
        <v>12</v>
      </c>
    </row>
    <row r="1097" spans="1:18" s="40" customFormat="1" ht="24" x14ac:dyDescent="0.2">
      <c r="A1097" s="322" t="s">
        <v>5460</v>
      </c>
      <c r="B1097" s="295" t="s">
        <v>8075</v>
      </c>
      <c r="C1097" s="297" t="s">
        <v>153</v>
      </c>
      <c r="D1097" s="297" t="s">
        <v>5461</v>
      </c>
      <c r="E1097" s="138">
        <v>2000</v>
      </c>
      <c r="F1097" s="130" t="s">
        <v>6104</v>
      </c>
      <c r="G1097" s="297" t="s">
        <v>6105</v>
      </c>
      <c r="H1097" s="297" t="s">
        <v>586</v>
      </c>
      <c r="I1097" s="297" t="s">
        <v>1305</v>
      </c>
      <c r="J1097" s="297" t="s">
        <v>586</v>
      </c>
      <c r="K1097" s="292">
        <v>2</v>
      </c>
      <c r="L1097" s="292">
        <v>12</v>
      </c>
      <c r="M1097" s="300">
        <f t="shared" si="22"/>
        <v>24000</v>
      </c>
      <c r="N1097" s="292">
        <v>3</v>
      </c>
      <c r="O1097" s="292">
        <v>12</v>
      </c>
      <c r="P1097" s="300">
        <f t="shared" si="23"/>
        <v>24000</v>
      </c>
      <c r="Q1097" s="292">
        <v>2</v>
      </c>
      <c r="R1097" s="292">
        <v>12</v>
      </c>
    </row>
    <row r="1098" spans="1:18" s="40" customFormat="1" ht="24" x14ac:dyDescent="0.2">
      <c r="A1098" s="322" t="s">
        <v>5460</v>
      </c>
      <c r="B1098" s="295" t="s">
        <v>8075</v>
      </c>
      <c r="C1098" s="297" t="s">
        <v>153</v>
      </c>
      <c r="D1098" s="297" t="s">
        <v>5461</v>
      </c>
      <c r="E1098" s="138">
        <v>1350</v>
      </c>
      <c r="F1098" s="130" t="s">
        <v>6106</v>
      </c>
      <c r="G1098" s="297" t="s">
        <v>6107</v>
      </c>
      <c r="H1098" s="297" t="s">
        <v>5587</v>
      </c>
      <c r="I1098" s="297" t="s">
        <v>1305</v>
      </c>
      <c r="J1098" s="297" t="s">
        <v>5587</v>
      </c>
      <c r="K1098" s="292">
        <v>2</v>
      </c>
      <c r="L1098" s="292">
        <v>12</v>
      </c>
      <c r="M1098" s="300">
        <f t="shared" si="22"/>
        <v>16200</v>
      </c>
      <c r="N1098" s="292">
        <v>3</v>
      </c>
      <c r="O1098" s="292">
        <v>12</v>
      </c>
      <c r="P1098" s="300">
        <f t="shared" si="23"/>
        <v>16200</v>
      </c>
      <c r="Q1098" s="292">
        <v>2</v>
      </c>
      <c r="R1098" s="292">
        <v>12</v>
      </c>
    </row>
    <row r="1099" spans="1:18" s="40" customFormat="1" ht="24" x14ac:dyDescent="0.2">
      <c r="A1099" s="322" t="s">
        <v>5460</v>
      </c>
      <c r="B1099" s="295" t="s">
        <v>8075</v>
      </c>
      <c r="C1099" s="297" t="s">
        <v>153</v>
      </c>
      <c r="D1099" s="297" t="s">
        <v>5461</v>
      </c>
      <c r="E1099" s="138">
        <v>1500</v>
      </c>
      <c r="F1099" s="130" t="s">
        <v>6108</v>
      </c>
      <c r="G1099" s="297" t="s">
        <v>6109</v>
      </c>
      <c r="H1099" s="297" t="s">
        <v>579</v>
      </c>
      <c r="I1099" s="297" t="s">
        <v>1305</v>
      </c>
      <c r="J1099" s="297" t="s">
        <v>579</v>
      </c>
      <c r="K1099" s="292">
        <v>2</v>
      </c>
      <c r="L1099" s="292">
        <v>12</v>
      </c>
      <c r="M1099" s="300">
        <f t="shared" si="22"/>
        <v>18000</v>
      </c>
      <c r="N1099" s="292">
        <v>3</v>
      </c>
      <c r="O1099" s="292">
        <v>12</v>
      </c>
      <c r="P1099" s="300">
        <f t="shared" si="23"/>
        <v>18000</v>
      </c>
      <c r="Q1099" s="292">
        <v>2</v>
      </c>
      <c r="R1099" s="292">
        <v>12</v>
      </c>
    </row>
    <row r="1100" spans="1:18" s="40" customFormat="1" ht="24" x14ac:dyDescent="0.2">
      <c r="A1100" s="322" t="s">
        <v>5460</v>
      </c>
      <c r="B1100" s="295" t="s">
        <v>8075</v>
      </c>
      <c r="C1100" s="297" t="s">
        <v>153</v>
      </c>
      <c r="D1100" s="297" t="s">
        <v>5461</v>
      </c>
      <c r="E1100" s="138">
        <v>1800</v>
      </c>
      <c r="F1100" s="130" t="s">
        <v>6110</v>
      </c>
      <c r="G1100" s="297" t="s">
        <v>6111</v>
      </c>
      <c r="H1100" s="297" t="s">
        <v>579</v>
      </c>
      <c r="I1100" s="297" t="s">
        <v>1305</v>
      </c>
      <c r="J1100" s="297" t="s">
        <v>579</v>
      </c>
      <c r="K1100" s="292">
        <v>2</v>
      </c>
      <c r="L1100" s="292">
        <v>12</v>
      </c>
      <c r="M1100" s="300">
        <f t="shared" si="22"/>
        <v>21600</v>
      </c>
      <c r="N1100" s="292">
        <v>3</v>
      </c>
      <c r="O1100" s="292">
        <v>12</v>
      </c>
      <c r="P1100" s="300">
        <f t="shared" si="23"/>
        <v>21600</v>
      </c>
      <c r="Q1100" s="292">
        <v>2</v>
      </c>
      <c r="R1100" s="292">
        <v>12</v>
      </c>
    </row>
    <row r="1101" spans="1:18" s="40" customFormat="1" ht="24" x14ac:dyDescent="0.2">
      <c r="A1101" s="322" t="s">
        <v>5460</v>
      </c>
      <c r="B1101" s="295" t="s">
        <v>8075</v>
      </c>
      <c r="C1101" s="297" t="s">
        <v>153</v>
      </c>
      <c r="D1101" s="297" t="s">
        <v>5461</v>
      </c>
      <c r="E1101" s="138">
        <v>2000</v>
      </c>
      <c r="F1101" s="130" t="s">
        <v>6112</v>
      </c>
      <c r="G1101" s="297" t="s">
        <v>6113</v>
      </c>
      <c r="H1101" s="297" t="s">
        <v>586</v>
      </c>
      <c r="I1101" s="297" t="s">
        <v>1305</v>
      </c>
      <c r="J1101" s="297" t="s">
        <v>586</v>
      </c>
      <c r="K1101" s="292">
        <v>2</v>
      </c>
      <c r="L1101" s="292">
        <v>12</v>
      </c>
      <c r="M1101" s="300">
        <f t="shared" si="22"/>
        <v>24000</v>
      </c>
      <c r="N1101" s="292">
        <v>3</v>
      </c>
      <c r="O1101" s="292">
        <v>12</v>
      </c>
      <c r="P1101" s="300">
        <f t="shared" si="23"/>
        <v>24000</v>
      </c>
      <c r="Q1101" s="292">
        <v>2</v>
      </c>
      <c r="R1101" s="292">
        <v>12</v>
      </c>
    </row>
    <row r="1102" spans="1:18" s="40" customFormat="1" ht="24" x14ac:dyDescent="0.2">
      <c r="A1102" s="322" t="s">
        <v>5460</v>
      </c>
      <c r="B1102" s="295" t="s">
        <v>8075</v>
      </c>
      <c r="C1102" s="297" t="s">
        <v>153</v>
      </c>
      <c r="D1102" s="297" t="s">
        <v>5461</v>
      </c>
      <c r="E1102" s="138">
        <v>2900</v>
      </c>
      <c r="F1102" s="130" t="s">
        <v>6114</v>
      </c>
      <c r="G1102" s="297" t="s">
        <v>6115</v>
      </c>
      <c r="H1102" s="297" t="s">
        <v>586</v>
      </c>
      <c r="I1102" s="297" t="s">
        <v>1305</v>
      </c>
      <c r="J1102" s="297" t="s">
        <v>586</v>
      </c>
      <c r="K1102" s="292">
        <v>2</v>
      </c>
      <c r="L1102" s="292">
        <v>12</v>
      </c>
      <c r="M1102" s="300">
        <f t="shared" si="22"/>
        <v>34800</v>
      </c>
      <c r="N1102" s="292">
        <v>3</v>
      </c>
      <c r="O1102" s="292">
        <v>12</v>
      </c>
      <c r="P1102" s="300">
        <f t="shared" si="23"/>
        <v>34800</v>
      </c>
      <c r="Q1102" s="292">
        <v>2</v>
      </c>
      <c r="R1102" s="292">
        <v>12</v>
      </c>
    </row>
    <row r="1103" spans="1:18" s="40" customFormat="1" ht="24" x14ac:dyDescent="0.2">
      <c r="A1103" s="322" t="s">
        <v>5460</v>
      </c>
      <c r="B1103" s="295" t="s">
        <v>8075</v>
      </c>
      <c r="C1103" s="297" t="s">
        <v>153</v>
      </c>
      <c r="D1103" s="297" t="s">
        <v>5461</v>
      </c>
      <c r="E1103" s="138">
        <v>1500</v>
      </c>
      <c r="F1103" s="130" t="s">
        <v>6116</v>
      </c>
      <c r="G1103" s="297" t="s">
        <v>6117</v>
      </c>
      <c r="H1103" s="297" t="s">
        <v>579</v>
      </c>
      <c r="I1103" s="297" t="s">
        <v>1305</v>
      </c>
      <c r="J1103" s="297" t="s">
        <v>579</v>
      </c>
      <c r="K1103" s="292">
        <v>2</v>
      </c>
      <c r="L1103" s="292">
        <v>12</v>
      </c>
      <c r="M1103" s="300">
        <f t="shared" si="22"/>
        <v>18000</v>
      </c>
      <c r="N1103" s="292">
        <v>3</v>
      </c>
      <c r="O1103" s="292">
        <v>12</v>
      </c>
      <c r="P1103" s="300">
        <f t="shared" si="23"/>
        <v>18000</v>
      </c>
      <c r="Q1103" s="292">
        <v>2</v>
      </c>
      <c r="R1103" s="292">
        <v>12</v>
      </c>
    </row>
    <row r="1104" spans="1:18" s="40" customFormat="1" ht="24" x14ac:dyDescent="0.2">
      <c r="A1104" s="322" t="s">
        <v>5460</v>
      </c>
      <c r="B1104" s="295" t="s">
        <v>8075</v>
      </c>
      <c r="C1104" s="297" t="s">
        <v>153</v>
      </c>
      <c r="D1104" s="297" t="s">
        <v>5461</v>
      </c>
      <c r="E1104" s="138">
        <v>2900</v>
      </c>
      <c r="F1104" s="130" t="s">
        <v>6118</v>
      </c>
      <c r="G1104" s="297" t="s">
        <v>6119</v>
      </c>
      <c r="H1104" s="297" t="s">
        <v>586</v>
      </c>
      <c r="I1104" s="297" t="s">
        <v>1305</v>
      </c>
      <c r="J1104" s="297" t="s">
        <v>586</v>
      </c>
      <c r="K1104" s="292">
        <v>2</v>
      </c>
      <c r="L1104" s="292">
        <v>12</v>
      </c>
      <c r="M1104" s="300">
        <f t="shared" si="22"/>
        <v>34800</v>
      </c>
      <c r="N1104" s="292">
        <v>3</v>
      </c>
      <c r="O1104" s="292">
        <v>12</v>
      </c>
      <c r="P1104" s="300">
        <f t="shared" si="23"/>
        <v>34800</v>
      </c>
      <c r="Q1104" s="292">
        <v>2</v>
      </c>
      <c r="R1104" s="292">
        <v>12</v>
      </c>
    </row>
    <row r="1105" spans="1:18" s="40" customFormat="1" ht="24" x14ac:dyDescent="0.2">
      <c r="A1105" s="322" t="s">
        <v>5460</v>
      </c>
      <c r="B1105" s="295" t="s">
        <v>8075</v>
      </c>
      <c r="C1105" s="297" t="s">
        <v>153</v>
      </c>
      <c r="D1105" s="297" t="s">
        <v>5461</v>
      </c>
      <c r="E1105" s="138">
        <v>1800</v>
      </c>
      <c r="F1105" s="130" t="s">
        <v>6120</v>
      </c>
      <c r="G1105" s="297" t="s">
        <v>6121</v>
      </c>
      <c r="H1105" s="297" t="s">
        <v>579</v>
      </c>
      <c r="I1105" s="297" t="s">
        <v>1305</v>
      </c>
      <c r="J1105" s="297" t="s">
        <v>579</v>
      </c>
      <c r="K1105" s="292">
        <v>2</v>
      </c>
      <c r="L1105" s="292">
        <v>12</v>
      </c>
      <c r="M1105" s="300">
        <f t="shared" si="22"/>
        <v>21600</v>
      </c>
      <c r="N1105" s="292">
        <v>3</v>
      </c>
      <c r="O1105" s="292">
        <v>12</v>
      </c>
      <c r="P1105" s="300">
        <f t="shared" si="23"/>
        <v>21600</v>
      </c>
      <c r="Q1105" s="292">
        <v>2</v>
      </c>
      <c r="R1105" s="292">
        <v>12</v>
      </c>
    </row>
    <row r="1106" spans="1:18" s="40" customFormat="1" ht="24" x14ac:dyDescent="0.2">
      <c r="A1106" s="322" t="s">
        <v>5460</v>
      </c>
      <c r="B1106" s="295" t="s">
        <v>8075</v>
      </c>
      <c r="C1106" s="297" t="s">
        <v>153</v>
      </c>
      <c r="D1106" s="297" t="s">
        <v>5461</v>
      </c>
      <c r="E1106" s="138">
        <v>1500</v>
      </c>
      <c r="F1106" s="130" t="s">
        <v>6122</v>
      </c>
      <c r="G1106" s="297" t="s">
        <v>6123</v>
      </c>
      <c r="H1106" s="297" t="s">
        <v>579</v>
      </c>
      <c r="I1106" s="297" t="s">
        <v>1305</v>
      </c>
      <c r="J1106" s="297" t="s">
        <v>579</v>
      </c>
      <c r="K1106" s="292">
        <v>2</v>
      </c>
      <c r="L1106" s="292">
        <v>12</v>
      </c>
      <c r="M1106" s="300">
        <f t="shared" si="22"/>
        <v>18000</v>
      </c>
      <c r="N1106" s="292">
        <v>3</v>
      </c>
      <c r="O1106" s="292">
        <v>12</v>
      </c>
      <c r="P1106" s="300">
        <f t="shared" si="23"/>
        <v>18000</v>
      </c>
      <c r="Q1106" s="292">
        <v>2</v>
      </c>
      <c r="R1106" s="292">
        <v>12</v>
      </c>
    </row>
    <row r="1107" spans="1:18" s="40" customFormat="1" ht="24" x14ac:dyDescent="0.2">
      <c r="A1107" s="322" t="s">
        <v>5460</v>
      </c>
      <c r="B1107" s="295" t="s">
        <v>8075</v>
      </c>
      <c r="C1107" s="297" t="s">
        <v>153</v>
      </c>
      <c r="D1107" s="297" t="s">
        <v>5461</v>
      </c>
      <c r="E1107" s="138">
        <v>1350</v>
      </c>
      <c r="F1107" s="130" t="s">
        <v>6124</v>
      </c>
      <c r="G1107" s="297" t="s">
        <v>6125</v>
      </c>
      <c r="H1107" s="297" t="s">
        <v>2053</v>
      </c>
      <c r="I1107" s="297" t="s">
        <v>1305</v>
      </c>
      <c r="J1107" s="297" t="s">
        <v>2053</v>
      </c>
      <c r="K1107" s="292">
        <v>2</v>
      </c>
      <c r="L1107" s="292">
        <v>12</v>
      </c>
      <c r="M1107" s="300">
        <f t="shared" si="22"/>
        <v>16200</v>
      </c>
      <c r="N1107" s="292">
        <v>3</v>
      </c>
      <c r="O1107" s="292">
        <v>12</v>
      </c>
      <c r="P1107" s="300">
        <f t="shared" si="23"/>
        <v>16200</v>
      </c>
      <c r="Q1107" s="292">
        <v>2</v>
      </c>
      <c r="R1107" s="292">
        <v>12</v>
      </c>
    </row>
    <row r="1108" spans="1:18" s="40" customFormat="1" ht="24" x14ac:dyDescent="0.2">
      <c r="A1108" s="322" t="s">
        <v>5460</v>
      </c>
      <c r="B1108" s="295" t="s">
        <v>8075</v>
      </c>
      <c r="C1108" s="297" t="s">
        <v>153</v>
      </c>
      <c r="D1108" s="297" t="s">
        <v>5461</v>
      </c>
      <c r="E1108" s="138">
        <v>2900</v>
      </c>
      <c r="F1108" s="130" t="s">
        <v>6126</v>
      </c>
      <c r="G1108" s="297" t="s">
        <v>6127</v>
      </c>
      <c r="H1108" s="297" t="s">
        <v>2088</v>
      </c>
      <c r="I1108" s="297" t="s">
        <v>1305</v>
      </c>
      <c r="J1108" s="297" t="s">
        <v>2088</v>
      </c>
      <c r="K1108" s="292">
        <v>2</v>
      </c>
      <c r="L1108" s="292">
        <v>12</v>
      </c>
      <c r="M1108" s="300">
        <f t="shared" si="22"/>
        <v>34800</v>
      </c>
      <c r="N1108" s="292">
        <v>3</v>
      </c>
      <c r="O1108" s="292">
        <v>12</v>
      </c>
      <c r="P1108" s="300">
        <f t="shared" si="23"/>
        <v>34800</v>
      </c>
      <c r="Q1108" s="292">
        <v>2</v>
      </c>
      <c r="R1108" s="292">
        <v>12</v>
      </c>
    </row>
    <row r="1109" spans="1:18" s="40" customFormat="1" ht="24" x14ac:dyDescent="0.2">
      <c r="A1109" s="322" t="s">
        <v>5460</v>
      </c>
      <c r="B1109" s="295" t="s">
        <v>8075</v>
      </c>
      <c r="C1109" s="297" t="s">
        <v>153</v>
      </c>
      <c r="D1109" s="297" t="s">
        <v>5461</v>
      </c>
      <c r="E1109" s="138">
        <v>2900</v>
      </c>
      <c r="F1109" s="130" t="s">
        <v>6128</v>
      </c>
      <c r="G1109" s="297" t="s">
        <v>6129</v>
      </c>
      <c r="H1109" s="297" t="s">
        <v>586</v>
      </c>
      <c r="I1109" s="297" t="s">
        <v>1305</v>
      </c>
      <c r="J1109" s="297" t="s">
        <v>586</v>
      </c>
      <c r="K1109" s="292">
        <v>2</v>
      </c>
      <c r="L1109" s="292">
        <v>12</v>
      </c>
      <c r="M1109" s="300">
        <f t="shared" si="22"/>
        <v>34800</v>
      </c>
      <c r="N1109" s="292">
        <v>3</v>
      </c>
      <c r="O1109" s="292">
        <v>12</v>
      </c>
      <c r="P1109" s="300">
        <f t="shared" si="23"/>
        <v>34800</v>
      </c>
      <c r="Q1109" s="292">
        <v>2</v>
      </c>
      <c r="R1109" s="292">
        <v>12</v>
      </c>
    </row>
    <row r="1110" spans="1:18" s="40" customFormat="1" ht="24" x14ac:dyDescent="0.2">
      <c r="A1110" s="322" t="s">
        <v>5460</v>
      </c>
      <c r="B1110" s="295" t="s">
        <v>8075</v>
      </c>
      <c r="C1110" s="297" t="s">
        <v>153</v>
      </c>
      <c r="D1110" s="297" t="s">
        <v>5461</v>
      </c>
      <c r="E1110" s="138">
        <v>5200</v>
      </c>
      <c r="F1110" s="130" t="s">
        <v>6130</v>
      </c>
      <c r="G1110" s="297" t="s">
        <v>6131</v>
      </c>
      <c r="H1110" s="297" t="s">
        <v>682</v>
      </c>
      <c r="I1110" s="297" t="s">
        <v>1305</v>
      </c>
      <c r="J1110" s="297" t="s">
        <v>682</v>
      </c>
      <c r="K1110" s="292">
        <v>2</v>
      </c>
      <c r="L1110" s="292">
        <v>12</v>
      </c>
      <c r="M1110" s="300">
        <f t="shared" si="22"/>
        <v>62400</v>
      </c>
      <c r="N1110" s="292">
        <v>3</v>
      </c>
      <c r="O1110" s="292">
        <v>12</v>
      </c>
      <c r="P1110" s="300">
        <f t="shared" si="23"/>
        <v>62400</v>
      </c>
      <c r="Q1110" s="292">
        <v>2</v>
      </c>
      <c r="R1110" s="292">
        <v>12</v>
      </c>
    </row>
    <row r="1111" spans="1:18" s="40" customFormat="1" ht="24" x14ac:dyDescent="0.2">
      <c r="A1111" s="322" t="s">
        <v>5460</v>
      </c>
      <c r="B1111" s="295" t="s">
        <v>8075</v>
      </c>
      <c r="C1111" s="297" t="s">
        <v>153</v>
      </c>
      <c r="D1111" s="297" t="s">
        <v>5461</v>
      </c>
      <c r="E1111" s="138">
        <v>2900</v>
      </c>
      <c r="F1111" s="130" t="s">
        <v>6132</v>
      </c>
      <c r="G1111" s="297" t="s">
        <v>6133</v>
      </c>
      <c r="H1111" s="297" t="s">
        <v>586</v>
      </c>
      <c r="I1111" s="297" t="s">
        <v>1305</v>
      </c>
      <c r="J1111" s="297" t="s">
        <v>586</v>
      </c>
      <c r="K1111" s="292">
        <v>2</v>
      </c>
      <c r="L1111" s="292">
        <v>12</v>
      </c>
      <c r="M1111" s="300">
        <f t="shared" si="22"/>
        <v>34800</v>
      </c>
      <c r="N1111" s="292">
        <v>3</v>
      </c>
      <c r="O1111" s="292">
        <v>12</v>
      </c>
      <c r="P1111" s="300">
        <f t="shared" si="23"/>
        <v>34800</v>
      </c>
      <c r="Q1111" s="292">
        <v>2</v>
      </c>
      <c r="R1111" s="292">
        <v>12</v>
      </c>
    </row>
    <row r="1112" spans="1:18" s="40" customFormat="1" ht="24" x14ac:dyDescent="0.2">
      <c r="A1112" s="322" t="s">
        <v>5460</v>
      </c>
      <c r="B1112" s="295" t="s">
        <v>8075</v>
      </c>
      <c r="C1112" s="297" t="s">
        <v>153</v>
      </c>
      <c r="D1112" s="297" t="s">
        <v>5461</v>
      </c>
      <c r="E1112" s="138">
        <v>1350</v>
      </c>
      <c r="F1112" s="130" t="s">
        <v>6134</v>
      </c>
      <c r="G1112" s="297" t="s">
        <v>6135</v>
      </c>
      <c r="H1112" s="297" t="s">
        <v>2053</v>
      </c>
      <c r="I1112" s="297" t="s">
        <v>1305</v>
      </c>
      <c r="J1112" s="297" t="s">
        <v>2053</v>
      </c>
      <c r="K1112" s="292">
        <v>2</v>
      </c>
      <c r="L1112" s="292">
        <v>12</v>
      </c>
      <c r="M1112" s="300">
        <f t="shared" si="22"/>
        <v>16200</v>
      </c>
      <c r="N1112" s="292">
        <v>3</v>
      </c>
      <c r="O1112" s="292">
        <v>12</v>
      </c>
      <c r="P1112" s="300">
        <f t="shared" si="23"/>
        <v>16200</v>
      </c>
      <c r="Q1112" s="292">
        <v>2</v>
      </c>
      <c r="R1112" s="292">
        <v>12</v>
      </c>
    </row>
    <row r="1113" spans="1:18" s="40" customFormat="1" ht="24" x14ac:dyDescent="0.2">
      <c r="A1113" s="322" t="s">
        <v>5460</v>
      </c>
      <c r="B1113" s="295" t="s">
        <v>8075</v>
      </c>
      <c r="C1113" s="297" t="s">
        <v>153</v>
      </c>
      <c r="D1113" s="297" t="s">
        <v>5461</v>
      </c>
      <c r="E1113" s="138">
        <v>1650</v>
      </c>
      <c r="F1113" s="130" t="s">
        <v>6136</v>
      </c>
      <c r="G1113" s="297" t="s">
        <v>6137</v>
      </c>
      <c r="H1113" s="297" t="s">
        <v>2053</v>
      </c>
      <c r="I1113" s="297" t="s">
        <v>1305</v>
      </c>
      <c r="J1113" s="297" t="s">
        <v>2053</v>
      </c>
      <c r="K1113" s="292">
        <v>2</v>
      </c>
      <c r="L1113" s="292">
        <v>12</v>
      </c>
      <c r="M1113" s="300">
        <f t="shared" si="22"/>
        <v>19800</v>
      </c>
      <c r="N1113" s="292">
        <v>3</v>
      </c>
      <c r="O1113" s="292">
        <v>12</v>
      </c>
      <c r="P1113" s="300">
        <f t="shared" si="23"/>
        <v>19800</v>
      </c>
      <c r="Q1113" s="292">
        <v>2</v>
      </c>
      <c r="R1113" s="292">
        <v>12</v>
      </c>
    </row>
    <row r="1114" spans="1:18" s="40" customFormat="1" ht="24" x14ac:dyDescent="0.2">
      <c r="A1114" s="322" t="s">
        <v>5460</v>
      </c>
      <c r="B1114" s="295" t="s">
        <v>8075</v>
      </c>
      <c r="C1114" s="297" t="s">
        <v>153</v>
      </c>
      <c r="D1114" s="297" t="s">
        <v>5461</v>
      </c>
      <c r="E1114" s="138">
        <v>1800</v>
      </c>
      <c r="F1114" s="130" t="s">
        <v>6138</v>
      </c>
      <c r="G1114" s="297" t="s">
        <v>6139</v>
      </c>
      <c r="H1114" s="297" t="s">
        <v>579</v>
      </c>
      <c r="I1114" s="297" t="s">
        <v>1305</v>
      </c>
      <c r="J1114" s="297" t="s">
        <v>579</v>
      </c>
      <c r="K1114" s="292">
        <v>2</v>
      </c>
      <c r="L1114" s="292">
        <v>12</v>
      </c>
      <c r="M1114" s="300">
        <f t="shared" si="22"/>
        <v>21600</v>
      </c>
      <c r="N1114" s="292">
        <v>3</v>
      </c>
      <c r="O1114" s="292">
        <v>12</v>
      </c>
      <c r="P1114" s="300">
        <f t="shared" si="23"/>
        <v>21600</v>
      </c>
      <c r="Q1114" s="292">
        <v>2</v>
      </c>
      <c r="R1114" s="292">
        <v>12</v>
      </c>
    </row>
    <row r="1115" spans="1:18" s="40" customFormat="1" ht="24" x14ac:dyDescent="0.2">
      <c r="A1115" s="322" t="s">
        <v>5460</v>
      </c>
      <c r="B1115" s="295" t="s">
        <v>8075</v>
      </c>
      <c r="C1115" s="297" t="s">
        <v>153</v>
      </c>
      <c r="D1115" s="297" t="s">
        <v>5461</v>
      </c>
      <c r="E1115" s="138">
        <v>1650</v>
      </c>
      <c r="F1115" s="130" t="s">
        <v>6140</v>
      </c>
      <c r="G1115" s="297" t="s">
        <v>6141</v>
      </c>
      <c r="H1115" s="297" t="s">
        <v>2053</v>
      </c>
      <c r="I1115" s="297" t="s">
        <v>1305</v>
      </c>
      <c r="J1115" s="297" t="s">
        <v>2053</v>
      </c>
      <c r="K1115" s="292">
        <v>2</v>
      </c>
      <c r="L1115" s="292">
        <v>12</v>
      </c>
      <c r="M1115" s="300">
        <f t="shared" si="22"/>
        <v>19800</v>
      </c>
      <c r="N1115" s="292">
        <v>3</v>
      </c>
      <c r="O1115" s="292">
        <v>12</v>
      </c>
      <c r="P1115" s="300">
        <f t="shared" si="23"/>
        <v>19800</v>
      </c>
      <c r="Q1115" s="292">
        <v>2</v>
      </c>
      <c r="R1115" s="292">
        <v>12</v>
      </c>
    </row>
    <row r="1116" spans="1:18" s="40" customFormat="1" ht="24" x14ac:dyDescent="0.2">
      <c r="A1116" s="322" t="s">
        <v>5460</v>
      </c>
      <c r="B1116" s="295" t="s">
        <v>8075</v>
      </c>
      <c r="C1116" s="297" t="s">
        <v>153</v>
      </c>
      <c r="D1116" s="297" t="s">
        <v>5461</v>
      </c>
      <c r="E1116" s="138">
        <v>2900</v>
      </c>
      <c r="F1116" s="130" t="s">
        <v>6142</v>
      </c>
      <c r="G1116" s="297" t="s">
        <v>6143</v>
      </c>
      <c r="H1116" s="297" t="s">
        <v>2088</v>
      </c>
      <c r="I1116" s="297" t="s">
        <v>1305</v>
      </c>
      <c r="J1116" s="297" t="s">
        <v>2088</v>
      </c>
      <c r="K1116" s="292">
        <v>2</v>
      </c>
      <c r="L1116" s="292">
        <v>12</v>
      </c>
      <c r="M1116" s="300">
        <f t="shared" si="22"/>
        <v>34800</v>
      </c>
      <c r="N1116" s="292">
        <v>3</v>
      </c>
      <c r="O1116" s="292">
        <v>12</v>
      </c>
      <c r="P1116" s="300">
        <f t="shared" si="23"/>
        <v>34800</v>
      </c>
      <c r="Q1116" s="292">
        <v>2</v>
      </c>
      <c r="R1116" s="292">
        <v>12</v>
      </c>
    </row>
    <row r="1117" spans="1:18" s="40" customFormat="1" ht="24" x14ac:dyDescent="0.2">
      <c r="A1117" s="322" t="s">
        <v>5460</v>
      </c>
      <c r="B1117" s="295" t="s">
        <v>8075</v>
      </c>
      <c r="C1117" s="297" t="s">
        <v>153</v>
      </c>
      <c r="D1117" s="297" t="s">
        <v>5461</v>
      </c>
      <c r="E1117" s="138">
        <v>2000</v>
      </c>
      <c r="F1117" s="130" t="s">
        <v>6144</v>
      </c>
      <c r="G1117" s="297" t="s">
        <v>6145</v>
      </c>
      <c r="H1117" s="297" t="s">
        <v>586</v>
      </c>
      <c r="I1117" s="297" t="s">
        <v>1305</v>
      </c>
      <c r="J1117" s="297" t="s">
        <v>586</v>
      </c>
      <c r="K1117" s="292">
        <v>2</v>
      </c>
      <c r="L1117" s="292">
        <v>12</v>
      </c>
      <c r="M1117" s="300">
        <f t="shared" si="22"/>
        <v>24000</v>
      </c>
      <c r="N1117" s="292">
        <v>3</v>
      </c>
      <c r="O1117" s="292">
        <v>12</v>
      </c>
      <c r="P1117" s="300">
        <f t="shared" si="23"/>
        <v>24000</v>
      </c>
      <c r="Q1117" s="292">
        <v>2</v>
      </c>
      <c r="R1117" s="292">
        <v>12</v>
      </c>
    </row>
    <row r="1118" spans="1:18" s="40" customFormat="1" ht="24" x14ac:dyDescent="0.2">
      <c r="A1118" s="322" t="s">
        <v>5460</v>
      </c>
      <c r="B1118" s="295" t="s">
        <v>8075</v>
      </c>
      <c r="C1118" s="297" t="s">
        <v>153</v>
      </c>
      <c r="D1118" s="297" t="s">
        <v>5461</v>
      </c>
      <c r="E1118" s="138">
        <v>1800</v>
      </c>
      <c r="F1118" s="130" t="s">
        <v>6146</v>
      </c>
      <c r="G1118" s="297" t="s">
        <v>6147</v>
      </c>
      <c r="H1118" s="297" t="s">
        <v>821</v>
      </c>
      <c r="I1118" s="297" t="s">
        <v>1305</v>
      </c>
      <c r="J1118" s="297" t="s">
        <v>821</v>
      </c>
      <c r="K1118" s="292">
        <v>2</v>
      </c>
      <c r="L1118" s="292">
        <v>12</v>
      </c>
      <c r="M1118" s="300">
        <f t="shared" si="22"/>
        <v>21600</v>
      </c>
      <c r="N1118" s="292">
        <v>3</v>
      </c>
      <c r="O1118" s="292">
        <v>12</v>
      </c>
      <c r="P1118" s="300">
        <f t="shared" si="23"/>
        <v>21600</v>
      </c>
      <c r="Q1118" s="292">
        <v>2</v>
      </c>
      <c r="R1118" s="292">
        <v>12</v>
      </c>
    </row>
    <row r="1119" spans="1:18" s="40" customFormat="1" ht="24" x14ac:dyDescent="0.2">
      <c r="A1119" s="322" t="s">
        <v>5460</v>
      </c>
      <c r="B1119" s="295" t="s">
        <v>8075</v>
      </c>
      <c r="C1119" s="297" t="s">
        <v>153</v>
      </c>
      <c r="D1119" s="297" t="s">
        <v>5461</v>
      </c>
      <c r="E1119" s="138">
        <v>2000</v>
      </c>
      <c r="F1119" s="130" t="s">
        <v>6148</v>
      </c>
      <c r="G1119" s="297" t="s">
        <v>6149</v>
      </c>
      <c r="H1119" s="297" t="s">
        <v>586</v>
      </c>
      <c r="I1119" s="297" t="s">
        <v>1305</v>
      </c>
      <c r="J1119" s="297" t="s">
        <v>586</v>
      </c>
      <c r="K1119" s="292">
        <v>2</v>
      </c>
      <c r="L1119" s="292">
        <v>12</v>
      </c>
      <c r="M1119" s="300">
        <f t="shared" si="22"/>
        <v>24000</v>
      </c>
      <c r="N1119" s="292">
        <v>3</v>
      </c>
      <c r="O1119" s="292">
        <v>12</v>
      </c>
      <c r="P1119" s="300">
        <f t="shared" si="23"/>
        <v>24000</v>
      </c>
      <c r="Q1119" s="292">
        <v>2</v>
      </c>
      <c r="R1119" s="292">
        <v>12</v>
      </c>
    </row>
    <row r="1120" spans="1:18" s="40" customFormat="1" ht="24" x14ac:dyDescent="0.2">
      <c r="A1120" s="322" t="s">
        <v>5460</v>
      </c>
      <c r="B1120" s="295" t="s">
        <v>8075</v>
      </c>
      <c r="C1120" s="297" t="s">
        <v>153</v>
      </c>
      <c r="D1120" s="297" t="s">
        <v>5461</v>
      </c>
      <c r="E1120" s="138">
        <v>1800</v>
      </c>
      <c r="F1120" s="130" t="s">
        <v>6150</v>
      </c>
      <c r="G1120" s="297" t="s">
        <v>6151</v>
      </c>
      <c r="H1120" s="297" t="s">
        <v>579</v>
      </c>
      <c r="I1120" s="297" t="s">
        <v>1305</v>
      </c>
      <c r="J1120" s="297" t="s">
        <v>579</v>
      </c>
      <c r="K1120" s="292">
        <v>2</v>
      </c>
      <c r="L1120" s="292">
        <v>12</v>
      </c>
      <c r="M1120" s="300">
        <f t="shared" si="22"/>
        <v>21600</v>
      </c>
      <c r="N1120" s="292">
        <v>3</v>
      </c>
      <c r="O1120" s="292">
        <v>12</v>
      </c>
      <c r="P1120" s="300">
        <f t="shared" si="23"/>
        <v>21600</v>
      </c>
      <c r="Q1120" s="292">
        <v>2</v>
      </c>
      <c r="R1120" s="292">
        <v>12</v>
      </c>
    </row>
    <row r="1121" spans="1:18" s="40" customFormat="1" ht="24" x14ac:dyDescent="0.2">
      <c r="A1121" s="322" t="s">
        <v>5460</v>
      </c>
      <c r="B1121" s="295" t="s">
        <v>8075</v>
      </c>
      <c r="C1121" s="297" t="s">
        <v>153</v>
      </c>
      <c r="D1121" s="297" t="s">
        <v>5461</v>
      </c>
      <c r="E1121" s="138">
        <v>1800</v>
      </c>
      <c r="F1121" s="130" t="s">
        <v>6152</v>
      </c>
      <c r="G1121" s="297" t="s">
        <v>6153</v>
      </c>
      <c r="H1121" s="297" t="s">
        <v>579</v>
      </c>
      <c r="I1121" s="297" t="s">
        <v>1305</v>
      </c>
      <c r="J1121" s="297" t="s">
        <v>579</v>
      </c>
      <c r="K1121" s="292">
        <v>2</v>
      </c>
      <c r="L1121" s="292">
        <v>12</v>
      </c>
      <c r="M1121" s="300">
        <f t="shared" si="22"/>
        <v>21600</v>
      </c>
      <c r="N1121" s="292">
        <v>3</v>
      </c>
      <c r="O1121" s="292">
        <v>12</v>
      </c>
      <c r="P1121" s="300">
        <f t="shared" si="23"/>
        <v>21600</v>
      </c>
      <c r="Q1121" s="292">
        <v>2</v>
      </c>
      <c r="R1121" s="292">
        <v>12</v>
      </c>
    </row>
    <row r="1122" spans="1:18" s="40" customFormat="1" ht="24" x14ac:dyDescent="0.2">
      <c r="A1122" s="322" t="s">
        <v>5460</v>
      </c>
      <c r="B1122" s="295" t="s">
        <v>8075</v>
      </c>
      <c r="C1122" s="297" t="s">
        <v>153</v>
      </c>
      <c r="D1122" s="297" t="s">
        <v>5461</v>
      </c>
      <c r="E1122" s="138">
        <v>3100</v>
      </c>
      <c r="F1122" s="130" t="s">
        <v>6154</v>
      </c>
      <c r="G1122" s="297" t="s">
        <v>6155</v>
      </c>
      <c r="H1122" s="297" t="s">
        <v>6156</v>
      </c>
      <c r="I1122" s="297" t="s">
        <v>1305</v>
      </c>
      <c r="J1122" s="297" t="s">
        <v>6156</v>
      </c>
      <c r="K1122" s="292">
        <v>2</v>
      </c>
      <c r="L1122" s="292">
        <v>12</v>
      </c>
      <c r="M1122" s="300">
        <f t="shared" si="22"/>
        <v>37200</v>
      </c>
      <c r="N1122" s="292">
        <v>3</v>
      </c>
      <c r="O1122" s="292">
        <v>12</v>
      </c>
      <c r="P1122" s="300">
        <f t="shared" si="23"/>
        <v>37200</v>
      </c>
      <c r="Q1122" s="292">
        <v>2</v>
      </c>
      <c r="R1122" s="292">
        <v>12</v>
      </c>
    </row>
    <row r="1123" spans="1:18" s="40" customFormat="1" ht="24" x14ac:dyDescent="0.2">
      <c r="A1123" s="322" t="s">
        <v>5460</v>
      </c>
      <c r="B1123" s="295" t="s">
        <v>8075</v>
      </c>
      <c r="C1123" s="297" t="s">
        <v>153</v>
      </c>
      <c r="D1123" s="297" t="s">
        <v>5461</v>
      </c>
      <c r="E1123" s="138">
        <v>1800</v>
      </c>
      <c r="F1123" s="130" t="s">
        <v>6157</v>
      </c>
      <c r="G1123" s="297" t="s">
        <v>6158</v>
      </c>
      <c r="H1123" s="297" t="s">
        <v>579</v>
      </c>
      <c r="I1123" s="297" t="s">
        <v>1305</v>
      </c>
      <c r="J1123" s="297" t="s">
        <v>579</v>
      </c>
      <c r="K1123" s="292">
        <v>2</v>
      </c>
      <c r="L1123" s="292">
        <v>12</v>
      </c>
      <c r="M1123" s="300">
        <f t="shared" si="22"/>
        <v>21600</v>
      </c>
      <c r="N1123" s="292">
        <v>3</v>
      </c>
      <c r="O1123" s="292">
        <v>12</v>
      </c>
      <c r="P1123" s="300">
        <f t="shared" si="23"/>
        <v>21600</v>
      </c>
      <c r="Q1123" s="292">
        <v>2</v>
      </c>
      <c r="R1123" s="292">
        <v>12</v>
      </c>
    </row>
    <row r="1124" spans="1:18" s="40" customFormat="1" ht="24" x14ac:dyDescent="0.2">
      <c r="A1124" s="322" t="s">
        <v>5460</v>
      </c>
      <c r="B1124" s="295" t="s">
        <v>8075</v>
      </c>
      <c r="C1124" s="297" t="s">
        <v>153</v>
      </c>
      <c r="D1124" s="297" t="s">
        <v>5461</v>
      </c>
      <c r="E1124" s="138">
        <v>1800</v>
      </c>
      <c r="F1124" s="130" t="s">
        <v>6159</v>
      </c>
      <c r="G1124" s="297" t="s">
        <v>6160</v>
      </c>
      <c r="H1124" s="297" t="s">
        <v>579</v>
      </c>
      <c r="I1124" s="297" t="s">
        <v>1305</v>
      </c>
      <c r="J1124" s="297" t="s">
        <v>579</v>
      </c>
      <c r="K1124" s="292">
        <v>2</v>
      </c>
      <c r="L1124" s="292">
        <v>12</v>
      </c>
      <c r="M1124" s="300">
        <f t="shared" si="22"/>
        <v>21600</v>
      </c>
      <c r="N1124" s="292">
        <v>3</v>
      </c>
      <c r="O1124" s="292">
        <v>12</v>
      </c>
      <c r="P1124" s="300">
        <f t="shared" si="23"/>
        <v>21600</v>
      </c>
      <c r="Q1124" s="292">
        <v>2</v>
      </c>
      <c r="R1124" s="292">
        <v>12</v>
      </c>
    </row>
    <row r="1125" spans="1:18" s="40" customFormat="1" ht="24" x14ac:dyDescent="0.2">
      <c r="A1125" s="322" t="s">
        <v>5460</v>
      </c>
      <c r="B1125" s="295" t="s">
        <v>8075</v>
      </c>
      <c r="C1125" s="297" t="s">
        <v>153</v>
      </c>
      <c r="D1125" s="297" t="s">
        <v>5461</v>
      </c>
      <c r="E1125" s="138">
        <v>1800</v>
      </c>
      <c r="F1125" s="130" t="s">
        <v>6161</v>
      </c>
      <c r="G1125" s="297" t="s">
        <v>6162</v>
      </c>
      <c r="H1125" s="297" t="s">
        <v>579</v>
      </c>
      <c r="I1125" s="297" t="s">
        <v>1305</v>
      </c>
      <c r="J1125" s="297" t="s">
        <v>579</v>
      </c>
      <c r="K1125" s="292">
        <v>2</v>
      </c>
      <c r="L1125" s="292">
        <v>12</v>
      </c>
      <c r="M1125" s="300">
        <f t="shared" si="22"/>
        <v>21600</v>
      </c>
      <c r="N1125" s="292">
        <v>3</v>
      </c>
      <c r="O1125" s="292">
        <v>12</v>
      </c>
      <c r="P1125" s="300">
        <f t="shared" si="23"/>
        <v>21600</v>
      </c>
      <c r="Q1125" s="292">
        <v>2</v>
      </c>
      <c r="R1125" s="292">
        <v>12</v>
      </c>
    </row>
    <row r="1126" spans="1:18" s="40" customFormat="1" ht="24" x14ac:dyDescent="0.2">
      <c r="A1126" s="322" t="s">
        <v>5460</v>
      </c>
      <c r="B1126" s="295" t="s">
        <v>8075</v>
      </c>
      <c r="C1126" s="297" t="s">
        <v>153</v>
      </c>
      <c r="D1126" s="297" t="s">
        <v>5461</v>
      </c>
      <c r="E1126" s="138">
        <v>2900</v>
      </c>
      <c r="F1126" s="130" t="s">
        <v>6163</v>
      </c>
      <c r="G1126" s="297" t="s">
        <v>6164</v>
      </c>
      <c r="H1126" s="297" t="s">
        <v>586</v>
      </c>
      <c r="I1126" s="297" t="s">
        <v>1305</v>
      </c>
      <c r="J1126" s="297" t="s">
        <v>586</v>
      </c>
      <c r="K1126" s="292">
        <v>2</v>
      </c>
      <c r="L1126" s="292">
        <v>12</v>
      </c>
      <c r="M1126" s="300">
        <f t="shared" si="22"/>
        <v>34800</v>
      </c>
      <c r="N1126" s="292">
        <v>3</v>
      </c>
      <c r="O1126" s="292">
        <v>12</v>
      </c>
      <c r="P1126" s="300">
        <f t="shared" si="23"/>
        <v>34800</v>
      </c>
      <c r="Q1126" s="292">
        <v>2</v>
      </c>
      <c r="R1126" s="292">
        <v>12</v>
      </c>
    </row>
    <row r="1127" spans="1:18" s="40" customFormat="1" ht="24" x14ac:dyDescent="0.2">
      <c r="A1127" s="322" t="s">
        <v>5460</v>
      </c>
      <c r="B1127" s="295" t="s">
        <v>8075</v>
      </c>
      <c r="C1127" s="297" t="s">
        <v>153</v>
      </c>
      <c r="D1127" s="297" t="s">
        <v>5461</v>
      </c>
      <c r="E1127" s="138">
        <v>2900</v>
      </c>
      <c r="F1127" s="130" t="s">
        <v>3155</v>
      </c>
      <c r="G1127" s="297" t="s">
        <v>3156</v>
      </c>
      <c r="H1127" s="297" t="s">
        <v>586</v>
      </c>
      <c r="I1127" s="297" t="s">
        <v>1305</v>
      </c>
      <c r="J1127" s="297" t="s">
        <v>586</v>
      </c>
      <c r="K1127" s="292">
        <v>2</v>
      </c>
      <c r="L1127" s="292">
        <v>12</v>
      </c>
      <c r="M1127" s="300">
        <f t="shared" si="22"/>
        <v>34800</v>
      </c>
      <c r="N1127" s="292">
        <v>3</v>
      </c>
      <c r="O1127" s="292">
        <v>12</v>
      </c>
      <c r="P1127" s="300">
        <f t="shared" si="23"/>
        <v>34800</v>
      </c>
      <c r="Q1127" s="292">
        <v>2</v>
      </c>
      <c r="R1127" s="292">
        <v>12</v>
      </c>
    </row>
    <row r="1128" spans="1:18" s="40" customFormat="1" ht="24" x14ac:dyDescent="0.2">
      <c r="A1128" s="322" t="s">
        <v>5460</v>
      </c>
      <c r="B1128" s="295" t="s">
        <v>8075</v>
      </c>
      <c r="C1128" s="297" t="s">
        <v>153</v>
      </c>
      <c r="D1128" s="297" t="s">
        <v>5461</v>
      </c>
      <c r="E1128" s="138">
        <v>1500</v>
      </c>
      <c r="F1128" s="130" t="s">
        <v>6165</v>
      </c>
      <c r="G1128" s="297" t="s">
        <v>6166</v>
      </c>
      <c r="H1128" s="297" t="s">
        <v>1730</v>
      </c>
      <c r="I1128" s="297" t="s">
        <v>1305</v>
      </c>
      <c r="J1128" s="297" t="s">
        <v>1730</v>
      </c>
      <c r="K1128" s="292">
        <v>2</v>
      </c>
      <c r="L1128" s="292">
        <v>12</v>
      </c>
      <c r="M1128" s="300">
        <f t="shared" si="22"/>
        <v>18000</v>
      </c>
      <c r="N1128" s="292">
        <v>3</v>
      </c>
      <c r="O1128" s="292">
        <v>12</v>
      </c>
      <c r="P1128" s="300">
        <f t="shared" si="23"/>
        <v>18000</v>
      </c>
      <c r="Q1128" s="292">
        <v>2</v>
      </c>
      <c r="R1128" s="292">
        <v>12</v>
      </c>
    </row>
    <row r="1129" spans="1:18" s="40" customFormat="1" ht="24" x14ac:dyDescent="0.2">
      <c r="A1129" s="322" t="s">
        <v>5460</v>
      </c>
      <c r="B1129" s="295" t="s">
        <v>8075</v>
      </c>
      <c r="C1129" s="297" t="s">
        <v>153</v>
      </c>
      <c r="D1129" s="297" t="s">
        <v>5461</v>
      </c>
      <c r="E1129" s="138">
        <v>3900</v>
      </c>
      <c r="F1129" s="130" t="s">
        <v>6167</v>
      </c>
      <c r="G1129" s="297" t="s">
        <v>6168</v>
      </c>
      <c r="H1129" s="297" t="s">
        <v>682</v>
      </c>
      <c r="I1129" s="297" t="s">
        <v>1305</v>
      </c>
      <c r="J1129" s="297" t="s">
        <v>682</v>
      </c>
      <c r="K1129" s="292">
        <v>2</v>
      </c>
      <c r="L1129" s="292">
        <v>12</v>
      </c>
      <c r="M1129" s="300">
        <f t="shared" si="22"/>
        <v>46800</v>
      </c>
      <c r="N1129" s="292">
        <v>3</v>
      </c>
      <c r="O1129" s="292">
        <v>12</v>
      </c>
      <c r="P1129" s="300">
        <f t="shared" si="23"/>
        <v>46800</v>
      </c>
      <c r="Q1129" s="292">
        <v>2</v>
      </c>
      <c r="R1129" s="292">
        <v>12</v>
      </c>
    </row>
    <row r="1130" spans="1:18" s="40" customFormat="1" ht="24" x14ac:dyDescent="0.2">
      <c r="A1130" s="322" t="s">
        <v>5460</v>
      </c>
      <c r="B1130" s="295" t="s">
        <v>8075</v>
      </c>
      <c r="C1130" s="297" t="s">
        <v>153</v>
      </c>
      <c r="D1130" s="297" t="s">
        <v>5461</v>
      </c>
      <c r="E1130" s="138">
        <v>5200</v>
      </c>
      <c r="F1130" s="130" t="s">
        <v>6169</v>
      </c>
      <c r="G1130" s="297" t="s">
        <v>6170</v>
      </c>
      <c r="H1130" s="297" t="s">
        <v>682</v>
      </c>
      <c r="I1130" s="297" t="s">
        <v>1305</v>
      </c>
      <c r="J1130" s="297" t="s">
        <v>682</v>
      </c>
      <c r="K1130" s="292">
        <v>2</v>
      </c>
      <c r="L1130" s="292">
        <v>12</v>
      </c>
      <c r="M1130" s="300">
        <f t="shared" si="22"/>
        <v>62400</v>
      </c>
      <c r="N1130" s="292">
        <v>3</v>
      </c>
      <c r="O1130" s="292">
        <v>12</v>
      </c>
      <c r="P1130" s="300">
        <f t="shared" si="23"/>
        <v>62400</v>
      </c>
      <c r="Q1130" s="292">
        <v>2</v>
      </c>
      <c r="R1130" s="292">
        <v>12</v>
      </c>
    </row>
    <row r="1131" spans="1:18" s="40" customFormat="1" ht="24" x14ac:dyDescent="0.2">
      <c r="A1131" s="322" t="s">
        <v>5460</v>
      </c>
      <c r="B1131" s="295" t="s">
        <v>8075</v>
      </c>
      <c r="C1131" s="297" t="s">
        <v>153</v>
      </c>
      <c r="D1131" s="297" t="s">
        <v>5461</v>
      </c>
      <c r="E1131" s="138">
        <v>9000</v>
      </c>
      <c r="F1131" s="130" t="s">
        <v>6171</v>
      </c>
      <c r="G1131" s="297" t="s">
        <v>6172</v>
      </c>
      <c r="H1131" s="297" t="s">
        <v>3301</v>
      </c>
      <c r="I1131" s="297" t="s">
        <v>1305</v>
      </c>
      <c r="J1131" s="297" t="s">
        <v>3301</v>
      </c>
      <c r="K1131" s="292">
        <v>2</v>
      </c>
      <c r="L1131" s="292">
        <v>12</v>
      </c>
      <c r="M1131" s="300">
        <f t="shared" si="22"/>
        <v>108000</v>
      </c>
      <c r="N1131" s="292">
        <v>3</v>
      </c>
      <c r="O1131" s="292">
        <v>12</v>
      </c>
      <c r="P1131" s="300">
        <f t="shared" si="23"/>
        <v>108000</v>
      </c>
      <c r="Q1131" s="292">
        <v>2</v>
      </c>
      <c r="R1131" s="292">
        <v>12</v>
      </c>
    </row>
    <row r="1132" spans="1:18" s="40" customFormat="1" ht="24" x14ac:dyDescent="0.2">
      <c r="A1132" s="322" t="s">
        <v>5460</v>
      </c>
      <c r="B1132" s="295" t="s">
        <v>8075</v>
      </c>
      <c r="C1132" s="297" t="s">
        <v>153</v>
      </c>
      <c r="D1132" s="297" t="s">
        <v>5461</v>
      </c>
      <c r="E1132" s="138">
        <v>1800</v>
      </c>
      <c r="F1132" s="130" t="s">
        <v>6173</v>
      </c>
      <c r="G1132" s="297" t="s">
        <v>6174</v>
      </c>
      <c r="H1132" s="297" t="s">
        <v>579</v>
      </c>
      <c r="I1132" s="297" t="s">
        <v>1305</v>
      </c>
      <c r="J1132" s="297" t="s">
        <v>579</v>
      </c>
      <c r="K1132" s="292">
        <v>2</v>
      </c>
      <c r="L1132" s="292">
        <v>12</v>
      </c>
      <c r="M1132" s="300">
        <f t="shared" si="22"/>
        <v>21600</v>
      </c>
      <c r="N1132" s="292">
        <v>3</v>
      </c>
      <c r="O1132" s="292">
        <v>12</v>
      </c>
      <c r="P1132" s="300">
        <f t="shared" si="23"/>
        <v>21600</v>
      </c>
      <c r="Q1132" s="292">
        <v>2</v>
      </c>
      <c r="R1132" s="292">
        <v>12</v>
      </c>
    </row>
    <row r="1133" spans="1:18" s="40" customFormat="1" ht="24" x14ac:dyDescent="0.2">
      <c r="A1133" s="322" t="s">
        <v>5460</v>
      </c>
      <c r="B1133" s="295" t="s">
        <v>8075</v>
      </c>
      <c r="C1133" s="297" t="s">
        <v>153</v>
      </c>
      <c r="D1133" s="297" t="s">
        <v>5461</v>
      </c>
      <c r="E1133" s="138">
        <v>2900</v>
      </c>
      <c r="F1133" s="130" t="s">
        <v>6175</v>
      </c>
      <c r="G1133" s="297" t="s">
        <v>6176</v>
      </c>
      <c r="H1133" s="297" t="s">
        <v>690</v>
      </c>
      <c r="I1133" s="297" t="s">
        <v>1305</v>
      </c>
      <c r="J1133" s="297" t="s">
        <v>690</v>
      </c>
      <c r="K1133" s="292">
        <v>2</v>
      </c>
      <c r="L1133" s="292">
        <v>12</v>
      </c>
      <c r="M1133" s="300">
        <f t="shared" si="22"/>
        <v>34800</v>
      </c>
      <c r="N1133" s="292">
        <v>3</v>
      </c>
      <c r="O1133" s="292">
        <v>12</v>
      </c>
      <c r="P1133" s="300">
        <f t="shared" si="23"/>
        <v>34800</v>
      </c>
      <c r="Q1133" s="292">
        <v>2</v>
      </c>
      <c r="R1133" s="292">
        <v>12</v>
      </c>
    </row>
    <row r="1134" spans="1:18" s="40" customFormat="1" ht="24" x14ac:dyDescent="0.2">
      <c r="A1134" s="322" t="s">
        <v>5460</v>
      </c>
      <c r="B1134" s="295" t="s">
        <v>8075</v>
      </c>
      <c r="C1134" s="297" t="s">
        <v>153</v>
      </c>
      <c r="D1134" s="297" t="s">
        <v>5461</v>
      </c>
      <c r="E1134" s="138">
        <v>1650</v>
      </c>
      <c r="F1134" s="130" t="s">
        <v>6177</v>
      </c>
      <c r="G1134" s="297" t="s">
        <v>6178</v>
      </c>
      <c r="H1134" s="297" t="s">
        <v>2053</v>
      </c>
      <c r="I1134" s="297" t="s">
        <v>1305</v>
      </c>
      <c r="J1134" s="297" t="s">
        <v>2053</v>
      </c>
      <c r="K1134" s="292">
        <v>2</v>
      </c>
      <c r="L1134" s="292">
        <v>12</v>
      </c>
      <c r="M1134" s="300">
        <f t="shared" ref="M1134:M1159" si="24">E1134*L1134</f>
        <v>19800</v>
      </c>
      <c r="N1134" s="292">
        <v>3</v>
      </c>
      <c r="O1134" s="292">
        <v>12</v>
      </c>
      <c r="P1134" s="300">
        <f t="shared" ref="P1134:P1159" si="25">E1134*O1134</f>
        <v>19800</v>
      </c>
      <c r="Q1134" s="292">
        <v>2</v>
      </c>
      <c r="R1134" s="292">
        <v>12</v>
      </c>
    </row>
    <row r="1135" spans="1:18" s="40" customFormat="1" ht="24" x14ac:dyDescent="0.2">
      <c r="A1135" s="322" t="s">
        <v>5460</v>
      </c>
      <c r="B1135" s="295" t="s">
        <v>8075</v>
      </c>
      <c r="C1135" s="297" t="s">
        <v>153</v>
      </c>
      <c r="D1135" s="297" t="s">
        <v>5461</v>
      </c>
      <c r="E1135" s="138">
        <v>1650</v>
      </c>
      <c r="F1135" s="130" t="s">
        <v>6179</v>
      </c>
      <c r="G1135" s="297" t="s">
        <v>6180</v>
      </c>
      <c r="H1135" s="297" t="s">
        <v>2053</v>
      </c>
      <c r="I1135" s="297" t="s">
        <v>1305</v>
      </c>
      <c r="J1135" s="297" t="s">
        <v>2053</v>
      </c>
      <c r="K1135" s="292">
        <v>2</v>
      </c>
      <c r="L1135" s="292">
        <v>12</v>
      </c>
      <c r="M1135" s="300">
        <f t="shared" si="24"/>
        <v>19800</v>
      </c>
      <c r="N1135" s="292">
        <v>3</v>
      </c>
      <c r="O1135" s="292">
        <v>12</v>
      </c>
      <c r="P1135" s="300">
        <f t="shared" si="25"/>
        <v>19800</v>
      </c>
      <c r="Q1135" s="292">
        <v>2</v>
      </c>
      <c r="R1135" s="292">
        <v>12</v>
      </c>
    </row>
    <row r="1136" spans="1:18" s="40" customFormat="1" ht="24" x14ac:dyDescent="0.2">
      <c r="A1136" s="322" t="s">
        <v>5460</v>
      </c>
      <c r="B1136" s="295" t="s">
        <v>8075</v>
      </c>
      <c r="C1136" s="297" t="s">
        <v>153</v>
      </c>
      <c r="D1136" s="297" t="s">
        <v>5461</v>
      </c>
      <c r="E1136" s="138">
        <v>1800</v>
      </c>
      <c r="F1136" s="130" t="s">
        <v>6181</v>
      </c>
      <c r="G1136" s="297" t="s">
        <v>6182</v>
      </c>
      <c r="H1136" s="297" t="s">
        <v>579</v>
      </c>
      <c r="I1136" s="297" t="s">
        <v>1305</v>
      </c>
      <c r="J1136" s="297" t="s">
        <v>579</v>
      </c>
      <c r="K1136" s="292">
        <v>2</v>
      </c>
      <c r="L1136" s="292">
        <v>12</v>
      </c>
      <c r="M1136" s="300">
        <f t="shared" si="24"/>
        <v>21600</v>
      </c>
      <c r="N1136" s="292">
        <v>3</v>
      </c>
      <c r="O1136" s="292">
        <v>12</v>
      </c>
      <c r="P1136" s="300">
        <f t="shared" si="25"/>
        <v>21600</v>
      </c>
      <c r="Q1136" s="292">
        <v>2</v>
      </c>
      <c r="R1136" s="292">
        <v>12</v>
      </c>
    </row>
    <row r="1137" spans="1:18" s="40" customFormat="1" ht="24" x14ac:dyDescent="0.2">
      <c r="A1137" s="322" t="s">
        <v>5460</v>
      </c>
      <c r="B1137" s="295" t="s">
        <v>8075</v>
      </c>
      <c r="C1137" s="297" t="s">
        <v>153</v>
      </c>
      <c r="D1137" s="297" t="s">
        <v>5461</v>
      </c>
      <c r="E1137" s="138">
        <v>2900</v>
      </c>
      <c r="F1137" s="130" t="s">
        <v>6183</v>
      </c>
      <c r="G1137" s="297" t="s">
        <v>6184</v>
      </c>
      <c r="H1137" s="297" t="s">
        <v>2088</v>
      </c>
      <c r="I1137" s="297" t="s">
        <v>1305</v>
      </c>
      <c r="J1137" s="297" t="s">
        <v>2088</v>
      </c>
      <c r="K1137" s="292">
        <v>2</v>
      </c>
      <c r="L1137" s="292">
        <v>12</v>
      </c>
      <c r="M1137" s="300">
        <f t="shared" si="24"/>
        <v>34800</v>
      </c>
      <c r="N1137" s="292">
        <v>3</v>
      </c>
      <c r="O1137" s="292">
        <v>12</v>
      </c>
      <c r="P1137" s="300">
        <f t="shared" si="25"/>
        <v>34800</v>
      </c>
      <c r="Q1137" s="292">
        <v>2</v>
      </c>
      <c r="R1137" s="292">
        <v>12</v>
      </c>
    </row>
    <row r="1138" spans="1:18" s="40" customFormat="1" ht="24" x14ac:dyDescent="0.2">
      <c r="A1138" s="322" t="s">
        <v>5460</v>
      </c>
      <c r="B1138" s="295" t="s">
        <v>8075</v>
      </c>
      <c r="C1138" s="297" t="s">
        <v>153</v>
      </c>
      <c r="D1138" s="297" t="s">
        <v>5461</v>
      </c>
      <c r="E1138" s="138">
        <v>2900</v>
      </c>
      <c r="F1138" s="130" t="s">
        <v>6185</v>
      </c>
      <c r="G1138" s="297" t="s">
        <v>6186</v>
      </c>
      <c r="H1138" s="297" t="s">
        <v>2088</v>
      </c>
      <c r="I1138" s="297" t="s">
        <v>1305</v>
      </c>
      <c r="J1138" s="297" t="s">
        <v>2088</v>
      </c>
      <c r="K1138" s="292">
        <v>2</v>
      </c>
      <c r="L1138" s="292">
        <v>12</v>
      </c>
      <c r="M1138" s="300">
        <f t="shared" si="24"/>
        <v>34800</v>
      </c>
      <c r="N1138" s="292">
        <v>3</v>
      </c>
      <c r="O1138" s="292">
        <v>12</v>
      </c>
      <c r="P1138" s="300">
        <f t="shared" si="25"/>
        <v>34800</v>
      </c>
      <c r="Q1138" s="292">
        <v>2</v>
      </c>
      <c r="R1138" s="292">
        <v>12</v>
      </c>
    </row>
    <row r="1139" spans="1:18" s="40" customFormat="1" ht="24" x14ac:dyDescent="0.2">
      <c r="A1139" s="322" t="s">
        <v>5460</v>
      </c>
      <c r="B1139" s="295" t="s">
        <v>8075</v>
      </c>
      <c r="C1139" s="297" t="s">
        <v>153</v>
      </c>
      <c r="D1139" s="297" t="s">
        <v>5461</v>
      </c>
      <c r="E1139" s="138">
        <v>2900</v>
      </c>
      <c r="F1139" s="130" t="s">
        <v>3201</v>
      </c>
      <c r="G1139" s="297" t="s">
        <v>3202</v>
      </c>
      <c r="H1139" s="297" t="s">
        <v>586</v>
      </c>
      <c r="I1139" s="297" t="s">
        <v>1305</v>
      </c>
      <c r="J1139" s="297" t="s">
        <v>586</v>
      </c>
      <c r="K1139" s="292">
        <v>2</v>
      </c>
      <c r="L1139" s="292">
        <v>12</v>
      </c>
      <c r="M1139" s="300">
        <f t="shared" si="24"/>
        <v>34800</v>
      </c>
      <c r="N1139" s="292">
        <v>3</v>
      </c>
      <c r="O1139" s="292">
        <v>12</v>
      </c>
      <c r="P1139" s="300">
        <f t="shared" si="25"/>
        <v>34800</v>
      </c>
      <c r="Q1139" s="292">
        <v>2</v>
      </c>
      <c r="R1139" s="292">
        <v>12</v>
      </c>
    </row>
    <row r="1140" spans="1:18" s="40" customFormat="1" ht="24" x14ac:dyDescent="0.2">
      <c r="A1140" s="322" t="s">
        <v>5460</v>
      </c>
      <c r="B1140" s="295" t="s">
        <v>8075</v>
      </c>
      <c r="C1140" s="297" t="s">
        <v>153</v>
      </c>
      <c r="D1140" s="297" t="s">
        <v>5461</v>
      </c>
      <c r="E1140" s="138">
        <v>2000</v>
      </c>
      <c r="F1140" s="130" t="s">
        <v>6187</v>
      </c>
      <c r="G1140" s="297" t="s">
        <v>6188</v>
      </c>
      <c r="H1140" s="297" t="s">
        <v>586</v>
      </c>
      <c r="I1140" s="297" t="s">
        <v>1305</v>
      </c>
      <c r="J1140" s="297" t="s">
        <v>586</v>
      </c>
      <c r="K1140" s="292">
        <v>2</v>
      </c>
      <c r="L1140" s="292">
        <v>12</v>
      </c>
      <c r="M1140" s="300">
        <f t="shared" si="24"/>
        <v>24000</v>
      </c>
      <c r="N1140" s="292">
        <v>3</v>
      </c>
      <c r="O1140" s="292">
        <v>12</v>
      </c>
      <c r="P1140" s="300">
        <f t="shared" si="25"/>
        <v>24000</v>
      </c>
      <c r="Q1140" s="292">
        <v>2</v>
      </c>
      <c r="R1140" s="292">
        <v>12</v>
      </c>
    </row>
    <row r="1141" spans="1:18" s="40" customFormat="1" ht="24" x14ac:dyDescent="0.2">
      <c r="A1141" s="322" t="s">
        <v>5460</v>
      </c>
      <c r="B1141" s="295" t="s">
        <v>8075</v>
      </c>
      <c r="C1141" s="297" t="s">
        <v>153</v>
      </c>
      <c r="D1141" s="297" t="s">
        <v>5461</v>
      </c>
      <c r="E1141" s="138">
        <v>2000</v>
      </c>
      <c r="F1141" s="130" t="s">
        <v>6189</v>
      </c>
      <c r="G1141" s="297" t="s">
        <v>6190</v>
      </c>
      <c r="H1141" s="297" t="s">
        <v>586</v>
      </c>
      <c r="I1141" s="297" t="s">
        <v>1305</v>
      </c>
      <c r="J1141" s="297" t="s">
        <v>586</v>
      </c>
      <c r="K1141" s="292">
        <v>2</v>
      </c>
      <c r="L1141" s="292">
        <v>12</v>
      </c>
      <c r="M1141" s="300">
        <f t="shared" si="24"/>
        <v>24000</v>
      </c>
      <c r="N1141" s="292">
        <v>3</v>
      </c>
      <c r="O1141" s="292">
        <v>12</v>
      </c>
      <c r="P1141" s="300">
        <f t="shared" si="25"/>
        <v>24000</v>
      </c>
      <c r="Q1141" s="292">
        <v>2</v>
      </c>
      <c r="R1141" s="292">
        <v>12</v>
      </c>
    </row>
    <row r="1142" spans="1:18" s="40" customFormat="1" ht="24" x14ac:dyDescent="0.2">
      <c r="A1142" s="322" t="s">
        <v>5460</v>
      </c>
      <c r="B1142" s="295" t="s">
        <v>8075</v>
      </c>
      <c r="C1142" s="297" t="s">
        <v>153</v>
      </c>
      <c r="D1142" s="297" t="s">
        <v>5461</v>
      </c>
      <c r="E1142" s="138">
        <v>1800</v>
      </c>
      <c r="F1142" s="130" t="s">
        <v>6191</v>
      </c>
      <c r="G1142" s="297" t="s">
        <v>6192</v>
      </c>
      <c r="H1142" s="297" t="s">
        <v>579</v>
      </c>
      <c r="I1142" s="297" t="s">
        <v>1305</v>
      </c>
      <c r="J1142" s="297" t="s">
        <v>579</v>
      </c>
      <c r="K1142" s="292">
        <v>2</v>
      </c>
      <c r="L1142" s="292">
        <v>12</v>
      </c>
      <c r="M1142" s="300">
        <f t="shared" si="24"/>
        <v>21600</v>
      </c>
      <c r="N1142" s="292">
        <v>3</v>
      </c>
      <c r="O1142" s="292">
        <v>12</v>
      </c>
      <c r="P1142" s="300">
        <f t="shared" si="25"/>
        <v>21600</v>
      </c>
      <c r="Q1142" s="292">
        <v>2</v>
      </c>
      <c r="R1142" s="292">
        <v>12</v>
      </c>
    </row>
    <row r="1143" spans="1:18" s="40" customFormat="1" ht="24" x14ac:dyDescent="0.2">
      <c r="A1143" s="322" t="s">
        <v>5460</v>
      </c>
      <c r="B1143" s="295" t="s">
        <v>8075</v>
      </c>
      <c r="C1143" s="297" t="s">
        <v>153</v>
      </c>
      <c r="D1143" s="297" t="s">
        <v>5461</v>
      </c>
      <c r="E1143" s="138">
        <v>1800</v>
      </c>
      <c r="F1143" s="130" t="s">
        <v>6193</v>
      </c>
      <c r="G1143" s="297" t="s">
        <v>6194</v>
      </c>
      <c r="H1143" s="297" t="s">
        <v>579</v>
      </c>
      <c r="I1143" s="297" t="s">
        <v>1305</v>
      </c>
      <c r="J1143" s="297" t="s">
        <v>579</v>
      </c>
      <c r="K1143" s="292">
        <v>2</v>
      </c>
      <c r="L1143" s="292">
        <v>12</v>
      </c>
      <c r="M1143" s="300">
        <f t="shared" si="24"/>
        <v>21600</v>
      </c>
      <c r="N1143" s="292">
        <v>3</v>
      </c>
      <c r="O1143" s="292">
        <v>12</v>
      </c>
      <c r="P1143" s="300">
        <f t="shared" si="25"/>
        <v>21600</v>
      </c>
      <c r="Q1143" s="292">
        <v>2</v>
      </c>
      <c r="R1143" s="292">
        <v>12</v>
      </c>
    </row>
    <row r="1144" spans="1:18" s="40" customFormat="1" ht="24" x14ac:dyDescent="0.2">
      <c r="A1144" s="322" t="s">
        <v>5460</v>
      </c>
      <c r="B1144" s="295" t="s">
        <v>8075</v>
      </c>
      <c r="C1144" s="297" t="s">
        <v>153</v>
      </c>
      <c r="D1144" s="297" t="s">
        <v>5461</v>
      </c>
      <c r="E1144" s="138">
        <v>1500</v>
      </c>
      <c r="F1144" s="130" t="s">
        <v>6195</v>
      </c>
      <c r="G1144" s="297" t="s">
        <v>6196</v>
      </c>
      <c r="H1144" s="297" t="s">
        <v>579</v>
      </c>
      <c r="I1144" s="297" t="s">
        <v>1305</v>
      </c>
      <c r="J1144" s="297" t="s">
        <v>579</v>
      </c>
      <c r="K1144" s="292">
        <v>2</v>
      </c>
      <c r="L1144" s="292">
        <v>12</v>
      </c>
      <c r="M1144" s="300">
        <f t="shared" si="24"/>
        <v>18000</v>
      </c>
      <c r="N1144" s="292">
        <v>3</v>
      </c>
      <c r="O1144" s="292">
        <v>12</v>
      </c>
      <c r="P1144" s="300">
        <f t="shared" si="25"/>
        <v>18000</v>
      </c>
      <c r="Q1144" s="292">
        <v>2</v>
      </c>
      <c r="R1144" s="292">
        <v>12</v>
      </c>
    </row>
    <row r="1145" spans="1:18" s="40" customFormat="1" ht="24" x14ac:dyDescent="0.2">
      <c r="A1145" s="322" t="s">
        <v>5460</v>
      </c>
      <c r="B1145" s="295" t="s">
        <v>8075</v>
      </c>
      <c r="C1145" s="297" t="s">
        <v>153</v>
      </c>
      <c r="D1145" s="297" t="s">
        <v>5461</v>
      </c>
      <c r="E1145" s="138">
        <v>2900</v>
      </c>
      <c r="F1145" s="130" t="s">
        <v>6197</v>
      </c>
      <c r="G1145" s="297" t="s">
        <v>6198</v>
      </c>
      <c r="H1145" s="297" t="s">
        <v>586</v>
      </c>
      <c r="I1145" s="297" t="s">
        <v>1305</v>
      </c>
      <c r="J1145" s="297" t="s">
        <v>586</v>
      </c>
      <c r="K1145" s="292">
        <v>2</v>
      </c>
      <c r="L1145" s="292">
        <v>12</v>
      </c>
      <c r="M1145" s="300">
        <f t="shared" si="24"/>
        <v>34800</v>
      </c>
      <c r="N1145" s="292">
        <v>3</v>
      </c>
      <c r="O1145" s="292">
        <v>12</v>
      </c>
      <c r="P1145" s="300">
        <f t="shared" si="25"/>
        <v>34800</v>
      </c>
      <c r="Q1145" s="292">
        <v>2</v>
      </c>
      <c r="R1145" s="292">
        <v>12</v>
      </c>
    </row>
    <row r="1146" spans="1:18" s="40" customFormat="1" ht="24" x14ac:dyDescent="0.2">
      <c r="A1146" s="322" t="s">
        <v>5460</v>
      </c>
      <c r="B1146" s="295" t="s">
        <v>8075</v>
      </c>
      <c r="C1146" s="297" t="s">
        <v>153</v>
      </c>
      <c r="D1146" s="297" t="s">
        <v>5461</v>
      </c>
      <c r="E1146" s="138">
        <v>1500</v>
      </c>
      <c r="F1146" s="130" t="s">
        <v>6199</v>
      </c>
      <c r="G1146" s="297" t="s">
        <v>6200</v>
      </c>
      <c r="H1146" s="297" t="s">
        <v>579</v>
      </c>
      <c r="I1146" s="297" t="s">
        <v>1305</v>
      </c>
      <c r="J1146" s="297" t="s">
        <v>579</v>
      </c>
      <c r="K1146" s="292">
        <v>2</v>
      </c>
      <c r="L1146" s="292">
        <v>12</v>
      </c>
      <c r="M1146" s="300">
        <f t="shared" si="24"/>
        <v>18000</v>
      </c>
      <c r="N1146" s="292">
        <v>3</v>
      </c>
      <c r="O1146" s="292">
        <v>12</v>
      </c>
      <c r="P1146" s="300">
        <f t="shared" si="25"/>
        <v>18000</v>
      </c>
      <c r="Q1146" s="292">
        <v>2</v>
      </c>
      <c r="R1146" s="292">
        <v>12</v>
      </c>
    </row>
    <row r="1147" spans="1:18" s="40" customFormat="1" ht="24" x14ac:dyDescent="0.2">
      <c r="A1147" s="322" t="s">
        <v>5460</v>
      </c>
      <c r="B1147" s="295" t="s">
        <v>8075</v>
      </c>
      <c r="C1147" s="297" t="s">
        <v>153</v>
      </c>
      <c r="D1147" s="297" t="s">
        <v>5461</v>
      </c>
      <c r="E1147" s="138">
        <v>2900</v>
      </c>
      <c r="F1147" s="130" t="s">
        <v>6201</v>
      </c>
      <c r="G1147" s="297" t="s">
        <v>6202</v>
      </c>
      <c r="H1147" s="297" t="s">
        <v>6156</v>
      </c>
      <c r="I1147" s="297" t="s">
        <v>1305</v>
      </c>
      <c r="J1147" s="297" t="s">
        <v>6156</v>
      </c>
      <c r="K1147" s="292">
        <v>2</v>
      </c>
      <c r="L1147" s="292">
        <v>12</v>
      </c>
      <c r="M1147" s="300">
        <f t="shared" si="24"/>
        <v>34800</v>
      </c>
      <c r="N1147" s="292">
        <v>3</v>
      </c>
      <c r="O1147" s="292">
        <v>12</v>
      </c>
      <c r="P1147" s="300">
        <f t="shared" si="25"/>
        <v>34800</v>
      </c>
      <c r="Q1147" s="292">
        <v>2</v>
      </c>
      <c r="R1147" s="292">
        <v>12</v>
      </c>
    </row>
    <row r="1148" spans="1:18" s="40" customFormat="1" ht="24" x14ac:dyDescent="0.2">
      <c r="A1148" s="322" t="s">
        <v>5460</v>
      </c>
      <c r="B1148" s="295" t="s">
        <v>8075</v>
      </c>
      <c r="C1148" s="297" t="s">
        <v>153</v>
      </c>
      <c r="D1148" s="297" t="s">
        <v>5461</v>
      </c>
      <c r="E1148" s="138">
        <v>1500</v>
      </c>
      <c r="F1148" s="130" t="s">
        <v>6203</v>
      </c>
      <c r="G1148" s="297" t="s">
        <v>6204</v>
      </c>
      <c r="H1148" s="297" t="s">
        <v>579</v>
      </c>
      <c r="I1148" s="297" t="s">
        <v>1305</v>
      </c>
      <c r="J1148" s="297" t="s">
        <v>579</v>
      </c>
      <c r="K1148" s="292">
        <v>2</v>
      </c>
      <c r="L1148" s="292">
        <v>12</v>
      </c>
      <c r="M1148" s="300">
        <f t="shared" si="24"/>
        <v>18000</v>
      </c>
      <c r="N1148" s="292">
        <v>3</v>
      </c>
      <c r="O1148" s="292">
        <v>12</v>
      </c>
      <c r="P1148" s="300">
        <f t="shared" si="25"/>
        <v>18000</v>
      </c>
      <c r="Q1148" s="292">
        <v>2</v>
      </c>
      <c r="R1148" s="292">
        <v>12</v>
      </c>
    </row>
    <row r="1149" spans="1:18" s="40" customFormat="1" ht="24" x14ac:dyDescent="0.2">
      <c r="A1149" s="322" t="s">
        <v>5460</v>
      </c>
      <c r="B1149" s="295" t="s">
        <v>8075</v>
      </c>
      <c r="C1149" s="297" t="s">
        <v>153</v>
      </c>
      <c r="D1149" s="297" t="s">
        <v>5461</v>
      </c>
      <c r="E1149" s="138">
        <v>1350</v>
      </c>
      <c r="F1149" s="130" t="s">
        <v>6205</v>
      </c>
      <c r="G1149" s="297" t="s">
        <v>6206</v>
      </c>
      <c r="H1149" s="297" t="s">
        <v>2053</v>
      </c>
      <c r="I1149" s="297" t="s">
        <v>1305</v>
      </c>
      <c r="J1149" s="297" t="s">
        <v>2053</v>
      </c>
      <c r="K1149" s="292">
        <v>2</v>
      </c>
      <c r="L1149" s="292">
        <v>12</v>
      </c>
      <c r="M1149" s="300">
        <f t="shared" si="24"/>
        <v>16200</v>
      </c>
      <c r="N1149" s="292">
        <v>3</v>
      </c>
      <c r="O1149" s="292">
        <v>12</v>
      </c>
      <c r="P1149" s="300">
        <f t="shared" si="25"/>
        <v>16200</v>
      </c>
      <c r="Q1149" s="292">
        <v>2</v>
      </c>
      <c r="R1149" s="292">
        <v>12</v>
      </c>
    </row>
    <row r="1150" spans="1:18" s="40" customFormat="1" ht="24" x14ac:dyDescent="0.2">
      <c r="A1150" s="322" t="s">
        <v>5460</v>
      </c>
      <c r="B1150" s="295" t="s">
        <v>8075</v>
      </c>
      <c r="C1150" s="297" t="s">
        <v>153</v>
      </c>
      <c r="D1150" s="297" t="s">
        <v>5461</v>
      </c>
      <c r="E1150" s="138">
        <v>1650</v>
      </c>
      <c r="F1150" s="130" t="s">
        <v>6207</v>
      </c>
      <c r="G1150" s="297" t="s">
        <v>6208</v>
      </c>
      <c r="H1150" s="297" t="s">
        <v>2053</v>
      </c>
      <c r="I1150" s="297" t="s">
        <v>1305</v>
      </c>
      <c r="J1150" s="297" t="s">
        <v>2053</v>
      </c>
      <c r="K1150" s="292">
        <v>2</v>
      </c>
      <c r="L1150" s="292">
        <v>12</v>
      </c>
      <c r="M1150" s="300">
        <f t="shared" si="24"/>
        <v>19800</v>
      </c>
      <c r="N1150" s="292">
        <v>3</v>
      </c>
      <c r="O1150" s="292">
        <v>12</v>
      </c>
      <c r="P1150" s="300">
        <f t="shared" si="25"/>
        <v>19800</v>
      </c>
      <c r="Q1150" s="292">
        <v>2</v>
      </c>
      <c r="R1150" s="292">
        <v>12</v>
      </c>
    </row>
    <row r="1151" spans="1:18" s="40" customFormat="1" ht="24" x14ac:dyDescent="0.2">
      <c r="A1151" s="322" t="s">
        <v>5460</v>
      </c>
      <c r="B1151" s="295" t="s">
        <v>8075</v>
      </c>
      <c r="C1151" s="297" t="s">
        <v>153</v>
      </c>
      <c r="D1151" s="297" t="s">
        <v>5461</v>
      </c>
      <c r="E1151" s="138">
        <v>1350</v>
      </c>
      <c r="F1151" s="130" t="s">
        <v>6209</v>
      </c>
      <c r="G1151" s="297" t="s">
        <v>6210</v>
      </c>
      <c r="H1151" s="297" t="s">
        <v>2053</v>
      </c>
      <c r="I1151" s="297" t="s">
        <v>1305</v>
      </c>
      <c r="J1151" s="297" t="s">
        <v>2053</v>
      </c>
      <c r="K1151" s="292">
        <v>2</v>
      </c>
      <c r="L1151" s="292">
        <v>12</v>
      </c>
      <c r="M1151" s="300">
        <f t="shared" si="24"/>
        <v>16200</v>
      </c>
      <c r="N1151" s="292">
        <v>3</v>
      </c>
      <c r="O1151" s="292">
        <v>12</v>
      </c>
      <c r="P1151" s="300">
        <f t="shared" si="25"/>
        <v>16200</v>
      </c>
      <c r="Q1151" s="292">
        <v>2</v>
      </c>
      <c r="R1151" s="292">
        <v>12</v>
      </c>
    </row>
    <row r="1152" spans="1:18" s="40" customFormat="1" ht="24" x14ac:dyDescent="0.2">
      <c r="A1152" s="322" t="s">
        <v>5460</v>
      </c>
      <c r="B1152" s="295" t="s">
        <v>8075</v>
      </c>
      <c r="C1152" s="297" t="s">
        <v>153</v>
      </c>
      <c r="D1152" s="297" t="s">
        <v>5461</v>
      </c>
      <c r="E1152" s="138">
        <v>1500</v>
      </c>
      <c r="F1152" s="130" t="s">
        <v>6211</v>
      </c>
      <c r="G1152" s="297" t="s">
        <v>6212</v>
      </c>
      <c r="H1152" s="297" t="s">
        <v>579</v>
      </c>
      <c r="I1152" s="297" t="s">
        <v>1305</v>
      </c>
      <c r="J1152" s="297" t="s">
        <v>579</v>
      </c>
      <c r="K1152" s="292">
        <v>2</v>
      </c>
      <c r="L1152" s="292">
        <v>12</v>
      </c>
      <c r="M1152" s="300">
        <f t="shared" si="24"/>
        <v>18000</v>
      </c>
      <c r="N1152" s="292">
        <v>3</v>
      </c>
      <c r="O1152" s="292">
        <v>12</v>
      </c>
      <c r="P1152" s="300">
        <f t="shared" si="25"/>
        <v>18000</v>
      </c>
      <c r="Q1152" s="292">
        <v>2</v>
      </c>
      <c r="R1152" s="292">
        <v>12</v>
      </c>
    </row>
    <row r="1153" spans="1:18" s="40" customFormat="1" ht="24" x14ac:dyDescent="0.2">
      <c r="A1153" s="322" t="s">
        <v>5460</v>
      </c>
      <c r="B1153" s="295" t="s">
        <v>8075</v>
      </c>
      <c r="C1153" s="297" t="s">
        <v>153</v>
      </c>
      <c r="D1153" s="297" t="s">
        <v>5461</v>
      </c>
      <c r="E1153" s="138">
        <v>1350</v>
      </c>
      <c r="F1153" s="130" t="s">
        <v>6213</v>
      </c>
      <c r="G1153" s="297" t="s">
        <v>6214</v>
      </c>
      <c r="H1153" s="297" t="s">
        <v>2053</v>
      </c>
      <c r="I1153" s="297" t="s">
        <v>1305</v>
      </c>
      <c r="J1153" s="297" t="s">
        <v>2053</v>
      </c>
      <c r="K1153" s="292">
        <v>2</v>
      </c>
      <c r="L1153" s="292">
        <v>12</v>
      </c>
      <c r="M1153" s="300">
        <f t="shared" si="24"/>
        <v>16200</v>
      </c>
      <c r="N1153" s="292">
        <v>3</v>
      </c>
      <c r="O1153" s="292">
        <v>12</v>
      </c>
      <c r="P1153" s="300">
        <f t="shared" si="25"/>
        <v>16200</v>
      </c>
      <c r="Q1153" s="292">
        <v>2</v>
      </c>
      <c r="R1153" s="292">
        <v>12</v>
      </c>
    </row>
    <row r="1154" spans="1:18" s="40" customFormat="1" ht="24" x14ac:dyDescent="0.2">
      <c r="A1154" s="322" t="s">
        <v>5460</v>
      </c>
      <c r="B1154" s="295" t="s">
        <v>8075</v>
      </c>
      <c r="C1154" s="297" t="s">
        <v>153</v>
      </c>
      <c r="D1154" s="297" t="s">
        <v>5461</v>
      </c>
      <c r="E1154" s="138">
        <v>1350</v>
      </c>
      <c r="F1154" s="130" t="s">
        <v>6215</v>
      </c>
      <c r="G1154" s="297" t="s">
        <v>6216</v>
      </c>
      <c r="H1154" s="297" t="s">
        <v>308</v>
      </c>
      <c r="I1154" s="297" t="s">
        <v>1305</v>
      </c>
      <c r="J1154" s="297" t="s">
        <v>308</v>
      </c>
      <c r="K1154" s="292">
        <v>2</v>
      </c>
      <c r="L1154" s="292">
        <v>12</v>
      </c>
      <c r="M1154" s="300">
        <f t="shared" si="24"/>
        <v>16200</v>
      </c>
      <c r="N1154" s="292">
        <v>3</v>
      </c>
      <c r="O1154" s="292">
        <v>12</v>
      </c>
      <c r="P1154" s="300">
        <f t="shared" si="25"/>
        <v>16200</v>
      </c>
      <c r="Q1154" s="292">
        <v>2</v>
      </c>
      <c r="R1154" s="292">
        <v>12</v>
      </c>
    </row>
    <row r="1155" spans="1:18" s="40" customFormat="1" ht="24" x14ac:dyDescent="0.2">
      <c r="A1155" s="322" t="s">
        <v>5460</v>
      </c>
      <c r="B1155" s="295" t="s">
        <v>8075</v>
      </c>
      <c r="C1155" s="297" t="s">
        <v>153</v>
      </c>
      <c r="D1155" s="297" t="s">
        <v>5461</v>
      </c>
      <c r="E1155" s="138">
        <v>1350</v>
      </c>
      <c r="F1155" s="130" t="s">
        <v>6217</v>
      </c>
      <c r="G1155" s="297" t="s">
        <v>6218</v>
      </c>
      <c r="H1155" s="297" t="s">
        <v>5587</v>
      </c>
      <c r="I1155" s="297" t="s">
        <v>1305</v>
      </c>
      <c r="J1155" s="297" t="s">
        <v>5587</v>
      </c>
      <c r="K1155" s="292">
        <v>2</v>
      </c>
      <c r="L1155" s="292">
        <v>12</v>
      </c>
      <c r="M1155" s="300">
        <f t="shared" si="24"/>
        <v>16200</v>
      </c>
      <c r="N1155" s="292">
        <v>3</v>
      </c>
      <c r="O1155" s="292">
        <v>12</v>
      </c>
      <c r="P1155" s="300">
        <f t="shared" si="25"/>
        <v>16200</v>
      </c>
      <c r="Q1155" s="292">
        <v>2</v>
      </c>
      <c r="R1155" s="292">
        <v>12</v>
      </c>
    </row>
    <row r="1156" spans="1:18" s="40" customFormat="1" ht="24" x14ac:dyDescent="0.2">
      <c r="A1156" s="322" t="s">
        <v>5460</v>
      </c>
      <c r="B1156" s="295" t="s">
        <v>8075</v>
      </c>
      <c r="C1156" s="297" t="s">
        <v>153</v>
      </c>
      <c r="D1156" s="297" t="s">
        <v>5461</v>
      </c>
      <c r="E1156" s="138">
        <v>1500</v>
      </c>
      <c r="F1156" s="130" t="s">
        <v>6219</v>
      </c>
      <c r="G1156" s="297" t="s">
        <v>6220</v>
      </c>
      <c r="H1156" s="297" t="s">
        <v>579</v>
      </c>
      <c r="I1156" s="297" t="s">
        <v>1305</v>
      </c>
      <c r="J1156" s="297" t="s">
        <v>579</v>
      </c>
      <c r="K1156" s="292">
        <v>2</v>
      </c>
      <c r="L1156" s="292">
        <v>12</v>
      </c>
      <c r="M1156" s="300">
        <f t="shared" si="24"/>
        <v>18000</v>
      </c>
      <c r="N1156" s="292">
        <v>3</v>
      </c>
      <c r="O1156" s="292">
        <v>12</v>
      </c>
      <c r="P1156" s="300">
        <f t="shared" si="25"/>
        <v>18000</v>
      </c>
      <c r="Q1156" s="292">
        <v>2</v>
      </c>
      <c r="R1156" s="292">
        <v>12</v>
      </c>
    </row>
    <row r="1157" spans="1:18" s="40" customFormat="1" ht="24" x14ac:dyDescent="0.2">
      <c r="A1157" s="322" t="s">
        <v>5460</v>
      </c>
      <c r="B1157" s="295" t="s">
        <v>8075</v>
      </c>
      <c r="C1157" s="297" t="s">
        <v>153</v>
      </c>
      <c r="D1157" s="297" t="s">
        <v>5461</v>
      </c>
      <c r="E1157" s="138">
        <v>1350</v>
      </c>
      <c r="F1157" s="130" t="s">
        <v>6221</v>
      </c>
      <c r="G1157" s="297" t="s">
        <v>6222</v>
      </c>
      <c r="H1157" s="297" t="s">
        <v>2053</v>
      </c>
      <c r="I1157" s="297" t="s">
        <v>1305</v>
      </c>
      <c r="J1157" s="297" t="s">
        <v>2053</v>
      </c>
      <c r="K1157" s="292">
        <v>2</v>
      </c>
      <c r="L1157" s="292">
        <v>12</v>
      </c>
      <c r="M1157" s="300">
        <f t="shared" si="24"/>
        <v>16200</v>
      </c>
      <c r="N1157" s="292">
        <v>3</v>
      </c>
      <c r="O1157" s="292">
        <v>12</v>
      </c>
      <c r="P1157" s="300">
        <f t="shared" si="25"/>
        <v>16200</v>
      </c>
      <c r="Q1157" s="292">
        <v>2</v>
      </c>
      <c r="R1157" s="292">
        <v>12</v>
      </c>
    </row>
    <row r="1158" spans="1:18" s="40" customFormat="1" ht="24" x14ac:dyDescent="0.2">
      <c r="A1158" s="322" t="s">
        <v>5460</v>
      </c>
      <c r="B1158" s="295" t="s">
        <v>8075</v>
      </c>
      <c r="C1158" s="297" t="s">
        <v>153</v>
      </c>
      <c r="D1158" s="297" t="s">
        <v>5461</v>
      </c>
      <c r="E1158" s="138">
        <v>1800</v>
      </c>
      <c r="F1158" s="130" t="s">
        <v>6223</v>
      </c>
      <c r="G1158" s="297" t="s">
        <v>6224</v>
      </c>
      <c r="H1158" s="297" t="s">
        <v>579</v>
      </c>
      <c r="I1158" s="297" t="s">
        <v>1305</v>
      </c>
      <c r="J1158" s="297" t="s">
        <v>579</v>
      </c>
      <c r="K1158" s="292">
        <v>2</v>
      </c>
      <c r="L1158" s="292">
        <v>12</v>
      </c>
      <c r="M1158" s="300">
        <f t="shared" si="24"/>
        <v>21600</v>
      </c>
      <c r="N1158" s="292">
        <v>3</v>
      </c>
      <c r="O1158" s="292">
        <v>12</v>
      </c>
      <c r="P1158" s="300">
        <f t="shared" si="25"/>
        <v>21600</v>
      </c>
      <c r="Q1158" s="292">
        <v>2</v>
      </c>
      <c r="R1158" s="292">
        <v>12</v>
      </c>
    </row>
    <row r="1159" spans="1:18" s="40" customFormat="1" ht="24" x14ac:dyDescent="0.2">
      <c r="A1159" s="322" t="s">
        <v>5460</v>
      </c>
      <c r="B1159" s="295" t="s">
        <v>8075</v>
      </c>
      <c r="C1159" s="297" t="s">
        <v>153</v>
      </c>
      <c r="D1159" s="297" t="s">
        <v>5461</v>
      </c>
      <c r="E1159" s="138">
        <v>1500</v>
      </c>
      <c r="F1159" s="130" t="s">
        <v>6225</v>
      </c>
      <c r="G1159" s="297" t="s">
        <v>6226</v>
      </c>
      <c r="H1159" s="297" t="s">
        <v>579</v>
      </c>
      <c r="I1159" s="297" t="s">
        <v>1305</v>
      </c>
      <c r="J1159" s="297" t="s">
        <v>579</v>
      </c>
      <c r="K1159" s="292">
        <v>2</v>
      </c>
      <c r="L1159" s="292">
        <v>12</v>
      </c>
      <c r="M1159" s="300">
        <f t="shared" si="24"/>
        <v>18000</v>
      </c>
      <c r="N1159" s="292">
        <v>3</v>
      </c>
      <c r="O1159" s="292">
        <v>12</v>
      </c>
      <c r="P1159" s="300">
        <f t="shared" si="25"/>
        <v>18000</v>
      </c>
      <c r="Q1159" s="292">
        <v>2</v>
      </c>
      <c r="R1159" s="292">
        <v>12</v>
      </c>
    </row>
    <row r="1160" spans="1:18" s="40" customFormat="1" ht="24" x14ac:dyDescent="0.2">
      <c r="A1160" s="322" t="s">
        <v>1621</v>
      </c>
      <c r="B1160" s="295" t="s">
        <v>8075</v>
      </c>
      <c r="C1160" s="297" t="s">
        <v>153</v>
      </c>
      <c r="D1160" s="297" t="s">
        <v>579</v>
      </c>
      <c r="E1160" s="438">
        <v>1800</v>
      </c>
      <c r="F1160" s="130" t="s">
        <v>580</v>
      </c>
      <c r="G1160" s="104" t="s">
        <v>581</v>
      </c>
      <c r="H1160" s="104" t="s">
        <v>579</v>
      </c>
      <c r="I1160" s="104" t="s">
        <v>334</v>
      </c>
      <c r="J1160" s="104" t="s">
        <v>334</v>
      </c>
      <c r="K1160" s="292">
        <v>4</v>
      </c>
      <c r="L1160" s="292">
        <v>12</v>
      </c>
      <c r="M1160" s="302">
        <v>21600</v>
      </c>
      <c r="N1160" s="292">
        <v>2</v>
      </c>
      <c r="O1160" s="292">
        <v>6</v>
      </c>
      <c r="P1160" s="302">
        <f>E1160*O1160</f>
        <v>10800</v>
      </c>
      <c r="Q1160" s="292">
        <v>4</v>
      </c>
      <c r="R1160" s="292">
        <v>12</v>
      </c>
    </row>
    <row r="1161" spans="1:18" s="40" customFormat="1" ht="24" x14ac:dyDescent="0.2">
      <c r="A1161" s="322" t="s">
        <v>1621</v>
      </c>
      <c r="B1161" s="295" t="s">
        <v>8075</v>
      </c>
      <c r="C1161" s="297" t="s">
        <v>153</v>
      </c>
      <c r="D1161" s="297" t="s">
        <v>579</v>
      </c>
      <c r="E1161" s="438">
        <v>1800</v>
      </c>
      <c r="F1161" s="130" t="s">
        <v>582</v>
      </c>
      <c r="G1161" s="104" t="s">
        <v>583</v>
      </c>
      <c r="H1161" s="104" t="s">
        <v>579</v>
      </c>
      <c r="I1161" s="104" t="s">
        <v>334</v>
      </c>
      <c r="J1161" s="104" t="s">
        <v>334</v>
      </c>
      <c r="K1161" s="292">
        <v>4</v>
      </c>
      <c r="L1161" s="292">
        <v>12</v>
      </c>
      <c r="M1161" s="302">
        <v>21600</v>
      </c>
      <c r="N1161" s="292">
        <v>2</v>
      </c>
      <c r="O1161" s="292">
        <v>6</v>
      </c>
      <c r="P1161" s="302">
        <f t="shared" ref="P1161:P1224" si="26">E1161*O1161</f>
        <v>10800</v>
      </c>
      <c r="Q1161" s="292">
        <v>4</v>
      </c>
      <c r="R1161" s="292">
        <v>12</v>
      </c>
    </row>
    <row r="1162" spans="1:18" s="40" customFormat="1" ht="24" x14ac:dyDescent="0.2">
      <c r="A1162" s="322" t="s">
        <v>1621</v>
      </c>
      <c r="B1162" s="295" t="s">
        <v>8075</v>
      </c>
      <c r="C1162" s="297" t="s">
        <v>153</v>
      </c>
      <c r="D1162" s="297" t="s">
        <v>579</v>
      </c>
      <c r="E1162" s="438">
        <v>1800</v>
      </c>
      <c r="F1162" s="130" t="s">
        <v>584</v>
      </c>
      <c r="G1162" s="104" t="s">
        <v>585</v>
      </c>
      <c r="H1162" s="104" t="s">
        <v>579</v>
      </c>
      <c r="I1162" s="104" t="s">
        <v>334</v>
      </c>
      <c r="J1162" s="104" t="s">
        <v>334</v>
      </c>
      <c r="K1162" s="292">
        <v>4</v>
      </c>
      <c r="L1162" s="292">
        <v>12</v>
      </c>
      <c r="M1162" s="302">
        <v>21600</v>
      </c>
      <c r="N1162" s="292">
        <v>2</v>
      </c>
      <c r="O1162" s="292">
        <v>6</v>
      </c>
      <c r="P1162" s="302">
        <f t="shared" si="26"/>
        <v>10800</v>
      </c>
      <c r="Q1162" s="292">
        <v>4</v>
      </c>
      <c r="R1162" s="292">
        <v>12</v>
      </c>
    </row>
    <row r="1163" spans="1:18" s="40" customFormat="1" ht="24" x14ac:dyDescent="0.2">
      <c r="A1163" s="322" t="s">
        <v>1621</v>
      </c>
      <c r="B1163" s="295" t="s">
        <v>8075</v>
      </c>
      <c r="C1163" s="297" t="s">
        <v>153</v>
      </c>
      <c r="D1163" s="297" t="s">
        <v>586</v>
      </c>
      <c r="E1163" s="438">
        <v>2800</v>
      </c>
      <c r="F1163" s="130" t="s">
        <v>587</v>
      </c>
      <c r="G1163" s="104" t="s">
        <v>588</v>
      </c>
      <c r="H1163" s="104" t="s">
        <v>586</v>
      </c>
      <c r="I1163" s="104" t="s">
        <v>589</v>
      </c>
      <c r="J1163" s="104" t="s">
        <v>589</v>
      </c>
      <c r="K1163" s="292">
        <v>4</v>
      </c>
      <c r="L1163" s="292">
        <v>12</v>
      </c>
      <c r="M1163" s="302">
        <v>33600</v>
      </c>
      <c r="N1163" s="292">
        <v>2</v>
      </c>
      <c r="O1163" s="292">
        <v>6</v>
      </c>
      <c r="P1163" s="302">
        <f t="shared" si="26"/>
        <v>16800</v>
      </c>
      <c r="Q1163" s="292">
        <v>4</v>
      </c>
      <c r="R1163" s="292">
        <v>12</v>
      </c>
    </row>
    <row r="1164" spans="1:18" s="40" customFormat="1" ht="24" x14ac:dyDescent="0.2">
      <c r="A1164" s="322" t="s">
        <v>1621</v>
      </c>
      <c r="B1164" s="295" t="s">
        <v>8075</v>
      </c>
      <c r="C1164" s="297" t="s">
        <v>153</v>
      </c>
      <c r="D1164" s="297" t="s">
        <v>590</v>
      </c>
      <c r="E1164" s="438">
        <v>2800</v>
      </c>
      <c r="F1164" s="130" t="s">
        <v>591</v>
      </c>
      <c r="G1164" s="104" t="s">
        <v>592</v>
      </c>
      <c r="H1164" s="104" t="s">
        <v>590</v>
      </c>
      <c r="I1164" s="104" t="s">
        <v>589</v>
      </c>
      <c r="J1164" s="104" t="s">
        <v>589</v>
      </c>
      <c r="K1164" s="292">
        <v>4</v>
      </c>
      <c r="L1164" s="292">
        <v>12</v>
      </c>
      <c r="M1164" s="302">
        <v>33600</v>
      </c>
      <c r="N1164" s="292">
        <v>2</v>
      </c>
      <c r="O1164" s="292">
        <v>6</v>
      </c>
      <c r="P1164" s="302">
        <f t="shared" si="26"/>
        <v>16800</v>
      </c>
      <c r="Q1164" s="292">
        <v>4</v>
      </c>
      <c r="R1164" s="292">
        <v>12</v>
      </c>
    </row>
    <row r="1165" spans="1:18" s="40" customFormat="1" ht="24" x14ac:dyDescent="0.2">
      <c r="A1165" s="322" t="s">
        <v>1621</v>
      </c>
      <c r="B1165" s="295" t="s">
        <v>8075</v>
      </c>
      <c r="C1165" s="297" t="s">
        <v>153</v>
      </c>
      <c r="D1165" s="297" t="s">
        <v>586</v>
      </c>
      <c r="E1165" s="438">
        <v>2800</v>
      </c>
      <c r="F1165" s="130" t="s">
        <v>593</v>
      </c>
      <c r="G1165" s="104" t="s">
        <v>594</v>
      </c>
      <c r="H1165" s="104" t="s">
        <v>586</v>
      </c>
      <c r="I1165" s="104" t="s">
        <v>589</v>
      </c>
      <c r="J1165" s="104" t="s">
        <v>589</v>
      </c>
      <c r="K1165" s="292">
        <v>4</v>
      </c>
      <c r="L1165" s="292">
        <v>12</v>
      </c>
      <c r="M1165" s="302">
        <v>33600</v>
      </c>
      <c r="N1165" s="292">
        <v>2</v>
      </c>
      <c r="O1165" s="292">
        <v>6</v>
      </c>
      <c r="P1165" s="302">
        <f t="shared" si="26"/>
        <v>16800</v>
      </c>
      <c r="Q1165" s="292">
        <v>4</v>
      </c>
      <c r="R1165" s="292">
        <v>12</v>
      </c>
    </row>
    <row r="1166" spans="1:18" s="40" customFormat="1" ht="24" x14ac:dyDescent="0.2">
      <c r="A1166" s="322" t="s">
        <v>1621</v>
      </c>
      <c r="B1166" s="295" t="s">
        <v>8075</v>
      </c>
      <c r="C1166" s="297" t="s">
        <v>153</v>
      </c>
      <c r="D1166" s="297" t="s">
        <v>586</v>
      </c>
      <c r="E1166" s="438">
        <v>2800</v>
      </c>
      <c r="F1166" s="130" t="s">
        <v>595</v>
      </c>
      <c r="G1166" s="104" t="s">
        <v>596</v>
      </c>
      <c r="H1166" s="104" t="s">
        <v>586</v>
      </c>
      <c r="I1166" s="104" t="s">
        <v>589</v>
      </c>
      <c r="J1166" s="104" t="s">
        <v>589</v>
      </c>
      <c r="K1166" s="292">
        <v>4</v>
      </c>
      <c r="L1166" s="292">
        <v>12</v>
      </c>
      <c r="M1166" s="302">
        <v>33600</v>
      </c>
      <c r="N1166" s="292">
        <v>2</v>
      </c>
      <c r="O1166" s="292">
        <v>6</v>
      </c>
      <c r="P1166" s="302">
        <f t="shared" si="26"/>
        <v>16800</v>
      </c>
      <c r="Q1166" s="292">
        <v>4</v>
      </c>
      <c r="R1166" s="292">
        <v>12</v>
      </c>
    </row>
    <row r="1167" spans="1:18" s="40" customFormat="1" ht="24" x14ac:dyDescent="0.2">
      <c r="A1167" s="322" t="s">
        <v>1621</v>
      </c>
      <c r="B1167" s="295" t="s">
        <v>8075</v>
      </c>
      <c r="C1167" s="297" t="s">
        <v>153</v>
      </c>
      <c r="D1167" s="297" t="s">
        <v>597</v>
      </c>
      <c r="E1167" s="438">
        <v>2800</v>
      </c>
      <c r="F1167" s="130" t="s">
        <v>598</v>
      </c>
      <c r="G1167" s="104" t="s">
        <v>599</v>
      </c>
      <c r="H1167" s="104" t="s">
        <v>597</v>
      </c>
      <c r="I1167" s="104" t="s">
        <v>589</v>
      </c>
      <c r="J1167" s="104" t="s">
        <v>589</v>
      </c>
      <c r="K1167" s="292">
        <v>4</v>
      </c>
      <c r="L1167" s="292">
        <v>12</v>
      </c>
      <c r="M1167" s="302">
        <v>33600</v>
      </c>
      <c r="N1167" s="292">
        <v>2</v>
      </c>
      <c r="O1167" s="292">
        <v>6</v>
      </c>
      <c r="P1167" s="302">
        <f t="shared" si="26"/>
        <v>16800</v>
      </c>
      <c r="Q1167" s="292">
        <v>4</v>
      </c>
      <c r="R1167" s="292">
        <v>12</v>
      </c>
    </row>
    <row r="1168" spans="1:18" s="40" customFormat="1" ht="24" x14ac:dyDescent="0.2">
      <c r="A1168" s="322" t="s">
        <v>1621</v>
      </c>
      <c r="B1168" s="295" t="s">
        <v>8075</v>
      </c>
      <c r="C1168" s="297" t="s">
        <v>153</v>
      </c>
      <c r="D1168" s="297" t="s">
        <v>597</v>
      </c>
      <c r="E1168" s="438">
        <v>2800</v>
      </c>
      <c r="F1168" s="130" t="s">
        <v>600</v>
      </c>
      <c r="G1168" s="104" t="s">
        <v>601</v>
      </c>
      <c r="H1168" s="104" t="s">
        <v>597</v>
      </c>
      <c r="I1168" s="104" t="s">
        <v>589</v>
      </c>
      <c r="J1168" s="104" t="s">
        <v>589</v>
      </c>
      <c r="K1168" s="292">
        <v>4</v>
      </c>
      <c r="L1168" s="292">
        <v>12</v>
      </c>
      <c r="M1168" s="302">
        <v>33600</v>
      </c>
      <c r="N1168" s="292">
        <v>2</v>
      </c>
      <c r="O1168" s="292">
        <v>6</v>
      </c>
      <c r="P1168" s="302">
        <f t="shared" si="26"/>
        <v>16800</v>
      </c>
      <c r="Q1168" s="292">
        <v>4</v>
      </c>
      <c r="R1168" s="292">
        <v>12</v>
      </c>
    </row>
    <row r="1169" spans="1:18" s="40" customFormat="1" ht="24" x14ac:dyDescent="0.2">
      <c r="A1169" s="322" t="s">
        <v>1621</v>
      </c>
      <c r="B1169" s="295" t="s">
        <v>8075</v>
      </c>
      <c r="C1169" s="297" t="s">
        <v>153</v>
      </c>
      <c r="D1169" s="297" t="s">
        <v>579</v>
      </c>
      <c r="E1169" s="438">
        <v>1800</v>
      </c>
      <c r="F1169" s="130" t="s">
        <v>602</v>
      </c>
      <c r="G1169" s="104" t="s">
        <v>603</v>
      </c>
      <c r="H1169" s="104" t="s">
        <v>579</v>
      </c>
      <c r="I1169" s="104" t="s">
        <v>334</v>
      </c>
      <c r="J1169" s="104" t="s">
        <v>334</v>
      </c>
      <c r="K1169" s="292">
        <v>4</v>
      </c>
      <c r="L1169" s="292">
        <v>12</v>
      </c>
      <c r="M1169" s="302">
        <v>21600</v>
      </c>
      <c r="N1169" s="292">
        <v>2</v>
      </c>
      <c r="O1169" s="292">
        <v>6</v>
      </c>
      <c r="P1169" s="302">
        <f t="shared" si="26"/>
        <v>10800</v>
      </c>
      <c r="Q1169" s="292">
        <v>4</v>
      </c>
      <c r="R1169" s="292">
        <v>12</v>
      </c>
    </row>
    <row r="1170" spans="1:18" s="40" customFormat="1" ht="24" x14ac:dyDescent="0.2">
      <c r="A1170" s="322" t="s">
        <v>1621</v>
      </c>
      <c r="B1170" s="295" t="s">
        <v>8075</v>
      </c>
      <c r="C1170" s="297" t="s">
        <v>153</v>
      </c>
      <c r="D1170" s="297" t="s">
        <v>586</v>
      </c>
      <c r="E1170" s="438">
        <v>2800</v>
      </c>
      <c r="F1170" s="130" t="s">
        <v>604</v>
      </c>
      <c r="G1170" s="104" t="s">
        <v>605</v>
      </c>
      <c r="H1170" s="104" t="s">
        <v>586</v>
      </c>
      <c r="I1170" s="104" t="s">
        <v>589</v>
      </c>
      <c r="J1170" s="104" t="s">
        <v>589</v>
      </c>
      <c r="K1170" s="292">
        <v>4</v>
      </c>
      <c r="L1170" s="292">
        <v>12</v>
      </c>
      <c r="M1170" s="302">
        <v>33600</v>
      </c>
      <c r="N1170" s="292">
        <v>2</v>
      </c>
      <c r="O1170" s="292">
        <v>6</v>
      </c>
      <c r="P1170" s="302">
        <f t="shared" si="26"/>
        <v>16800</v>
      </c>
      <c r="Q1170" s="292">
        <v>4</v>
      </c>
      <c r="R1170" s="292">
        <v>12</v>
      </c>
    </row>
    <row r="1171" spans="1:18" s="40" customFormat="1" ht="24" x14ac:dyDescent="0.2">
      <c r="A1171" s="322" t="s">
        <v>1621</v>
      </c>
      <c r="B1171" s="295" t="s">
        <v>8075</v>
      </c>
      <c r="C1171" s="297" t="s">
        <v>153</v>
      </c>
      <c r="D1171" s="297" t="s">
        <v>579</v>
      </c>
      <c r="E1171" s="438">
        <v>1800</v>
      </c>
      <c r="F1171" s="130" t="s">
        <v>606</v>
      </c>
      <c r="G1171" s="104" t="s">
        <v>607</v>
      </c>
      <c r="H1171" s="104" t="s">
        <v>579</v>
      </c>
      <c r="I1171" s="104" t="s">
        <v>334</v>
      </c>
      <c r="J1171" s="104" t="s">
        <v>334</v>
      </c>
      <c r="K1171" s="292">
        <v>4</v>
      </c>
      <c r="L1171" s="292">
        <v>12</v>
      </c>
      <c r="M1171" s="302">
        <v>21600</v>
      </c>
      <c r="N1171" s="292">
        <v>2</v>
      </c>
      <c r="O1171" s="292">
        <v>6</v>
      </c>
      <c r="P1171" s="302">
        <f t="shared" si="26"/>
        <v>10800</v>
      </c>
      <c r="Q1171" s="292">
        <v>4</v>
      </c>
      <c r="R1171" s="292">
        <v>12</v>
      </c>
    </row>
    <row r="1172" spans="1:18" s="40" customFormat="1" ht="24" x14ac:dyDescent="0.2">
      <c r="A1172" s="322" t="s">
        <v>1621</v>
      </c>
      <c r="B1172" s="295" t="s">
        <v>8075</v>
      </c>
      <c r="C1172" s="297" t="s">
        <v>153</v>
      </c>
      <c r="D1172" s="297" t="s">
        <v>579</v>
      </c>
      <c r="E1172" s="438">
        <v>1800</v>
      </c>
      <c r="F1172" s="130" t="s">
        <v>608</v>
      </c>
      <c r="G1172" s="104" t="s">
        <v>609</v>
      </c>
      <c r="H1172" s="104" t="s">
        <v>579</v>
      </c>
      <c r="I1172" s="104" t="s">
        <v>334</v>
      </c>
      <c r="J1172" s="104" t="s">
        <v>334</v>
      </c>
      <c r="K1172" s="292">
        <v>4</v>
      </c>
      <c r="L1172" s="292">
        <v>12</v>
      </c>
      <c r="M1172" s="302">
        <v>21600</v>
      </c>
      <c r="N1172" s="292">
        <v>2</v>
      </c>
      <c r="O1172" s="292">
        <v>6</v>
      </c>
      <c r="P1172" s="302">
        <f t="shared" si="26"/>
        <v>10800</v>
      </c>
      <c r="Q1172" s="292">
        <v>4</v>
      </c>
      <c r="R1172" s="292">
        <v>12</v>
      </c>
    </row>
    <row r="1173" spans="1:18" s="40" customFormat="1" ht="24" x14ac:dyDescent="0.2">
      <c r="A1173" s="322" t="s">
        <v>1621</v>
      </c>
      <c r="B1173" s="295" t="s">
        <v>8075</v>
      </c>
      <c r="C1173" s="297" t="s">
        <v>153</v>
      </c>
      <c r="D1173" s="297" t="s">
        <v>579</v>
      </c>
      <c r="E1173" s="438">
        <v>1800</v>
      </c>
      <c r="F1173" s="130" t="s">
        <v>610</v>
      </c>
      <c r="G1173" s="104" t="s">
        <v>611</v>
      </c>
      <c r="H1173" s="104" t="s">
        <v>579</v>
      </c>
      <c r="I1173" s="104" t="s">
        <v>334</v>
      </c>
      <c r="J1173" s="104" t="s">
        <v>334</v>
      </c>
      <c r="K1173" s="292">
        <v>4</v>
      </c>
      <c r="L1173" s="292">
        <v>12</v>
      </c>
      <c r="M1173" s="302">
        <v>21600</v>
      </c>
      <c r="N1173" s="292">
        <v>2</v>
      </c>
      <c r="O1173" s="292">
        <v>6</v>
      </c>
      <c r="P1173" s="302">
        <f t="shared" si="26"/>
        <v>10800</v>
      </c>
      <c r="Q1173" s="292">
        <v>4</v>
      </c>
      <c r="R1173" s="292">
        <v>12</v>
      </c>
    </row>
    <row r="1174" spans="1:18" s="40" customFormat="1" ht="24" x14ac:dyDescent="0.2">
      <c r="A1174" s="322" t="s">
        <v>1621</v>
      </c>
      <c r="B1174" s="295" t="s">
        <v>8075</v>
      </c>
      <c r="C1174" s="297" t="s">
        <v>153</v>
      </c>
      <c r="D1174" s="297" t="s">
        <v>586</v>
      </c>
      <c r="E1174" s="438">
        <v>2800</v>
      </c>
      <c r="F1174" s="130" t="s">
        <v>612</v>
      </c>
      <c r="G1174" s="104" t="s">
        <v>613</v>
      </c>
      <c r="H1174" s="104" t="s">
        <v>586</v>
      </c>
      <c r="I1174" s="104" t="s">
        <v>589</v>
      </c>
      <c r="J1174" s="104" t="s">
        <v>589</v>
      </c>
      <c r="K1174" s="292">
        <v>4</v>
      </c>
      <c r="L1174" s="292">
        <v>12</v>
      </c>
      <c r="M1174" s="302">
        <v>33600</v>
      </c>
      <c r="N1174" s="292">
        <v>2</v>
      </c>
      <c r="O1174" s="292">
        <v>6</v>
      </c>
      <c r="P1174" s="302">
        <f t="shared" si="26"/>
        <v>16800</v>
      </c>
      <c r="Q1174" s="292">
        <v>4</v>
      </c>
      <c r="R1174" s="292">
        <v>12</v>
      </c>
    </row>
    <row r="1175" spans="1:18" s="40" customFormat="1" ht="24" x14ac:dyDescent="0.2">
      <c r="A1175" s="322" t="s">
        <v>1621</v>
      </c>
      <c r="B1175" s="295" t="s">
        <v>8075</v>
      </c>
      <c r="C1175" s="297" t="s">
        <v>153</v>
      </c>
      <c r="D1175" s="297" t="s">
        <v>586</v>
      </c>
      <c r="E1175" s="438">
        <v>2800</v>
      </c>
      <c r="F1175" s="130" t="s">
        <v>614</v>
      </c>
      <c r="G1175" s="104" t="s">
        <v>615</v>
      </c>
      <c r="H1175" s="104" t="s">
        <v>586</v>
      </c>
      <c r="I1175" s="104" t="s">
        <v>589</v>
      </c>
      <c r="J1175" s="104" t="s">
        <v>589</v>
      </c>
      <c r="K1175" s="292">
        <v>4</v>
      </c>
      <c r="L1175" s="292">
        <v>12</v>
      </c>
      <c r="M1175" s="302">
        <v>33600</v>
      </c>
      <c r="N1175" s="292">
        <v>2</v>
      </c>
      <c r="O1175" s="292">
        <v>6</v>
      </c>
      <c r="P1175" s="302">
        <f t="shared" si="26"/>
        <v>16800</v>
      </c>
      <c r="Q1175" s="292">
        <v>4</v>
      </c>
      <c r="R1175" s="292">
        <v>12</v>
      </c>
    </row>
    <row r="1176" spans="1:18" s="40" customFormat="1" ht="24" x14ac:dyDescent="0.2">
      <c r="A1176" s="322" t="s">
        <v>1621</v>
      </c>
      <c r="B1176" s="295" t="s">
        <v>8075</v>
      </c>
      <c r="C1176" s="297" t="s">
        <v>153</v>
      </c>
      <c r="D1176" s="297" t="s">
        <v>579</v>
      </c>
      <c r="E1176" s="438">
        <v>1800</v>
      </c>
      <c r="F1176" s="130" t="s">
        <v>616</v>
      </c>
      <c r="G1176" s="104" t="s">
        <v>617</v>
      </c>
      <c r="H1176" s="104" t="s">
        <v>579</v>
      </c>
      <c r="I1176" s="104" t="s">
        <v>334</v>
      </c>
      <c r="J1176" s="104" t="s">
        <v>334</v>
      </c>
      <c r="K1176" s="292">
        <v>4</v>
      </c>
      <c r="L1176" s="292">
        <v>12</v>
      </c>
      <c r="M1176" s="302">
        <v>21600</v>
      </c>
      <c r="N1176" s="292">
        <v>2</v>
      </c>
      <c r="O1176" s="292">
        <v>6</v>
      </c>
      <c r="P1176" s="302">
        <f t="shared" si="26"/>
        <v>10800</v>
      </c>
      <c r="Q1176" s="292">
        <v>4</v>
      </c>
      <c r="R1176" s="292">
        <v>12</v>
      </c>
    </row>
    <row r="1177" spans="1:18" s="40" customFormat="1" ht="24" x14ac:dyDescent="0.2">
      <c r="A1177" s="322" t="s">
        <v>1621</v>
      </c>
      <c r="B1177" s="295" t="s">
        <v>8075</v>
      </c>
      <c r="C1177" s="297" t="s">
        <v>153</v>
      </c>
      <c r="D1177" s="297" t="s">
        <v>618</v>
      </c>
      <c r="E1177" s="438">
        <v>2800</v>
      </c>
      <c r="F1177" s="130" t="s">
        <v>619</v>
      </c>
      <c r="G1177" s="104" t="s">
        <v>620</v>
      </c>
      <c r="H1177" s="104" t="s">
        <v>621</v>
      </c>
      <c r="I1177" s="104" t="s">
        <v>589</v>
      </c>
      <c r="J1177" s="104" t="s">
        <v>589</v>
      </c>
      <c r="K1177" s="292">
        <v>4</v>
      </c>
      <c r="L1177" s="292">
        <v>12</v>
      </c>
      <c r="M1177" s="302">
        <v>33600</v>
      </c>
      <c r="N1177" s="292">
        <v>2</v>
      </c>
      <c r="O1177" s="292">
        <v>6</v>
      </c>
      <c r="P1177" s="302">
        <f t="shared" si="26"/>
        <v>16800</v>
      </c>
      <c r="Q1177" s="292">
        <v>4</v>
      </c>
      <c r="R1177" s="292">
        <v>12</v>
      </c>
    </row>
    <row r="1178" spans="1:18" s="40" customFormat="1" ht="24" x14ac:dyDescent="0.2">
      <c r="A1178" s="322" t="s">
        <v>1621</v>
      </c>
      <c r="B1178" s="295" t="s">
        <v>8075</v>
      </c>
      <c r="C1178" s="297" t="s">
        <v>153</v>
      </c>
      <c r="D1178" s="297" t="s">
        <v>622</v>
      </c>
      <c r="E1178" s="438">
        <v>2800</v>
      </c>
      <c r="F1178" s="130" t="s">
        <v>623</v>
      </c>
      <c r="G1178" s="104" t="s">
        <v>624</v>
      </c>
      <c r="H1178" s="104" t="s">
        <v>625</v>
      </c>
      <c r="I1178" s="104" t="s">
        <v>589</v>
      </c>
      <c r="J1178" s="104" t="s">
        <v>589</v>
      </c>
      <c r="K1178" s="292">
        <v>4</v>
      </c>
      <c r="L1178" s="292">
        <v>12</v>
      </c>
      <c r="M1178" s="302">
        <v>33600</v>
      </c>
      <c r="N1178" s="292">
        <v>2</v>
      </c>
      <c r="O1178" s="292">
        <v>6</v>
      </c>
      <c r="P1178" s="302">
        <f t="shared" si="26"/>
        <v>16800</v>
      </c>
      <c r="Q1178" s="292">
        <v>4</v>
      </c>
      <c r="R1178" s="292">
        <v>12</v>
      </c>
    </row>
    <row r="1179" spans="1:18" s="40" customFormat="1" ht="24" x14ac:dyDescent="0.2">
      <c r="A1179" s="322" t="s">
        <v>1621</v>
      </c>
      <c r="B1179" s="295" t="s">
        <v>8075</v>
      </c>
      <c r="C1179" s="297" t="s">
        <v>153</v>
      </c>
      <c r="D1179" s="297" t="s">
        <v>626</v>
      </c>
      <c r="E1179" s="438">
        <v>4000</v>
      </c>
      <c r="F1179" s="130" t="s">
        <v>627</v>
      </c>
      <c r="G1179" s="104" t="s">
        <v>628</v>
      </c>
      <c r="H1179" s="104" t="s">
        <v>597</v>
      </c>
      <c r="I1179" s="104" t="s">
        <v>589</v>
      </c>
      <c r="J1179" s="104" t="s">
        <v>589</v>
      </c>
      <c r="K1179" s="292">
        <v>4</v>
      </c>
      <c r="L1179" s="292">
        <v>12</v>
      </c>
      <c r="M1179" s="302">
        <v>48000</v>
      </c>
      <c r="N1179" s="292">
        <v>2</v>
      </c>
      <c r="O1179" s="292">
        <v>6</v>
      </c>
      <c r="P1179" s="302">
        <f t="shared" si="26"/>
        <v>24000</v>
      </c>
      <c r="Q1179" s="292">
        <v>4</v>
      </c>
      <c r="R1179" s="292">
        <v>12</v>
      </c>
    </row>
    <row r="1180" spans="1:18" s="40" customFormat="1" ht="24" x14ac:dyDescent="0.2">
      <c r="A1180" s="322" t="s">
        <v>1621</v>
      </c>
      <c r="B1180" s="295" t="s">
        <v>8075</v>
      </c>
      <c r="C1180" s="297" t="s">
        <v>153</v>
      </c>
      <c r="D1180" s="297" t="s">
        <v>629</v>
      </c>
      <c r="E1180" s="438">
        <v>2800</v>
      </c>
      <c r="F1180" s="130" t="s">
        <v>630</v>
      </c>
      <c r="G1180" s="104" t="s">
        <v>631</v>
      </c>
      <c r="H1180" s="104" t="s">
        <v>625</v>
      </c>
      <c r="I1180" s="104" t="s">
        <v>589</v>
      </c>
      <c r="J1180" s="104" t="s">
        <v>589</v>
      </c>
      <c r="K1180" s="292">
        <v>4</v>
      </c>
      <c r="L1180" s="292">
        <v>12</v>
      </c>
      <c r="M1180" s="302">
        <v>33600</v>
      </c>
      <c r="N1180" s="292">
        <v>2</v>
      </c>
      <c r="O1180" s="292">
        <v>6</v>
      </c>
      <c r="P1180" s="302">
        <f t="shared" si="26"/>
        <v>16800</v>
      </c>
      <c r="Q1180" s="292">
        <v>4</v>
      </c>
      <c r="R1180" s="292">
        <v>12</v>
      </c>
    </row>
    <row r="1181" spans="1:18" s="40" customFormat="1" ht="24" x14ac:dyDescent="0.2">
      <c r="A1181" s="322" t="s">
        <v>1621</v>
      </c>
      <c r="B1181" s="295" t="s">
        <v>8075</v>
      </c>
      <c r="C1181" s="297" t="s">
        <v>153</v>
      </c>
      <c r="D1181" s="297" t="s">
        <v>632</v>
      </c>
      <c r="E1181" s="438">
        <v>2800</v>
      </c>
      <c r="F1181" s="130" t="s">
        <v>633</v>
      </c>
      <c r="G1181" s="104" t="s">
        <v>634</v>
      </c>
      <c r="H1181" s="104" t="s">
        <v>635</v>
      </c>
      <c r="I1181" s="104" t="s">
        <v>589</v>
      </c>
      <c r="J1181" s="104" t="s">
        <v>589</v>
      </c>
      <c r="K1181" s="292">
        <v>4</v>
      </c>
      <c r="L1181" s="292">
        <v>12</v>
      </c>
      <c r="M1181" s="302">
        <v>33600</v>
      </c>
      <c r="N1181" s="292">
        <v>2</v>
      </c>
      <c r="O1181" s="292">
        <v>6</v>
      </c>
      <c r="P1181" s="302">
        <f t="shared" si="26"/>
        <v>16800</v>
      </c>
      <c r="Q1181" s="292">
        <v>4</v>
      </c>
      <c r="R1181" s="292">
        <v>12</v>
      </c>
    </row>
    <row r="1182" spans="1:18" s="40" customFormat="1" ht="24" x14ac:dyDescent="0.2">
      <c r="A1182" s="322" t="s">
        <v>1621</v>
      </c>
      <c r="B1182" s="295" t="s">
        <v>8075</v>
      </c>
      <c r="C1182" s="297" t="s">
        <v>153</v>
      </c>
      <c r="D1182" s="297" t="s">
        <v>636</v>
      </c>
      <c r="E1182" s="438">
        <v>2800</v>
      </c>
      <c r="F1182" s="130" t="s">
        <v>637</v>
      </c>
      <c r="G1182" s="104" t="s">
        <v>638</v>
      </c>
      <c r="H1182" s="104" t="s">
        <v>590</v>
      </c>
      <c r="I1182" s="104" t="s">
        <v>589</v>
      </c>
      <c r="J1182" s="104" t="s">
        <v>589</v>
      </c>
      <c r="K1182" s="292">
        <v>4</v>
      </c>
      <c r="L1182" s="292">
        <v>12</v>
      </c>
      <c r="M1182" s="302">
        <v>33600</v>
      </c>
      <c r="N1182" s="292">
        <v>2</v>
      </c>
      <c r="O1182" s="292">
        <v>6</v>
      </c>
      <c r="P1182" s="302">
        <f t="shared" si="26"/>
        <v>16800</v>
      </c>
      <c r="Q1182" s="292">
        <v>4</v>
      </c>
      <c r="R1182" s="292">
        <v>12</v>
      </c>
    </row>
    <row r="1183" spans="1:18" s="40" customFormat="1" ht="24" x14ac:dyDescent="0.2">
      <c r="A1183" s="322" t="s">
        <v>1621</v>
      </c>
      <c r="B1183" s="295" t="s">
        <v>8075</v>
      </c>
      <c r="C1183" s="297" t="s">
        <v>153</v>
      </c>
      <c r="D1183" s="297" t="s">
        <v>639</v>
      </c>
      <c r="E1183" s="438">
        <v>2800</v>
      </c>
      <c r="F1183" s="130" t="s">
        <v>640</v>
      </c>
      <c r="G1183" s="104" t="s">
        <v>641</v>
      </c>
      <c r="H1183" s="104" t="s">
        <v>590</v>
      </c>
      <c r="I1183" s="104" t="s">
        <v>589</v>
      </c>
      <c r="J1183" s="104" t="s">
        <v>589</v>
      </c>
      <c r="K1183" s="292">
        <v>4</v>
      </c>
      <c r="L1183" s="292">
        <v>12</v>
      </c>
      <c r="M1183" s="302">
        <v>33600</v>
      </c>
      <c r="N1183" s="292">
        <v>2</v>
      </c>
      <c r="O1183" s="292">
        <v>6</v>
      </c>
      <c r="P1183" s="302">
        <f t="shared" si="26"/>
        <v>16800</v>
      </c>
      <c r="Q1183" s="292">
        <v>4</v>
      </c>
      <c r="R1183" s="292">
        <v>12</v>
      </c>
    </row>
    <row r="1184" spans="1:18" s="40" customFormat="1" ht="24" x14ac:dyDescent="0.2">
      <c r="A1184" s="322" t="s">
        <v>1621</v>
      </c>
      <c r="B1184" s="295" t="s">
        <v>8075</v>
      </c>
      <c r="C1184" s="297" t="s">
        <v>153</v>
      </c>
      <c r="D1184" s="297" t="s">
        <v>315</v>
      </c>
      <c r="E1184" s="438">
        <v>2800</v>
      </c>
      <c r="F1184" s="130" t="s">
        <v>642</v>
      </c>
      <c r="G1184" s="104" t="s">
        <v>643</v>
      </c>
      <c r="H1184" s="104" t="s">
        <v>644</v>
      </c>
      <c r="I1184" s="104" t="s">
        <v>334</v>
      </c>
      <c r="J1184" s="104" t="s">
        <v>334</v>
      </c>
      <c r="K1184" s="292">
        <v>4</v>
      </c>
      <c r="L1184" s="292">
        <v>12</v>
      </c>
      <c r="M1184" s="302">
        <v>33600</v>
      </c>
      <c r="N1184" s="292">
        <v>2</v>
      </c>
      <c r="O1184" s="292">
        <v>6</v>
      </c>
      <c r="P1184" s="302">
        <f t="shared" si="26"/>
        <v>16800</v>
      </c>
      <c r="Q1184" s="292">
        <v>4</v>
      </c>
      <c r="R1184" s="292">
        <v>12</v>
      </c>
    </row>
    <row r="1185" spans="1:18" s="40" customFormat="1" ht="24" x14ac:dyDescent="0.2">
      <c r="A1185" s="322" t="s">
        <v>1621</v>
      </c>
      <c r="B1185" s="295" t="s">
        <v>8075</v>
      </c>
      <c r="C1185" s="297" t="s">
        <v>153</v>
      </c>
      <c r="D1185" s="297" t="s">
        <v>645</v>
      </c>
      <c r="E1185" s="438">
        <v>3000</v>
      </c>
      <c r="F1185" s="130" t="s">
        <v>646</v>
      </c>
      <c r="G1185" s="104" t="s">
        <v>647</v>
      </c>
      <c r="H1185" s="104" t="s">
        <v>645</v>
      </c>
      <c r="I1185" s="104" t="s">
        <v>589</v>
      </c>
      <c r="J1185" s="104" t="s">
        <v>589</v>
      </c>
      <c r="K1185" s="292">
        <v>4</v>
      </c>
      <c r="L1185" s="292">
        <v>12</v>
      </c>
      <c r="M1185" s="302">
        <v>36000</v>
      </c>
      <c r="N1185" s="292">
        <v>2</v>
      </c>
      <c r="O1185" s="292">
        <v>6</v>
      </c>
      <c r="P1185" s="302">
        <f t="shared" si="26"/>
        <v>18000</v>
      </c>
      <c r="Q1185" s="292">
        <v>4</v>
      </c>
      <c r="R1185" s="292">
        <v>12</v>
      </c>
    </row>
    <row r="1186" spans="1:18" s="40" customFormat="1" ht="24" x14ac:dyDescent="0.2">
      <c r="A1186" s="322" t="s">
        <v>1621</v>
      </c>
      <c r="B1186" s="295" t="s">
        <v>8075</v>
      </c>
      <c r="C1186" s="297" t="s">
        <v>153</v>
      </c>
      <c r="D1186" s="297" t="s">
        <v>648</v>
      </c>
      <c r="E1186" s="438">
        <v>2000</v>
      </c>
      <c r="F1186" s="130" t="s">
        <v>649</v>
      </c>
      <c r="G1186" s="104" t="s">
        <v>650</v>
      </c>
      <c r="H1186" s="104" t="s">
        <v>648</v>
      </c>
      <c r="I1186" s="104" t="s">
        <v>651</v>
      </c>
      <c r="J1186" s="104" t="s">
        <v>651</v>
      </c>
      <c r="K1186" s="292">
        <v>4</v>
      </c>
      <c r="L1186" s="292">
        <v>12</v>
      </c>
      <c r="M1186" s="302">
        <v>24000</v>
      </c>
      <c r="N1186" s="292">
        <v>2</v>
      </c>
      <c r="O1186" s="292">
        <v>6</v>
      </c>
      <c r="P1186" s="302">
        <f t="shared" si="26"/>
        <v>12000</v>
      </c>
      <c r="Q1186" s="292">
        <v>4</v>
      </c>
      <c r="R1186" s="292">
        <v>12</v>
      </c>
    </row>
    <row r="1187" spans="1:18" s="40" customFormat="1" ht="24" x14ac:dyDescent="0.2">
      <c r="A1187" s="322" t="s">
        <v>1621</v>
      </c>
      <c r="B1187" s="295" t="s">
        <v>8075</v>
      </c>
      <c r="C1187" s="297" t="s">
        <v>153</v>
      </c>
      <c r="D1187" s="297" t="s">
        <v>652</v>
      </c>
      <c r="E1187" s="438">
        <v>1400</v>
      </c>
      <c r="F1187" s="130" t="s">
        <v>653</v>
      </c>
      <c r="G1187" s="104" t="s">
        <v>654</v>
      </c>
      <c r="H1187" s="104" t="s">
        <v>655</v>
      </c>
      <c r="I1187" s="104" t="s">
        <v>651</v>
      </c>
      <c r="J1187" s="104" t="s">
        <v>651</v>
      </c>
      <c r="K1187" s="292">
        <v>4</v>
      </c>
      <c r="L1187" s="292">
        <v>12</v>
      </c>
      <c r="M1187" s="302">
        <v>16800</v>
      </c>
      <c r="N1187" s="292">
        <v>2</v>
      </c>
      <c r="O1187" s="292">
        <v>6</v>
      </c>
      <c r="P1187" s="302">
        <f t="shared" si="26"/>
        <v>8400</v>
      </c>
      <c r="Q1187" s="292">
        <v>4</v>
      </c>
      <c r="R1187" s="292">
        <v>12</v>
      </c>
    </row>
    <row r="1188" spans="1:18" s="40" customFormat="1" ht="24" x14ac:dyDescent="0.2">
      <c r="A1188" s="322" t="s">
        <v>1621</v>
      </c>
      <c r="B1188" s="295" t="s">
        <v>8075</v>
      </c>
      <c r="C1188" s="297" t="s">
        <v>153</v>
      </c>
      <c r="D1188" s="297" t="s">
        <v>656</v>
      </c>
      <c r="E1188" s="438">
        <v>2500</v>
      </c>
      <c r="F1188" s="130" t="s">
        <v>657</v>
      </c>
      <c r="G1188" s="104" t="s">
        <v>658</v>
      </c>
      <c r="H1188" s="104" t="s">
        <v>656</v>
      </c>
      <c r="I1188" s="104" t="s">
        <v>589</v>
      </c>
      <c r="J1188" s="104" t="s">
        <v>589</v>
      </c>
      <c r="K1188" s="292">
        <v>4</v>
      </c>
      <c r="L1188" s="292">
        <v>12</v>
      </c>
      <c r="M1188" s="302">
        <v>30000</v>
      </c>
      <c r="N1188" s="292">
        <v>2</v>
      </c>
      <c r="O1188" s="292">
        <v>6</v>
      </c>
      <c r="P1188" s="302">
        <f t="shared" si="26"/>
        <v>15000</v>
      </c>
      <c r="Q1188" s="292">
        <v>4</v>
      </c>
      <c r="R1188" s="292">
        <v>12</v>
      </c>
    </row>
    <row r="1189" spans="1:18" s="40" customFormat="1" ht="24" x14ac:dyDescent="0.2">
      <c r="A1189" s="322" t="s">
        <v>1621</v>
      </c>
      <c r="B1189" s="295" t="s">
        <v>8075</v>
      </c>
      <c r="C1189" s="297" t="s">
        <v>153</v>
      </c>
      <c r="D1189" s="297" t="s">
        <v>659</v>
      </c>
      <c r="E1189" s="438">
        <v>1600</v>
      </c>
      <c r="F1189" s="130" t="s">
        <v>660</v>
      </c>
      <c r="G1189" s="104" t="s">
        <v>661</v>
      </c>
      <c r="H1189" s="104" t="s">
        <v>644</v>
      </c>
      <c r="I1189" s="104" t="s">
        <v>334</v>
      </c>
      <c r="J1189" s="104" t="s">
        <v>334</v>
      </c>
      <c r="K1189" s="292">
        <v>4</v>
      </c>
      <c r="L1189" s="292">
        <v>12</v>
      </c>
      <c r="M1189" s="302">
        <v>19200</v>
      </c>
      <c r="N1189" s="292">
        <v>2</v>
      </c>
      <c r="O1189" s="292">
        <v>6</v>
      </c>
      <c r="P1189" s="302">
        <f t="shared" si="26"/>
        <v>9600</v>
      </c>
      <c r="Q1189" s="292">
        <v>4</v>
      </c>
      <c r="R1189" s="292">
        <v>12</v>
      </c>
    </row>
    <row r="1190" spans="1:18" s="40" customFormat="1" ht="24" x14ac:dyDescent="0.2">
      <c r="A1190" s="322" t="s">
        <v>1621</v>
      </c>
      <c r="B1190" s="295" t="s">
        <v>8075</v>
      </c>
      <c r="C1190" s="297" t="s">
        <v>153</v>
      </c>
      <c r="D1190" s="297" t="s">
        <v>662</v>
      </c>
      <c r="E1190" s="438">
        <v>3500</v>
      </c>
      <c r="F1190" s="130" t="s">
        <v>663</v>
      </c>
      <c r="G1190" s="104" t="s">
        <v>664</v>
      </c>
      <c r="H1190" s="104" t="s">
        <v>665</v>
      </c>
      <c r="I1190" s="104" t="s">
        <v>589</v>
      </c>
      <c r="J1190" s="104" t="s">
        <v>589</v>
      </c>
      <c r="K1190" s="292">
        <v>4</v>
      </c>
      <c r="L1190" s="292">
        <v>12</v>
      </c>
      <c r="M1190" s="302">
        <v>42000</v>
      </c>
      <c r="N1190" s="292">
        <v>2</v>
      </c>
      <c r="O1190" s="292">
        <v>6</v>
      </c>
      <c r="P1190" s="302">
        <f t="shared" si="26"/>
        <v>21000</v>
      </c>
      <c r="Q1190" s="292">
        <v>4</v>
      </c>
      <c r="R1190" s="292">
        <v>12</v>
      </c>
    </row>
    <row r="1191" spans="1:18" s="40" customFormat="1" ht="24" x14ac:dyDescent="0.2">
      <c r="A1191" s="322" t="s">
        <v>1621</v>
      </c>
      <c r="B1191" s="295" t="s">
        <v>8075</v>
      </c>
      <c r="C1191" s="297" t="s">
        <v>153</v>
      </c>
      <c r="D1191" s="297" t="s">
        <v>666</v>
      </c>
      <c r="E1191" s="438">
        <v>2800</v>
      </c>
      <c r="F1191" s="130" t="s">
        <v>667</v>
      </c>
      <c r="G1191" s="104" t="s">
        <v>668</v>
      </c>
      <c r="H1191" s="104" t="s">
        <v>389</v>
      </c>
      <c r="I1191" s="104" t="s">
        <v>589</v>
      </c>
      <c r="J1191" s="104" t="s">
        <v>589</v>
      </c>
      <c r="K1191" s="292">
        <v>4</v>
      </c>
      <c r="L1191" s="292">
        <v>12</v>
      </c>
      <c r="M1191" s="302">
        <v>33600</v>
      </c>
      <c r="N1191" s="292">
        <v>2</v>
      </c>
      <c r="O1191" s="292">
        <v>6</v>
      </c>
      <c r="P1191" s="302">
        <f t="shared" si="26"/>
        <v>16800</v>
      </c>
      <c r="Q1191" s="292">
        <v>4</v>
      </c>
      <c r="R1191" s="292">
        <v>12</v>
      </c>
    </row>
    <row r="1192" spans="1:18" s="40" customFormat="1" ht="24" x14ac:dyDescent="0.2">
      <c r="A1192" s="322" t="s">
        <v>1621</v>
      </c>
      <c r="B1192" s="295" t="s">
        <v>8075</v>
      </c>
      <c r="C1192" s="297" t="s">
        <v>153</v>
      </c>
      <c r="D1192" s="297" t="s">
        <v>669</v>
      </c>
      <c r="E1192" s="438">
        <v>1600</v>
      </c>
      <c r="F1192" s="130" t="s">
        <v>670</v>
      </c>
      <c r="G1192" s="104" t="s">
        <v>671</v>
      </c>
      <c r="H1192" s="104" t="s">
        <v>672</v>
      </c>
      <c r="I1192" s="104" t="s">
        <v>334</v>
      </c>
      <c r="J1192" s="104" t="s">
        <v>334</v>
      </c>
      <c r="K1192" s="292">
        <v>4</v>
      </c>
      <c r="L1192" s="292">
        <v>12</v>
      </c>
      <c r="M1192" s="302">
        <v>19200</v>
      </c>
      <c r="N1192" s="292">
        <v>2</v>
      </c>
      <c r="O1192" s="292">
        <v>6</v>
      </c>
      <c r="P1192" s="302">
        <f t="shared" si="26"/>
        <v>9600</v>
      </c>
      <c r="Q1192" s="292">
        <v>4</v>
      </c>
      <c r="R1192" s="292">
        <v>12</v>
      </c>
    </row>
    <row r="1193" spans="1:18" s="40" customFormat="1" ht="24" x14ac:dyDescent="0.2">
      <c r="A1193" s="322" t="s">
        <v>1621</v>
      </c>
      <c r="B1193" s="295" t="s">
        <v>8075</v>
      </c>
      <c r="C1193" s="297" t="s">
        <v>153</v>
      </c>
      <c r="D1193" s="297" t="s">
        <v>673</v>
      </c>
      <c r="E1193" s="438">
        <v>2800</v>
      </c>
      <c r="F1193" s="130" t="s">
        <v>674</v>
      </c>
      <c r="G1193" s="104" t="s">
        <v>675</v>
      </c>
      <c r="H1193" s="104" t="s">
        <v>389</v>
      </c>
      <c r="I1193" s="104" t="s">
        <v>589</v>
      </c>
      <c r="J1193" s="104" t="s">
        <v>589</v>
      </c>
      <c r="K1193" s="292">
        <v>4</v>
      </c>
      <c r="L1193" s="292">
        <v>12</v>
      </c>
      <c r="M1193" s="302">
        <v>33600</v>
      </c>
      <c r="N1193" s="292">
        <v>2</v>
      </c>
      <c r="O1193" s="292">
        <v>6</v>
      </c>
      <c r="P1193" s="302">
        <f t="shared" si="26"/>
        <v>16800</v>
      </c>
      <c r="Q1193" s="292">
        <v>4</v>
      </c>
      <c r="R1193" s="292">
        <v>12</v>
      </c>
    </row>
    <row r="1194" spans="1:18" s="40" customFormat="1" ht="24" x14ac:dyDescent="0.2">
      <c r="A1194" s="322" t="s">
        <v>1621</v>
      </c>
      <c r="B1194" s="295" t="s">
        <v>8075</v>
      </c>
      <c r="C1194" s="297" t="s">
        <v>153</v>
      </c>
      <c r="D1194" s="297" t="s">
        <v>676</v>
      </c>
      <c r="E1194" s="438">
        <v>2800</v>
      </c>
      <c r="F1194" s="130" t="s">
        <v>677</v>
      </c>
      <c r="G1194" s="104" t="s">
        <v>678</v>
      </c>
      <c r="H1194" s="104" t="s">
        <v>679</v>
      </c>
      <c r="I1194" s="104" t="s">
        <v>589</v>
      </c>
      <c r="J1194" s="104" t="s">
        <v>589</v>
      </c>
      <c r="K1194" s="292">
        <v>4</v>
      </c>
      <c r="L1194" s="292">
        <v>12</v>
      </c>
      <c r="M1194" s="302">
        <v>33600</v>
      </c>
      <c r="N1194" s="292">
        <v>2</v>
      </c>
      <c r="O1194" s="292">
        <v>6</v>
      </c>
      <c r="P1194" s="302">
        <f t="shared" si="26"/>
        <v>16800</v>
      </c>
      <c r="Q1194" s="292">
        <v>4</v>
      </c>
      <c r="R1194" s="292">
        <v>12</v>
      </c>
    </row>
    <row r="1195" spans="1:18" s="40" customFormat="1" ht="24" x14ac:dyDescent="0.2">
      <c r="A1195" s="322" t="s">
        <v>1621</v>
      </c>
      <c r="B1195" s="295" t="s">
        <v>8075</v>
      </c>
      <c r="C1195" s="297" t="s">
        <v>153</v>
      </c>
      <c r="D1195" s="297" t="s">
        <v>597</v>
      </c>
      <c r="E1195" s="438">
        <v>2800</v>
      </c>
      <c r="F1195" s="130" t="s">
        <v>680</v>
      </c>
      <c r="G1195" s="104" t="s">
        <v>681</v>
      </c>
      <c r="H1195" s="104" t="s">
        <v>597</v>
      </c>
      <c r="I1195" s="104" t="s">
        <v>589</v>
      </c>
      <c r="J1195" s="104" t="s">
        <v>589</v>
      </c>
      <c r="K1195" s="292">
        <v>4</v>
      </c>
      <c r="L1195" s="292">
        <v>12</v>
      </c>
      <c r="M1195" s="302">
        <v>33600</v>
      </c>
      <c r="N1195" s="292">
        <v>2</v>
      </c>
      <c r="O1195" s="292">
        <v>6</v>
      </c>
      <c r="P1195" s="302">
        <f t="shared" si="26"/>
        <v>16800</v>
      </c>
      <c r="Q1195" s="292">
        <v>4</v>
      </c>
      <c r="R1195" s="292">
        <v>12</v>
      </c>
    </row>
    <row r="1196" spans="1:18" s="40" customFormat="1" ht="24" x14ac:dyDescent="0.2">
      <c r="A1196" s="322" t="s">
        <v>1621</v>
      </c>
      <c r="B1196" s="295" t="s">
        <v>8075</v>
      </c>
      <c r="C1196" s="297" t="s">
        <v>153</v>
      </c>
      <c r="D1196" s="297" t="s">
        <v>682</v>
      </c>
      <c r="E1196" s="438">
        <v>6500</v>
      </c>
      <c r="F1196" s="130" t="s">
        <v>683</v>
      </c>
      <c r="G1196" s="104" t="s">
        <v>684</v>
      </c>
      <c r="H1196" s="104" t="s">
        <v>682</v>
      </c>
      <c r="I1196" s="104" t="s">
        <v>589</v>
      </c>
      <c r="J1196" s="104" t="s">
        <v>589</v>
      </c>
      <c r="K1196" s="292">
        <v>4</v>
      </c>
      <c r="L1196" s="292">
        <v>12</v>
      </c>
      <c r="M1196" s="302">
        <v>78000</v>
      </c>
      <c r="N1196" s="292">
        <v>2</v>
      </c>
      <c r="O1196" s="292">
        <v>6</v>
      </c>
      <c r="P1196" s="302">
        <f t="shared" si="26"/>
        <v>39000</v>
      </c>
      <c r="Q1196" s="292">
        <v>4</v>
      </c>
      <c r="R1196" s="292">
        <v>12</v>
      </c>
    </row>
    <row r="1197" spans="1:18" s="40" customFormat="1" ht="24" x14ac:dyDescent="0.2">
      <c r="A1197" s="322" t="s">
        <v>1621</v>
      </c>
      <c r="B1197" s="295" t="s">
        <v>8075</v>
      </c>
      <c r="C1197" s="297" t="s">
        <v>153</v>
      </c>
      <c r="D1197" s="297" t="s">
        <v>685</v>
      </c>
      <c r="E1197" s="438">
        <v>2800</v>
      </c>
      <c r="F1197" s="130" t="s">
        <v>686</v>
      </c>
      <c r="G1197" s="104" t="s">
        <v>687</v>
      </c>
      <c r="H1197" s="104" t="s">
        <v>597</v>
      </c>
      <c r="I1197" s="104" t="s">
        <v>589</v>
      </c>
      <c r="J1197" s="104" t="s">
        <v>589</v>
      </c>
      <c r="K1197" s="292">
        <v>4</v>
      </c>
      <c r="L1197" s="292">
        <v>12</v>
      </c>
      <c r="M1197" s="302">
        <v>33600</v>
      </c>
      <c r="N1197" s="292">
        <v>2</v>
      </c>
      <c r="O1197" s="292">
        <v>6</v>
      </c>
      <c r="P1197" s="302">
        <f t="shared" si="26"/>
        <v>16800</v>
      </c>
      <c r="Q1197" s="292">
        <v>4</v>
      </c>
      <c r="R1197" s="292">
        <v>12</v>
      </c>
    </row>
    <row r="1198" spans="1:18" s="40" customFormat="1" ht="24" x14ac:dyDescent="0.2">
      <c r="A1198" s="322" t="s">
        <v>1621</v>
      </c>
      <c r="B1198" s="295" t="s">
        <v>8075</v>
      </c>
      <c r="C1198" s="297" t="s">
        <v>153</v>
      </c>
      <c r="D1198" s="297" t="s">
        <v>597</v>
      </c>
      <c r="E1198" s="438">
        <v>2800</v>
      </c>
      <c r="F1198" s="130" t="s">
        <v>688</v>
      </c>
      <c r="G1198" s="104" t="s">
        <v>689</v>
      </c>
      <c r="H1198" s="104" t="s">
        <v>597</v>
      </c>
      <c r="I1198" s="104" t="s">
        <v>589</v>
      </c>
      <c r="J1198" s="104" t="s">
        <v>589</v>
      </c>
      <c r="K1198" s="292">
        <v>4</v>
      </c>
      <c r="L1198" s="292">
        <v>12</v>
      </c>
      <c r="M1198" s="302">
        <v>33600</v>
      </c>
      <c r="N1198" s="292">
        <v>2</v>
      </c>
      <c r="O1198" s="292">
        <v>6</v>
      </c>
      <c r="P1198" s="302">
        <f t="shared" si="26"/>
        <v>16800</v>
      </c>
      <c r="Q1198" s="292">
        <v>4</v>
      </c>
      <c r="R1198" s="292">
        <v>12</v>
      </c>
    </row>
    <row r="1199" spans="1:18" s="40" customFormat="1" ht="24" x14ac:dyDescent="0.2">
      <c r="A1199" s="322" t="s">
        <v>1621</v>
      </c>
      <c r="B1199" s="295" t="s">
        <v>8075</v>
      </c>
      <c r="C1199" s="297" t="s">
        <v>153</v>
      </c>
      <c r="D1199" s="297" t="s">
        <v>690</v>
      </c>
      <c r="E1199" s="438">
        <v>2800</v>
      </c>
      <c r="F1199" s="130" t="s">
        <v>691</v>
      </c>
      <c r="G1199" s="104" t="s">
        <v>692</v>
      </c>
      <c r="H1199" s="104" t="s">
        <v>690</v>
      </c>
      <c r="I1199" s="104" t="s">
        <v>589</v>
      </c>
      <c r="J1199" s="104" t="s">
        <v>589</v>
      </c>
      <c r="K1199" s="292">
        <v>4</v>
      </c>
      <c r="L1199" s="292">
        <v>12</v>
      </c>
      <c r="M1199" s="302">
        <v>33600</v>
      </c>
      <c r="N1199" s="292">
        <v>2</v>
      </c>
      <c r="O1199" s="292">
        <v>6</v>
      </c>
      <c r="P1199" s="302">
        <f t="shared" si="26"/>
        <v>16800</v>
      </c>
      <c r="Q1199" s="292">
        <v>4</v>
      </c>
      <c r="R1199" s="292">
        <v>12</v>
      </c>
    </row>
    <row r="1200" spans="1:18" s="40" customFormat="1" ht="24" x14ac:dyDescent="0.2">
      <c r="A1200" s="322" t="s">
        <v>1621</v>
      </c>
      <c r="B1200" s="295" t="s">
        <v>8075</v>
      </c>
      <c r="C1200" s="297" t="s">
        <v>153</v>
      </c>
      <c r="D1200" s="297" t="s">
        <v>586</v>
      </c>
      <c r="E1200" s="438">
        <v>2800</v>
      </c>
      <c r="F1200" s="130" t="s">
        <v>693</v>
      </c>
      <c r="G1200" s="104" t="s">
        <v>694</v>
      </c>
      <c r="H1200" s="104" t="s">
        <v>586</v>
      </c>
      <c r="I1200" s="104" t="s">
        <v>589</v>
      </c>
      <c r="J1200" s="104" t="s">
        <v>589</v>
      </c>
      <c r="K1200" s="292">
        <v>4</v>
      </c>
      <c r="L1200" s="292">
        <v>12</v>
      </c>
      <c r="M1200" s="302">
        <v>33600</v>
      </c>
      <c r="N1200" s="292">
        <v>2</v>
      </c>
      <c r="O1200" s="292">
        <v>6</v>
      </c>
      <c r="P1200" s="302">
        <f t="shared" si="26"/>
        <v>16800</v>
      </c>
      <c r="Q1200" s="292">
        <v>4</v>
      </c>
      <c r="R1200" s="292">
        <v>12</v>
      </c>
    </row>
    <row r="1201" spans="1:18" s="40" customFormat="1" ht="24" x14ac:dyDescent="0.2">
      <c r="A1201" s="322" t="s">
        <v>1621</v>
      </c>
      <c r="B1201" s="295" t="s">
        <v>8075</v>
      </c>
      <c r="C1201" s="297" t="s">
        <v>153</v>
      </c>
      <c r="D1201" s="297" t="s">
        <v>597</v>
      </c>
      <c r="E1201" s="438">
        <v>3500</v>
      </c>
      <c r="F1201" s="130" t="s">
        <v>695</v>
      </c>
      <c r="G1201" s="104" t="s">
        <v>696</v>
      </c>
      <c r="H1201" s="104" t="s">
        <v>597</v>
      </c>
      <c r="I1201" s="104" t="s">
        <v>589</v>
      </c>
      <c r="J1201" s="104" t="s">
        <v>589</v>
      </c>
      <c r="K1201" s="292">
        <v>4</v>
      </c>
      <c r="L1201" s="292">
        <v>12</v>
      </c>
      <c r="M1201" s="302">
        <v>42000</v>
      </c>
      <c r="N1201" s="292">
        <v>2</v>
      </c>
      <c r="O1201" s="292">
        <v>6</v>
      </c>
      <c r="P1201" s="302">
        <f t="shared" si="26"/>
        <v>21000</v>
      </c>
      <c r="Q1201" s="292">
        <v>4</v>
      </c>
      <c r="R1201" s="292">
        <v>12</v>
      </c>
    </row>
    <row r="1202" spans="1:18" s="40" customFormat="1" ht="24" x14ac:dyDescent="0.2">
      <c r="A1202" s="322" t="s">
        <v>1621</v>
      </c>
      <c r="B1202" s="295" t="s">
        <v>8075</v>
      </c>
      <c r="C1202" s="297" t="s">
        <v>153</v>
      </c>
      <c r="D1202" s="297" t="s">
        <v>579</v>
      </c>
      <c r="E1202" s="438">
        <v>2500</v>
      </c>
      <c r="F1202" s="130" t="s">
        <v>697</v>
      </c>
      <c r="G1202" s="104" t="s">
        <v>698</v>
      </c>
      <c r="H1202" s="104" t="s">
        <v>579</v>
      </c>
      <c r="I1202" s="104" t="s">
        <v>334</v>
      </c>
      <c r="J1202" s="104" t="s">
        <v>334</v>
      </c>
      <c r="K1202" s="292">
        <v>4</v>
      </c>
      <c r="L1202" s="292">
        <v>12</v>
      </c>
      <c r="M1202" s="302">
        <v>30000</v>
      </c>
      <c r="N1202" s="292">
        <v>2</v>
      </c>
      <c r="O1202" s="292">
        <v>6</v>
      </c>
      <c r="P1202" s="302">
        <f t="shared" si="26"/>
        <v>15000</v>
      </c>
      <c r="Q1202" s="292">
        <v>4</v>
      </c>
      <c r="R1202" s="292">
        <v>12</v>
      </c>
    </row>
    <row r="1203" spans="1:18" s="40" customFormat="1" ht="24" x14ac:dyDescent="0.2">
      <c r="A1203" s="322" t="s">
        <v>1621</v>
      </c>
      <c r="B1203" s="295" t="s">
        <v>8075</v>
      </c>
      <c r="C1203" s="297" t="s">
        <v>153</v>
      </c>
      <c r="D1203" s="297" t="s">
        <v>597</v>
      </c>
      <c r="E1203" s="438">
        <v>2800</v>
      </c>
      <c r="F1203" s="130" t="s">
        <v>699</v>
      </c>
      <c r="G1203" s="104" t="s">
        <v>700</v>
      </c>
      <c r="H1203" s="104" t="s">
        <v>597</v>
      </c>
      <c r="I1203" s="104" t="s">
        <v>589</v>
      </c>
      <c r="J1203" s="104" t="s">
        <v>589</v>
      </c>
      <c r="K1203" s="292">
        <v>4</v>
      </c>
      <c r="L1203" s="292">
        <v>12</v>
      </c>
      <c r="M1203" s="302">
        <v>33600</v>
      </c>
      <c r="N1203" s="292">
        <v>2</v>
      </c>
      <c r="O1203" s="292">
        <v>6</v>
      </c>
      <c r="P1203" s="302">
        <f t="shared" si="26"/>
        <v>16800</v>
      </c>
      <c r="Q1203" s="292">
        <v>4</v>
      </c>
      <c r="R1203" s="292">
        <v>12</v>
      </c>
    </row>
    <row r="1204" spans="1:18" s="40" customFormat="1" ht="24" x14ac:dyDescent="0.2">
      <c r="A1204" s="322" t="s">
        <v>1621</v>
      </c>
      <c r="B1204" s="295" t="s">
        <v>8075</v>
      </c>
      <c r="C1204" s="297" t="s">
        <v>153</v>
      </c>
      <c r="D1204" s="297" t="s">
        <v>586</v>
      </c>
      <c r="E1204" s="438">
        <v>3500</v>
      </c>
      <c r="F1204" s="130" t="s">
        <v>701</v>
      </c>
      <c r="G1204" s="104" t="s">
        <v>702</v>
      </c>
      <c r="H1204" s="104" t="s">
        <v>586</v>
      </c>
      <c r="I1204" s="104" t="s">
        <v>589</v>
      </c>
      <c r="J1204" s="104" t="s">
        <v>589</v>
      </c>
      <c r="K1204" s="292">
        <v>4</v>
      </c>
      <c r="L1204" s="292">
        <v>12</v>
      </c>
      <c r="M1204" s="302">
        <v>42000</v>
      </c>
      <c r="N1204" s="292">
        <v>2</v>
      </c>
      <c r="O1204" s="292">
        <v>6</v>
      </c>
      <c r="P1204" s="302">
        <f t="shared" si="26"/>
        <v>21000</v>
      </c>
      <c r="Q1204" s="292">
        <v>4</v>
      </c>
      <c r="R1204" s="292">
        <v>12</v>
      </c>
    </row>
    <row r="1205" spans="1:18" s="40" customFormat="1" ht="24" x14ac:dyDescent="0.2">
      <c r="A1205" s="322" t="s">
        <v>1621</v>
      </c>
      <c r="B1205" s="295" t="s">
        <v>8075</v>
      </c>
      <c r="C1205" s="297" t="s">
        <v>153</v>
      </c>
      <c r="D1205" s="297" t="s">
        <v>590</v>
      </c>
      <c r="E1205" s="438">
        <v>2800</v>
      </c>
      <c r="F1205" s="130" t="s">
        <v>703</v>
      </c>
      <c r="G1205" s="104" t="s">
        <v>704</v>
      </c>
      <c r="H1205" s="104" t="s">
        <v>590</v>
      </c>
      <c r="I1205" s="104" t="s">
        <v>589</v>
      </c>
      <c r="J1205" s="104" t="s">
        <v>589</v>
      </c>
      <c r="K1205" s="292">
        <v>4</v>
      </c>
      <c r="L1205" s="292">
        <v>12</v>
      </c>
      <c r="M1205" s="302">
        <v>33600</v>
      </c>
      <c r="N1205" s="292">
        <v>2</v>
      </c>
      <c r="O1205" s="292">
        <v>6</v>
      </c>
      <c r="P1205" s="302">
        <f t="shared" si="26"/>
        <v>16800</v>
      </c>
      <c r="Q1205" s="292">
        <v>4</v>
      </c>
      <c r="R1205" s="292">
        <v>12</v>
      </c>
    </row>
    <row r="1206" spans="1:18" s="40" customFormat="1" ht="24" x14ac:dyDescent="0.2">
      <c r="A1206" s="322" t="s">
        <v>1621</v>
      </c>
      <c r="B1206" s="295" t="s">
        <v>8075</v>
      </c>
      <c r="C1206" s="297" t="s">
        <v>153</v>
      </c>
      <c r="D1206" s="297" t="s">
        <v>579</v>
      </c>
      <c r="E1206" s="438">
        <v>1800</v>
      </c>
      <c r="F1206" s="130" t="s">
        <v>705</v>
      </c>
      <c r="G1206" s="104" t="s">
        <v>706</v>
      </c>
      <c r="H1206" s="104" t="s">
        <v>579</v>
      </c>
      <c r="I1206" s="104" t="s">
        <v>334</v>
      </c>
      <c r="J1206" s="104" t="s">
        <v>334</v>
      </c>
      <c r="K1206" s="292">
        <v>4</v>
      </c>
      <c r="L1206" s="292">
        <v>12</v>
      </c>
      <c r="M1206" s="302">
        <v>21600</v>
      </c>
      <c r="N1206" s="292">
        <v>2</v>
      </c>
      <c r="O1206" s="292">
        <v>6</v>
      </c>
      <c r="P1206" s="302">
        <f t="shared" si="26"/>
        <v>10800</v>
      </c>
      <c r="Q1206" s="292">
        <v>4</v>
      </c>
      <c r="R1206" s="292">
        <v>12</v>
      </c>
    </row>
    <row r="1207" spans="1:18" s="40" customFormat="1" ht="24" x14ac:dyDescent="0.2">
      <c r="A1207" s="322" t="s">
        <v>1621</v>
      </c>
      <c r="B1207" s="295" t="s">
        <v>8075</v>
      </c>
      <c r="C1207" s="297" t="s">
        <v>153</v>
      </c>
      <c r="D1207" s="297" t="s">
        <v>597</v>
      </c>
      <c r="E1207" s="438">
        <v>2800</v>
      </c>
      <c r="F1207" s="130" t="s">
        <v>707</v>
      </c>
      <c r="G1207" s="104" t="s">
        <v>708</v>
      </c>
      <c r="H1207" s="104" t="s">
        <v>597</v>
      </c>
      <c r="I1207" s="104" t="s">
        <v>589</v>
      </c>
      <c r="J1207" s="104" t="s">
        <v>589</v>
      </c>
      <c r="K1207" s="292">
        <v>4</v>
      </c>
      <c r="L1207" s="292">
        <v>12</v>
      </c>
      <c r="M1207" s="302">
        <v>33600</v>
      </c>
      <c r="N1207" s="292">
        <v>2</v>
      </c>
      <c r="O1207" s="292">
        <v>6</v>
      </c>
      <c r="P1207" s="302">
        <f t="shared" si="26"/>
        <v>16800</v>
      </c>
      <c r="Q1207" s="292">
        <v>4</v>
      </c>
      <c r="R1207" s="292">
        <v>12</v>
      </c>
    </row>
    <row r="1208" spans="1:18" s="40" customFormat="1" ht="24" x14ac:dyDescent="0.2">
      <c r="A1208" s="322" t="s">
        <v>1621</v>
      </c>
      <c r="B1208" s="295" t="s">
        <v>8075</v>
      </c>
      <c r="C1208" s="297" t="s">
        <v>153</v>
      </c>
      <c r="D1208" s="297" t="s">
        <v>586</v>
      </c>
      <c r="E1208" s="438">
        <v>2800</v>
      </c>
      <c r="F1208" s="130" t="s">
        <v>709</v>
      </c>
      <c r="G1208" s="104" t="s">
        <v>710</v>
      </c>
      <c r="H1208" s="104" t="s">
        <v>586</v>
      </c>
      <c r="I1208" s="104" t="s">
        <v>589</v>
      </c>
      <c r="J1208" s="104" t="s">
        <v>589</v>
      </c>
      <c r="K1208" s="292">
        <v>4</v>
      </c>
      <c r="L1208" s="292">
        <v>12</v>
      </c>
      <c r="M1208" s="302">
        <v>33600</v>
      </c>
      <c r="N1208" s="292">
        <v>2</v>
      </c>
      <c r="O1208" s="292">
        <v>6</v>
      </c>
      <c r="P1208" s="302">
        <f t="shared" si="26"/>
        <v>16800</v>
      </c>
      <c r="Q1208" s="292">
        <v>4</v>
      </c>
      <c r="R1208" s="292">
        <v>12</v>
      </c>
    </row>
    <row r="1209" spans="1:18" s="40" customFormat="1" ht="24" x14ac:dyDescent="0.2">
      <c r="A1209" s="322" t="s">
        <v>1621</v>
      </c>
      <c r="B1209" s="295" t="s">
        <v>8075</v>
      </c>
      <c r="C1209" s="297" t="s">
        <v>153</v>
      </c>
      <c r="D1209" s="297" t="s">
        <v>579</v>
      </c>
      <c r="E1209" s="438">
        <v>2500</v>
      </c>
      <c r="F1209" s="130" t="s">
        <v>711</v>
      </c>
      <c r="G1209" s="104" t="s">
        <v>712</v>
      </c>
      <c r="H1209" s="104" t="s">
        <v>579</v>
      </c>
      <c r="I1209" s="104" t="s">
        <v>334</v>
      </c>
      <c r="J1209" s="104" t="s">
        <v>334</v>
      </c>
      <c r="K1209" s="292">
        <v>4</v>
      </c>
      <c r="L1209" s="292">
        <v>12</v>
      </c>
      <c r="M1209" s="302">
        <v>30000</v>
      </c>
      <c r="N1209" s="292">
        <v>2</v>
      </c>
      <c r="O1209" s="292">
        <v>6</v>
      </c>
      <c r="P1209" s="302">
        <f t="shared" si="26"/>
        <v>15000</v>
      </c>
      <c r="Q1209" s="292">
        <v>4</v>
      </c>
      <c r="R1209" s="292">
        <v>12</v>
      </c>
    </row>
    <row r="1210" spans="1:18" s="40" customFormat="1" ht="24" x14ac:dyDescent="0.2">
      <c r="A1210" s="322" t="s">
        <v>1621</v>
      </c>
      <c r="B1210" s="295" t="s">
        <v>8075</v>
      </c>
      <c r="C1210" s="297" t="s">
        <v>153</v>
      </c>
      <c r="D1210" s="297" t="s">
        <v>579</v>
      </c>
      <c r="E1210" s="438">
        <v>1800</v>
      </c>
      <c r="F1210" s="130" t="s">
        <v>713</v>
      </c>
      <c r="G1210" s="104" t="s">
        <v>714</v>
      </c>
      <c r="H1210" s="104" t="s">
        <v>579</v>
      </c>
      <c r="I1210" s="104" t="s">
        <v>334</v>
      </c>
      <c r="J1210" s="104" t="s">
        <v>334</v>
      </c>
      <c r="K1210" s="292">
        <v>4</v>
      </c>
      <c r="L1210" s="292">
        <v>12</v>
      </c>
      <c r="M1210" s="302">
        <v>21600</v>
      </c>
      <c r="N1210" s="292">
        <v>2</v>
      </c>
      <c r="O1210" s="292">
        <v>6</v>
      </c>
      <c r="P1210" s="302">
        <f t="shared" si="26"/>
        <v>10800</v>
      </c>
      <c r="Q1210" s="292">
        <v>4</v>
      </c>
      <c r="R1210" s="292">
        <v>12</v>
      </c>
    </row>
    <row r="1211" spans="1:18" s="40" customFormat="1" ht="24" x14ac:dyDescent="0.2">
      <c r="A1211" s="322" t="s">
        <v>1621</v>
      </c>
      <c r="B1211" s="295" t="s">
        <v>8075</v>
      </c>
      <c r="C1211" s="297" t="s">
        <v>153</v>
      </c>
      <c r="D1211" s="297" t="s">
        <v>579</v>
      </c>
      <c r="E1211" s="438">
        <v>1800</v>
      </c>
      <c r="F1211" s="130" t="s">
        <v>715</v>
      </c>
      <c r="G1211" s="104" t="s">
        <v>716</v>
      </c>
      <c r="H1211" s="104" t="s">
        <v>579</v>
      </c>
      <c r="I1211" s="104" t="s">
        <v>334</v>
      </c>
      <c r="J1211" s="104" t="s">
        <v>334</v>
      </c>
      <c r="K1211" s="292">
        <v>4</v>
      </c>
      <c r="L1211" s="292">
        <v>12</v>
      </c>
      <c r="M1211" s="302">
        <v>21600</v>
      </c>
      <c r="N1211" s="292">
        <v>2</v>
      </c>
      <c r="O1211" s="292">
        <v>6</v>
      </c>
      <c r="P1211" s="302">
        <f t="shared" si="26"/>
        <v>10800</v>
      </c>
      <c r="Q1211" s="292">
        <v>4</v>
      </c>
      <c r="R1211" s="292">
        <v>12</v>
      </c>
    </row>
    <row r="1212" spans="1:18" s="40" customFormat="1" ht="24" x14ac:dyDescent="0.2">
      <c r="A1212" s="322" t="s">
        <v>1621</v>
      </c>
      <c r="B1212" s="295" t="s">
        <v>8075</v>
      </c>
      <c r="C1212" s="297" t="s">
        <v>153</v>
      </c>
      <c r="D1212" s="297" t="s">
        <v>717</v>
      </c>
      <c r="E1212" s="438">
        <v>1800</v>
      </c>
      <c r="F1212" s="130" t="s">
        <v>718</v>
      </c>
      <c r="G1212" s="104" t="s">
        <v>719</v>
      </c>
      <c r="H1212" s="104" t="s">
        <v>717</v>
      </c>
      <c r="I1212" s="104" t="s">
        <v>334</v>
      </c>
      <c r="J1212" s="104" t="s">
        <v>334</v>
      </c>
      <c r="K1212" s="292">
        <v>4</v>
      </c>
      <c r="L1212" s="292">
        <v>12</v>
      </c>
      <c r="M1212" s="302">
        <v>21600</v>
      </c>
      <c r="N1212" s="292">
        <v>2</v>
      </c>
      <c r="O1212" s="292">
        <v>6</v>
      </c>
      <c r="P1212" s="302">
        <f t="shared" si="26"/>
        <v>10800</v>
      </c>
      <c r="Q1212" s="292">
        <v>4</v>
      </c>
      <c r="R1212" s="292">
        <v>12</v>
      </c>
    </row>
    <row r="1213" spans="1:18" s="40" customFormat="1" ht="24" x14ac:dyDescent="0.2">
      <c r="A1213" s="322" t="s">
        <v>1621</v>
      </c>
      <c r="B1213" s="295" t="s">
        <v>8075</v>
      </c>
      <c r="C1213" s="297" t="s">
        <v>153</v>
      </c>
      <c r="D1213" s="297" t="s">
        <v>655</v>
      </c>
      <c r="E1213" s="438">
        <v>1400</v>
      </c>
      <c r="F1213" s="130" t="s">
        <v>720</v>
      </c>
      <c r="G1213" s="104" t="s">
        <v>721</v>
      </c>
      <c r="H1213" s="104" t="s">
        <v>655</v>
      </c>
      <c r="I1213" s="104" t="s">
        <v>651</v>
      </c>
      <c r="J1213" s="104" t="s">
        <v>651</v>
      </c>
      <c r="K1213" s="292">
        <v>4</v>
      </c>
      <c r="L1213" s="292">
        <v>12</v>
      </c>
      <c r="M1213" s="302">
        <v>16800</v>
      </c>
      <c r="N1213" s="292">
        <v>2</v>
      </c>
      <c r="O1213" s="292">
        <v>6</v>
      </c>
      <c r="P1213" s="302">
        <f t="shared" si="26"/>
        <v>8400</v>
      </c>
      <c r="Q1213" s="292">
        <v>4</v>
      </c>
      <c r="R1213" s="292">
        <v>12</v>
      </c>
    </row>
    <row r="1214" spans="1:18" s="40" customFormat="1" ht="24" x14ac:dyDescent="0.2">
      <c r="A1214" s="322" t="s">
        <v>1621</v>
      </c>
      <c r="B1214" s="295" t="s">
        <v>8075</v>
      </c>
      <c r="C1214" s="297" t="s">
        <v>153</v>
      </c>
      <c r="D1214" s="297" t="s">
        <v>655</v>
      </c>
      <c r="E1214" s="438">
        <v>1400</v>
      </c>
      <c r="F1214" s="130" t="s">
        <v>722</v>
      </c>
      <c r="G1214" s="104" t="s">
        <v>723</v>
      </c>
      <c r="H1214" s="104" t="s">
        <v>655</v>
      </c>
      <c r="I1214" s="104" t="s">
        <v>651</v>
      </c>
      <c r="J1214" s="104" t="s">
        <v>651</v>
      </c>
      <c r="K1214" s="292">
        <v>4</v>
      </c>
      <c r="L1214" s="292">
        <v>12</v>
      </c>
      <c r="M1214" s="302">
        <v>16800</v>
      </c>
      <c r="N1214" s="292">
        <v>2</v>
      </c>
      <c r="O1214" s="292">
        <v>6</v>
      </c>
      <c r="P1214" s="302">
        <f t="shared" si="26"/>
        <v>8400</v>
      </c>
      <c r="Q1214" s="292">
        <v>4</v>
      </c>
      <c r="R1214" s="292">
        <v>12</v>
      </c>
    </row>
    <row r="1215" spans="1:18" s="40" customFormat="1" ht="24" x14ac:dyDescent="0.2">
      <c r="A1215" s="322" t="s">
        <v>1621</v>
      </c>
      <c r="B1215" s="295" t="s">
        <v>8075</v>
      </c>
      <c r="C1215" s="297" t="s">
        <v>153</v>
      </c>
      <c r="D1215" s="297" t="s">
        <v>590</v>
      </c>
      <c r="E1215" s="438">
        <v>2800</v>
      </c>
      <c r="F1215" s="130" t="s">
        <v>724</v>
      </c>
      <c r="G1215" s="104" t="s">
        <v>725</v>
      </c>
      <c r="H1215" s="104" t="s">
        <v>590</v>
      </c>
      <c r="I1215" s="104" t="s">
        <v>589</v>
      </c>
      <c r="J1215" s="104" t="s">
        <v>589</v>
      </c>
      <c r="K1215" s="292">
        <v>4</v>
      </c>
      <c r="L1215" s="292">
        <v>12</v>
      </c>
      <c r="M1215" s="302">
        <v>33600</v>
      </c>
      <c r="N1215" s="292">
        <v>2</v>
      </c>
      <c r="O1215" s="292">
        <v>6</v>
      </c>
      <c r="P1215" s="302">
        <f t="shared" si="26"/>
        <v>16800</v>
      </c>
      <c r="Q1215" s="292">
        <v>4</v>
      </c>
      <c r="R1215" s="292">
        <v>12</v>
      </c>
    </row>
    <row r="1216" spans="1:18" s="40" customFormat="1" ht="24" x14ac:dyDescent="0.2">
      <c r="A1216" s="322" t="s">
        <v>1621</v>
      </c>
      <c r="B1216" s="295" t="s">
        <v>8075</v>
      </c>
      <c r="C1216" s="297" t="s">
        <v>153</v>
      </c>
      <c r="D1216" s="297" t="s">
        <v>648</v>
      </c>
      <c r="E1216" s="438">
        <v>1800</v>
      </c>
      <c r="F1216" s="130" t="s">
        <v>726</v>
      </c>
      <c r="G1216" s="104" t="s">
        <v>727</v>
      </c>
      <c r="H1216" s="104" t="s">
        <v>648</v>
      </c>
      <c r="I1216" s="104" t="s">
        <v>651</v>
      </c>
      <c r="J1216" s="104" t="s">
        <v>651</v>
      </c>
      <c r="K1216" s="292">
        <v>4</v>
      </c>
      <c r="L1216" s="292">
        <v>12</v>
      </c>
      <c r="M1216" s="302">
        <v>21600</v>
      </c>
      <c r="N1216" s="292">
        <v>2</v>
      </c>
      <c r="O1216" s="292">
        <v>6</v>
      </c>
      <c r="P1216" s="302">
        <f t="shared" si="26"/>
        <v>10800</v>
      </c>
      <c r="Q1216" s="292">
        <v>4</v>
      </c>
      <c r="R1216" s="292">
        <v>12</v>
      </c>
    </row>
    <row r="1217" spans="1:18" s="40" customFormat="1" ht="24" x14ac:dyDescent="0.2">
      <c r="A1217" s="322" t="s">
        <v>1621</v>
      </c>
      <c r="B1217" s="295" t="s">
        <v>8075</v>
      </c>
      <c r="C1217" s="297" t="s">
        <v>153</v>
      </c>
      <c r="D1217" s="297" t="s">
        <v>655</v>
      </c>
      <c r="E1217" s="438">
        <v>1400</v>
      </c>
      <c r="F1217" s="130" t="s">
        <v>728</v>
      </c>
      <c r="G1217" s="104" t="s">
        <v>729</v>
      </c>
      <c r="H1217" s="104" t="s">
        <v>655</v>
      </c>
      <c r="I1217" s="104" t="s">
        <v>651</v>
      </c>
      <c r="J1217" s="104" t="s">
        <v>651</v>
      </c>
      <c r="K1217" s="292">
        <v>4</v>
      </c>
      <c r="L1217" s="292">
        <v>12</v>
      </c>
      <c r="M1217" s="302">
        <v>16800</v>
      </c>
      <c r="N1217" s="292">
        <v>2</v>
      </c>
      <c r="O1217" s="292">
        <v>6</v>
      </c>
      <c r="P1217" s="302">
        <f t="shared" si="26"/>
        <v>8400</v>
      </c>
      <c r="Q1217" s="292">
        <v>4</v>
      </c>
      <c r="R1217" s="292">
        <v>12</v>
      </c>
    </row>
    <row r="1218" spans="1:18" s="40" customFormat="1" ht="24" x14ac:dyDescent="0.2">
      <c r="A1218" s="322" t="s">
        <v>1621</v>
      </c>
      <c r="B1218" s="295" t="s">
        <v>8075</v>
      </c>
      <c r="C1218" s="297" t="s">
        <v>153</v>
      </c>
      <c r="D1218" s="297" t="s">
        <v>655</v>
      </c>
      <c r="E1218" s="438">
        <v>1400</v>
      </c>
      <c r="F1218" s="130" t="s">
        <v>730</v>
      </c>
      <c r="G1218" s="104" t="s">
        <v>731</v>
      </c>
      <c r="H1218" s="104" t="s">
        <v>655</v>
      </c>
      <c r="I1218" s="104" t="s">
        <v>651</v>
      </c>
      <c r="J1218" s="104" t="s">
        <v>651</v>
      </c>
      <c r="K1218" s="292">
        <v>4</v>
      </c>
      <c r="L1218" s="292">
        <v>12</v>
      </c>
      <c r="M1218" s="302">
        <v>16800</v>
      </c>
      <c r="N1218" s="292">
        <v>2</v>
      </c>
      <c r="O1218" s="292">
        <v>6</v>
      </c>
      <c r="P1218" s="302">
        <f t="shared" si="26"/>
        <v>8400</v>
      </c>
      <c r="Q1218" s="292">
        <v>4</v>
      </c>
      <c r="R1218" s="292">
        <v>12</v>
      </c>
    </row>
    <row r="1219" spans="1:18" s="40" customFormat="1" ht="24" x14ac:dyDescent="0.2">
      <c r="A1219" s="322" t="s">
        <v>1621</v>
      </c>
      <c r="B1219" s="295" t="s">
        <v>8075</v>
      </c>
      <c r="C1219" s="297" t="s">
        <v>153</v>
      </c>
      <c r="D1219" s="297" t="s">
        <v>648</v>
      </c>
      <c r="E1219" s="438">
        <v>1800</v>
      </c>
      <c r="F1219" s="130" t="s">
        <v>732</v>
      </c>
      <c r="G1219" s="104" t="s">
        <v>733</v>
      </c>
      <c r="H1219" s="104" t="s">
        <v>648</v>
      </c>
      <c r="I1219" s="104" t="s">
        <v>651</v>
      </c>
      <c r="J1219" s="104" t="s">
        <v>651</v>
      </c>
      <c r="K1219" s="292">
        <v>4</v>
      </c>
      <c r="L1219" s="292">
        <v>12</v>
      </c>
      <c r="M1219" s="302">
        <v>21600</v>
      </c>
      <c r="N1219" s="292">
        <v>2</v>
      </c>
      <c r="O1219" s="292">
        <v>6</v>
      </c>
      <c r="P1219" s="302">
        <f t="shared" si="26"/>
        <v>10800</v>
      </c>
      <c r="Q1219" s="292">
        <v>4</v>
      </c>
      <c r="R1219" s="292">
        <v>12</v>
      </c>
    </row>
    <row r="1220" spans="1:18" s="40" customFormat="1" ht="24" x14ac:dyDescent="0.2">
      <c r="A1220" s="322" t="s">
        <v>1621</v>
      </c>
      <c r="B1220" s="295" t="s">
        <v>8075</v>
      </c>
      <c r="C1220" s="297" t="s">
        <v>153</v>
      </c>
      <c r="D1220" s="297" t="s">
        <v>655</v>
      </c>
      <c r="E1220" s="438">
        <v>1400</v>
      </c>
      <c r="F1220" s="130" t="s">
        <v>734</v>
      </c>
      <c r="G1220" s="104" t="s">
        <v>735</v>
      </c>
      <c r="H1220" s="104" t="s">
        <v>655</v>
      </c>
      <c r="I1220" s="104" t="s">
        <v>651</v>
      </c>
      <c r="J1220" s="104" t="s">
        <v>651</v>
      </c>
      <c r="K1220" s="292">
        <v>4</v>
      </c>
      <c r="L1220" s="292">
        <v>12</v>
      </c>
      <c r="M1220" s="302">
        <v>16800</v>
      </c>
      <c r="N1220" s="292">
        <v>2</v>
      </c>
      <c r="O1220" s="292">
        <v>6</v>
      </c>
      <c r="P1220" s="302">
        <f t="shared" si="26"/>
        <v>8400</v>
      </c>
      <c r="Q1220" s="292">
        <v>4</v>
      </c>
      <c r="R1220" s="292">
        <v>12</v>
      </c>
    </row>
    <row r="1221" spans="1:18" s="40" customFormat="1" ht="24" x14ac:dyDescent="0.2">
      <c r="A1221" s="322" t="s">
        <v>1621</v>
      </c>
      <c r="B1221" s="295" t="s">
        <v>8075</v>
      </c>
      <c r="C1221" s="297" t="s">
        <v>153</v>
      </c>
      <c r="D1221" s="297" t="s">
        <v>736</v>
      </c>
      <c r="E1221" s="438">
        <v>1800</v>
      </c>
      <c r="F1221" s="130" t="s">
        <v>737</v>
      </c>
      <c r="G1221" s="104" t="s">
        <v>738</v>
      </c>
      <c r="H1221" s="104" t="s">
        <v>736</v>
      </c>
      <c r="I1221" s="104" t="s">
        <v>589</v>
      </c>
      <c r="J1221" s="104" t="s">
        <v>589</v>
      </c>
      <c r="K1221" s="292">
        <v>4</v>
      </c>
      <c r="L1221" s="292">
        <v>12</v>
      </c>
      <c r="M1221" s="302">
        <v>21600</v>
      </c>
      <c r="N1221" s="292">
        <v>2</v>
      </c>
      <c r="O1221" s="292">
        <v>6</v>
      </c>
      <c r="P1221" s="302">
        <f t="shared" si="26"/>
        <v>10800</v>
      </c>
      <c r="Q1221" s="292">
        <v>4</v>
      </c>
      <c r="R1221" s="292">
        <v>12</v>
      </c>
    </row>
    <row r="1222" spans="1:18" s="40" customFormat="1" ht="24" x14ac:dyDescent="0.2">
      <c r="A1222" s="322" t="s">
        <v>1621</v>
      </c>
      <c r="B1222" s="295" t="s">
        <v>8075</v>
      </c>
      <c r="C1222" s="297" t="s">
        <v>153</v>
      </c>
      <c r="D1222" s="297" t="s">
        <v>579</v>
      </c>
      <c r="E1222" s="438">
        <v>3000</v>
      </c>
      <c r="F1222" s="130" t="s">
        <v>739</v>
      </c>
      <c r="G1222" s="104" t="s">
        <v>740</v>
      </c>
      <c r="H1222" s="104" t="s">
        <v>579</v>
      </c>
      <c r="I1222" s="104" t="s">
        <v>334</v>
      </c>
      <c r="J1222" s="104" t="s">
        <v>334</v>
      </c>
      <c r="K1222" s="292">
        <v>4</v>
      </c>
      <c r="L1222" s="292">
        <v>12</v>
      </c>
      <c r="M1222" s="302">
        <v>36000</v>
      </c>
      <c r="N1222" s="292">
        <v>2</v>
      </c>
      <c r="O1222" s="292">
        <v>6</v>
      </c>
      <c r="P1222" s="302">
        <f t="shared" si="26"/>
        <v>18000</v>
      </c>
      <c r="Q1222" s="292">
        <v>4</v>
      </c>
      <c r="R1222" s="292">
        <v>12</v>
      </c>
    </row>
    <row r="1223" spans="1:18" s="40" customFormat="1" ht="24" x14ac:dyDescent="0.2">
      <c r="A1223" s="322" t="s">
        <v>1621</v>
      </c>
      <c r="B1223" s="295" t="s">
        <v>8075</v>
      </c>
      <c r="C1223" s="297" t="s">
        <v>153</v>
      </c>
      <c r="D1223" s="297" t="s">
        <v>586</v>
      </c>
      <c r="E1223" s="438">
        <v>3500</v>
      </c>
      <c r="F1223" s="130" t="s">
        <v>741</v>
      </c>
      <c r="G1223" s="104" t="s">
        <v>742</v>
      </c>
      <c r="H1223" s="104" t="s">
        <v>586</v>
      </c>
      <c r="I1223" s="104" t="s">
        <v>589</v>
      </c>
      <c r="J1223" s="104" t="s">
        <v>589</v>
      </c>
      <c r="K1223" s="292">
        <v>4</v>
      </c>
      <c r="L1223" s="292">
        <v>12</v>
      </c>
      <c r="M1223" s="302">
        <v>42000</v>
      </c>
      <c r="N1223" s="292">
        <v>2</v>
      </c>
      <c r="O1223" s="292">
        <v>6</v>
      </c>
      <c r="P1223" s="302">
        <f t="shared" si="26"/>
        <v>21000</v>
      </c>
      <c r="Q1223" s="292">
        <v>4</v>
      </c>
      <c r="R1223" s="292">
        <v>12</v>
      </c>
    </row>
    <row r="1224" spans="1:18" s="40" customFormat="1" ht="24" x14ac:dyDescent="0.2">
      <c r="A1224" s="322" t="s">
        <v>1621</v>
      </c>
      <c r="B1224" s="295" t="s">
        <v>8075</v>
      </c>
      <c r="C1224" s="297" t="s">
        <v>153</v>
      </c>
      <c r="D1224" s="297" t="s">
        <v>579</v>
      </c>
      <c r="E1224" s="438">
        <v>2500</v>
      </c>
      <c r="F1224" s="130" t="s">
        <v>743</v>
      </c>
      <c r="G1224" s="104" t="s">
        <v>744</v>
      </c>
      <c r="H1224" s="104" t="s">
        <v>579</v>
      </c>
      <c r="I1224" s="104" t="s">
        <v>334</v>
      </c>
      <c r="J1224" s="104" t="s">
        <v>334</v>
      </c>
      <c r="K1224" s="292">
        <v>4</v>
      </c>
      <c r="L1224" s="292">
        <v>12</v>
      </c>
      <c r="M1224" s="302">
        <v>30000</v>
      </c>
      <c r="N1224" s="292">
        <v>2</v>
      </c>
      <c r="O1224" s="292">
        <v>6</v>
      </c>
      <c r="P1224" s="302">
        <f t="shared" si="26"/>
        <v>15000</v>
      </c>
      <c r="Q1224" s="292">
        <v>4</v>
      </c>
      <c r="R1224" s="292">
        <v>12</v>
      </c>
    </row>
    <row r="1225" spans="1:18" s="40" customFormat="1" ht="24" x14ac:dyDescent="0.2">
      <c r="A1225" s="322" t="s">
        <v>1621</v>
      </c>
      <c r="B1225" s="295" t="s">
        <v>8075</v>
      </c>
      <c r="C1225" s="297" t="s">
        <v>153</v>
      </c>
      <c r="D1225" s="297" t="s">
        <v>717</v>
      </c>
      <c r="E1225" s="438">
        <v>2500</v>
      </c>
      <c r="F1225" s="130" t="s">
        <v>745</v>
      </c>
      <c r="G1225" s="104" t="s">
        <v>746</v>
      </c>
      <c r="H1225" s="104" t="s">
        <v>717</v>
      </c>
      <c r="I1225" s="104" t="s">
        <v>334</v>
      </c>
      <c r="J1225" s="104" t="s">
        <v>334</v>
      </c>
      <c r="K1225" s="292">
        <v>4</v>
      </c>
      <c r="L1225" s="292">
        <v>12</v>
      </c>
      <c r="M1225" s="302">
        <v>30000</v>
      </c>
      <c r="N1225" s="292">
        <v>2</v>
      </c>
      <c r="O1225" s="292">
        <v>6</v>
      </c>
      <c r="P1225" s="302">
        <f t="shared" ref="P1225:P1288" si="27">E1225*O1225</f>
        <v>15000</v>
      </c>
      <c r="Q1225" s="292">
        <v>4</v>
      </c>
      <c r="R1225" s="292">
        <v>12</v>
      </c>
    </row>
    <row r="1226" spans="1:18" s="40" customFormat="1" ht="24" x14ac:dyDescent="0.2">
      <c r="A1226" s="322" t="s">
        <v>1621</v>
      </c>
      <c r="B1226" s="295" t="s">
        <v>8075</v>
      </c>
      <c r="C1226" s="297" t="s">
        <v>153</v>
      </c>
      <c r="D1226" s="297" t="s">
        <v>648</v>
      </c>
      <c r="E1226" s="438">
        <v>2000</v>
      </c>
      <c r="F1226" s="130" t="s">
        <v>747</v>
      </c>
      <c r="G1226" s="104" t="s">
        <v>748</v>
      </c>
      <c r="H1226" s="104" t="s">
        <v>648</v>
      </c>
      <c r="I1226" s="104" t="s">
        <v>651</v>
      </c>
      <c r="J1226" s="104" t="s">
        <v>651</v>
      </c>
      <c r="K1226" s="292">
        <v>4</v>
      </c>
      <c r="L1226" s="292">
        <v>12</v>
      </c>
      <c r="M1226" s="302">
        <v>24000</v>
      </c>
      <c r="N1226" s="292">
        <v>2</v>
      </c>
      <c r="O1226" s="292">
        <v>6</v>
      </c>
      <c r="P1226" s="302">
        <f t="shared" si="27"/>
        <v>12000</v>
      </c>
      <c r="Q1226" s="292">
        <v>4</v>
      </c>
      <c r="R1226" s="292">
        <v>12</v>
      </c>
    </row>
    <row r="1227" spans="1:18" s="40" customFormat="1" ht="24" x14ac:dyDescent="0.2">
      <c r="A1227" s="322" t="s">
        <v>1621</v>
      </c>
      <c r="B1227" s="295" t="s">
        <v>8075</v>
      </c>
      <c r="C1227" s="297" t="s">
        <v>153</v>
      </c>
      <c r="D1227" s="297" t="s">
        <v>579</v>
      </c>
      <c r="E1227" s="438">
        <v>1800</v>
      </c>
      <c r="F1227" s="130" t="s">
        <v>749</v>
      </c>
      <c r="G1227" s="104" t="s">
        <v>750</v>
      </c>
      <c r="H1227" s="104" t="s">
        <v>579</v>
      </c>
      <c r="I1227" s="104" t="s">
        <v>334</v>
      </c>
      <c r="J1227" s="104" t="s">
        <v>334</v>
      </c>
      <c r="K1227" s="292">
        <v>4</v>
      </c>
      <c r="L1227" s="292">
        <v>12</v>
      </c>
      <c r="M1227" s="302">
        <v>21600</v>
      </c>
      <c r="N1227" s="292">
        <v>2</v>
      </c>
      <c r="O1227" s="292">
        <v>6</v>
      </c>
      <c r="P1227" s="302">
        <f t="shared" si="27"/>
        <v>10800</v>
      </c>
      <c r="Q1227" s="292">
        <v>4</v>
      </c>
      <c r="R1227" s="292">
        <v>12</v>
      </c>
    </row>
    <row r="1228" spans="1:18" s="40" customFormat="1" ht="24" x14ac:dyDescent="0.2">
      <c r="A1228" s="322" t="s">
        <v>1621</v>
      </c>
      <c r="B1228" s="295" t="s">
        <v>8075</v>
      </c>
      <c r="C1228" s="297" t="s">
        <v>153</v>
      </c>
      <c r="D1228" s="297" t="s">
        <v>579</v>
      </c>
      <c r="E1228" s="438">
        <v>2500</v>
      </c>
      <c r="F1228" s="130" t="s">
        <v>751</v>
      </c>
      <c r="G1228" s="104" t="s">
        <v>752</v>
      </c>
      <c r="H1228" s="104" t="s">
        <v>579</v>
      </c>
      <c r="I1228" s="104" t="s">
        <v>334</v>
      </c>
      <c r="J1228" s="104" t="s">
        <v>334</v>
      </c>
      <c r="K1228" s="292">
        <v>4</v>
      </c>
      <c r="L1228" s="292">
        <v>12</v>
      </c>
      <c r="M1228" s="302">
        <v>30000</v>
      </c>
      <c r="N1228" s="292">
        <v>2</v>
      </c>
      <c r="O1228" s="292">
        <v>6</v>
      </c>
      <c r="P1228" s="302">
        <f t="shared" si="27"/>
        <v>15000</v>
      </c>
      <c r="Q1228" s="292">
        <v>4</v>
      </c>
      <c r="R1228" s="292">
        <v>12</v>
      </c>
    </row>
    <row r="1229" spans="1:18" s="40" customFormat="1" ht="24" x14ac:dyDescent="0.2">
      <c r="A1229" s="322" t="s">
        <v>1621</v>
      </c>
      <c r="B1229" s="295" t="s">
        <v>8075</v>
      </c>
      <c r="C1229" s="297" t="s">
        <v>153</v>
      </c>
      <c r="D1229" s="297" t="s">
        <v>579</v>
      </c>
      <c r="E1229" s="438">
        <v>1800</v>
      </c>
      <c r="F1229" s="130" t="s">
        <v>753</v>
      </c>
      <c r="G1229" s="104" t="s">
        <v>754</v>
      </c>
      <c r="H1229" s="104" t="s">
        <v>579</v>
      </c>
      <c r="I1229" s="104" t="s">
        <v>334</v>
      </c>
      <c r="J1229" s="104" t="s">
        <v>334</v>
      </c>
      <c r="K1229" s="292">
        <v>4</v>
      </c>
      <c r="L1229" s="292">
        <v>12</v>
      </c>
      <c r="M1229" s="302">
        <v>21600</v>
      </c>
      <c r="N1229" s="292">
        <v>2</v>
      </c>
      <c r="O1229" s="292">
        <v>6</v>
      </c>
      <c r="P1229" s="302">
        <f t="shared" si="27"/>
        <v>10800</v>
      </c>
      <c r="Q1229" s="292">
        <v>4</v>
      </c>
      <c r="R1229" s="292">
        <v>12</v>
      </c>
    </row>
    <row r="1230" spans="1:18" s="40" customFormat="1" ht="24" x14ac:dyDescent="0.2">
      <c r="A1230" s="322" t="s">
        <v>1621</v>
      </c>
      <c r="B1230" s="295" t="s">
        <v>8075</v>
      </c>
      <c r="C1230" s="297" t="s">
        <v>153</v>
      </c>
      <c r="D1230" s="297" t="s">
        <v>736</v>
      </c>
      <c r="E1230" s="438">
        <v>1800</v>
      </c>
      <c r="F1230" s="130" t="s">
        <v>755</v>
      </c>
      <c r="G1230" s="104" t="s">
        <v>756</v>
      </c>
      <c r="H1230" s="104" t="s">
        <v>736</v>
      </c>
      <c r="I1230" s="104" t="s">
        <v>589</v>
      </c>
      <c r="J1230" s="104" t="s">
        <v>589</v>
      </c>
      <c r="K1230" s="292">
        <v>4</v>
      </c>
      <c r="L1230" s="292">
        <v>12</v>
      </c>
      <c r="M1230" s="302">
        <v>21600</v>
      </c>
      <c r="N1230" s="292">
        <v>2</v>
      </c>
      <c r="O1230" s="292">
        <v>6</v>
      </c>
      <c r="P1230" s="302">
        <f t="shared" si="27"/>
        <v>10800</v>
      </c>
      <c r="Q1230" s="292">
        <v>4</v>
      </c>
      <c r="R1230" s="292">
        <v>12</v>
      </c>
    </row>
    <row r="1231" spans="1:18" s="40" customFormat="1" ht="24" x14ac:dyDescent="0.2">
      <c r="A1231" s="322" t="s">
        <v>1621</v>
      </c>
      <c r="B1231" s="295" t="s">
        <v>8075</v>
      </c>
      <c r="C1231" s="297" t="s">
        <v>153</v>
      </c>
      <c r="D1231" s="297" t="s">
        <v>579</v>
      </c>
      <c r="E1231" s="438">
        <v>2500</v>
      </c>
      <c r="F1231" s="130" t="s">
        <v>757</v>
      </c>
      <c r="G1231" s="104" t="s">
        <v>758</v>
      </c>
      <c r="H1231" s="104" t="s">
        <v>579</v>
      </c>
      <c r="I1231" s="104" t="s">
        <v>334</v>
      </c>
      <c r="J1231" s="104" t="s">
        <v>334</v>
      </c>
      <c r="K1231" s="292">
        <v>4</v>
      </c>
      <c r="L1231" s="292">
        <v>12</v>
      </c>
      <c r="M1231" s="302">
        <v>30000</v>
      </c>
      <c r="N1231" s="292">
        <v>2</v>
      </c>
      <c r="O1231" s="292">
        <v>6</v>
      </c>
      <c r="P1231" s="302">
        <f t="shared" si="27"/>
        <v>15000</v>
      </c>
      <c r="Q1231" s="292">
        <v>4</v>
      </c>
      <c r="R1231" s="292">
        <v>12</v>
      </c>
    </row>
    <row r="1232" spans="1:18" s="40" customFormat="1" ht="24" x14ac:dyDescent="0.2">
      <c r="A1232" s="322" t="s">
        <v>1621</v>
      </c>
      <c r="B1232" s="295" t="s">
        <v>8075</v>
      </c>
      <c r="C1232" s="297" t="s">
        <v>153</v>
      </c>
      <c r="D1232" s="297" t="s">
        <v>655</v>
      </c>
      <c r="E1232" s="438">
        <v>1400</v>
      </c>
      <c r="F1232" s="130" t="s">
        <v>759</v>
      </c>
      <c r="G1232" s="104" t="s">
        <v>760</v>
      </c>
      <c r="H1232" s="104" t="s">
        <v>655</v>
      </c>
      <c r="I1232" s="104" t="s">
        <v>651</v>
      </c>
      <c r="J1232" s="104" t="s">
        <v>651</v>
      </c>
      <c r="K1232" s="292">
        <v>4</v>
      </c>
      <c r="L1232" s="292">
        <v>12</v>
      </c>
      <c r="M1232" s="302">
        <v>16800</v>
      </c>
      <c r="N1232" s="292">
        <v>2</v>
      </c>
      <c r="O1232" s="292">
        <v>6</v>
      </c>
      <c r="P1232" s="302">
        <f t="shared" si="27"/>
        <v>8400</v>
      </c>
      <c r="Q1232" s="292">
        <v>4</v>
      </c>
      <c r="R1232" s="292">
        <v>12</v>
      </c>
    </row>
    <row r="1233" spans="1:18" s="40" customFormat="1" ht="24" x14ac:dyDescent="0.2">
      <c r="A1233" s="322" t="s">
        <v>1621</v>
      </c>
      <c r="B1233" s="295" t="s">
        <v>8075</v>
      </c>
      <c r="C1233" s="297" t="s">
        <v>153</v>
      </c>
      <c r="D1233" s="297" t="s">
        <v>579</v>
      </c>
      <c r="E1233" s="438">
        <v>2500</v>
      </c>
      <c r="F1233" s="130" t="s">
        <v>761</v>
      </c>
      <c r="G1233" s="104" t="s">
        <v>762</v>
      </c>
      <c r="H1233" s="104" t="s">
        <v>579</v>
      </c>
      <c r="I1233" s="104" t="s">
        <v>334</v>
      </c>
      <c r="J1233" s="104" t="s">
        <v>334</v>
      </c>
      <c r="K1233" s="292">
        <v>4</v>
      </c>
      <c r="L1233" s="292">
        <v>12</v>
      </c>
      <c r="M1233" s="302">
        <v>30000</v>
      </c>
      <c r="N1233" s="292">
        <v>2</v>
      </c>
      <c r="O1233" s="292">
        <v>6</v>
      </c>
      <c r="P1233" s="302">
        <f t="shared" si="27"/>
        <v>15000</v>
      </c>
      <c r="Q1233" s="292">
        <v>4</v>
      </c>
      <c r="R1233" s="292">
        <v>12</v>
      </c>
    </row>
    <row r="1234" spans="1:18" s="40" customFormat="1" ht="24" x14ac:dyDescent="0.2">
      <c r="A1234" s="322" t="s">
        <v>1621</v>
      </c>
      <c r="B1234" s="295" t="s">
        <v>8075</v>
      </c>
      <c r="C1234" s="297" t="s">
        <v>153</v>
      </c>
      <c r="D1234" s="297" t="s">
        <v>579</v>
      </c>
      <c r="E1234" s="438">
        <v>2500</v>
      </c>
      <c r="F1234" s="130" t="s">
        <v>763</v>
      </c>
      <c r="G1234" s="104" t="s">
        <v>764</v>
      </c>
      <c r="H1234" s="104" t="s">
        <v>579</v>
      </c>
      <c r="I1234" s="104" t="s">
        <v>334</v>
      </c>
      <c r="J1234" s="104" t="s">
        <v>334</v>
      </c>
      <c r="K1234" s="292">
        <v>4</v>
      </c>
      <c r="L1234" s="292">
        <v>12</v>
      </c>
      <c r="M1234" s="302">
        <v>30000</v>
      </c>
      <c r="N1234" s="292">
        <v>2</v>
      </c>
      <c r="O1234" s="292">
        <v>6</v>
      </c>
      <c r="P1234" s="302">
        <f t="shared" si="27"/>
        <v>15000</v>
      </c>
      <c r="Q1234" s="292">
        <v>4</v>
      </c>
      <c r="R1234" s="292">
        <v>12</v>
      </c>
    </row>
    <row r="1235" spans="1:18" s="40" customFormat="1" ht="24" x14ac:dyDescent="0.2">
      <c r="A1235" s="322" t="s">
        <v>1621</v>
      </c>
      <c r="B1235" s="295" t="s">
        <v>8075</v>
      </c>
      <c r="C1235" s="297" t="s">
        <v>153</v>
      </c>
      <c r="D1235" s="297" t="s">
        <v>590</v>
      </c>
      <c r="E1235" s="438">
        <v>2800</v>
      </c>
      <c r="F1235" s="130" t="s">
        <v>765</v>
      </c>
      <c r="G1235" s="104" t="s">
        <v>766</v>
      </c>
      <c r="H1235" s="104" t="s">
        <v>590</v>
      </c>
      <c r="I1235" s="104" t="s">
        <v>589</v>
      </c>
      <c r="J1235" s="104" t="s">
        <v>589</v>
      </c>
      <c r="K1235" s="292">
        <v>4</v>
      </c>
      <c r="L1235" s="292">
        <v>12</v>
      </c>
      <c r="M1235" s="302">
        <v>33600</v>
      </c>
      <c r="N1235" s="292">
        <v>2</v>
      </c>
      <c r="O1235" s="292">
        <v>6</v>
      </c>
      <c r="P1235" s="302">
        <f t="shared" si="27"/>
        <v>16800</v>
      </c>
      <c r="Q1235" s="292">
        <v>4</v>
      </c>
      <c r="R1235" s="292">
        <v>12</v>
      </c>
    </row>
    <row r="1236" spans="1:18" s="40" customFormat="1" ht="24" x14ac:dyDescent="0.2">
      <c r="A1236" s="322" t="s">
        <v>1621</v>
      </c>
      <c r="B1236" s="295" t="s">
        <v>8075</v>
      </c>
      <c r="C1236" s="297" t="s">
        <v>153</v>
      </c>
      <c r="D1236" s="297" t="s">
        <v>586</v>
      </c>
      <c r="E1236" s="438">
        <v>2800</v>
      </c>
      <c r="F1236" s="130" t="s">
        <v>767</v>
      </c>
      <c r="G1236" s="104" t="s">
        <v>768</v>
      </c>
      <c r="H1236" s="104" t="s">
        <v>586</v>
      </c>
      <c r="I1236" s="104" t="s">
        <v>589</v>
      </c>
      <c r="J1236" s="104" t="s">
        <v>589</v>
      </c>
      <c r="K1236" s="292">
        <v>4</v>
      </c>
      <c r="L1236" s="292">
        <v>12</v>
      </c>
      <c r="M1236" s="302">
        <v>33600</v>
      </c>
      <c r="N1236" s="292">
        <v>2</v>
      </c>
      <c r="O1236" s="292">
        <v>6</v>
      </c>
      <c r="P1236" s="302">
        <f t="shared" si="27"/>
        <v>16800</v>
      </c>
      <c r="Q1236" s="292">
        <v>4</v>
      </c>
      <c r="R1236" s="292">
        <v>12</v>
      </c>
    </row>
    <row r="1237" spans="1:18" s="40" customFormat="1" ht="24" x14ac:dyDescent="0.2">
      <c r="A1237" s="322" t="s">
        <v>1621</v>
      </c>
      <c r="B1237" s="295" t="s">
        <v>8075</v>
      </c>
      <c r="C1237" s="297" t="s">
        <v>153</v>
      </c>
      <c r="D1237" s="297" t="s">
        <v>586</v>
      </c>
      <c r="E1237" s="438">
        <v>2800</v>
      </c>
      <c r="F1237" s="130" t="s">
        <v>769</v>
      </c>
      <c r="G1237" s="104" t="s">
        <v>770</v>
      </c>
      <c r="H1237" s="104" t="s">
        <v>586</v>
      </c>
      <c r="I1237" s="104" t="s">
        <v>589</v>
      </c>
      <c r="J1237" s="104" t="s">
        <v>589</v>
      </c>
      <c r="K1237" s="292">
        <v>4</v>
      </c>
      <c r="L1237" s="292">
        <v>12</v>
      </c>
      <c r="M1237" s="302">
        <v>33600</v>
      </c>
      <c r="N1237" s="292">
        <v>2</v>
      </c>
      <c r="O1237" s="292">
        <v>6</v>
      </c>
      <c r="P1237" s="302">
        <f t="shared" si="27"/>
        <v>16800</v>
      </c>
      <c r="Q1237" s="292">
        <v>4</v>
      </c>
      <c r="R1237" s="292">
        <v>12</v>
      </c>
    </row>
    <row r="1238" spans="1:18" s="40" customFormat="1" ht="24" x14ac:dyDescent="0.2">
      <c r="A1238" s="322" t="s">
        <v>1621</v>
      </c>
      <c r="B1238" s="295" t="s">
        <v>8075</v>
      </c>
      <c r="C1238" s="297" t="s">
        <v>153</v>
      </c>
      <c r="D1238" s="297" t="s">
        <v>597</v>
      </c>
      <c r="E1238" s="438">
        <v>2800</v>
      </c>
      <c r="F1238" s="130" t="s">
        <v>771</v>
      </c>
      <c r="G1238" s="104" t="s">
        <v>772</v>
      </c>
      <c r="H1238" s="104" t="s">
        <v>597</v>
      </c>
      <c r="I1238" s="104" t="s">
        <v>589</v>
      </c>
      <c r="J1238" s="104" t="s">
        <v>589</v>
      </c>
      <c r="K1238" s="292">
        <v>4</v>
      </c>
      <c r="L1238" s="292">
        <v>12</v>
      </c>
      <c r="M1238" s="302">
        <v>33600</v>
      </c>
      <c r="N1238" s="292">
        <v>2</v>
      </c>
      <c r="O1238" s="292">
        <v>6</v>
      </c>
      <c r="P1238" s="302">
        <f t="shared" si="27"/>
        <v>16800</v>
      </c>
      <c r="Q1238" s="292">
        <v>4</v>
      </c>
      <c r="R1238" s="292">
        <v>12</v>
      </c>
    </row>
    <row r="1239" spans="1:18" s="40" customFormat="1" ht="24" x14ac:dyDescent="0.2">
      <c r="A1239" s="322" t="s">
        <v>1621</v>
      </c>
      <c r="B1239" s="295" t="s">
        <v>8075</v>
      </c>
      <c r="C1239" s="297" t="s">
        <v>153</v>
      </c>
      <c r="D1239" s="297" t="s">
        <v>597</v>
      </c>
      <c r="E1239" s="438">
        <v>2800</v>
      </c>
      <c r="F1239" s="130" t="s">
        <v>773</v>
      </c>
      <c r="G1239" s="104" t="s">
        <v>774</v>
      </c>
      <c r="H1239" s="104" t="s">
        <v>597</v>
      </c>
      <c r="I1239" s="104" t="s">
        <v>589</v>
      </c>
      <c r="J1239" s="104" t="s">
        <v>589</v>
      </c>
      <c r="K1239" s="292">
        <v>4</v>
      </c>
      <c r="L1239" s="292">
        <v>12</v>
      </c>
      <c r="M1239" s="302">
        <v>33600</v>
      </c>
      <c r="N1239" s="292">
        <v>2</v>
      </c>
      <c r="O1239" s="292">
        <v>6</v>
      </c>
      <c r="P1239" s="302">
        <f t="shared" si="27"/>
        <v>16800</v>
      </c>
      <c r="Q1239" s="292">
        <v>4</v>
      </c>
      <c r="R1239" s="292">
        <v>12</v>
      </c>
    </row>
    <row r="1240" spans="1:18" s="40" customFormat="1" ht="24" x14ac:dyDescent="0.2">
      <c r="A1240" s="322" t="s">
        <v>1621</v>
      </c>
      <c r="B1240" s="295" t="s">
        <v>8075</v>
      </c>
      <c r="C1240" s="297" t="s">
        <v>153</v>
      </c>
      <c r="D1240" s="297" t="s">
        <v>586</v>
      </c>
      <c r="E1240" s="438">
        <v>2800</v>
      </c>
      <c r="F1240" s="130" t="s">
        <v>775</v>
      </c>
      <c r="G1240" s="104" t="s">
        <v>776</v>
      </c>
      <c r="H1240" s="104" t="s">
        <v>586</v>
      </c>
      <c r="I1240" s="104" t="s">
        <v>589</v>
      </c>
      <c r="J1240" s="104" t="s">
        <v>589</v>
      </c>
      <c r="K1240" s="292">
        <v>4</v>
      </c>
      <c r="L1240" s="292">
        <v>12</v>
      </c>
      <c r="M1240" s="302">
        <v>33600</v>
      </c>
      <c r="N1240" s="292">
        <v>2</v>
      </c>
      <c r="O1240" s="292">
        <v>6</v>
      </c>
      <c r="P1240" s="302">
        <f t="shared" si="27"/>
        <v>16800</v>
      </c>
      <c r="Q1240" s="292">
        <v>4</v>
      </c>
      <c r="R1240" s="292">
        <v>12</v>
      </c>
    </row>
    <row r="1241" spans="1:18" s="40" customFormat="1" ht="24" x14ac:dyDescent="0.2">
      <c r="A1241" s="322" t="s">
        <v>1621</v>
      </c>
      <c r="B1241" s="295" t="s">
        <v>8075</v>
      </c>
      <c r="C1241" s="297" t="s">
        <v>153</v>
      </c>
      <c r="D1241" s="297" t="s">
        <v>590</v>
      </c>
      <c r="E1241" s="438">
        <v>2800</v>
      </c>
      <c r="F1241" s="130" t="s">
        <v>777</v>
      </c>
      <c r="G1241" s="104" t="s">
        <v>778</v>
      </c>
      <c r="H1241" s="104" t="s">
        <v>590</v>
      </c>
      <c r="I1241" s="104" t="s">
        <v>589</v>
      </c>
      <c r="J1241" s="104" t="s">
        <v>589</v>
      </c>
      <c r="K1241" s="292">
        <v>4</v>
      </c>
      <c r="L1241" s="292">
        <v>12</v>
      </c>
      <c r="M1241" s="302">
        <v>33600</v>
      </c>
      <c r="N1241" s="292">
        <v>2</v>
      </c>
      <c r="O1241" s="292">
        <v>6</v>
      </c>
      <c r="P1241" s="302">
        <f t="shared" si="27"/>
        <v>16800</v>
      </c>
      <c r="Q1241" s="292">
        <v>4</v>
      </c>
      <c r="R1241" s="292">
        <v>12</v>
      </c>
    </row>
    <row r="1242" spans="1:18" s="40" customFormat="1" ht="24" x14ac:dyDescent="0.2">
      <c r="A1242" s="322" t="s">
        <v>1621</v>
      </c>
      <c r="B1242" s="295" t="s">
        <v>8075</v>
      </c>
      <c r="C1242" s="297" t="s">
        <v>153</v>
      </c>
      <c r="D1242" s="297" t="s">
        <v>736</v>
      </c>
      <c r="E1242" s="438">
        <v>1800</v>
      </c>
      <c r="F1242" s="130" t="s">
        <v>779</v>
      </c>
      <c r="G1242" s="104" t="s">
        <v>780</v>
      </c>
      <c r="H1242" s="104" t="s">
        <v>736</v>
      </c>
      <c r="I1242" s="104" t="s">
        <v>589</v>
      </c>
      <c r="J1242" s="104" t="s">
        <v>589</v>
      </c>
      <c r="K1242" s="292">
        <v>4</v>
      </c>
      <c r="L1242" s="292">
        <v>12</v>
      </c>
      <c r="M1242" s="302">
        <v>21600</v>
      </c>
      <c r="N1242" s="292">
        <v>2</v>
      </c>
      <c r="O1242" s="292">
        <v>6</v>
      </c>
      <c r="P1242" s="302">
        <f t="shared" si="27"/>
        <v>10800</v>
      </c>
      <c r="Q1242" s="292">
        <v>4</v>
      </c>
      <c r="R1242" s="292">
        <v>12</v>
      </c>
    </row>
    <row r="1243" spans="1:18" s="40" customFormat="1" ht="24" x14ac:dyDescent="0.2">
      <c r="A1243" s="322" t="s">
        <v>1621</v>
      </c>
      <c r="B1243" s="295" t="s">
        <v>8075</v>
      </c>
      <c r="C1243" s="297" t="s">
        <v>153</v>
      </c>
      <c r="D1243" s="297" t="s">
        <v>690</v>
      </c>
      <c r="E1243" s="438">
        <v>2800</v>
      </c>
      <c r="F1243" s="130" t="s">
        <v>781</v>
      </c>
      <c r="G1243" s="104" t="s">
        <v>782</v>
      </c>
      <c r="H1243" s="104" t="s">
        <v>690</v>
      </c>
      <c r="I1243" s="104" t="s">
        <v>589</v>
      </c>
      <c r="J1243" s="104" t="s">
        <v>589</v>
      </c>
      <c r="K1243" s="292">
        <v>4</v>
      </c>
      <c r="L1243" s="292">
        <v>12</v>
      </c>
      <c r="M1243" s="302">
        <v>33600</v>
      </c>
      <c r="N1243" s="292">
        <v>2</v>
      </c>
      <c r="O1243" s="292">
        <v>6</v>
      </c>
      <c r="P1243" s="302">
        <f t="shared" si="27"/>
        <v>16800</v>
      </c>
      <c r="Q1243" s="292">
        <v>4</v>
      </c>
      <c r="R1243" s="292">
        <v>12</v>
      </c>
    </row>
    <row r="1244" spans="1:18" s="40" customFormat="1" ht="24" x14ac:dyDescent="0.2">
      <c r="A1244" s="322" t="s">
        <v>1621</v>
      </c>
      <c r="B1244" s="295" t="s">
        <v>8075</v>
      </c>
      <c r="C1244" s="297" t="s">
        <v>153</v>
      </c>
      <c r="D1244" s="297" t="s">
        <v>648</v>
      </c>
      <c r="E1244" s="438">
        <v>1800</v>
      </c>
      <c r="F1244" s="130" t="s">
        <v>783</v>
      </c>
      <c r="G1244" s="104" t="s">
        <v>784</v>
      </c>
      <c r="H1244" s="104" t="s">
        <v>648</v>
      </c>
      <c r="I1244" s="104" t="s">
        <v>651</v>
      </c>
      <c r="J1244" s="104" t="s">
        <v>651</v>
      </c>
      <c r="K1244" s="292">
        <v>4</v>
      </c>
      <c r="L1244" s="292">
        <v>12</v>
      </c>
      <c r="M1244" s="302">
        <v>21600</v>
      </c>
      <c r="N1244" s="292">
        <v>2</v>
      </c>
      <c r="O1244" s="292">
        <v>6</v>
      </c>
      <c r="P1244" s="302">
        <f t="shared" si="27"/>
        <v>10800</v>
      </c>
      <c r="Q1244" s="292">
        <v>4</v>
      </c>
      <c r="R1244" s="292">
        <v>12</v>
      </c>
    </row>
    <row r="1245" spans="1:18" s="40" customFormat="1" ht="24" x14ac:dyDescent="0.2">
      <c r="A1245" s="322" t="s">
        <v>1621</v>
      </c>
      <c r="B1245" s="295" t="s">
        <v>8075</v>
      </c>
      <c r="C1245" s="297" t="s">
        <v>153</v>
      </c>
      <c r="D1245" s="297" t="s">
        <v>586</v>
      </c>
      <c r="E1245" s="438">
        <v>4800</v>
      </c>
      <c r="F1245" s="130" t="s">
        <v>785</v>
      </c>
      <c r="G1245" s="104" t="s">
        <v>786</v>
      </c>
      <c r="H1245" s="104" t="s">
        <v>586</v>
      </c>
      <c r="I1245" s="104" t="s">
        <v>589</v>
      </c>
      <c r="J1245" s="104" t="s">
        <v>589</v>
      </c>
      <c r="K1245" s="292">
        <v>4</v>
      </c>
      <c r="L1245" s="292">
        <v>12</v>
      </c>
      <c r="M1245" s="302">
        <v>57600</v>
      </c>
      <c r="N1245" s="292">
        <v>2</v>
      </c>
      <c r="O1245" s="292">
        <v>6</v>
      </c>
      <c r="P1245" s="302">
        <f t="shared" si="27"/>
        <v>28800</v>
      </c>
      <c r="Q1245" s="292">
        <v>4</v>
      </c>
      <c r="R1245" s="292">
        <v>12</v>
      </c>
    </row>
    <row r="1246" spans="1:18" s="40" customFormat="1" ht="24" x14ac:dyDescent="0.2">
      <c r="A1246" s="322" t="s">
        <v>1621</v>
      </c>
      <c r="B1246" s="295" t="s">
        <v>8075</v>
      </c>
      <c r="C1246" s="297" t="s">
        <v>153</v>
      </c>
      <c r="D1246" s="297" t="s">
        <v>597</v>
      </c>
      <c r="E1246" s="438">
        <v>3500</v>
      </c>
      <c r="F1246" s="130" t="s">
        <v>787</v>
      </c>
      <c r="G1246" s="104" t="s">
        <v>788</v>
      </c>
      <c r="H1246" s="104" t="s">
        <v>597</v>
      </c>
      <c r="I1246" s="104" t="s">
        <v>589</v>
      </c>
      <c r="J1246" s="104" t="s">
        <v>589</v>
      </c>
      <c r="K1246" s="292">
        <v>4</v>
      </c>
      <c r="L1246" s="292">
        <v>12</v>
      </c>
      <c r="M1246" s="302">
        <v>42000</v>
      </c>
      <c r="N1246" s="292">
        <v>2</v>
      </c>
      <c r="O1246" s="292">
        <v>6</v>
      </c>
      <c r="P1246" s="302">
        <f t="shared" si="27"/>
        <v>21000</v>
      </c>
      <c r="Q1246" s="292">
        <v>4</v>
      </c>
      <c r="R1246" s="292">
        <v>12</v>
      </c>
    </row>
    <row r="1247" spans="1:18" s="40" customFormat="1" ht="24" x14ac:dyDescent="0.2">
      <c r="A1247" s="322" t="s">
        <v>1621</v>
      </c>
      <c r="B1247" s="295" t="s">
        <v>8075</v>
      </c>
      <c r="C1247" s="297" t="s">
        <v>153</v>
      </c>
      <c r="D1247" s="297" t="s">
        <v>590</v>
      </c>
      <c r="E1247" s="438">
        <v>2800</v>
      </c>
      <c r="F1247" s="130" t="s">
        <v>789</v>
      </c>
      <c r="G1247" s="104" t="s">
        <v>790</v>
      </c>
      <c r="H1247" s="104" t="s">
        <v>590</v>
      </c>
      <c r="I1247" s="104" t="s">
        <v>589</v>
      </c>
      <c r="J1247" s="104" t="s">
        <v>589</v>
      </c>
      <c r="K1247" s="292">
        <v>4</v>
      </c>
      <c r="L1247" s="292">
        <v>12</v>
      </c>
      <c r="M1247" s="302">
        <v>33600</v>
      </c>
      <c r="N1247" s="292">
        <v>2</v>
      </c>
      <c r="O1247" s="292">
        <v>6</v>
      </c>
      <c r="P1247" s="302">
        <f t="shared" si="27"/>
        <v>16800</v>
      </c>
      <c r="Q1247" s="292">
        <v>4</v>
      </c>
      <c r="R1247" s="292">
        <v>12</v>
      </c>
    </row>
    <row r="1248" spans="1:18" s="40" customFormat="1" ht="24" x14ac:dyDescent="0.2">
      <c r="A1248" s="322" t="s">
        <v>1621</v>
      </c>
      <c r="B1248" s="295" t="s">
        <v>8075</v>
      </c>
      <c r="C1248" s="297" t="s">
        <v>153</v>
      </c>
      <c r="D1248" s="297" t="s">
        <v>682</v>
      </c>
      <c r="E1248" s="438">
        <v>4500</v>
      </c>
      <c r="F1248" s="130" t="s">
        <v>791</v>
      </c>
      <c r="G1248" s="104" t="s">
        <v>792</v>
      </c>
      <c r="H1248" s="104" t="s">
        <v>682</v>
      </c>
      <c r="I1248" s="104" t="s">
        <v>589</v>
      </c>
      <c r="J1248" s="104" t="s">
        <v>589</v>
      </c>
      <c r="K1248" s="292">
        <v>4</v>
      </c>
      <c r="L1248" s="292">
        <v>12</v>
      </c>
      <c r="M1248" s="302">
        <v>54000</v>
      </c>
      <c r="N1248" s="292">
        <v>2</v>
      </c>
      <c r="O1248" s="292">
        <v>6</v>
      </c>
      <c r="P1248" s="302">
        <f t="shared" si="27"/>
        <v>27000</v>
      </c>
      <c r="Q1248" s="292">
        <v>4</v>
      </c>
      <c r="R1248" s="292">
        <v>12</v>
      </c>
    </row>
    <row r="1249" spans="1:18" s="40" customFormat="1" ht="24" x14ac:dyDescent="0.2">
      <c r="A1249" s="322" t="s">
        <v>1621</v>
      </c>
      <c r="B1249" s="295" t="s">
        <v>8075</v>
      </c>
      <c r="C1249" s="297" t="s">
        <v>153</v>
      </c>
      <c r="D1249" s="297" t="s">
        <v>579</v>
      </c>
      <c r="E1249" s="438">
        <v>2500</v>
      </c>
      <c r="F1249" s="130" t="s">
        <v>793</v>
      </c>
      <c r="G1249" s="104" t="s">
        <v>794</v>
      </c>
      <c r="H1249" s="104" t="s">
        <v>579</v>
      </c>
      <c r="I1249" s="104" t="s">
        <v>334</v>
      </c>
      <c r="J1249" s="104" t="s">
        <v>334</v>
      </c>
      <c r="K1249" s="292">
        <v>4</v>
      </c>
      <c r="L1249" s="292">
        <v>12</v>
      </c>
      <c r="M1249" s="302">
        <v>30000</v>
      </c>
      <c r="N1249" s="292">
        <v>2</v>
      </c>
      <c r="O1249" s="292">
        <v>6</v>
      </c>
      <c r="P1249" s="302">
        <f t="shared" si="27"/>
        <v>15000</v>
      </c>
      <c r="Q1249" s="292">
        <v>4</v>
      </c>
      <c r="R1249" s="292">
        <v>12</v>
      </c>
    </row>
    <row r="1250" spans="1:18" s="40" customFormat="1" ht="24" x14ac:dyDescent="0.2">
      <c r="A1250" s="322" t="s">
        <v>1621</v>
      </c>
      <c r="B1250" s="295" t="s">
        <v>8075</v>
      </c>
      <c r="C1250" s="297" t="s">
        <v>153</v>
      </c>
      <c r="D1250" s="297" t="s">
        <v>655</v>
      </c>
      <c r="E1250" s="438">
        <v>1400</v>
      </c>
      <c r="F1250" s="130" t="s">
        <v>795</v>
      </c>
      <c r="G1250" s="104" t="s">
        <v>796</v>
      </c>
      <c r="H1250" s="104" t="s">
        <v>655</v>
      </c>
      <c r="I1250" s="104" t="s">
        <v>651</v>
      </c>
      <c r="J1250" s="104" t="s">
        <v>651</v>
      </c>
      <c r="K1250" s="292">
        <v>4</v>
      </c>
      <c r="L1250" s="292">
        <v>12</v>
      </c>
      <c r="M1250" s="302">
        <v>16800</v>
      </c>
      <c r="N1250" s="292">
        <v>2</v>
      </c>
      <c r="O1250" s="292">
        <v>6</v>
      </c>
      <c r="P1250" s="302">
        <f t="shared" si="27"/>
        <v>8400</v>
      </c>
      <c r="Q1250" s="292">
        <v>4</v>
      </c>
      <c r="R1250" s="292">
        <v>12</v>
      </c>
    </row>
    <row r="1251" spans="1:18" s="40" customFormat="1" ht="24" x14ac:dyDescent="0.2">
      <c r="A1251" s="322" t="s">
        <v>1621</v>
      </c>
      <c r="B1251" s="295" t="s">
        <v>8075</v>
      </c>
      <c r="C1251" s="297" t="s">
        <v>153</v>
      </c>
      <c r="D1251" s="297" t="s">
        <v>655</v>
      </c>
      <c r="E1251" s="438">
        <v>1400</v>
      </c>
      <c r="F1251" s="130" t="s">
        <v>797</v>
      </c>
      <c r="G1251" s="104" t="s">
        <v>798</v>
      </c>
      <c r="H1251" s="104" t="s">
        <v>655</v>
      </c>
      <c r="I1251" s="104" t="s">
        <v>651</v>
      </c>
      <c r="J1251" s="104" t="s">
        <v>651</v>
      </c>
      <c r="K1251" s="292">
        <v>4</v>
      </c>
      <c r="L1251" s="292">
        <v>12</v>
      </c>
      <c r="M1251" s="302">
        <v>16800</v>
      </c>
      <c r="N1251" s="292">
        <v>2</v>
      </c>
      <c r="O1251" s="292">
        <v>6</v>
      </c>
      <c r="P1251" s="302">
        <f t="shared" si="27"/>
        <v>8400</v>
      </c>
      <c r="Q1251" s="292">
        <v>4</v>
      </c>
      <c r="R1251" s="292">
        <v>12</v>
      </c>
    </row>
    <row r="1252" spans="1:18" s="40" customFormat="1" ht="24" x14ac:dyDescent="0.2">
      <c r="A1252" s="322" t="s">
        <v>1621</v>
      </c>
      <c r="B1252" s="295" t="s">
        <v>8075</v>
      </c>
      <c r="C1252" s="297" t="s">
        <v>153</v>
      </c>
      <c r="D1252" s="297" t="s">
        <v>579</v>
      </c>
      <c r="E1252" s="438">
        <v>1800</v>
      </c>
      <c r="F1252" s="130" t="s">
        <v>799</v>
      </c>
      <c r="G1252" s="104" t="s">
        <v>800</v>
      </c>
      <c r="H1252" s="104" t="s">
        <v>579</v>
      </c>
      <c r="I1252" s="104" t="s">
        <v>334</v>
      </c>
      <c r="J1252" s="104" t="s">
        <v>334</v>
      </c>
      <c r="K1252" s="292">
        <v>4</v>
      </c>
      <c r="L1252" s="292">
        <v>12</v>
      </c>
      <c r="M1252" s="302">
        <v>21600</v>
      </c>
      <c r="N1252" s="292">
        <v>2</v>
      </c>
      <c r="O1252" s="292">
        <v>6</v>
      </c>
      <c r="P1252" s="302">
        <f t="shared" si="27"/>
        <v>10800</v>
      </c>
      <c r="Q1252" s="292">
        <v>4</v>
      </c>
      <c r="R1252" s="292">
        <v>12</v>
      </c>
    </row>
    <row r="1253" spans="1:18" s="40" customFormat="1" ht="24" x14ac:dyDescent="0.2">
      <c r="A1253" s="322" t="s">
        <v>1621</v>
      </c>
      <c r="B1253" s="295" t="s">
        <v>8075</v>
      </c>
      <c r="C1253" s="297" t="s">
        <v>153</v>
      </c>
      <c r="D1253" s="297" t="s">
        <v>579</v>
      </c>
      <c r="E1253" s="438">
        <v>1800</v>
      </c>
      <c r="F1253" s="130" t="s">
        <v>801</v>
      </c>
      <c r="G1253" s="104" t="s">
        <v>802</v>
      </c>
      <c r="H1253" s="104" t="s">
        <v>579</v>
      </c>
      <c r="I1253" s="104" t="s">
        <v>334</v>
      </c>
      <c r="J1253" s="104" t="s">
        <v>334</v>
      </c>
      <c r="K1253" s="292">
        <v>4</v>
      </c>
      <c r="L1253" s="292">
        <v>12</v>
      </c>
      <c r="M1253" s="302">
        <v>21600</v>
      </c>
      <c r="N1253" s="292">
        <v>2</v>
      </c>
      <c r="O1253" s="292">
        <v>6</v>
      </c>
      <c r="P1253" s="302">
        <f t="shared" si="27"/>
        <v>10800</v>
      </c>
      <c r="Q1253" s="292">
        <v>4</v>
      </c>
      <c r="R1253" s="292">
        <v>12</v>
      </c>
    </row>
    <row r="1254" spans="1:18" s="40" customFormat="1" ht="24" x14ac:dyDescent="0.2">
      <c r="A1254" s="322" t="s">
        <v>1621</v>
      </c>
      <c r="B1254" s="295" t="s">
        <v>8075</v>
      </c>
      <c r="C1254" s="297" t="s">
        <v>153</v>
      </c>
      <c r="D1254" s="297" t="s">
        <v>586</v>
      </c>
      <c r="E1254" s="438">
        <v>2800</v>
      </c>
      <c r="F1254" s="130" t="s">
        <v>803</v>
      </c>
      <c r="G1254" s="104" t="s">
        <v>804</v>
      </c>
      <c r="H1254" s="104" t="s">
        <v>586</v>
      </c>
      <c r="I1254" s="104" t="s">
        <v>589</v>
      </c>
      <c r="J1254" s="104" t="s">
        <v>589</v>
      </c>
      <c r="K1254" s="292">
        <v>4</v>
      </c>
      <c r="L1254" s="292">
        <v>12</v>
      </c>
      <c r="M1254" s="302">
        <v>33600</v>
      </c>
      <c r="N1254" s="292">
        <v>2</v>
      </c>
      <c r="O1254" s="292">
        <v>6</v>
      </c>
      <c r="P1254" s="302">
        <f t="shared" si="27"/>
        <v>16800</v>
      </c>
      <c r="Q1254" s="292">
        <v>4</v>
      </c>
      <c r="R1254" s="292">
        <v>12</v>
      </c>
    </row>
    <row r="1255" spans="1:18" s="40" customFormat="1" ht="24" x14ac:dyDescent="0.2">
      <c r="A1255" s="322" t="s">
        <v>1621</v>
      </c>
      <c r="B1255" s="295" t="s">
        <v>8075</v>
      </c>
      <c r="C1255" s="297" t="s">
        <v>153</v>
      </c>
      <c r="D1255" s="297" t="s">
        <v>579</v>
      </c>
      <c r="E1255" s="438">
        <v>1800</v>
      </c>
      <c r="F1255" s="130" t="s">
        <v>805</v>
      </c>
      <c r="G1255" s="104" t="s">
        <v>806</v>
      </c>
      <c r="H1255" s="104" t="s">
        <v>579</v>
      </c>
      <c r="I1255" s="104" t="s">
        <v>334</v>
      </c>
      <c r="J1255" s="104" t="s">
        <v>334</v>
      </c>
      <c r="K1255" s="292">
        <v>4</v>
      </c>
      <c r="L1255" s="292">
        <v>12</v>
      </c>
      <c r="M1255" s="302">
        <v>21600</v>
      </c>
      <c r="N1255" s="292">
        <v>2</v>
      </c>
      <c r="O1255" s="292">
        <v>6</v>
      </c>
      <c r="P1255" s="302">
        <f t="shared" si="27"/>
        <v>10800</v>
      </c>
      <c r="Q1255" s="292">
        <v>4</v>
      </c>
      <c r="R1255" s="292">
        <v>12</v>
      </c>
    </row>
    <row r="1256" spans="1:18" s="40" customFormat="1" ht="24" x14ac:dyDescent="0.2">
      <c r="A1256" s="322" t="s">
        <v>1621</v>
      </c>
      <c r="B1256" s="295" t="s">
        <v>8075</v>
      </c>
      <c r="C1256" s="297" t="s">
        <v>153</v>
      </c>
      <c r="D1256" s="297" t="s">
        <v>597</v>
      </c>
      <c r="E1256" s="438">
        <v>3500</v>
      </c>
      <c r="F1256" s="130" t="s">
        <v>807</v>
      </c>
      <c r="G1256" s="104" t="s">
        <v>808</v>
      </c>
      <c r="H1256" s="104" t="s">
        <v>597</v>
      </c>
      <c r="I1256" s="104" t="s">
        <v>589</v>
      </c>
      <c r="J1256" s="104" t="s">
        <v>589</v>
      </c>
      <c r="K1256" s="292">
        <v>4</v>
      </c>
      <c r="L1256" s="292">
        <v>12</v>
      </c>
      <c r="M1256" s="302">
        <v>42000</v>
      </c>
      <c r="N1256" s="292">
        <v>2</v>
      </c>
      <c r="O1256" s="292">
        <v>6</v>
      </c>
      <c r="P1256" s="302">
        <f t="shared" si="27"/>
        <v>21000</v>
      </c>
      <c r="Q1256" s="292">
        <v>4</v>
      </c>
      <c r="R1256" s="292">
        <v>12</v>
      </c>
    </row>
    <row r="1257" spans="1:18" s="40" customFormat="1" ht="24" x14ac:dyDescent="0.2">
      <c r="A1257" s="322" t="s">
        <v>1621</v>
      </c>
      <c r="B1257" s="295" t="s">
        <v>8075</v>
      </c>
      <c r="C1257" s="297" t="s">
        <v>153</v>
      </c>
      <c r="D1257" s="297" t="s">
        <v>656</v>
      </c>
      <c r="E1257" s="438">
        <v>2800</v>
      </c>
      <c r="F1257" s="130" t="s">
        <v>809</v>
      </c>
      <c r="G1257" s="104" t="s">
        <v>810</v>
      </c>
      <c r="H1257" s="104" t="s">
        <v>656</v>
      </c>
      <c r="I1257" s="104" t="s">
        <v>589</v>
      </c>
      <c r="J1257" s="104" t="s">
        <v>589</v>
      </c>
      <c r="K1257" s="292">
        <v>4</v>
      </c>
      <c r="L1257" s="292">
        <v>12</v>
      </c>
      <c r="M1257" s="302">
        <v>33600</v>
      </c>
      <c r="N1257" s="292">
        <v>2</v>
      </c>
      <c r="O1257" s="292">
        <v>6</v>
      </c>
      <c r="P1257" s="302">
        <f t="shared" si="27"/>
        <v>16800</v>
      </c>
      <c r="Q1257" s="292">
        <v>4</v>
      </c>
      <c r="R1257" s="292">
        <v>12</v>
      </c>
    </row>
    <row r="1258" spans="1:18" s="40" customFormat="1" ht="24" x14ac:dyDescent="0.2">
      <c r="A1258" s="322" t="s">
        <v>1621</v>
      </c>
      <c r="B1258" s="295" t="s">
        <v>8075</v>
      </c>
      <c r="C1258" s="297" t="s">
        <v>153</v>
      </c>
      <c r="D1258" s="297" t="s">
        <v>656</v>
      </c>
      <c r="E1258" s="438">
        <v>2800</v>
      </c>
      <c r="F1258" s="130" t="s">
        <v>811</v>
      </c>
      <c r="G1258" s="104" t="s">
        <v>812</v>
      </c>
      <c r="H1258" s="104" t="s">
        <v>656</v>
      </c>
      <c r="I1258" s="104" t="s">
        <v>589</v>
      </c>
      <c r="J1258" s="104" t="s">
        <v>589</v>
      </c>
      <c r="K1258" s="292">
        <v>4</v>
      </c>
      <c r="L1258" s="292">
        <v>12</v>
      </c>
      <c r="M1258" s="302">
        <v>33600</v>
      </c>
      <c r="N1258" s="292">
        <v>2</v>
      </c>
      <c r="O1258" s="292">
        <v>6</v>
      </c>
      <c r="P1258" s="302">
        <f t="shared" si="27"/>
        <v>16800</v>
      </c>
      <c r="Q1258" s="292">
        <v>4</v>
      </c>
      <c r="R1258" s="292">
        <v>12</v>
      </c>
    </row>
    <row r="1259" spans="1:18" s="40" customFormat="1" ht="24" x14ac:dyDescent="0.2">
      <c r="A1259" s="322" t="s">
        <v>1621</v>
      </c>
      <c r="B1259" s="295" t="s">
        <v>8075</v>
      </c>
      <c r="C1259" s="297" t="s">
        <v>153</v>
      </c>
      <c r="D1259" s="297" t="s">
        <v>690</v>
      </c>
      <c r="E1259" s="438">
        <v>2800</v>
      </c>
      <c r="F1259" s="130" t="s">
        <v>813</v>
      </c>
      <c r="G1259" s="104" t="s">
        <v>814</v>
      </c>
      <c r="H1259" s="104" t="s">
        <v>690</v>
      </c>
      <c r="I1259" s="104" t="s">
        <v>589</v>
      </c>
      <c r="J1259" s="104" t="s">
        <v>589</v>
      </c>
      <c r="K1259" s="292">
        <v>4</v>
      </c>
      <c r="L1259" s="292">
        <v>12</v>
      </c>
      <c r="M1259" s="302">
        <v>33600</v>
      </c>
      <c r="N1259" s="292">
        <v>2</v>
      </c>
      <c r="O1259" s="292">
        <v>6</v>
      </c>
      <c r="P1259" s="302">
        <f t="shared" si="27"/>
        <v>16800</v>
      </c>
      <c r="Q1259" s="292">
        <v>4</v>
      </c>
      <c r="R1259" s="292">
        <v>12</v>
      </c>
    </row>
    <row r="1260" spans="1:18" s="40" customFormat="1" ht="24" x14ac:dyDescent="0.2">
      <c r="A1260" s="322" t="s">
        <v>1621</v>
      </c>
      <c r="B1260" s="295" t="s">
        <v>8075</v>
      </c>
      <c r="C1260" s="297" t="s">
        <v>153</v>
      </c>
      <c r="D1260" s="297" t="s">
        <v>586</v>
      </c>
      <c r="E1260" s="438">
        <v>4800</v>
      </c>
      <c r="F1260" s="130" t="s">
        <v>815</v>
      </c>
      <c r="G1260" s="104" t="s">
        <v>816</v>
      </c>
      <c r="H1260" s="104" t="s">
        <v>586</v>
      </c>
      <c r="I1260" s="104" t="s">
        <v>589</v>
      </c>
      <c r="J1260" s="104" t="s">
        <v>589</v>
      </c>
      <c r="K1260" s="292">
        <v>4</v>
      </c>
      <c r="L1260" s="292">
        <v>12</v>
      </c>
      <c r="M1260" s="302">
        <v>57600</v>
      </c>
      <c r="N1260" s="292">
        <v>2</v>
      </c>
      <c r="O1260" s="292">
        <v>6</v>
      </c>
      <c r="P1260" s="302">
        <f t="shared" si="27"/>
        <v>28800</v>
      </c>
      <c r="Q1260" s="292">
        <v>4</v>
      </c>
      <c r="R1260" s="292">
        <v>12</v>
      </c>
    </row>
    <row r="1261" spans="1:18" s="40" customFormat="1" ht="24" x14ac:dyDescent="0.2">
      <c r="A1261" s="322" t="s">
        <v>1621</v>
      </c>
      <c r="B1261" s="295" t="s">
        <v>8075</v>
      </c>
      <c r="C1261" s="297" t="s">
        <v>153</v>
      </c>
      <c r="D1261" s="297" t="s">
        <v>597</v>
      </c>
      <c r="E1261" s="438">
        <v>2800</v>
      </c>
      <c r="F1261" s="130" t="s">
        <v>817</v>
      </c>
      <c r="G1261" s="104" t="s">
        <v>818</v>
      </c>
      <c r="H1261" s="104" t="s">
        <v>597</v>
      </c>
      <c r="I1261" s="104" t="s">
        <v>589</v>
      </c>
      <c r="J1261" s="104" t="s">
        <v>589</v>
      </c>
      <c r="K1261" s="292">
        <v>4</v>
      </c>
      <c r="L1261" s="292">
        <v>12</v>
      </c>
      <c r="M1261" s="302">
        <v>33600</v>
      </c>
      <c r="N1261" s="292">
        <v>2</v>
      </c>
      <c r="O1261" s="292">
        <v>6</v>
      </c>
      <c r="P1261" s="302">
        <f t="shared" si="27"/>
        <v>16800</v>
      </c>
      <c r="Q1261" s="292">
        <v>4</v>
      </c>
      <c r="R1261" s="292">
        <v>12</v>
      </c>
    </row>
    <row r="1262" spans="1:18" s="40" customFormat="1" ht="24" x14ac:dyDescent="0.2">
      <c r="A1262" s="322" t="s">
        <v>1621</v>
      </c>
      <c r="B1262" s="295" t="s">
        <v>8075</v>
      </c>
      <c r="C1262" s="297" t="s">
        <v>153</v>
      </c>
      <c r="D1262" s="297" t="s">
        <v>579</v>
      </c>
      <c r="E1262" s="438">
        <v>2500</v>
      </c>
      <c r="F1262" s="130" t="s">
        <v>819</v>
      </c>
      <c r="G1262" s="104" t="s">
        <v>820</v>
      </c>
      <c r="H1262" s="104" t="s">
        <v>579</v>
      </c>
      <c r="I1262" s="104" t="s">
        <v>334</v>
      </c>
      <c r="J1262" s="104" t="s">
        <v>334</v>
      </c>
      <c r="K1262" s="292">
        <v>4</v>
      </c>
      <c r="L1262" s="292">
        <v>12</v>
      </c>
      <c r="M1262" s="302">
        <v>30000</v>
      </c>
      <c r="N1262" s="292">
        <v>2</v>
      </c>
      <c r="O1262" s="292">
        <v>6</v>
      </c>
      <c r="P1262" s="302">
        <f t="shared" si="27"/>
        <v>15000</v>
      </c>
      <c r="Q1262" s="292">
        <v>4</v>
      </c>
      <c r="R1262" s="292">
        <v>12</v>
      </c>
    </row>
    <row r="1263" spans="1:18" s="40" customFormat="1" ht="24" x14ac:dyDescent="0.2">
      <c r="A1263" s="322" t="s">
        <v>1621</v>
      </c>
      <c r="B1263" s="295" t="s">
        <v>8075</v>
      </c>
      <c r="C1263" s="297" t="s">
        <v>153</v>
      </c>
      <c r="D1263" s="297" t="s">
        <v>821</v>
      </c>
      <c r="E1263" s="438">
        <v>1800</v>
      </c>
      <c r="F1263" s="130" t="s">
        <v>822</v>
      </c>
      <c r="G1263" s="104" t="s">
        <v>823</v>
      </c>
      <c r="H1263" s="104" t="s">
        <v>821</v>
      </c>
      <c r="I1263" s="104" t="s">
        <v>334</v>
      </c>
      <c r="J1263" s="104" t="s">
        <v>334</v>
      </c>
      <c r="K1263" s="292">
        <v>4</v>
      </c>
      <c r="L1263" s="292">
        <v>12</v>
      </c>
      <c r="M1263" s="302">
        <v>21600</v>
      </c>
      <c r="N1263" s="292">
        <v>2</v>
      </c>
      <c r="O1263" s="292">
        <v>6</v>
      </c>
      <c r="P1263" s="302">
        <f t="shared" si="27"/>
        <v>10800</v>
      </c>
      <c r="Q1263" s="292">
        <v>4</v>
      </c>
      <c r="R1263" s="292">
        <v>12</v>
      </c>
    </row>
    <row r="1264" spans="1:18" s="40" customFormat="1" ht="24" x14ac:dyDescent="0.2">
      <c r="A1264" s="322" t="s">
        <v>1621</v>
      </c>
      <c r="B1264" s="295" t="s">
        <v>8075</v>
      </c>
      <c r="C1264" s="297" t="s">
        <v>153</v>
      </c>
      <c r="D1264" s="297" t="s">
        <v>586</v>
      </c>
      <c r="E1264" s="438">
        <v>3500</v>
      </c>
      <c r="F1264" s="130" t="s">
        <v>824</v>
      </c>
      <c r="G1264" s="104" t="s">
        <v>825</v>
      </c>
      <c r="H1264" s="104" t="s">
        <v>586</v>
      </c>
      <c r="I1264" s="104" t="s">
        <v>589</v>
      </c>
      <c r="J1264" s="104" t="s">
        <v>589</v>
      </c>
      <c r="K1264" s="292">
        <v>4</v>
      </c>
      <c r="L1264" s="292">
        <v>12</v>
      </c>
      <c r="M1264" s="302">
        <v>42000</v>
      </c>
      <c r="N1264" s="292">
        <v>2</v>
      </c>
      <c r="O1264" s="292">
        <v>6</v>
      </c>
      <c r="P1264" s="302">
        <f t="shared" si="27"/>
        <v>21000</v>
      </c>
      <c r="Q1264" s="292">
        <v>4</v>
      </c>
      <c r="R1264" s="292">
        <v>12</v>
      </c>
    </row>
    <row r="1265" spans="1:18" s="40" customFormat="1" ht="24" x14ac:dyDescent="0.2">
      <c r="A1265" s="322" t="s">
        <v>1621</v>
      </c>
      <c r="B1265" s="295" t="s">
        <v>8075</v>
      </c>
      <c r="C1265" s="297" t="s">
        <v>153</v>
      </c>
      <c r="D1265" s="297" t="s">
        <v>579</v>
      </c>
      <c r="E1265" s="438">
        <v>2500</v>
      </c>
      <c r="F1265" s="130" t="s">
        <v>826</v>
      </c>
      <c r="G1265" s="104" t="s">
        <v>827</v>
      </c>
      <c r="H1265" s="104" t="s">
        <v>579</v>
      </c>
      <c r="I1265" s="104" t="s">
        <v>334</v>
      </c>
      <c r="J1265" s="104" t="s">
        <v>334</v>
      </c>
      <c r="K1265" s="292">
        <v>4</v>
      </c>
      <c r="L1265" s="292">
        <v>12</v>
      </c>
      <c r="M1265" s="302">
        <v>30000</v>
      </c>
      <c r="N1265" s="292">
        <v>2</v>
      </c>
      <c r="O1265" s="292">
        <v>6</v>
      </c>
      <c r="P1265" s="302">
        <f t="shared" si="27"/>
        <v>15000</v>
      </c>
      <c r="Q1265" s="292">
        <v>4</v>
      </c>
      <c r="R1265" s="292">
        <v>12</v>
      </c>
    </row>
    <row r="1266" spans="1:18" s="40" customFormat="1" ht="24" x14ac:dyDescent="0.2">
      <c r="A1266" s="322" t="s">
        <v>1621</v>
      </c>
      <c r="B1266" s="295" t="s">
        <v>8075</v>
      </c>
      <c r="C1266" s="297" t="s">
        <v>153</v>
      </c>
      <c r="D1266" s="297" t="s">
        <v>655</v>
      </c>
      <c r="E1266" s="438">
        <v>1400</v>
      </c>
      <c r="F1266" s="130" t="s">
        <v>828</v>
      </c>
      <c r="G1266" s="104" t="s">
        <v>829</v>
      </c>
      <c r="H1266" s="104" t="s">
        <v>655</v>
      </c>
      <c r="I1266" s="104" t="s">
        <v>651</v>
      </c>
      <c r="J1266" s="104" t="s">
        <v>651</v>
      </c>
      <c r="K1266" s="292">
        <v>4</v>
      </c>
      <c r="L1266" s="292">
        <v>12</v>
      </c>
      <c r="M1266" s="302">
        <v>16800</v>
      </c>
      <c r="N1266" s="292">
        <v>2</v>
      </c>
      <c r="O1266" s="292">
        <v>6</v>
      </c>
      <c r="P1266" s="302">
        <f t="shared" si="27"/>
        <v>8400</v>
      </c>
      <c r="Q1266" s="292">
        <v>4</v>
      </c>
      <c r="R1266" s="292">
        <v>12</v>
      </c>
    </row>
    <row r="1267" spans="1:18" s="40" customFormat="1" ht="24" x14ac:dyDescent="0.2">
      <c r="A1267" s="322" t="s">
        <v>1621</v>
      </c>
      <c r="B1267" s="295" t="s">
        <v>8075</v>
      </c>
      <c r="C1267" s="297" t="s">
        <v>153</v>
      </c>
      <c r="D1267" s="297" t="s">
        <v>679</v>
      </c>
      <c r="E1267" s="438">
        <v>2800</v>
      </c>
      <c r="F1267" s="130" t="s">
        <v>830</v>
      </c>
      <c r="G1267" s="104" t="s">
        <v>831</v>
      </c>
      <c r="H1267" s="104" t="s">
        <v>679</v>
      </c>
      <c r="I1267" s="104" t="s">
        <v>589</v>
      </c>
      <c r="J1267" s="104" t="s">
        <v>589</v>
      </c>
      <c r="K1267" s="292">
        <v>4</v>
      </c>
      <c r="L1267" s="292">
        <v>12</v>
      </c>
      <c r="M1267" s="302">
        <v>33600</v>
      </c>
      <c r="N1267" s="292">
        <v>2</v>
      </c>
      <c r="O1267" s="292">
        <v>6</v>
      </c>
      <c r="P1267" s="302">
        <f t="shared" si="27"/>
        <v>16800</v>
      </c>
      <c r="Q1267" s="292">
        <v>4</v>
      </c>
      <c r="R1267" s="292">
        <v>12</v>
      </c>
    </row>
    <row r="1268" spans="1:18" s="40" customFormat="1" ht="24" x14ac:dyDescent="0.2">
      <c r="A1268" s="322" t="s">
        <v>1621</v>
      </c>
      <c r="B1268" s="295" t="s">
        <v>8075</v>
      </c>
      <c r="C1268" s="297" t="s">
        <v>153</v>
      </c>
      <c r="D1268" s="297" t="s">
        <v>648</v>
      </c>
      <c r="E1268" s="438">
        <v>1800</v>
      </c>
      <c r="F1268" s="130" t="s">
        <v>832</v>
      </c>
      <c r="G1268" s="104" t="s">
        <v>833</v>
      </c>
      <c r="H1268" s="104" t="s">
        <v>648</v>
      </c>
      <c r="I1268" s="104" t="s">
        <v>651</v>
      </c>
      <c r="J1268" s="104" t="s">
        <v>651</v>
      </c>
      <c r="K1268" s="292">
        <v>4</v>
      </c>
      <c r="L1268" s="292">
        <v>12</v>
      </c>
      <c r="M1268" s="302">
        <v>21600</v>
      </c>
      <c r="N1268" s="292">
        <v>2</v>
      </c>
      <c r="O1268" s="292">
        <v>6</v>
      </c>
      <c r="P1268" s="302">
        <f t="shared" si="27"/>
        <v>10800</v>
      </c>
      <c r="Q1268" s="292">
        <v>4</v>
      </c>
      <c r="R1268" s="292">
        <v>12</v>
      </c>
    </row>
    <row r="1269" spans="1:18" s="40" customFormat="1" ht="24" x14ac:dyDescent="0.2">
      <c r="A1269" s="322" t="s">
        <v>1621</v>
      </c>
      <c r="B1269" s="295" t="s">
        <v>8075</v>
      </c>
      <c r="C1269" s="297" t="s">
        <v>153</v>
      </c>
      <c r="D1269" s="297" t="s">
        <v>579</v>
      </c>
      <c r="E1269" s="438">
        <v>1800</v>
      </c>
      <c r="F1269" s="130" t="s">
        <v>834</v>
      </c>
      <c r="G1269" s="104" t="s">
        <v>835</v>
      </c>
      <c r="H1269" s="104" t="s">
        <v>579</v>
      </c>
      <c r="I1269" s="104" t="s">
        <v>334</v>
      </c>
      <c r="J1269" s="104" t="s">
        <v>334</v>
      </c>
      <c r="K1269" s="292">
        <v>4</v>
      </c>
      <c r="L1269" s="292">
        <v>12</v>
      </c>
      <c r="M1269" s="302">
        <v>21600</v>
      </c>
      <c r="N1269" s="292">
        <v>2</v>
      </c>
      <c r="O1269" s="292">
        <v>6</v>
      </c>
      <c r="P1269" s="302">
        <f t="shared" si="27"/>
        <v>10800</v>
      </c>
      <c r="Q1269" s="292">
        <v>4</v>
      </c>
      <c r="R1269" s="292">
        <v>12</v>
      </c>
    </row>
    <row r="1270" spans="1:18" s="40" customFormat="1" ht="24" x14ac:dyDescent="0.2">
      <c r="A1270" s="322" t="s">
        <v>1621</v>
      </c>
      <c r="B1270" s="295" t="s">
        <v>8075</v>
      </c>
      <c r="C1270" s="297" t="s">
        <v>153</v>
      </c>
      <c r="D1270" s="297" t="s">
        <v>717</v>
      </c>
      <c r="E1270" s="438">
        <v>1800</v>
      </c>
      <c r="F1270" s="130" t="s">
        <v>836</v>
      </c>
      <c r="G1270" s="104" t="s">
        <v>837</v>
      </c>
      <c r="H1270" s="104" t="s">
        <v>717</v>
      </c>
      <c r="I1270" s="104" t="s">
        <v>334</v>
      </c>
      <c r="J1270" s="104" t="s">
        <v>334</v>
      </c>
      <c r="K1270" s="292">
        <v>4</v>
      </c>
      <c r="L1270" s="292">
        <v>12</v>
      </c>
      <c r="M1270" s="302">
        <v>21600</v>
      </c>
      <c r="N1270" s="292">
        <v>2</v>
      </c>
      <c r="O1270" s="292">
        <v>6</v>
      </c>
      <c r="P1270" s="302">
        <f t="shared" si="27"/>
        <v>10800</v>
      </c>
      <c r="Q1270" s="292">
        <v>4</v>
      </c>
      <c r="R1270" s="292">
        <v>12</v>
      </c>
    </row>
    <row r="1271" spans="1:18" s="40" customFormat="1" ht="24" x14ac:dyDescent="0.2">
      <c r="A1271" s="322" t="s">
        <v>1621</v>
      </c>
      <c r="B1271" s="295" t="s">
        <v>8075</v>
      </c>
      <c r="C1271" s="297" t="s">
        <v>153</v>
      </c>
      <c r="D1271" s="297" t="s">
        <v>579</v>
      </c>
      <c r="E1271" s="438">
        <v>1800</v>
      </c>
      <c r="F1271" s="130" t="s">
        <v>838</v>
      </c>
      <c r="G1271" s="104" t="s">
        <v>839</v>
      </c>
      <c r="H1271" s="104" t="s">
        <v>579</v>
      </c>
      <c r="I1271" s="104" t="s">
        <v>334</v>
      </c>
      <c r="J1271" s="104" t="s">
        <v>334</v>
      </c>
      <c r="K1271" s="292">
        <v>4</v>
      </c>
      <c r="L1271" s="292">
        <v>12</v>
      </c>
      <c r="M1271" s="302">
        <v>21600</v>
      </c>
      <c r="N1271" s="292">
        <v>2</v>
      </c>
      <c r="O1271" s="292">
        <v>6</v>
      </c>
      <c r="P1271" s="302">
        <f t="shared" si="27"/>
        <v>10800</v>
      </c>
      <c r="Q1271" s="292">
        <v>4</v>
      </c>
      <c r="R1271" s="292">
        <v>12</v>
      </c>
    </row>
    <row r="1272" spans="1:18" s="40" customFormat="1" ht="24" x14ac:dyDescent="0.2">
      <c r="A1272" s="322" t="s">
        <v>1621</v>
      </c>
      <c r="B1272" s="295" t="s">
        <v>8075</v>
      </c>
      <c r="C1272" s="297" t="s">
        <v>153</v>
      </c>
      <c r="D1272" s="297" t="s">
        <v>682</v>
      </c>
      <c r="E1272" s="438">
        <v>6000</v>
      </c>
      <c r="F1272" s="130" t="s">
        <v>840</v>
      </c>
      <c r="G1272" s="104" t="s">
        <v>841</v>
      </c>
      <c r="H1272" s="104" t="s">
        <v>682</v>
      </c>
      <c r="I1272" s="104" t="s">
        <v>589</v>
      </c>
      <c r="J1272" s="104" t="s">
        <v>589</v>
      </c>
      <c r="K1272" s="292">
        <v>4</v>
      </c>
      <c r="L1272" s="292">
        <v>12</v>
      </c>
      <c r="M1272" s="302">
        <v>72000</v>
      </c>
      <c r="N1272" s="292">
        <v>2</v>
      </c>
      <c r="O1272" s="292">
        <v>6</v>
      </c>
      <c r="P1272" s="302">
        <f t="shared" si="27"/>
        <v>36000</v>
      </c>
      <c r="Q1272" s="292">
        <v>4</v>
      </c>
      <c r="R1272" s="292">
        <v>12</v>
      </c>
    </row>
    <row r="1273" spans="1:18" s="40" customFormat="1" ht="24" x14ac:dyDescent="0.2">
      <c r="A1273" s="322" t="s">
        <v>1621</v>
      </c>
      <c r="B1273" s="295" t="s">
        <v>8075</v>
      </c>
      <c r="C1273" s="297" t="s">
        <v>153</v>
      </c>
      <c r="D1273" s="297" t="s">
        <v>586</v>
      </c>
      <c r="E1273" s="438">
        <v>2800</v>
      </c>
      <c r="F1273" s="130" t="s">
        <v>842</v>
      </c>
      <c r="G1273" s="104" t="s">
        <v>843</v>
      </c>
      <c r="H1273" s="104" t="s">
        <v>586</v>
      </c>
      <c r="I1273" s="104" t="s">
        <v>589</v>
      </c>
      <c r="J1273" s="104" t="s">
        <v>589</v>
      </c>
      <c r="K1273" s="292">
        <v>4</v>
      </c>
      <c r="L1273" s="292">
        <v>12</v>
      </c>
      <c r="M1273" s="302">
        <v>33600</v>
      </c>
      <c r="N1273" s="292">
        <v>2</v>
      </c>
      <c r="O1273" s="292">
        <v>6</v>
      </c>
      <c r="P1273" s="302">
        <f t="shared" si="27"/>
        <v>16800</v>
      </c>
      <c r="Q1273" s="292">
        <v>4</v>
      </c>
      <c r="R1273" s="292">
        <v>12</v>
      </c>
    </row>
    <row r="1274" spans="1:18" s="40" customFormat="1" ht="24" x14ac:dyDescent="0.2">
      <c r="A1274" s="322" t="s">
        <v>1621</v>
      </c>
      <c r="B1274" s="295" t="s">
        <v>8075</v>
      </c>
      <c r="C1274" s="297" t="s">
        <v>153</v>
      </c>
      <c r="D1274" s="297" t="s">
        <v>590</v>
      </c>
      <c r="E1274" s="438">
        <v>3500</v>
      </c>
      <c r="F1274" s="130" t="s">
        <v>844</v>
      </c>
      <c r="G1274" s="104" t="s">
        <v>845</v>
      </c>
      <c r="H1274" s="104" t="s">
        <v>590</v>
      </c>
      <c r="I1274" s="104" t="s">
        <v>589</v>
      </c>
      <c r="J1274" s="104" t="s">
        <v>589</v>
      </c>
      <c r="K1274" s="292">
        <v>4</v>
      </c>
      <c r="L1274" s="292">
        <v>12</v>
      </c>
      <c r="M1274" s="302">
        <v>42000</v>
      </c>
      <c r="N1274" s="292">
        <v>2</v>
      </c>
      <c r="O1274" s="292">
        <v>6</v>
      </c>
      <c r="P1274" s="302">
        <f t="shared" si="27"/>
        <v>21000</v>
      </c>
      <c r="Q1274" s="292">
        <v>4</v>
      </c>
      <c r="R1274" s="292">
        <v>12</v>
      </c>
    </row>
    <row r="1275" spans="1:18" s="40" customFormat="1" ht="24" x14ac:dyDescent="0.2">
      <c r="A1275" s="322" t="s">
        <v>1621</v>
      </c>
      <c r="B1275" s="295" t="s">
        <v>8075</v>
      </c>
      <c r="C1275" s="297" t="s">
        <v>153</v>
      </c>
      <c r="D1275" s="297" t="s">
        <v>597</v>
      </c>
      <c r="E1275" s="438">
        <v>2800</v>
      </c>
      <c r="F1275" s="130" t="s">
        <v>846</v>
      </c>
      <c r="G1275" s="104" t="s">
        <v>847</v>
      </c>
      <c r="H1275" s="104" t="s">
        <v>597</v>
      </c>
      <c r="I1275" s="104" t="s">
        <v>589</v>
      </c>
      <c r="J1275" s="104" t="s">
        <v>589</v>
      </c>
      <c r="K1275" s="292">
        <v>4</v>
      </c>
      <c r="L1275" s="292">
        <v>12</v>
      </c>
      <c r="M1275" s="302">
        <v>33600</v>
      </c>
      <c r="N1275" s="292">
        <v>2</v>
      </c>
      <c r="O1275" s="292">
        <v>6</v>
      </c>
      <c r="P1275" s="302">
        <f t="shared" si="27"/>
        <v>16800</v>
      </c>
      <c r="Q1275" s="292">
        <v>4</v>
      </c>
      <c r="R1275" s="292">
        <v>12</v>
      </c>
    </row>
    <row r="1276" spans="1:18" s="40" customFormat="1" ht="24" x14ac:dyDescent="0.2">
      <c r="A1276" s="322" t="s">
        <v>1621</v>
      </c>
      <c r="B1276" s="295" t="s">
        <v>8075</v>
      </c>
      <c r="C1276" s="297" t="s">
        <v>153</v>
      </c>
      <c r="D1276" s="297" t="s">
        <v>648</v>
      </c>
      <c r="E1276" s="438">
        <v>1800</v>
      </c>
      <c r="F1276" s="130" t="s">
        <v>848</v>
      </c>
      <c r="G1276" s="104" t="s">
        <v>849</v>
      </c>
      <c r="H1276" s="104" t="s">
        <v>648</v>
      </c>
      <c r="I1276" s="104" t="s">
        <v>651</v>
      </c>
      <c r="J1276" s="104" t="s">
        <v>651</v>
      </c>
      <c r="K1276" s="292">
        <v>4</v>
      </c>
      <c r="L1276" s="292">
        <v>12</v>
      </c>
      <c r="M1276" s="302">
        <v>21600</v>
      </c>
      <c r="N1276" s="292">
        <v>2</v>
      </c>
      <c r="O1276" s="292">
        <v>6</v>
      </c>
      <c r="P1276" s="302">
        <f t="shared" si="27"/>
        <v>10800</v>
      </c>
      <c r="Q1276" s="292">
        <v>4</v>
      </c>
      <c r="R1276" s="292">
        <v>12</v>
      </c>
    </row>
    <row r="1277" spans="1:18" s="40" customFormat="1" ht="24" x14ac:dyDescent="0.2">
      <c r="A1277" s="322" t="s">
        <v>1621</v>
      </c>
      <c r="B1277" s="295" t="s">
        <v>8075</v>
      </c>
      <c r="C1277" s="297" t="s">
        <v>153</v>
      </c>
      <c r="D1277" s="297" t="s">
        <v>655</v>
      </c>
      <c r="E1277" s="438">
        <v>1400</v>
      </c>
      <c r="F1277" s="130" t="s">
        <v>850</v>
      </c>
      <c r="G1277" s="104" t="s">
        <v>851</v>
      </c>
      <c r="H1277" s="104" t="s">
        <v>655</v>
      </c>
      <c r="I1277" s="104" t="s">
        <v>651</v>
      </c>
      <c r="J1277" s="104" t="s">
        <v>651</v>
      </c>
      <c r="K1277" s="292">
        <v>4</v>
      </c>
      <c r="L1277" s="292">
        <v>12</v>
      </c>
      <c r="M1277" s="302">
        <v>16800</v>
      </c>
      <c r="N1277" s="292">
        <v>2</v>
      </c>
      <c r="O1277" s="292">
        <v>6</v>
      </c>
      <c r="P1277" s="302">
        <f t="shared" si="27"/>
        <v>8400</v>
      </c>
      <c r="Q1277" s="292">
        <v>4</v>
      </c>
      <c r="R1277" s="292">
        <v>12</v>
      </c>
    </row>
    <row r="1278" spans="1:18" s="40" customFormat="1" ht="24" x14ac:dyDescent="0.2">
      <c r="A1278" s="322" t="s">
        <v>1621</v>
      </c>
      <c r="B1278" s="295" t="s">
        <v>8075</v>
      </c>
      <c r="C1278" s="297" t="s">
        <v>153</v>
      </c>
      <c r="D1278" s="297" t="s">
        <v>821</v>
      </c>
      <c r="E1278" s="438">
        <v>1800</v>
      </c>
      <c r="F1278" s="130" t="s">
        <v>852</v>
      </c>
      <c r="G1278" s="104" t="s">
        <v>853</v>
      </c>
      <c r="H1278" s="104" t="s">
        <v>821</v>
      </c>
      <c r="I1278" s="104" t="s">
        <v>334</v>
      </c>
      <c r="J1278" s="104" t="s">
        <v>334</v>
      </c>
      <c r="K1278" s="292">
        <v>4</v>
      </c>
      <c r="L1278" s="292">
        <v>12</v>
      </c>
      <c r="M1278" s="302">
        <v>21600</v>
      </c>
      <c r="N1278" s="292">
        <v>2</v>
      </c>
      <c r="O1278" s="292">
        <v>6</v>
      </c>
      <c r="P1278" s="302">
        <f t="shared" si="27"/>
        <v>10800</v>
      </c>
      <c r="Q1278" s="292">
        <v>4</v>
      </c>
      <c r="R1278" s="292">
        <v>12</v>
      </c>
    </row>
    <row r="1279" spans="1:18" s="40" customFormat="1" ht="24" x14ac:dyDescent="0.2">
      <c r="A1279" s="322" t="s">
        <v>1621</v>
      </c>
      <c r="B1279" s="295" t="s">
        <v>8075</v>
      </c>
      <c r="C1279" s="297" t="s">
        <v>153</v>
      </c>
      <c r="D1279" s="297" t="s">
        <v>586</v>
      </c>
      <c r="E1279" s="438">
        <v>2800</v>
      </c>
      <c r="F1279" s="130" t="s">
        <v>854</v>
      </c>
      <c r="G1279" s="104" t="s">
        <v>855</v>
      </c>
      <c r="H1279" s="104" t="s">
        <v>586</v>
      </c>
      <c r="I1279" s="104" t="s">
        <v>589</v>
      </c>
      <c r="J1279" s="104" t="s">
        <v>589</v>
      </c>
      <c r="K1279" s="292">
        <v>4</v>
      </c>
      <c r="L1279" s="292">
        <v>12</v>
      </c>
      <c r="M1279" s="302">
        <v>33600</v>
      </c>
      <c r="N1279" s="292">
        <v>2</v>
      </c>
      <c r="O1279" s="292">
        <v>6</v>
      </c>
      <c r="P1279" s="302">
        <f t="shared" si="27"/>
        <v>16800</v>
      </c>
      <c r="Q1279" s="292">
        <v>4</v>
      </c>
      <c r="R1279" s="292">
        <v>12</v>
      </c>
    </row>
    <row r="1280" spans="1:18" s="40" customFormat="1" ht="24" x14ac:dyDescent="0.2">
      <c r="A1280" s="322" t="s">
        <v>1621</v>
      </c>
      <c r="B1280" s="295" t="s">
        <v>8075</v>
      </c>
      <c r="C1280" s="297" t="s">
        <v>153</v>
      </c>
      <c r="D1280" s="297" t="s">
        <v>648</v>
      </c>
      <c r="E1280" s="438">
        <v>1800</v>
      </c>
      <c r="F1280" s="130" t="s">
        <v>856</v>
      </c>
      <c r="G1280" s="104" t="s">
        <v>857</v>
      </c>
      <c r="H1280" s="104" t="s">
        <v>648</v>
      </c>
      <c r="I1280" s="104" t="s">
        <v>651</v>
      </c>
      <c r="J1280" s="104" t="s">
        <v>651</v>
      </c>
      <c r="K1280" s="292">
        <v>4</v>
      </c>
      <c r="L1280" s="292">
        <v>12</v>
      </c>
      <c r="M1280" s="302">
        <v>21600</v>
      </c>
      <c r="N1280" s="292">
        <v>2</v>
      </c>
      <c r="O1280" s="292">
        <v>6</v>
      </c>
      <c r="P1280" s="302">
        <f t="shared" si="27"/>
        <v>10800</v>
      </c>
      <c r="Q1280" s="292">
        <v>4</v>
      </c>
      <c r="R1280" s="292">
        <v>12</v>
      </c>
    </row>
    <row r="1281" spans="1:18" s="40" customFormat="1" ht="24" x14ac:dyDescent="0.2">
      <c r="A1281" s="322" t="s">
        <v>1621</v>
      </c>
      <c r="B1281" s="295" t="s">
        <v>8075</v>
      </c>
      <c r="C1281" s="297" t="s">
        <v>153</v>
      </c>
      <c r="D1281" s="297" t="s">
        <v>579</v>
      </c>
      <c r="E1281" s="438">
        <v>1800</v>
      </c>
      <c r="F1281" s="130" t="s">
        <v>858</v>
      </c>
      <c r="G1281" s="104" t="s">
        <v>859</v>
      </c>
      <c r="H1281" s="104" t="s">
        <v>579</v>
      </c>
      <c r="I1281" s="104" t="s">
        <v>334</v>
      </c>
      <c r="J1281" s="104" t="s">
        <v>334</v>
      </c>
      <c r="K1281" s="292">
        <v>4</v>
      </c>
      <c r="L1281" s="292">
        <v>12</v>
      </c>
      <c r="M1281" s="302">
        <v>21600</v>
      </c>
      <c r="N1281" s="292">
        <v>2</v>
      </c>
      <c r="O1281" s="292">
        <v>6</v>
      </c>
      <c r="P1281" s="302">
        <f t="shared" si="27"/>
        <v>10800</v>
      </c>
      <c r="Q1281" s="292">
        <v>4</v>
      </c>
      <c r="R1281" s="292">
        <v>12</v>
      </c>
    </row>
    <row r="1282" spans="1:18" s="40" customFormat="1" ht="24" x14ac:dyDescent="0.2">
      <c r="A1282" s="322" t="s">
        <v>1621</v>
      </c>
      <c r="B1282" s="295" t="s">
        <v>8075</v>
      </c>
      <c r="C1282" s="297" t="s">
        <v>153</v>
      </c>
      <c r="D1282" s="297" t="s">
        <v>579</v>
      </c>
      <c r="E1282" s="438">
        <v>1800</v>
      </c>
      <c r="F1282" s="130" t="s">
        <v>860</v>
      </c>
      <c r="G1282" s="104" t="s">
        <v>861</v>
      </c>
      <c r="H1282" s="104" t="s">
        <v>579</v>
      </c>
      <c r="I1282" s="104" t="s">
        <v>334</v>
      </c>
      <c r="J1282" s="104" t="s">
        <v>334</v>
      </c>
      <c r="K1282" s="292">
        <v>4</v>
      </c>
      <c r="L1282" s="292">
        <v>12</v>
      </c>
      <c r="M1282" s="302">
        <v>21600</v>
      </c>
      <c r="N1282" s="292">
        <v>2</v>
      </c>
      <c r="O1282" s="292">
        <v>6</v>
      </c>
      <c r="P1282" s="302">
        <f t="shared" si="27"/>
        <v>10800</v>
      </c>
      <c r="Q1282" s="292">
        <v>4</v>
      </c>
      <c r="R1282" s="292">
        <v>12</v>
      </c>
    </row>
    <row r="1283" spans="1:18" s="40" customFormat="1" ht="24" x14ac:dyDescent="0.2">
      <c r="A1283" s="322" t="s">
        <v>1621</v>
      </c>
      <c r="B1283" s="295" t="s">
        <v>8075</v>
      </c>
      <c r="C1283" s="297" t="s">
        <v>153</v>
      </c>
      <c r="D1283" s="297" t="s">
        <v>597</v>
      </c>
      <c r="E1283" s="438">
        <v>2800</v>
      </c>
      <c r="F1283" s="130" t="s">
        <v>862</v>
      </c>
      <c r="G1283" s="104" t="s">
        <v>863</v>
      </c>
      <c r="H1283" s="104" t="s">
        <v>597</v>
      </c>
      <c r="I1283" s="104" t="s">
        <v>589</v>
      </c>
      <c r="J1283" s="104" t="s">
        <v>589</v>
      </c>
      <c r="K1283" s="292">
        <v>4</v>
      </c>
      <c r="L1283" s="292">
        <v>12</v>
      </c>
      <c r="M1283" s="302">
        <v>33600</v>
      </c>
      <c r="N1283" s="292">
        <v>2</v>
      </c>
      <c r="O1283" s="292">
        <v>6</v>
      </c>
      <c r="P1283" s="302">
        <f t="shared" si="27"/>
        <v>16800</v>
      </c>
      <c r="Q1283" s="292">
        <v>4</v>
      </c>
      <c r="R1283" s="292">
        <v>12</v>
      </c>
    </row>
    <row r="1284" spans="1:18" s="40" customFormat="1" ht="24" x14ac:dyDescent="0.2">
      <c r="A1284" s="322" t="s">
        <v>1621</v>
      </c>
      <c r="B1284" s="295" t="s">
        <v>8075</v>
      </c>
      <c r="C1284" s="297" t="s">
        <v>153</v>
      </c>
      <c r="D1284" s="297" t="s">
        <v>656</v>
      </c>
      <c r="E1284" s="438">
        <v>2800</v>
      </c>
      <c r="F1284" s="130" t="s">
        <v>864</v>
      </c>
      <c r="G1284" s="104" t="s">
        <v>865</v>
      </c>
      <c r="H1284" s="104" t="s">
        <v>656</v>
      </c>
      <c r="I1284" s="104" t="s">
        <v>589</v>
      </c>
      <c r="J1284" s="104" t="s">
        <v>589</v>
      </c>
      <c r="K1284" s="292">
        <v>4</v>
      </c>
      <c r="L1284" s="292">
        <v>12</v>
      </c>
      <c r="M1284" s="302">
        <v>33600</v>
      </c>
      <c r="N1284" s="292">
        <v>2</v>
      </c>
      <c r="O1284" s="292">
        <v>6</v>
      </c>
      <c r="P1284" s="302">
        <f t="shared" si="27"/>
        <v>16800</v>
      </c>
      <c r="Q1284" s="292">
        <v>4</v>
      </c>
      <c r="R1284" s="292">
        <v>12</v>
      </c>
    </row>
    <row r="1285" spans="1:18" s="40" customFormat="1" ht="24" x14ac:dyDescent="0.2">
      <c r="A1285" s="322" t="s">
        <v>1621</v>
      </c>
      <c r="B1285" s="295" t="s">
        <v>8075</v>
      </c>
      <c r="C1285" s="297" t="s">
        <v>153</v>
      </c>
      <c r="D1285" s="297" t="s">
        <v>866</v>
      </c>
      <c r="E1285" s="438">
        <v>2800</v>
      </c>
      <c r="F1285" s="130" t="s">
        <v>867</v>
      </c>
      <c r="G1285" s="104" t="s">
        <v>868</v>
      </c>
      <c r="H1285" s="104" t="s">
        <v>866</v>
      </c>
      <c r="I1285" s="104" t="s">
        <v>589</v>
      </c>
      <c r="J1285" s="104" t="s">
        <v>589</v>
      </c>
      <c r="K1285" s="292">
        <v>4</v>
      </c>
      <c r="L1285" s="292">
        <v>12</v>
      </c>
      <c r="M1285" s="302">
        <v>33600</v>
      </c>
      <c r="N1285" s="292">
        <v>2</v>
      </c>
      <c r="O1285" s="292">
        <v>6</v>
      </c>
      <c r="P1285" s="302">
        <f t="shared" si="27"/>
        <v>16800</v>
      </c>
      <c r="Q1285" s="292">
        <v>4</v>
      </c>
      <c r="R1285" s="292">
        <v>12</v>
      </c>
    </row>
    <row r="1286" spans="1:18" s="40" customFormat="1" ht="24" x14ac:dyDescent="0.2">
      <c r="A1286" s="322" t="s">
        <v>1621</v>
      </c>
      <c r="B1286" s="295" t="s">
        <v>8075</v>
      </c>
      <c r="C1286" s="297" t="s">
        <v>153</v>
      </c>
      <c r="D1286" s="297" t="s">
        <v>586</v>
      </c>
      <c r="E1286" s="438">
        <v>3500</v>
      </c>
      <c r="F1286" s="130" t="s">
        <v>869</v>
      </c>
      <c r="G1286" s="104" t="s">
        <v>870</v>
      </c>
      <c r="H1286" s="104" t="s">
        <v>586</v>
      </c>
      <c r="I1286" s="104" t="s">
        <v>589</v>
      </c>
      <c r="J1286" s="104" t="s">
        <v>589</v>
      </c>
      <c r="K1286" s="292">
        <v>4</v>
      </c>
      <c r="L1286" s="292">
        <v>12</v>
      </c>
      <c r="M1286" s="302">
        <v>42000</v>
      </c>
      <c r="N1286" s="292">
        <v>2</v>
      </c>
      <c r="O1286" s="292">
        <v>6</v>
      </c>
      <c r="P1286" s="302">
        <f t="shared" si="27"/>
        <v>21000</v>
      </c>
      <c r="Q1286" s="292">
        <v>4</v>
      </c>
      <c r="R1286" s="292">
        <v>12</v>
      </c>
    </row>
    <row r="1287" spans="1:18" s="40" customFormat="1" ht="24" x14ac:dyDescent="0.2">
      <c r="A1287" s="322" t="s">
        <v>1621</v>
      </c>
      <c r="B1287" s="295" t="s">
        <v>8075</v>
      </c>
      <c r="C1287" s="297" t="s">
        <v>153</v>
      </c>
      <c r="D1287" s="297" t="s">
        <v>717</v>
      </c>
      <c r="E1287" s="438">
        <v>1800</v>
      </c>
      <c r="F1287" s="130" t="s">
        <v>871</v>
      </c>
      <c r="G1287" s="104" t="s">
        <v>872</v>
      </c>
      <c r="H1287" s="104" t="s">
        <v>717</v>
      </c>
      <c r="I1287" s="104" t="s">
        <v>334</v>
      </c>
      <c r="J1287" s="104" t="s">
        <v>334</v>
      </c>
      <c r="K1287" s="292">
        <v>4</v>
      </c>
      <c r="L1287" s="292">
        <v>12</v>
      </c>
      <c r="M1287" s="302">
        <v>21600</v>
      </c>
      <c r="N1287" s="292">
        <v>2</v>
      </c>
      <c r="O1287" s="292">
        <v>6</v>
      </c>
      <c r="P1287" s="302">
        <f t="shared" si="27"/>
        <v>10800</v>
      </c>
      <c r="Q1287" s="292">
        <v>4</v>
      </c>
      <c r="R1287" s="292">
        <v>12</v>
      </c>
    </row>
    <row r="1288" spans="1:18" s="40" customFormat="1" ht="24" x14ac:dyDescent="0.2">
      <c r="A1288" s="322" t="s">
        <v>1621</v>
      </c>
      <c r="B1288" s="295" t="s">
        <v>8075</v>
      </c>
      <c r="C1288" s="297" t="s">
        <v>153</v>
      </c>
      <c r="D1288" s="297" t="s">
        <v>655</v>
      </c>
      <c r="E1288" s="438">
        <v>1400</v>
      </c>
      <c r="F1288" s="130" t="s">
        <v>873</v>
      </c>
      <c r="G1288" s="104" t="s">
        <v>874</v>
      </c>
      <c r="H1288" s="104" t="s">
        <v>655</v>
      </c>
      <c r="I1288" s="104" t="s">
        <v>651</v>
      </c>
      <c r="J1288" s="104" t="s">
        <v>651</v>
      </c>
      <c r="K1288" s="292">
        <v>4</v>
      </c>
      <c r="L1288" s="292">
        <v>12</v>
      </c>
      <c r="M1288" s="302">
        <v>16800</v>
      </c>
      <c r="N1288" s="292">
        <v>2</v>
      </c>
      <c r="O1288" s="292">
        <v>6</v>
      </c>
      <c r="P1288" s="302">
        <f t="shared" si="27"/>
        <v>8400</v>
      </c>
      <c r="Q1288" s="292">
        <v>4</v>
      </c>
      <c r="R1288" s="292">
        <v>12</v>
      </c>
    </row>
    <row r="1289" spans="1:18" s="40" customFormat="1" ht="24" x14ac:dyDescent="0.2">
      <c r="A1289" s="322" t="s">
        <v>1621</v>
      </c>
      <c r="B1289" s="295" t="s">
        <v>8075</v>
      </c>
      <c r="C1289" s="297" t="s">
        <v>153</v>
      </c>
      <c r="D1289" s="297" t="s">
        <v>648</v>
      </c>
      <c r="E1289" s="438">
        <v>2000</v>
      </c>
      <c r="F1289" s="130" t="s">
        <v>875</v>
      </c>
      <c r="G1289" s="104" t="s">
        <v>876</v>
      </c>
      <c r="H1289" s="104" t="s">
        <v>648</v>
      </c>
      <c r="I1289" s="104" t="s">
        <v>651</v>
      </c>
      <c r="J1289" s="104" t="s">
        <v>651</v>
      </c>
      <c r="K1289" s="292">
        <v>4</v>
      </c>
      <c r="L1289" s="292">
        <v>12</v>
      </c>
      <c r="M1289" s="302">
        <v>24000</v>
      </c>
      <c r="N1289" s="292">
        <v>2</v>
      </c>
      <c r="O1289" s="292">
        <v>6</v>
      </c>
      <c r="P1289" s="302">
        <f t="shared" ref="P1289:P1352" si="28">E1289*O1289</f>
        <v>12000</v>
      </c>
      <c r="Q1289" s="292">
        <v>4</v>
      </c>
      <c r="R1289" s="292">
        <v>12</v>
      </c>
    </row>
    <row r="1290" spans="1:18" s="40" customFormat="1" ht="24" x14ac:dyDescent="0.2">
      <c r="A1290" s="322" t="s">
        <v>1621</v>
      </c>
      <c r="B1290" s="295" t="s">
        <v>8075</v>
      </c>
      <c r="C1290" s="297" t="s">
        <v>153</v>
      </c>
      <c r="D1290" s="297" t="s">
        <v>579</v>
      </c>
      <c r="E1290" s="438">
        <v>2500</v>
      </c>
      <c r="F1290" s="130" t="s">
        <v>877</v>
      </c>
      <c r="G1290" s="104" t="s">
        <v>878</v>
      </c>
      <c r="H1290" s="104" t="s">
        <v>579</v>
      </c>
      <c r="I1290" s="104" t="s">
        <v>334</v>
      </c>
      <c r="J1290" s="104" t="s">
        <v>334</v>
      </c>
      <c r="K1290" s="292">
        <v>4</v>
      </c>
      <c r="L1290" s="292">
        <v>12</v>
      </c>
      <c r="M1290" s="302">
        <v>30000</v>
      </c>
      <c r="N1290" s="292">
        <v>2</v>
      </c>
      <c r="O1290" s="292">
        <v>6</v>
      </c>
      <c r="P1290" s="302">
        <f t="shared" si="28"/>
        <v>15000</v>
      </c>
      <c r="Q1290" s="292">
        <v>4</v>
      </c>
      <c r="R1290" s="292">
        <v>12</v>
      </c>
    </row>
    <row r="1291" spans="1:18" s="40" customFormat="1" ht="24" x14ac:dyDescent="0.2">
      <c r="A1291" s="322" t="s">
        <v>1621</v>
      </c>
      <c r="B1291" s="295" t="s">
        <v>8075</v>
      </c>
      <c r="C1291" s="297" t="s">
        <v>153</v>
      </c>
      <c r="D1291" s="297" t="s">
        <v>648</v>
      </c>
      <c r="E1291" s="438">
        <v>1800</v>
      </c>
      <c r="F1291" s="130" t="s">
        <v>879</v>
      </c>
      <c r="G1291" s="104" t="s">
        <v>880</v>
      </c>
      <c r="H1291" s="104" t="s">
        <v>648</v>
      </c>
      <c r="I1291" s="104" t="s">
        <v>651</v>
      </c>
      <c r="J1291" s="104" t="s">
        <v>651</v>
      </c>
      <c r="K1291" s="292">
        <v>4</v>
      </c>
      <c r="L1291" s="292">
        <v>12</v>
      </c>
      <c r="M1291" s="302">
        <v>21600</v>
      </c>
      <c r="N1291" s="292">
        <v>2</v>
      </c>
      <c r="O1291" s="292">
        <v>6</v>
      </c>
      <c r="P1291" s="302">
        <f t="shared" si="28"/>
        <v>10800</v>
      </c>
      <c r="Q1291" s="292">
        <v>4</v>
      </c>
      <c r="R1291" s="292">
        <v>12</v>
      </c>
    </row>
    <row r="1292" spans="1:18" s="40" customFormat="1" ht="24" x14ac:dyDescent="0.2">
      <c r="A1292" s="322" t="s">
        <v>1621</v>
      </c>
      <c r="B1292" s="295" t="s">
        <v>8075</v>
      </c>
      <c r="C1292" s="297" t="s">
        <v>153</v>
      </c>
      <c r="D1292" s="297" t="s">
        <v>736</v>
      </c>
      <c r="E1292" s="438">
        <v>1800</v>
      </c>
      <c r="F1292" s="130" t="s">
        <v>881</v>
      </c>
      <c r="G1292" s="104" t="s">
        <v>882</v>
      </c>
      <c r="H1292" s="104" t="s">
        <v>736</v>
      </c>
      <c r="I1292" s="104" t="s">
        <v>589</v>
      </c>
      <c r="J1292" s="104" t="s">
        <v>589</v>
      </c>
      <c r="K1292" s="292">
        <v>4</v>
      </c>
      <c r="L1292" s="292">
        <v>12</v>
      </c>
      <c r="M1292" s="302">
        <v>21600</v>
      </c>
      <c r="N1292" s="292">
        <v>2</v>
      </c>
      <c r="O1292" s="292">
        <v>6</v>
      </c>
      <c r="P1292" s="302">
        <f t="shared" si="28"/>
        <v>10800</v>
      </c>
      <c r="Q1292" s="292">
        <v>4</v>
      </c>
      <c r="R1292" s="292">
        <v>12</v>
      </c>
    </row>
    <row r="1293" spans="1:18" s="40" customFormat="1" ht="24" x14ac:dyDescent="0.2">
      <c r="A1293" s="322" t="s">
        <v>1621</v>
      </c>
      <c r="B1293" s="295" t="s">
        <v>8075</v>
      </c>
      <c r="C1293" s="297" t="s">
        <v>153</v>
      </c>
      <c r="D1293" s="297" t="s">
        <v>736</v>
      </c>
      <c r="E1293" s="438">
        <v>1800</v>
      </c>
      <c r="F1293" s="130" t="s">
        <v>883</v>
      </c>
      <c r="G1293" s="104" t="s">
        <v>884</v>
      </c>
      <c r="H1293" s="104" t="s">
        <v>736</v>
      </c>
      <c r="I1293" s="104" t="s">
        <v>589</v>
      </c>
      <c r="J1293" s="104" t="s">
        <v>589</v>
      </c>
      <c r="K1293" s="292">
        <v>4</v>
      </c>
      <c r="L1293" s="292">
        <v>12</v>
      </c>
      <c r="M1293" s="302">
        <v>21600</v>
      </c>
      <c r="N1293" s="292">
        <v>2</v>
      </c>
      <c r="O1293" s="292">
        <v>6</v>
      </c>
      <c r="P1293" s="302">
        <f t="shared" si="28"/>
        <v>10800</v>
      </c>
      <c r="Q1293" s="292">
        <v>4</v>
      </c>
      <c r="R1293" s="292">
        <v>12</v>
      </c>
    </row>
    <row r="1294" spans="1:18" s="40" customFormat="1" ht="24" x14ac:dyDescent="0.2">
      <c r="A1294" s="322" t="s">
        <v>1621</v>
      </c>
      <c r="B1294" s="295" t="s">
        <v>8075</v>
      </c>
      <c r="C1294" s="297" t="s">
        <v>153</v>
      </c>
      <c r="D1294" s="297" t="s">
        <v>655</v>
      </c>
      <c r="E1294" s="438">
        <v>1400</v>
      </c>
      <c r="F1294" s="130" t="s">
        <v>885</v>
      </c>
      <c r="G1294" s="104" t="s">
        <v>886</v>
      </c>
      <c r="H1294" s="104" t="s">
        <v>655</v>
      </c>
      <c r="I1294" s="104" t="s">
        <v>651</v>
      </c>
      <c r="J1294" s="104" t="s">
        <v>651</v>
      </c>
      <c r="K1294" s="292">
        <v>4</v>
      </c>
      <c r="L1294" s="292">
        <v>12</v>
      </c>
      <c r="M1294" s="302">
        <v>16800</v>
      </c>
      <c r="N1294" s="292">
        <v>2</v>
      </c>
      <c r="O1294" s="292">
        <v>6</v>
      </c>
      <c r="P1294" s="302">
        <f t="shared" si="28"/>
        <v>8400</v>
      </c>
      <c r="Q1294" s="292">
        <v>4</v>
      </c>
      <c r="R1294" s="292">
        <v>12</v>
      </c>
    </row>
    <row r="1295" spans="1:18" s="40" customFormat="1" ht="24" x14ac:dyDescent="0.2">
      <c r="A1295" s="322" t="s">
        <v>1621</v>
      </c>
      <c r="B1295" s="295" t="s">
        <v>8075</v>
      </c>
      <c r="C1295" s="297" t="s">
        <v>153</v>
      </c>
      <c r="D1295" s="297" t="s">
        <v>579</v>
      </c>
      <c r="E1295" s="438">
        <v>2500</v>
      </c>
      <c r="F1295" s="130" t="s">
        <v>887</v>
      </c>
      <c r="G1295" s="104" t="s">
        <v>888</v>
      </c>
      <c r="H1295" s="104" t="s">
        <v>579</v>
      </c>
      <c r="I1295" s="104" t="s">
        <v>334</v>
      </c>
      <c r="J1295" s="104" t="s">
        <v>334</v>
      </c>
      <c r="K1295" s="292">
        <v>4</v>
      </c>
      <c r="L1295" s="292">
        <v>12</v>
      </c>
      <c r="M1295" s="302">
        <v>30000</v>
      </c>
      <c r="N1295" s="292">
        <v>2</v>
      </c>
      <c r="O1295" s="292">
        <v>6</v>
      </c>
      <c r="P1295" s="302">
        <f t="shared" si="28"/>
        <v>15000</v>
      </c>
      <c r="Q1295" s="292">
        <v>4</v>
      </c>
      <c r="R1295" s="292">
        <v>12</v>
      </c>
    </row>
    <row r="1296" spans="1:18" s="40" customFormat="1" ht="24" x14ac:dyDescent="0.2">
      <c r="A1296" s="322" t="s">
        <v>1621</v>
      </c>
      <c r="B1296" s="295" t="s">
        <v>8075</v>
      </c>
      <c r="C1296" s="297" t="s">
        <v>153</v>
      </c>
      <c r="D1296" s="297" t="s">
        <v>648</v>
      </c>
      <c r="E1296" s="438">
        <v>1800</v>
      </c>
      <c r="F1296" s="130" t="s">
        <v>889</v>
      </c>
      <c r="G1296" s="104" t="s">
        <v>890</v>
      </c>
      <c r="H1296" s="104" t="s">
        <v>648</v>
      </c>
      <c r="I1296" s="104" t="s">
        <v>651</v>
      </c>
      <c r="J1296" s="104" t="s">
        <v>651</v>
      </c>
      <c r="K1296" s="292">
        <v>4</v>
      </c>
      <c r="L1296" s="292">
        <v>12</v>
      </c>
      <c r="M1296" s="302">
        <v>21600</v>
      </c>
      <c r="N1296" s="292">
        <v>2</v>
      </c>
      <c r="O1296" s="292">
        <v>6</v>
      </c>
      <c r="P1296" s="302">
        <f t="shared" si="28"/>
        <v>10800</v>
      </c>
      <c r="Q1296" s="292">
        <v>4</v>
      </c>
      <c r="R1296" s="292">
        <v>12</v>
      </c>
    </row>
    <row r="1297" spans="1:18" s="40" customFormat="1" ht="24" x14ac:dyDescent="0.2">
      <c r="A1297" s="322" t="s">
        <v>1621</v>
      </c>
      <c r="B1297" s="295" t="s">
        <v>8075</v>
      </c>
      <c r="C1297" s="297" t="s">
        <v>153</v>
      </c>
      <c r="D1297" s="297" t="s">
        <v>597</v>
      </c>
      <c r="E1297" s="438">
        <v>2800</v>
      </c>
      <c r="F1297" s="130" t="s">
        <v>891</v>
      </c>
      <c r="G1297" s="104" t="s">
        <v>892</v>
      </c>
      <c r="H1297" s="104" t="s">
        <v>597</v>
      </c>
      <c r="I1297" s="104" t="s">
        <v>589</v>
      </c>
      <c r="J1297" s="104" t="s">
        <v>589</v>
      </c>
      <c r="K1297" s="292">
        <v>4</v>
      </c>
      <c r="L1297" s="292">
        <v>12</v>
      </c>
      <c r="M1297" s="302">
        <v>33600</v>
      </c>
      <c r="N1297" s="292">
        <v>2</v>
      </c>
      <c r="O1297" s="292">
        <v>6</v>
      </c>
      <c r="P1297" s="302">
        <f t="shared" si="28"/>
        <v>16800</v>
      </c>
      <c r="Q1297" s="292">
        <v>4</v>
      </c>
      <c r="R1297" s="292">
        <v>12</v>
      </c>
    </row>
    <row r="1298" spans="1:18" s="40" customFormat="1" ht="24" x14ac:dyDescent="0.2">
      <c r="A1298" s="322" t="s">
        <v>1621</v>
      </c>
      <c r="B1298" s="295" t="s">
        <v>8075</v>
      </c>
      <c r="C1298" s="297" t="s">
        <v>153</v>
      </c>
      <c r="D1298" s="297" t="s">
        <v>579</v>
      </c>
      <c r="E1298" s="438">
        <v>1800</v>
      </c>
      <c r="F1298" s="130" t="s">
        <v>893</v>
      </c>
      <c r="G1298" s="104" t="s">
        <v>894</v>
      </c>
      <c r="H1298" s="104" t="s">
        <v>579</v>
      </c>
      <c r="I1298" s="104" t="s">
        <v>334</v>
      </c>
      <c r="J1298" s="104" t="s">
        <v>334</v>
      </c>
      <c r="K1298" s="292">
        <v>4</v>
      </c>
      <c r="L1298" s="292">
        <v>12</v>
      </c>
      <c r="M1298" s="302">
        <v>21600</v>
      </c>
      <c r="N1298" s="292">
        <v>2</v>
      </c>
      <c r="O1298" s="292">
        <v>6</v>
      </c>
      <c r="P1298" s="302">
        <f t="shared" si="28"/>
        <v>10800</v>
      </c>
      <c r="Q1298" s="292">
        <v>4</v>
      </c>
      <c r="R1298" s="292">
        <v>12</v>
      </c>
    </row>
    <row r="1299" spans="1:18" s="40" customFormat="1" ht="24" x14ac:dyDescent="0.2">
      <c r="A1299" s="322" t="s">
        <v>1621</v>
      </c>
      <c r="B1299" s="295" t="s">
        <v>8075</v>
      </c>
      <c r="C1299" s="297" t="s">
        <v>153</v>
      </c>
      <c r="D1299" s="297" t="s">
        <v>590</v>
      </c>
      <c r="E1299" s="438">
        <v>2800</v>
      </c>
      <c r="F1299" s="130" t="s">
        <v>895</v>
      </c>
      <c r="G1299" s="104" t="s">
        <v>896</v>
      </c>
      <c r="H1299" s="104" t="s">
        <v>590</v>
      </c>
      <c r="I1299" s="104" t="s">
        <v>589</v>
      </c>
      <c r="J1299" s="104" t="s">
        <v>589</v>
      </c>
      <c r="K1299" s="292">
        <v>4</v>
      </c>
      <c r="L1299" s="292">
        <v>12</v>
      </c>
      <c r="M1299" s="302">
        <v>33600</v>
      </c>
      <c r="N1299" s="292">
        <v>2</v>
      </c>
      <c r="O1299" s="292">
        <v>6</v>
      </c>
      <c r="P1299" s="302">
        <f t="shared" si="28"/>
        <v>16800</v>
      </c>
      <c r="Q1299" s="292">
        <v>4</v>
      </c>
      <c r="R1299" s="292">
        <v>12</v>
      </c>
    </row>
    <row r="1300" spans="1:18" s="40" customFormat="1" ht="24" x14ac:dyDescent="0.2">
      <c r="A1300" s="322" t="s">
        <v>1621</v>
      </c>
      <c r="B1300" s="295" t="s">
        <v>8075</v>
      </c>
      <c r="C1300" s="297" t="s">
        <v>153</v>
      </c>
      <c r="D1300" s="297" t="s">
        <v>579</v>
      </c>
      <c r="E1300" s="438">
        <v>1800</v>
      </c>
      <c r="F1300" s="130" t="s">
        <v>897</v>
      </c>
      <c r="G1300" s="104" t="s">
        <v>898</v>
      </c>
      <c r="H1300" s="104" t="s">
        <v>579</v>
      </c>
      <c r="I1300" s="104" t="s">
        <v>334</v>
      </c>
      <c r="J1300" s="104" t="s">
        <v>334</v>
      </c>
      <c r="K1300" s="292">
        <v>4</v>
      </c>
      <c r="L1300" s="292">
        <v>12</v>
      </c>
      <c r="M1300" s="302">
        <v>21600</v>
      </c>
      <c r="N1300" s="292">
        <v>2</v>
      </c>
      <c r="O1300" s="292">
        <v>6</v>
      </c>
      <c r="P1300" s="302">
        <f t="shared" si="28"/>
        <v>10800</v>
      </c>
      <c r="Q1300" s="292">
        <v>4</v>
      </c>
      <c r="R1300" s="292">
        <v>12</v>
      </c>
    </row>
    <row r="1301" spans="1:18" s="40" customFormat="1" ht="24" x14ac:dyDescent="0.2">
      <c r="A1301" s="322" t="s">
        <v>1621</v>
      </c>
      <c r="B1301" s="295" t="s">
        <v>8075</v>
      </c>
      <c r="C1301" s="297" t="s">
        <v>153</v>
      </c>
      <c r="D1301" s="297" t="s">
        <v>579</v>
      </c>
      <c r="E1301" s="438">
        <v>1800</v>
      </c>
      <c r="F1301" s="130" t="s">
        <v>899</v>
      </c>
      <c r="G1301" s="104" t="s">
        <v>900</v>
      </c>
      <c r="H1301" s="104" t="s">
        <v>579</v>
      </c>
      <c r="I1301" s="104" t="s">
        <v>334</v>
      </c>
      <c r="J1301" s="104" t="s">
        <v>334</v>
      </c>
      <c r="K1301" s="292">
        <v>4</v>
      </c>
      <c r="L1301" s="292">
        <v>12</v>
      </c>
      <c r="M1301" s="302">
        <v>21600</v>
      </c>
      <c r="N1301" s="292">
        <v>2</v>
      </c>
      <c r="O1301" s="292">
        <v>6</v>
      </c>
      <c r="P1301" s="302">
        <f t="shared" si="28"/>
        <v>10800</v>
      </c>
      <c r="Q1301" s="292">
        <v>4</v>
      </c>
      <c r="R1301" s="292">
        <v>12</v>
      </c>
    </row>
    <row r="1302" spans="1:18" s="40" customFormat="1" ht="24" x14ac:dyDescent="0.2">
      <c r="A1302" s="322" t="s">
        <v>1621</v>
      </c>
      <c r="B1302" s="295" t="s">
        <v>8075</v>
      </c>
      <c r="C1302" s="297" t="s">
        <v>153</v>
      </c>
      <c r="D1302" s="297" t="s">
        <v>586</v>
      </c>
      <c r="E1302" s="438">
        <v>2800</v>
      </c>
      <c r="F1302" s="130" t="s">
        <v>901</v>
      </c>
      <c r="G1302" s="104" t="s">
        <v>902</v>
      </c>
      <c r="H1302" s="104" t="s">
        <v>586</v>
      </c>
      <c r="I1302" s="104" t="s">
        <v>589</v>
      </c>
      <c r="J1302" s="104" t="s">
        <v>589</v>
      </c>
      <c r="K1302" s="292">
        <v>4</v>
      </c>
      <c r="L1302" s="292">
        <v>12</v>
      </c>
      <c r="M1302" s="302">
        <v>33600</v>
      </c>
      <c r="N1302" s="292">
        <v>2</v>
      </c>
      <c r="O1302" s="292">
        <v>6</v>
      </c>
      <c r="P1302" s="302">
        <f t="shared" si="28"/>
        <v>16800</v>
      </c>
      <c r="Q1302" s="292">
        <v>4</v>
      </c>
      <c r="R1302" s="292">
        <v>12</v>
      </c>
    </row>
    <row r="1303" spans="1:18" s="40" customFormat="1" ht="24" x14ac:dyDescent="0.2">
      <c r="A1303" s="322" t="s">
        <v>1621</v>
      </c>
      <c r="B1303" s="295" t="s">
        <v>8075</v>
      </c>
      <c r="C1303" s="297" t="s">
        <v>153</v>
      </c>
      <c r="D1303" s="297" t="s">
        <v>821</v>
      </c>
      <c r="E1303" s="438">
        <v>1800</v>
      </c>
      <c r="F1303" s="130" t="s">
        <v>903</v>
      </c>
      <c r="G1303" s="104" t="s">
        <v>904</v>
      </c>
      <c r="H1303" s="104" t="s">
        <v>821</v>
      </c>
      <c r="I1303" s="104" t="s">
        <v>334</v>
      </c>
      <c r="J1303" s="104" t="s">
        <v>334</v>
      </c>
      <c r="K1303" s="292">
        <v>4</v>
      </c>
      <c r="L1303" s="292">
        <v>12</v>
      </c>
      <c r="M1303" s="302">
        <v>21600</v>
      </c>
      <c r="N1303" s="292">
        <v>2</v>
      </c>
      <c r="O1303" s="292">
        <v>6</v>
      </c>
      <c r="P1303" s="302">
        <f t="shared" si="28"/>
        <v>10800</v>
      </c>
      <c r="Q1303" s="292">
        <v>4</v>
      </c>
      <c r="R1303" s="292">
        <v>12</v>
      </c>
    </row>
    <row r="1304" spans="1:18" s="40" customFormat="1" ht="24" x14ac:dyDescent="0.2">
      <c r="A1304" s="322" t="s">
        <v>1621</v>
      </c>
      <c r="B1304" s="295" t="s">
        <v>8075</v>
      </c>
      <c r="C1304" s="297" t="s">
        <v>153</v>
      </c>
      <c r="D1304" s="297" t="s">
        <v>586</v>
      </c>
      <c r="E1304" s="438">
        <v>3500</v>
      </c>
      <c r="F1304" s="130" t="s">
        <v>905</v>
      </c>
      <c r="G1304" s="104" t="s">
        <v>906</v>
      </c>
      <c r="H1304" s="104" t="s">
        <v>586</v>
      </c>
      <c r="I1304" s="104" t="s">
        <v>589</v>
      </c>
      <c r="J1304" s="104" t="s">
        <v>589</v>
      </c>
      <c r="K1304" s="292">
        <v>4</v>
      </c>
      <c r="L1304" s="292">
        <v>12</v>
      </c>
      <c r="M1304" s="302">
        <v>42000</v>
      </c>
      <c r="N1304" s="292">
        <v>2</v>
      </c>
      <c r="O1304" s="292">
        <v>6</v>
      </c>
      <c r="P1304" s="302">
        <f t="shared" si="28"/>
        <v>21000</v>
      </c>
      <c r="Q1304" s="292">
        <v>4</v>
      </c>
      <c r="R1304" s="292">
        <v>12</v>
      </c>
    </row>
    <row r="1305" spans="1:18" s="40" customFormat="1" ht="24" x14ac:dyDescent="0.2">
      <c r="A1305" s="322" t="s">
        <v>1621</v>
      </c>
      <c r="B1305" s="295" t="s">
        <v>8075</v>
      </c>
      <c r="C1305" s="297" t="s">
        <v>153</v>
      </c>
      <c r="D1305" s="297" t="s">
        <v>690</v>
      </c>
      <c r="E1305" s="438">
        <v>2800</v>
      </c>
      <c r="F1305" s="130" t="s">
        <v>907</v>
      </c>
      <c r="G1305" s="104" t="s">
        <v>908</v>
      </c>
      <c r="H1305" s="104" t="s">
        <v>690</v>
      </c>
      <c r="I1305" s="104" t="s">
        <v>589</v>
      </c>
      <c r="J1305" s="104" t="s">
        <v>589</v>
      </c>
      <c r="K1305" s="292">
        <v>4</v>
      </c>
      <c r="L1305" s="292">
        <v>12</v>
      </c>
      <c r="M1305" s="302">
        <v>33600</v>
      </c>
      <c r="N1305" s="292">
        <v>2</v>
      </c>
      <c r="O1305" s="292">
        <v>6</v>
      </c>
      <c r="P1305" s="302">
        <f t="shared" si="28"/>
        <v>16800</v>
      </c>
      <c r="Q1305" s="292">
        <v>4</v>
      </c>
      <c r="R1305" s="292">
        <v>12</v>
      </c>
    </row>
    <row r="1306" spans="1:18" s="40" customFormat="1" ht="24" x14ac:dyDescent="0.2">
      <c r="A1306" s="322" t="s">
        <v>1621</v>
      </c>
      <c r="B1306" s="295" t="s">
        <v>8075</v>
      </c>
      <c r="C1306" s="297" t="s">
        <v>153</v>
      </c>
      <c r="D1306" s="297" t="s">
        <v>866</v>
      </c>
      <c r="E1306" s="438">
        <v>2800</v>
      </c>
      <c r="F1306" s="130" t="s">
        <v>909</v>
      </c>
      <c r="G1306" s="104" t="s">
        <v>910</v>
      </c>
      <c r="H1306" s="104" t="s">
        <v>866</v>
      </c>
      <c r="I1306" s="104" t="s">
        <v>589</v>
      </c>
      <c r="J1306" s="104" t="s">
        <v>589</v>
      </c>
      <c r="K1306" s="292">
        <v>4</v>
      </c>
      <c r="L1306" s="292">
        <v>12</v>
      </c>
      <c r="M1306" s="302">
        <v>33600</v>
      </c>
      <c r="N1306" s="292">
        <v>2</v>
      </c>
      <c r="O1306" s="292">
        <v>6</v>
      </c>
      <c r="P1306" s="302">
        <f t="shared" si="28"/>
        <v>16800</v>
      </c>
      <c r="Q1306" s="292">
        <v>4</v>
      </c>
      <c r="R1306" s="292">
        <v>12</v>
      </c>
    </row>
    <row r="1307" spans="1:18" s="40" customFormat="1" ht="24" x14ac:dyDescent="0.2">
      <c r="A1307" s="322" t="s">
        <v>1621</v>
      </c>
      <c r="B1307" s="295" t="s">
        <v>8075</v>
      </c>
      <c r="C1307" s="297" t="s">
        <v>153</v>
      </c>
      <c r="D1307" s="297" t="s">
        <v>597</v>
      </c>
      <c r="E1307" s="438">
        <v>2800</v>
      </c>
      <c r="F1307" s="130" t="s">
        <v>911</v>
      </c>
      <c r="G1307" s="104" t="s">
        <v>912</v>
      </c>
      <c r="H1307" s="104" t="s">
        <v>597</v>
      </c>
      <c r="I1307" s="104" t="s">
        <v>589</v>
      </c>
      <c r="J1307" s="104" t="s">
        <v>589</v>
      </c>
      <c r="K1307" s="292">
        <v>4</v>
      </c>
      <c r="L1307" s="292">
        <v>12</v>
      </c>
      <c r="M1307" s="302">
        <v>33600</v>
      </c>
      <c r="N1307" s="292">
        <v>2</v>
      </c>
      <c r="O1307" s="292">
        <v>6</v>
      </c>
      <c r="P1307" s="302">
        <f t="shared" si="28"/>
        <v>16800</v>
      </c>
      <c r="Q1307" s="292">
        <v>4</v>
      </c>
      <c r="R1307" s="292">
        <v>12</v>
      </c>
    </row>
    <row r="1308" spans="1:18" s="40" customFormat="1" ht="24" x14ac:dyDescent="0.2">
      <c r="A1308" s="322" t="s">
        <v>1621</v>
      </c>
      <c r="B1308" s="295" t="s">
        <v>8075</v>
      </c>
      <c r="C1308" s="297" t="s">
        <v>153</v>
      </c>
      <c r="D1308" s="297" t="s">
        <v>579</v>
      </c>
      <c r="E1308" s="438">
        <v>3000</v>
      </c>
      <c r="F1308" s="130" t="s">
        <v>913</v>
      </c>
      <c r="G1308" s="104" t="s">
        <v>914</v>
      </c>
      <c r="H1308" s="104" t="s">
        <v>579</v>
      </c>
      <c r="I1308" s="104" t="s">
        <v>334</v>
      </c>
      <c r="J1308" s="104" t="s">
        <v>334</v>
      </c>
      <c r="K1308" s="292">
        <v>4</v>
      </c>
      <c r="L1308" s="292">
        <v>12</v>
      </c>
      <c r="M1308" s="302">
        <v>36000</v>
      </c>
      <c r="N1308" s="292">
        <v>2</v>
      </c>
      <c r="O1308" s="292">
        <v>6</v>
      </c>
      <c r="P1308" s="302">
        <f t="shared" si="28"/>
        <v>18000</v>
      </c>
      <c r="Q1308" s="292">
        <v>4</v>
      </c>
      <c r="R1308" s="292">
        <v>12</v>
      </c>
    </row>
    <row r="1309" spans="1:18" s="40" customFormat="1" ht="24" x14ac:dyDescent="0.2">
      <c r="A1309" s="322" t="s">
        <v>1621</v>
      </c>
      <c r="B1309" s="295" t="s">
        <v>8075</v>
      </c>
      <c r="C1309" s="297" t="s">
        <v>153</v>
      </c>
      <c r="D1309" s="297" t="s">
        <v>648</v>
      </c>
      <c r="E1309" s="438">
        <v>1800</v>
      </c>
      <c r="F1309" s="130" t="s">
        <v>915</v>
      </c>
      <c r="G1309" s="104" t="s">
        <v>916</v>
      </c>
      <c r="H1309" s="104" t="s">
        <v>648</v>
      </c>
      <c r="I1309" s="104" t="s">
        <v>651</v>
      </c>
      <c r="J1309" s="104" t="s">
        <v>651</v>
      </c>
      <c r="K1309" s="292">
        <v>4</v>
      </c>
      <c r="L1309" s="292">
        <v>12</v>
      </c>
      <c r="M1309" s="302">
        <v>21600</v>
      </c>
      <c r="N1309" s="292">
        <v>2</v>
      </c>
      <c r="O1309" s="292">
        <v>6</v>
      </c>
      <c r="P1309" s="302">
        <f t="shared" si="28"/>
        <v>10800</v>
      </c>
      <c r="Q1309" s="292">
        <v>4</v>
      </c>
      <c r="R1309" s="292">
        <v>12</v>
      </c>
    </row>
    <row r="1310" spans="1:18" s="40" customFormat="1" ht="24" x14ac:dyDescent="0.2">
      <c r="A1310" s="322" t="s">
        <v>1621</v>
      </c>
      <c r="B1310" s="295" t="s">
        <v>8075</v>
      </c>
      <c r="C1310" s="297" t="s">
        <v>153</v>
      </c>
      <c r="D1310" s="297" t="s">
        <v>736</v>
      </c>
      <c r="E1310" s="438">
        <v>1800</v>
      </c>
      <c r="F1310" s="130" t="s">
        <v>917</v>
      </c>
      <c r="G1310" s="104" t="s">
        <v>918</v>
      </c>
      <c r="H1310" s="104" t="s">
        <v>736</v>
      </c>
      <c r="I1310" s="104" t="s">
        <v>589</v>
      </c>
      <c r="J1310" s="104" t="s">
        <v>589</v>
      </c>
      <c r="K1310" s="292">
        <v>4</v>
      </c>
      <c r="L1310" s="292">
        <v>12</v>
      </c>
      <c r="M1310" s="302">
        <v>21600</v>
      </c>
      <c r="N1310" s="292">
        <v>2</v>
      </c>
      <c r="O1310" s="292">
        <v>6</v>
      </c>
      <c r="P1310" s="302">
        <f t="shared" si="28"/>
        <v>10800</v>
      </c>
      <c r="Q1310" s="292">
        <v>4</v>
      </c>
      <c r="R1310" s="292">
        <v>12</v>
      </c>
    </row>
    <row r="1311" spans="1:18" s="40" customFormat="1" ht="24" x14ac:dyDescent="0.2">
      <c r="A1311" s="322" t="s">
        <v>1621</v>
      </c>
      <c r="B1311" s="295" t="s">
        <v>8075</v>
      </c>
      <c r="C1311" s="297" t="s">
        <v>153</v>
      </c>
      <c r="D1311" s="297" t="s">
        <v>579</v>
      </c>
      <c r="E1311" s="438">
        <v>2500</v>
      </c>
      <c r="F1311" s="130" t="s">
        <v>919</v>
      </c>
      <c r="G1311" s="104" t="s">
        <v>920</v>
      </c>
      <c r="H1311" s="104" t="s">
        <v>579</v>
      </c>
      <c r="I1311" s="104" t="s">
        <v>334</v>
      </c>
      <c r="J1311" s="104" t="s">
        <v>334</v>
      </c>
      <c r="K1311" s="292">
        <v>4</v>
      </c>
      <c r="L1311" s="292">
        <v>12</v>
      </c>
      <c r="M1311" s="302">
        <v>30000</v>
      </c>
      <c r="N1311" s="292">
        <v>2</v>
      </c>
      <c r="O1311" s="292">
        <v>6</v>
      </c>
      <c r="P1311" s="302">
        <f t="shared" si="28"/>
        <v>15000</v>
      </c>
      <c r="Q1311" s="292">
        <v>4</v>
      </c>
      <c r="R1311" s="292">
        <v>12</v>
      </c>
    </row>
    <row r="1312" spans="1:18" s="40" customFormat="1" ht="24" x14ac:dyDescent="0.2">
      <c r="A1312" s="322" t="s">
        <v>1621</v>
      </c>
      <c r="B1312" s="295" t="s">
        <v>8075</v>
      </c>
      <c r="C1312" s="297" t="s">
        <v>153</v>
      </c>
      <c r="D1312" s="297" t="s">
        <v>579</v>
      </c>
      <c r="E1312" s="438">
        <v>1800</v>
      </c>
      <c r="F1312" s="130" t="s">
        <v>921</v>
      </c>
      <c r="G1312" s="104" t="s">
        <v>922</v>
      </c>
      <c r="H1312" s="104" t="s">
        <v>579</v>
      </c>
      <c r="I1312" s="104" t="s">
        <v>334</v>
      </c>
      <c r="J1312" s="104" t="s">
        <v>334</v>
      </c>
      <c r="K1312" s="292">
        <v>4</v>
      </c>
      <c r="L1312" s="292">
        <v>12</v>
      </c>
      <c r="M1312" s="302">
        <v>21600</v>
      </c>
      <c r="N1312" s="292">
        <v>2</v>
      </c>
      <c r="O1312" s="292">
        <v>6</v>
      </c>
      <c r="P1312" s="302">
        <f t="shared" si="28"/>
        <v>10800</v>
      </c>
      <c r="Q1312" s="292">
        <v>4</v>
      </c>
      <c r="R1312" s="292">
        <v>12</v>
      </c>
    </row>
    <row r="1313" spans="1:18" s="40" customFormat="1" ht="24" x14ac:dyDescent="0.2">
      <c r="A1313" s="322" t="s">
        <v>1621</v>
      </c>
      <c r="B1313" s="295" t="s">
        <v>8075</v>
      </c>
      <c r="C1313" s="297" t="s">
        <v>153</v>
      </c>
      <c r="D1313" s="297" t="s">
        <v>648</v>
      </c>
      <c r="E1313" s="438">
        <v>1800</v>
      </c>
      <c r="F1313" s="130" t="s">
        <v>923</v>
      </c>
      <c r="G1313" s="104" t="s">
        <v>924</v>
      </c>
      <c r="H1313" s="104" t="s">
        <v>648</v>
      </c>
      <c r="I1313" s="104" t="s">
        <v>651</v>
      </c>
      <c r="J1313" s="104" t="s">
        <v>651</v>
      </c>
      <c r="K1313" s="292">
        <v>4</v>
      </c>
      <c r="L1313" s="292">
        <v>12</v>
      </c>
      <c r="M1313" s="302">
        <v>21600</v>
      </c>
      <c r="N1313" s="292">
        <v>2</v>
      </c>
      <c r="O1313" s="292">
        <v>6</v>
      </c>
      <c r="P1313" s="302">
        <f t="shared" si="28"/>
        <v>10800</v>
      </c>
      <c r="Q1313" s="292">
        <v>4</v>
      </c>
      <c r="R1313" s="292">
        <v>12</v>
      </c>
    </row>
    <row r="1314" spans="1:18" s="40" customFormat="1" ht="24" x14ac:dyDescent="0.2">
      <c r="A1314" s="322" t="s">
        <v>1621</v>
      </c>
      <c r="B1314" s="295" t="s">
        <v>8075</v>
      </c>
      <c r="C1314" s="297" t="s">
        <v>153</v>
      </c>
      <c r="D1314" s="297" t="s">
        <v>655</v>
      </c>
      <c r="E1314" s="438">
        <v>1400</v>
      </c>
      <c r="F1314" s="130" t="s">
        <v>925</v>
      </c>
      <c r="G1314" s="104" t="s">
        <v>926</v>
      </c>
      <c r="H1314" s="104" t="s">
        <v>655</v>
      </c>
      <c r="I1314" s="104" t="s">
        <v>651</v>
      </c>
      <c r="J1314" s="104" t="s">
        <v>651</v>
      </c>
      <c r="K1314" s="292">
        <v>4</v>
      </c>
      <c r="L1314" s="292">
        <v>12</v>
      </c>
      <c r="M1314" s="302">
        <v>16800</v>
      </c>
      <c r="N1314" s="292">
        <v>2</v>
      </c>
      <c r="O1314" s="292">
        <v>6</v>
      </c>
      <c r="P1314" s="302">
        <f t="shared" si="28"/>
        <v>8400</v>
      </c>
      <c r="Q1314" s="292">
        <v>4</v>
      </c>
      <c r="R1314" s="292">
        <v>12</v>
      </c>
    </row>
    <row r="1315" spans="1:18" s="40" customFormat="1" ht="24" x14ac:dyDescent="0.2">
      <c r="A1315" s="322" t="s">
        <v>1621</v>
      </c>
      <c r="B1315" s="295" t="s">
        <v>8075</v>
      </c>
      <c r="C1315" s="297" t="s">
        <v>153</v>
      </c>
      <c r="D1315" s="297" t="s">
        <v>821</v>
      </c>
      <c r="E1315" s="438">
        <v>1800</v>
      </c>
      <c r="F1315" s="130" t="s">
        <v>927</v>
      </c>
      <c r="G1315" s="104" t="s">
        <v>928</v>
      </c>
      <c r="H1315" s="104" t="s">
        <v>821</v>
      </c>
      <c r="I1315" s="104" t="s">
        <v>334</v>
      </c>
      <c r="J1315" s="104" t="s">
        <v>334</v>
      </c>
      <c r="K1315" s="292">
        <v>4</v>
      </c>
      <c r="L1315" s="292">
        <v>12</v>
      </c>
      <c r="M1315" s="302">
        <v>21600</v>
      </c>
      <c r="N1315" s="292">
        <v>2</v>
      </c>
      <c r="O1315" s="292">
        <v>6</v>
      </c>
      <c r="P1315" s="302">
        <f t="shared" si="28"/>
        <v>10800</v>
      </c>
      <c r="Q1315" s="292">
        <v>4</v>
      </c>
      <c r="R1315" s="292">
        <v>12</v>
      </c>
    </row>
    <row r="1316" spans="1:18" s="40" customFormat="1" ht="24" x14ac:dyDescent="0.2">
      <c r="A1316" s="322" t="s">
        <v>1621</v>
      </c>
      <c r="B1316" s="295" t="s">
        <v>8075</v>
      </c>
      <c r="C1316" s="297" t="s">
        <v>153</v>
      </c>
      <c r="D1316" s="297" t="s">
        <v>586</v>
      </c>
      <c r="E1316" s="438">
        <v>2800</v>
      </c>
      <c r="F1316" s="130" t="s">
        <v>929</v>
      </c>
      <c r="G1316" s="104" t="s">
        <v>930</v>
      </c>
      <c r="H1316" s="104" t="s">
        <v>586</v>
      </c>
      <c r="I1316" s="104" t="s">
        <v>589</v>
      </c>
      <c r="J1316" s="104" t="s">
        <v>589</v>
      </c>
      <c r="K1316" s="292">
        <v>4</v>
      </c>
      <c r="L1316" s="292">
        <v>12</v>
      </c>
      <c r="M1316" s="302">
        <v>33600</v>
      </c>
      <c r="N1316" s="292">
        <v>2</v>
      </c>
      <c r="O1316" s="292">
        <v>6</v>
      </c>
      <c r="P1316" s="302">
        <f t="shared" si="28"/>
        <v>16800</v>
      </c>
      <c r="Q1316" s="292">
        <v>4</v>
      </c>
      <c r="R1316" s="292">
        <v>12</v>
      </c>
    </row>
    <row r="1317" spans="1:18" s="40" customFormat="1" ht="24" x14ac:dyDescent="0.2">
      <c r="A1317" s="322" t="s">
        <v>1621</v>
      </c>
      <c r="B1317" s="295" t="s">
        <v>8075</v>
      </c>
      <c r="C1317" s="297" t="s">
        <v>153</v>
      </c>
      <c r="D1317" s="297" t="s">
        <v>597</v>
      </c>
      <c r="E1317" s="438">
        <v>2800</v>
      </c>
      <c r="F1317" s="130" t="s">
        <v>931</v>
      </c>
      <c r="G1317" s="104" t="s">
        <v>932</v>
      </c>
      <c r="H1317" s="104" t="s">
        <v>597</v>
      </c>
      <c r="I1317" s="104" t="s">
        <v>589</v>
      </c>
      <c r="J1317" s="104" t="s">
        <v>589</v>
      </c>
      <c r="K1317" s="292">
        <v>4</v>
      </c>
      <c r="L1317" s="292">
        <v>12</v>
      </c>
      <c r="M1317" s="302">
        <v>33600</v>
      </c>
      <c r="N1317" s="292">
        <v>2</v>
      </c>
      <c r="O1317" s="292">
        <v>6</v>
      </c>
      <c r="P1317" s="302">
        <f t="shared" si="28"/>
        <v>16800</v>
      </c>
      <c r="Q1317" s="292">
        <v>4</v>
      </c>
      <c r="R1317" s="292">
        <v>12</v>
      </c>
    </row>
    <row r="1318" spans="1:18" s="40" customFormat="1" ht="24" x14ac:dyDescent="0.2">
      <c r="A1318" s="322" t="s">
        <v>1621</v>
      </c>
      <c r="B1318" s="295" t="s">
        <v>8075</v>
      </c>
      <c r="C1318" s="297" t="s">
        <v>153</v>
      </c>
      <c r="D1318" s="297" t="s">
        <v>679</v>
      </c>
      <c r="E1318" s="438">
        <v>2800</v>
      </c>
      <c r="F1318" s="130" t="s">
        <v>933</v>
      </c>
      <c r="G1318" s="104" t="s">
        <v>934</v>
      </c>
      <c r="H1318" s="104" t="s">
        <v>679</v>
      </c>
      <c r="I1318" s="104" t="s">
        <v>589</v>
      </c>
      <c r="J1318" s="104" t="s">
        <v>589</v>
      </c>
      <c r="K1318" s="292">
        <v>4</v>
      </c>
      <c r="L1318" s="292">
        <v>12</v>
      </c>
      <c r="M1318" s="302">
        <v>33600</v>
      </c>
      <c r="N1318" s="292">
        <v>2</v>
      </c>
      <c r="O1318" s="292">
        <v>6</v>
      </c>
      <c r="P1318" s="302">
        <f t="shared" si="28"/>
        <v>16800</v>
      </c>
      <c r="Q1318" s="292">
        <v>4</v>
      </c>
      <c r="R1318" s="292">
        <v>12</v>
      </c>
    </row>
    <row r="1319" spans="1:18" s="40" customFormat="1" ht="24" x14ac:dyDescent="0.2">
      <c r="A1319" s="322" t="s">
        <v>1621</v>
      </c>
      <c r="B1319" s="295" t="s">
        <v>8075</v>
      </c>
      <c r="C1319" s="297" t="s">
        <v>153</v>
      </c>
      <c r="D1319" s="297" t="s">
        <v>586</v>
      </c>
      <c r="E1319" s="438">
        <v>2800</v>
      </c>
      <c r="F1319" s="130" t="s">
        <v>935</v>
      </c>
      <c r="G1319" s="104" t="s">
        <v>936</v>
      </c>
      <c r="H1319" s="104" t="s">
        <v>586</v>
      </c>
      <c r="I1319" s="104" t="s">
        <v>589</v>
      </c>
      <c r="J1319" s="104" t="s">
        <v>589</v>
      </c>
      <c r="K1319" s="292">
        <v>4</v>
      </c>
      <c r="L1319" s="292">
        <v>12</v>
      </c>
      <c r="M1319" s="302">
        <v>33600</v>
      </c>
      <c r="N1319" s="292">
        <v>2</v>
      </c>
      <c r="O1319" s="292">
        <v>6</v>
      </c>
      <c r="P1319" s="302">
        <f t="shared" si="28"/>
        <v>16800</v>
      </c>
      <c r="Q1319" s="292">
        <v>4</v>
      </c>
      <c r="R1319" s="292">
        <v>12</v>
      </c>
    </row>
    <row r="1320" spans="1:18" s="40" customFormat="1" ht="24" x14ac:dyDescent="0.2">
      <c r="A1320" s="322" t="s">
        <v>1621</v>
      </c>
      <c r="B1320" s="295" t="s">
        <v>8075</v>
      </c>
      <c r="C1320" s="297" t="s">
        <v>153</v>
      </c>
      <c r="D1320" s="297" t="s">
        <v>586</v>
      </c>
      <c r="E1320" s="438">
        <v>3500</v>
      </c>
      <c r="F1320" s="130" t="s">
        <v>937</v>
      </c>
      <c r="G1320" s="104" t="s">
        <v>938</v>
      </c>
      <c r="H1320" s="104" t="s">
        <v>586</v>
      </c>
      <c r="I1320" s="104" t="s">
        <v>589</v>
      </c>
      <c r="J1320" s="104" t="s">
        <v>589</v>
      </c>
      <c r="K1320" s="292">
        <v>4</v>
      </c>
      <c r="L1320" s="292">
        <v>12</v>
      </c>
      <c r="M1320" s="302">
        <v>42000</v>
      </c>
      <c r="N1320" s="292">
        <v>2</v>
      </c>
      <c r="O1320" s="292">
        <v>6</v>
      </c>
      <c r="P1320" s="302">
        <f t="shared" si="28"/>
        <v>21000</v>
      </c>
      <c r="Q1320" s="292">
        <v>4</v>
      </c>
      <c r="R1320" s="292">
        <v>12</v>
      </c>
    </row>
    <row r="1321" spans="1:18" s="40" customFormat="1" ht="24" x14ac:dyDescent="0.2">
      <c r="A1321" s="322" t="s">
        <v>1621</v>
      </c>
      <c r="B1321" s="295" t="s">
        <v>8075</v>
      </c>
      <c r="C1321" s="297" t="s">
        <v>153</v>
      </c>
      <c r="D1321" s="297" t="s">
        <v>736</v>
      </c>
      <c r="E1321" s="438">
        <v>1800</v>
      </c>
      <c r="F1321" s="130" t="s">
        <v>939</v>
      </c>
      <c r="G1321" s="104" t="s">
        <v>940</v>
      </c>
      <c r="H1321" s="104" t="s">
        <v>736</v>
      </c>
      <c r="I1321" s="104" t="s">
        <v>589</v>
      </c>
      <c r="J1321" s="104" t="s">
        <v>589</v>
      </c>
      <c r="K1321" s="292">
        <v>4</v>
      </c>
      <c r="L1321" s="292">
        <v>12</v>
      </c>
      <c r="M1321" s="302">
        <v>21600</v>
      </c>
      <c r="N1321" s="292">
        <v>2</v>
      </c>
      <c r="O1321" s="292">
        <v>6</v>
      </c>
      <c r="P1321" s="302">
        <f t="shared" si="28"/>
        <v>10800</v>
      </c>
      <c r="Q1321" s="292">
        <v>4</v>
      </c>
      <c r="R1321" s="292">
        <v>12</v>
      </c>
    </row>
    <row r="1322" spans="1:18" s="40" customFormat="1" ht="24" x14ac:dyDescent="0.2">
      <c r="A1322" s="322" t="s">
        <v>1621</v>
      </c>
      <c r="B1322" s="295" t="s">
        <v>8075</v>
      </c>
      <c r="C1322" s="297" t="s">
        <v>153</v>
      </c>
      <c r="D1322" s="297" t="s">
        <v>866</v>
      </c>
      <c r="E1322" s="438">
        <v>2800</v>
      </c>
      <c r="F1322" s="130" t="s">
        <v>941</v>
      </c>
      <c r="G1322" s="104" t="s">
        <v>942</v>
      </c>
      <c r="H1322" s="104" t="s">
        <v>866</v>
      </c>
      <c r="I1322" s="104" t="s">
        <v>589</v>
      </c>
      <c r="J1322" s="104" t="s">
        <v>589</v>
      </c>
      <c r="K1322" s="292">
        <v>4</v>
      </c>
      <c r="L1322" s="292">
        <v>12</v>
      </c>
      <c r="M1322" s="302">
        <v>33600</v>
      </c>
      <c r="N1322" s="292">
        <v>2</v>
      </c>
      <c r="O1322" s="292">
        <v>6</v>
      </c>
      <c r="P1322" s="302">
        <f t="shared" si="28"/>
        <v>16800</v>
      </c>
      <c r="Q1322" s="292">
        <v>4</v>
      </c>
      <c r="R1322" s="292">
        <v>12</v>
      </c>
    </row>
    <row r="1323" spans="1:18" s="40" customFormat="1" ht="24" x14ac:dyDescent="0.2">
      <c r="A1323" s="322" t="s">
        <v>1621</v>
      </c>
      <c r="B1323" s="295" t="s">
        <v>8075</v>
      </c>
      <c r="C1323" s="297" t="s">
        <v>153</v>
      </c>
      <c r="D1323" s="297" t="s">
        <v>586</v>
      </c>
      <c r="E1323" s="438">
        <v>3500</v>
      </c>
      <c r="F1323" s="130" t="s">
        <v>943</v>
      </c>
      <c r="G1323" s="104" t="s">
        <v>944</v>
      </c>
      <c r="H1323" s="104" t="s">
        <v>586</v>
      </c>
      <c r="I1323" s="104" t="s">
        <v>589</v>
      </c>
      <c r="J1323" s="104" t="s">
        <v>589</v>
      </c>
      <c r="K1323" s="292">
        <v>4</v>
      </c>
      <c r="L1323" s="292">
        <v>12</v>
      </c>
      <c r="M1323" s="302">
        <v>42000</v>
      </c>
      <c r="N1323" s="292">
        <v>2</v>
      </c>
      <c r="O1323" s="292">
        <v>6</v>
      </c>
      <c r="P1323" s="302">
        <f t="shared" si="28"/>
        <v>21000</v>
      </c>
      <c r="Q1323" s="292">
        <v>4</v>
      </c>
      <c r="R1323" s="292">
        <v>12</v>
      </c>
    </row>
    <row r="1324" spans="1:18" s="40" customFormat="1" ht="24" x14ac:dyDescent="0.2">
      <c r="A1324" s="322" t="s">
        <v>1621</v>
      </c>
      <c r="B1324" s="295" t="s">
        <v>8075</v>
      </c>
      <c r="C1324" s="297" t="s">
        <v>153</v>
      </c>
      <c r="D1324" s="297" t="s">
        <v>682</v>
      </c>
      <c r="E1324" s="438">
        <v>6000</v>
      </c>
      <c r="F1324" s="130" t="s">
        <v>945</v>
      </c>
      <c r="G1324" s="104" t="s">
        <v>946</v>
      </c>
      <c r="H1324" s="104" t="s">
        <v>682</v>
      </c>
      <c r="I1324" s="104" t="s">
        <v>589</v>
      </c>
      <c r="J1324" s="104" t="s">
        <v>589</v>
      </c>
      <c r="K1324" s="292">
        <v>4</v>
      </c>
      <c r="L1324" s="292">
        <v>12</v>
      </c>
      <c r="M1324" s="302">
        <v>72000</v>
      </c>
      <c r="N1324" s="292">
        <v>2</v>
      </c>
      <c r="O1324" s="292">
        <v>6</v>
      </c>
      <c r="P1324" s="302">
        <f t="shared" si="28"/>
        <v>36000</v>
      </c>
      <c r="Q1324" s="292">
        <v>4</v>
      </c>
      <c r="R1324" s="292">
        <v>12</v>
      </c>
    </row>
    <row r="1325" spans="1:18" s="40" customFormat="1" ht="24" x14ac:dyDescent="0.2">
      <c r="A1325" s="322" t="s">
        <v>1621</v>
      </c>
      <c r="B1325" s="295" t="s">
        <v>8075</v>
      </c>
      <c r="C1325" s="297" t="s">
        <v>153</v>
      </c>
      <c r="D1325" s="297" t="s">
        <v>717</v>
      </c>
      <c r="E1325" s="438">
        <v>2500</v>
      </c>
      <c r="F1325" s="130" t="s">
        <v>947</v>
      </c>
      <c r="G1325" s="104" t="s">
        <v>948</v>
      </c>
      <c r="H1325" s="104" t="s">
        <v>717</v>
      </c>
      <c r="I1325" s="104" t="s">
        <v>334</v>
      </c>
      <c r="J1325" s="104" t="s">
        <v>334</v>
      </c>
      <c r="K1325" s="292">
        <v>4</v>
      </c>
      <c r="L1325" s="292">
        <v>12</v>
      </c>
      <c r="M1325" s="302">
        <v>30000</v>
      </c>
      <c r="N1325" s="292">
        <v>2</v>
      </c>
      <c r="O1325" s="292">
        <v>6</v>
      </c>
      <c r="P1325" s="302">
        <f t="shared" si="28"/>
        <v>15000</v>
      </c>
      <c r="Q1325" s="292">
        <v>4</v>
      </c>
      <c r="R1325" s="292">
        <v>12</v>
      </c>
    </row>
    <row r="1326" spans="1:18" s="40" customFormat="1" ht="24" x14ac:dyDescent="0.2">
      <c r="A1326" s="322" t="s">
        <v>1621</v>
      </c>
      <c r="B1326" s="295" t="s">
        <v>8075</v>
      </c>
      <c r="C1326" s="297" t="s">
        <v>153</v>
      </c>
      <c r="D1326" s="297" t="s">
        <v>656</v>
      </c>
      <c r="E1326" s="438">
        <v>2800</v>
      </c>
      <c r="F1326" s="130" t="s">
        <v>949</v>
      </c>
      <c r="G1326" s="104" t="s">
        <v>950</v>
      </c>
      <c r="H1326" s="104" t="s">
        <v>656</v>
      </c>
      <c r="I1326" s="104" t="s">
        <v>589</v>
      </c>
      <c r="J1326" s="104" t="s">
        <v>589</v>
      </c>
      <c r="K1326" s="292">
        <v>4</v>
      </c>
      <c r="L1326" s="292">
        <v>12</v>
      </c>
      <c r="M1326" s="302">
        <v>33600</v>
      </c>
      <c r="N1326" s="292">
        <v>2</v>
      </c>
      <c r="O1326" s="292">
        <v>6</v>
      </c>
      <c r="P1326" s="302">
        <f t="shared" si="28"/>
        <v>16800</v>
      </c>
      <c r="Q1326" s="292">
        <v>4</v>
      </c>
      <c r="R1326" s="292">
        <v>12</v>
      </c>
    </row>
    <row r="1327" spans="1:18" s="40" customFormat="1" ht="24" x14ac:dyDescent="0.2">
      <c r="A1327" s="322" t="s">
        <v>1621</v>
      </c>
      <c r="B1327" s="295" t="s">
        <v>8075</v>
      </c>
      <c r="C1327" s="297" t="s">
        <v>153</v>
      </c>
      <c r="D1327" s="297" t="s">
        <v>590</v>
      </c>
      <c r="E1327" s="438">
        <v>2800</v>
      </c>
      <c r="F1327" s="130" t="s">
        <v>951</v>
      </c>
      <c r="G1327" s="104" t="s">
        <v>952</v>
      </c>
      <c r="H1327" s="104" t="s">
        <v>590</v>
      </c>
      <c r="I1327" s="104" t="s">
        <v>589</v>
      </c>
      <c r="J1327" s="104" t="s">
        <v>589</v>
      </c>
      <c r="K1327" s="292">
        <v>4</v>
      </c>
      <c r="L1327" s="292">
        <v>12</v>
      </c>
      <c r="M1327" s="302">
        <v>33600</v>
      </c>
      <c r="N1327" s="292">
        <v>2</v>
      </c>
      <c r="O1327" s="292">
        <v>6</v>
      </c>
      <c r="P1327" s="302">
        <f t="shared" si="28"/>
        <v>16800</v>
      </c>
      <c r="Q1327" s="292">
        <v>4</v>
      </c>
      <c r="R1327" s="292">
        <v>12</v>
      </c>
    </row>
    <row r="1328" spans="1:18" s="40" customFormat="1" ht="24" x14ac:dyDescent="0.2">
      <c r="A1328" s="322" t="s">
        <v>1621</v>
      </c>
      <c r="B1328" s="295" t="s">
        <v>8075</v>
      </c>
      <c r="C1328" s="297" t="s">
        <v>153</v>
      </c>
      <c r="D1328" s="297" t="s">
        <v>586</v>
      </c>
      <c r="E1328" s="438">
        <v>2800</v>
      </c>
      <c r="F1328" s="130" t="s">
        <v>953</v>
      </c>
      <c r="G1328" s="104" t="s">
        <v>954</v>
      </c>
      <c r="H1328" s="104" t="s">
        <v>586</v>
      </c>
      <c r="I1328" s="104" t="s">
        <v>589</v>
      </c>
      <c r="J1328" s="104" t="s">
        <v>589</v>
      </c>
      <c r="K1328" s="292">
        <v>4</v>
      </c>
      <c r="L1328" s="292">
        <v>12</v>
      </c>
      <c r="M1328" s="302">
        <v>33600</v>
      </c>
      <c r="N1328" s="292">
        <v>2</v>
      </c>
      <c r="O1328" s="292">
        <v>6</v>
      </c>
      <c r="P1328" s="302">
        <f t="shared" si="28"/>
        <v>16800</v>
      </c>
      <c r="Q1328" s="292">
        <v>4</v>
      </c>
      <c r="R1328" s="292">
        <v>12</v>
      </c>
    </row>
    <row r="1329" spans="1:18" s="40" customFormat="1" ht="24" x14ac:dyDescent="0.2">
      <c r="A1329" s="322" t="s">
        <v>1621</v>
      </c>
      <c r="B1329" s="295" t="s">
        <v>8075</v>
      </c>
      <c r="C1329" s="297" t="s">
        <v>153</v>
      </c>
      <c r="D1329" s="297" t="s">
        <v>955</v>
      </c>
      <c r="E1329" s="438">
        <v>2800</v>
      </c>
      <c r="F1329" s="130" t="s">
        <v>956</v>
      </c>
      <c r="G1329" s="104" t="s">
        <v>957</v>
      </c>
      <c r="H1329" s="104" t="s">
        <v>955</v>
      </c>
      <c r="I1329" s="104" t="s">
        <v>589</v>
      </c>
      <c r="J1329" s="104" t="s">
        <v>589</v>
      </c>
      <c r="K1329" s="292">
        <v>4</v>
      </c>
      <c r="L1329" s="292">
        <v>12</v>
      </c>
      <c r="M1329" s="302">
        <v>33600</v>
      </c>
      <c r="N1329" s="292">
        <v>2</v>
      </c>
      <c r="O1329" s="292">
        <v>6</v>
      </c>
      <c r="P1329" s="302">
        <f t="shared" si="28"/>
        <v>16800</v>
      </c>
      <c r="Q1329" s="292">
        <v>4</v>
      </c>
      <c r="R1329" s="292">
        <v>12</v>
      </c>
    </row>
    <row r="1330" spans="1:18" s="40" customFormat="1" ht="24" x14ac:dyDescent="0.2">
      <c r="A1330" s="322" t="s">
        <v>1621</v>
      </c>
      <c r="B1330" s="295" t="s">
        <v>8075</v>
      </c>
      <c r="C1330" s="297" t="s">
        <v>153</v>
      </c>
      <c r="D1330" s="297" t="s">
        <v>682</v>
      </c>
      <c r="E1330" s="438">
        <v>4500</v>
      </c>
      <c r="F1330" s="130" t="s">
        <v>958</v>
      </c>
      <c r="G1330" s="104" t="s">
        <v>959</v>
      </c>
      <c r="H1330" s="104" t="s">
        <v>682</v>
      </c>
      <c r="I1330" s="104" t="s">
        <v>589</v>
      </c>
      <c r="J1330" s="104" t="s">
        <v>589</v>
      </c>
      <c r="K1330" s="292">
        <v>4</v>
      </c>
      <c r="L1330" s="292">
        <v>12</v>
      </c>
      <c r="M1330" s="302">
        <v>54000</v>
      </c>
      <c r="N1330" s="292">
        <v>2</v>
      </c>
      <c r="O1330" s="292">
        <v>6</v>
      </c>
      <c r="P1330" s="302">
        <f t="shared" si="28"/>
        <v>27000</v>
      </c>
      <c r="Q1330" s="292">
        <v>4</v>
      </c>
      <c r="R1330" s="292">
        <v>12</v>
      </c>
    </row>
    <row r="1331" spans="1:18" s="40" customFormat="1" ht="24" x14ac:dyDescent="0.2">
      <c r="A1331" s="322" t="s">
        <v>1621</v>
      </c>
      <c r="B1331" s="295" t="s">
        <v>8075</v>
      </c>
      <c r="C1331" s="297" t="s">
        <v>153</v>
      </c>
      <c r="D1331" s="297" t="s">
        <v>586</v>
      </c>
      <c r="E1331" s="438">
        <v>2800</v>
      </c>
      <c r="F1331" s="130" t="s">
        <v>960</v>
      </c>
      <c r="G1331" s="104" t="s">
        <v>961</v>
      </c>
      <c r="H1331" s="104" t="s">
        <v>586</v>
      </c>
      <c r="I1331" s="104" t="s">
        <v>589</v>
      </c>
      <c r="J1331" s="104" t="s">
        <v>589</v>
      </c>
      <c r="K1331" s="292">
        <v>4</v>
      </c>
      <c r="L1331" s="292">
        <v>12</v>
      </c>
      <c r="M1331" s="302">
        <v>33600</v>
      </c>
      <c r="N1331" s="292">
        <v>2</v>
      </c>
      <c r="O1331" s="292">
        <v>6</v>
      </c>
      <c r="P1331" s="302">
        <f t="shared" si="28"/>
        <v>16800</v>
      </c>
      <c r="Q1331" s="292">
        <v>4</v>
      </c>
      <c r="R1331" s="292">
        <v>12</v>
      </c>
    </row>
    <row r="1332" spans="1:18" s="40" customFormat="1" ht="24" x14ac:dyDescent="0.2">
      <c r="A1332" s="322" t="s">
        <v>1621</v>
      </c>
      <c r="B1332" s="295" t="s">
        <v>8075</v>
      </c>
      <c r="C1332" s="297" t="s">
        <v>153</v>
      </c>
      <c r="D1332" s="297" t="s">
        <v>656</v>
      </c>
      <c r="E1332" s="438">
        <v>3500</v>
      </c>
      <c r="F1332" s="130" t="s">
        <v>962</v>
      </c>
      <c r="G1332" s="104" t="s">
        <v>963</v>
      </c>
      <c r="H1332" s="104" t="s">
        <v>656</v>
      </c>
      <c r="I1332" s="104" t="s">
        <v>589</v>
      </c>
      <c r="J1332" s="104" t="s">
        <v>589</v>
      </c>
      <c r="K1332" s="292">
        <v>4</v>
      </c>
      <c r="L1332" s="292">
        <v>12</v>
      </c>
      <c r="M1332" s="302">
        <v>42000</v>
      </c>
      <c r="N1332" s="292">
        <v>2</v>
      </c>
      <c r="O1332" s="292">
        <v>6</v>
      </c>
      <c r="P1332" s="302">
        <f t="shared" si="28"/>
        <v>21000</v>
      </c>
      <c r="Q1332" s="292">
        <v>4</v>
      </c>
      <c r="R1332" s="292">
        <v>12</v>
      </c>
    </row>
    <row r="1333" spans="1:18" s="40" customFormat="1" ht="24" x14ac:dyDescent="0.2">
      <c r="A1333" s="322" t="s">
        <v>1621</v>
      </c>
      <c r="B1333" s="295" t="s">
        <v>8075</v>
      </c>
      <c r="C1333" s="297" t="s">
        <v>153</v>
      </c>
      <c r="D1333" s="297" t="s">
        <v>964</v>
      </c>
      <c r="E1333" s="438">
        <v>3000</v>
      </c>
      <c r="F1333" s="130" t="s">
        <v>965</v>
      </c>
      <c r="G1333" s="104" t="s">
        <v>966</v>
      </c>
      <c r="H1333" s="104" t="s">
        <v>964</v>
      </c>
      <c r="I1333" s="104" t="s">
        <v>589</v>
      </c>
      <c r="J1333" s="104" t="s">
        <v>589</v>
      </c>
      <c r="K1333" s="292">
        <v>4</v>
      </c>
      <c r="L1333" s="292">
        <v>12</v>
      </c>
      <c r="M1333" s="302">
        <v>36000</v>
      </c>
      <c r="N1333" s="292">
        <v>2</v>
      </c>
      <c r="O1333" s="292">
        <v>6</v>
      </c>
      <c r="P1333" s="302">
        <f t="shared" si="28"/>
        <v>18000</v>
      </c>
      <c r="Q1333" s="292">
        <v>4</v>
      </c>
      <c r="R1333" s="292">
        <v>12</v>
      </c>
    </row>
    <row r="1334" spans="1:18" s="40" customFormat="1" ht="24" x14ac:dyDescent="0.2">
      <c r="A1334" s="322" t="s">
        <v>1621</v>
      </c>
      <c r="B1334" s="295" t="s">
        <v>8075</v>
      </c>
      <c r="C1334" s="297" t="s">
        <v>153</v>
      </c>
      <c r="D1334" s="297" t="s">
        <v>586</v>
      </c>
      <c r="E1334" s="438">
        <v>2800</v>
      </c>
      <c r="F1334" s="130" t="s">
        <v>967</v>
      </c>
      <c r="G1334" s="104" t="s">
        <v>968</v>
      </c>
      <c r="H1334" s="104" t="s">
        <v>586</v>
      </c>
      <c r="I1334" s="104" t="s">
        <v>589</v>
      </c>
      <c r="J1334" s="104" t="s">
        <v>589</v>
      </c>
      <c r="K1334" s="292">
        <v>4</v>
      </c>
      <c r="L1334" s="292">
        <v>12</v>
      </c>
      <c r="M1334" s="302">
        <v>33600</v>
      </c>
      <c r="N1334" s="292">
        <v>2</v>
      </c>
      <c r="O1334" s="292">
        <v>6</v>
      </c>
      <c r="P1334" s="302">
        <f t="shared" si="28"/>
        <v>16800</v>
      </c>
      <c r="Q1334" s="292">
        <v>4</v>
      </c>
      <c r="R1334" s="292">
        <v>12</v>
      </c>
    </row>
    <row r="1335" spans="1:18" s="40" customFormat="1" ht="24" x14ac:dyDescent="0.2">
      <c r="A1335" s="322" t="s">
        <v>1621</v>
      </c>
      <c r="B1335" s="295" t="s">
        <v>8075</v>
      </c>
      <c r="C1335" s="297" t="s">
        <v>153</v>
      </c>
      <c r="D1335" s="297" t="s">
        <v>679</v>
      </c>
      <c r="E1335" s="438">
        <v>2800</v>
      </c>
      <c r="F1335" s="130" t="s">
        <v>969</v>
      </c>
      <c r="G1335" s="104" t="s">
        <v>970</v>
      </c>
      <c r="H1335" s="104" t="s">
        <v>679</v>
      </c>
      <c r="I1335" s="104" t="s">
        <v>589</v>
      </c>
      <c r="J1335" s="104" t="s">
        <v>589</v>
      </c>
      <c r="K1335" s="292">
        <v>4</v>
      </c>
      <c r="L1335" s="292">
        <v>12</v>
      </c>
      <c r="M1335" s="302">
        <v>33600</v>
      </c>
      <c r="N1335" s="292">
        <v>2</v>
      </c>
      <c r="O1335" s="292">
        <v>6</v>
      </c>
      <c r="P1335" s="302">
        <f t="shared" si="28"/>
        <v>16800</v>
      </c>
      <c r="Q1335" s="292">
        <v>4</v>
      </c>
      <c r="R1335" s="292">
        <v>12</v>
      </c>
    </row>
    <row r="1336" spans="1:18" s="40" customFormat="1" ht="24" x14ac:dyDescent="0.2">
      <c r="A1336" s="322" t="s">
        <v>1621</v>
      </c>
      <c r="B1336" s="295" t="s">
        <v>8075</v>
      </c>
      <c r="C1336" s="297" t="s">
        <v>153</v>
      </c>
      <c r="D1336" s="297" t="s">
        <v>971</v>
      </c>
      <c r="E1336" s="438">
        <v>2000</v>
      </c>
      <c r="F1336" s="130" t="s">
        <v>972</v>
      </c>
      <c r="G1336" s="104" t="s">
        <v>973</v>
      </c>
      <c r="H1336" s="104" t="s">
        <v>974</v>
      </c>
      <c r="I1336" s="104" t="s">
        <v>589</v>
      </c>
      <c r="J1336" s="104" t="s">
        <v>589</v>
      </c>
      <c r="K1336" s="292">
        <v>4</v>
      </c>
      <c r="L1336" s="292">
        <v>12</v>
      </c>
      <c r="M1336" s="302">
        <v>24000</v>
      </c>
      <c r="N1336" s="292">
        <v>2</v>
      </c>
      <c r="O1336" s="292">
        <v>6</v>
      </c>
      <c r="P1336" s="302">
        <f t="shared" si="28"/>
        <v>12000</v>
      </c>
      <c r="Q1336" s="292">
        <v>4</v>
      </c>
      <c r="R1336" s="292">
        <v>12</v>
      </c>
    </row>
    <row r="1337" spans="1:18" s="40" customFormat="1" ht="24" x14ac:dyDescent="0.2">
      <c r="A1337" s="322" t="s">
        <v>1621</v>
      </c>
      <c r="B1337" s="295" t="s">
        <v>8075</v>
      </c>
      <c r="C1337" s="297" t="s">
        <v>153</v>
      </c>
      <c r="D1337" s="297" t="s">
        <v>579</v>
      </c>
      <c r="E1337" s="438">
        <v>1800</v>
      </c>
      <c r="F1337" s="130" t="s">
        <v>975</v>
      </c>
      <c r="G1337" s="104" t="s">
        <v>976</v>
      </c>
      <c r="H1337" s="104" t="s">
        <v>579</v>
      </c>
      <c r="I1337" s="104" t="s">
        <v>334</v>
      </c>
      <c r="J1337" s="104" t="s">
        <v>334</v>
      </c>
      <c r="K1337" s="292">
        <v>4</v>
      </c>
      <c r="L1337" s="292">
        <v>12</v>
      </c>
      <c r="M1337" s="302">
        <v>21600</v>
      </c>
      <c r="N1337" s="292">
        <v>2</v>
      </c>
      <c r="O1337" s="292">
        <v>6</v>
      </c>
      <c r="P1337" s="302">
        <f t="shared" si="28"/>
        <v>10800</v>
      </c>
      <c r="Q1337" s="292">
        <v>4</v>
      </c>
      <c r="R1337" s="292">
        <v>12</v>
      </c>
    </row>
    <row r="1338" spans="1:18" s="40" customFormat="1" ht="24" x14ac:dyDescent="0.2">
      <c r="A1338" s="322" t="s">
        <v>1621</v>
      </c>
      <c r="B1338" s="295" t="s">
        <v>8075</v>
      </c>
      <c r="C1338" s="297" t="s">
        <v>153</v>
      </c>
      <c r="D1338" s="297" t="s">
        <v>579</v>
      </c>
      <c r="E1338" s="438">
        <v>1800</v>
      </c>
      <c r="F1338" s="130" t="s">
        <v>977</v>
      </c>
      <c r="G1338" s="104" t="s">
        <v>978</v>
      </c>
      <c r="H1338" s="104" t="s">
        <v>579</v>
      </c>
      <c r="I1338" s="104" t="s">
        <v>334</v>
      </c>
      <c r="J1338" s="104" t="s">
        <v>334</v>
      </c>
      <c r="K1338" s="292">
        <v>4</v>
      </c>
      <c r="L1338" s="292">
        <v>12</v>
      </c>
      <c r="M1338" s="302">
        <v>21600</v>
      </c>
      <c r="N1338" s="292">
        <v>2</v>
      </c>
      <c r="O1338" s="292">
        <v>6</v>
      </c>
      <c r="P1338" s="302">
        <f t="shared" si="28"/>
        <v>10800</v>
      </c>
      <c r="Q1338" s="292">
        <v>4</v>
      </c>
      <c r="R1338" s="292">
        <v>12</v>
      </c>
    </row>
    <row r="1339" spans="1:18" s="40" customFormat="1" ht="24" x14ac:dyDescent="0.2">
      <c r="A1339" s="322" t="s">
        <v>1621</v>
      </c>
      <c r="B1339" s="295" t="s">
        <v>8075</v>
      </c>
      <c r="C1339" s="297" t="s">
        <v>153</v>
      </c>
      <c r="D1339" s="297" t="s">
        <v>579</v>
      </c>
      <c r="E1339" s="438">
        <v>2500</v>
      </c>
      <c r="F1339" s="130" t="s">
        <v>979</v>
      </c>
      <c r="G1339" s="104" t="s">
        <v>980</v>
      </c>
      <c r="H1339" s="104" t="s">
        <v>579</v>
      </c>
      <c r="I1339" s="104" t="s">
        <v>334</v>
      </c>
      <c r="J1339" s="104" t="s">
        <v>334</v>
      </c>
      <c r="K1339" s="292">
        <v>4</v>
      </c>
      <c r="L1339" s="292">
        <v>12</v>
      </c>
      <c r="M1339" s="302">
        <v>30000</v>
      </c>
      <c r="N1339" s="292">
        <v>2</v>
      </c>
      <c r="O1339" s="292">
        <v>6</v>
      </c>
      <c r="P1339" s="302">
        <f t="shared" si="28"/>
        <v>15000</v>
      </c>
      <c r="Q1339" s="292">
        <v>4</v>
      </c>
      <c r="R1339" s="292">
        <v>12</v>
      </c>
    </row>
    <row r="1340" spans="1:18" s="40" customFormat="1" ht="24" x14ac:dyDescent="0.2">
      <c r="A1340" s="322" t="s">
        <v>1621</v>
      </c>
      <c r="B1340" s="295" t="s">
        <v>8075</v>
      </c>
      <c r="C1340" s="297" t="s">
        <v>153</v>
      </c>
      <c r="D1340" s="297" t="s">
        <v>655</v>
      </c>
      <c r="E1340" s="438">
        <v>1400</v>
      </c>
      <c r="F1340" s="130" t="s">
        <v>981</v>
      </c>
      <c r="G1340" s="104" t="s">
        <v>982</v>
      </c>
      <c r="H1340" s="104" t="s">
        <v>655</v>
      </c>
      <c r="I1340" s="104" t="s">
        <v>651</v>
      </c>
      <c r="J1340" s="104" t="s">
        <v>651</v>
      </c>
      <c r="K1340" s="292">
        <v>4</v>
      </c>
      <c r="L1340" s="292">
        <v>12</v>
      </c>
      <c r="M1340" s="302">
        <v>16800</v>
      </c>
      <c r="N1340" s="292">
        <v>2</v>
      </c>
      <c r="O1340" s="292">
        <v>6</v>
      </c>
      <c r="P1340" s="302">
        <f t="shared" si="28"/>
        <v>8400</v>
      </c>
      <c r="Q1340" s="292">
        <v>4</v>
      </c>
      <c r="R1340" s="292">
        <v>12</v>
      </c>
    </row>
    <row r="1341" spans="1:18" s="40" customFormat="1" ht="24" x14ac:dyDescent="0.2">
      <c r="A1341" s="322" t="s">
        <v>1621</v>
      </c>
      <c r="B1341" s="295" t="s">
        <v>8075</v>
      </c>
      <c r="C1341" s="297" t="s">
        <v>153</v>
      </c>
      <c r="D1341" s="297" t="s">
        <v>579</v>
      </c>
      <c r="E1341" s="438">
        <v>1800</v>
      </c>
      <c r="F1341" s="130" t="s">
        <v>983</v>
      </c>
      <c r="G1341" s="104" t="s">
        <v>984</v>
      </c>
      <c r="H1341" s="104" t="s">
        <v>579</v>
      </c>
      <c r="I1341" s="104" t="s">
        <v>334</v>
      </c>
      <c r="J1341" s="104" t="s">
        <v>334</v>
      </c>
      <c r="K1341" s="292">
        <v>4</v>
      </c>
      <c r="L1341" s="292">
        <v>12</v>
      </c>
      <c r="M1341" s="302">
        <v>21600</v>
      </c>
      <c r="N1341" s="292">
        <v>2</v>
      </c>
      <c r="O1341" s="292">
        <v>6</v>
      </c>
      <c r="P1341" s="302">
        <f t="shared" si="28"/>
        <v>10800</v>
      </c>
      <c r="Q1341" s="292">
        <v>4</v>
      </c>
      <c r="R1341" s="292">
        <v>12</v>
      </c>
    </row>
    <row r="1342" spans="1:18" s="40" customFormat="1" ht="24" x14ac:dyDescent="0.2">
      <c r="A1342" s="322" t="s">
        <v>1621</v>
      </c>
      <c r="B1342" s="295" t="s">
        <v>8075</v>
      </c>
      <c r="C1342" s="297" t="s">
        <v>153</v>
      </c>
      <c r="D1342" s="297" t="s">
        <v>655</v>
      </c>
      <c r="E1342" s="438">
        <v>1500</v>
      </c>
      <c r="F1342" s="130" t="s">
        <v>985</v>
      </c>
      <c r="G1342" s="104" t="s">
        <v>986</v>
      </c>
      <c r="H1342" s="104" t="s">
        <v>655</v>
      </c>
      <c r="I1342" s="104" t="s">
        <v>651</v>
      </c>
      <c r="J1342" s="104" t="s">
        <v>651</v>
      </c>
      <c r="K1342" s="292">
        <v>4</v>
      </c>
      <c r="L1342" s="292">
        <v>12</v>
      </c>
      <c r="M1342" s="302">
        <v>18000</v>
      </c>
      <c r="N1342" s="292">
        <v>2</v>
      </c>
      <c r="O1342" s="292">
        <v>6</v>
      </c>
      <c r="P1342" s="302">
        <f t="shared" si="28"/>
        <v>9000</v>
      </c>
      <c r="Q1342" s="292">
        <v>4</v>
      </c>
      <c r="R1342" s="292">
        <v>12</v>
      </c>
    </row>
    <row r="1343" spans="1:18" s="40" customFormat="1" ht="24" x14ac:dyDescent="0.2">
      <c r="A1343" s="322" t="s">
        <v>1621</v>
      </c>
      <c r="B1343" s="295" t="s">
        <v>8075</v>
      </c>
      <c r="C1343" s="297" t="s">
        <v>153</v>
      </c>
      <c r="D1343" s="297" t="s">
        <v>655</v>
      </c>
      <c r="E1343" s="438">
        <v>1500</v>
      </c>
      <c r="F1343" s="130" t="s">
        <v>987</v>
      </c>
      <c r="G1343" s="104" t="s">
        <v>988</v>
      </c>
      <c r="H1343" s="104" t="s">
        <v>655</v>
      </c>
      <c r="I1343" s="104" t="s">
        <v>651</v>
      </c>
      <c r="J1343" s="104" t="s">
        <v>651</v>
      </c>
      <c r="K1343" s="292">
        <v>4</v>
      </c>
      <c r="L1343" s="292">
        <v>12</v>
      </c>
      <c r="M1343" s="302">
        <v>18000</v>
      </c>
      <c r="N1343" s="292">
        <v>2</v>
      </c>
      <c r="O1343" s="292">
        <v>6</v>
      </c>
      <c r="P1343" s="302">
        <f t="shared" si="28"/>
        <v>9000</v>
      </c>
      <c r="Q1343" s="292">
        <v>4</v>
      </c>
      <c r="R1343" s="292">
        <v>12</v>
      </c>
    </row>
    <row r="1344" spans="1:18" s="40" customFormat="1" ht="24" x14ac:dyDescent="0.2">
      <c r="A1344" s="322" t="s">
        <v>1621</v>
      </c>
      <c r="B1344" s="295" t="s">
        <v>8075</v>
      </c>
      <c r="C1344" s="297" t="s">
        <v>153</v>
      </c>
      <c r="D1344" s="297" t="s">
        <v>821</v>
      </c>
      <c r="E1344" s="438">
        <v>2500</v>
      </c>
      <c r="F1344" s="130" t="s">
        <v>989</v>
      </c>
      <c r="G1344" s="104" t="s">
        <v>990</v>
      </c>
      <c r="H1344" s="104" t="s">
        <v>821</v>
      </c>
      <c r="I1344" s="104" t="s">
        <v>334</v>
      </c>
      <c r="J1344" s="104" t="s">
        <v>334</v>
      </c>
      <c r="K1344" s="292">
        <v>4</v>
      </c>
      <c r="L1344" s="292">
        <v>12</v>
      </c>
      <c r="M1344" s="302">
        <v>30000</v>
      </c>
      <c r="N1344" s="292">
        <v>2</v>
      </c>
      <c r="O1344" s="292">
        <v>6</v>
      </c>
      <c r="P1344" s="302">
        <f t="shared" si="28"/>
        <v>15000</v>
      </c>
      <c r="Q1344" s="292">
        <v>4</v>
      </c>
      <c r="R1344" s="292">
        <v>12</v>
      </c>
    </row>
    <row r="1345" spans="1:18" s="40" customFormat="1" ht="24" x14ac:dyDescent="0.2">
      <c r="A1345" s="322" t="s">
        <v>1621</v>
      </c>
      <c r="B1345" s="295" t="s">
        <v>8075</v>
      </c>
      <c r="C1345" s="297" t="s">
        <v>153</v>
      </c>
      <c r="D1345" s="297" t="s">
        <v>586</v>
      </c>
      <c r="E1345" s="438">
        <v>2800</v>
      </c>
      <c r="F1345" s="130" t="s">
        <v>991</v>
      </c>
      <c r="G1345" s="104" t="s">
        <v>992</v>
      </c>
      <c r="H1345" s="104" t="s">
        <v>586</v>
      </c>
      <c r="I1345" s="104" t="s">
        <v>589</v>
      </c>
      <c r="J1345" s="104" t="s">
        <v>589</v>
      </c>
      <c r="K1345" s="292">
        <v>4</v>
      </c>
      <c r="L1345" s="292">
        <v>12</v>
      </c>
      <c r="M1345" s="302">
        <v>33600</v>
      </c>
      <c r="N1345" s="292">
        <v>2</v>
      </c>
      <c r="O1345" s="292">
        <v>6</v>
      </c>
      <c r="P1345" s="302">
        <f t="shared" si="28"/>
        <v>16800</v>
      </c>
      <c r="Q1345" s="292">
        <v>4</v>
      </c>
      <c r="R1345" s="292">
        <v>12</v>
      </c>
    </row>
    <row r="1346" spans="1:18" s="40" customFormat="1" ht="24" x14ac:dyDescent="0.2">
      <c r="A1346" s="322" t="s">
        <v>1621</v>
      </c>
      <c r="B1346" s="295" t="s">
        <v>8075</v>
      </c>
      <c r="C1346" s="297" t="s">
        <v>153</v>
      </c>
      <c r="D1346" s="297" t="s">
        <v>655</v>
      </c>
      <c r="E1346" s="438">
        <v>1500</v>
      </c>
      <c r="F1346" s="130" t="s">
        <v>993</v>
      </c>
      <c r="G1346" s="104" t="s">
        <v>994</v>
      </c>
      <c r="H1346" s="104" t="s">
        <v>655</v>
      </c>
      <c r="I1346" s="104" t="s">
        <v>651</v>
      </c>
      <c r="J1346" s="104" t="s">
        <v>651</v>
      </c>
      <c r="K1346" s="292">
        <v>4</v>
      </c>
      <c r="L1346" s="292">
        <v>12</v>
      </c>
      <c r="M1346" s="302">
        <v>18000</v>
      </c>
      <c r="N1346" s="292">
        <v>2</v>
      </c>
      <c r="O1346" s="292">
        <v>6</v>
      </c>
      <c r="P1346" s="302">
        <f t="shared" si="28"/>
        <v>9000</v>
      </c>
      <c r="Q1346" s="292">
        <v>4</v>
      </c>
      <c r="R1346" s="292">
        <v>12</v>
      </c>
    </row>
    <row r="1347" spans="1:18" s="40" customFormat="1" ht="24" x14ac:dyDescent="0.2">
      <c r="A1347" s="322" t="s">
        <v>1621</v>
      </c>
      <c r="B1347" s="295" t="s">
        <v>8075</v>
      </c>
      <c r="C1347" s="297" t="s">
        <v>153</v>
      </c>
      <c r="D1347" s="297" t="s">
        <v>717</v>
      </c>
      <c r="E1347" s="438">
        <v>1800</v>
      </c>
      <c r="F1347" s="130" t="s">
        <v>995</v>
      </c>
      <c r="G1347" s="104" t="s">
        <v>996</v>
      </c>
      <c r="H1347" s="104" t="s">
        <v>717</v>
      </c>
      <c r="I1347" s="104" t="s">
        <v>334</v>
      </c>
      <c r="J1347" s="104" t="s">
        <v>334</v>
      </c>
      <c r="K1347" s="292">
        <v>4</v>
      </c>
      <c r="L1347" s="292">
        <v>12</v>
      </c>
      <c r="M1347" s="302">
        <v>21600</v>
      </c>
      <c r="N1347" s="292">
        <v>2</v>
      </c>
      <c r="O1347" s="292">
        <v>6</v>
      </c>
      <c r="P1347" s="302">
        <f t="shared" si="28"/>
        <v>10800</v>
      </c>
      <c r="Q1347" s="292">
        <v>4</v>
      </c>
      <c r="R1347" s="292">
        <v>12</v>
      </c>
    </row>
    <row r="1348" spans="1:18" s="40" customFormat="1" ht="24" x14ac:dyDescent="0.2">
      <c r="A1348" s="322" t="s">
        <v>1621</v>
      </c>
      <c r="B1348" s="295" t="s">
        <v>8075</v>
      </c>
      <c r="C1348" s="297" t="s">
        <v>153</v>
      </c>
      <c r="D1348" s="297" t="s">
        <v>821</v>
      </c>
      <c r="E1348" s="438">
        <v>1800</v>
      </c>
      <c r="F1348" s="130" t="s">
        <v>997</v>
      </c>
      <c r="G1348" s="104" t="s">
        <v>998</v>
      </c>
      <c r="H1348" s="104" t="s">
        <v>821</v>
      </c>
      <c r="I1348" s="104" t="s">
        <v>334</v>
      </c>
      <c r="J1348" s="104" t="s">
        <v>334</v>
      </c>
      <c r="K1348" s="292">
        <v>4</v>
      </c>
      <c r="L1348" s="292">
        <v>12</v>
      </c>
      <c r="M1348" s="302">
        <v>21600</v>
      </c>
      <c r="N1348" s="292">
        <v>2</v>
      </c>
      <c r="O1348" s="292">
        <v>6</v>
      </c>
      <c r="P1348" s="302">
        <f t="shared" si="28"/>
        <v>10800</v>
      </c>
      <c r="Q1348" s="292">
        <v>4</v>
      </c>
      <c r="R1348" s="292">
        <v>12</v>
      </c>
    </row>
    <row r="1349" spans="1:18" s="40" customFormat="1" ht="24" x14ac:dyDescent="0.2">
      <c r="A1349" s="322" t="s">
        <v>1621</v>
      </c>
      <c r="B1349" s="295" t="s">
        <v>8075</v>
      </c>
      <c r="C1349" s="297" t="s">
        <v>153</v>
      </c>
      <c r="D1349" s="297" t="s">
        <v>579</v>
      </c>
      <c r="E1349" s="438">
        <v>1800</v>
      </c>
      <c r="F1349" s="130" t="s">
        <v>999</v>
      </c>
      <c r="G1349" s="104" t="s">
        <v>1000</v>
      </c>
      <c r="H1349" s="104" t="s">
        <v>579</v>
      </c>
      <c r="I1349" s="104" t="s">
        <v>334</v>
      </c>
      <c r="J1349" s="104" t="s">
        <v>334</v>
      </c>
      <c r="K1349" s="292">
        <v>4</v>
      </c>
      <c r="L1349" s="292">
        <v>12</v>
      </c>
      <c r="M1349" s="302">
        <v>21600</v>
      </c>
      <c r="N1349" s="292">
        <v>2</v>
      </c>
      <c r="O1349" s="292">
        <v>6</v>
      </c>
      <c r="P1349" s="302">
        <f t="shared" si="28"/>
        <v>10800</v>
      </c>
      <c r="Q1349" s="292">
        <v>4</v>
      </c>
      <c r="R1349" s="292">
        <v>12</v>
      </c>
    </row>
    <row r="1350" spans="1:18" s="40" customFormat="1" ht="24" x14ac:dyDescent="0.2">
      <c r="A1350" s="322" t="s">
        <v>1621</v>
      </c>
      <c r="B1350" s="295" t="s">
        <v>8075</v>
      </c>
      <c r="C1350" s="297" t="s">
        <v>153</v>
      </c>
      <c r="D1350" s="297" t="s">
        <v>597</v>
      </c>
      <c r="E1350" s="438">
        <v>2800</v>
      </c>
      <c r="F1350" s="130" t="s">
        <v>1001</v>
      </c>
      <c r="G1350" s="104" t="s">
        <v>1002</v>
      </c>
      <c r="H1350" s="104" t="s">
        <v>597</v>
      </c>
      <c r="I1350" s="104" t="s">
        <v>589</v>
      </c>
      <c r="J1350" s="104" t="s">
        <v>589</v>
      </c>
      <c r="K1350" s="292">
        <v>4</v>
      </c>
      <c r="L1350" s="292">
        <v>12</v>
      </c>
      <c r="M1350" s="302">
        <v>33600</v>
      </c>
      <c r="N1350" s="292">
        <v>2</v>
      </c>
      <c r="O1350" s="292">
        <v>6</v>
      </c>
      <c r="P1350" s="302">
        <f t="shared" si="28"/>
        <v>16800</v>
      </c>
      <c r="Q1350" s="292">
        <v>4</v>
      </c>
      <c r="R1350" s="292">
        <v>12</v>
      </c>
    </row>
    <row r="1351" spans="1:18" s="40" customFormat="1" ht="24" x14ac:dyDescent="0.2">
      <c r="A1351" s="322" t="s">
        <v>1621</v>
      </c>
      <c r="B1351" s="295" t="s">
        <v>8075</v>
      </c>
      <c r="C1351" s="297" t="s">
        <v>153</v>
      </c>
      <c r="D1351" s="297" t="s">
        <v>736</v>
      </c>
      <c r="E1351" s="438">
        <v>1800</v>
      </c>
      <c r="F1351" s="130" t="s">
        <v>1003</v>
      </c>
      <c r="G1351" s="104" t="s">
        <v>1004</v>
      </c>
      <c r="H1351" s="104" t="s">
        <v>736</v>
      </c>
      <c r="I1351" s="104" t="s">
        <v>589</v>
      </c>
      <c r="J1351" s="104" t="s">
        <v>589</v>
      </c>
      <c r="K1351" s="292">
        <v>4</v>
      </c>
      <c r="L1351" s="292">
        <v>12</v>
      </c>
      <c r="M1351" s="302">
        <v>21600</v>
      </c>
      <c r="N1351" s="292">
        <v>2</v>
      </c>
      <c r="O1351" s="292">
        <v>6</v>
      </c>
      <c r="P1351" s="302">
        <f t="shared" si="28"/>
        <v>10800</v>
      </c>
      <c r="Q1351" s="292">
        <v>4</v>
      </c>
      <c r="R1351" s="292">
        <v>12</v>
      </c>
    </row>
    <row r="1352" spans="1:18" s="40" customFormat="1" ht="24" x14ac:dyDescent="0.2">
      <c r="A1352" s="322" t="s">
        <v>1621</v>
      </c>
      <c r="B1352" s="295" t="s">
        <v>8075</v>
      </c>
      <c r="C1352" s="297" t="s">
        <v>153</v>
      </c>
      <c r="D1352" s="297" t="s">
        <v>655</v>
      </c>
      <c r="E1352" s="438">
        <v>1500</v>
      </c>
      <c r="F1352" s="130" t="s">
        <v>1005</v>
      </c>
      <c r="G1352" s="104" t="s">
        <v>1006</v>
      </c>
      <c r="H1352" s="104" t="s">
        <v>655</v>
      </c>
      <c r="I1352" s="104" t="s">
        <v>651</v>
      </c>
      <c r="J1352" s="104" t="s">
        <v>651</v>
      </c>
      <c r="K1352" s="292">
        <v>4</v>
      </c>
      <c r="L1352" s="292">
        <v>12</v>
      </c>
      <c r="M1352" s="302">
        <v>18000</v>
      </c>
      <c r="N1352" s="292">
        <v>2</v>
      </c>
      <c r="O1352" s="292">
        <v>6</v>
      </c>
      <c r="P1352" s="302">
        <f t="shared" si="28"/>
        <v>9000</v>
      </c>
      <c r="Q1352" s="292">
        <v>4</v>
      </c>
      <c r="R1352" s="292">
        <v>12</v>
      </c>
    </row>
    <row r="1353" spans="1:18" s="40" customFormat="1" ht="24" x14ac:dyDescent="0.2">
      <c r="A1353" s="322" t="s">
        <v>1621</v>
      </c>
      <c r="B1353" s="295" t="s">
        <v>8075</v>
      </c>
      <c r="C1353" s="297" t="s">
        <v>153</v>
      </c>
      <c r="D1353" s="297" t="s">
        <v>821</v>
      </c>
      <c r="E1353" s="438">
        <v>1800</v>
      </c>
      <c r="F1353" s="130" t="s">
        <v>1007</v>
      </c>
      <c r="G1353" s="104" t="s">
        <v>1008</v>
      </c>
      <c r="H1353" s="104" t="s">
        <v>821</v>
      </c>
      <c r="I1353" s="104" t="s">
        <v>334</v>
      </c>
      <c r="J1353" s="104" t="s">
        <v>334</v>
      </c>
      <c r="K1353" s="292">
        <v>4</v>
      </c>
      <c r="L1353" s="292">
        <v>12</v>
      </c>
      <c r="M1353" s="302">
        <v>21600</v>
      </c>
      <c r="N1353" s="292">
        <v>2</v>
      </c>
      <c r="O1353" s="292">
        <v>6</v>
      </c>
      <c r="P1353" s="302">
        <f t="shared" ref="P1353:P1413" si="29">E1353*O1353</f>
        <v>10800</v>
      </c>
      <c r="Q1353" s="292">
        <v>4</v>
      </c>
      <c r="R1353" s="292">
        <v>12</v>
      </c>
    </row>
    <row r="1354" spans="1:18" s="40" customFormat="1" ht="24" x14ac:dyDescent="0.2">
      <c r="A1354" s="322" t="s">
        <v>1621</v>
      </c>
      <c r="B1354" s="295" t="s">
        <v>8075</v>
      </c>
      <c r="C1354" s="297" t="s">
        <v>153</v>
      </c>
      <c r="D1354" s="297" t="s">
        <v>579</v>
      </c>
      <c r="E1354" s="438">
        <v>3000</v>
      </c>
      <c r="F1354" s="130" t="s">
        <v>1009</v>
      </c>
      <c r="G1354" s="104" t="s">
        <v>1010</v>
      </c>
      <c r="H1354" s="104" t="s">
        <v>579</v>
      </c>
      <c r="I1354" s="104" t="s">
        <v>334</v>
      </c>
      <c r="J1354" s="104" t="s">
        <v>334</v>
      </c>
      <c r="K1354" s="292">
        <v>4</v>
      </c>
      <c r="L1354" s="292">
        <v>12</v>
      </c>
      <c r="M1354" s="302">
        <v>36000</v>
      </c>
      <c r="N1354" s="292">
        <v>2</v>
      </c>
      <c r="O1354" s="292">
        <v>6</v>
      </c>
      <c r="P1354" s="302">
        <f t="shared" si="29"/>
        <v>18000</v>
      </c>
      <c r="Q1354" s="292">
        <v>4</v>
      </c>
      <c r="R1354" s="292">
        <v>12</v>
      </c>
    </row>
    <row r="1355" spans="1:18" s="40" customFormat="1" ht="24" x14ac:dyDescent="0.2">
      <c r="A1355" s="322" t="s">
        <v>1621</v>
      </c>
      <c r="B1355" s="295" t="s">
        <v>8075</v>
      </c>
      <c r="C1355" s="297" t="s">
        <v>153</v>
      </c>
      <c r="D1355" s="297" t="s">
        <v>655</v>
      </c>
      <c r="E1355" s="438">
        <v>1400</v>
      </c>
      <c r="F1355" s="130" t="s">
        <v>1011</v>
      </c>
      <c r="G1355" s="104" t="s">
        <v>1012</v>
      </c>
      <c r="H1355" s="104" t="s">
        <v>655</v>
      </c>
      <c r="I1355" s="104" t="s">
        <v>651</v>
      </c>
      <c r="J1355" s="104" t="s">
        <v>651</v>
      </c>
      <c r="K1355" s="292">
        <v>4</v>
      </c>
      <c r="L1355" s="292">
        <v>12</v>
      </c>
      <c r="M1355" s="302">
        <v>16800</v>
      </c>
      <c r="N1355" s="292">
        <v>2</v>
      </c>
      <c r="O1355" s="292">
        <v>6</v>
      </c>
      <c r="P1355" s="302">
        <f t="shared" si="29"/>
        <v>8400</v>
      </c>
      <c r="Q1355" s="292">
        <v>4</v>
      </c>
      <c r="R1355" s="292">
        <v>12</v>
      </c>
    </row>
    <row r="1356" spans="1:18" s="40" customFormat="1" ht="24" x14ac:dyDescent="0.2">
      <c r="A1356" s="322" t="s">
        <v>1621</v>
      </c>
      <c r="B1356" s="295" t="s">
        <v>8075</v>
      </c>
      <c r="C1356" s="297" t="s">
        <v>153</v>
      </c>
      <c r="D1356" s="297" t="s">
        <v>648</v>
      </c>
      <c r="E1356" s="438">
        <v>1800</v>
      </c>
      <c r="F1356" s="130" t="s">
        <v>1013</v>
      </c>
      <c r="G1356" s="104" t="s">
        <v>1014</v>
      </c>
      <c r="H1356" s="104" t="s">
        <v>648</v>
      </c>
      <c r="I1356" s="104" t="s">
        <v>651</v>
      </c>
      <c r="J1356" s="104" t="s">
        <v>651</v>
      </c>
      <c r="K1356" s="292">
        <v>4</v>
      </c>
      <c r="L1356" s="292">
        <v>12</v>
      </c>
      <c r="M1356" s="302">
        <v>21600</v>
      </c>
      <c r="N1356" s="292">
        <v>2</v>
      </c>
      <c r="O1356" s="292">
        <v>6</v>
      </c>
      <c r="P1356" s="302">
        <f t="shared" si="29"/>
        <v>10800</v>
      </c>
      <c r="Q1356" s="292">
        <v>4</v>
      </c>
      <c r="R1356" s="292">
        <v>12</v>
      </c>
    </row>
    <row r="1357" spans="1:18" s="40" customFormat="1" ht="24" x14ac:dyDescent="0.2">
      <c r="A1357" s="322" t="s">
        <v>1621</v>
      </c>
      <c r="B1357" s="295" t="s">
        <v>8075</v>
      </c>
      <c r="C1357" s="297" t="s">
        <v>153</v>
      </c>
      <c r="D1357" s="297" t="s">
        <v>579</v>
      </c>
      <c r="E1357" s="438">
        <v>1800</v>
      </c>
      <c r="F1357" s="130" t="s">
        <v>1015</v>
      </c>
      <c r="G1357" s="104" t="s">
        <v>1016</v>
      </c>
      <c r="H1357" s="104" t="s">
        <v>579</v>
      </c>
      <c r="I1357" s="104" t="s">
        <v>334</v>
      </c>
      <c r="J1357" s="104" t="s">
        <v>334</v>
      </c>
      <c r="K1357" s="292">
        <v>4</v>
      </c>
      <c r="L1357" s="292">
        <v>12</v>
      </c>
      <c r="M1357" s="302">
        <v>21600</v>
      </c>
      <c r="N1357" s="292">
        <v>2</v>
      </c>
      <c r="O1357" s="292">
        <v>6</v>
      </c>
      <c r="P1357" s="302">
        <f t="shared" si="29"/>
        <v>10800</v>
      </c>
      <c r="Q1357" s="292">
        <v>4</v>
      </c>
      <c r="R1357" s="292">
        <v>12</v>
      </c>
    </row>
    <row r="1358" spans="1:18" s="40" customFormat="1" ht="24" x14ac:dyDescent="0.2">
      <c r="A1358" s="322" t="s">
        <v>1621</v>
      </c>
      <c r="B1358" s="295" t="s">
        <v>8075</v>
      </c>
      <c r="C1358" s="297" t="s">
        <v>153</v>
      </c>
      <c r="D1358" s="297" t="s">
        <v>586</v>
      </c>
      <c r="E1358" s="438">
        <v>2800</v>
      </c>
      <c r="F1358" s="130" t="s">
        <v>1017</v>
      </c>
      <c r="G1358" s="104" t="s">
        <v>1018</v>
      </c>
      <c r="H1358" s="104" t="s">
        <v>586</v>
      </c>
      <c r="I1358" s="104" t="s">
        <v>589</v>
      </c>
      <c r="J1358" s="104" t="s">
        <v>589</v>
      </c>
      <c r="K1358" s="292">
        <v>4</v>
      </c>
      <c r="L1358" s="292">
        <v>12</v>
      </c>
      <c r="M1358" s="302">
        <v>33600</v>
      </c>
      <c r="N1358" s="292">
        <v>2</v>
      </c>
      <c r="O1358" s="292">
        <v>6</v>
      </c>
      <c r="P1358" s="302">
        <f t="shared" si="29"/>
        <v>16800</v>
      </c>
      <c r="Q1358" s="292">
        <v>4</v>
      </c>
      <c r="R1358" s="292">
        <v>12</v>
      </c>
    </row>
    <row r="1359" spans="1:18" s="40" customFormat="1" ht="24" x14ac:dyDescent="0.2">
      <c r="A1359" s="322" t="s">
        <v>1621</v>
      </c>
      <c r="B1359" s="295" t="s">
        <v>8075</v>
      </c>
      <c r="C1359" s="297" t="s">
        <v>153</v>
      </c>
      <c r="D1359" s="297" t="s">
        <v>579</v>
      </c>
      <c r="E1359" s="438">
        <v>2500</v>
      </c>
      <c r="F1359" s="130" t="s">
        <v>1019</v>
      </c>
      <c r="G1359" s="104" t="s">
        <v>1020</v>
      </c>
      <c r="H1359" s="104" t="s">
        <v>579</v>
      </c>
      <c r="I1359" s="104" t="s">
        <v>334</v>
      </c>
      <c r="J1359" s="104" t="s">
        <v>334</v>
      </c>
      <c r="K1359" s="292">
        <v>4</v>
      </c>
      <c r="L1359" s="292">
        <v>12</v>
      </c>
      <c r="M1359" s="302">
        <v>30000</v>
      </c>
      <c r="N1359" s="292">
        <v>2</v>
      </c>
      <c r="O1359" s="292">
        <v>6</v>
      </c>
      <c r="P1359" s="302">
        <f t="shared" si="29"/>
        <v>15000</v>
      </c>
      <c r="Q1359" s="292">
        <v>4</v>
      </c>
      <c r="R1359" s="292">
        <v>12</v>
      </c>
    </row>
    <row r="1360" spans="1:18" s="40" customFormat="1" ht="24" x14ac:dyDescent="0.2">
      <c r="A1360" s="322" t="s">
        <v>1621</v>
      </c>
      <c r="B1360" s="295" t="s">
        <v>8075</v>
      </c>
      <c r="C1360" s="297" t="s">
        <v>153</v>
      </c>
      <c r="D1360" s="297" t="s">
        <v>648</v>
      </c>
      <c r="E1360" s="438">
        <v>1800</v>
      </c>
      <c r="F1360" s="130" t="s">
        <v>1021</v>
      </c>
      <c r="G1360" s="104" t="s">
        <v>1022</v>
      </c>
      <c r="H1360" s="104" t="s">
        <v>648</v>
      </c>
      <c r="I1360" s="104" t="s">
        <v>651</v>
      </c>
      <c r="J1360" s="104" t="s">
        <v>651</v>
      </c>
      <c r="K1360" s="292">
        <v>4</v>
      </c>
      <c r="L1360" s="292">
        <v>12</v>
      </c>
      <c r="M1360" s="302">
        <v>21600</v>
      </c>
      <c r="N1360" s="292">
        <v>2</v>
      </c>
      <c r="O1360" s="292">
        <v>6</v>
      </c>
      <c r="P1360" s="302">
        <f t="shared" si="29"/>
        <v>10800</v>
      </c>
      <c r="Q1360" s="292">
        <v>4</v>
      </c>
      <c r="R1360" s="292">
        <v>12</v>
      </c>
    </row>
    <row r="1361" spans="1:18" s="40" customFormat="1" ht="24" x14ac:dyDescent="0.2">
      <c r="A1361" s="322" t="s">
        <v>1621</v>
      </c>
      <c r="B1361" s="295" t="s">
        <v>8075</v>
      </c>
      <c r="C1361" s="297" t="s">
        <v>153</v>
      </c>
      <c r="D1361" s="297" t="s">
        <v>586</v>
      </c>
      <c r="E1361" s="438">
        <v>2800</v>
      </c>
      <c r="F1361" s="130" t="s">
        <v>1023</v>
      </c>
      <c r="G1361" s="104" t="s">
        <v>1024</v>
      </c>
      <c r="H1361" s="104" t="s">
        <v>586</v>
      </c>
      <c r="I1361" s="104" t="s">
        <v>589</v>
      </c>
      <c r="J1361" s="104" t="s">
        <v>589</v>
      </c>
      <c r="K1361" s="292">
        <v>4</v>
      </c>
      <c r="L1361" s="292">
        <v>12</v>
      </c>
      <c r="M1361" s="302">
        <v>33600</v>
      </c>
      <c r="N1361" s="292">
        <v>2</v>
      </c>
      <c r="O1361" s="292">
        <v>6</v>
      </c>
      <c r="P1361" s="302">
        <f t="shared" si="29"/>
        <v>16800</v>
      </c>
      <c r="Q1361" s="292">
        <v>4</v>
      </c>
      <c r="R1361" s="292">
        <v>12</v>
      </c>
    </row>
    <row r="1362" spans="1:18" s="40" customFormat="1" ht="24" x14ac:dyDescent="0.2">
      <c r="A1362" s="322" t="s">
        <v>1621</v>
      </c>
      <c r="B1362" s="295" t="s">
        <v>8075</v>
      </c>
      <c r="C1362" s="297" t="s">
        <v>153</v>
      </c>
      <c r="D1362" s="297" t="s">
        <v>579</v>
      </c>
      <c r="E1362" s="438">
        <v>1800</v>
      </c>
      <c r="F1362" s="130" t="s">
        <v>1025</v>
      </c>
      <c r="G1362" s="104" t="s">
        <v>1026</v>
      </c>
      <c r="H1362" s="104" t="s">
        <v>579</v>
      </c>
      <c r="I1362" s="104" t="s">
        <v>334</v>
      </c>
      <c r="J1362" s="104" t="s">
        <v>334</v>
      </c>
      <c r="K1362" s="292">
        <v>4</v>
      </c>
      <c r="L1362" s="292">
        <v>12</v>
      </c>
      <c r="M1362" s="302">
        <v>21600</v>
      </c>
      <c r="N1362" s="292">
        <v>2</v>
      </c>
      <c r="O1362" s="292">
        <v>6</v>
      </c>
      <c r="P1362" s="302">
        <f t="shared" si="29"/>
        <v>10800</v>
      </c>
      <c r="Q1362" s="292">
        <v>4</v>
      </c>
      <c r="R1362" s="292">
        <v>12</v>
      </c>
    </row>
    <row r="1363" spans="1:18" s="40" customFormat="1" ht="24" x14ac:dyDescent="0.2">
      <c r="A1363" s="322" t="s">
        <v>1621</v>
      </c>
      <c r="B1363" s="295" t="s">
        <v>8075</v>
      </c>
      <c r="C1363" s="297" t="s">
        <v>153</v>
      </c>
      <c r="D1363" s="297" t="s">
        <v>597</v>
      </c>
      <c r="E1363" s="438">
        <v>2800</v>
      </c>
      <c r="F1363" s="130" t="s">
        <v>1027</v>
      </c>
      <c r="G1363" s="104" t="s">
        <v>1028</v>
      </c>
      <c r="H1363" s="104" t="s">
        <v>597</v>
      </c>
      <c r="I1363" s="104" t="s">
        <v>589</v>
      </c>
      <c r="J1363" s="104" t="s">
        <v>589</v>
      </c>
      <c r="K1363" s="292">
        <v>4</v>
      </c>
      <c r="L1363" s="292">
        <v>12</v>
      </c>
      <c r="M1363" s="302">
        <v>33600</v>
      </c>
      <c r="N1363" s="292">
        <v>2</v>
      </c>
      <c r="O1363" s="292">
        <v>6</v>
      </c>
      <c r="P1363" s="302">
        <f t="shared" si="29"/>
        <v>16800</v>
      </c>
      <c r="Q1363" s="292">
        <v>4</v>
      </c>
      <c r="R1363" s="292">
        <v>12</v>
      </c>
    </row>
    <row r="1364" spans="1:18" s="40" customFormat="1" ht="24" x14ac:dyDescent="0.2">
      <c r="A1364" s="322" t="s">
        <v>1621</v>
      </c>
      <c r="B1364" s="295" t="s">
        <v>8075</v>
      </c>
      <c r="C1364" s="297" t="s">
        <v>153</v>
      </c>
      <c r="D1364" s="297" t="s">
        <v>579</v>
      </c>
      <c r="E1364" s="438">
        <v>1800</v>
      </c>
      <c r="F1364" s="130" t="s">
        <v>1029</v>
      </c>
      <c r="G1364" s="104" t="s">
        <v>1030</v>
      </c>
      <c r="H1364" s="104" t="s">
        <v>579</v>
      </c>
      <c r="I1364" s="104" t="s">
        <v>334</v>
      </c>
      <c r="J1364" s="104" t="s">
        <v>334</v>
      </c>
      <c r="K1364" s="292">
        <v>4</v>
      </c>
      <c r="L1364" s="292">
        <v>12</v>
      </c>
      <c r="M1364" s="302">
        <v>21600</v>
      </c>
      <c r="N1364" s="292">
        <v>2</v>
      </c>
      <c r="O1364" s="292">
        <v>6</v>
      </c>
      <c r="P1364" s="302">
        <f t="shared" si="29"/>
        <v>10800</v>
      </c>
      <c r="Q1364" s="292">
        <v>4</v>
      </c>
      <c r="R1364" s="292">
        <v>12</v>
      </c>
    </row>
    <row r="1365" spans="1:18" s="40" customFormat="1" ht="24" x14ac:dyDescent="0.2">
      <c r="A1365" s="322" t="s">
        <v>1621</v>
      </c>
      <c r="B1365" s="295" t="s">
        <v>8075</v>
      </c>
      <c r="C1365" s="297" t="s">
        <v>153</v>
      </c>
      <c r="D1365" s="297" t="s">
        <v>579</v>
      </c>
      <c r="E1365" s="438">
        <v>1800</v>
      </c>
      <c r="F1365" s="130" t="s">
        <v>1031</v>
      </c>
      <c r="G1365" s="104" t="s">
        <v>1032</v>
      </c>
      <c r="H1365" s="104" t="s">
        <v>579</v>
      </c>
      <c r="I1365" s="104" t="s">
        <v>334</v>
      </c>
      <c r="J1365" s="104" t="s">
        <v>334</v>
      </c>
      <c r="K1365" s="292">
        <v>4</v>
      </c>
      <c r="L1365" s="292">
        <v>12</v>
      </c>
      <c r="M1365" s="302">
        <v>21600</v>
      </c>
      <c r="N1365" s="292">
        <v>0</v>
      </c>
      <c r="O1365" s="292">
        <v>0</v>
      </c>
      <c r="P1365" s="302">
        <f t="shared" si="29"/>
        <v>0</v>
      </c>
      <c r="Q1365" s="292">
        <v>4</v>
      </c>
      <c r="R1365" s="292">
        <v>0</v>
      </c>
    </row>
    <row r="1366" spans="1:18" s="40" customFormat="1" ht="24" x14ac:dyDescent="0.2">
      <c r="A1366" s="322" t="s">
        <v>1621</v>
      </c>
      <c r="B1366" s="295" t="s">
        <v>8075</v>
      </c>
      <c r="C1366" s="297" t="s">
        <v>153</v>
      </c>
      <c r="D1366" s="297" t="s">
        <v>666</v>
      </c>
      <c r="E1366" s="438">
        <v>2800</v>
      </c>
      <c r="F1366" s="130" t="s">
        <v>1033</v>
      </c>
      <c r="G1366" s="104" t="s">
        <v>1034</v>
      </c>
      <c r="H1366" s="104" t="s">
        <v>389</v>
      </c>
      <c r="I1366" s="104" t="s">
        <v>589</v>
      </c>
      <c r="J1366" s="104" t="s">
        <v>589</v>
      </c>
      <c r="K1366" s="292">
        <v>4</v>
      </c>
      <c r="L1366" s="292">
        <v>12</v>
      </c>
      <c r="M1366" s="302">
        <v>33600</v>
      </c>
      <c r="N1366" s="292">
        <v>0</v>
      </c>
      <c r="O1366" s="292">
        <v>0</v>
      </c>
      <c r="P1366" s="302">
        <f t="shared" si="29"/>
        <v>0</v>
      </c>
      <c r="Q1366" s="292">
        <v>4</v>
      </c>
      <c r="R1366" s="292">
        <v>0</v>
      </c>
    </row>
    <row r="1367" spans="1:18" s="40" customFormat="1" ht="24" x14ac:dyDescent="0.2">
      <c r="A1367" s="322" t="s">
        <v>1621</v>
      </c>
      <c r="B1367" s="295" t="s">
        <v>8075</v>
      </c>
      <c r="C1367" s="297" t="s">
        <v>153</v>
      </c>
      <c r="D1367" s="297" t="s">
        <v>1035</v>
      </c>
      <c r="E1367" s="438">
        <v>3500</v>
      </c>
      <c r="F1367" s="130" t="s">
        <v>1036</v>
      </c>
      <c r="G1367" s="104" t="s">
        <v>1037</v>
      </c>
      <c r="H1367" s="104" t="s">
        <v>1038</v>
      </c>
      <c r="I1367" s="104" t="s">
        <v>589</v>
      </c>
      <c r="J1367" s="104" t="s">
        <v>589</v>
      </c>
      <c r="K1367" s="292">
        <v>4</v>
      </c>
      <c r="L1367" s="292">
        <v>12</v>
      </c>
      <c r="M1367" s="302">
        <v>42000</v>
      </c>
      <c r="N1367" s="292">
        <v>0</v>
      </c>
      <c r="O1367" s="292">
        <v>0</v>
      </c>
      <c r="P1367" s="302">
        <f t="shared" si="29"/>
        <v>0</v>
      </c>
      <c r="Q1367" s="292">
        <v>4</v>
      </c>
      <c r="R1367" s="292">
        <v>0</v>
      </c>
    </row>
    <row r="1368" spans="1:18" s="40" customFormat="1" ht="24" x14ac:dyDescent="0.2">
      <c r="A1368" s="322" t="s">
        <v>1621</v>
      </c>
      <c r="B1368" s="295" t="s">
        <v>8075</v>
      </c>
      <c r="C1368" s="297" t="s">
        <v>153</v>
      </c>
      <c r="D1368" s="297" t="s">
        <v>1039</v>
      </c>
      <c r="E1368" s="438">
        <v>1800</v>
      </c>
      <c r="F1368" s="130" t="s">
        <v>1040</v>
      </c>
      <c r="G1368" s="104" t="s">
        <v>1041</v>
      </c>
      <c r="H1368" s="104" t="s">
        <v>644</v>
      </c>
      <c r="I1368" s="104" t="s">
        <v>334</v>
      </c>
      <c r="J1368" s="104" t="s">
        <v>334</v>
      </c>
      <c r="K1368" s="292">
        <v>4</v>
      </c>
      <c r="L1368" s="292">
        <v>12</v>
      </c>
      <c r="M1368" s="302">
        <v>21600</v>
      </c>
      <c r="N1368" s="292">
        <v>0</v>
      </c>
      <c r="O1368" s="292">
        <v>0</v>
      </c>
      <c r="P1368" s="302">
        <f t="shared" si="29"/>
        <v>0</v>
      </c>
      <c r="Q1368" s="292">
        <v>4</v>
      </c>
      <c r="R1368" s="292">
        <v>0</v>
      </c>
    </row>
    <row r="1369" spans="1:18" s="40" customFormat="1" ht="24" x14ac:dyDescent="0.2">
      <c r="A1369" s="322" t="s">
        <v>1621</v>
      </c>
      <c r="B1369" s="295" t="s">
        <v>8075</v>
      </c>
      <c r="C1369" s="297" t="s">
        <v>153</v>
      </c>
      <c r="D1369" s="297" t="s">
        <v>1042</v>
      </c>
      <c r="E1369" s="438">
        <v>4000</v>
      </c>
      <c r="F1369" s="130" t="s">
        <v>1043</v>
      </c>
      <c r="G1369" s="104" t="s">
        <v>1044</v>
      </c>
      <c r="H1369" s="104" t="s">
        <v>665</v>
      </c>
      <c r="I1369" s="104" t="s">
        <v>589</v>
      </c>
      <c r="J1369" s="104" t="s">
        <v>589</v>
      </c>
      <c r="K1369" s="292">
        <v>4</v>
      </c>
      <c r="L1369" s="292">
        <v>12</v>
      </c>
      <c r="M1369" s="302">
        <v>48000</v>
      </c>
      <c r="N1369" s="292">
        <v>0</v>
      </c>
      <c r="O1369" s="292">
        <v>0</v>
      </c>
      <c r="P1369" s="302">
        <f t="shared" si="29"/>
        <v>0</v>
      </c>
      <c r="Q1369" s="292">
        <v>4</v>
      </c>
      <c r="R1369" s="292">
        <v>0</v>
      </c>
    </row>
    <row r="1370" spans="1:18" s="40" customFormat="1" ht="24" x14ac:dyDescent="0.2">
      <c r="A1370" s="322" t="s">
        <v>1621</v>
      </c>
      <c r="B1370" s="295" t="s">
        <v>8075</v>
      </c>
      <c r="C1370" s="297" t="s">
        <v>153</v>
      </c>
      <c r="D1370" s="297" t="s">
        <v>586</v>
      </c>
      <c r="E1370" s="438">
        <v>6500</v>
      </c>
      <c r="F1370" s="130" t="s">
        <v>1045</v>
      </c>
      <c r="G1370" s="104" t="s">
        <v>1046</v>
      </c>
      <c r="H1370" s="104" t="s">
        <v>586</v>
      </c>
      <c r="I1370" s="104" t="s">
        <v>589</v>
      </c>
      <c r="J1370" s="104" t="s">
        <v>589</v>
      </c>
      <c r="K1370" s="292">
        <v>4</v>
      </c>
      <c r="L1370" s="292">
        <v>12</v>
      </c>
      <c r="M1370" s="302">
        <v>78000</v>
      </c>
      <c r="N1370" s="292">
        <v>0</v>
      </c>
      <c r="O1370" s="292">
        <v>0</v>
      </c>
      <c r="P1370" s="302">
        <f t="shared" si="29"/>
        <v>0</v>
      </c>
      <c r="Q1370" s="292">
        <v>4</v>
      </c>
      <c r="R1370" s="292">
        <v>0</v>
      </c>
    </row>
    <row r="1371" spans="1:18" s="40" customFormat="1" ht="24" x14ac:dyDescent="0.2">
      <c r="A1371" s="322" t="s">
        <v>1621</v>
      </c>
      <c r="B1371" s="295" t="s">
        <v>8075</v>
      </c>
      <c r="C1371" s="297" t="s">
        <v>153</v>
      </c>
      <c r="D1371" s="297" t="s">
        <v>1047</v>
      </c>
      <c r="E1371" s="438">
        <v>4000</v>
      </c>
      <c r="F1371" s="130" t="s">
        <v>1048</v>
      </c>
      <c r="G1371" s="104" t="s">
        <v>1049</v>
      </c>
      <c r="H1371" s="104" t="s">
        <v>1038</v>
      </c>
      <c r="I1371" s="104" t="s">
        <v>589</v>
      </c>
      <c r="J1371" s="104" t="s">
        <v>589</v>
      </c>
      <c r="K1371" s="292">
        <v>4</v>
      </c>
      <c r="L1371" s="292">
        <v>12</v>
      </c>
      <c r="M1371" s="302">
        <v>48000</v>
      </c>
      <c r="N1371" s="292">
        <v>0</v>
      </c>
      <c r="O1371" s="292">
        <v>0</v>
      </c>
      <c r="P1371" s="302">
        <f t="shared" si="29"/>
        <v>0</v>
      </c>
      <c r="Q1371" s="292">
        <v>4</v>
      </c>
      <c r="R1371" s="292">
        <v>0</v>
      </c>
    </row>
    <row r="1372" spans="1:18" s="40" customFormat="1" ht="24" x14ac:dyDescent="0.2">
      <c r="A1372" s="322" t="s">
        <v>1621</v>
      </c>
      <c r="B1372" s="295" t="s">
        <v>8075</v>
      </c>
      <c r="C1372" s="297" t="s">
        <v>153</v>
      </c>
      <c r="D1372" s="297" t="s">
        <v>1050</v>
      </c>
      <c r="E1372" s="438">
        <v>4000</v>
      </c>
      <c r="F1372" s="130" t="s">
        <v>1051</v>
      </c>
      <c r="G1372" s="104" t="s">
        <v>1052</v>
      </c>
      <c r="H1372" s="104" t="s">
        <v>665</v>
      </c>
      <c r="I1372" s="104" t="s">
        <v>589</v>
      </c>
      <c r="J1372" s="104" t="s">
        <v>589</v>
      </c>
      <c r="K1372" s="292">
        <v>4</v>
      </c>
      <c r="L1372" s="292">
        <v>12</v>
      </c>
      <c r="M1372" s="302">
        <v>48000</v>
      </c>
      <c r="N1372" s="292">
        <v>0</v>
      </c>
      <c r="O1372" s="292">
        <v>0</v>
      </c>
      <c r="P1372" s="302">
        <f t="shared" si="29"/>
        <v>0</v>
      </c>
      <c r="Q1372" s="292">
        <v>4</v>
      </c>
      <c r="R1372" s="292">
        <v>0</v>
      </c>
    </row>
    <row r="1373" spans="1:18" s="40" customFormat="1" ht="24" x14ac:dyDescent="0.2">
      <c r="A1373" s="322" t="s">
        <v>1621</v>
      </c>
      <c r="B1373" s="295" t="s">
        <v>8075</v>
      </c>
      <c r="C1373" s="297" t="s">
        <v>153</v>
      </c>
      <c r="D1373" s="297" t="s">
        <v>1053</v>
      </c>
      <c r="E1373" s="438">
        <v>2800</v>
      </c>
      <c r="F1373" s="130" t="s">
        <v>1054</v>
      </c>
      <c r="G1373" s="104" t="s">
        <v>1055</v>
      </c>
      <c r="H1373" s="104" t="s">
        <v>665</v>
      </c>
      <c r="I1373" s="104" t="s">
        <v>589</v>
      </c>
      <c r="J1373" s="104" t="s">
        <v>589</v>
      </c>
      <c r="K1373" s="292">
        <v>4</v>
      </c>
      <c r="L1373" s="292">
        <v>12</v>
      </c>
      <c r="M1373" s="302">
        <v>33600</v>
      </c>
      <c r="N1373" s="292">
        <v>0</v>
      </c>
      <c r="O1373" s="292">
        <v>0</v>
      </c>
      <c r="P1373" s="302">
        <f t="shared" si="29"/>
        <v>0</v>
      </c>
      <c r="Q1373" s="292">
        <v>4</v>
      </c>
      <c r="R1373" s="292">
        <v>0</v>
      </c>
    </row>
    <row r="1374" spans="1:18" s="40" customFormat="1" ht="24" x14ac:dyDescent="0.2">
      <c r="A1374" s="322" t="s">
        <v>1621</v>
      </c>
      <c r="B1374" s="295" t="s">
        <v>8075</v>
      </c>
      <c r="C1374" s="297" t="s">
        <v>153</v>
      </c>
      <c r="D1374" s="297" t="s">
        <v>311</v>
      </c>
      <c r="E1374" s="438">
        <v>3500</v>
      </c>
      <c r="F1374" s="130" t="s">
        <v>1056</v>
      </c>
      <c r="G1374" s="104" t="s">
        <v>1057</v>
      </c>
      <c r="H1374" s="104" t="s">
        <v>389</v>
      </c>
      <c r="I1374" s="104" t="s">
        <v>589</v>
      </c>
      <c r="J1374" s="104" t="s">
        <v>589</v>
      </c>
      <c r="K1374" s="292">
        <v>4</v>
      </c>
      <c r="L1374" s="292">
        <v>12</v>
      </c>
      <c r="M1374" s="302">
        <v>42000</v>
      </c>
      <c r="N1374" s="292">
        <v>0</v>
      </c>
      <c r="O1374" s="292">
        <v>0</v>
      </c>
      <c r="P1374" s="302">
        <f t="shared" si="29"/>
        <v>0</v>
      </c>
      <c r="Q1374" s="292">
        <v>4</v>
      </c>
      <c r="R1374" s="292">
        <v>0</v>
      </c>
    </row>
    <row r="1375" spans="1:18" s="40" customFormat="1" ht="24" x14ac:dyDescent="0.2">
      <c r="A1375" s="322" t="s">
        <v>1621</v>
      </c>
      <c r="B1375" s="295" t="s">
        <v>8075</v>
      </c>
      <c r="C1375" s="297" t="s">
        <v>153</v>
      </c>
      <c r="D1375" s="297" t="s">
        <v>1058</v>
      </c>
      <c r="E1375" s="438">
        <v>1935.48</v>
      </c>
      <c r="F1375" s="130" t="s">
        <v>1059</v>
      </c>
      <c r="G1375" s="104" t="s">
        <v>1060</v>
      </c>
      <c r="H1375" s="104" t="s">
        <v>644</v>
      </c>
      <c r="I1375" s="104" t="s">
        <v>334</v>
      </c>
      <c r="J1375" s="104" t="s">
        <v>334</v>
      </c>
      <c r="K1375" s="292">
        <v>4</v>
      </c>
      <c r="L1375" s="292">
        <v>12</v>
      </c>
      <c r="M1375" s="302">
        <v>23225.760000000002</v>
      </c>
      <c r="N1375" s="292">
        <v>0</v>
      </c>
      <c r="O1375" s="292">
        <v>0</v>
      </c>
      <c r="P1375" s="302">
        <f t="shared" si="29"/>
        <v>0</v>
      </c>
      <c r="Q1375" s="292">
        <v>4</v>
      </c>
      <c r="R1375" s="292">
        <v>0</v>
      </c>
    </row>
    <row r="1376" spans="1:18" s="40" customFormat="1" ht="24" x14ac:dyDescent="0.2">
      <c r="A1376" s="322" t="s">
        <v>1621</v>
      </c>
      <c r="B1376" s="295" t="s">
        <v>8075</v>
      </c>
      <c r="C1376" s="297" t="s">
        <v>153</v>
      </c>
      <c r="D1376" s="297" t="s">
        <v>1061</v>
      </c>
      <c r="E1376" s="438">
        <v>1800</v>
      </c>
      <c r="F1376" s="130" t="s">
        <v>1062</v>
      </c>
      <c r="G1376" s="104" t="s">
        <v>1063</v>
      </c>
      <c r="H1376" s="104" t="s">
        <v>672</v>
      </c>
      <c r="I1376" s="104" t="s">
        <v>334</v>
      </c>
      <c r="J1376" s="104" t="s">
        <v>334</v>
      </c>
      <c r="K1376" s="292">
        <v>4</v>
      </c>
      <c r="L1376" s="292">
        <v>12</v>
      </c>
      <c r="M1376" s="302">
        <v>21600</v>
      </c>
      <c r="N1376" s="292">
        <v>0</v>
      </c>
      <c r="O1376" s="292">
        <v>0</v>
      </c>
      <c r="P1376" s="302">
        <f t="shared" si="29"/>
        <v>0</v>
      </c>
      <c r="Q1376" s="292">
        <v>4</v>
      </c>
      <c r="R1376" s="292">
        <v>0</v>
      </c>
    </row>
    <row r="1377" spans="1:18" s="40" customFormat="1" ht="24" x14ac:dyDescent="0.2">
      <c r="A1377" s="322" t="s">
        <v>1621</v>
      </c>
      <c r="B1377" s="295" t="s">
        <v>8075</v>
      </c>
      <c r="C1377" s="297" t="s">
        <v>153</v>
      </c>
      <c r="D1377" s="297" t="s">
        <v>1064</v>
      </c>
      <c r="E1377" s="438">
        <v>1600</v>
      </c>
      <c r="F1377" s="130" t="s">
        <v>1065</v>
      </c>
      <c r="G1377" s="104" t="s">
        <v>1066</v>
      </c>
      <c r="H1377" s="104" t="s">
        <v>644</v>
      </c>
      <c r="I1377" s="104" t="s">
        <v>334</v>
      </c>
      <c r="J1377" s="104" t="s">
        <v>334</v>
      </c>
      <c r="K1377" s="292">
        <v>4</v>
      </c>
      <c r="L1377" s="292">
        <v>12</v>
      </c>
      <c r="M1377" s="302">
        <v>19200</v>
      </c>
      <c r="N1377" s="292">
        <v>0</v>
      </c>
      <c r="O1377" s="292">
        <v>0</v>
      </c>
      <c r="P1377" s="302">
        <f t="shared" si="29"/>
        <v>0</v>
      </c>
      <c r="Q1377" s="292">
        <v>4</v>
      </c>
      <c r="R1377" s="292">
        <v>0</v>
      </c>
    </row>
    <row r="1378" spans="1:18" s="40" customFormat="1" ht="24" x14ac:dyDescent="0.2">
      <c r="A1378" s="322" t="s">
        <v>1621</v>
      </c>
      <c r="B1378" s="295" t="s">
        <v>8075</v>
      </c>
      <c r="C1378" s="297" t="s">
        <v>153</v>
      </c>
      <c r="D1378" s="297" t="s">
        <v>644</v>
      </c>
      <c r="E1378" s="438">
        <v>1800</v>
      </c>
      <c r="F1378" s="130" t="s">
        <v>1067</v>
      </c>
      <c r="G1378" s="104" t="s">
        <v>1068</v>
      </c>
      <c r="H1378" s="104" t="s">
        <v>644</v>
      </c>
      <c r="I1378" s="104" t="s">
        <v>334</v>
      </c>
      <c r="J1378" s="104" t="s">
        <v>334</v>
      </c>
      <c r="K1378" s="292">
        <v>4</v>
      </c>
      <c r="L1378" s="292">
        <v>12</v>
      </c>
      <c r="M1378" s="302">
        <v>21600</v>
      </c>
      <c r="N1378" s="292">
        <v>0</v>
      </c>
      <c r="O1378" s="292">
        <v>0</v>
      </c>
      <c r="P1378" s="302">
        <f t="shared" si="29"/>
        <v>0</v>
      </c>
      <c r="Q1378" s="292">
        <v>4</v>
      </c>
      <c r="R1378" s="292">
        <v>0</v>
      </c>
    </row>
    <row r="1379" spans="1:18" s="40" customFormat="1" ht="24" x14ac:dyDescent="0.2">
      <c r="A1379" s="322" t="s">
        <v>1621</v>
      </c>
      <c r="B1379" s="295" t="s">
        <v>8075</v>
      </c>
      <c r="C1379" s="297" t="s">
        <v>153</v>
      </c>
      <c r="D1379" s="297" t="s">
        <v>1069</v>
      </c>
      <c r="E1379" s="438">
        <v>3500</v>
      </c>
      <c r="F1379" s="130" t="s">
        <v>1070</v>
      </c>
      <c r="G1379" s="104" t="s">
        <v>1071</v>
      </c>
      <c r="H1379" s="104" t="s">
        <v>1038</v>
      </c>
      <c r="I1379" s="104" t="s">
        <v>589</v>
      </c>
      <c r="J1379" s="104" t="s">
        <v>589</v>
      </c>
      <c r="K1379" s="292">
        <v>4</v>
      </c>
      <c r="L1379" s="292">
        <v>12</v>
      </c>
      <c r="M1379" s="302">
        <v>42000</v>
      </c>
      <c r="N1379" s="292">
        <v>0</v>
      </c>
      <c r="O1379" s="292">
        <v>0</v>
      </c>
      <c r="P1379" s="302">
        <f t="shared" si="29"/>
        <v>0</v>
      </c>
      <c r="Q1379" s="292">
        <v>4</v>
      </c>
      <c r="R1379" s="292">
        <v>0</v>
      </c>
    </row>
    <row r="1380" spans="1:18" s="40" customFormat="1" ht="24" x14ac:dyDescent="0.2">
      <c r="A1380" s="322" t="s">
        <v>1621</v>
      </c>
      <c r="B1380" s="295" t="s">
        <v>8075</v>
      </c>
      <c r="C1380" s="297" t="s">
        <v>153</v>
      </c>
      <c r="D1380" s="297" t="s">
        <v>866</v>
      </c>
      <c r="E1380" s="438">
        <v>3500</v>
      </c>
      <c r="F1380" s="130" t="s">
        <v>1072</v>
      </c>
      <c r="G1380" s="104" t="s">
        <v>1073</v>
      </c>
      <c r="H1380" s="104" t="s">
        <v>866</v>
      </c>
      <c r="I1380" s="104" t="s">
        <v>589</v>
      </c>
      <c r="J1380" s="104" t="s">
        <v>589</v>
      </c>
      <c r="K1380" s="292">
        <v>4</v>
      </c>
      <c r="L1380" s="292">
        <v>12</v>
      </c>
      <c r="M1380" s="302">
        <v>42000</v>
      </c>
      <c r="N1380" s="292">
        <v>0</v>
      </c>
      <c r="O1380" s="292">
        <v>0</v>
      </c>
      <c r="P1380" s="302">
        <f t="shared" si="29"/>
        <v>0</v>
      </c>
      <c r="Q1380" s="292">
        <v>4</v>
      </c>
      <c r="R1380" s="292">
        <v>0</v>
      </c>
    </row>
    <row r="1381" spans="1:18" s="40" customFormat="1" ht="24" x14ac:dyDescent="0.2">
      <c r="A1381" s="322" t="s">
        <v>1621</v>
      </c>
      <c r="B1381" s="295" t="s">
        <v>8075</v>
      </c>
      <c r="C1381" s="297" t="s">
        <v>153</v>
      </c>
      <c r="D1381" s="297" t="s">
        <v>682</v>
      </c>
      <c r="E1381" s="438">
        <v>6500</v>
      </c>
      <c r="F1381" s="130" t="s">
        <v>1074</v>
      </c>
      <c r="G1381" s="104" t="s">
        <v>1075</v>
      </c>
      <c r="H1381" s="104" t="s">
        <v>682</v>
      </c>
      <c r="I1381" s="104" t="s">
        <v>589</v>
      </c>
      <c r="J1381" s="104" t="s">
        <v>589</v>
      </c>
      <c r="K1381" s="292">
        <v>4</v>
      </c>
      <c r="L1381" s="292">
        <v>12</v>
      </c>
      <c r="M1381" s="302">
        <v>78000</v>
      </c>
      <c r="N1381" s="292">
        <v>0</v>
      </c>
      <c r="O1381" s="292">
        <v>0</v>
      </c>
      <c r="P1381" s="302">
        <f t="shared" si="29"/>
        <v>0</v>
      </c>
      <c r="Q1381" s="292">
        <v>4</v>
      </c>
      <c r="R1381" s="292">
        <v>0</v>
      </c>
    </row>
    <row r="1382" spans="1:18" s="40" customFormat="1" ht="24" x14ac:dyDescent="0.2">
      <c r="A1382" s="322" t="s">
        <v>1621</v>
      </c>
      <c r="B1382" s="295" t="s">
        <v>8075</v>
      </c>
      <c r="C1382" s="297" t="s">
        <v>153</v>
      </c>
      <c r="D1382" s="297" t="s">
        <v>579</v>
      </c>
      <c r="E1382" s="438">
        <v>2500</v>
      </c>
      <c r="F1382" s="130" t="s">
        <v>1076</v>
      </c>
      <c r="G1382" s="104" t="s">
        <v>1077</v>
      </c>
      <c r="H1382" s="104" t="s">
        <v>579</v>
      </c>
      <c r="I1382" s="104" t="s">
        <v>334</v>
      </c>
      <c r="J1382" s="104" t="s">
        <v>334</v>
      </c>
      <c r="K1382" s="292">
        <v>4</v>
      </c>
      <c r="L1382" s="292">
        <v>12</v>
      </c>
      <c r="M1382" s="302">
        <v>30000</v>
      </c>
      <c r="N1382" s="292">
        <v>0</v>
      </c>
      <c r="O1382" s="292">
        <v>0</v>
      </c>
      <c r="P1382" s="302">
        <f t="shared" si="29"/>
        <v>0</v>
      </c>
      <c r="Q1382" s="292">
        <v>4</v>
      </c>
      <c r="R1382" s="292">
        <v>0</v>
      </c>
    </row>
    <row r="1383" spans="1:18" s="40" customFormat="1" ht="24" x14ac:dyDescent="0.2">
      <c r="A1383" s="322" t="s">
        <v>1621</v>
      </c>
      <c r="B1383" s="295" t="s">
        <v>8075</v>
      </c>
      <c r="C1383" s="297" t="s">
        <v>153</v>
      </c>
      <c r="D1383" s="297" t="s">
        <v>597</v>
      </c>
      <c r="E1383" s="438">
        <v>2800</v>
      </c>
      <c r="F1383" s="130" t="s">
        <v>1078</v>
      </c>
      <c r="G1383" s="104" t="s">
        <v>1079</v>
      </c>
      <c r="H1383" s="104" t="s">
        <v>597</v>
      </c>
      <c r="I1383" s="104" t="s">
        <v>589</v>
      </c>
      <c r="J1383" s="104" t="s">
        <v>589</v>
      </c>
      <c r="K1383" s="292">
        <v>4</v>
      </c>
      <c r="L1383" s="292">
        <v>12</v>
      </c>
      <c r="M1383" s="302">
        <v>33600</v>
      </c>
      <c r="N1383" s="292">
        <v>0</v>
      </c>
      <c r="O1383" s="292">
        <v>0</v>
      </c>
      <c r="P1383" s="302">
        <f t="shared" si="29"/>
        <v>0</v>
      </c>
      <c r="Q1383" s="292">
        <v>4</v>
      </c>
      <c r="R1383" s="292">
        <v>0</v>
      </c>
    </row>
    <row r="1384" spans="1:18" s="40" customFormat="1" ht="24" x14ac:dyDescent="0.2">
      <c r="A1384" s="322" t="s">
        <v>1621</v>
      </c>
      <c r="B1384" s="295" t="s">
        <v>8075</v>
      </c>
      <c r="C1384" s="297" t="s">
        <v>153</v>
      </c>
      <c r="D1384" s="297" t="s">
        <v>597</v>
      </c>
      <c r="E1384" s="438">
        <v>3500</v>
      </c>
      <c r="F1384" s="130" t="s">
        <v>1080</v>
      </c>
      <c r="G1384" s="104" t="s">
        <v>1081</v>
      </c>
      <c r="H1384" s="104" t="s">
        <v>597</v>
      </c>
      <c r="I1384" s="104" t="s">
        <v>589</v>
      </c>
      <c r="J1384" s="104" t="s">
        <v>589</v>
      </c>
      <c r="K1384" s="292">
        <v>4</v>
      </c>
      <c r="L1384" s="292">
        <v>12</v>
      </c>
      <c r="M1384" s="302">
        <v>42000</v>
      </c>
      <c r="N1384" s="292">
        <v>0</v>
      </c>
      <c r="O1384" s="292">
        <v>0</v>
      </c>
      <c r="P1384" s="302">
        <f t="shared" si="29"/>
        <v>0</v>
      </c>
      <c r="Q1384" s="292">
        <v>4</v>
      </c>
      <c r="R1384" s="292">
        <v>0</v>
      </c>
    </row>
    <row r="1385" spans="1:18" s="40" customFormat="1" ht="24" x14ac:dyDescent="0.2">
      <c r="A1385" s="322" t="s">
        <v>1621</v>
      </c>
      <c r="B1385" s="295" t="s">
        <v>8075</v>
      </c>
      <c r="C1385" s="297" t="s">
        <v>153</v>
      </c>
      <c r="D1385" s="297" t="s">
        <v>579</v>
      </c>
      <c r="E1385" s="438">
        <v>3000</v>
      </c>
      <c r="F1385" s="130" t="s">
        <v>1082</v>
      </c>
      <c r="G1385" s="104" t="s">
        <v>1083</v>
      </c>
      <c r="H1385" s="104" t="s">
        <v>579</v>
      </c>
      <c r="I1385" s="104" t="s">
        <v>334</v>
      </c>
      <c r="J1385" s="104" t="s">
        <v>334</v>
      </c>
      <c r="K1385" s="292">
        <v>4</v>
      </c>
      <c r="L1385" s="292">
        <v>12</v>
      </c>
      <c r="M1385" s="302">
        <v>36000</v>
      </c>
      <c r="N1385" s="292">
        <v>0</v>
      </c>
      <c r="O1385" s="292">
        <v>0</v>
      </c>
      <c r="P1385" s="302">
        <f t="shared" si="29"/>
        <v>0</v>
      </c>
      <c r="Q1385" s="292">
        <v>4</v>
      </c>
      <c r="R1385" s="292">
        <v>0</v>
      </c>
    </row>
    <row r="1386" spans="1:18" s="40" customFormat="1" ht="24" x14ac:dyDescent="0.2">
      <c r="A1386" s="322" t="s">
        <v>1621</v>
      </c>
      <c r="B1386" s="295" t="s">
        <v>8075</v>
      </c>
      <c r="C1386" s="297" t="s">
        <v>153</v>
      </c>
      <c r="D1386" s="297" t="s">
        <v>682</v>
      </c>
      <c r="E1386" s="438">
        <v>6500</v>
      </c>
      <c r="F1386" s="130" t="s">
        <v>1084</v>
      </c>
      <c r="G1386" s="104" t="s">
        <v>1085</v>
      </c>
      <c r="H1386" s="104" t="s">
        <v>682</v>
      </c>
      <c r="I1386" s="104" t="s">
        <v>589</v>
      </c>
      <c r="J1386" s="104" t="s">
        <v>589</v>
      </c>
      <c r="K1386" s="292">
        <v>4</v>
      </c>
      <c r="L1386" s="292">
        <v>12</v>
      </c>
      <c r="M1386" s="302">
        <v>78000</v>
      </c>
      <c r="N1386" s="292">
        <v>0</v>
      </c>
      <c r="O1386" s="292">
        <v>0</v>
      </c>
      <c r="P1386" s="302">
        <f t="shared" si="29"/>
        <v>0</v>
      </c>
      <c r="Q1386" s="292">
        <v>4</v>
      </c>
      <c r="R1386" s="292">
        <v>0</v>
      </c>
    </row>
    <row r="1387" spans="1:18" s="40" customFormat="1" ht="24" x14ac:dyDescent="0.2">
      <c r="A1387" s="322" t="s">
        <v>1621</v>
      </c>
      <c r="B1387" s="295" t="s">
        <v>8075</v>
      </c>
      <c r="C1387" s="297" t="s">
        <v>153</v>
      </c>
      <c r="D1387" s="297" t="s">
        <v>586</v>
      </c>
      <c r="E1387" s="438">
        <v>3500</v>
      </c>
      <c r="F1387" s="130" t="s">
        <v>1086</v>
      </c>
      <c r="G1387" s="104" t="s">
        <v>1087</v>
      </c>
      <c r="H1387" s="104" t="s">
        <v>586</v>
      </c>
      <c r="I1387" s="104" t="s">
        <v>589</v>
      </c>
      <c r="J1387" s="104" t="s">
        <v>589</v>
      </c>
      <c r="K1387" s="292">
        <v>4</v>
      </c>
      <c r="L1387" s="292">
        <v>12</v>
      </c>
      <c r="M1387" s="302">
        <v>42000</v>
      </c>
      <c r="N1387" s="292">
        <v>0</v>
      </c>
      <c r="O1387" s="292">
        <v>0</v>
      </c>
      <c r="P1387" s="302">
        <f t="shared" si="29"/>
        <v>0</v>
      </c>
      <c r="Q1387" s="292">
        <v>4</v>
      </c>
      <c r="R1387" s="292">
        <v>0</v>
      </c>
    </row>
    <row r="1388" spans="1:18" s="40" customFormat="1" ht="24" x14ac:dyDescent="0.2">
      <c r="A1388" s="322" t="s">
        <v>1621</v>
      </c>
      <c r="B1388" s="295" t="s">
        <v>8075</v>
      </c>
      <c r="C1388" s="297" t="s">
        <v>153</v>
      </c>
      <c r="D1388" s="297" t="s">
        <v>679</v>
      </c>
      <c r="E1388" s="438">
        <v>2800</v>
      </c>
      <c r="F1388" s="130" t="s">
        <v>1088</v>
      </c>
      <c r="G1388" s="104" t="s">
        <v>1089</v>
      </c>
      <c r="H1388" s="104" t="s">
        <v>679</v>
      </c>
      <c r="I1388" s="104" t="s">
        <v>589</v>
      </c>
      <c r="J1388" s="104" t="s">
        <v>589</v>
      </c>
      <c r="K1388" s="292">
        <v>4</v>
      </c>
      <c r="L1388" s="292">
        <v>12</v>
      </c>
      <c r="M1388" s="302">
        <v>33600</v>
      </c>
      <c r="N1388" s="292">
        <v>0</v>
      </c>
      <c r="O1388" s="292">
        <v>0</v>
      </c>
      <c r="P1388" s="302">
        <f t="shared" si="29"/>
        <v>0</v>
      </c>
      <c r="Q1388" s="292">
        <v>4</v>
      </c>
      <c r="R1388" s="292">
        <v>0</v>
      </c>
    </row>
    <row r="1389" spans="1:18" s="40" customFormat="1" ht="24" x14ac:dyDescent="0.2">
      <c r="A1389" s="322" t="s">
        <v>1621</v>
      </c>
      <c r="B1389" s="295" t="s">
        <v>8075</v>
      </c>
      <c r="C1389" s="297" t="s">
        <v>153</v>
      </c>
      <c r="D1389" s="297" t="s">
        <v>579</v>
      </c>
      <c r="E1389" s="438">
        <v>3000</v>
      </c>
      <c r="F1389" s="130" t="s">
        <v>1090</v>
      </c>
      <c r="G1389" s="104" t="s">
        <v>1091</v>
      </c>
      <c r="H1389" s="104" t="s">
        <v>579</v>
      </c>
      <c r="I1389" s="104" t="s">
        <v>334</v>
      </c>
      <c r="J1389" s="104" t="s">
        <v>334</v>
      </c>
      <c r="K1389" s="292">
        <v>4</v>
      </c>
      <c r="L1389" s="292">
        <v>12</v>
      </c>
      <c r="M1389" s="302">
        <v>36000</v>
      </c>
      <c r="N1389" s="292">
        <v>0</v>
      </c>
      <c r="O1389" s="292">
        <v>0</v>
      </c>
      <c r="P1389" s="302">
        <f t="shared" si="29"/>
        <v>0</v>
      </c>
      <c r="Q1389" s="292">
        <v>4</v>
      </c>
      <c r="R1389" s="292">
        <v>0</v>
      </c>
    </row>
    <row r="1390" spans="1:18" s="40" customFormat="1" ht="24" x14ac:dyDescent="0.2">
      <c r="A1390" s="322" t="s">
        <v>1621</v>
      </c>
      <c r="B1390" s="295" t="s">
        <v>8075</v>
      </c>
      <c r="C1390" s="297" t="s">
        <v>153</v>
      </c>
      <c r="D1390" s="297" t="s">
        <v>586</v>
      </c>
      <c r="E1390" s="438">
        <v>2800</v>
      </c>
      <c r="F1390" s="130" t="s">
        <v>1092</v>
      </c>
      <c r="G1390" s="104" t="s">
        <v>1093</v>
      </c>
      <c r="H1390" s="104" t="s">
        <v>586</v>
      </c>
      <c r="I1390" s="104" t="s">
        <v>589</v>
      </c>
      <c r="J1390" s="104" t="s">
        <v>589</v>
      </c>
      <c r="K1390" s="292">
        <v>4</v>
      </c>
      <c r="L1390" s="292">
        <v>12</v>
      </c>
      <c r="M1390" s="302">
        <v>33600</v>
      </c>
      <c r="N1390" s="292">
        <v>0</v>
      </c>
      <c r="O1390" s="292">
        <v>0</v>
      </c>
      <c r="P1390" s="302">
        <f t="shared" si="29"/>
        <v>0</v>
      </c>
      <c r="Q1390" s="292">
        <v>4</v>
      </c>
      <c r="R1390" s="292">
        <v>0</v>
      </c>
    </row>
    <row r="1391" spans="1:18" s="40" customFormat="1" ht="24" x14ac:dyDescent="0.2">
      <c r="A1391" s="322" t="s">
        <v>1621</v>
      </c>
      <c r="B1391" s="295" t="s">
        <v>8075</v>
      </c>
      <c r="C1391" s="297" t="s">
        <v>153</v>
      </c>
      <c r="D1391" s="297" t="s">
        <v>597</v>
      </c>
      <c r="E1391" s="438">
        <v>3500</v>
      </c>
      <c r="F1391" s="130" t="s">
        <v>1094</v>
      </c>
      <c r="G1391" s="104" t="s">
        <v>1095</v>
      </c>
      <c r="H1391" s="104" t="s">
        <v>597</v>
      </c>
      <c r="I1391" s="104" t="s">
        <v>589</v>
      </c>
      <c r="J1391" s="104" t="s">
        <v>589</v>
      </c>
      <c r="K1391" s="292">
        <v>4</v>
      </c>
      <c r="L1391" s="292">
        <v>12</v>
      </c>
      <c r="M1391" s="302">
        <v>42000</v>
      </c>
      <c r="N1391" s="292">
        <v>0</v>
      </c>
      <c r="O1391" s="292">
        <v>0</v>
      </c>
      <c r="P1391" s="302">
        <f t="shared" si="29"/>
        <v>0</v>
      </c>
      <c r="Q1391" s="292">
        <v>4</v>
      </c>
      <c r="R1391" s="292">
        <v>0</v>
      </c>
    </row>
    <row r="1392" spans="1:18" s="40" customFormat="1" ht="24" x14ac:dyDescent="0.2">
      <c r="A1392" s="322" t="s">
        <v>1621</v>
      </c>
      <c r="B1392" s="295" t="s">
        <v>8075</v>
      </c>
      <c r="C1392" s="297" t="s">
        <v>153</v>
      </c>
      <c r="D1392" s="297" t="s">
        <v>682</v>
      </c>
      <c r="E1392" s="438">
        <v>6500</v>
      </c>
      <c r="F1392" s="130" t="s">
        <v>1096</v>
      </c>
      <c r="G1392" s="104" t="s">
        <v>1097</v>
      </c>
      <c r="H1392" s="104" t="s">
        <v>682</v>
      </c>
      <c r="I1392" s="104" t="s">
        <v>589</v>
      </c>
      <c r="J1392" s="104" t="s">
        <v>589</v>
      </c>
      <c r="K1392" s="292">
        <v>4</v>
      </c>
      <c r="L1392" s="292">
        <v>12</v>
      </c>
      <c r="M1392" s="302">
        <v>78000</v>
      </c>
      <c r="N1392" s="292">
        <v>0</v>
      </c>
      <c r="O1392" s="292">
        <v>0</v>
      </c>
      <c r="P1392" s="302">
        <f t="shared" si="29"/>
        <v>0</v>
      </c>
      <c r="Q1392" s="292">
        <v>4</v>
      </c>
      <c r="R1392" s="292">
        <v>0</v>
      </c>
    </row>
    <row r="1393" spans="1:18" s="40" customFormat="1" ht="24" x14ac:dyDescent="0.2">
      <c r="A1393" s="322" t="s">
        <v>1621</v>
      </c>
      <c r="B1393" s="295" t="s">
        <v>8075</v>
      </c>
      <c r="C1393" s="297" t="s">
        <v>153</v>
      </c>
      <c r="D1393" s="297" t="s">
        <v>579</v>
      </c>
      <c r="E1393" s="438">
        <v>3000</v>
      </c>
      <c r="F1393" s="130" t="s">
        <v>1098</v>
      </c>
      <c r="G1393" s="104" t="s">
        <v>1099</v>
      </c>
      <c r="H1393" s="104" t="s">
        <v>579</v>
      </c>
      <c r="I1393" s="104" t="s">
        <v>334</v>
      </c>
      <c r="J1393" s="104" t="s">
        <v>334</v>
      </c>
      <c r="K1393" s="292">
        <v>4</v>
      </c>
      <c r="L1393" s="292">
        <v>12</v>
      </c>
      <c r="M1393" s="302">
        <v>36000</v>
      </c>
      <c r="N1393" s="292">
        <v>0</v>
      </c>
      <c r="O1393" s="292">
        <v>0</v>
      </c>
      <c r="P1393" s="302">
        <f t="shared" si="29"/>
        <v>0</v>
      </c>
      <c r="Q1393" s="292">
        <v>4</v>
      </c>
      <c r="R1393" s="292">
        <v>0</v>
      </c>
    </row>
    <row r="1394" spans="1:18" s="40" customFormat="1" ht="24" x14ac:dyDescent="0.2">
      <c r="A1394" s="322" t="s">
        <v>1621</v>
      </c>
      <c r="B1394" s="295" t="s">
        <v>8075</v>
      </c>
      <c r="C1394" s="297" t="s">
        <v>153</v>
      </c>
      <c r="D1394" s="297" t="s">
        <v>648</v>
      </c>
      <c r="E1394" s="438">
        <v>1800</v>
      </c>
      <c r="F1394" s="130" t="s">
        <v>1100</v>
      </c>
      <c r="G1394" s="104" t="s">
        <v>1101</v>
      </c>
      <c r="H1394" s="104" t="s">
        <v>648</v>
      </c>
      <c r="I1394" s="104" t="s">
        <v>651</v>
      </c>
      <c r="J1394" s="104" t="s">
        <v>651</v>
      </c>
      <c r="K1394" s="292">
        <v>4</v>
      </c>
      <c r="L1394" s="292">
        <v>12</v>
      </c>
      <c r="M1394" s="302">
        <v>21600</v>
      </c>
      <c r="N1394" s="292">
        <v>0</v>
      </c>
      <c r="O1394" s="292">
        <v>0</v>
      </c>
      <c r="P1394" s="302">
        <f t="shared" si="29"/>
        <v>0</v>
      </c>
      <c r="Q1394" s="292">
        <v>4</v>
      </c>
      <c r="R1394" s="292">
        <v>0</v>
      </c>
    </row>
    <row r="1395" spans="1:18" s="40" customFormat="1" ht="24" x14ac:dyDescent="0.2">
      <c r="A1395" s="322" t="s">
        <v>1621</v>
      </c>
      <c r="B1395" s="295" t="s">
        <v>8075</v>
      </c>
      <c r="C1395" s="297" t="s">
        <v>153</v>
      </c>
      <c r="D1395" s="297" t="s">
        <v>597</v>
      </c>
      <c r="E1395" s="438">
        <v>2800</v>
      </c>
      <c r="F1395" s="130" t="s">
        <v>1102</v>
      </c>
      <c r="G1395" s="104" t="s">
        <v>1103</v>
      </c>
      <c r="H1395" s="104" t="s">
        <v>597</v>
      </c>
      <c r="I1395" s="104" t="s">
        <v>589</v>
      </c>
      <c r="J1395" s="104" t="s">
        <v>589</v>
      </c>
      <c r="K1395" s="292">
        <v>4</v>
      </c>
      <c r="L1395" s="292">
        <v>12</v>
      </c>
      <c r="M1395" s="302">
        <v>33600</v>
      </c>
      <c r="N1395" s="292">
        <v>0</v>
      </c>
      <c r="O1395" s="292">
        <v>0</v>
      </c>
      <c r="P1395" s="302">
        <f t="shared" si="29"/>
        <v>0</v>
      </c>
      <c r="Q1395" s="292">
        <v>4</v>
      </c>
      <c r="R1395" s="292">
        <v>0</v>
      </c>
    </row>
    <row r="1396" spans="1:18" s="40" customFormat="1" ht="24" x14ac:dyDescent="0.2">
      <c r="A1396" s="322" t="s">
        <v>1621</v>
      </c>
      <c r="B1396" s="295" t="s">
        <v>8075</v>
      </c>
      <c r="C1396" s="297" t="s">
        <v>153</v>
      </c>
      <c r="D1396" s="297" t="s">
        <v>682</v>
      </c>
      <c r="E1396" s="438">
        <v>6500</v>
      </c>
      <c r="F1396" s="130" t="s">
        <v>1104</v>
      </c>
      <c r="G1396" s="104" t="s">
        <v>1105</v>
      </c>
      <c r="H1396" s="104" t="s">
        <v>682</v>
      </c>
      <c r="I1396" s="104" t="s">
        <v>589</v>
      </c>
      <c r="J1396" s="104" t="s">
        <v>589</v>
      </c>
      <c r="K1396" s="292">
        <v>4</v>
      </c>
      <c r="L1396" s="292">
        <v>12</v>
      </c>
      <c r="M1396" s="302">
        <v>78000</v>
      </c>
      <c r="N1396" s="292">
        <v>0</v>
      </c>
      <c r="O1396" s="292">
        <v>0</v>
      </c>
      <c r="P1396" s="302">
        <f t="shared" si="29"/>
        <v>0</v>
      </c>
      <c r="Q1396" s="292">
        <v>4</v>
      </c>
      <c r="R1396" s="292">
        <v>0</v>
      </c>
    </row>
    <row r="1397" spans="1:18" s="40" customFormat="1" ht="24" x14ac:dyDescent="0.2">
      <c r="A1397" s="322" t="s">
        <v>1621</v>
      </c>
      <c r="B1397" s="295" t="s">
        <v>8075</v>
      </c>
      <c r="C1397" s="297" t="s">
        <v>153</v>
      </c>
      <c r="D1397" s="297" t="s">
        <v>590</v>
      </c>
      <c r="E1397" s="438">
        <v>2800</v>
      </c>
      <c r="F1397" s="130" t="s">
        <v>1106</v>
      </c>
      <c r="G1397" s="104" t="s">
        <v>1107</v>
      </c>
      <c r="H1397" s="104" t="s">
        <v>590</v>
      </c>
      <c r="I1397" s="104" t="s">
        <v>589</v>
      </c>
      <c r="J1397" s="104" t="s">
        <v>589</v>
      </c>
      <c r="K1397" s="292">
        <v>4</v>
      </c>
      <c r="L1397" s="292">
        <v>12</v>
      </c>
      <c r="M1397" s="302">
        <v>33600</v>
      </c>
      <c r="N1397" s="292">
        <v>0</v>
      </c>
      <c r="O1397" s="292">
        <v>0</v>
      </c>
      <c r="P1397" s="302">
        <f t="shared" si="29"/>
        <v>0</v>
      </c>
      <c r="Q1397" s="292">
        <v>4</v>
      </c>
      <c r="R1397" s="292">
        <v>0</v>
      </c>
    </row>
    <row r="1398" spans="1:18" s="40" customFormat="1" ht="24" x14ac:dyDescent="0.2">
      <c r="A1398" s="322" t="s">
        <v>1621</v>
      </c>
      <c r="B1398" s="295" t="s">
        <v>8075</v>
      </c>
      <c r="C1398" s="297" t="s">
        <v>153</v>
      </c>
      <c r="D1398" s="297" t="s">
        <v>717</v>
      </c>
      <c r="E1398" s="438">
        <v>2500</v>
      </c>
      <c r="F1398" s="130" t="s">
        <v>1108</v>
      </c>
      <c r="G1398" s="104" t="s">
        <v>1109</v>
      </c>
      <c r="H1398" s="104" t="s">
        <v>717</v>
      </c>
      <c r="I1398" s="104" t="s">
        <v>334</v>
      </c>
      <c r="J1398" s="104" t="s">
        <v>334</v>
      </c>
      <c r="K1398" s="292">
        <v>4</v>
      </c>
      <c r="L1398" s="292">
        <v>12</v>
      </c>
      <c r="M1398" s="302">
        <v>30000</v>
      </c>
      <c r="N1398" s="292">
        <v>0</v>
      </c>
      <c r="O1398" s="292">
        <v>0</v>
      </c>
      <c r="P1398" s="302">
        <f t="shared" si="29"/>
        <v>0</v>
      </c>
      <c r="Q1398" s="292">
        <v>4</v>
      </c>
      <c r="R1398" s="292">
        <v>0</v>
      </c>
    </row>
    <row r="1399" spans="1:18" s="40" customFormat="1" ht="24" x14ac:dyDescent="0.2">
      <c r="A1399" s="322" t="s">
        <v>1621</v>
      </c>
      <c r="B1399" s="295" t="s">
        <v>8075</v>
      </c>
      <c r="C1399" s="297" t="s">
        <v>153</v>
      </c>
      <c r="D1399" s="297" t="s">
        <v>586</v>
      </c>
      <c r="E1399" s="438">
        <v>4800</v>
      </c>
      <c r="F1399" s="130" t="s">
        <v>1110</v>
      </c>
      <c r="G1399" s="104" t="s">
        <v>1111</v>
      </c>
      <c r="H1399" s="104" t="s">
        <v>586</v>
      </c>
      <c r="I1399" s="104" t="s">
        <v>589</v>
      </c>
      <c r="J1399" s="104" t="s">
        <v>589</v>
      </c>
      <c r="K1399" s="292">
        <v>4</v>
      </c>
      <c r="L1399" s="292">
        <v>12</v>
      </c>
      <c r="M1399" s="302">
        <v>57600</v>
      </c>
      <c r="N1399" s="292">
        <v>0</v>
      </c>
      <c r="O1399" s="292">
        <v>0</v>
      </c>
      <c r="P1399" s="302">
        <f t="shared" si="29"/>
        <v>0</v>
      </c>
      <c r="Q1399" s="292">
        <v>4</v>
      </c>
      <c r="R1399" s="292">
        <v>0</v>
      </c>
    </row>
    <row r="1400" spans="1:18" s="40" customFormat="1" ht="24" x14ac:dyDescent="0.2">
      <c r="A1400" s="322" t="s">
        <v>1621</v>
      </c>
      <c r="B1400" s="295" t="s">
        <v>8075</v>
      </c>
      <c r="C1400" s="297" t="s">
        <v>153</v>
      </c>
      <c r="D1400" s="297" t="s">
        <v>682</v>
      </c>
      <c r="E1400" s="438">
        <v>6500</v>
      </c>
      <c r="F1400" s="130" t="s">
        <v>1112</v>
      </c>
      <c r="G1400" s="104" t="s">
        <v>1113</v>
      </c>
      <c r="H1400" s="104" t="s">
        <v>682</v>
      </c>
      <c r="I1400" s="104" t="s">
        <v>589</v>
      </c>
      <c r="J1400" s="104" t="s">
        <v>589</v>
      </c>
      <c r="K1400" s="292">
        <v>4</v>
      </c>
      <c r="L1400" s="292">
        <v>12</v>
      </c>
      <c r="M1400" s="302">
        <v>78000</v>
      </c>
      <c r="N1400" s="292">
        <v>0</v>
      </c>
      <c r="O1400" s="292">
        <v>0</v>
      </c>
      <c r="P1400" s="302">
        <f t="shared" si="29"/>
        <v>0</v>
      </c>
      <c r="Q1400" s="292">
        <v>4</v>
      </c>
      <c r="R1400" s="292">
        <v>0</v>
      </c>
    </row>
    <row r="1401" spans="1:18" s="40" customFormat="1" ht="24" x14ac:dyDescent="0.2">
      <c r="A1401" s="322" t="s">
        <v>1621</v>
      </c>
      <c r="B1401" s="295" t="s">
        <v>8075</v>
      </c>
      <c r="C1401" s="297" t="s">
        <v>153</v>
      </c>
      <c r="D1401" s="297" t="s">
        <v>656</v>
      </c>
      <c r="E1401" s="438">
        <v>2800</v>
      </c>
      <c r="F1401" s="130" t="s">
        <v>1114</v>
      </c>
      <c r="G1401" s="104" t="s">
        <v>1115</v>
      </c>
      <c r="H1401" s="104" t="s">
        <v>656</v>
      </c>
      <c r="I1401" s="104" t="s">
        <v>589</v>
      </c>
      <c r="J1401" s="104" t="s">
        <v>589</v>
      </c>
      <c r="K1401" s="292">
        <v>4</v>
      </c>
      <c r="L1401" s="292">
        <v>12</v>
      </c>
      <c r="M1401" s="302">
        <v>33600</v>
      </c>
      <c r="N1401" s="292">
        <v>0</v>
      </c>
      <c r="O1401" s="292">
        <v>0</v>
      </c>
      <c r="P1401" s="302">
        <f t="shared" si="29"/>
        <v>0</v>
      </c>
      <c r="Q1401" s="292">
        <v>4</v>
      </c>
      <c r="R1401" s="292">
        <v>0</v>
      </c>
    </row>
    <row r="1402" spans="1:18" s="40" customFormat="1" ht="24" x14ac:dyDescent="0.2">
      <c r="A1402" s="322" t="s">
        <v>1621</v>
      </c>
      <c r="B1402" s="295" t="s">
        <v>8075</v>
      </c>
      <c r="C1402" s="297" t="s">
        <v>153</v>
      </c>
      <c r="D1402" s="297" t="s">
        <v>597</v>
      </c>
      <c r="E1402" s="438">
        <v>2800</v>
      </c>
      <c r="F1402" s="130" t="s">
        <v>1116</v>
      </c>
      <c r="G1402" s="104" t="s">
        <v>1117</v>
      </c>
      <c r="H1402" s="104" t="s">
        <v>597</v>
      </c>
      <c r="I1402" s="104" t="s">
        <v>589</v>
      </c>
      <c r="J1402" s="104" t="s">
        <v>589</v>
      </c>
      <c r="K1402" s="292">
        <v>4</v>
      </c>
      <c r="L1402" s="292">
        <v>12</v>
      </c>
      <c r="M1402" s="302">
        <v>33600</v>
      </c>
      <c r="N1402" s="292">
        <v>0</v>
      </c>
      <c r="O1402" s="292">
        <v>0</v>
      </c>
      <c r="P1402" s="302">
        <f t="shared" si="29"/>
        <v>0</v>
      </c>
      <c r="Q1402" s="292">
        <v>4</v>
      </c>
      <c r="R1402" s="292">
        <v>0</v>
      </c>
    </row>
    <row r="1403" spans="1:18" s="40" customFormat="1" ht="24" x14ac:dyDescent="0.2">
      <c r="A1403" s="322" t="s">
        <v>1621</v>
      </c>
      <c r="B1403" s="295" t="s">
        <v>8075</v>
      </c>
      <c r="C1403" s="297" t="s">
        <v>153</v>
      </c>
      <c r="D1403" s="297" t="s">
        <v>682</v>
      </c>
      <c r="E1403" s="438">
        <v>6500</v>
      </c>
      <c r="F1403" s="130" t="s">
        <v>1118</v>
      </c>
      <c r="G1403" s="104" t="s">
        <v>1119</v>
      </c>
      <c r="H1403" s="104" t="s">
        <v>682</v>
      </c>
      <c r="I1403" s="104" t="s">
        <v>589</v>
      </c>
      <c r="J1403" s="104" t="s">
        <v>589</v>
      </c>
      <c r="K1403" s="292">
        <v>4</v>
      </c>
      <c r="L1403" s="292">
        <v>12</v>
      </c>
      <c r="M1403" s="302">
        <v>78000</v>
      </c>
      <c r="N1403" s="292">
        <v>0</v>
      </c>
      <c r="O1403" s="292">
        <v>0</v>
      </c>
      <c r="P1403" s="302">
        <f t="shared" si="29"/>
        <v>0</v>
      </c>
      <c r="Q1403" s="292">
        <v>4</v>
      </c>
      <c r="R1403" s="292">
        <v>0</v>
      </c>
    </row>
    <row r="1404" spans="1:18" s="40" customFormat="1" ht="24" x14ac:dyDescent="0.2">
      <c r="A1404" s="322" t="s">
        <v>1621</v>
      </c>
      <c r="B1404" s="295" t="s">
        <v>8075</v>
      </c>
      <c r="C1404" s="297" t="s">
        <v>153</v>
      </c>
      <c r="D1404" s="297" t="s">
        <v>648</v>
      </c>
      <c r="E1404" s="438">
        <v>1800</v>
      </c>
      <c r="F1404" s="130" t="s">
        <v>1120</v>
      </c>
      <c r="G1404" s="104" t="s">
        <v>1121</v>
      </c>
      <c r="H1404" s="104" t="s">
        <v>648</v>
      </c>
      <c r="I1404" s="104" t="s">
        <v>651</v>
      </c>
      <c r="J1404" s="104" t="s">
        <v>651</v>
      </c>
      <c r="K1404" s="292">
        <v>4</v>
      </c>
      <c r="L1404" s="292">
        <v>12</v>
      </c>
      <c r="M1404" s="302">
        <v>21600</v>
      </c>
      <c r="N1404" s="292">
        <v>0</v>
      </c>
      <c r="O1404" s="292">
        <v>0</v>
      </c>
      <c r="P1404" s="302">
        <f t="shared" si="29"/>
        <v>0</v>
      </c>
      <c r="Q1404" s="292">
        <v>4</v>
      </c>
      <c r="R1404" s="292">
        <v>0</v>
      </c>
    </row>
    <row r="1405" spans="1:18" s="40" customFormat="1" ht="24" x14ac:dyDescent="0.2">
      <c r="A1405" s="322" t="s">
        <v>1621</v>
      </c>
      <c r="B1405" s="295" t="s">
        <v>8075</v>
      </c>
      <c r="C1405" s="297" t="s">
        <v>153</v>
      </c>
      <c r="D1405" s="297" t="s">
        <v>586</v>
      </c>
      <c r="E1405" s="438">
        <v>2800</v>
      </c>
      <c r="F1405" s="130" t="s">
        <v>1122</v>
      </c>
      <c r="G1405" s="104" t="s">
        <v>1123</v>
      </c>
      <c r="H1405" s="104" t="s">
        <v>586</v>
      </c>
      <c r="I1405" s="104" t="s">
        <v>589</v>
      </c>
      <c r="J1405" s="104" t="s">
        <v>589</v>
      </c>
      <c r="K1405" s="292">
        <v>4</v>
      </c>
      <c r="L1405" s="292">
        <v>12</v>
      </c>
      <c r="M1405" s="302">
        <v>33600</v>
      </c>
      <c r="N1405" s="292">
        <v>0</v>
      </c>
      <c r="O1405" s="292">
        <v>0</v>
      </c>
      <c r="P1405" s="302">
        <f t="shared" si="29"/>
        <v>0</v>
      </c>
      <c r="Q1405" s="292">
        <v>4</v>
      </c>
      <c r="R1405" s="292">
        <v>0</v>
      </c>
    </row>
    <row r="1406" spans="1:18" s="40" customFormat="1" ht="24" x14ac:dyDescent="0.2">
      <c r="A1406" s="322" t="s">
        <v>1621</v>
      </c>
      <c r="B1406" s="295" t="s">
        <v>8075</v>
      </c>
      <c r="C1406" s="297" t="s">
        <v>153</v>
      </c>
      <c r="D1406" s="297" t="s">
        <v>586</v>
      </c>
      <c r="E1406" s="438">
        <v>1987.1</v>
      </c>
      <c r="F1406" s="130" t="s">
        <v>1124</v>
      </c>
      <c r="G1406" s="104" t="s">
        <v>1125</v>
      </c>
      <c r="H1406" s="104" t="s">
        <v>586</v>
      </c>
      <c r="I1406" s="104" t="s">
        <v>589</v>
      </c>
      <c r="J1406" s="104" t="s">
        <v>589</v>
      </c>
      <c r="K1406" s="292">
        <v>4</v>
      </c>
      <c r="L1406" s="292">
        <v>12</v>
      </c>
      <c r="M1406" s="302">
        <v>23845.199999999997</v>
      </c>
      <c r="N1406" s="292">
        <v>0</v>
      </c>
      <c r="O1406" s="292">
        <v>0</v>
      </c>
      <c r="P1406" s="302">
        <f t="shared" si="29"/>
        <v>0</v>
      </c>
      <c r="Q1406" s="292">
        <v>4</v>
      </c>
      <c r="R1406" s="292">
        <v>0</v>
      </c>
    </row>
    <row r="1407" spans="1:18" s="40" customFormat="1" ht="24" x14ac:dyDescent="0.2">
      <c r="A1407" s="322" t="s">
        <v>1621</v>
      </c>
      <c r="B1407" s="295" t="s">
        <v>8075</v>
      </c>
      <c r="C1407" s="297" t="s">
        <v>153</v>
      </c>
      <c r="D1407" s="297" t="s">
        <v>597</v>
      </c>
      <c r="E1407" s="438">
        <v>2800</v>
      </c>
      <c r="F1407" s="130" t="s">
        <v>1126</v>
      </c>
      <c r="G1407" s="104" t="s">
        <v>1127</v>
      </c>
      <c r="H1407" s="104" t="s">
        <v>597</v>
      </c>
      <c r="I1407" s="104" t="s">
        <v>589</v>
      </c>
      <c r="J1407" s="104" t="s">
        <v>589</v>
      </c>
      <c r="K1407" s="292">
        <v>4</v>
      </c>
      <c r="L1407" s="292">
        <v>12</v>
      </c>
      <c r="M1407" s="302">
        <v>33600</v>
      </c>
      <c r="N1407" s="292">
        <v>0</v>
      </c>
      <c r="O1407" s="292">
        <v>0</v>
      </c>
      <c r="P1407" s="302">
        <f t="shared" si="29"/>
        <v>0</v>
      </c>
      <c r="Q1407" s="292">
        <v>4</v>
      </c>
      <c r="R1407" s="292">
        <v>0</v>
      </c>
    </row>
    <row r="1408" spans="1:18" s="40" customFormat="1" ht="24" x14ac:dyDescent="0.2">
      <c r="A1408" s="322" t="s">
        <v>1621</v>
      </c>
      <c r="B1408" s="295" t="s">
        <v>8075</v>
      </c>
      <c r="C1408" s="297" t="s">
        <v>153</v>
      </c>
      <c r="D1408" s="297" t="s">
        <v>586</v>
      </c>
      <c r="E1408" s="438">
        <v>3096.77</v>
      </c>
      <c r="F1408" s="130" t="s">
        <v>1128</v>
      </c>
      <c r="G1408" s="104" t="s">
        <v>1129</v>
      </c>
      <c r="H1408" s="104" t="s">
        <v>586</v>
      </c>
      <c r="I1408" s="104" t="s">
        <v>589</v>
      </c>
      <c r="J1408" s="104" t="s">
        <v>589</v>
      </c>
      <c r="K1408" s="292">
        <v>4</v>
      </c>
      <c r="L1408" s="292">
        <v>12</v>
      </c>
      <c r="M1408" s="302">
        <v>37161.24</v>
      </c>
      <c r="N1408" s="292">
        <v>0</v>
      </c>
      <c r="O1408" s="292">
        <v>0</v>
      </c>
      <c r="P1408" s="302">
        <f t="shared" si="29"/>
        <v>0</v>
      </c>
      <c r="Q1408" s="292">
        <v>4</v>
      </c>
      <c r="R1408" s="292">
        <v>0</v>
      </c>
    </row>
    <row r="1409" spans="1:18" s="40" customFormat="1" ht="24" x14ac:dyDescent="0.2">
      <c r="A1409" s="322" t="s">
        <v>1621</v>
      </c>
      <c r="B1409" s="295" t="s">
        <v>8075</v>
      </c>
      <c r="C1409" s="297" t="s">
        <v>153</v>
      </c>
      <c r="D1409" s="297" t="s">
        <v>579</v>
      </c>
      <c r="E1409" s="438">
        <v>3000</v>
      </c>
      <c r="F1409" s="130" t="s">
        <v>1130</v>
      </c>
      <c r="G1409" s="104" t="s">
        <v>1131</v>
      </c>
      <c r="H1409" s="104" t="s">
        <v>579</v>
      </c>
      <c r="I1409" s="104" t="s">
        <v>334</v>
      </c>
      <c r="J1409" s="104" t="s">
        <v>334</v>
      </c>
      <c r="K1409" s="292">
        <v>4</v>
      </c>
      <c r="L1409" s="292">
        <v>12</v>
      </c>
      <c r="M1409" s="302">
        <v>36000</v>
      </c>
      <c r="N1409" s="292">
        <v>0</v>
      </c>
      <c r="O1409" s="292">
        <v>0</v>
      </c>
      <c r="P1409" s="302">
        <f t="shared" si="29"/>
        <v>0</v>
      </c>
      <c r="Q1409" s="292">
        <v>4</v>
      </c>
      <c r="R1409" s="292">
        <v>0</v>
      </c>
    </row>
    <row r="1410" spans="1:18" s="40" customFormat="1" ht="24" x14ac:dyDescent="0.2">
      <c r="A1410" s="322" t="s">
        <v>1621</v>
      </c>
      <c r="B1410" s="295" t="s">
        <v>8075</v>
      </c>
      <c r="C1410" s="297" t="s">
        <v>153</v>
      </c>
      <c r="D1410" s="297" t="s">
        <v>866</v>
      </c>
      <c r="E1410" s="438">
        <v>2800</v>
      </c>
      <c r="F1410" s="130" t="s">
        <v>1132</v>
      </c>
      <c r="G1410" s="104" t="s">
        <v>1133</v>
      </c>
      <c r="H1410" s="104" t="s">
        <v>866</v>
      </c>
      <c r="I1410" s="104" t="s">
        <v>589</v>
      </c>
      <c r="J1410" s="104" t="s">
        <v>589</v>
      </c>
      <c r="K1410" s="292">
        <v>4</v>
      </c>
      <c r="L1410" s="292">
        <v>12</v>
      </c>
      <c r="M1410" s="302">
        <v>33600</v>
      </c>
      <c r="N1410" s="292">
        <v>0</v>
      </c>
      <c r="O1410" s="292">
        <v>0</v>
      </c>
      <c r="P1410" s="302">
        <f t="shared" si="29"/>
        <v>0</v>
      </c>
      <c r="Q1410" s="292">
        <v>4</v>
      </c>
      <c r="R1410" s="292">
        <v>0</v>
      </c>
    </row>
    <row r="1411" spans="1:18" s="40" customFormat="1" ht="24" x14ac:dyDescent="0.2">
      <c r="A1411" s="322" t="s">
        <v>1621</v>
      </c>
      <c r="B1411" s="295" t="s">
        <v>8075</v>
      </c>
      <c r="C1411" s="297" t="s">
        <v>153</v>
      </c>
      <c r="D1411" s="297" t="s">
        <v>655</v>
      </c>
      <c r="E1411" s="438">
        <v>1800</v>
      </c>
      <c r="F1411" s="130" t="s">
        <v>1134</v>
      </c>
      <c r="G1411" s="104" t="s">
        <v>1135</v>
      </c>
      <c r="H1411" s="104" t="s">
        <v>655</v>
      </c>
      <c r="I1411" s="104" t="s">
        <v>651</v>
      </c>
      <c r="J1411" s="104" t="s">
        <v>651</v>
      </c>
      <c r="K1411" s="292">
        <v>4</v>
      </c>
      <c r="L1411" s="292">
        <v>12</v>
      </c>
      <c r="M1411" s="302">
        <v>21600</v>
      </c>
      <c r="N1411" s="292">
        <v>0</v>
      </c>
      <c r="O1411" s="292">
        <v>0</v>
      </c>
      <c r="P1411" s="302">
        <f t="shared" si="29"/>
        <v>0</v>
      </c>
      <c r="Q1411" s="292">
        <v>4</v>
      </c>
      <c r="R1411" s="292">
        <v>0</v>
      </c>
    </row>
    <row r="1412" spans="1:18" s="40" customFormat="1" ht="24" x14ac:dyDescent="0.2">
      <c r="A1412" s="322" t="s">
        <v>1621</v>
      </c>
      <c r="B1412" s="295" t="s">
        <v>8075</v>
      </c>
      <c r="C1412" s="297" t="s">
        <v>153</v>
      </c>
      <c r="D1412" s="297" t="s">
        <v>586</v>
      </c>
      <c r="E1412" s="438">
        <v>3500</v>
      </c>
      <c r="F1412" s="130" t="s">
        <v>1136</v>
      </c>
      <c r="G1412" s="104" t="s">
        <v>1137</v>
      </c>
      <c r="H1412" s="104" t="s">
        <v>586</v>
      </c>
      <c r="I1412" s="104" t="s">
        <v>589</v>
      </c>
      <c r="J1412" s="104" t="s">
        <v>589</v>
      </c>
      <c r="K1412" s="292">
        <v>4</v>
      </c>
      <c r="L1412" s="292">
        <v>12</v>
      </c>
      <c r="M1412" s="302">
        <v>42000</v>
      </c>
      <c r="N1412" s="292">
        <v>0</v>
      </c>
      <c r="O1412" s="292">
        <v>0</v>
      </c>
      <c r="P1412" s="302">
        <f t="shared" si="29"/>
        <v>0</v>
      </c>
      <c r="Q1412" s="292">
        <v>4</v>
      </c>
      <c r="R1412" s="292">
        <v>0</v>
      </c>
    </row>
    <row r="1413" spans="1:18" s="40" customFormat="1" ht="24" x14ac:dyDescent="0.2">
      <c r="A1413" s="322" t="s">
        <v>1621</v>
      </c>
      <c r="B1413" s="295" t="s">
        <v>8075</v>
      </c>
      <c r="C1413" s="297" t="s">
        <v>153</v>
      </c>
      <c r="D1413" s="297" t="s">
        <v>586</v>
      </c>
      <c r="E1413" s="438">
        <v>3500</v>
      </c>
      <c r="F1413" s="130" t="s">
        <v>1138</v>
      </c>
      <c r="G1413" s="104" t="s">
        <v>1139</v>
      </c>
      <c r="H1413" s="104" t="s">
        <v>586</v>
      </c>
      <c r="I1413" s="104" t="s">
        <v>589</v>
      </c>
      <c r="J1413" s="104" t="s">
        <v>589</v>
      </c>
      <c r="K1413" s="292">
        <v>4</v>
      </c>
      <c r="L1413" s="292">
        <v>12</v>
      </c>
      <c r="M1413" s="302">
        <v>42000</v>
      </c>
      <c r="N1413" s="292">
        <v>0</v>
      </c>
      <c r="O1413" s="292">
        <v>0</v>
      </c>
      <c r="P1413" s="302">
        <f t="shared" si="29"/>
        <v>0</v>
      </c>
      <c r="Q1413" s="292">
        <v>4</v>
      </c>
      <c r="R1413" s="292">
        <v>0</v>
      </c>
    </row>
    <row r="1414" spans="1:18" s="40" customFormat="1" ht="24" x14ac:dyDescent="0.2">
      <c r="A1414" s="322" t="s">
        <v>1621</v>
      </c>
      <c r="B1414" s="295" t="s">
        <v>8075</v>
      </c>
      <c r="C1414" s="297" t="s">
        <v>153</v>
      </c>
      <c r="D1414" s="297" t="s">
        <v>579</v>
      </c>
      <c r="E1414" s="438">
        <v>2500</v>
      </c>
      <c r="F1414" s="130" t="s">
        <v>1140</v>
      </c>
      <c r="G1414" s="104" t="s">
        <v>1141</v>
      </c>
      <c r="H1414" s="104" t="s">
        <v>579</v>
      </c>
      <c r="I1414" s="104" t="s">
        <v>334</v>
      </c>
      <c r="J1414" s="104" t="s">
        <v>334</v>
      </c>
      <c r="K1414" s="292">
        <v>4</v>
      </c>
      <c r="L1414" s="292">
        <v>0</v>
      </c>
      <c r="M1414" s="302">
        <v>0</v>
      </c>
      <c r="N1414" s="292">
        <v>2</v>
      </c>
      <c r="O1414" s="292">
        <v>6</v>
      </c>
      <c r="P1414" s="303">
        <f>E1414*O1414</f>
        <v>15000</v>
      </c>
      <c r="Q1414" s="292">
        <v>4</v>
      </c>
      <c r="R1414" s="292">
        <v>12</v>
      </c>
    </row>
    <row r="1415" spans="1:18" s="40" customFormat="1" ht="24" x14ac:dyDescent="0.2">
      <c r="A1415" s="322" t="s">
        <v>1621</v>
      </c>
      <c r="B1415" s="295" t="s">
        <v>8075</v>
      </c>
      <c r="C1415" s="297" t="s">
        <v>153</v>
      </c>
      <c r="D1415" s="297" t="s">
        <v>1142</v>
      </c>
      <c r="E1415" s="438">
        <v>2800</v>
      </c>
      <c r="F1415" s="130" t="s">
        <v>1143</v>
      </c>
      <c r="G1415" s="104" t="s">
        <v>1144</v>
      </c>
      <c r="H1415" s="104" t="s">
        <v>389</v>
      </c>
      <c r="I1415" s="104" t="s">
        <v>589</v>
      </c>
      <c r="J1415" s="104" t="s">
        <v>589</v>
      </c>
      <c r="K1415" s="292">
        <v>4</v>
      </c>
      <c r="L1415" s="292">
        <v>0</v>
      </c>
      <c r="M1415" s="302">
        <v>0</v>
      </c>
      <c r="N1415" s="292">
        <v>2</v>
      </c>
      <c r="O1415" s="292">
        <v>6</v>
      </c>
      <c r="P1415" s="303">
        <f t="shared" ref="P1415:P1478" si="30">E1415*O1415</f>
        <v>16800</v>
      </c>
      <c r="Q1415" s="292">
        <v>4</v>
      </c>
      <c r="R1415" s="292">
        <v>12</v>
      </c>
    </row>
    <row r="1416" spans="1:18" s="40" customFormat="1" ht="24" x14ac:dyDescent="0.2">
      <c r="A1416" s="322" t="s">
        <v>1621</v>
      </c>
      <c r="B1416" s="295" t="s">
        <v>8075</v>
      </c>
      <c r="C1416" s="297" t="s">
        <v>153</v>
      </c>
      <c r="D1416" s="297" t="s">
        <v>1145</v>
      </c>
      <c r="E1416" s="438">
        <v>6500</v>
      </c>
      <c r="F1416" s="130" t="s">
        <v>1146</v>
      </c>
      <c r="G1416" s="104" t="s">
        <v>1147</v>
      </c>
      <c r="H1416" s="104" t="s">
        <v>1148</v>
      </c>
      <c r="I1416" s="104" t="s">
        <v>589</v>
      </c>
      <c r="J1416" s="104" t="s">
        <v>589</v>
      </c>
      <c r="K1416" s="292">
        <v>4</v>
      </c>
      <c r="L1416" s="292">
        <v>0</v>
      </c>
      <c r="M1416" s="302">
        <v>0</v>
      </c>
      <c r="N1416" s="292">
        <v>2</v>
      </c>
      <c r="O1416" s="292">
        <v>6</v>
      </c>
      <c r="P1416" s="303">
        <f t="shared" si="30"/>
        <v>39000</v>
      </c>
      <c r="Q1416" s="292">
        <v>4</v>
      </c>
      <c r="R1416" s="292">
        <v>12</v>
      </c>
    </row>
    <row r="1417" spans="1:18" s="40" customFormat="1" ht="24" x14ac:dyDescent="0.2">
      <c r="A1417" s="322" t="s">
        <v>1621</v>
      </c>
      <c r="B1417" s="295" t="s">
        <v>8075</v>
      </c>
      <c r="C1417" s="297" t="s">
        <v>153</v>
      </c>
      <c r="D1417" s="297" t="s">
        <v>311</v>
      </c>
      <c r="E1417" s="438">
        <v>3000</v>
      </c>
      <c r="F1417" s="130" t="s">
        <v>1149</v>
      </c>
      <c r="G1417" s="104" t="s">
        <v>1150</v>
      </c>
      <c r="H1417" s="104" t="s">
        <v>389</v>
      </c>
      <c r="I1417" s="104" t="s">
        <v>589</v>
      </c>
      <c r="J1417" s="104" t="s">
        <v>589</v>
      </c>
      <c r="K1417" s="292">
        <v>4</v>
      </c>
      <c r="L1417" s="292">
        <v>0</v>
      </c>
      <c r="M1417" s="302">
        <v>0</v>
      </c>
      <c r="N1417" s="292">
        <v>2</v>
      </c>
      <c r="O1417" s="292">
        <v>6</v>
      </c>
      <c r="P1417" s="303">
        <f t="shared" si="30"/>
        <v>18000</v>
      </c>
      <c r="Q1417" s="292">
        <v>4</v>
      </c>
      <c r="R1417" s="292">
        <v>12</v>
      </c>
    </row>
    <row r="1418" spans="1:18" s="40" customFormat="1" ht="24" x14ac:dyDescent="0.2">
      <c r="A1418" s="322" t="s">
        <v>1621</v>
      </c>
      <c r="B1418" s="295" t="s">
        <v>8075</v>
      </c>
      <c r="C1418" s="297" t="s">
        <v>153</v>
      </c>
      <c r="D1418" s="297" t="s">
        <v>1053</v>
      </c>
      <c r="E1418" s="438">
        <v>2800</v>
      </c>
      <c r="F1418" s="130" t="s">
        <v>1151</v>
      </c>
      <c r="G1418" s="104" t="s">
        <v>1152</v>
      </c>
      <c r="H1418" s="104" t="s">
        <v>665</v>
      </c>
      <c r="I1418" s="104" t="s">
        <v>589</v>
      </c>
      <c r="J1418" s="104" t="s">
        <v>589</v>
      </c>
      <c r="K1418" s="292">
        <v>4</v>
      </c>
      <c r="L1418" s="292">
        <v>0</v>
      </c>
      <c r="M1418" s="302">
        <v>0</v>
      </c>
      <c r="N1418" s="292">
        <v>2</v>
      </c>
      <c r="O1418" s="292">
        <v>6</v>
      </c>
      <c r="P1418" s="303">
        <f t="shared" si="30"/>
        <v>16800</v>
      </c>
      <c r="Q1418" s="292">
        <v>4</v>
      </c>
      <c r="R1418" s="292">
        <v>12</v>
      </c>
    </row>
    <row r="1419" spans="1:18" s="40" customFormat="1" ht="24" x14ac:dyDescent="0.2">
      <c r="A1419" s="322" t="s">
        <v>1621</v>
      </c>
      <c r="B1419" s="295" t="s">
        <v>8075</v>
      </c>
      <c r="C1419" s="297" t="s">
        <v>153</v>
      </c>
      <c r="D1419" s="297" t="s">
        <v>1153</v>
      </c>
      <c r="E1419" s="438">
        <v>1800</v>
      </c>
      <c r="F1419" s="130" t="s">
        <v>1154</v>
      </c>
      <c r="G1419" s="104" t="s">
        <v>1155</v>
      </c>
      <c r="H1419" s="104" t="s">
        <v>644</v>
      </c>
      <c r="I1419" s="104" t="s">
        <v>334</v>
      </c>
      <c r="J1419" s="104" t="s">
        <v>334</v>
      </c>
      <c r="K1419" s="292">
        <v>4</v>
      </c>
      <c r="L1419" s="292">
        <v>0</v>
      </c>
      <c r="M1419" s="302">
        <v>0</v>
      </c>
      <c r="N1419" s="292">
        <v>2</v>
      </c>
      <c r="O1419" s="292">
        <v>6</v>
      </c>
      <c r="P1419" s="303">
        <f t="shared" si="30"/>
        <v>10800</v>
      </c>
      <c r="Q1419" s="292">
        <v>4</v>
      </c>
      <c r="R1419" s="292">
        <v>12</v>
      </c>
    </row>
    <row r="1420" spans="1:18" s="40" customFormat="1" ht="24" x14ac:dyDescent="0.2">
      <c r="A1420" s="322" t="s">
        <v>1621</v>
      </c>
      <c r="B1420" s="295" t="s">
        <v>8075</v>
      </c>
      <c r="C1420" s="297" t="s">
        <v>153</v>
      </c>
      <c r="D1420" s="297" t="s">
        <v>1058</v>
      </c>
      <c r="E1420" s="438">
        <v>2800</v>
      </c>
      <c r="F1420" s="130" t="s">
        <v>1156</v>
      </c>
      <c r="G1420" s="104" t="s">
        <v>1157</v>
      </c>
      <c r="H1420" s="104" t="s">
        <v>665</v>
      </c>
      <c r="I1420" s="104" t="s">
        <v>589</v>
      </c>
      <c r="J1420" s="104" t="s">
        <v>589</v>
      </c>
      <c r="K1420" s="292">
        <v>4</v>
      </c>
      <c r="L1420" s="292">
        <v>0</v>
      </c>
      <c r="M1420" s="302">
        <v>0</v>
      </c>
      <c r="N1420" s="292">
        <v>2</v>
      </c>
      <c r="O1420" s="292">
        <v>6</v>
      </c>
      <c r="P1420" s="303">
        <f t="shared" si="30"/>
        <v>16800</v>
      </c>
      <c r="Q1420" s="292">
        <v>4</v>
      </c>
      <c r="R1420" s="292">
        <v>12</v>
      </c>
    </row>
    <row r="1421" spans="1:18" s="40" customFormat="1" ht="24" x14ac:dyDescent="0.2">
      <c r="A1421" s="322" t="s">
        <v>1621</v>
      </c>
      <c r="B1421" s="295" t="s">
        <v>8075</v>
      </c>
      <c r="C1421" s="297" t="s">
        <v>153</v>
      </c>
      <c r="D1421" s="297" t="s">
        <v>1158</v>
      </c>
      <c r="E1421" s="438">
        <v>1800</v>
      </c>
      <c r="F1421" s="130" t="s">
        <v>1159</v>
      </c>
      <c r="G1421" s="104" t="s">
        <v>1160</v>
      </c>
      <c r="H1421" s="104" t="s">
        <v>644</v>
      </c>
      <c r="I1421" s="104" t="s">
        <v>334</v>
      </c>
      <c r="J1421" s="104" t="s">
        <v>334</v>
      </c>
      <c r="K1421" s="292">
        <v>4</v>
      </c>
      <c r="L1421" s="292">
        <v>0</v>
      </c>
      <c r="M1421" s="302">
        <v>0</v>
      </c>
      <c r="N1421" s="292">
        <v>2</v>
      </c>
      <c r="O1421" s="292">
        <v>6</v>
      </c>
      <c r="P1421" s="303">
        <f t="shared" si="30"/>
        <v>10800</v>
      </c>
      <c r="Q1421" s="292">
        <v>4</v>
      </c>
      <c r="R1421" s="292">
        <v>12</v>
      </c>
    </row>
    <row r="1422" spans="1:18" s="40" customFormat="1" ht="24" x14ac:dyDescent="0.2">
      <c r="A1422" s="322" t="s">
        <v>1621</v>
      </c>
      <c r="B1422" s="295" t="s">
        <v>8075</v>
      </c>
      <c r="C1422" s="297" t="s">
        <v>153</v>
      </c>
      <c r="D1422" s="297" t="s">
        <v>821</v>
      </c>
      <c r="E1422" s="438">
        <v>2500</v>
      </c>
      <c r="F1422" s="130" t="s">
        <v>1161</v>
      </c>
      <c r="G1422" s="104" t="s">
        <v>1162</v>
      </c>
      <c r="H1422" s="104" t="s">
        <v>821</v>
      </c>
      <c r="I1422" s="104" t="s">
        <v>334</v>
      </c>
      <c r="J1422" s="104" t="s">
        <v>334</v>
      </c>
      <c r="K1422" s="292">
        <v>4</v>
      </c>
      <c r="L1422" s="292">
        <v>0</v>
      </c>
      <c r="M1422" s="302">
        <v>0</v>
      </c>
      <c r="N1422" s="292">
        <v>2</v>
      </c>
      <c r="O1422" s="292">
        <v>6</v>
      </c>
      <c r="P1422" s="303">
        <f t="shared" si="30"/>
        <v>15000</v>
      </c>
      <c r="Q1422" s="292">
        <v>4</v>
      </c>
      <c r="R1422" s="292">
        <v>12</v>
      </c>
    </row>
    <row r="1423" spans="1:18" s="40" customFormat="1" ht="24" x14ac:dyDescent="0.2">
      <c r="A1423" s="322" t="s">
        <v>1621</v>
      </c>
      <c r="B1423" s="295" t="s">
        <v>8075</v>
      </c>
      <c r="C1423" s="297" t="s">
        <v>153</v>
      </c>
      <c r="D1423" s="297" t="s">
        <v>579</v>
      </c>
      <c r="E1423" s="438">
        <v>1800</v>
      </c>
      <c r="F1423" s="130" t="s">
        <v>1163</v>
      </c>
      <c r="G1423" s="104" t="s">
        <v>1164</v>
      </c>
      <c r="H1423" s="104" t="s">
        <v>579</v>
      </c>
      <c r="I1423" s="104" t="s">
        <v>334</v>
      </c>
      <c r="J1423" s="104" t="s">
        <v>334</v>
      </c>
      <c r="K1423" s="292">
        <v>4</v>
      </c>
      <c r="L1423" s="292">
        <v>0</v>
      </c>
      <c r="M1423" s="302">
        <v>0</v>
      </c>
      <c r="N1423" s="292">
        <v>2</v>
      </c>
      <c r="O1423" s="292">
        <v>6</v>
      </c>
      <c r="P1423" s="303">
        <f t="shared" si="30"/>
        <v>10800</v>
      </c>
      <c r="Q1423" s="292">
        <v>4</v>
      </c>
      <c r="R1423" s="292">
        <v>12</v>
      </c>
    </row>
    <row r="1424" spans="1:18" s="40" customFormat="1" ht="24" x14ac:dyDescent="0.2">
      <c r="A1424" s="322" t="s">
        <v>1621</v>
      </c>
      <c r="B1424" s="295" t="s">
        <v>8075</v>
      </c>
      <c r="C1424" s="297" t="s">
        <v>153</v>
      </c>
      <c r="D1424" s="297" t="s">
        <v>579</v>
      </c>
      <c r="E1424" s="438">
        <v>3000</v>
      </c>
      <c r="F1424" s="130" t="s">
        <v>1165</v>
      </c>
      <c r="G1424" s="104" t="s">
        <v>1166</v>
      </c>
      <c r="H1424" s="104" t="s">
        <v>579</v>
      </c>
      <c r="I1424" s="104" t="s">
        <v>334</v>
      </c>
      <c r="J1424" s="104" t="s">
        <v>334</v>
      </c>
      <c r="K1424" s="292">
        <v>4</v>
      </c>
      <c r="L1424" s="292">
        <v>0</v>
      </c>
      <c r="M1424" s="302">
        <v>0</v>
      </c>
      <c r="N1424" s="292">
        <v>2</v>
      </c>
      <c r="O1424" s="292">
        <v>6</v>
      </c>
      <c r="P1424" s="303">
        <f t="shared" si="30"/>
        <v>18000</v>
      </c>
      <c r="Q1424" s="292">
        <v>4</v>
      </c>
      <c r="R1424" s="292">
        <v>12</v>
      </c>
    </row>
    <row r="1425" spans="1:18" s="40" customFormat="1" ht="24" x14ac:dyDescent="0.2">
      <c r="A1425" s="322" t="s">
        <v>1621</v>
      </c>
      <c r="B1425" s="295" t="s">
        <v>8075</v>
      </c>
      <c r="C1425" s="297" t="s">
        <v>153</v>
      </c>
      <c r="D1425" s="297" t="s">
        <v>579</v>
      </c>
      <c r="E1425" s="438">
        <v>2500</v>
      </c>
      <c r="F1425" s="130" t="s">
        <v>1167</v>
      </c>
      <c r="G1425" s="104" t="s">
        <v>1168</v>
      </c>
      <c r="H1425" s="104" t="s">
        <v>579</v>
      </c>
      <c r="I1425" s="104" t="s">
        <v>334</v>
      </c>
      <c r="J1425" s="104" t="s">
        <v>334</v>
      </c>
      <c r="K1425" s="292">
        <v>4</v>
      </c>
      <c r="L1425" s="292">
        <v>0</v>
      </c>
      <c r="M1425" s="302">
        <v>0</v>
      </c>
      <c r="N1425" s="292">
        <v>2</v>
      </c>
      <c r="O1425" s="292">
        <v>6</v>
      </c>
      <c r="P1425" s="303">
        <f t="shared" si="30"/>
        <v>15000</v>
      </c>
      <c r="Q1425" s="292">
        <v>4</v>
      </c>
      <c r="R1425" s="292">
        <v>12</v>
      </c>
    </row>
    <row r="1426" spans="1:18" s="40" customFormat="1" ht="24" x14ac:dyDescent="0.2">
      <c r="A1426" s="322" t="s">
        <v>1621</v>
      </c>
      <c r="B1426" s="295" t="s">
        <v>8075</v>
      </c>
      <c r="C1426" s="297" t="s">
        <v>153</v>
      </c>
      <c r="D1426" s="297" t="s">
        <v>586</v>
      </c>
      <c r="E1426" s="438">
        <v>4800</v>
      </c>
      <c r="F1426" s="130" t="s">
        <v>1169</v>
      </c>
      <c r="G1426" s="104" t="s">
        <v>1170</v>
      </c>
      <c r="H1426" s="104" t="s">
        <v>586</v>
      </c>
      <c r="I1426" s="104" t="s">
        <v>589</v>
      </c>
      <c r="J1426" s="104" t="s">
        <v>589</v>
      </c>
      <c r="K1426" s="292">
        <v>4</v>
      </c>
      <c r="L1426" s="292">
        <v>0</v>
      </c>
      <c r="M1426" s="302">
        <v>0</v>
      </c>
      <c r="N1426" s="292">
        <v>2</v>
      </c>
      <c r="O1426" s="292">
        <v>6</v>
      </c>
      <c r="P1426" s="303">
        <f t="shared" si="30"/>
        <v>28800</v>
      </c>
      <c r="Q1426" s="292">
        <v>4</v>
      </c>
      <c r="R1426" s="292">
        <v>12</v>
      </c>
    </row>
    <row r="1427" spans="1:18" s="40" customFormat="1" ht="24" x14ac:dyDescent="0.2">
      <c r="A1427" s="322" t="s">
        <v>1621</v>
      </c>
      <c r="B1427" s="295" t="s">
        <v>8075</v>
      </c>
      <c r="C1427" s="297" t="s">
        <v>153</v>
      </c>
      <c r="D1427" s="297" t="s">
        <v>736</v>
      </c>
      <c r="E1427" s="438">
        <v>1800</v>
      </c>
      <c r="F1427" s="130" t="s">
        <v>1171</v>
      </c>
      <c r="G1427" s="104" t="s">
        <v>1172</v>
      </c>
      <c r="H1427" s="104" t="s">
        <v>736</v>
      </c>
      <c r="I1427" s="104" t="s">
        <v>589</v>
      </c>
      <c r="J1427" s="104" t="s">
        <v>589</v>
      </c>
      <c r="K1427" s="292">
        <v>4</v>
      </c>
      <c r="L1427" s="292">
        <v>0</v>
      </c>
      <c r="M1427" s="302">
        <v>0</v>
      </c>
      <c r="N1427" s="292">
        <v>2</v>
      </c>
      <c r="O1427" s="292">
        <v>6</v>
      </c>
      <c r="P1427" s="303">
        <f t="shared" si="30"/>
        <v>10800</v>
      </c>
      <c r="Q1427" s="292">
        <v>4</v>
      </c>
      <c r="R1427" s="292">
        <v>12</v>
      </c>
    </row>
    <row r="1428" spans="1:18" s="40" customFormat="1" ht="24" x14ac:dyDescent="0.2">
      <c r="A1428" s="322" t="s">
        <v>1621</v>
      </c>
      <c r="B1428" s="295" t="s">
        <v>8075</v>
      </c>
      <c r="C1428" s="297" t="s">
        <v>153</v>
      </c>
      <c r="D1428" s="297" t="s">
        <v>597</v>
      </c>
      <c r="E1428" s="438">
        <v>3500</v>
      </c>
      <c r="F1428" s="130" t="s">
        <v>1173</v>
      </c>
      <c r="G1428" s="104" t="s">
        <v>1174</v>
      </c>
      <c r="H1428" s="104" t="s">
        <v>597</v>
      </c>
      <c r="I1428" s="104" t="s">
        <v>589</v>
      </c>
      <c r="J1428" s="104" t="s">
        <v>589</v>
      </c>
      <c r="K1428" s="292">
        <v>4</v>
      </c>
      <c r="L1428" s="292">
        <v>0</v>
      </c>
      <c r="M1428" s="302">
        <v>0</v>
      </c>
      <c r="N1428" s="292">
        <v>2</v>
      </c>
      <c r="O1428" s="292">
        <v>6</v>
      </c>
      <c r="P1428" s="303">
        <f t="shared" si="30"/>
        <v>21000</v>
      </c>
      <c r="Q1428" s="292">
        <v>4</v>
      </c>
      <c r="R1428" s="292">
        <v>12</v>
      </c>
    </row>
    <row r="1429" spans="1:18" s="40" customFormat="1" ht="24" x14ac:dyDescent="0.2">
      <c r="A1429" s="322" t="s">
        <v>1621</v>
      </c>
      <c r="B1429" s="295" t="s">
        <v>8075</v>
      </c>
      <c r="C1429" s="297" t="s">
        <v>153</v>
      </c>
      <c r="D1429" s="297" t="s">
        <v>579</v>
      </c>
      <c r="E1429" s="438">
        <v>3000</v>
      </c>
      <c r="F1429" s="130" t="s">
        <v>1175</v>
      </c>
      <c r="G1429" s="104" t="s">
        <v>1176</v>
      </c>
      <c r="H1429" s="104" t="s">
        <v>579</v>
      </c>
      <c r="I1429" s="104" t="s">
        <v>334</v>
      </c>
      <c r="J1429" s="104" t="s">
        <v>334</v>
      </c>
      <c r="K1429" s="292">
        <v>4</v>
      </c>
      <c r="L1429" s="292">
        <v>0</v>
      </c>
      <c r="M1429" s="302">
        <v>0</v>
      </c>
      <c r="N1429" s="292">
        <v>2</v>
      </c>
      <c r="O1429" s="292">
        <v>6</v>
      </c>
      <c r="P1429" s="303">
        <f t="shared" si="30"/>
        <v>18000</v>
      </c>
      <c r="Q1429" s="292">
        <v>4</v>
      </c>
      <c r="R1429" s="292">
        <v>12</v>
      </c>
    </row>
    <row r="1430" spans="1:18" s="40" customFormat="1" ht="24" x14ac:dyDescent="0.2">
      <c r="A1430" s="322" t="s">
        <v>1621</v>
      </c>
      <c r="B1430" s="295" t="s">
        <v>8075</v>
      </c>
      <c r="C1430" s="297" t="s">
        <v>153</v>
      </c>
      <c r="D1430" s="297" t="s">
        <v>679</v>
      </c>
      <c r="E1430" s="438">
        <v>2800</v>
      </c>
      <c r="F1430" s="130" t="s">
        <v>1177</v>
      </c>
      <c r="G1430" s="104" t="s">
        <v>1178</v>
      </c>
      <c r="H1430" s="104" t="s">
        <v>679</v>
      </c>
      <c r="I1430" s="104" t="s">
        <v>589</v>
      </c>
      <c r="J1430" s="104" t="s">
        <v>589</v>
      </c>
      <c r="K1430" s="292">
        <v>4</v>
      </c>
      <c r="L1430" s="292">
        <v>0</v>
      </c>
      <c r="M1430" s="302">
        <v>0</v>
      </c>
      <c r="N1430" s="292">
        <v>2</v>
      </c>
      <c r="O1430" s="292">
        <v>6</v>
      </c>
      <c r="P1430" s="303">
        <f t="shared" si="30"/>
        <v>16800</v>
      </c>
      <c r="Q1430" s="292">
        <v>4</v>
      </c>
      <c r="R1430" s="292">
        <v>12</v>
      </c>
    </row>
    <row r="1431" spans="1:18" s="40" customFormat="1" ht="24" x14ac:dyDescent="0.2">
      <c r="A1431" s="322" t="s">
        <v>1621</v>
      </c>
      <c r="B1431" s="295" t="s">
        <v>8075</v>
      </c>
      <c r="C1431" s="297" t="s">
        <v>153</v>
      </c>
      <c r="D1431" s="297" t="s">
        <v>1179</v>
      </c>
      <c r="E1431" s="438">
        <v>3500</v>
      </c>
      <c r="F1431" s="130" t="s">
        <v>1180</v>
      </c>
      <c r="G1431" s="104" t="s">
        <v>1181</v>
      </c>
      <c r="H1431" s="104" t="s">
        <v>1038</v>
      </c>
      <c r="I1431" s="104" t="s">
        <v>589</v>
      </c>
      <c r="J1431" s="104" t="s">
        <v>589</v>
      </c>
      <c r="K1431" s="292">
        <v>4</v>
      </c>
      <c r="L1431" s="292">
        <v>0</v>
      </c>
      <c r="M1431" s="302">
        <v>0</v>
      </c>
      <c r="N1431" s="292">
        <v>2</v>
      </c>
      <c r="O1431" s="292">
        <v>6</v>
      </c>
      <c r="P1431" s="303">
        <f t="shared" si="30"/>
        <v>21000</v>
      </c>
      <c r="Q1431" s="292">
        <v>4</v>
      </c>
      <c r="R1431" s="292">
        <v>12</v>
      </c>
    </row>
    <row r="1432" spans="1:18" s="40" customFormat="1" ht="24" x14ac:dyDescent="0.2">
      <c r="A1432" s="322" t="s">
        <v>1621</v>
      </c>
      <c r="B1432" s="295" t="s">
        <v>8075</v>
      </c>
      <c r="C1432" s="297" t="s">
        <v>153</v>
      </c>
      <c r="D1432" s="297" t="s">
        <v>679</v>
      </c>
      <c r="E1432" s="438">
        <v>3500</v>
      </c>
      <c r="F1432" s="130" t="s">
        <v>1182</v>
      </c>
      <c r="G1432" s="104" t="s">
        <v>1183</v>
      </c>
      <c r="H1432" s="104" t="s">
        <v>679</v>
      </c>
      <c r="I1432" s="104" t="s">
        <v>589</v>
      </c>
      <c r="J1432" s="104" t="s">
        <v>589</v>
      </c>
      <c r="K1432" s="292">
        <v>4</v>
      </c>
      <c r="L1432" s="292">
        <v>0</v>
      </c>
      <c r="M1432" s="302">
        <v>0</v>
      </c>
      <c r="N1432" s="292">
        <v>2</v>
      </c>
      <c r="O1432" s="292">
        <v>6</v>
      </c>
      <c r="P1432" s="303">
        <f t="shared" si="30"/>
        <v>21000</v>
      </c>
      <c r="Q1432" s="292">
        <v>4</v>
      </c>
      <c r="R1432" s="292">
        <v>12</v>
      </c>
    </row>
    <row r="1433" spans="1:18" s="40" customFormat="1" ht="24" x14ac:dyDescent="0.2">
      <c r="A1433" s="322" t="s">
        <v>1621</v>
      </c>
      <c r="B1433" s="295" t="s">
        <v>8075</v>
      </c>
      <c r="C1433" s="297" t="s">
        <v>153</v>
      </c>
      <c r="D1433" s="297" t="s">
        <v>586</v>
      </c>
      <c r="E1433" s="438">
        <v>2800</v>
      </c>
      <c r="F1433" s="130" t="s">
        <v>1184</v>
      </c>
      <c r="G1433" s="104" t="s">
        <v>1185</v>
      </c>
      <c r="H1433" s="104" t="s">
        <v>586</v>
      </c>
      <c r="I1433" s="104" t="s">
        <v>589</v>
      </c>
      <c r="J1433" s="104" t="s">
        <v>589</v>
      </c>
      <c r="K1433" s="292">
        <v>4</v>
      </c>
      <c r="L1433" s="292">
        <v>0</v>
      </c>
      <c r="M1433" s="302">
        <v>0</v>
      </c>
      <c r="N1433" s="292">
        <v>2</v>
      </c>
      <c r="O1433" s="292">
        <v>6</v>
      </c>
      <c r="P1433" s="303">
        <f t="shared" si="30"/>
        <v>16800</v>
      </c>
      <c r="Q1433" s="292">
        <v>4</v>
      </c>
      <c r="R1433" s="292">
        <v>12</v>
      </c>
    </row>
    <row r="1434" spans="1:18" s="40" customFormat="1" ht="24" x14ac:dyDescent="0.2">
      <c r="A1434" s="322" t="s">
        <v>1621</v>
      </c>
      <c r="B1434" s="295" t="s">
        <v>8075</v>
      </c>
      <c r="C1434" s="297" t="s">
        <v>153</v>
      </c>
      <c r="D1434" s="297" t="s">
        <v>866</v>
      </c>
      <c r="E1434" s="438">
        <v>2800</v>
      </c>
      <c r="F1434" s="130" t="s">
        <v>1186</v>
      </c>
      <c r="G1434" s="104" t="s">
        <v>1187</v>
      </c>
      <c r="H1434" s="104" t="s">
        <v>866</v>
      </c>
      <c r="I1434" s="104" t="s">
        <v>589</v>
      </c>
      <c r="J1434" s="104" t="s">
        <v>589</v>
      </c>
      <c r="K1434" s="292">
        <v>4</v>
      </c>
      <c r="L1434" s="292">
        <v>0</v>
      </c>
      <c r="M1434" s="302">
        <v>0</v>
      </c>
      <c r="N1434" s="292">
        <v>2</v>
      </c>
      <c r="O1434" s="292">
        <v>6</v>
      </c>
      <c r="P1434" s="303">
        <f t="shared" si="30"/>
        <v>16800</v>
      </c>
      <c r="Q1434" s="292">
        <v>4</v>
      </c>
      <c r="R1434" s="292">
        <v>12</v>
      </c>
    </row>
    <row r="1435" spans="1:18" s="40" customFormat="1" ht="24" x14ac:dyDescent="0.2">
      <c r="A1435" s="322" t="s">
        <v>1621</v>
      </c>
      <c r="B1435" s="295" t="s">
        <v>8075</v>
      </c>
      <c r="C1435" s="297" t="s">
        <v>153</v>
      </c>
      <c r="D1435" s="297" t="s">
        <v>1188</v>
      </c>
      <c r="E1435" s="438">
        <v>4000</v>
      </c>
      <c r="F1435" s="130" t="s">
        <v>1189</v>
      </c>
      <c r="G1435" s="104" t="s">
        <v>1190</v>
      </c>
      <c r="H1435" s="104" t="s">
        <v>665</v>
      </c>
      <c r="I1435" s="104" t="s">
        <v>589</v>
      </c>
      <c r="J1435" s="104" t="s">
        <v>589</v>
      </c>
      <c r="K1435" s="292">
        <v>4</v>
      </c>
      <c r="L1435" s="292">
        <v>0</v>
      </c>
      <c r="M1435" s="302">
        <v>0</v>
      </c>
      <c r="N1435" s="292">
        <v>2</v>
      </c>
      <c r="O1435" s="292">
        <v>6</v>
      </c>
      <c r="P1435" s="303">
        <f t="shared" si="30"/>
        <v>24000</v>
      </c>
      <c r="Q1435" s="292">
        <v>4</v>
      </c>
      <c r="R1435" s="292">
        <v>12</v>
      </c>
    </row>
    <row r="1436" spans="1:18" s="40" customFormat="1" ht="24" x14ac:dyDescent="0.2">
      <c r="A1436" s="322" t="s">
        <v>1621</v>
      </c>
      <c r="B1436" s="295" t="s">
        <v>8075</v>
      </c>
      <c r="C1436" s="297" t="s">
        <v>153</v>
      </c>
      <c r="D1436" s="297" t="s">
        <v>1191</v>
      </c>
      <c r="E1436" s="438">
        <v>4000</v>
      </c>
      <c r="F1436" s="130" t="s">
        <v>1192</v>
      </c>
      <c r="G1436" s="104" t="s">
        <v>1193</v>
      </c>
      <c r="H1436" s="104" t="s">
        <v>1038</v>
      </c>
      <c r="I1436" s="104" t="s">
        <v>589</v>
      </c>
      <c r="J1436" s="104" t="s">
        <v>589</v>
      </c>
      <c r="K1436" s="292">
        <v>4</v>
      </c>
      <c r="L1436" s="292">
        <v>0</v>
      </c>
      <c r="M1436" s="302">
        <v>0</v>
      </c>
      <c r="N1436" s="292">
        <v>2</v>
      </c>
      <c r="O1436" s="292">
        <v>6</v>
      </c>
      <c r="P1436" s="303">
        <f t="shared" si="30"/>
        <v>24000</v>
      </c>
      <c r="Q1436" s="292">
        <v>4</v>
      </c>
      <c r="R1436" s="292">
        <v>12</v>
      </c>
    </row>
    <row r="1437" spans="1:18" s="40" customFormat="1" ht="24" x14ac:dyDescent="0.2">
      <c r="A1437" s="322" t="s">
        <v>1621</v>
      </c>
      <c r="B1437" s="295" t="s">
        <v>8075</v>
      </c>
      <c r="C1437" s="297" t="s">
        <v>153</v>
      </c>
      <c r="D1437" s="297" t="s">
        <v>1194</v>
      </c>
      <c r="E1437" s="438">
        <v>3500</v>
      </c>
      <c r="F1437" s="130" t="s">
        <v>1195</v>
      </c>
      <c r="G1437" s="104" t="s">
        <v>1196</v>
      </c>
      <c r="H1437" s="104" t="s">
        <v>1038</v>
      </c>
      <c r="I1437" s="104" t="s">
        <v>589</v>
      </c>
      <c r="J1437" s="104" t="s">
        <v>589</v>
      </c>
      <c r="K1437" s="292">
        <v>4</v>
      </c>
      <c r="L1437" s="292">
        <v>0</v>
      </c>
      <c r="M1437" s="302">
        <v>0</v>
      </c>
      <c r="N1437" s="292">
        <v>2</v>
      </c>
      <c r="O1437" s="292">
        <v>6</v>
      </c>
      <c r="P1437" s="303">
        <f t="shared" si="30"/>
        <v>21000</v>
      </c>
      <c r="Q1437" s="292">
        <v>4</v>
      </c>
      <c r="R1437" s="292">
        <v>12</v>
      </c>
    </row>
    <row r="1438" spans="1:18" s="40" customFormat="1" ht="24" x14ac:dyDescent="0.2">
      <c r="A1438" s="322" t="s">
        <v>1621</v>
      </c>
      <c r="B1438" s="295" t="s">
        <v>8075</v>
      </c>
      <c r="C1438" s="297" t="s">
        <v>153</v>
      </c>
      <c r="D1438" s="297" t="s">
        <v>1039</v>
      </c>
      <c r="E1438" s="438">
        <v>1400</v>
      </c>
      <c r="F1438" s="130" t="s">
        <v>1197</v>
      </c>
      <c r="G1438" s="104" t="s">
        <v>1198</v>
      </c>
      <c r="H1438" s="104" t="s">
        <v>672</v>
      </c>
      <c r="I1438" s="104" t="s">
        <v>334</v>
      </c>
      <c r="J1438" s="104" t="s">
        <v>334</v>
      </c>
      <c r="K1438" s="292">
        <v>4</v>
      </c>
      <c r="L1438" s="292">
        <v>0</v>
      </c>
      <c r="M1438" s="302">
        <v>0</v>
      </c>
      <c r="N1438" s="292">
        <v>2</v>
      </c>
      <c r="O1438" s="292">
        <v>6</v>
      </c>
      <c r="P1438" s="303">
        <f t="shared" si="30"/>
        <v>8400</v>
      </c>
      <c r="Q1438" s="292">
        <v>4</v>
      </c>
      <c r="R1438" s="292">
        <v>12</v>
      </c>
    </row>
    <row r="1439" spans="1:18" s="40" customFormat="1" ht="24" x14ac:dyDescent="0.2">
      <c r="A1439" s="322" t="s">
        <v>1621</v>
      </c>
      <c r="B1439" s="295" t="s">
        <v>8075</v>
      </c>
      <c r="C1439" s="297" t="s">
        <v>153</v>
      </c>
      <c r="D1439" s="297" t="s">
        <v>313</v>
      </c>
      <c r="E1439" s="438">
        <v>4000</v>
      </c>
      <c r="F1439" s="130" t="s">
        <v>1199</v>
      </c>
      <c r="G1439" s="104" t="s">
        <v>1200</v>
      </c>
      <c r="H1439" s="104" t="s">
        <v>389</v>
      </c>
      <c r="I1439" s="104" t="s">
        <v>589</v>
      </c>
      <c r="J1439" s="104" t="s">
        <v>589</v>
      </c>
      <c r="K1439" s="292">
        <v>4</v>
      </c>
      <c r="L1439" s="292">
        <v>0</v>
      </c>
      <c r="M1439" s="302">
        <v>0</v>
      </c>
      <c r="N1439" s="292">
        <v>2</v>
      </c>
      <c r="O1439" s="292">
        <v>6</v>
      </c>
      <c r="P1439" s="303">
        <f t="shared" si="30"/>
        <v>24000</v>
      </c>
      <c r="Q1439" s="292">
        <v>4</v>
      </c>
      <c r="R1439" s="292">
        <v>12</v>
      </c>
    </row>
    <row r="1440" spans="1:18" s="40" customFormat="1" ht="24" x14ac:dyDescent="0.2">
      <c r="A1440" s="322" t="s">
        <v>1621</v>
      </c>
      <c r="B1440" s="295" t="s">
        <v>8075</v>
      </c>
      <c r="C1440" s="297" t="s">
        <v>153</v>
      </c>
      <c r="D1440" s="297" t="s">
        <v>597</v>
      </c>
      <c r="E1440" s="438">
        <v>2800</v>
      </c>
      <c r="F1440" s="130" t="s">
        <v>1201</v>
      </c>
      <c r="G1440" s="104" t="s">
        <v>1202</v>
      </c>
      <c r="H1440" s="104" t="s">
        <v>597</v>
      </c>
      <c r="I1440" s="104" t="s">
        <v>589</v>
      </c>
      <c r="J1440" s="104" t="s">
        <v>589</v>
      </c>
      <c r="K1440" s="292">
        <v>4</v>
      </c>
      <c r="L1440" s="292">
        <v>0</v>
      </c>
      <c r="M1440" s="302">
        <v>0</v>
      </c>
      <c r="N1440" s="292">
        <v>2</v>
      </c>
      <c r="O1440" s="292">
        <v>6</v>
      </c>
      <c r="P1440" s="303">
        <f t="shared" si="30"/>
        <v>16800</v>
      </c>
      <c r="Q1440" s="292">
        <v>4</v>
      </c>
      <c r="R1440" s="292">
        <v>12</v>
      </c>
    </row>
    <row r="1441" spans="1:18" s="40" customFormat="1" ht="24" x14ac:dyDescent="0.2">
      <c r="A1441" s="322" t="s">
        <v>1621</v>
      </c>
      <c r="B1441" s="295" t="s">
        <v>8075</v>
      </c>
      <c r="C1441" s="297" t="s">
        <v>153</v>
      </c>
      <c r="D1441" s="297" t="s">
        <v>597</v>
      </c>
      <c r="E1441" s="438">
        <v>2800</v>
      </c>
      <c r="F1441" s="130" t="s">
        <v>1203</v>
      </c>
      <c r="G1441" s="104" t="s">
        <v>1204</v>
      </c>
      <c r="H1441" s="104" t="s">
        <v>597</v>
      </c>
      <c r="I1441" s="104" t="s">
        <v>589</v>
      </c>
      <c r="J1441" s="104" t="s">
        <v>589</v>
      </c>
      <c r="K1441" s="292">
        <v>4</v>
      </c>
      <c r="L1441" s="292">
        <v>0</v>
      </c>
      <c r="M1441" s="302">
        <v>0</v>
      </c>
      <c r="N1441" s="292">
        <v>2</v>
      </c>
      <c r="O1441" s="292">
        <v>6</v>
      </c>
      <c r="P1441" s="303">
        <f t="shared" si="30"/>
        <v>16800</v>
      </c>
      <c r="Q1441" s="292">
        <v>4</v>
      </c>
      <c r="R1441" s="292">
        <v>12</v>
      </c>
    </row>
    <row r="1442" spans="1:18" s="40" customFormat="1" ht="24" x14ac:dyDescent="0.2">
      <c r="A1442" s="322" t="s">
        <v>1621</v>
      </c>
      <c r="B1442" s="295" t="s">
        <v>8075</v>
      </c>
      <c r="C1442" s="297" t="s">
        <v>153</v>
      </c>
      <c r="D1442" s="297" t="s">
        <v>597</v>
      </c>
      <c r="E1442" s="438">
        <v>3500</v>
      </c>
      <c r="F1442" s="130" t="s">
        <v>1205</v>
      </c>
      <c r="G1442" s="104" t="s">
        <v>1206</v>
      </c>
      <c r="H1442" s="104" t="s">
        <v>597</v>
      </c>
      <c r="I1442" s="104" t="s">
        <v>589</v>
      </c>
      <c r="J1442" s="104" t="s">
        <v>589</v>
      </c>
      <c r="K1442" s="292">
        <v>4</v>
      </c>
      <c r="L1442" s="292">
        <v>0</v>
      </c>
      <c r="M1442" s="302">
        <v>0</v>
      </c>
      <c r="N1442" s="292">
        <v>2</v>
      </c>
      <c r="O1442" s="292">
        <v>6</v>
      </c>
      <c r="P1442" s="303">
        <f t="shared" si="30"/>
        <v>21000</v>
      </c>
      <c r="Q1442" s="292">
        <v>4</v>
      </c>
      <c r="R1442" s="292">
        <v>12</v>
      </c>
    </row>
    <row r="1443" spans="1:18" s="40" customFormat="1" ht="24" x14ac:dyDescent="0.2">
      <c r="A1443" s="322" t="s">
        <v>1621</v>
      </c>
      <c r="B1443" s="295" t="s">
        <v>8075</v>
      </c>
      <c r="C1443" s="297" t="s">
        <v>153</v>
      </c>
      <c r="D1443" s="297" t="s">
        <v>579</v>
      </c>
      <c r="E1443" s="438">
        <v>2500</v>
      </c>
      <c r="F1443" s="130" t="s">
        <v>1207</v>
      </c>
      <c r="G1443" s="104" t="s">
        <v>1208</v>
      </c>
      <c r="H1443" s="104" t="s">
        <v>579</v>
      </c>
      <c r="I1443" s="104" t="s">
        <v>334</v>
      </c>
      <c r="J1443" s="104" t="s">
        <v>334</v>
      </c>
      <c r="K1443" s="292">
        <v>4</v>
      </c>
      <c r="L1443" s="292">
        <v>0</v>
      </c>
      <c r="M1443" s="302">
        <v>0</v>
      </c>
      <c r="N1443" s="292">
        <v>2</v>
      </c>
      <c r="O1443" s="292">
        <v>6</v>
      </c>
      <c r="P1443" s="303">
        <f t="shared" si="30"/>
        <v>15000</v>
      </c>
      <c r="Q1443" s="292">
        <v>4</v>
      </c>
      <c r="R1443" s="292">
        <v>12</v>
      </c>
    </row>
    <row r="1444" spans="1:18" s="40" customFormat="1" ht="24" x14ac:dyDescent="0.2">
      <c r="A1444" s="322" t="s">
        <v>1621</v>
      </c>
      <c r="B1444" s="295" t="s">
        <v>8075</v>
      </c>
      <c r="C1444" s="297" t="s">
        <v>153</v>
      </c>
      <c r="D1444" s="297" t="s">
        <v>586</v>
      </c>
      <c r="E1444" s="438">
        <v>4800</v>
      </c>
      <c r="F1444" s="130" t="s">
        <v>1209</v>
      </c>
      <c r="G1444" s="104" t="s">
        <v>1210</v>
      </c>
      <c r="H1444" s="104" t="s">
        <v>586</v>
      </c>
      <c r="I1444" s="104" t="s">
        <v>589</v>
      </c>
      <c r="J1444" s="104" t="s">
        <v>589</v>
      </c>
      <c r="K1444" s="292">
        <v>4</v>
      </c>
      <c r="L1444" s="292">
        <v>0</v>
      </c>
      <c r="M1444" s="302">
        <v>0</v>
      </c>
      <c r="N1444" s="292">
        <v>2</v>
      </c>
      <c r="O1444" s="292">
        <v>6</v>
      </c>
      <c r="P1444" s="303">
        <f t="shared" si="30"/>
        <v>28800</v>
      </c>
      <c r="Q1444" s="292">
        <v>4</v>
      </c>
      <c r="R1444" s="292">
        <v>12</v>
      </c>
    </row>
    <row r="1445" spans="1:18" s="40" customFormat="1" ht="24" x14ac:dyDescent="0.2">
      <c r="A1445" s="322" t="s">
        <v>1621</v>
      </c>
      <c r="B1445" s="295" t="s">
        <v>8075</v>
      </c>
      <c r="C1445" s="297" t="s">
        <v>153</v>
      </c>
      <c r="D1445" s="297" t="s">
        <v>579</v>
      </c>
      <c r="E1445" s="438">
        <v>2500</v>
      </c>
      <c r="F1445" s="130" t="s">
        <v>1211</v>
      </c>
      <c r="G1445" s="104" t="s">
        <v>1212</v>
      </c>
      <c r="H1445" s="104" t="s">
        <v>579</v>
      </c>
      <c r="I1445" s="104" t="s">
        <v>334</v>
      </c>
      <c r="J1445" s="104" t="s">
        <v>334</v>
      </c>
      <c r="K1445" s="292">
        <v>4</v>
      </c>
      <c r="L1445" s="292">
        <v>0</v>
      </c>
      <c r="M1445" s="302">
        <v>0</v>
      </c>
      <c r="N1445" s="292">
        <v>2</v>
      </c>
      <c r="O1445" s="292">
        <v>6</v>
      </c>
      <c r="P1445" s="303">
        <f t="shared" si="30"/>
        <v>15000</v>
      </c>
      <c r="Q1445" s="292">
        <v>4</v>
      </c>
      <c r="R1445" s="292">
        <v>12</v>
      </c>
    </row>
    <row r="1446" spans="1:18" s="40" customFormat="1" ht="24" x14ac:dyDescent="0.2">
      <c r="A1446" s="322" t="s">
        <v>1621</v>
      </c>
      <c r="B1446" s="295" t="s">
        <v>8075</v>
      </c>
      <c r="C1446" s="297" t="s">
        <v>153</v>
      </c>
      <c r="D1446" s="297" t="s">
        <v>682</v>
      </c>
      <c r="E1446" s="438">
        <v>6500</v>
      </c>
      <c r="F1446" s="130" t="s">
        <v>1213</v>
      </c>
      <c r="G1446" s="104" t="s">
        <v>1214</v>
      </c>
      <c r="H1446" s="104" t="s">
        <v>682</v>
      </c>
      <c r="I1446" s="104" t="s">
        <v>589</v>
      </c>
      <c r="J1446" s="104" t="s">
        <v>589</v>
      </c>
      <c r="K1446" s="292">
        <v>4</v>
      </c>
      <c r="L1446" s="292">
        <v>0</v>
      </c>
      <c r="M1446" s="302">
        <v>0</v>
      </c>
      <c r="N1446" s="292">
        <v>2</v>
      </c>
      <c r="O1446" s="292">
        <v>6</v>
      </c>
      <c r="P1446" s="303">
        <f t="shared" si="30"/>
        <v>39000</v>
      </c>
      <c r="Q1446" s="292">
        <v>4</v>
      </c>
      <c r="R1446" s="292">
        <v>12</v>
      </c>
    </row>
    <row r="1447" spans="1:18" s="40" customFormat="1" ht="24" x14ac:dyDescent="0.2">
      <c r="A1447" s="322" t="s">
        <v>1621</v>
      </c>
      <c r="B1447" s="295" t="s">
        <v>8075</v>
      </c>
      <c r="C1447" s="297" t="s">
        <v>153</v>
      </c>
      <c r="D1447" s="297" t="s">
        <v>1215</v>
      </c>
      <c r="E1447" s="438">
        <v>2800</v>
      </c>
      <c r="F1447" s="130" t="s">
        <v>1216</v>
      </c>
      <c r="G1447" s="104" t="s">
        <v>1217</v>
      </c>
      <c r="H1447" s="104" t="s">
        <v>665</v>
      </c>
      <c r="I1447" s="104" t="s">
        <v>589</v>
      </c>
      <c r="J1447" s="104" t="s">
        <v>589</v>
      </c>
      <c r="K1447" s="292">
        <v>4</v>
      </c>
      <c r="L1447" s="292">
        <v>0</v>
      </c>
      <c r="M1447" s="302">
        <v>0</v>
      </c>
      <c r="N1447" s="292">
        <v>2</v>
      </c>
      <c r="O1447" s="292">
        <v>6</v>
      </c>
      <c r="P1447" s="303">
        <f t="shared" si="30"/>
        <v>16800</v>
      </c>
      <c r="Q1447" s="292">
        <v>4</v>
      </c>
      <c r="R1447" s="292">
        <v>12</v>
      </c>
    </row>
    <row r="1448" spans="1:18" s="40" customFormat="1" ht="24" x14ac:dyDescent="0.2">
      <c r="A1448" s="322" t="s">
        <v>1621</v>
      </c>
      <c r="B1448" s="295" t="s">
        <v>8075</v>
      </c>
      <c r="C1448" s="297" t="s">
        <v>153</v>
      </c>
      <c r="D1448" s="297" t="s">
        <v>597</v>
      </c>
      <c r="E1448" s="438">
        <v>2800</v>
      </c>
      <c r="F1448" s="130" t="s">
        <v>1218</v>
      </c>
      <c r="G1448" s="104" t="s">
        <v>1219</v>
      </c>
      <c r="H1448" s="104" t="s">
        <v>597</v>
      </c>
      <c r="I1448" s="104" t="s">
        <v>589</v>
      </c>
      <c r="J1448" s="104" t="s">
        <v>589</v>
      </c>
      <c r="K1448" s="292">
        <v>4</v>
      </c>
      <c r="L1448" s="292">
        <v>0</v>
      </c>
      <c r="M1448" s="302">
        <v>0</v>
      </c>
      <c r="N1448" s="292">
        <v>2</v>
      </c>
      <c r="O1448" s="292">
        <v>6</v>
      </c>
      <c r="P1448" s="303">
        <f t="shared" si="30"/>
        <v>16800</v>
      </c>
      <c r="Q1448" s="292">
        <v>4</v>
      </c>
      <c r="R1448" s="292">
        <v>12</v>
      </c>
    </row>
    <row r="1449" spans="1:18" s="40" customFormat="1" ht="24" x14ac:dyDescent="0.2">
      <c r="A1449" s="322" t="s">
        <v>1621</v>
      </c>
      <c r="B1449" s="295" t="s">
        <v>8075</v>
      </c>
      <c r="C1449" s="297" t="s">
        <v>153</v>
      </c>
      <c r="D1449" s="297" t="s">
        <v>579</v>
      </c>
      <c r="E1449" s="438">
        <v>3000</v>
      </c>
      <c r="F1449" s="130" t="s">
        <v>1220</v>
      </c>
      <c r="G1449" s="104" t="s">
        <v>302</v>
      </c>
      <c r="H1449" s="104" t="s">
        <v>579</v>
      </c>
      <c r="I1449" s="104" t="s">
        <v>334</v>
      </c>
      <c r="J1449" s="104" t="s">
        <v>334</v>
      </c>
      <c r="K1449" s="292">
        <v>4</v>
      </c>
      <c r="L1449" s="292">
        <v>0</v>
      </c>
      <c r="M1449" s="302">
        <v>0</v>
      </c>
      <c r="N1449" s="292">
        <v>2</v>
      </c>
      <c r="O1449" s="292">
        <v>6</v>
      </c>
      <c r="P1449" s="303">
        <f t="shared" si="30"/>
        <v>18000</v>
      </c>
      <c r="Q1449" s="292">
        <v>4</v>
      </c>
      <c r="R1449" s="292">
        <v>12</v>
      </c>
    </row>
    <row r="1450" spans="1:18" s="40" customFormat="1" ht="24" x14ac:dyDescent="0.2">
      <c r="A1450" s="322" t="s">
        <v>1621</v>
      </c>
      <c r="B1450" s="295" t="s">
        <v>8075</v>
      </c>
      <c r="C1450" s="297" t="s">
        <v>153</v>
      </c>
      <c r="D1450" s="297" t="s">
        <v>1221</v>
      </c>
      <c r="E1450" s="438">
        <v>3500</v>
      </c>
      <c r="F1450" s="130" t="s">
        <v>1222</v>
      </c>
      <c r="G1450" s="104" t="s">
        <v>1223</v>
      </c>
      <c r="H1450" s="104" t="s">
        <v>597</v>
      </c>
      <c r="I1450" s="104" t="s">
        <v>589</v>
      </c>
      <c r="J1450" s="104" t="s">
        <v>589</v>
      </c>
      <c r="K1450" s="292">
        <v>4</v>
      </c>
      <c r="L1450" s="292">
        <v>0</v>
      </c>
      <c r="M1450" s="302">
        <v>0</v>
      </c>
      <c r="N1450" s="292">
        <v>2</v>
      </c>
      <c r="O1450" s="292">
        <v>6</v>
      </c>
      <c r="P1450" s="303">
        <f t="shared" si="30"/>
        <v>21000</v>
      </c>
      <c r="Q1450" s="292">
        <v>4</v>
      </c>
      <c r="R1450" s="292">
        <v>12</v>
      </c>
    </row>
    <row r="1451" spans="1:18" s="40" customFormat="1" ht="24" x14ac:dyDescent="0.2">
      <c r="A1451" s="322" t="s">
        <v>1621</v>
      </c>
      <c r="B1451" s="295" t="s">
        <v>8075</v>
      </c>
      <c r="C1451" s="297" t="s">
        <v>153</v>
      </c>
      <c r="D1451" s="297" t="s">
        <v>736</v>
      </c>
      <c r="E1451" s="438">
        <v>1800</v>
      </c>
      <c r="F1451" s="130" t="s">
        <v>1224</v>
      </c>
      <c r="G1451" s="104" t="s">
        <v>1225</v>
      </c>
      <c r="H1451" s="104" t="s">
        <v>736</v>
      </c>
      <c r="I1451" s="104" t="s">
        <v>589</v>
      </c>
      <c r="J1451" s="104" t="s">
        <v>589</v>
      </c>
      <c r="K1451" s="292">
        <v>4</v>
      </c>
      <c r="L1451" s="292">
        <v>0</v>
      </c>
      <c r="M1451" s="302">
        <v>0</v>
      </c>
      <c r="N1451" s="292">
        <v>2</v>
      </c>
      <c r="O1451" s="292">
        <v>6</v>
      </c>
      <c r="P1451" s="303">
        <f t="shared" si="30"/>
        <v>10800</v>
      </c>
      <c r="Q1451" s="292">
        <v>4</v>
      </c>
      <c r="R1451" s="292">
        <v>12</v>
      </c>
    </row>
    <row r="1452" spans="1:18" s="40" customFormat="1" ht="24" x14ac:dyDescent="0.2">
      <c r="A1452" s="322" t="s">
        <v>1621</v>
      </c>
      <c r="B1452" s="295" t="s">
        <v>8075</v>
      </c>
      <c r="C1452" s="297" t="s">
        <v>153</v>
      </c>
      <c r="D1452" s="297" t="s">
        <v>579</v>
      </c>
      <c r="E1452" s="438">
        <v>2500</v>
      </c>
      <c r="F1452" s="130" t="s">
        <v>1226</v>
      </c>
      <c r="G1452" s="104" t="s">
        <v>1227</v>
      </c>
      <c r="H1452" s="104" t="s">
        <v>579</v>
      </c>
      <c r="I1452" s="104" t="s">
        <v>334</v>
      </c>
      <c r="J1452" s="104" t="s">
        <v>334</v>
      </c>
      <c r="K1452" s="292">
        <v>4</v>
      </c>
      <c r="L1452" s="292">
        <v>0</v>
      </c>
      <c r="M1452" s="302">
        <v>0</v>
      </c>
      <c r="N1452" s="292">
        <v>2</v>
      </c>
      <c r="O1452" s="292">
        <v>6</v>
      </c>
      <c r="P1452" s="303">
        <f t="shared" si="30"/>
        <v>15000</v>
      </c>
      <c r="Q1452" s="292">
        <v>4</v>
      </c>
      <c r="R1452" s="292">
        <v>12</v>
      </c>
    </row>
    <row r="1453" spans="1:18" s="40" customFormat="1" ht="24" x14ac:dyDescent="0.2">
      <c r="A1453" s="322" t="s">
        <v>1621</v>
      </c>
      <c r="B1453" s="295" t="s">
        <v>8075</v>
      </c>
      <c r="C1453" s="297" t="s">
        <v>153</v>
      </c>
      <c r="D1453" s="297" t="s">
        <v>579</v>
      </c>
      <c r="E1453" s="438">
        <v>2500</v>
      </c>
      <c r="F1453" s="130" t="s">
        <v>1228</v>
      </c>
      <c r="G1453" s="104" t="s">
        <v>1229</v>
      </c>
      <c r="H1453" s="104" t="s">
        <v>579</v>
      </c>
      <c r="I1453" s="104" t="s">
        <v>334</v>
      </c>
      <c r="J1453" s="104" t="s">
        <v>334</v>
      </c>
      <c r="K1453" s="292">
        <v>4</v>
      </c>
      <c r="L1453" s="292">
        <v>0</v>
      </c>
      <c r="M1453" s="302">
        <v>0</v>
      </c>
      <c r="N1453" s="292">
        <v>2</v>
      </c>
      <c r="O1453" s="292">
        <v>6</v>
      </c>
      <c r="P1453" s="303">
        <f t="shared" si="30"/>
        <v>15000</v>
      </c>
      <c r="Q1453" s="292">
        <v>4</v>
      </c>
      <c r="R1453" s="292">
        <v>12</v>
      </c>
    </row>
    <row r="1454" spans="1:18" s="40" customFormat="1" ht="24" x14ac:dyDescent="0.2">
      <c r="A1454" s="322" t="s">
        <v>1621</v>
      </c>
      <c r="B1454" s="295" t="s">
        <v>8075</v>
      </c>
      <c r="C1454" s="297" t="s">
        <v>153</v>
      </c>
      <c r="D1454" s="297" t="s">
        <v>579</v>
      </c>
      <c r="E1454" s="438">
        <v>2500</v>
      </c>
      <c r="F1454" s="130" t="s">
        <v>1230</v>
      </c>
      <c r="G1454" s="104" t="s">
        <v>1231</v>
      </c>
      <c r="H1454" s="104" t="s">
        <v>579</v>
      </c>
      <c r="I1454" s="104" t="s">
        <v>334</v>
      </c>
      <c r="J1454" s="104" t="s">
        <v>334</v>
      </c>
      <c r="K1454" s="292">
        <v>4</v>
      </c>
      <c r="L1454" s="292">
        <v>0</v>
      </c>
      <c r="M1454" s="302">
        <v>0</v>
      </c>
      <c r="N1454" s="292">
        <v>2</v>
      </c>
      <c r="O1454" s="292">
        <v>6</v>
      </c>
      <c r="P1454" s="303">
        <f t="shared" si="30"/>
        <v>15000</v>
      </c>
      <c r="Q1454" s="292">
        <v>4</v>
      </c>
      <c r="R1454" s="292">
        <v>12</v>
      </c>
    </row>
    <row r="1455" spans="1:18" s="40" customFormat="1" ht="24" x14ac:dyDescent="0.2">
      <c r="A1455" s="322" t="s">
        <v>1621</v>
      </c>
      <c r="B1455" s="295" t="s">
        <v>8075</v>
      </c>
      <c r="C1455" s="297" t="s">
        <v>153</v>
      </c>
      <c r="D1455" s="297" t="s">
        <v>866</v>
      </c>
      <c r="E1455" s="438">
        <v>3500</v>
      </c>
      <c r="F1455" s="130" t="s">
        <v>1232</v>
      </c>
      <c r="G1455" s="104" t="s">
        <v>1233</v>
      </c>
      <c r="H1455" s="104" t="s">
        <v>866</v>
      </c>
      <c r="I1455" s="104" t="s">
        <v>589</v>
      </c>
      <c r="J1455" s="104" t="s">
        <v>589</v>
      </c>
      <c r="K1455" s="292">
        <v>4</v>
      </c>
      <c r="L1455" s="292">
        <v>0</v>
      </c>
      <c r="M1455" s="302">
        <v>0</v>
      </c>
      <c r="N1455" s="292">
        <v>2</v>
      </c>
      <c r="O1455" s="292">
        <v>6</v>
      </c>
      <c r="P1455" s="303">
        <f t="shared" si="30"/>
        <v>21000</v>
      </c>
      <c r="Q1455" s="292">
        <v>4</v>
      </c>
      <c r="R1455" s="292">
        <v>12</v>
      </c>
    </row>
    <row r="1456" spans="1:18" s="40" customFormat="1" ht="24" x14ac:dyDescent="0.2">
      <c r="A1456" s="322" t="s">
        <v>1621</v>
      </c>
      <c r="B1456" s="295" t="s">
        <v>8075</v>
      </c>
      <c r="C1456" s="297" t="s">
        <v>153</v>
      </c>
      <c r="D1456" s="297" t="s">
        <v>597</v>
      </c>
      <c r="E1456" s="438">
        <v>2800</v>
      </c>
      <c r="F1456" s="130" t="s">
        <v>1234</v>
      </c>
      <c r="G1456" s="104" t="s">
        <v>1235</v>
      </c>
      <c r="H1456" s="104" t="s">
        <v>597</v>
      </c>
      <c r="I1456" s="104" t="s">
        <v>589</v>
      </c>
      <c r="J1456" s="104" t="s">
        <v>589</v>
      </c>
      <c r="K1456" s="292">
        <v>4</v>
      </c>
      <c r="L1456" s="292">
        <v>0</v>
      </c>
      <c r="M1456" s="302">
        <v>0</v>
      </c>
      <c r="N1456" s="292">
        <v>2</v>
      </c>
      <c r="O1456" s="292">
        <v>6</v>
      </c>
      <c r="P1456" s="303">
        <f t="shared" si="30"/>
        <v>16800</v>
      </c>
      <c r="Q1456" s="292">
        <v>4</v>
      </c>
      <c r="R1456" s="292">
        <v>12</v>
      </c>
    </row>
    <row r="1457" spans="1:18" s="40" customFormat="1" ht="24" x14ac:dyDescent="0.2">
      <c r="A1457" s="322" t="s">
        <v>1621</v>
      </c>
      <c r="B1457" s="295" t="s">
        <v>8075</v>
      </c>
      <c r="C1457" s="297" t="s">
        <v>153</v>
      </c>
      <c r="D1457" s="297" t="s">
        <v>590</v>
      </c>
      <c r="E1457" s="438">
        <v>3500</v>
      </c>
      <c r="F1457" s="130" t="s">
        <v>1236</v>
      </c>
      <c r="G1457" s="104" t="s">
        <v>1237</v>
      </c>
      <c r="H1457" s="104" t="s">
        <v>590</v>
      </c>
      <c r="I1457" s="104" t="s">
        <v>589</v>
      </c>
      <c r="J1457" s="104" t="s">
        <v>589</v>
      </c>
      <c r="K1457" s="292">
        <v>4</v>
      </c>
      <c r="L1457" s="292">
        <v>0</v>
      </c>
      <c r="M1457" s="302">
        <v>0</v>
      </c>
      <c r="N1457" s="292">
        <v>2</v>
      </c>
      <c r="O1457" s="292">
        <v>6</v>
      </c>
      <c r="P1457" s="303">
        <f t="shared" si="30"/>
        <v>21000</v>
      </c>
      <c r="Q1457" s="292">
        <v>4</v>
      </c>
      <c r="R1457" s="292">
        <v>12</v>
      </c>
    </row>
    <row r="1458" spans="1:18" s="40" customFormat="1" ht="24" x14ac:dyDescent="0.2">
      <c r="A1458" s="322" t="s">
        <v>1621</v>
      </c>
      <c r="B1458" s="295" t="s">
        <v>8075</v>
      </c>
      <c r="C1458" s="297" t="s">
        <v>153</v>
      </c>
      <c r="D1458" s="297" t="s">
        <v>682</v>
      </c>
      <c r="E1458" s="438">
        <v>6500</v>
      </c>
      <c r="F1458" s="130" t="s">
        <v>1238</v>
      </c>
      <c r="G1458" s="104" t="s">
        <v>1239</v>
      </c>
      <c r="H1458" s="104" t="s">
        <v>682</v>
      </c>
      <c r="I1458" s="104" t="s">
        <v>589</v>
      </c>
      <c r="J1458" s="104" t="s">
        <v>589</v>
      </c>
      <c r="K1458" s="292">
        <v>4</v>
      </c>
      <c r="L1458" s="292">
        <v>0</v>
      </c>
      <c r="M1458" s="302">
        <v>0</v>
      </c>
      <c r="N1458" s="292">
        <v>2</v>
      </c>
      <c r="O1458" s="292">
        <v>6</v>
      </c>
      <c r="P1458" s="303">
        <f t="shared" si="30"/>
        <v>39000</v>
      </c>
      <c r="Q1458" s="292">
        <v>4</v>
      </c>
      <c r="R1458" s="292">
        <v>12</v>
      </c>
    </row>
    <row r="1459" spans="1:18" s="40" customFormat="1" ht="24" x14ac:dyDescent="0.2">
      <c r="A1459" s="322" t="s">
        <v>1621</v>
      </c>
      <c r="B1459" s="295" t="s">
        <v>8075</v>
      </c>
      <c r="C1459" s="297" t="s">
        <v>153</v>
      </c>
      <c r="D1459" s="297" t="s">
        <v>579</v>
      </c>
      <c r="E1459" s="438">
        <v>2500</v>
      </c>
      <c r="F1459" s="130" t="s">
        <v>1240</v>
      </c>
      <c r="G1459" s="104" t="s">
        <v>1241</v>
      </c>
      <c r="H1459" s="104" t="s">
        <v>579</v>
      </c>
      <c r="I1459" s="104" t="s">
        <v>334</v>
      </c>
      <c r="J1459" s="104" t="s">
        <v>334</v>
      </c>
      <c r="K1459" s="292">
        <v>4</v>
      </c>
      <c r="L1459" s="292">
        <v>0</v>
      </c>
      <c r="M1459" s="302">
        <v>0</v>
      </c>
      <c r="N1459" s="292">
        <v>2</v>
      </c>
      <c r="O1459" s="292">
        <v>6</v>
      </c>
      <c r="P1459" s="303">
        <f t="shared" si="30"/>
        <v>15000</v>
      </c>
      <c r="Q1459" s="292">
        <v>4</v>
      </c>
      <c r="R1459" s="292">
        <v>12</v>
      </c>
    </row>
    <row r="1460" spans="1:18" s="40" customFormat="1" ht="24" x14ac:dyDescent="0.2">
      <c r="A1460" s="322" t="s">
        <v>1621</v>
      </c>
      <c r="B1460" s="295" t="s">
        <v>8075</v>
      </c>
      <c r="C1460" s="297" t="s">
        <v>153</v>
      </c>
      <c r="D1460" s="297" t="s">
        <v>579</v>
      </c>
      <c r="E1460" s="438">
        <v>2500</v>
      </c>
      <c r="F1460" s="130" t="s">
        <v>1242</v>
      </c>
      <c r="G1460" s="104" t="s">
        <v>1243</v>
      </c>
      <c r="H1460" s="104" t="s">
        <v>579</v>
      </c>
      <c r="I1460" s="104" t="s">
        <v>334</v>
      </c>
      <c r="J1460" s="104" t="s">
        <v>334</v>
      </c>
      <c r="K1460" s="292">
        <v>4</v>
      </c>
      <c r="L1460" s="292">
        <v>0</v>
      </c>
      <c r="M1460" s="302">
        <v>0</v>
      </c>
      <c r="N1460" s="292">
        <v>2</v>
      </c>
      <c r="O1460" s="292">
        <v>6</v>
      </c>
      <c r="P1460" s="303">
        <f t="shared" si="30"/>
        <v>15000</v>
      </c>
      <c r="Q1460" s="292">
        <v>4</v>
      </c>
      <c r="R1460" s="292">
        <v>12</v>
      </c>
    </row>
    <row r="1461" spans="1:18" s="40" customFormat="1" ht="24" x14ac:dyDescent="0.2">
      <c r="A1461" s="322" t="s">
        <v>1621</v>
      </c>
      <c r="B1461" s="295" t="s">
        <v>8075</v>
      </c>
      <c r="C1461" s="297" t="s">
        <v>153</v>
      </c>
      <c r="D1461" s="297" t="s">
        <v>682</v>
      </c>
      <c r="E1461" s="438">
        <v>6500</v>
      </c>
      <c r="F1461" s="130" t="s">
        <v>1244</v>
      </c>
      <c r="G1461" s="104" t="s">
        <v>1245</v>
      </c>
      <c r="H1461" s="104" t="s">
        <v>682</v>
      </c>
      <c r="I1461" s="104" t="s">
        <v>589</v>
      </c>
      <c r="J1461" s="104" t="s">
        <v>589</v>
      </c>
      <c r="K1461" s="292">
        <v>4</v>
      </c>
      <c r="L1461" s="292">
        <v>0</v>
      </c>
      <c r="M1461" s="302">
        <v>0</v>
      </c>
      <c r="N1461" s="292">
        <v>2</v>
      </c>
      <c r="O1461" s="292">
        <v>6</v>
      </c>
      <c r="P1461" s="303">
        <f t="shared" si="30"/>
        <v>39000</v>
      </c>
      <c r="Q1461" s="292">
        <v>4</v>
      </c>
      <c r="R1461" s="292">
        <v>12</v>
      </c>
    </row>
    <row r="1462" spans="1:18" s="40" customFormat="1" ht="24" x14ac:dyDescent="0.2">
      <c r="A1462" s="322" t="s">
        <v>1621</v>
      </c>
      <c r="B1462" s="295" t="s">
        <v>8075</v>
      </c>
      <c r="C1462" s="297" t="s">
        <v>153</v>
      </c>
      <c r="D1462" s="297" t="s">
        <v>597</v>
      </c>
      <c r="E1462" s="438">
        <v>3500</v>
      </c>
      <c r="F1462" s="130" t="s">
        <v>1246</v>
      </c>
      <c r="G1462" s="104" t="s">
        <v>1247</v>
      </c>
      <c r="H1462" s="104" t="s">
        <v>597</v>
      </c>
      <c r="I1462" s="104" t="s">
        <v>589</v>
      </c>
      <c r="J1462" s="104" t="s">
        <v>589</v>
      </c>
      <c r="K1462" s="292">
        <v>4</v>
      </c>
      <c r="L1462" s="292">
        <v>0</v>
      </c>
      <c r="M1462" s="302">
        <v>0</v>
      </c>
      <c r="N1462" s="292">
        <v>2</v>
      </c>
      <c r="O1462" s="292">
        <v>6</v>
      </c>
      <c r="P1462" s="303">
        <f t="shared" si="30"/>
        <v>21000</v>
      </c>
      <c r="Q1462" s="292">
        <v>4</v>
      </c>
      <c r="R1462" s="292">
        <v>12</v>
      </c>
    </row>
    <row r="1463" spans="1:18" s="40" customFormat="1" ht="24" x14ac:dyDescent="0.2">
      <c r="A1463" s="322" t="s">
        <v>1621</v>
      </c>
      <c r="B1463" s="295" t="s">
        <v>8075</v>
      </c>
      <c r="C1463" s="297" t="s">
        <v>153</v>
      </c>
      <c r="D1463" s="297" t="s">
        <v>648</v>
      </c>
      <c r="E1463" s="438">
        <v>1800</v>
      </c>
      <c r="F1463" s="130" t="s">
        <v>1248</v>
      </c>
      <c r="G1463" s="104" t="s">
        <v>1249</v>
      </c>
      <c r="H1463" s="104" t="s">
        <v>648</v>
      </c>
      <c r="I1463" s="104" t="s">
        <v>651</v>
      </c>
      <c r="J1463" s="104" t="s">
        <v>651</v>
      </c>
      <c r="K1463" s="292">
        <v>4</v>
      </c>
      <c r="L1463" s="292">
        <v>0</v>
      </c>
      <c r="M1463" s="302">
        <v>0</v>
      </c>
      <c r="N1463" s="292">
        <v>2</v>
      </c>
      <c r="O1463" s="292">
        <v>6</v>
      </c>
      <c r="P1463" s="303">
        <f t="shared" si="30"/>
        <v>10800</v>
      </c>
      <c r="Q1463" s="292">
        <v>4</v>
      </c>
      <c r="R1463" s="292">
        <v>12</v>
      </c>
    </row>
    <row r="1464" spans="1:18" s="40" customFormat="1" ht="24" x14ac:dyDescent="0.2">
      <c r="A1464" s="322" t="s">
        <v>1621</v>
      </c>
      <c r="B1464" s="295" t="s">
        <v>8075</v>
      </c>
      <c r="C1464" s="297" t="s">
        <v>153</v>
      </c>
      <c r="D1464" s="297" t="s">
        <v>579</v>
      </c>
      <c r="E1464" s="438">
        <v>2500</v>
      </c>
      <c r="F1464" s="130" t="s">
        <v>1250</v>
      </c>
      <c r="G1464" s="104" t="s">
        <v>1251</v>
      </c>
      <c r="H1464" s="104" t="s">
        <v>579</v>
      </c>
      <c r="I1464" s="104" t="s">
        <v>334</v>
      </c>
      <c r="J1464" s="104" t="s">
        <v>334</v>
      </c>
      <c r="K1464" s="292">
        <v>4</v>
      </c>
      <c r="L1464" s="292">
        <v>0</v>
      </c>
      <c r="M1464" s="302">
        <v>0</v>
      </c>
      <c r="N1464" s="292">
        <v>2</v>
      </c>
      <c r="O1464" s="292">
        <v>6</v>
      </c>
      <c r="P1464" s="303">
        <f t="shared" si="30"/>
        <v>15000</v>
      </c>
      <c r="Q1464" s="292">
        <v>4</v>
      </c>
      <c r="R1464" s="292">
        <v>12</v>
      </c>
    </row>
    <row r="1465" spans="1:18" s="40" customFormat="1" ht="24" x14ac:dyDescent="0.2">
      <c r="A1465" s="322" t="s">
        <v>1621</v>
      </c>
      <c r="B1465" s="295" t="s">
        <v>8075</v>
      </c>
      <c r="C1465" s="297" t="s">
        <v>153</v>
      </c>
      <c r="D1465" s="297" t="s">
        <v>579</v>
      </c>
      <c r="E1465" s="438">
        <v>1800</v>
      </c>
      <c r="F1465" s="130" t="s">
        <v>1252</v>
      </c>
      <c r="G1465" s="104" t="s">
        <v>1253</v>
      </c>
      <c r="H1465" s="104" t="s">
        <v>579</v>
      </c>
      <c r="I1465" s="104" t="s">
        <v>334</v>
      </c>
      <c r="J1465" s="104" t="s">
        <v>334</v>
      </c>
      <c r="K1465" s="292">
        <v>4</v>
      </c>
      <c r="L1465" s="292">
        <v>0</v>
      </c>
      <c r="M1465" s="302">
        <v>0</v>
      </c>
      <c r="N1465" s="292">
        <v>2</v>
      </c>
      <c r="O1465" s="292">
        <v>6</v>
      </c>
      <c r="P1465" s="303">
        <f t="shared" si="30"/>
        <v>10800</v>
      </c>
      <c r="Q1465" s="292">
        <v>4</v>
      </c>
      <c r="R1465" s="292">
        <v>12</v>
      </c>
    </row>
    <row r="1466" spans="1:18" s="40" customFormat="1" ht="24" x14ac:dyDescent="0.2">
      <c r="A1466" s="322" t="s">
        <v>1621</v>
      </c>
      <c r="B1466" s="295" t="s">
        <v>8075</v>
      </c>
      <c r="C1466" s="297" t="s">
        <v>153</v>
      </c>
      <c r="D1466" s="297" t="s">
        <v>821</v>
      </c>
      <c r="E1466" s="438">
        <v>2500</v>
      </c>
      <c r="F1466" s="130" t="s">
        <v>1254</v>
      </c>
      <c r="G1466" s="104" t="s">
        <v>1255</v>
      </c>
      <c r="H1466" s="104" t="s">
        <v>821</v>
      </c>
      <c r="I1466" s="104" t="s">
        <v>334</v>
      </c>
      <c r="J1466" s="104" t="s">
        <v>334</v>
      </c>
      <c r="K1466" s="292">
        <v>4</v>
      </c>
      <c r="L1466" s="292">
        <v>0</v>
      </c>
      <c r="M1466" s="302">
        <v>0</v>
      </c>
      <c r="N1466" s="292">
        <v>2</v>
      </c>
      <c r="O1466" s="292">
        <v>6</v>
      </c>
      <c r="P1466" s="303">
        <f t="shared" si="30"/>
        <v>15000</v>
      </c>
      <c r="Q1466" s="292">
        <v>4</v>
      </c>
      <c r="R1466" s="292">
        <v>12</v>
      </c>
    </row>
    <row r="1467" spans="1:18" s="40" customFormat="1" ht="24" x14ac:dyDescent="0.2">
      <c r="A1467" s="322" t="s">
        <v>1621</v>
      </c>
      <c r="B1467" s="295" t="s">
        <v>8075</v>
      </c>
      <c r="C1467" s="297" t="s">
        <v>153</v>
      </c>
      <c r="D1467" s="297" t="s">
        <v>579</v>
      </c>
      <c r="E1467" s="438">
        <v>2500</v>
      </c>
      <c r="F1467" s="130" t="s">
        <v>1256</v>
      </c>
      <c r="G1467" s="104" t="s">
        <v>1257</v>
      </c>
      <c r="H1467" s="104" t="s">
        <v>579</v>
      </c>
      <c r="I1467" s="104" t="s">
        <v>334</v>
      </c>
      <c r="J1467" s="104" t="s">
        <v>334</v>
      </c>
      <c r="K1467" s="292">
        <v>4</v>
      </c>
      <c r="L1467" s="292">
        <v>0</v>
      </c>
      <c r="M1467" s="302">
        <v>0</v>
      </c>
      <c r="N1467" s="292">
        <v>2</v>
      </c>
      <c r="O1467" s="292">
        <v>6</v>
      </c>
      <c r="P1467" s="303">
        <f t="shared" si="30"/>
        <v>15000</v>
      </c>
      <c r="Q1467" s="292">
        <v>4</v>
      </c>
      <c r="R1467" s="292">
        <v>12</v>
      </c>
    </row>
    <row r="1468" spans="1:18" s="40" customFormat="1" ht="24" x14ac:dyDescent="0.2">
      <c r="A1468" s="322" t="s">
        <v>1621</v>
      </c>
      <c r="B1468" s="295" t="s">
        <v>8075</v>
      </c>
      <c r="C1468" s="297" t="s">
        <v>153</v>
      </c>
      <c r="D1468" s="297" t="s">
        <v>717</v>
      </c>
      <c r="E1468" s="438">
        <v>2500</v>
      </c>
      <c r="F1468" s="130" t="s">
        <v>1258</v>
      </c>
      <c r="G1468" s="104" t="s">
        <v>1259</v>
      </c>
      <c r="H1468" s="104" t="s">
        <v>717</v>
      </c>
      <c r="I1468" s="104" t="s">
        <v>334</v>
      </c>
      <c r="J1468" s="104" t="s">
        <v>334</v>
      </c>
      <c r="K1468" s="292">
        <v>4</v>
      </c>
      <c r="L1468" s="292">
        <v>0</v>
      </c>
      <c r="M1468" s="302">
        <v>0</v>
      </c>
      <c r="N1468" s="292">
        <v>2</v>
      </c>
      <c r="O1468" s="292">
        <v>6</v>
      </c>
      <c r="P1468" s="303">
        <f t="shared" si="30"/>
        <v>15000</v>
      </c>
      <c r="Q1468" s="292">
        <v>4</v>
      </c>
      <c r="R1468" s="292">
        <v>12</v>
      </c>
    </row>
    <row r="1469" spans="1:18" s="40" customFormat="1" ht="24" x14ac:dyDescent="0.2">
      <c r="A1469" s="322" t="s">
        <v>1621</v>
      </c>
      <c r="B1469" s="295" t="s">
        <v>8075</v>
      </c>
      <c r="C1469" s="297" t="s">
        <v>153</v>
      </c>
      <c r="D1469" s="297" t="s">
        <v>590</v>
      </c>
      <c r="E1469" s="438">
        <v>2800</v>
      </c>
      <c r="F1469" s="130" t="s">
        <v>1260</v>
      </c>
      <c r="G1469" s="104" t="s">
        <v>1261</v>
      </c>
      <c r="H1469" s="104" t="s">
        <v>590</v>
      </c>
      <c r="I1469" s="104" t="s">
        <v>589</v>
      </c>
      <c r="J1469" s="104" t="s">
        <v>589</v>
      </c>
      <c r="K1469" s="292">
        <v>4</v>
      </c>
      <c r="L1469" s="292">
        <v>0</v>
      </c>
      <c r="M1469" s="302">
        <v>0</v>
      </c>
      <c r="N1469" s="292">
        <v>2</v>
      </c>
      <c r="O1469" s="292">
        <v>6</v>
      </c>
      <c r="P1469" s="303">
        <f t="shared" si="30"/>
        <v>16800</v>
      </c>
      <c r="Q1469" s="292">
        <v>4</v>
      </c>
      <c r="R1469" s="292">
        <v>12</v>
      </c>
    </row>
    <row r="1470" spans="1:18" s="40" customFormat="1" ht="24" x14ac:dyDescent="0.2">
      <c r="A1470" s="322" t="s">
        <v>1621</v>
      </c>
      <c r="B1470" s="295" t="s">
        <v>8075</v>
      </c>
      <c r="C1470" s="297" t="s">
        <v>153</v>
      </c>
      <c r="D1470" s="297" t="s">
        <v>579</v>
      </c>
      <c r="E1470" s="438">
        <v>3000</v>
      </c>
      <c r="F1470" s="130" t="s">
        <v>1262</v>
      </c>
      <c r="G1470" s="104" t="s">
        <v>1263</v>
      </c>
      <c r="H1470" s="104" t="s">
        <v>579</v>
      </c>
      <c r="I1470" s="104" t="s">
        <v>334</v>
      </c>
      <c r="J1470" s="104" t="s">
        <v>334</v>
      </c>
      <c r="K1470" s="292">
        <v>4</v>
      </c>
      <c r="L1470" s="292">
        <v>0</v>
      </c>
      <c r="M1470" s="302">
        <v>0</v>
      </c>
      <c r="N1470" s="292">
        <v>2</v>
      </c>
      <c r="O1470" s="292">
        <v>6</v>
      </c>
      <c r="P1470" s="303">
        <f t="shared" si="30"/>
        <v>18000</v>
      </c>
      <c r="Q1470" s="292">
        <v>4</v>
      </c>
      <c r="R1470" s="292">
        <v>12</v>
      </c>
    </row>
    <row r="1471" spans="1:18" s="40" customFormat="1" ht="24" x14ac:dyDescent="0.2">
      <c r="A1471" s="322" t="s">
        <v>1621</v>
      </c>
      <c r="B1471" s="295" t="s">
        <v>8075</v>
      </c>
      <c r="C1471" s="297" t="s">
        <v>153</v>
      </c>
      <c r="D1471" s="297" t="s">
        <v>655</v>
      </c>
      <c r="E1471" s="438">
        <v>1400</v>
      </c>
      <c r="F1471" s="130" t="s">
        <v>1264</v>
      </c>
      <c r="G1471" s="104" t="s">
        <v>1265</v>
      </c>
      <c r="H1471" s="104" t="s">
        <v>655</v>
      </c>
      <c r="I1471" s="104" t="s">
        <v>651</v>
      </c>
      <c r="J1471" s="104" t="s">
        <v>651</v>
      </c>
      <c r="K1471" s="292">
        <v>4</v>
      </c>
      <c r="L1471" s="292">
        <v>0</v>
      </c>
      <c r="M1471" s="302">
        <v>0</v>
      </c>
      <c r="N1471" s="292">
        <v>2</v>
      </c>
      <c r="O1471" s="292">
        <v>6</v>
      </c>
      <c r="P1471" s="303">
        <f t="shared" si="30"/>
        <v>8400</v>
      </c>
      <c r="Q1471" s="292">
        <v>4</v>
      </c>
      <c r="R1471" s="292">
        <v>12</v>
      </c>
    </row>
    <row r="1472" spans="1:18" s="40" customFormat="1" ht="24" x14ac:dyDescent="0.2">
      <c r="A1472" s="322" t="s">
        <v>1621</v>
      </c>
      <c r="B1472" s="295" t="s">
        <v>8075</v>
      </c>
      <c r="C1472" s="297" t="s">
        <v>153</v>
      </c>
      <c r="D1472" s="297" t="s">
        <v>648</v>
      </c>
      <c r="E1472" s="438">
        <v>1800</v>
      </c>
      <c r="F1472" s="130" t="s">
        <v>1266</v>
      </c>
      <c r="G1472" s="104" t="s">
        <v>1267</v>
      </c>
      <c r="H1472" s="104" t="s">
        <v>648</v>
      </c>
      <c r="I1472" s="104" t="s">
        <v>651</v>
      </c>
      <c r="J1472" s="104" t="s">
        <v>651</v>
      </c>
      <c r="K1472" s="292">
        <v>4</v>
      </c>
      <c r="L1472" s="292">
        <v>0</v>
      </c>
      <c r="M1472" s="302">
        <v>0</v>
      </c>
      <c r="N1472" s="292">
        <v>2</v>
      </c>
      <c r="O1472" s="292">
        <v>6</v>
      </c>
      <c r="P1472" s="303">
        <f t="shared" si="30"/>
        <v>10800</v>
      </c>
      <c r="Q1472" s="292">
        <v>4</v>
      </c>
      <c r="R1472" s="292">
        <v>12</v>
      </c>
    </row>
    <row r="1473" spans="1:18" s="40" customFormat="1" ht="24" x14ac:dyDescent="0.2">
      <c r="A1473" s="322" t="s">
        <v>1621</v>
      </c>
      <c r="B1473" s="295" t="s">
        <v>8075</v>
      </c>
      <c r="C1473" s="297" t="s">
        <v>153</v>
      </c>
      <c r="D1473" s="297" t="s">
        <v>579</v>
      </c>
      <c r="E1473" s="438">
        <v>3000</v>
      </c>
      <c r="F1473" s="130" t="s">
        <v>1268</v>
      </c>
      <c r="G1473" s="104" t="s">
        <v>1269</v>
      </c>
      <c r="H1473" s="104" t="s">
        <v>579</v>
      </c>
      <c r="I1473" s="104" t="s">
        <v>334</v>
      </c>
      <c r="J1473" s="104" t="s">
        <v>334</v>
      </c>
      <c r="K1473" s="292">
        <v>4</v>
      </c>
      <c r="L1473" s="292">
        <v>0</v>
      </c>
      <c r="M1473" s="302">
        <v>0</v>
      </c>
      <c r="N1473" s="292">
        <v>2</v>
      </c>
      <c r="O1473" s="292">
        <v>6</v>
      </c>
      <c r="P1473" s="303">
        <f t="shared" si="30"/>
        <v>18000</v>
      </c>
      <c r="Q1473" s="292">
        <v>4</v>
      </c>
      <c r="R1473" s="292">
        <v>12</v>
      </c>
    </row>
    <row r="1474" spans="1:18" s="40" customFormat="1" ht="24" x14ac:dyDescent="0.2">
      <c r="A1474" s="322" t="s">
        <v>1621</v>
      </c>
      <c r="B1474" s="295" t="s">
        <v>8075</v>
      </c>
      <c r="C1474" s="297" t="s">
        <v>153</v>
      </c>
      <c r="D1474" s="297" t="s">
        <v>586</v>
      </c>
      <c r="E1474" s="438">
        <v>280</v>
      </c>
      <c r="F1474" s="130" t="s">
        <v>1270</v>
      </c>
      <c r="G1474" s="104" t="s">
        <v>1271</v>
      </c>
      <c r="H1474" s="104" t="s">
        <v>586</v>
      </c>
      <c r="I1474" s="104" t="s">
        <v>589</v>
      </c>
      <c r="J1474" s="104" t="s">
        <v>589</v>
      </c>
      <c r="K1474" s="292">
        <v>4</v>
      </c>
      <c r="L1474" s="292">
        <v>0</v>
      </c>
      <c r="M1474" s="302">
        <v>0</v>
      </c>
      <c r="N1474" s="292">
        <v>2</v>
      </c>
      <c r="O1474" s="292">
        <v>6</v>
      </c>
      <c r="P1474" s="303">
        <f t="shared" si="30"/>
        <v>1680</v>
      </c>
      <c r="Q1474" s="292">
        <v>4</v>
      </c>
      <c r="R1474" s="292">
        <v>12</v>
      </c>
    </row>
    <row r="1475" spans="1:18" s="40" customFormat="1" ht="24" x14ac:dyDescent="0.2">
      <c r="A1475" s="322" t="s">
        <v>1621</v>
      </c>
      <c r="B1475" s="295" t="s">
        <v>8075</v>
      </c>
      <c r="C1475" s="297" t="s">
        <v>153</v>
      </c>
      <c r="D1475" s="297" t="s">
        <v>682</v>
      </c>
      <c r="E1475" s="438">
        <v>6500</v>
      </c>
      <c r="F1475" s="130" t="s">
        <v>1272</v>
      </c>
      <c r="G1475" s="104" t="s">
        <v>1273</v>
      </c>
      <c r="H1475" s="104" t="s">
        <v>682</v>
      </c>
      <c r="I1475" s="104" t="s">
        <v>589</v>
      </c>
      <c r="J1475" s="104" t="s">
        <v>589</v>
      </c>
      <c r="K1475" s="292">
        <v>4</v>
      </c>
      <c r="L1475" s="292">
        <v>0</v>
      </c>
      <c r="M1475" s="302">
        <v>0</v>
      </c>
      <c r="N1475" s="292">
        <v>2</v>
      </c>
      <c r="O1475" s="292">
        <v>6</v>
      </c>
      <c r="P1475" s="303">
        <f t="shared" si="30"/>
        <v>39000</v>
      </c>
      <c r="Q1475" s="292">
        <v>4</v>
      </c>
      <c r="R1475" s="292">
        <v>12</v>
      </c>
    </row>
    <row r="1476" spans="1:18" s="40" customFormat="1" ht="24" x14ac:dyDescent="0.2">
      <c r="A1476" s="322" t="s">
        <v>1621</v>
      </c>
      <c r="B1476" s="295" t="s">
        <v>8075</v>
      </c>
      <c r="C1476" s="297" t="s">
        <v>153</v>
      </c>
      <c r="D1476" s="297" t="s">
        <v>579</v>
      </c>
      <c r="E1476" s="438">
        <v>2500</v>
      </c>
      <c r="F1476" s="130" t="s">
        <v>1274</v>
      </c>
      <c r="G1476" s="104" t="s">
        <v>1275</v>
      </c>
      <c r="H1476" s="104" t="s">
        <v>579</v>
      </c>
      <c r="I1476" s="104" t="s">
        <v>334</v>
      </c>
      <c r="J1476" s="104" t="s">
        <v>334</v>
      </c>
      <c r="K1476" s="292">
        <v>4</v>
      </c>
      <c r="L1476" s="292">
        <v>0</v>
      </c>
      <c r="M1476" s="302">
        <v>0</v>
      </c>
      <c r="N1476" s="292">
        <v>2</v>
      </c>
      <c r="O1476" s="292">
        <v>6</v>
      </c>
      <c r="P1476" s="303">
        <f t="shared" si="30"/>
        <v>15000</v>
      </c>
      <c r="Q1476" s="292">
        <v>4</v>
      </c>
      <c r="R1476" s="292">
        <v>12</v>
      </c>
    </row>
    <row r="1477" spans="1:18" s="40" customFormat="1" ht="24" x14ac:dyDescent="0.2">
      <c r="A1477" s="322" t="s">
        <v>1621</v>
      </c>
      <c r="B1477" s="295" t="s">
        <v>8075</v>
      </c>
      <c r="C1477" s="297" t="s">
        <v>153</v>
      </c>
      <c r="D1477" s="297" t="s">
        <v>579</v>
      </c>
      <c r="E1477" s="438">
        <v>3000</v>
      </c>
      <c r="F1477" s="130" t="s">
        <v>1276</v>
      </c>
      <c r="G1477" s="104" t="s">
        <v>1277</v>
      </c>
      <c r="H1477" s="104" t="s">
        <v>579</v>
      </c>
      <c r="I1477" s="104" t="s">
        <v>334</v>
      </c>
      <c r="J1477" s="104" t="s">
        <v>334</v>
      </c>
      <c r="K1477" s="292">
        <v>4</v>
      </c>
      <c r="L1477" s="292">
        <v>0</v>
      </c>
      <c r="M1477" s="302">
        <v>0</v>
      </c>
      <c r="N1477" s="292">
        <v>2</v>
      </c>
      <c r="O1477" s="292">
        <v>6</v>
      </c>
      <c r="P1477" s="303">
        <f t="shared" si="30"/>
        <v>18000</v>
      </c>
      <c r="Q1477" s="292">
        <v>4</v>
      </c>
      <c r="R1477" s="292">
        <v>12</v>
      </c>
    </row>
    <row r="1478" spans="1:18" s="40" customFormat="1" ht="24" x14ac:dyDescent="0.2">
      <c r="A1478" s="322" t="s">
        <v>1621</v>
      </c>
      <c r="B1478" s="295" t="s">
        <v>8075</v>
      </c>
      <c r="C1478" s="297" t="s">
        <v>153</v>
      </c>
      <c r="D1478" s="297" t="s">
        <v>645</v>
      </c>
      <c r="E1478" s="438">
        <v>3000</v>
      </c>
      <c r="F1478" s="130" t="s">
        <v>1278</v>
      </c>
      <c r="G1478" s="104" t="s">
        <v>1279</v>
      </c>
      <c r="H1478" s="104" t="s">
        <v>645</v>
      </c>
      <c r="I1478" s="104" t="s">
        <v>589</v>
      </c>
      <c r="J1478" s="104" t="s">
        <v>589</v>
      </c>
      <c r="K1478" s="292">
        <v>4</v>
      </c>
      <c r="L1478" s="292">
        <v>0</v>
      </c>
      <c r="M1478" s="302">
        <v>0</v>
      </c>
      <c r="N1478" s="292">
        <v>2</v>
      </c>
      <c r="O1478" s="292">
        <v>6</v>
      </c>
      <c r="P1478" s="303">
        <f t="shared" si="30"/>
        <v>18000</v>
      </c>
      <c r="Q1478" s="292">
        <v>4</v>
      </c>
      <c r="R1478" s="292">
        <v>12</v>
      </c>
    </row>
    <row r="1479" spans="1:18" s="40" customFormat="1" ht="24" x14ac:dyDescent="0.2">
      <c r="A1479" s="322" t="s">
        <v>1621</v>
      </c>
      <c r="B1479" s="295" t="s">
        <v>8075</v>
      </c>
      <c r="C1479" s="297" t="s">
        <v>153</v>
      </c>
      <c r="D1479" s="297" t="s">
        <v>586</v>
      </c>
      <c r="E1479" s="438">
        <v>4800</v>
      </c>
      <c r="F1479" s="130" t="s">
        <v>1280</v>
      </c>
      <c r="G1479" s="104" t="s">
        <v>1281</v>
      </c>
      <c r="H1479" s="104" t="s">
        <v>586</v>
      </c>
      <c r="I1479" s="104" t="s">
        <v>589</v>
      </c>
      <c r="J1479" s="104" t="s">
        <v>589</v>
      </c>
      <c r="K1479" s="292">
        <v>4</v>
      </c>
      <c r="L1479" s="292">
        <v>0</v>
      </c>
      <c r="M1479" s="302">
        <v>0</v>
      </c>
      <c r="N1479" s="292">
        <v>2</v>
      </c>
      <c r="O1479" s="292">
        <v>6</v>
      </c>
      <c r="P1479" s="303">
        <f t="shared" ref="P1479:P1485" si="31">E1479*O1479</f>
        <v>28800</v>
      </c>
      <c r="Q1479" s="292">
        <v>4</v>
      </c>
      <c r="R1479" s="292">
        <v>12</v>
      </c>
    </row>
    <row r="1480" spans="1:18" s="40" customFormat="1" ht="24" x14ac:dyDescent="0.2">
      <c r="A1480" s="322" t="s">
        <v>1621</v>
      </c>
      <c r="B1480" s="295" t="s">
        <v>8075</v>
      </c>
      <c r="C1480" s="297" t="s">
        <v>153</v>
      </c>
      <c r="D1480" s="297" t="s">
        <v>586</v>
      </c>
      <c r="E1480" s="438">
        <v>2800</v>
      </c>
      <c r="F1480" s="130" t="s">
        <v>1282</v>
      </c>
      <c r="G1480" s="104" t="s">
        <v>1283</v>
      </c>
      <c r="H1480" s="104" t="s">
        <v>586</v>
      </c>
      <c r="I1480" s="104" t="s">
        <v>589</v>
      </c>
      <c r="J1480" s="104" t="s">
        <v>589</v>
      </c>
      <c r="K1480" s="292">
        <v>4</v>
      </c>
      <c r="L1480" s="292">
        <v>0</v>
      </c>
      <c r="M1480" s="302">
        <v>0</v>
      </c>
      <c r="N1480" s="292">
        <v>2</v>
      </c>
      <c r="O1480" s="292">
        <v>6</v>
      </c>
      <c r="P1480" s="303">
        <f t="shared" si="31"/>
        <v>16800</v>
      </c>
      <c r="Q1480" s="292">
        <v>4</v>
      </c>
      <c r="R1480" s="292">
        <v>12</v>
      </c>
    </row>
    <row r="1481" spans="1:18" s="40" customFormat="1" ht="24" x14ac:dyDescent="0.2">
      <c r="A1481" s="322" t="s">
        <v>1621</v>
      </c>
      <c r="B1481" s="295" t="s">
        <v>8075</v>
      </c>
      <c r="C1481" s="297" t="s">
        <v>153</v>
      </c>
      <c r="D1481" s="297" t="s">
        <v>679</v>
      </c>
      <c r="E1481" s="438">
        <v>3500</v>
      </c>
      <c r="F1481" s="130" t="s">
        <v>1284</v>
      </c>
      <c r="G1481" s="104" t="s">
        <v>1285</v>
      </c>
      <c r="H1481" s="104" t="s">
        <v>679</v>
      </c>
      <c r="I1481" s="104" t="s">
        <v>589</v>
      </c>
      <c r="J1481" s="104" t="s">
        <v>589</v>
      </c>
      <c r="K1481" s="292">
        <v>4</v>
      </c>
      <c r="L1481" s="292">
        <v>0</v>
      </c>
      <c r="M1481" s="302">
        <v>0</v>
      </c>
      <c r="N1481" s="292">
        <v>2</v>
      </c>
      <c r="O1481" s="292">
        <v>6</v>
      </c>
      <c r="P1481" s="303">
        <f t="shared" si="31"/>
        <v>21000</v>
      </c>
      <c r="Q1481" s="292">
        <v>4</v>
      </c>
      <c r="R1481" s="292">
        <v>12</v>
      </c>
    </row>
    <row r="1482" spans="1:18" s="40" customFormat="1" ht="24" x14ac:dyDescent="0.2">
      <c r="A1482" s="322" t="s">
        <v>1621</v>
      </c>
      <c r="B1482" s="295" t="s">
        <v>8075</v>
      </c>
      <c r="C1482" s="297" t="s">
        <v>153</v>
      </c>
      <c r="D1482" s="297" t="s">
        <v>586</v>
      </c>
      <c r="E1482" s="438">
        <v>3500</v>
      </c>
      <c r="F1482" s="130" t="s">
        <v>1286</v>
      </c>
      <c r="G1482" s="104" t="s">
        <v>1287</v>
      </c>
      <c r="H1482" s="104" t="s">
        <v>586</v>
      </c>
      <c r="I1482" s="104" t="s">
        <v>589</v>
      </c>
      <c r="J1482" s="104" t="s">
        <v>589</v>
      </c>
      <c r="K1482" s="292">
        <v>4</v>
      </c>
      <c r="L1482" s="292">
        <v>0</v>
      </c>
      <c r="M1482" s="302">
        <v>0</v>
      </c>
      <c r="N1482" s="292">
        <v>2</v>
      </c>
      <c r="O1482" s="292">
        <v>6</v>
      </c>
      <c r="P1482" s="303">
        <f t="shared" si="31"/>
        <v>21000</v>
      </c>
      <c r="Q1482" s="292">
        <v>4</v>
      </c>
      <c r="R1482" s="292">
        <v>12</v>
      </c>
    </row>
    <row r="1483" spans="1:18" s="40" customFormat="1" ht="24" x14ac:dyDescent="0.2">
      <c r="A1483" s="322" t="s">
        <v>1621</v>
      </c>
      <c r="B1483" s="295" t="s">
        <v>8075</v>
      </c>
      <c r="C1483" s="297" t="s">
        <v>153</v>
      </c>
      <c r="D1483" s="297" t="s">
        <v>679</v>
      </c>
      <c r="E1483" s="438">
        <v>3500</v>
      </c>
      <c r="F1483" s="130" t="s">
        <v>1288</v>
      </c>
      <c r="G1483" s="104" t="s">
        <v>1289</v>
      </c>
      <c r="H1483" s="104" t="s">
        <v>679</v>
      </c>
      <c r="I1483" s="104" t="s">
        <v>589</v>
      </c>
      <c r="J1483" s="104" t="s">
        <v>589</v>
      </c>
      <c r="K1483" s="292">
        <v>4</v>
      </c>
      <c r="L1483" s="292">
        <v>0</v>
      </c>
      <c r="M1483" s="302">
        <v>0</v>
      </c>
      <c r="N1483" s="292">
        <v>2</v>
      </c>
      <c r="O1483" s="292">
        <v>6</v>
      </c>
      <c r="P1483" s="303">
        <f t="shared" si="31"/>
        <v>21000</v>
      </c>
      <c r="Q1483" s="292">
        <v>4</v>
      </c>
      <c r="R1483" s="292">
        <v>12</v>
      </c>
    </row>
    <row r="1484" spans="1:18" s="40" customFormat="1" ht="24" x14ac:dyDescent="0.2">
      <c r="A1484" s="322" t="s">
        <v>1621</v>
      </c>
      <c r="B1484" s="295" t="s">
        <v>8075</v>
      </c>
      <c r="C1484" s="297" t="s">
        <v>153</v>
      </c>
      <c r="D1484" s="297" t="s">
        <v>590</v>
      </c>
      <c r="E1484" s="438">
        <v>3500</v>
      </c>
      <c r="F1484" s="130" t="s">
        <v>1290</v>
      </c>
      <c r="G1484" s="104" t="s">
        <v>1291</v>
      </c>
      <c r="H1484" s="104" t="s">
        <v>590</v>
      </c>
      <c r="I1484" s="104" t="s">
        <v>589</v>
      </c>
      <c r="J1484" s="104" t="s">
        <v>589</v>
      </c>
      <c r="K1484" s="292">
        <v>4</v>
      </c>
      <c r="L1484" s="292">
        <v>0</v>
      </c>
      <c r="M1484" s="302">
        <v>0</v>
      </c>
      <c r="N1484" s="292">
        <v>2</v>
      </c>
      <c r="O1484" s="292">
        <v>6</v>
      </c>
      <c r="P1484" s="303">
        <f t="shared" si="31"/>
        <v>21000</v>
      </c>
      <c r="Q1484" s="292">
        <v>4</v>
      </c>
      <c r="R1484" s="292">
        <v>12</v>
      </c>
    </row>
    <row r="1485" spans="1:18" s="40" customFormat="1" ht="24" x14ac:dyDescent="0.2">
      <c r="A1485" s="322" t="s">
        <v>1621</v>
      </c>
      <c r="B1485" s="295" t="s">
        <v>8075</v>
      </c>
      <c r="C1485" s="297" t="s">
        <v>153</v>
      </c>
      <c r="D1485" s="297" t="s">
        <v>579</v>
      </c>
      <c r="E1485" s="438">
        <v>3000</v>
      </c>
      <c r="F1485" s="130" t="s">
        <v>1292</v>
      </c>
      <c r="G1485" s="104" t="s">
        <v>1293</v>
      </c>
      <c r="H1485" s="104" t="s">
        <v>579</v>
      </c>
      <c r="I1485" s="104" t="s">
        <v>334</v>
      </c>
      <c r="J1485" s="104" t="s">
        <v>334</v>
      </c>
      <c r="K1485" s="292">
        <v>4</v>
      </c>
      <c r="L1485" s="292">
        <v>0</v>
      </c>
      <c r="M1485" s="302">
        <v>0</v>
      </c>
      <c r="N1485" s="292">
        <v>2</v>
      </c>
      <c r="O1485" s="292">
        <v>6</v>
      </c>
      <c r="P1485" s="303">
        <f t="shared" si="31"/>
        <v>18000</v>
      </c>
      <c r="Q1485" s="292">
        <v>4</v>
      </c>
      <c r="R1485" s="292">
        <v>12</v>
      </c>
    </row>
    <row r="1486" spans="1:18" s="40" customFormat="1" x14ac:dyDescent="0.2">
      <c r="A1486" s="322" t="s">
        <v>1372</v>
      </c>
      <c r="B1486" s="295" t="s">
        <v>8075</v>
      </c>
      <c r="C1486" s="297" t="s">
        <v>153</v>
      </c>
      <c r="D1486" s="297" t="s">
        <v>1294</v>
      </c>
      <c r="E1486" s="138">
        <v>1350</v>
      </c>
      <c r="F1486" s="130">
        <v>42877986</v>
      </c>
      <c r="G1486" s="104" t="s">
        <v>1295</v>
      </c>
      <c r="H1486" s="297" t="s">
        <v>1296</v>
      </c>
      <c r="I1486" s="297" t="s">
        <v>1297</v>
      </c>
      <c r="J1486" s="297" t="s">
        <v>1298</v>
      </c>
      <c r="K1486" s="137" t="s">
        <v>1299</v>
      </c>
      <c r="L1486" s="137" t="s">
        <v>1300</v>
      </c>
      <c r="M1486" s="136">
        <f>+E1486*L1486</f>
        <v>13500</v>
      </c>
      <c r="N1486" s="137" t="s">
        <v>1301</v>
      </c>
      <c r="O1486" s="137" t="s">
        <v>1301</v>
      </c>
      <c r="P1486" s="136">
        <v>0</v>
      </c>
      <c r="Q1486" s="137" t="s">
        <v>1301</v>
      </c>
      <c r="R1486" s="137" t="s">
        <v>1301</v>
      </c>
    </row>
    <row r="1487" spans="1:18" s="40" customFormat="1" x14ac:dyDescent="0.2">
      <c r="A1487" s="322" t="s">
        <v>1372</v>
      </c>
      <c r="B1487" s="295" t="s">
        <v>8075</v>
      </c>
      <c r="C1487" s="297" t="s">
        <v>153</v>
      </c>
      <c r="D1487" s="297" t="s">
        <v>1302</v>
      </c>
      <c r="E1487" s="138">
        <v>1350</v>
      </c>
      <c r="F1487" s="130">
        <v>70021580</v>
      </c>
      <c r="G1487" s="104" t="s">
        <v>1303</v>
      </c>
      <c r="H1487" s="104" t="s">
        <v>1304</v>
      </c>
      <c r="I1487" s="104" t="s">
        <v>1305</v>
      </c>
      <c r="J1487" s="297" t="s">
        <v>1306</v>
      </c>
      <c r="K1487" s="137" t="s">
        <v>1307</v>
      </c>
      <c r="L1487" s="137" t="s">
        <v>1308</v>
      </c>
      <c r="M1487" s="136">
        <f>1017.9+1350</f>
        <v>2367.9</v>
      </c>
      <c r="N1487" s="137" t="s">
        <v>1307</v>
      </c>
      <c r="O1487" s="137" t="s">
        <v>1307</v>
      </c>
      <c r="P1487" s="136">
        <v>1215</v>
      </c>
      <c r="Q1487" s="137" t="s">
        <v>1301</v>
      </c>
      <c r="R1487" s="137" t="s">
        <v>1301</v>
      </c>
    </row>
    <row r="1488" spans="1:18" s="40" customFormat="1" x14ac:dyDescent="0.2">
      <c r="A1488" s="322" t="s">
        <v>1372</v>
      </c>
      <c r="B1488" s="295" t="s">
        <v>8075</v>
      </c>
      <c r="C1488" s="297" t="s">
        <v>153</v>
      </c>
      <c r="D1488" s="297" t="s">
        <v>1309</v>
      </c>
      <c r="E1488" s="138">
        <v>1050</v>
      </c>
      <c r="F1488" s="130">
        <v>70562783</v>
      </c>
      <c r="G1488" s="104" t="s">
        <v>1310</v>
      </c>
      <c r="H1488" s="104" t="s">
        <v>1311</v>
      </c>
      <c r="I1488" s="104" t="s">
        <v>1312</v>
      </c>
      <c r="J1488" s="297" t="s">
        <v>1313</v>
      </c>
      <c r="K1488" s="137" t="s">
        <v>1307</v>
      </c>
      <c r="L1488" s="137" t="s">
        <v>1308</v>
      </c>
      <c r="M1488" s="136">
        <f>910+1050</f>
        <v>1960</v>
      </c>
      <c r="N1488" s="137" t="s">
        <v>1307</v>
      </c>
      <c r="O1488" s="137" t="s">
        <v>1307</v>
      </c>
      <c r="P1488" s="136">
        <v>945</v>
      </c>
      <c r="Q1488" s="137" t="s">
        <v>1301</v>
      </c>
      <c r="R1488" s="137" t="s">
        <v>1301</v>
      </c>
    </row>
    <row r="1489" spans="1:18" s="40" customFormat="1" x14ac:dyDescent="0.2">
      <c r="A1489" s="322" t="s">
        <v>1372</v>
      </c>
      <c r="B1489" s="295" t="s">
        <v>8075</v>
      </c>
      <c r="C1489" s="297" t="s">
        <v>153</v>
      </c>
      <c r="D1489" s="297" t="s">
        <v>1302</v>
      </c>
      <c r="E1489" s="138">
        <v>1350</v>
      </c>
      <c r="F1489" s="130">
        <v>70096768</v>
      </c>
      <c r="G1489" s="104" t="s">
        <v>1314</v>
      </c>
      <c r="H1489" s="104" t="s">
        <v>1304</v>
      </c>
      <c r="I1489" s="104" t="s">
        <v>1297</v>
      </c>
      <c r="J1489" s="297" t="s">
        <v>1315</v>
      </c>
      <c r="K1489" s="137" t="s">
        <v>1299</v>
      </c>
      <c r="L1489" s="137" t="s">
        <v>1300</v>
      </c>
      <c r="M1489" s="136">
        <f>+E1489*L1489</f>
        <v>13500</v>
      </c>
      <c r="N1489" s="137" t="s">
        <v>1301</v>
      </c>
      <c r="O1489" s="137" t="s">
        <v>1301</v>
      </c>
      <c r="P1489" s="136">
        <v>0</v>
      </c>
      <c r="Q1489" s="137" t="s">
        <v>1301</v>
      </c>
      <c r="R1489" s="137" t="s">
        <v>1301</v>
      </c>
    </row>
    <row r="1490" spans="1:18" s="40" customFormat="1" x14ac:dyDescent="0.2">
      <c r="A1490" s="322" t="s">
        <v>1372</v>
      </c>
      <c r="B1490" s="295" t="s">
        <v>8075</v>
      </c>
      <c r="C1490" s="297" t="s">
        <v>153</v>
      </c>
      <c r="D1490" s="297" t="s">
        <v>1309</v>
      </c>
      <c r="E1490" s="138">
        <v>1050</v>
      </c>
      <c r="F1490" s="130">
        <v>31173540</v>
      </c>
      <c r="G1490" s="297" t="s">
        <v>1316</v>
      </c>
      <c r="H1490" s="104" t="s">
        <v>1311</v>
      </c>
      <c r="I1490" s="104" t="s">
        <v>1312</v>
      </c>
      <c r="J1490" s="104" t="s">
        <v>1311</v>
      </c>
      <c r="K1490" s="137" t="s">
        <v>1307</v>
      </c>
      <c r="L1490" s="137" t="s">
        <v>1307</v>
      </c>
      <c r="M1490" s="136">
        <f>+E1490*L1490</f>
        <v>1050</v>
      </c>
      <c r="N1490" s="137" t="s">
        <v>1301</v>
      </c>
      <c r="O1490" s="137" t="s">
        <v>1301</v>
      </c>
      <c r="P1490" s="136">
        <v>0</v>
      </c>
      <c r="Q1490" s="137" t="s">
        <v>1301</v>
      </c>
      <c r="R1490" s="137" t="s">
        <v>1301</v>
      </c>
    </row>
    <row r="1491" spans="1:18" s="40" customFormat="1" x14ac:dyDescent="0.2">
      <c r="A1491" s="322" t="s">
        <v>1372</v>
      </c>
      <c r="B1491" s="295" t="s">
        <v>8075</v>
      </c>
      <c r="C1491" s="297" t="s">
        <v>153</v>
      </c>
      <c r="D1491" s="297" t="s">
        <v>1309</v>
      </c>
      <c r="E1491" s="138">
        <v>1050</v>
      </c>
      <c r="F1491" s="130">
        <v>43861927</v>
      </c>
      <c r="G1491" s="104" t="s">
        <v>1317</v>
      </c>
      <c r="H1491" s="104" t="s">
        <v>1311</v>
      </c>
      <c r="I1491" s="104" t="s">
        <v>1312</v>
      </c>
      <c r="J1491" s="104" t="s">
        <v>1311</v>
      </c>
      <c r="K1491" s="137" t="s">
        <v>1299</v>
      </c>
      <c r="L1491" s="137" t="s">
        <v>1300</v>
      </c>
      <c r="M1491" s="136">
        <f>+E1491*L1491</f>
        <v>10500</v>
      </c>
      <c r="N1491" s="137" t="s">
        <v>1301</v>
      </c>
      <c r="O1491" s="137" t="s">
        <v>1301</v>
      </c>
      <c r="P1491" s="136">
        <v>0</v>
      </c>
      <c r="Q1491" s="137" t="s">
        <v>1301</v>
      </c>
      <c r="R1491" s="137" t="s">
        <v>1301</v>
      </c>
    </row>
    <row r="1492" spans="1:18" s="40" customFormat="1" x14ac:dyDescent="0.2">
      <c r="A1492" s="322" t="s">
        <v>1372</v>
      </c>
      <c r="B1492" s="295" t="s">
        <v>8075</v>
      </c>
      <c r="C1492" s="297" t="s">
        <v>153</v>
      </c>
      <c r="D1492" s="297" t="s">
        <v>1318</v>
      </c>
      <c r="E1492" s="138">
        <v>1500</v>
      </c>
      <c r="F1492" s="130">
        <v>43222592</v>
      </c>
      <c r="G1492" s="297" t="s">
        <v>1319</v>
      </c>
      <c r="H1492" s="104" t="s">
        <v>1320</v>
      </c>
      <c r="I1492" s="104" t="s">
        <v>1305</v>
      </c>
      <c r="J1492" s="297" t="s">
        <v>1321</v>
      </c>
      <c r="K1492" s="137" t="s">
        <v>1308</v>
      </c>
      <c r="L1492" s="137" t="s">
        <v>1322</v>
      </c>
      <c r="M1492" s="136">
        <f>+E1492*L1492</f>
        <v>6000</v>
      </c>
      <c r="N1492" s="137" t="s">
        <v>1301</v>
      </c>
      <c r="O1492" s="137" t="s">
        <v>1301</v>
      </c>
      <c r="P1492" s="136">
        <v>0</v>
      </c>
      <c r="Q1492" s="137" t="s">
        <v>1301</v>
      </c>
      <c r="R1492" s="137" t="s">
        <v>1301</v>
      </c>
    </row>
    <row r="1493" spans="1:18" s="40" customFormat="1" x14ac:dyDescent="0.2">
      <c r="A1493" s="322" t="s">
        <v>1372</v>
      </c>
      <c r="B1493" s="295" t="s">
        <v>8075</v>
      </c>
      <c r="C1493" s="297" t="s">
        <v>153</v>
      </c>
      <c r="D1493" s="297" t="s">
        <v>1318</v>
      </c>
      <c r="E1493" s="138">
        <v>1250</v>
      </c>
      <c r="F1493" s="130">
        <v>80088861</v>
      </c>
      <c r="G1493" s="297" t="s">
        <v>1323</v>
      </c>
      <c r="H1493" s="104" t="s">
        <v>1320</v>
      </c>
      <c r="I1493" s="104" t="s">
        <v>1305</v>
      </c>
      <c r="J1493" s="297" t="s">
        <v>1321</v>
      </c>
      <c r="K1493" s="137" t="s">
        <v>1307</v>
      </c>
      <c r="L1493" s="137" t="s">
        <v>1307</v>
      </c>
      <c r="M1493" s="136">
        <v>1057.5</v>
      </c>
      <c r="N1493" s="137" t="s">
        <v>1301</v>
      </c>
      <c r="O1493" s="137" t="s">
        <v>1301</v>
      </c>
      <c r="P1493" s="138">
        <v>0</v>
      </c>
      <c r="Q1493" s="137" t="s">
        <v>1301</v>
      </c>
      <c r="R1493" s="137" t="s">
        <v>1301</v>
      </c>
    </row>
    <row r="1494" spans="1:18" s="40" customFormat="1" x14ac:dyDescent="0.2">
      <c r="A1494" s="322" t="s">
        <v>1372</v>
      </c>
      <c r="B1494" s="295" t="s">
        <v>8075</v>
      </c>
      <c r="C1494" s="297" t="s">
        <v>153</v>
      </c>
      <c r="D1494" s="297" t="s">
        <v>1324</v>
      </c>
      <c r="E1494" s="138">
        <v>1500</v>
      </c>
      <c r="F1494" s="130">
        <v>44567984</v>
      </c>
      <c r="G1494" s="104" t="s">
        <v>1325</v>
      </c>
      <c r="H1494" s="297" t="s">
        <v>1326</v>
      </c>
      <c r="I1494" s="297" t="s">
        <v>1305</v>
      </c>
      <c r="J1494" s="297" t="s">
        <v>665</v>
      </c>
      <c r="K1494" s="137" t="s">
        <v>1307</v>
      </c>
      <c r="L1494" s="137" t="s">
        <v>1307</v>
      </c>
      <c r="M1494" s="136">
        <v>1500</v>
      </c>
      <c r="N1494" s="137" t="s">
        <v>1301</v>
      </c>
      <c r="O1494" s="137" t="s">
        <v>1301</v>
      </c>
      <c r="P1494" s="138">
        <v>0</v>
      </c>
      <c r="Q1494" s="137" t="s">
        <v>1301</v>
      </c>
      <c r="R1494" s="137" t="s">
        <v>1301</v>
      </c>
    </row>
    <row r="1495" spans="1:18" s="40" customFormat="1" x14ac:dyDescent="0.2">
      <c r="A1495" s="322" t="s">
        <v>1372</v>
      </c>
      <c r="B1495" s="295" t="s">
        <v>8075</v>
      </c>
      <c r="C1495" s="297" t="s">
        <v>153</v>
      </c>
      <c r="D1495" s="297" t="s">
        <v>1327</v>
      </c>
      <c r="E1495" s="138">
        <v>1050</v>
      </c>
      <c r="F1495" s="130">
        <v>75474157</v>
      </c>
      <c r="G1495" s="104" t="s">
        <v>1328</v>
      </c>
      <c r="H1495" s="104" t="s">
        <v>1329</v>
      </c>
      <c r="I1495" s="104" t="s">
        <v>1297</v>
      </c>
      <c r="J1495" s="297" t="s">
        <v>1330</v>
      </c>
      <c r="K1495" s="137" t="s">
        <v>1307</v>
      </c>
      <c r="L1495" s="137" t="s">
        <v>1308</v>
      </c>
      <c r="M1495" s="136">
        <f>210+1050</f>
        <v>1260</v>
      </c>
      <c r="N1495" s="137" t="s">
        <v>1301</v>
      </c>
      <c r="O1495" s="137" t="s">
        <v>1301</v>
      </c>
      <c r="P1495" s="136">
        <v>0</v>
      </c>
      <c r="Q1495" s="137" t="s">
        <v>1301</v>
      </c>
      <c r="R1495" s="137" t="s">
        <v>1301</v>
      </c>
    </row>
    <row r="1496" spans="1:18" s="40" customFormat="1" x14ac:dyDescent="0.2">
      <c r="A1496" s="322" t="s">
        <v>1372</v>
      </c>
      <c r="B1496" s="295" t="s">
        <v>8075</v>
      </c>
      <c r="C1496" s="297" t="s">
        <v>153</v>
      </c>
      <c r="D1496" s="297" t="s">
        <v>1294</v>
      </c>
      <c r="E1496" s="138">
        <v>1350</v>
      </c>
      <c r="F1496" s="130">
        <v>44005471</v>
      </c>
      <c r="G1496" s="104" t="s">
        <v>1331</v>
      </c>
      <c r="H1496" s="297" t="s">
        <v>1296</v>
      </c>
      <c r="I1496" s="297" t="s">
        <v>1297</v>
      </c>
      <c r="J1496" s="297" t="s">
        <v>1298</v>
      </c>
      <c r="K1496" s="137" t="s">
        <v>1301</v>
      </c>
      <c r="L1496" s="137" t="s">
        <v>1301</v>
      </c>
      <c r="M1496" s="136">
        <v>0</v>
      </c>
      <c r="N1496" s="137" t="s">
        <v>1307</v>
      </c>
      <c r="O1496" s="137" t="s">
        <v>1299</v>
      </c>
      <c r="P1496" s="139">
        <f>1080+1350+1350</f>
        <v>3780</v>
      </c>
      <c r="Q1496" s="137" t="s">
        <v>1301</v>
      </c>
      <c r="R1496" s="137" t="s">
        <v>1301</v>
      </c>
    </row>
    <row r="1497" spans="1:18" s="40" customFormat="1" x14ac:dyDescent="0.2">
      <c r="A1497" s="322" t="s">
        <v>1372</v>
      </c>
      <c r="B1497" s="295" t="s">
        <v>8075</v>
      </c>
      <c r="C1497" s="297" t="s">
        <v>153</v>
      </c>
      <c r="D1497" s="297" t="s">
        <v>1327</v>
      </c>
      <c r="E1497" s="138">
        <v>1050</v>
      </c>
      <c r="F1497" s="130">
        <v>71021982</v>
      </c>
      <c r="G1497" s="104" t="s">
        <v>1332</v>
      </c>
      <c r="H1497" s="104"/>
      <c r="I1497" s="104"/>
      <c r="J1497" s="297"/>
      <c r="K1497" s="137" t="s">
        <v>1299</v>
      </c>
      <c r="L1497" s="137" t="s">
        <v>1333</v>
      </c>
      <c r="M1497" s="136">
        <f>455+1050+1050+1050+1050+1050+630</f>
        <v>6335</v>
      </c>
      <c r="N1497" s="137" t="s">
        <v>1308</v>
      </c>
      <c r="O1497" s="137" t="s">
        <v>1334</v>
      </c>
      <c r="P1497" s="136">
        <f>735+1050+1050+1050+420</f>
        <v>4305</v>
      </c>
      <c r="Q1497" s="137" t="s">
        <v>1301</v>
      </c>
      <c r="R1497" s="137" t="s">
        <v>1301</v>
      </c>
    </row>
    <row r="1498" spans="1:18" s="40" customFormat="1" x14ac:dyDescent="0.2">
      <c r="A1498" s="322" t="s">
        <v>1372</v>
      </c>
      <c r="B1498" s="295" t="s">
        <v>8075</v>
      </c>
      <c r="C1498" s="297" t="s">
        <v>153</v>
      </c>
      <c r="D1498" s="297" t="s">
        <v>361</v>
      </c>
      <c r="E1498" s="138">
        <v>1500</v>
      </c>
      <c r="F1498" s="130">
        <v>60414020</v>
      </c>
      <c r="G1498" s="104" t="s">
        <v>1335</v>
      </c>
      <c r="H1498" s="104" t="s">
        <v>1329</v>
      </c>
      <c r="I1498" s="104" t="s">
        <v>1305</v>
      </c>
      <c r="J1498" s="297" t="s">
        <v>1336</v>
      </c>
      <c r="K1498" s="137" t="s">
        <v>1299</v>
      </c>
      <c r="L1498" s="137" t="s">
        <v>1337</v>
      </c>
      <c r="M1498" s="136">
        <f>+L1498*E1498</f>
        <v>13500</v>
      </c>
      <c r="N1498" s="137" t="s">
        <v>1301</v>
      </c>
      <c r="O1498" s="137" t="s">
        <v>1299</v>
      </c>
      <c r="P1498" s="136">
        <f>1050+1500+1500</f>
        <v>4050</v>
      </c>
      <c r="Q1498" s="137" t="s">
        <v>1301</v>
      </c>
      <c r="R1498" s="137" t="s">
        <v>1301</v>
      </c>
    </row>
    <row r="1499" spans="1:18" s="40" customFormat="1" x14ac:dyDescent="0.2">
      <c r="A1499" s="322" t="s">
        <v>1372</v>
      </c>
      <c r="B1499" s="295" t="s">
        <v>8075</v>
      </c>
      <c r="C1499" s="297" t="s">
        <v>153</v>
      </c>
      <c r="D1499" s="297" t="s">
        <v>1302</v>
      </c>
      <c r="E1499" s="138">
        <v>1350</v>
      </c>
      <c r="F1499" s="130">
        <v>47722164</v>
      </c>
      <c r="G1499" s="104" t="s">
        <v>1338</v>
      </c>
      <c r="H1499" s="104" t="s">
        <v>1304</v>
      </c>
      <c r="I1499" s="104" t="s">
        <v>1297</v>
      </c>
      <c r="J1499" s="297" t="s">
        <v>1315</v>
      </c>
      <c r="K1499" s="137">
        <v>0</v>
      </c>
      <c r="L1499" s="137">
        <v>0</v>
      </c>
      <c r="M1499" s="136">
        <v>0</v>
      </c>
      <c r="N1499" s="137" t="s">
        <v>1299</v>
      </c>
      <c r="O1499" s="137" t="s">
        <v>1334</v>
      </c>
      <c r="P1499" s="136">
        <f>1215+1350+1350+1350+1350</f>
        <v>6615</v>
      </c>
      <c r="Q1499" s="137">
        <v>4</v>
      </c>
      <c r="R1499" s="137">
        <v>12</v>
      </c>
    </row>
    <row r="1500" spans="1:18" s="40" customFormat="1" x14ac:dyDescent="0.2">
      <c r="A1500" s="322" t="s">
        <v>1372</v>
      </c>
      <c r="B1500" s="295" t="s">
        <v>8075</v>
      </c>
      <c r="C1500" s="297" t="s">
        <v>153</v>
      </c>
      <c r="D1500" s="297" t="s">
        <v>1318</v>
      </c>
      <c r="E1500" s="138">
        <v>1500</v>
      </c>
      <c r="F1500" s="130">
        <v>45841267</v>
      </c>
      <c r="G1500" s="297" t="s">
        <v>1339</v>
      </c>
      <c r="H1500" s="297" t="s">
        <v>1326</v>
      </c>
      <c r="I1500" s="297" t="s">
        <v>1305</v>
      </c>
      <c r="J1500" s="297" t="s">
        <v>665</v>
      </c>
      <c r="K1500" s="137">
        <v>0</v>
      </c>
      <c r="L1500" s="137">
        <v>0</v>
      </c>
      <c r="M1500" s="136">
        <v>0</v>
      </c>
      <c r="N1500" s="137" t="s">
        <v>1307</v>
      </c>
      <c r="O1500" s="137" t="s">
        <v>1307</v>
      </c>
      <c r="P1500" s="136">
        <v>1500</v>
      </c>
      <c r="Q1500" s="137">
        <v>4</v>
      </c>
      <c r="R1500" s="137">
        <v>12</v>
      </c>
    </row>
    <row r="1501" spans="1:18" s="40" customFormat="1" x14ac:dyDescent="0.2">
      <c r="A1501" s="322" t="s">
        <v>1372</v>
      </c>
      <c r="B1501" s="295" t="s">
        <v>8075</v>
      </c>
      <c r="C1501" s="297" t="s">
        <v>153</v>
      </c>
      <c r="D1501" s="297" t="s">
        <v>1309</v>
      </c>
      <c r="E1501" s="138">
        <v>1050</v>
      </c>
      <c r="F1501" s="130">
        <v>31490426</v>
      </c>
      <c r="G1501" s="297" t="s">
        <v>1340</v>
      </c>
      <c r="H1501" s="297" t="s">
        <v>1311</v>
      </c>
      <c r="I1501" s="297" t="s">
        <v>1312</v>
      </c>
      <c r="J1501" s="297" t="s">
        <v>1313</v>
      </c>
      <c r="K1501" s="137">
        <v>0</v>
      </c>
      <c r="L1501" s="137">
        <v>0</v>
      </c>
      <c r="M1501" s="136">
        <v>0</v>
      </c>
      <c r="N1501" s="137" t="s">
        <v>1308</v>
      </c>
      <c r="O1501" s="137" t="s">
        <v>1334</v>
      </c>
      <c r="P1501" s="136">
        <f>945+1050+1050+1050+1050</f>
        <v>5145</v>
      </c>
      <c r="Q1501" s="137">
        <v>4</v>
      </c>
      <c r="R1501" s="137">
        <v>12</v>
      </c>
    </row>
    <row r="1502" spans="1:18" s="40" customFormat="1" x14ac:dyDescent="0.2">
      <c r="A1502" s="322" t="s">
        <v>1372</v>
      </c>
      <c r="B1502" s="295" t="s">
        <v>8075</v>
      </c>
      <c r="C1502" s="297" t="s">
        <v>153</v>
      </c>
      <c r="D1502" s="297" t="s">
        <v>1309</v>
      </c>
      <c r="E1502" s="138">
        <v>930</v>
      </c>
      <c r="F1502" s="130">
        <v>76042213</v>
      </c>
      <c r="G1502" s="297" t="s">
        <v>1341</v>
      </c>
      <c r="H1502" s="104" t="s">
        <v>1320</v>
      </c>
      <c r="I1502" s="297" t="s">
        <v>1342</v>
      </c>
      <c r="J1502" s="297" t="s">
        <v>1343</v>
      </c>
      <c r="K1502" s="137">
        <v>0</v>
      </c>
      <c r="L1502" s="137">
        <v>0</v>
      </c>
      <c r="M1502" s="136">
        <v>0</v>
      </c>
      <c r="N1502" s="137" t="s">
        <v>1307</v>
      </c>
      <c r="O1502" s="137" t="s">
        <v>1307</v>
      </c>
      <c r="P1502" s="136">
        <v>930</v>
      </c>
      <c r="Q1502" s="137">
        <v>0</v>
      </c>
      <c r="R1502" s="137">
        <v>0</v>
      </c>
    </row>
    <row r="1503" spans="1:18" s="40" customFormat="1" x14ac:dyDescent="0.2">
      <c r="A1503" s="322" t="s">
        <v>1372</v>
      </c>
      <c r="B1503" s="295" t="s">
        <v>8075</v>
      </c>
      <c r="C1503" s="297" t="s">
        <v>153</v>
      </c>
      <c r="D1503" s="297" t="s">
        <v>1294</v>
      </c>
      <c r="E1503" s="138">
        <v>1050</v>
      </c>
      <c r="F1503" s="130">
        <v>48137204</v>
      </c>
      <c r="G1503" s="297" t="s">
        <v>1344</v>
      </c>
      <c r="H1503" s="297" t="s">
        <v>1296</v>
      </c>
      <c r="I1503" s="297" t="s">
        <v>1297</v>
      </c>
      <c r="J1503" s="297" t="s">
        <v>1298</v>
      </c>
      <c r="K1503" s="137">
        <v>0</v>
      </c>
      <c r="L1503" s="137">
        <v>0</v>
      </c>
      <c r="M1503" s="136">
        <v>0</v>
      </c>
      <c r="N1503" s="137" t="s">
        <v>1308</v>
      </c>
      <c r="O1503" s="137" t="s">
        <v>1299</v>
      </c>
      <c r="P1503" s="136">
        <f>+O1503*E1503</f>
        <v>3150</v>
      </c>
      <c r="Q1503" s="137">
        <v>4</v>
      </c>
      <c r="R1503" s="137">
        <v>12</v>
      </c>
    </row>
    <row r="1504" spans="1:18" s="40" customFormat="1" x14ac:dyDescent="0.2">
      <c r="A1504" s="322" t="s">
        <v>1372</v>
      </c>
      <c r="B1504" s="295" t="s">
        <v>8075</v>
      </c>
      <c r="C1504" s="297" t="s">
        <v>153</v>
      </c>
      <c r="D1504" s="297" t="s">
        <v>308</v>
      </c>
      <c r="E1504" s="138">
        <v>1050</v>
      </c>
      <c r="F1504" s="130">
        <v>48493990</v>
      </c>
      <c r="G1504" s="297" t="s">
        <v>1345</v>
      </c>
      <c r="H1504" s="297" t="s">
        <v>1326</v>
      </c>
      <c r="I1504" s="297" t="s">
        <v>1297</v>
      </c>
      <c r="J1504" s="297" t="s">
        <v>1346</v>
      </c>
      <c r="K1504" s="137">
        <v>0</v>
      </c>
      <c r="L1504" s="137">
        <v>0</v>
      </c>
      <c r="M1504" s="136">
        <v>0</v>
      </c>
      <c r="N1504" s="137" t="s">
        <v>1307</v>
      </c>
      <c r="O1504" s="137" t="s">
        <v>1307</v>
      </c>
      <c r="P1504" s="136">
        <v>490</v>
      </c>
      <c r="Q1504" s="137" t="s">
        <v>1322</v>
      </c>
      <c r="R1504" s="137" t="s">
        <v>1347</v>
      </c>
    </row>
    <row r="1505" spans="1:18" s="40" customFormat="1" x14ac:dyDescent="0.2">
      <c r="A1505" s="322" t="s">
        <v>1372</v>
      </c>
      <c r="B1505" s="295" t="s">
        <v>8075</v>
      </c>
      <c r="C1505" s="297" t="s">
        <v>153</v>
      </c>
      <c r="D1505" s="297" t="s">
        <v>1318</v>
      </c>
      <c r="E1505" s="138">
        <v>1500</v>
      </c>
      <c r="F1505" s="130">
        <v>41554967</v>
      </c>
      <c r="G1505" s="297" t="s">
        <v>1348</v>
      </c>
      <c r="H1505" s="297" t="s">
        <v>1326</v>
      </c>
      <c r="I1505" s="297" t="s">
        <v>1297</v>
      </c>
      <c r="J1505" s="297" t="s">
        <v>1346</v>
      </c>
      <c r="K1505" s="137" t="s">
        <v>1301</v>
      </c>
      <c r="L1505" s="137" t="s">
        <v>1301</v>
      </c>
      <c r="M1505" s="136">
        <v>0</v>
      </c>
      <c r="N1505" s="137" t="s">
        <v>1308</v>
      </c>
      <c r="O1505" s="137" t="s">
        <v>1322</v>
      </c>
      <c r="P1505" s="136">
        <f>1000+1500+1500+1500</f>
        <v>5500</v>
      </c>
      <c r="Q1505" s="137" t="s">
        <v>1301</v>
      </c>
      <c r="R1505" s="137" t="s">
        <v>1301</v>
      </c>
    </row>
    <row r="1506" spans="1:18" s="40" customFormat="1" x14ac:dyDescent="0.2">
      <c r="A1506" s="322" t="s">
        <v>1372</v>
      </c>
      <c r="B1506" s="295" t="s">
        <v>8075</v>
      </c>
      <c r="C1506" s="297" t="s">
        <v>153</v>
      </c>
      <c r="D1506" s="297" t="s">
        <v>1309</v>
      </c>
      <c r="E1506" s="138">
        <v>1050</v>
      </c>
      <c r="F1506" s="130">
        <v>45819001</v>
      </c>
      <c r="G1506" s="297" t="s">
        <v>1349</v>
      </c>
      <c r="H1506" s="297" t="s">
        <v>1311</v>
      </c>
      <c r="I1506" s="297" t="s">
        <v>1312</v>
      </c>
      <c r="J1506" s="297" t="s">
        <v>1313</v>
      </c>
      <c r="K1506" s="137" t="s">
        <v>1299</v>
      </c>
      <c r="L1506" s="137" t="s">
        <v>1300</v>
      </c>
      <c r="M1506" s="136">
        <f>980+(1050*9)</f>
        <v>10430</v>
      </c>
      <c r="N1506" s="137" t="s">
        <v>1307</v>
      </c>
      <c r="O1506" s="137" t="s">
        <v>1350</v>
      </c>
      <c r="P1506" s="136">
        <f>6*1050</f>
        <v>6300</v>
      </c>
      <c r="Q1506" s="137">
        <v>4</v>
      </c>
      <c r="R1506" s="137">
        <v>12</v>
      </c>
    </row>
    <row r="1507" spans="1:18" s="40" customFormat="1" x14ac:dyDescent="0.2">
      <c r="A1507" s="322" t="s">
        <v>1372</v>
      </c>
      <c r="B1507" s="295" t="s">
        <v>8075</v>
      </c>
      <c r="C1507" s="297" t="s">
        <v>153</v>
      </c>
      <c r="D1507" s="297" t="s">
        <v>308</v>
      </c>
      <c r="E1507" s="138">
        <v>1050</v>
      </c>
      <c r="F1507" s="130">
        <v>48137204</v>
      </c>
      <c r="G1507" s="297" t="s">
        <v>1344</v>
      </c>
      <c r="H1507" s="297" t="s">
        <v>1296</v>
      </c>
      <c r="I1507" s="297" t="s">
        <v>1297</v>
      </c>
      <c r="J1507" s="297" t="s">
        <v>1298</v>
      </c>
      <c r="K1507" s="137" t="s">
        <v>1299</v>
      </c>
      <c r="L1507" s="137" t="s">
        <v>1347</v>
      </c>
      <c r="M1507" s="136">
        <f>+E1507*L1507</f>
        <v>12600</v>
      </c>
      <c r="N1507" s="137">
        <v>1</v>
      </c>
      <c r="O1507" s="137">
        <v>2</v>
      </c>
      <c r="P1507" s="136">
        <f>525+1050</f>
        <v>1575</v>
      </c>
      <c r="Q1507" s="137">
        <v>4</v>
      </c>
      <c r="R1507" s="137">
        <v>12</v>
      </c>
    </row>
    <row r="1508" spans="1:18" s="40" customFormat="1" x14ac:dyDescent="0.2">
      <c r="A1508" s="322" t="s">
        <v>1372</v>
      </c>
      <c r="B1508" s="295" t="s">
        <v>8075</v>
      </c>
      <c r="C1508" s="297" t="s">
        <v>153</v>
      </c>
      <c r="D1508" s="297" t="s">
        <v>1351</v>
      </c>
      <c r="E1508" s="138">
        <v>930</v>
      </c>
      <c r="F1508" s="130">
        <v>70002433</v>
      </c>
      <c r="G1508" s="297" t="s">
        <v>1352</v>
      </c>
      <c r="H1508" s="297" t="s">
        <v>1326</v>
      </c>
      <c r="I1508" s="297" t="s">
        <v>1305</v>
      </c>
      <c r="J1508" s="297" t="s">
        <v>665</v>
      </c>
      <c r="K1508" s="137" t="s">
        <v>1299</v>
      </c>
      <c r="L1508" s="137">
        <v>10</v>
      </c>
      <c r="M1508" s="136">
        <f t="shared" ref="M1508:M1518" si="32">+L1508*E1508</f>
        <v>9300</v>
      </c>
      <c r="N1508" s="137">
        <v>1</v>
      </c>
      <c r="O1508" s="137">
        <v>6</v>
      </c>
      <c r="P1508" s="136">
        <f t="shared" ref="P1508:P1518" si="33">+O1508*E1508</f>
        <v>5580</v>
      </c>
      <c r="Q1508" s="137">
        <v>1</v>
      </c>
      <c r="R1508" s="137">
        <v>12</v>
      </c>
    </row>
    <row r="1509" spans="1:18" s="40" customFormat="1" x14ac:dyDescent="0.2">
      <c r="A1509" s="322" t="s">
        <v>1372</v>
      </c>
      <c r="B1509" s="295" t="s">
        <v>8075</v>
      </c>
      <c r="C1509" s="297" t="s">
        <v>153</v>
      </c>
      <c r="D1509" s="297" t="s">
        <v>1324</v>
      </c>
      <c r="E1509" s="138">
        <v>1500</v>
      </c>
      <c r="F1509" s="130">
        <v>45407815</v>
      </c>
      <c r="G1509" s="297" t="s">
        <v>1353</v>
      </c>
      <c r="H1509" s="297" t="s">
        <v>1326</v>
      </c>
      <c r="I1509" s="297" t="s">
        <v>1305</v>
      </c>
      <c r="J1509" s="297" t="s">
        <v>665</v>
      </c>
      <c r="K1509" s="137" t="s">
        <v>1299</v>
      </c>
      <c r="L1509" s="137">
        <v>11</v>
      </c>
      <c r="M1509" s="136">
        <f t="shared" si="32"/>
        <v>16500</v>
      </c>
      <c r="N1509" s="137">
        <v>1</v>
      </c>
      <c r="O1509" s="137">
        <v>6</v>
      </c>
      <c r="P1509" s="136">
        <f t="shared" si="33"/>
        <v>9000</v>
      </c>
      <c r="Q1509" s="137">
        <v>1</v>
      </c>
      <c r="R1509" s="137">
        <v>12</v>
      </c>
    </row>
    <row r="1510" spans="1:18" s="40" customFormat="1" x14ac:dyDescent="0.2">
      <c r="A1510" s="322" t="s">
        <v>1372</v>
      </c>
      <c r="B1510" s="295" t="s">
        <v>8075</v>
      </c>
      <c r="C1510" s="297" t="s">
        <v>153</v>
      </c>
      <c r="D1510" s="297" t="s">
        <v>1309</v>
      </c>
      <c r="E1510" s="138">
        <v>1350</v>
      </c>
      <c r="F1510" s="130">
        <v>46537984</v>
      </c>
      <c r="G1510" s="297" t="s">
        <v>1354</v>
      </c>
      <c r="H1510" s="297" t="s">
        <v>1320</v>
      </c>
      <c r="I1510" s="297" t="s">
        <v>1297</v>
      </c>
      <c r="J1510" s="297" t="s">
        <v>1355</v>
      </c>
      <c r="K1510" s="137" t="s">
        <v>1299</v>
      </c>
      <c r="L1510" s="137">
        <v>12</v>
      </c>
      <c r="M1510" s="136">
        <f t="shared" si="32"/>
        <v>16200</v>
      </c>
      <c r="N1510" s="137">
        <v>1</v>
      </c>
      <c r="O1510" s="137">
        <v>6</v>
      </c>
      <c r="P1510" s="136">
        <f t="shared" si="33"/>
        <v>8100</v>
      </c>
      <c r="Q1510" s="137">
        <v>1</v>
      </c>
      <c r="R1510" s="137">
        <v>12</v>
      </c>
    </row>
    <row r="1511" spans="1:18" s="40" customFormat="1" x14ac:dyDescent="0.2">
      <c r="A1511" s="322" t="s">
        <v>1372</v>
      </c>
      <c r="B1511" s="295" t="s">
        <v>8075</v>
      </c>
      <c r="C1511" s="297" t="s">
        <v>153</v>
      </c>
      <c r="D1511" s="297" t="s">
        <v>1309</v>
      </c>
      <c r="E1511" s="138">
        <v>1350</v>
      </c>
      <c r="F1511" s="130">
        <v>42961748</v>
      </c>
      <c r="G1511" s="297" t="s">
        <v>1356</v>
      </c>
      <c r="H1511" s="297" t="s">
        <v>1296</v>
      </c>
      <c r="I1511" s="297" t="s">
        <v>1297</v>
      </c>
      <c r="J1511" s="297" t="s">
        <v>1357</v>
      </c>
      <c r="K1511" s="137" t="s">
        <v>1299</v>
      </c>
      <c r="L1511" s="137">
        <v>12</v>
      </c>
      <c r="M1511" s="136">
        <f t="shared" si="32"/>
        <v>16200</v>
      </c>
      <c r="N1511" s="137" t="s">
        <v>1307</v>
      </c>
      <c r="O1511" s="137" t="s">
        <v>1350</v>
      </c>
      <c r="P1511" s="136">
        <f t="shared" si="33"/>
        <v>8100</v>
      </c>
      <c r="Q1511" s="137">
        <v>1</v>
      </c>
      <c r="R1511" s="137">
        <v>12</v>
      </c>
    </row>
    <row r="1512" spans="1:18" s="40" customFormat="1" x14ac:dyDescent="0.2">
      <c r="A1512" s="322" t="s">
        <v>1372</v>
      </c>
      <c r="B1512" s="295" t="s">
        <v>8075</v>
      </c>
      <c r="C1512" s="297" t="s">
        <v>153</v>
      </c>
      <c r="D1512" s="297" t="s">
        <v>308</v>
      </c>
      <c r="E1512" s="138">
        <v>1050</v>
      </c>
      <c r="F1512" s="130">
        <v>46294209</v>
      </c>
      <c r="G1512" s="297" t="s">
        <v>1358</v>
      </c>
      <c r="H1512" s="297" t="s">
        <v>1359</v>
      </c>
      <c r="I1512" s="297" t="s">
        <v>1312</v>
      </c>
      <c r="J1512" s="297" t="s">
        <v>1360</v>
      </c>
      <c r="K1512" s="137" t="s">
        <v>1299</v>
      </c>
      <c r="L1512" s="137">
        <v>12</v>
      </c>
      <c r="M1512" s="136">
        <f t="shared" si="32"/>
        <v>12600</v>
      </c>
      <c r="N1512" s="137">
        <v>1</v>
      </c>
      <c r="O1512" s="137">
        <v>6</v>
      </c>
      <c r="P1512" s="136">
        <f t="shared" si="33"/>
        <v>6300</v>
      </c>
      <c r="Q1512" s="137">
        <v>1</v>
      </c>
      <c r="R1512" s="137">
        <v>12</v>
      </c>
    </row>
    <row r="1513" spans="1:18" s="40" customFormat="1" x14ac:dyDescent="0.2">
      <c r="A1513" s="322" t="s">
        <v>1372</v>
      </c>
      <c r="B1513" s="295" t="s">
        <v>8075</v>
      </c>
      <c r="C1513" s="297" t="s">
        <v>153</v>
      </c>
      <c r="D1513" s="297" t="s">
        <v>1361</v>
      </c>
      <c r="E1513" s="138">
        <v>930</v>
      </c>
      <c r="F1513" s="130">
        <v>31167894</v>
      </c>
      <c r="G1513" s="297" t="s">
        <v>1362</v>
      </c>
      <c r="H1513" s="297"/>
      <c r="I1513" s="297"/>
      <c r="J1513" s="297"/>
      <c r="K1513" s="137" t="s">
        <v>1299</v>
      </c>
      <c r="L1513" s="137">
        <v>12</v>
      </c>
      <c r="M1513" s="136">
        <f t="shared" si="32"/>
        <v>11160</v>
      </c>
      <c r="N1513" s="137">
        <v>1</v>
      </c>
      <c r="O1513" s="137">
        <v>6</v>
      </c>
      <c r="P1513" s="136">
        <f t="shared" si="33"/>
        <v>5580</v>
      </c>
      <c r="Q1513" s="137">
        <v>1</v>
      </c>
      <c r="R1513" s="137">
        <v>12</v>
      </c>
    </row>
    <row r="1514" spans="1:18" s="40" customFormat="1" x14ac:dyDescent="0.2">
      <c r="A1514" s="322" t="s">
        <v>1372</v>
      </c>
      <c r="B1514" s="295" t="s">
        <v>8075</v>
      </c>
      <c r="C1514" s="297" t="s">
        <v>153</v>
      </c>
      <c r="D1514" s="297" t="s">
        <v>1309</v>
      </c>
      <c r="E1514" s="138">
        <v>1050</v>
      </c>
      <c r="F1514" s="130">
        <v>41803876</v>
      </c>
      <c r="G1514" s="297" t="s">
        <v>1363</v>
      </c>
      <c r="H1514" s="297" t="s">
        <v>1311</v>
      </c>
      <c r="I1514" s="297" t="s">
        <v>1312</v>
      </c>
      <c r="J1514" s="297" t="s">
        <v>1313</v>
      </c>
      <c r="K1514" s="137" t="s">
        <v>1299</v>
      </c>
      <c r="L1514" s="137">
        <v>12</v>
      </c>
      <c r="M1514" s="136">
        <f t="shared" si="32"/>
        <v>12600</v>
      </c>
      <c r="N1514" s="137">
        <v>1</v>
      </c>
      <c r="O1514" s="137">
        <v>6</v>
      </c>
      <c r="P1514" s="136">
        <f t="shared" si="33"/>
        <v>6300</v>
      </c>
      <c r="Q1514" s="137">
        <v>1</v>
      </c>
      <c r="R1514" s="137">
        <v>12</v>
      </c>
    </row>
    <row r="1515" spans="1:18" s="40" customFormat="1" x14ac:dyDescent="0.2">
      <c r="A1515" s="322" t="s">
        <v>1372</v>
      </c>
      <c r="B1515" s="295" t="s">
        <v>8075</v>
      </c>
      <c r="C1515" s="297" t="s">
        <v>153</v>
      </c>
      <c r="D1515" s="297" t="s">
        <v>1361</v>
      </c>
      <c r="E1515" s="138">
        <v>930</v>
      </c>
      <c r="F1515" s="130">
        <v>31482954</v>
      </c>
      <c r="G1515" s="297" t="s">
        <v>1364</v>
      </c>
      <c r="H1515" s="297"/>
      <c r="I1515" s="297"/>
      <c r="J1515" s="297"/>
      <c r="K1515" s="137" t="s">
        <v>1299</v>
      </c>
      <c r="L1515" s="137">
        <v>12</v>
      </c>
      <c r="M1515" s="136">
        <f t="shared" si="32"/>
        <v>11160</v>
      </c>
      <c r="N1515" s="137">
        <v>1</v>
      </c>
      <c r="O1515" s="137">
        <v>6</v>
      </c>
      <c r="P1515" s="136">
        <f t="shared" si="33"/>
        <v>5580</v>
      </c>
      <c r="Q1515" s="137">
        <v>1</v>
      </c>
      <c r="R1515" s="137">
        <v>12</v>
      </c>
    </row>
    <row r="1516" spans="1:18" s="40" customFormat="1" x14ac:dyDescent="0.2">
      <c r="A1516" s="322" t="s">
        <v>1372</v>
      </c>
      <c r="B1516" s="295" t="s">
        <v>8075</v>
      </c>
      <c r="C1516" s="297" t="s">
        <v>153</v>
      </c>
      <c r="D1516" s="297" t="s">
        <v>1365</v>
      </c>
      <c r="E1516" s="138">
        <v>1500</v>
      </c>
      <c r="F1516" s="130">
        <v>47028620</v>
      </c>
      <c r="G1516" s="297" t="s">
        <v>1366</v>
      </c>
      <c r="H1516" s="297" t="s">
        <v>1329</v>
      </c>
      <c r="I1516" s="297" t="s">
        <v>1297</v>
      </c>
      <c r="J1516" s="297" t="s">
        <v>1330</v>
      </c>
      <c r="K1516" s="137" t="s">
        <v>1299</v>
      </c>
      <c r="L1516" s="137">
        <v>12</v>
      </c>
      <c r="M1516" s="136">
        <f t="shared" si="32"/>
        <v>18000</v>
      </c>
      <c r="N1516" s="137">
        <v>1</v>
      </c>
      <c r="O1516" s="137">
        <v>6</v>
      </c>
      <c r="P1516" s="136">
        <f t="shared" si="33"/>
        <v>9000</v>
      </c>
      <c r="Q1516" s="137">
        <v>1</v>
      </c>
      <c r="R1516" s="137">
        <v>12</v>
      </c>
    </row>
    <row r="1517" spans="1:18" s="40" customFormat="1" x14ac:dyDescent="0.2">
      <c r="A1517" s="322" t="s">
        <v>1372</v>
      </c>
      <c r="B1517" s="295" t="s">
        <v>8075</v>
      </c>
      <c r="C1517" s="297" t="s">
        <v>153</v>
      </c>
      <c r="D1517" s="297" t="s">
        <v>1367</v>
      </c>
      <c r="E1517" s="138">
        <v>1050</v>
      </c>
      <c r="F1517" s="130">
        <v>31188276</v>
      </c>
      <c r="G1517" s="297" t="s">
        <v>1368</v>
      </c>
      <c r="H1517" s="297"/>
      <c r="I1517" s="297"/>
      <c r="J1517" s="297"/>
      <c r="K1517" s="137" t="s">
        <v>1299</v>
      </c>
      <c r="L1517" s="137">
        <v>12</v>
      </c>
      <c r="M1517" s="136">
        <f t="shared" si="32"/>
        <v>12600</v>
      </c>
      <c r="N1517" s="137">
        <v>1</v>
      </c>
      <c r="O1517" s="137">
        <v>6</v>
      </c>
      <c r="P1517" s="136">
        <f t="shared" si="33"/>
        <v>6300</v>
      </c>
      <c r="Q1517" s="137">
        <v>1</v>
      </c>
      <c r="R1517" s="137">
        <v>12</v>
      </c>
    </row>
    <row r="1518" spans="1:18" s="40" customFormat="1" x14ac:dyDescent="0.2">
      <c r="A1518" s="322" t="s">
        <v>1372</v>
      </c>
      <c r="B1518" s="295" t="s">
        <v>8075</v>
      </c>
      <c r="C1518" s="297" t="s">
        <v>153</v>
      </c>
      <c r="D1518" s="297" t="s">
        <v>1369</v>
      </c>
      <c r="E1518" s="138">
        <v>1500</v>
      </c>
      <c r="F1518" s="130">
        <v>24007032</v>
      </c>
      <c r="G1518" s="297" t="s">
        <v>1370</v>
      </c>
      <c r="H1518" s="297" t="s">
        <v>1371</v>
      </c>
      <c r="I1518" s="297" t="s">
        <v>1305</v>
      </c>
      <c r="J1518" s="297" t="s">
        <v>341</v>
      </c>
      <c r="K1518" s="137">
        <v>3</v>
      </c>
      <c r="L1518" s="137">
        <v>12</v>
      </c>
      <c r="M1518" s="136">
        <f t="shared" si="32"/>
        <v>18000</v>
      </c>
      <c r="N1518" s="137">
        <v>1</v>
      </c>
      <c r="O1518" s="137">
        <v>6</v>
      </c>
      <c r="P1518" s="136">
        <f t="shared" si="33"/>
        <v>9000</v>
      </c>
      <c r="Q1518" s="137">
        <v>1</v>
      </c>
      <c r="R1518" s="137">
        <v>12</v>
      </c>
    </row>
    <row r="1519" spans="1:18" s="40" customFormat="1" ht="36" x14ac:dyDescent="0.2">
      <c r="A1519" s="322" t="s">
        <v>1712</v>
      </c>
      <c r="B1519" s="295" t="s">
        <v>8075</v>
      </c>
      <c r="C1519" s="297" t="s">
        <v>153</v>
      </c>
      <c r="D1519" s="297" t="s">
        <v>690</v>
      </c>
      <c r="E1519" s="439">
        <v>2300</v>
      </c>
      <c r="F1519" s="130" t="s">
        <v>1713</v>
      </c>
      <c r="G1519" s="104" t="s">
        <v>1714</v>
      </c>
      <c r="H1519" s="104" t="s">
        <v>690</v>
      </c>
      <c r="I1519" s="104" t="s">
        <v>1715</v>
      </c>
      <c r="J1519" s="297" t="s">
        <v>1636</v>
      </c>
      <c r="K1519" s="292">
        <v>1</v>
      </c>
      <c r="L1519" s="292">
        <v>12</v>
      </c>
      <c r="M1519" s="132">
        <f>E1519*12</f>
        <v>27600</v>
      </c>
      <c r="N1519" s="292">
        <v>1</v>
      </c>
      <c r="O1519" s="292">
        <v>12</v>
      </c>
      <c r="P1519" s="132">
        <f>O1519*E1519</f>
        <v>27600</v>
      </c>
      <c r="Q1519" s="292">
        <v>1</v>
      </c>
      <c r="R1519" s="292">
        <v>12</v>
      </c>
    </row>
    <row r="1520" spans="1:18" s="40" customFormat="1" ht="36" x14ac:dyDescent="0.2">
      <c r="A1520" s="322" t="s">
        <v>1712</v>
      </c>
      <c r="B1520" s="295" t="s">
        <v>8075</v>
      </c>
      <c r="C1520" s="297" t="s">
        <v>153</v>
      </c>
      <c r="D1520" s="297" t="s">
        <v>586</v>
      </c>
      <c r="E1520" s="439">
        <v>2300</v>
      </c>
      <c r="F1520" s="130" t="s">
        <v>1716</v>
      </c>
      <c r="G1520" s="104" t="s">
        <v>1717</v>
      </c>
      <c r="H1520" s="104" t="s">
        <v>586</v>
      </c>
      <c r="I1520" s="104" t="s">
        <v>1715</v>
      </c>
      <c r="J1520" s="297" t="s">
        <v>1636</v>
      </c>
      <c r="K1520" s="292">
        <v>1</v>
      </c>
      <c r="L1520" s="292">
        <v>12</v>
      </c>
      <c r="M1520" s="132">
        <f t="shared" ref="M1520:M1566" si="34">E1520*12</f>
        <v>27600</v>
      </c>
      <c r="N1520" s="292">
        <v>1</v>
      </c>
      <c r="O1520" s="292">
        <v>12</v>
      </c>
      <c r="P1520" s="132">
        <f t="shared" ref="P1520:P1566" si="35">O1520*E1520</f>
        <v>27600</v>
      </c>
      <c r="Q1520" s="292">
        <v>1</v>
      </c>
      <c r="R1520" s="292">
        <v>12</v>
      </c>
    </row>
    <row r="1521" spans="1:18" s="40" customFormat="1" ht="36" x14ac:dyDescent="0.2">
      <c r="A1521" s="322" t="s">
        <v>1712</v>
      </c>
      <c r="B1521" s="295" t="s">
        <v>8075</v>
      </c>
      <c r="C1521" s="297" t="s">
        <v>153</v>
      </c>
      <c r="D1521" s="297" t="s">
        <v>866</v>
      </c>
      <c r="E1521" s="439">
        <v>2300</v>
      </c>
      <c r="F1521" s="130" t="s">
        <v>1718</v>
      </c>
      <c r="G1521" s="104" t="s">
        <v>1719</v>
      </c>
      <c r="H1521" s="104" t="s">
        <v>866</v>
      </c>
      <c r="I1521" s="104" t="s">
        <v>1715</v>
      </c>
      <c r="J1521" s="297" t="s">
        <v>1636</v>
      </c>
      <c r="K1521" s="292">
        <v>1</v>
      </c>
      <c r="L1521" s="292">
        <v>12</v>
      </c>
      <c r="M1521" s="132">
        <f t="shared" si="34"/>
        <v>27600</v>
      </c>
      <c r="N1521" s="292">
        <v>1</v>
      </c>
      <c r="O1521" s="292">
        <v>12</v>
      </c>
      <c r="P1521" s="132">
        <f t="shared" si="35"/>
        <v>27600</v>
      </c>
      <c r="Q1521" s="292">
        <v>1</v>
      </c>
      <c r="R1521" s="292">
        <v>12</v>
      </c>
    </row>
    <row r="1522" spans="1:18" s="40" customFormat="1" ht="36" x14ac:dyDescent="0.2">
      <c r="A1522" s="322" t="s">
        <v>1712</v>
      </c>
      <c r="B1522" s="295" t="s">
        <v>8075</v>
      </c>
      <c r="C1522" s="297" t="s">
        <v>153</v>
      </c>
      <c r="D1522" s="297" t="s">
        <v>1720</v>
      </c>
      <c r="E1522" s="439">
        <v>2300</v>
      </c>
      <c r="F1522" s="130" t="s">
        <v>1721</v>
      </c>
      <c r="G1522" s="104" t="s">
        <v>1722</v>
      </c>
      <c r="H1522" s="104" t="s">
        <v>1720</v>
      </c>
      <c r="I1522" s="104" t="s">
        <v>1715</v>
      </c>
      <c r="J1522" s="297" t="s">
        <v>1636</v>
      </c>
      <c r="K1522" s="292">
        <v>1</v>
      </c>
      <c r="L1522" s="292">
        <v>12</v>
      </c>
      <c r="M1522" s="132">
        <f t="shared" si="34"/>
        <v>27600</v>
      </c>
      <c r="N1522" s="292">
        <v>1</v>
      </c>
      <c r="O1522" s="292">
        <v>12</v>
      </c>
      <c r="P1522" s="132">
        <f t="shared" si="35"/>
        <v>27600</v>
      </c>
      <c r="Q1522" s="292">
        <v>1</v>
      </c>
      <c r="R1522" s="292">
        <v>12</v>
      </c>
    </row>
    <row r="1523" spans="1:18" s="40" customFormat="1" ht="36" x14ac:dyDescent="0.2">
      <c r="A1523" s="322" t="s">
        <v>1712</v>
      </c>
      <c r="B1523" s="295" t="s">
        <v>8075</v>
      </c>
      <c r="C1523" s="297" t="s">
        <v>153</v>
      </c>
      <c r="D1523" s="297" t="s">
        <v>1723</v>
      </c>
      <c r="E1523" s="439">
        <v>1400</v>
      </c>
      <c r="F1523" s="130" t="s">
        <v>1724</v>
      </c>
      <c r="G1523" s="104" t="s">
        <v>1725</v>
      </c>
      <c r="H1523" s="104" t="s">
        <v>1723</v>
      </c>
      <c r="I1523" s="104" t="s">
        <v>651</v>
      </c>
      <c r="J1523" s="297" t="s">
        <v>1726</v>
      </c>
      <c r="K1523" s="292">
        <v>1</v>
      </c>
      <c r="L1523" s="292">
        <v>12</v>
      </c>
      <c r="M1523" s="132">
        <f t="shared" si="34"/>
        <v>16800</v>
      </c>
      <c r="N1523" s="292">
        <v>1</v>
      </c>
      <c r="O1523" s="292">
        <v>12</v>
      </c>
      <c r="P1523" s="132">
        <f t="shared" si="35"/>
        <v>16800</v>
      </c>
      <c r="Q1523" s="292">
        <v>1</v>
      </c>
      <c r="R1523" s="292">
        <v>12</v>
      </c>
    </row>
    <row r="1524" spans="1:18" s="40" customFormat="1" ht="36" x14ac:dyDescent="0.2">
      <c r="A1524" s="322" t="s">
        <v>1712</v>
      </c>
      <c r="B1524" s="295" t="s">
        <v>8075</v>
      </c>
      <c r="C1524" s="297" t="s">
        <v>153</v>
      </c>
      <c r="D1524" s="297" t="s">
        <v>717</v>
      </c>
      <c r="E1524" s="439">
        <v>1600</v>
      </c>
      <c r="F1524" s="130" t="s">
        <v>1727</v>
      </c>
      <c r="G1524" s="104" t="s">
        <v>1728</v>
      </c>
      <c r="H1524" s="104" t="s">
        <v>717</v>
      </c>
      <c r="I1524" s="104" t="s">
        <v>1729</v>
      </c>
      <c r="J1524" s="297" t="s">
        <v>334</v>
      </c>
      <c r="K1524" s="292">
        <v>1</v>
      </c>
      <c r="L1524" s="292">
        <v>12</v>
      </c>
      <c r="M1524" s="132">
        <f t="shared" si="34"/>
        <v>19200</v>
      </c>
      <c r="N1524" s="292">
        <v>1</v>
      </c>
      <c r="O1524" s="292">
        <v>12</v>
      </c>
      <c r="P1524" s="132">
        <f t="shared" si="35"/>
        <v>19200</v>
      </c>
      <c r="Q1524" s="292">
        <v>1</v>
      </c>
      <c r="R1524" s="292">
        <v>12</v>
      </c>
    </row>
    <row r="1525" spans="1:18" s="40" customFormat="1" ht="36" x14ac:dyDescent="0.2">
      <c r="A1525" s="322" t="s">
        <v>1712</v>
      </c>
      <c r="B1525" s="295" t="s">
        <v>8075</v>
      </c>
      <c r="C1525" s="297" t="s">
        <v>153</v>
      </c>
      <c r="D1525" s="297" t="s">
        <v>1730</v>
      </c>
      <c r="E1525" s="439">
        <v>1600</v>
      </c>
      <c r="F1525" s="130" t="s">
        <v>1731</v>
      </c>
      <c r="G1525" s="104" t="s">
        <v>1732</v>
      </c>
      <c r="H1525" s="104" t="s">
        <v>1730</v>
      </c>
      <c r="I1525" s="104" t="s">
        <v>1729</v>
      </c>
      <c r="J1525" s="297" t="s">
        <v>334</v>
      </c>
      <c r="K1525" s="292">
        <v>1</v>
      </c>
      <c r="L1525" s="292">
        <v>12</v>
      </c>
      <c r="M1525" s="132">
        <f t="shared" si="34"/>
        <v>19200</v>
      </c>
      <c r="N1525" s="292">
        <v>1</v>
      </c>
      <c r="O1525" s="292">
        <v>12</v>
      </c>
      <c r="P1525" s="132">
        <f t="shared" si="35"/>
        <v>19200</v>
      </c>
      <c r="Q1525" s="292">
        <v>1</v>
      </c>
      <c r="R1525" s="292">
        <v>12</v>
      </c>
    </row>
    <row r="1526" spans="1:18" s="40" customFormat="1" ht="36" x14ac:dyDescent="0.2">
      <c r="A1526" s="322" t="s">
        <v>1712</v>
      </c>
      <c r="B1526" s="295" t="s">
        <v>8075</v>
      </c>
      <c r="C1526" s="297" t="s">
        <v>153</v>
      </c>
      <c r="D1526" s="297" t="s">
        <v>1723</v>
      </c>
      <c r="E1526" s="439">
        <v>1400</v>
      </c>
      <c r="F1526" s="130" t="s">
        <v>1733</v>
      </c>
      <c r="G1526" s="104" t="s">
        <v>1734</v>
      </c>
      <c r="H1526" s="104" t="s">
        <v>1723</v>
      </c>
      <c r="I1526" s="104" t="s">
        <v>651</v>
      </c>
      <c r="J1526" s="297" t="s">
        <v>1726</v>
      </c>
      <c r="K1526" s="292">
        <v>1</v>
      </c>
      <c r="L1526" s="292">
        <v>12</v>
      </c>
      <c r="M1526" s="132">
        <f t="shared" si="34"/>
        <v>16800</v>
      </c>
      <c r="N1526" s="292">
        <v>1</v>
      </c>
      <c r="O1526" s="292">
        <v>12</v>
      </c>
      <c r="P1526" s="132">
        <f t="shared" si="35"/>
        <v>16800</v>
      </c>
      <c r="Q1526" s="292">
        <v>1</v>
      </c>
      <c r="R1526" s="292">
        <v>12</v>
      </c>
    </row>
    <row r="1527" spans="1:18" s="40" customFormat="1" ht="36" x14ac:dyDescent="0.2">
      <c r="A1527" s="322" t="s">
        <v>1712</v>
      </c>
      <c r="B1527" s="295" t="s">
        <v>8075</v>
      </c>
      <c r="C1527" s="297" t="s">
        <v>153</v>
      </c>
      <c r="D1527" s="297" t="s">
        <v>1730</v>
      </c>
      <c r="E1527" s="439">
        <v>1600</v>
      </c>
      <c r="F1527" s="130" t="s">
        <v>1735</v>
      </c>
      <c r="G1527" s="104" t="s">
        <v>1736</v>
      </c>
      <c r="H1527" s="104" t="s">
        <v>1730</v>
      </c>
      <c r="I1527" s="104" t="s">
        <v>1729</v>
      </c>
      <c r="J1527" s="297" t="s">
        <v>334</v>
      </c>
      <c r="K1527" s="292">
        <v>1</v>
      </c>
      <c r="L1527" s="292">
        <v>12</v>
      </c>
      <c r="M1527" s="132">
        <f t="shared" si="34"/>
        <v>19200</v>
      </c>
      <c r="N1527" s="292">
        <v>1</v>
      </c>
      <c r="O1527" s="292">
        <v>12</v>
      </c>
      <c r="P1527" s="132">
        <f t="shared" si="35"/>
        <v>19200</v>
      </c>
      <c r="Q1527" s="292">
        <v>1</v>
      </c>
      <c r="R1527" s="292">
        <v>12</v>
      </c>
    </row>
    <row r="1528" spans="1:18" s="40" customFormat="1" ht="36" x14ac:dyDescent="0.2">
      <c r="A1528" s="322" t="s">
        <v>1712</v>
      </c>
      <c r="B1528" s="295" t="s">
        <v>8075</v>
      </c>
      <c r="C1528" s="297" t="s">
        <v>153</v>
      </c>
      <c r="D1528" s="297" t="s">
        <v>1730</v>
      </c>
      <c r="E1528" s="439">
        <v>1600</v>
      </c>
      <c r="F1528" s="130" t="s">
        <v>1737</v>
      </c>
      <c r="G1528" s="104" t="s">
        <v>1738</v>
      </c>
      <c r="H1528" s="104" t="s">
        <v>1730</v>
      </c>
      <c r="I1528" s="104" t="s">
        <v>1729</v>
      </c>
      <c r="J1528" s="297" t="s">
        <v>334</v>
      </c>
      <c r="K1528" s="292">
        <v>1</v>
      </c>
      <c r="L1528" s="292">
        <v>12</v>
      </c>
      <c r="M1528" s="132">
        <f t="shared" si="34"/>
        <v>19200</v>
      </c>
      <c r="N1528" s="292">
        <v>1</v>
      </c>
      <c r="O1528" s="292">
        <v>12</v>
      </c>
      <c r="P1528" s="132">
        <f t="shared" si="35"/>
        <v>19200</v>
      </c>
      <c r="Q1528" s="292">
        <v>1</v>
      </c>
      <c r="R1528" s="292">
        <v>12</v>
      </c>
    </row>
    <row r="1529" spans="1:18" s="40" customFormat="1" ht="36" x14ac:dyDescent="0.2">
      <c r="A1529" s="322" t="s">
        <v>1712</v>
      </c>
      <c r="B1529" s="295" t="s">
        <v>8075</v>
      </c>
      <c r="C1529" s="297" t="s">
        <v>153</v>
      </c>
      <c r="D1529" s="297" t="s">
        <v>597</v>
      </c>
      <c r="E1529" s="439">
        <v>2300</v>
      </c>
      <c r="F1529" s="130" t="s">
        <v>1739</v>
      </c>
      <c r="G1529" s="104" t="s">
        <v>1740</v>
      </c>
      <c r="H1529" s="104" t="s">
        <v>597</v>
      </c>
      <c r="I1529" s="104" t="s">
        <v>1715</v>
      </c>
      <c r="J1529" s="297" t="s">
        <v>1636</v>
      </c>
      <c r="K1529" s="292">
        <v>1</v>
      </c>
      <c r="L1529" s="292">
        <v>12</v>
      </c>
      <c r="M1529" s="132">
        <f t="shared" si="34"/>
        <v>27600</v>
      </c>
      <c r="N1529" s="292">
        <v>1</v>
      </c>
      <c r="O1529" s="292">
        <v>12</v>
      </c>
      <c r="P1529" s="132">
        <f t="shared" si="35"/>
        <v>27600</v>
      </c>
      <c r="Q1529" s="292">
        <v>1</v>
      </c>
      <c r="R1529" s="292">
        <v>12</v>
      </c>
    </row>
    <row r="1530" spans="1:18" s="40" customFormat="1" ht="36" x14ac:dyDescent="0.2">
      <c r="A1530" s="322" t="s">
        <v>1712</v>
      </c>
      <c r="B1530" s="295" t="s">
        <v>8075</v>
      </c>
      <c r="C1530" s="297" t="s">
        <v>153</v>
      </c>
      <c r="D1530" s="297" t="s">
        <v>679</v>
      </c>
      <c r="E1530" s="439">
        <v>2920</v>
      </c>
      <c r="F1530" s="130" t="s">
        <v>1741</v>
      </c>
      <c r="G1530" s="104" t="s">
        <v>1742</v>
      </c>
      <c r="H1530" s="104" t="s">
        <v>679</v>
      </c>
      <c r="I1530" s="104" t="s">
        <v>1715</v>
      </c>
      <c r="J1530" s="297" t="s">
        <v>1636</v>
      </c>
      <c r="K1530" s="292">
        <v>2</v>
      </c>
      <c r="L1530" s="292">
        <v>12</v>
      </c>
      <c r="M1530" s="132">
        <f t="shared" si="34"/>
        <v>35040</v>
      </c>
      <c r="N1530" s="292">
        <v>2</v>
      </c>
      <c r="O1530" s="292">
        <v>12</v>
      </c>
      <c r="P1530" s="132">
        <f t="shared" si="35"/>
        <v>35040</v>
      </c>
      <c r="Q1530" s="292">
        <v>1</v>
      </c>
      <c r="R1530" s="292">
        <v>12</v>
      </c>
    </row>
    <row r="1531" spans="1:18" s="40" customFormat="1" ht="36" x14ac:dyDescent="0.2">
      <c r="A1531" s="322" t="s">
        <v>1712</v>
      </c>
      <c r="B1531" s="295" t="s">
        <v>8075</v>
      </c>
      <c r="C1531" s="297" t="s">
        <v>153</v>
      </c>
      <c r="D1531" s="297" t="s">
        <v>679</v>
      </c>
      <c r="E1531" s="439">
        <v>3500</v>
      </c>
      <c r="F1531" s="130" t="s">
        <v>1743</v>
      </c>
      <c r="G1531" s="104" t="s">
        <v>1744</v>
      </c>
      <c r="H1531" s="104" t="s">
        <v>679</v>
      </c>
      <c r="I1531" s="104" t="s">
        <v>1715</v>
      </c>
      <c r="J1531" s="297" t="s">
        <v>1636</v>
      </c>
      <c r="K1531" s="292">
        <v>2</v>
      </c>
      <c r="L1531" s="292">
        <v>12</v>
      </c>
      <c r="M1531" s="132">
        <f t="shared" si="34"/>
        <v>42000</v>
      </c>
      <c r="N1531" s="292">
        <v>2</v>
      </c>
      <c r="O1531" s="292">
        <v>12</v>
      </c>
      <c r="P1531" s="132">
        <f t="shared" si="35"/>
        <v>42000</v>
      </c>
      <c r="Q1531" s="292">
        <v>1</v>
      </c>
      <c r="R1531" s="292">
        <v>12</v>
      </c>
    </row>
    <row r="1532" spans="1:18" s="40" customFormat="1" ht="36" x14ac:dyDescent="0.2">
      <c r="A1532" s="322" t="s">
        <v>1712</v>
      </c>
      <c r="B1532" s="295" t="s">
        <v>8075</v>
      </c>
      <c r="C1532" s="297" t="s">
        <v>153</v>
      </c>
      <c r="D1532" s="297" t="s">
        <v>679</v>
      </c>
      <c r="E1532" s="439">
        <v>3900</v>
      </c>
      <c r="F1532" s="130" t="s">
        <v>1745</v>
      </c>
      <c r="G1532" s="104" t="s">
        <v>1746</v>
      </c>
      <c r="H1532" s="104" t="s">
        <v>679</v>
      </c>
      <c r="I1532" s="104" t="s">
        <v>1715</v>
      </c>
      <c r="J1532" s="297" t="s">
        <v>1636</v>
      </c>
      <c r="K1532" s="292">
        <v>2</v>
      </c>
      <c r="L1532" s="292">
        <v>12</v>
      </c>
      <c r="M1532" s="132">
        <f t="shared" si="34"/>
        <v>46800</v>
      </c>
      <c r="N1532" s="292">
        <v>2</v>
      </c>
      <c r="O1532" s="292">
        <v>12</v>
      </c>
      <c r="P1532" s="132">
        <f t="shared" si="35"/>
        <v>46800</v>
      </c>
      <c r="Q1532" s="292">
        <v>1</v>
      </c>
      <c r="R1532" s="292">
        <v>12</v>
      </c>
    </row>
    <row r="1533" spans="1:18" s="40" customFormat="1" ht="36" x14ac:dyDescent="0.2">
      <c r="A1533" s="322" t="s">
        <v>1712</v>
      </c>
      <c r="B1533" s="295" t="s">
        <v>8075</v>
      </c>
      <c r="C1533" s="297" t="s">
        <v>153</v>
      </c>
      <c r="D1533" s="297" t="s">
        <v>679</v>
      </c>
      <c r="E1533" s="439">
        <v>2920</v>
      </c>
      <c r="F1533" s="130" t="s">
        <v>1747</v>
      </c>
      <c r="G1533" s="104" t="s">
        <v>1748</v>
      </c>
      <c r="H1533" s="104" t="s">
        <v>679</v>
      </c>
      <c r="I1533" s="104" t="s">
        <v>1715</v>
      </c>
      <c r="J1533" s="297" t="s">
        <v>1636</v>
      </c>
      <c r="K1533" s="292">
        <v>2</v>
      </c>
      <c r="L1533" s="292">
        <v>12</v>
      </c>
      <c r="M1533" s="132">
        <f t="shared" si="34"/>
        <v>35040</v>
      </c>
      <c r="N1533" s="292">
        <v>2</v>
      </c>
      <c r="O1533" s="292">
        <v>12</v>
      </c>
      <c r="P1533" s="132">
        <f t="shared" si="35"/>
        <v>35040</v>
      </c>
      <c r="Q1533" s="292">
        <v>1</v>
      </c>
      <c r="R1533" s="292">
        <v>12</v>
      </c>
    </row>
    <row r="1534" spans="1:18" s="40" customFormat="1" ht="36" x14ac:dyDescent="0.2">
      <c r="A1534" s="322" t="s">
        <v>1712</v>
      </c>
      <c r="B1534" s="295" t="s">
        <v>8075</v>
      </c>
      <c r="C1534" s="297" t="s">
        <v>153</v>
      </c>
      <c r="D1534" s="297" t="s">
        <v>1730</v>
      </c>
      <c r="E1534" s="439">
        <v>1600</v>
      </c>
      <c r="F1534" s="130" t="s">
        <v>1749</v>
      </c>
      <c r="G1534" s="104" t="s">
        <v>1750</v>
      </c>
      <c r="H1534" s="104" t="s">
        <v>1730</v>
      </c>
      <c r="I1534" s="104" t="s">
        <v>1729</v>
      </c>
      <c r="J1534" s="297" t="s">
        <v>334</v>
      </c>
      <c r="K1534" s="292">
        <v>1</v>
      </c>
      <c r="L1534" s="292">
        <v>12</v>
      </c>
      <c r="M1534" s="132">
        <f t="shared" si="34"/>
        <v>19200</v>
      </c>
      <c r="N1534" s="292">
        <v>1</v>
      </c>
      <c r="O1534" s="292">
        <v>12</v>
      </c>
      <c r="P1534" s="132">
        <f t="shared" si="35"/>
        <v>19200</v>
      </c>
      <c r="Q1534" s="292">
        <v>1</v>
      </c>
      <c r="R1534" s="292">
        <v>12</v>
      </c>
    </row>
    <row r="1535" spans="1:18" s="40" customFormat="1" ht="36" x14ac:dyDescent="0.2">
      <c r="A1535" s="322" t="s">
        <v>1712</v>
      </c>
      <c r="B1535" s="295" t="s">
        <v>8075</v>
      </c>
      <c r="C1535" s="297" t="s">
        <v>153</v>
      </c>
      <c r="D1535" s="297" t="s">
        <v>679</v>
      </c>
      <c r="E1535" s="439">
        <v>2300</v>
      </c>
      <c r="F1535" s="130" t="s">
        <v>1751</v>
      </c>
      <c r="G1535" s="104" t="s">
        <v>1752</v>
      </c>
      <c r="H1535" s="104" t="s">
        <v>679</v>
      </c>
      <c r="I1535" s="104" t="s">
        <v>1715</v>
      </c>
      <c r="J1535" s="297" t="s">
        <v>1636</v>
      </c>
      <c r="K1535" s="292">
        <v>1</v>
      </c>
      <c r="L1535" s="292">
        <v>12</v>
      </c>
      <c r="M1535" s="132">
        <f t="shared" si="34"/>
        <v>27600</v>
      </c>
      <c r="N1535" s="292">
        <v>1</v>
      </c>
      <c r="O1535" s="292">
        <v>12</v>
      </c>
      <c r="P1535" s="132">
        <f t="shared" si="35"/>
        <v>27600</v>
      </c>
      <c r="Q1535" s="292">
        <v>1</v>
      </c>
      <c r="R1535" s="292">
        <v>12</v>
      </c>
    </row>
    <row r="1536" spans="1:18" s="40" customFormat="1" ht="36" x14ac:dyDescent="0.2">
      <c r="A1536" s="322" t="s">
        <v>1712</v>
      </c>
      <c r="B1536" s="295" t="s">
        <v>8075</v>
      </c>
      <c r="C1536" s="297" t="s">
        <v>153</v>
      </c>
      <c r="D1536" s="297" t="s">
        <v>679</v>
      </c>
      <c r="E1536" s="439">
        <v>2300</v>
      </c>
      <c r="F1536" s="130" t="s">
        <v>1753</v>
      </c>
      <c r="G1536" s="104" t="s">
        <v>1754</v>
      </c>
      <c r="H1536" s="104" t="s">
        <v>679</v>
      </c>
      <c r="I1536" s="104" t="s">
        <v>1715</v>
      </c>
      <c r="J1536" s="297" t="s">
        <v>1636</v>
      </c>
      <c r="K1536" s="292">
        <v>1</v>
      </c>
      <c r="L1536" s="292">
        <v>12</v>
      </c>
      <c r="M1536" s="132">
        <f t="shared" si="34"/>
        <v>27600</v>
      </c>
      <c r="N1536" s="292">
        <v>1</v>
      </c>
      <c r="O1536" s="292">
        <v>12</v>
      </c>
      <c r="P1536" s="132">
        <f t="shared" si="35"/>
        <v>27600</v>
      </c>
      <c r="Q1536" s="292">
        <v>1</v>
      </c>
      <c r="R1536" s="292">
        <v>12</v>
      </c>
    </row>
    <row r="1537" spans="1:18" s="40" customFormat="1" ht="36" x14ac:dyDescent="0.2">
      <c r="A1537" s="322" t="s">
        <v>1712</v>
      </c>
      <c r="B1537" s="295" t="s">
        <v>8075</v>
      </c>
      <c r="C1537" s="297" t="s">
        <v>153</v>
      </c>
      <c r="D1537" s="297" t="s">
        <v>625</v>
      </c>
      <c r="E1537" s="439">
        <v>2300</v>
      </c>
      <c r="F1537" s="130" t="s">
        <v>1755</v>
      </c>
      <c r="G1537" s="104" t="s">
        <v>1756</v>
      </c>
      <c r="H1537" s="104" t="s">
        <v>625</v>
      </c>
      <c r="I1537" s="104" t="s">
        <v>1715</v>
      </c>
      <c r="J1537" s="297" t="s">
        <v>1636</v>
      </c>
      <c r="K1537" s="292">
        <v>1</v>
      </c>
      <c r="L1537" s="292">
        <v>12</v>
      </c>
      <c r="M1537" s="132">
        <f t="shared" si="34"/>
        <v>27600</v>
      </c>
      <c r="N1537" s="292">
        <v>1</v>
      </c>
      <c r="O1537" s="292">
        <v>12</v>
      </c>
      <c r="P1537" s="132">
        <f t="shared" si="35"/>
        <v>27600</v>
      </c>
      <c r="Q1537" s="292">
        <v>1</v>
      </c>
      <c r="R1537" s="292">
        <v>12</v>
      </c>
    </row>
    <row r="1538" spans="1:18" s="40" customFormat="1" ht="36" x14ac:dyDescent="0.2">
      <c r="A1538" s="322" t="s">
        <v>1712</v>
      </c>
      <c r="B1538" s="295" t="s">
        <v>8075</v>
      </c>
      <c r="C1538" s="297" t="s">
        <v>153</v>
      </c>
      <c r="D1538" s="297" t="s">
        <v>1647</v>
      </c>
      <c r="E1538" s="439">
        <v>1400</v>
      </c>
      <c r="F1538" s="130" t="s">
        <v>1757</v>
      </c>
      <c r="G1538" s="104" t="s">
        <v>1758</v>
      </c>
      <c r="H1538" s="104" t="s">
        <v>1647</v>
      </c>
      <c r="I1538" s="104" t="s">
        <v>651</v>
      </c>
      <c r="J1538" s="297" t="s">
        <v>1726</v>
      </c>
      <c r="K1538" s="292">
        <v>1</v>
      </c>
      <c r="L1538" s="292">
        <v>12</v>
      </c>
      <c r="M1538" s="132">
        <f t="shared" si="34"/>
        <v>16800</v>
      </c>
      <c r="N1538" s="292">
        <v>1</v>
      </c>
      <c r="O1538" s="292">
        <v>12</v>
      </c>
      <c r="P1538" s="132">
        <f t="shared" si="35"/>
        <v>16800</v>
      </c>
      <c r="Q1538" s="292">
        <v>1</v>
      </c>
      <c r="R1538" s="292">
        <v>12</v>
      </c>
    </row>
    <row r="1539" spans="1:18" s="40" customFormat="1" ht="36" x14ac:dyDescent="0.2">
      <c r="A1539" s="322" t="s">
        <v>1712</v>
      </c>
      <c r="B1539" s="295" t="s">
        <v>8075</v>
      </c>
      <c r="C1539" s="297" t="s">
        <v>153</v>
      </c>
      <c r="D1539" s="297" t="s">
        <v>1647</v>
      </c>
      <c r="E1539" s="439">
        <v>1400</v>
      </c>
      <c r="F1539" s="130" t="s">
        <v>1759</v>
      </c>
      <c r="G1539" s="104" t="s">
        <v>1760</v>
      </c>
      <c r="H1539" s="104" t="s">
        <v>1647</v>
      </c>
      <c r="I1539" s="104" t="s">
        <v>651</v>
      </c>
      <c r="J1539" s="297" t="s">
        <v>1726</v>
      </c>
      <c r="K1539" s="292">
        <v>1</v>
      </c>
      <c r="L1539" s="292">
        <v>12</v>
      </c>
      <c r="M1539" s="132">
        <f t="shared" si="34"/>
        <v>16800</v>
      </c>
      <c r="N1539" s="292">
        <v>1</v>
      </c>
      <c r="O1539" s="292">
        <v>12</v>
      </c>
      <c r="P1539" s="132">
        <f t="shared" si="35"/>
        <v>16800</v>
      </c>
      <c r="Q1539" s="292">
        <v>1</v>
      </c>
      <c r="R1539" s="292">
        <v>12</v>
      </c>
    </row>
    <row r="1540" spans="1:18" s="40" customFormat="1" ht="36" x14ac:dyDescent="0.2">
      <c r="A1540" s="322" t="s">
        <v>1712</v>
      </c>
      <c r="B1540" s="295" t="s">
        <v>8075</v>
      </c>
      <c r="C1540" s="297" t="s">
        <v>153</v>
      </c>
      <c r="D1540" s="297" t="s">
        <v>655</v>
      </c>
      <c r="E1540" s="439">
        <v>1400</v>
      </c>
      <c r="F1540" s="130" t="s">
        <v>1761</v>
      </c>
      <c r="G1540" s="104" t="s">
        <v>1762</v>
      </c>
      <c r="H1540" s="104" t="s">
        <v>655</v>
      </c>
      <c r="I1540" s="104" t="s">
        <v>651</v>
      </c>
      <c r="J1540" s="297" t="s">
        <v>1726</v>
      </c>
      <c r="K1540" s="292">
        <v>1</v>
      </c>
      <c r="L1540" s="292">
        <v>12</v>
      </c>
      <c r="M1540" s="132">
        <f t="shared" si="34"/>
        <v>16800</v>
      </c>
      <c r="N1540" s="292">
        <v>1</v>
      </c>
      <c r="O1540" s="292">
        <v>12</v>
      </c>
      <c r="P1540" s="132">
        <f t="shared" si="35"/>
        <v>16800</v>
      </c>
      <c r="Q1540" s="292">
        <v>1</v>
      </c>
      <c r="R1540" s="292">
        <v>12</v>
      </c>
    </row>
    <row r="1541" spans="1:18" s="40" customFormat="1" ht="36" x14ac:dyDescent="0.2">
      <c r="A1541" s="322" t="s">
        <v>1712</v>
      </c>
      <c r="B1541" s="295" t="s">
        <v>8075</v>
      </c>
      <c r="C1541" s="297" t="s">
        <v>153</v>
      </c>
      <c r="D1541" s="297" t="s">
        <v>1763</v>
      </c>
      <c r="E1541" s="439">
        <v>7000</v>
      </c>
      <c r="F1541" s="130" t="s">
        <v>1764</v>
      </c>
      <c r="G1541" s="104" t="s">
        <v>1765</v>
      </c>
      <c r="H1541" s="104" t="s">
        <v>1763</v>
      </c>
      <c r="I1541" s="104" t="s">
        <v>1715</v>
      </c>
      <c r="J1541" s="297" t="s">
        <v>1636</v>
      </c>
      <c r="K1541" s="292">
        <v>1</v>
      </c>
      <c r="L1541" s="292">
        <v>12</v>
      </c>
      <c r="M1541" s="132">
        <f t="shared" si="34"/>
        <v>84000</v>
      </c>
      <c r="N1541" s="292">
        <v>1</v>
      </c>
      <c r="O1541" s="292">
        <v>12</v>
      </c>
      <c r="P1541" s="132">
        <f t="shared" si="35"/>
        <v>84000</v>
      </c>
      <c r="Q1541" s="292">
        <v>1</v>
      </c>
      <c r="R1541" s="292">
        <v>12</v>
      </c>
    </row>
    <row r="1542" spans="1:18" s="40" customFormat="1" ht="36" x14ac:dyDescent="0.2">
      <c r="A1542" s="322" t="s">
        <v>1712</v>
      </c>
      <c r="B1542" s="295" t="s">
        <v>8075</v>
      </c>
      <c r="C1542" s="297" t="s">
        <v>153</v>
      </c>
      <c r="D1542" s="297" t="s">
        <v>625</v>
      </c>
      <c r="E1542" s="439">
        <v>2300</v>
      </c>
      <c r="F1542" s="130" t="s">
        <v>1766</v>
      </c>
      <c r="G1542" s="104" t="s">
        <v>1767</v>
      </c>
      <c r="H1542" s="104" t="s">
        <v>625</v>
      </c>
      <c r="I1542" s="104" t="s">
        <v>1715</v>
      </c>
      <c r="J1542" s="297" t="s">
        <v>1636</v>
      </c>
      <c r="K1542" s="292">
        <v>1</v>
      </c>
      <c r="L1542" s="292">
        <v>12</v>
      </c>
      <c r="M1542" s="132">
        <f t="shared" si="34"/>
        <v>27600</v>
      </c>
      <c r="N1542" s="292">
        <v>1</v>
      </c>
      <c r="O1542" s="292">
        <v>12</v>
      </c>
      <c r="P1542" s="132">
        <f t="shared" si="35"/>
        <v>27600</v>
      </c>
      <c r="Q1542" s="292">
        <v>1</v>
      </c>
      <c r="R1542" s="292">
        <v>12</v>
      </c>
    </row>
    <row r="1543" spans="1:18" s="40" customFormat="1" ht="36" x14ac:dyDescent="0.2">
      <c r="A1543" s="322" t="s">
        <v>1712</v>
      </c>
      <c r="B1543" s="295" t="s">
        <v>8075</v>
      </c>
      <c r="C1543" s="297" t="s">
        <v>153</v>
      </c>
      <c r="D1543" s="297" t="s">
        <v>1768</v>
      </c>
      <c r="E1543" s="439">
        <v>1400</v>
      </c>
      <c r="F1543" s="130" t="s">
        <v>1769</v>
      </c>
      <c r="G1543" s="104" t="s">
        <v>1770</v>
      </c>
      <c r="H1543" s="104" t="s">
        <v>1768</v>
      </c>
      <c r="I1543" s="104" t="s">
        <v>651</v>
      </c>
      <c r="J1543" s="297" t="s">
        <v>1726</v>
      </c>
      <c r="K1543" s="292">
        <v>1</v>
      </c>
      <c r="L1543" s="292">
        <v>12</v>
      </c>
      <c r="M1543" s="132">
        <f t="shared" si="34"/>
        <v>16800</v>
      </c>
      <c r="N1543" s="292">
        <v>1</v>
      </c>
      <c r="O1543" s="292">
        <v>12</v>
      </c>
      <c r="P1543" s="132">
        <f t="shared" si="35"/>
        <v>16800</v>
      </c>
      <c r="Q1543" s="292">
        <v>1</v>
      </c>
      <c r="R1543" s="292">
        <v>12</v>
      </c>
    </row>
    <row r="1544" spans="1:18" s="40" customFormat="1" ht="36" x14ac:dyDescent="0.2">
      <c r="A1544" s="322" t="s">
        <v>1712</v>
      </c>
      <c r="B1544" s="295" t="s">
        <v>8075</v>
      </c>
      <c r="C1544" s="297" t="s">
        <v>153</v>
      </c>
      <c r="D1544" s="297" t="s">
        <v>655</v>
      </c>
      <c r="E1544" s="439">
        <v>1400</v>
      </c>
      <c r="F1544" s="130" t="s">
        <v>1771</v>
      </c>
      <c r="G1544" s="104" t="s">
        <v>1772</v>
      </c>
      <c r="H1544" s="104" t="s">
        <v>655</v>
      </c>
      <c r="I1544" s="104" t="s">
        <v>651</v>
      </c>
      <c r="J1544" s="297" t="s">
        <v>1726</v>
      </c>
      <c r="K1544" s="292">
        <v>1</v>
      </c>
      <c r="L1544" s="292">
        <v>12</v>
      </c>
      <c r="M1544" s="132">
        <f t="shared" si="34"/>
        <v>16800</v>
      </c>
      <c r="N1544" s="292">
        <v>1</v>
      </c>
      <c r="O1544" s="292">
        <v>12</v>
      </c>
      <c r="P1544" s="132">
        <f t="shared" si="35"/>
        <v>16800</v>
      </c>
      <c r="Q1544" s="292">
        <v>1</v>
      </c>
      <c r="R1544" s="292">
        <v>12</v>
      </c>
    </row>
    <row r="1545" spans="1:18" s="40" customFormat="1" ht="36" x14ac:dyDescent="0.2">
      <c r="A1545" s="322" t="s">
        <v>1712</v>
      </c>
      <c r="B1545" s="295" t="s">
        <v>8075</v>
      </c>
      <c r="C1545" s="297" t="s">
        <v>153</v>
      </c>
      <c r="D1545" s="297" t="s">
        <v>1647</v>
      </c>
      <c r="E1545" s="439">
        <v>1400</v>
      </c>
      <c r="F1545" s="130" t="s">
        <v>1773</v>
      </c>
      <c r="G1545" s="104" t="s">
        <v>1774</v>
      </c>
      <c r="H1545" s="104" t="s">
        <v>1647</v>
      </c>
      <c r="I1545" s="104" t="s">
        <v>651</v>
      </c>
      <c r="J1545" s="297" t="s">
        <v>1726</v>
      </c>
      <c r="K1545" s="292">
        <v>1</v>
      </c>
      <c r="L1545" s="292">
        <v>12</v>
      </c>
      <c r="M1545" s="132">
        <f t="shared" si="34"/>
        <v>16800</v>
      </c>
      <c r="N1545" s="292">
        <v>1</v>
      </c>
      <c r="O1545" s="292">
        <v>12</v>
      </c>
      <c r="P1545" s="132">
        <f t="shared" si="35"/>
        <v>16800</v>
      </c>
      <c r="Q1545" s="292">
        <v>1</v>
      </c>
      <c r="R1545" s="292">
        <v>12</v>
      </c>
    </row>
    <row r="1546" spans="1:18" s="40" customFormat="1" ht="36" x14ac:dyDescent="0.2">
      <c r="A1546" s="322" t="s">
        <v>1712</v>
      </c>
      <c r="B1546" s="295" t="s">
        <v>8075</v>
      </c>
      <c r="C1546" s="297" t="s">
        <v>153</v>
      </c>
      <c r="D1546" s="297" t="s">
        <v>597</v>
      </c>
      <c r="E1546" s="439">
        <v>2300</v>
      </c>
      <c r="F1546" s="130" t="s">
        <v>1775</v>
      </c>
      <c r="G1546" s="104" t="s">
        <v>1776</v>
      </c>
      <c r="H1546" s="104" t="s">
        <v>597</v>
      </c>
      <c r="I1546" s="104" t="s">
        <v>1715</v>
      </c>
      <c r="J1546" s="297" t="s">
        <v>1636</v>
      </c>
      <c r="K1546" s="292">
        <v>1</v>
      </c>
      <c r="L1546" s="292">
        <v>12</v>
      </c>
      <c r="M1546" s="132">
        <f t="shared" si="34"/>
        <v>27600</v>
      </c>
      <c r="N1546" s="292">
        <v>1</v>
      </c>
      <c r="O1546" s="292">
        <v>12</v>
      </c>
      <c r="P1546" s="132">
        <f t="shared" si="35"/>
        <v>27600</v>
      </c>
      <c r="Q1546" s="292">
        <v>1</v>
      </c>
      <c r="R1546" s="292">
        <v>12</v>
      </c>
    </row>
    <row r="1547" spans="1:18" s="40" customFormat="1" ht="36" x14ac:dyDescent="0.2">
      <c r="A1547" s="322" t="s">
        <v>1712</v>
      </c>
      <c r="B1547" s="295" t="s">
        <v>8075</v>
      </c>
      <c r="C1547" s="297" t="s">
        <v>153</v>
      </c>
      <c r="D1547" s="297" t="s">
        <v>665</v>
      </c>
      <c r="E1547" s="439">
        <v>2300</v>
      </c>
      <c r="F1547" s="130" t="s">
        <v>1777</v>
      </c>
      <c r="G1547" s="104" t="s">
        <v>1778</v>
      </c>
      <c r="H1547" s="104" t="s">
        <v>665</v>
      </c>
      <c r="I1547" s="104" t="s">
        <v>1715</v>
      </c>
      <c r="J1547" s="297" t="s">
        <v>1636</v>
      </c>
      <c r="K1547" s="292">
        <v>1</v>
      </c>
      <c r="L1547" s="292">
        <v>12</v>
      </c>
      <c r="M1547" s="132">
        <f t="shared" si="34"/>
        <v>27600</v>
      </c>
      <c r="N1547" s="292">
        <v>1</v>
      </c>
      <c r="O1547" s="292">
        <v>12</v>
      </c>
      <c r="P1547" s="132">
        <f t="shared" si="35"/>
        <v>27600</v>
      </c>
      <c r="Q1547" s="292">
        <v>1</v>
      </c>
      <c r="R1547" s="292">
        <v>12</v>
      </c>
    </row>
    <row r="1548" spans="1:18" s="40" customFormat="1" ht="36" x14ac:dyDescent="0.2">
      <c r="A1548" s="322" t="s">
        <v>1712</v>
      </c>
      <c r="B1548" s="295" t="s">
        <v>8075</v>
      </c>
      <c r="C1548" s="297" t="s">
        <v>153</v>
      </c>
      <c r="D1548" s="297" t="s">
        <v>1723</v>
      </c>
      <c r="E1548" s="439">
        <v>1400</v>
      </c>
      <c r="F1548" s="130" t="s">
        <v>1779</v>
      </c>
      <c r="G1548" s="104" t="s">
        <v>1780</v>
      </c>
      <c r="H1548" s="104" t="s">
        <v>1723</v>
      </c>
      <c r="I1548" s="104" t="s">
        <v>651</v>
      </c>
      <c r="J1548" s="297" t="s">
        <v>1726</v>
      </c>
      <c r="K1548" s="292">
        <v>1</v>
      </c>
      <c r="L1548" s="292">
        <v>12</v>
      </c>
      <c r="M1548" s="132">
        <f t="shared" si="34"/>
        <v>16800</v>
      </c>
      <c r="N1548" s="292">
        <v>1</v>
      </c>
      <c r="O1548" s="292">
        <v>12</v>
      </c>
      <c r="P1548" s="132">
        <f t="shared" si="35"/>
        <v>16800</v>
      </c>
      <c r="Q1548" s="292">
        <v>1</v>
      </c>
      <c r="R1548" s="292">
        <v>12</v>
      </c>
    </row>
    <row r="1549" spans="1:18" s="40" customFormat="1" ht="36" x14ac:dyDescent="0.2">
      <c r="A1549" s="322" t="s">
        <v>1712</v>
      </c>
      <c r="B1549" s="295" t="s">
        <v>8075</v>
      </c>
      <c r="C1549" s="297" t="s">
        <v>153</v>
      </c>
      <c r="D1549" s="297" t="s">
        <v>665</v>
      </c>
      <c r="E1549" s="439">
        <v>2300</v>
      </c>
      <c r="F1549" s="130" t="s">
        <v>1781</v>
      </c>
      <c r="G1549" s="104" t="s">
        <v>1782</v>
      </c>
      <c r="H1549" s="104" t="s">
        <v>665</v>
      </c>
      <c r="I1549" s="104" t="s">
        <v>1715</v>
      </c>
      <c r="J1549" s="297" t="s">
        <v>1636</v>
      </c>
      <c r="K1549" s="292">
        <v>1</v>
      </c>
      <c r="L1549" s="292">
        <v>12</v>
      </c>
      <c r="M1549" s="132">
        <f t="shared" si="34"/>
        <v>27600</v>
      </c>
      <c r="N1549" s="292">
        <v>1</v>
      </c>
      <c r="O1549" s="292">
        <v>12</v>
      </c>
      <c r="P1549" s="132">
        <f t="shared" si="35"/>
        <v>27600</v>
      </c>
      <c r="Q1549" s="292">
        <v>1</v>
      </c>
      <c r="R1549" s="292">
        <v>12</v>
      </c>
    </row>
    <row r="1550" spans="1:18" s="40" customFormat="1" ht="36" x14ac:dyDescent="0.2">
      <c r="A1550" s="322" t="s">
        <v>1712</v>
      </c>
      <c r="B1550" s="295" t="s">
        <v>8075</v>
      </c>
      <c r="C1550" s="297" t="s">
        <v>153</v>
      </c>
      <c r="D1550" s="297" t="s">
        <v>1763</v>
      </c>
      <c r="E1550" s="439">
        <v>7000</v>
      </c>
      <c r="F1550" s="130" t="s">
        <v>1783</v>
      </c>
      <c r="G1550" s="104" t="s">
        <v>1784</v>
      </c>
      <c r="H1550" s="104" t="s">
        <v>1763</v>
      </c>
      <c r="I1550" s="104" t="s">
        <v>1715</v>
      </c>
      <c r="J1550" s="297" t="s">
        <v>1636</v>
      </c>
      <c r="K1550" s="292">
        <v>1</v>
      </c>
      <c r="L1550" s="292">
        <v>12</v>
      </c>
      <c r="M1550" s="132">
        <f t="shared" si="34"/>
        <v>84000</v>
      </c>
      <c r="N1550" s="292">
        <v>1</v>
      </c>
      <c r="O1550" s="292">
        <v>12</v>
      </c>
      <c r="P1550" s="132">
        <f t="shared" si="35"/>
        <v>84000</v>
      </c>
      <c r="Q1550" s="292">
        <v>1</v>
      </c>
      <c r="R1550" s="292">
        <v>12</v>
      </c>
    </row>
    <row r="1551" spans="1:18" s="40" customFormat="1" ht="36" x14ac:dyDescent="0.2">
      <c r="A1551" s="322" t="s">
        <v>1712</v>
      </c>
      <c r="B1551" s="295" t="s">
        <v>8075</v>
      </c>
      <c r="C1551" s="297" t="s">
        <v>153</v>
      </c>
      <c r="D1551" s="297" t="s">
        <v>1730</v>
      </c>
      <c r="E1551" s="439">
        <v>1600</v>
      </c>
      <c r="F1551" s="130" t="s">
        <v>1785</v>
      </c>
      <c r="G1551" s="104" t="s">
        <v>1786</v>
      </c>
      <c r="H1551" s="104" t="s">
        <v>1730</v>
      </c>
      <c r="I1551" s="104" t="s">
        <v>1729</v>
      </c>
      <c r="J1551" s="297" t="s">
        <v>334</v>
      </c>
      <c r="K1551" s="292">
        <v>1</v>
      </c>
      <c r="L1551" s="292">
        <v>12</v>
      </c>
      <c r="M1551" s="132">
        <f t="shared" si="34"/>
        <v>19200</v>
      </c>
      <c r="N1551" s="292">
        <v>1</v>
      </c>
      <c r="O1551" s="292">
        <v>12</v>
      </c>
      <c r="P1551" s="132">
        <f t="shared" si="35"/>
        <v>19200</v>
      </c>
      <c r="Q1551" s="292">
        <v>1</v>
      </c>
      <c r="R1551" s="292">
        <v>12</v>
      </c>
    </row>
    <row r="1552" spans="1:18" s="40" customFormat="1" ht="36" x14ac:dyDescent="0.2">
      <c r="A1552" s="322" t="s">
        <v>1712</v>
      </c>
      <c r="B1552" s="295" t="s">
        <v>8075</v>
      </c>
      <c r="C1552" s="297" t="s">
        <v>153</v>
      </c>
      <c r="D1552" s="297" t="s">
        <v>625</v>
      </c>
      <c r="E1552" s="439">
        <v>2300</v>
      </c>
      <c r="F1552" s="130" t="s">
        <v>1787</v>
      </c>
      <c r="G1552" s="104" t="s">
        <v>1788</v>
      </c>
      <c r="H1552" s="104" t="s">
        <v>625</v>
      </c>
      <c r="I1552" s="104" t="s">
        <v>1715</v>
      </c>
      <c r="J1552" s="297" t="s">
        <v>1636</v>
      </c>
      <c r="K1552" s="292">
        <v>1</v>
      </c>
      <c r="L1552" s="292">
        <v>12</v>
      </c>
      <c r="M1552" s="132">
        <f t="shared" si="34"/>
        <v>27600</v>
      </c>
      <c r="N1552" s="292">
        <v>1</v>
      </c>
      <c r="O1552" s="292">
        <v>12</v>
      </c>
      <c r="P1552" s="132">
        <f t="shared" si="35"/>
        <v>27600</v>
      </c>
      <c r="Q1552" s="292">
        <v>1</v>
      </c>
      <c r="R1552" s="292">
        <v>12</v>
      </c>
    </row>
    <row r="1553" spans="1:18" s="40" customFormat="1" ht="36" x14ac:dyDescent="0.2">
      <c r="A1553" s="322" t="s">
        <v>1712</v>
      </c>
      <c r="B1553" s="295" t="s">
        <v>8075</v>
      </c>
      <c r="C1553" s="297" t="s">
        <v>153</v>
      </c>
      <c r="D1553" s="297" t="s">
        <v>579</v>
      </c>
      <c r="E1553" s="439">
        <v>2000</v>
      </c>
      <c r="F1553" s="130" t="s">
        <v>1789</v>
      </c>
      <c r="G1553" s="104" t="s">
        <v>1790</v>
      </c>
      <c r="H1553" s="104" t="s">
        <v>579</v>
      </c>
      <c r="I1553" s="104" t="s">
        <v>1729</v>
      </c>
      <c r="J1553" s="297" t="s">
        <v>334</v>
      </c>
      <c r="K1553" s="292">
        <v>2</v>
      </c>
      <c r="L1553" s="292">
        <v>12</v>
      </c>
      <c r="M1553" s="132">
        <f t="shared" si="34"/>
        <v>24000</v>
      </c>
      <c r="N1553" s="292">
        <v>2</v>
      </c>
      <c r="O1553" s="292">
        <v>12</v>
      </c>
      <c r="P1553" s="132">
        <f t="shared" si="35"/>
        <v>24000</v>
      </c>
      <c r="Q1553" s="292">
        <v>1</v>
      </c>
      <c r="R1553" s="292">
        <v>12</v>
      </c>
    </row>
    <row r="1554" spans="1:18" s="40" customFormat="1" ht="36" x14ac:dyDescent="0.2">
      <c r="A1554" s="322" t="s">
        <v>1712</v>
      </c>
      <c r="B1554" s="295" t="s">
        <v>8075</v>
      </c>
      <c r="C1554" s="297" t="s">
        <v>153</v>
      </c>
      <c r="D1554" s="297" t="s">
        <v>579</v>
      </c>
      <c r="E1554" s="439">
        <v>2000</v>
      </c>
      <c r="F1554" s="130" t="s">
        <v>1791</v>
      </c>
      <c r="G1554" s="104" t="s">
        <v>1792</v>
      </c>
      <c r="H1554" s="104" t="s">
        <v>579</v>
      </c>
      <c r="I1554" s="104" t="s">
        <v>1729</v>
      </c>
      <c r="J1554" s="297" t="s">
        <v>334</v>
      </c>
      <c r="K1554" s="292">
        <v>2</v>
      </c>
      <c r="L1554" s="292">
        <v>12</v>
      </c>
      <c r="M1554" s="132">
        <f t="shared" si="34"/>
        <v>24000</v>
      </c>
      <c r="N1554" s="292">
        <v>2</v>
      </c>
      <c r="O1554" s="292">
        <v>12</v>
      </c>
      <c r="P1554" s="132">
        <f t="shared" si="35"/>
        <v>24000</v>
      </c>
      <c r="Q1554" s="292">
        <v>1</v>
      </c>
      <c r="R1554" s="292">
        <v>12</v>
      </c>
    </row>
    <row r="1555" spans="1:18" s="40" customFormat="1" ht="36" x14ac:dyDescent="0.2">
      <c r="A1555" s="322" t="s">
        <v>1712</v>
      </c>
      <c r="B1555" s="295" t="s">
        <v>8075</v>
      </c>
      <c r="C1555" s="297" t="s">
        <v>153</v>
      </c>
      <c r="D1555" s="297" t="s">
        <v>579</v>
      </c>
      <c r="E1555" s="439">
        <v>2000</v>
      </c>
      <c r="F1555" s="130" t="s">
        <v>1793</v>
      </c>
      <c r="G1555" s="104" t="s">
        <v>1794</v>
      </c>
      <c r="H1555" s="104" t="s">
        <v>579</v>
      </c>
      <c r="I1555" s="104" t="s">
        <v>1729</v>
      </c>
      <c r="J1555" s="297" t="s">
        <v>334</v>
      </c>
      <c r="K1555" s="292">
        <v>2</v>
      </c>
      <c r="L1555" s="292">
        <v>12</v>
      </c>
      <c r="M1555" s="132">
        <f t="shared" si="34"/>
        <v>24000</v>
      </c>
      <c r="N1555" s="292">
        <v>2</v>
      </c>
      <c r="O1555" s="292">
        <v>12</v>
      </c>
      <c r="P1555" s="132">
        <f t="shared" si="35"/>
        <v>24000</v>
      </c>
      <c r="Q1555" s="292">
        <v>1</v>
      </c>
      <c r="R1555" s="292">
        <v>12</v>
      </c>
    </row>
    <row r="1556" spans="1:18" s="40" customFormat="1" ht="36" x14ac:dyDescent="0.2">
      <c r="A1556" s="322" t="s">
        <v>1712</v>
      </c>
      <c r="B1556" s="295" t="s">
        <v>8075</v>
      </c>
      <c r="C1556" s="297" t="s">
        <v>153</v>
      </c>
      <c r="D1556" s="297" t="s">
        <v>579</v>
      </c>
      <c r="E1556" s="439">
        <v>2000</v>
      </c>
      <c r="F1556" s="130" t="s">
        <v>1795</v>
      </c>
      <c r="G1556" s="104" t="s">
        <v>1796</v>
      </c>
      <c r="H1556" s="104" t="s">
        <v>579</v>
      </c>
      <c r="I1556" s="104" t="s">
        <v>1729</v>
      </c>
      <c r="J1556" s="297" t="s">
        <v>334</v>
      </c>
      <c r="K1556" s="292">
        <v>2</v>
      </c>
      <c r="L1556" s="292">
        <v>12</v>
      </c>
      <c r="M1556" s="132">
        <f t="shared" si="34"/>
        <v>24000</v>
      </c>
      <c r="N1556" s="292">
        <v>2</v>
      </c>
      <c r="O1556" s="292">
        <v>12</v>
      </c>
      <c r="P1556" s="132">
        <f t="shared" si="35"/>
        <v>24000</v>
      </c>
      <c r="Q1556" s="292">
        <v>1</v>
      </c>
      <c r="R1556" s="292">
        <v>12</v>
      </c>
    </row>
    <row r="1557" spans="1:18" s="40" customFormat="1" ht="36" x14ac:dyDescent="0.2">
      <c r="A1557" s="322" t="s">
        <v>1712</v>
      </c>
      <c r="B1557" s="295" t="s">
        <v>8075</v>
      </c>
      <c r="C1557" s="297" t="s">
        <v>153</v>
      </c>
      <c r="D1557" s="297" t="s">
        <v>1351</v>
      </c>
      <c r="E1557" s="439">
        <v>3300</v>
      </c>
      <c r="F1557" s="130" t="s">
        <v>1797</v>
      </c>
      <c r="G1557" s="104" t="s">
        <v>1798</v>
      </c>
      <c r="H1557" s="104" t="s">
        <v>1351</v>
      </c>
      <c r="I1557" s="104" t="s">
        <v>1729</v>
      </c>
      <c r="J1557" s="297" t="s">
        <v>334</v>
      </c>
      <c r="K1557" s="292">
        <v>2</v>
      </c>
      <c r="L1557" s="292">
        <v>12</v>
      </c>
      <c r="M1557" s="132">
        <f t="shared" si="34"/>
        <v>39600</v>
      </c>
      <c r="N1557" s="292">
        <v>2</v>
      </c>
      <c r="O1557" s="292">
        <v>12</v>
      </c>
      <c r="P1557" s="132">
        <f t="shared" si="35"/>
        <v>39600</v>
      </c>
      <c r="Q1557" s="292">
        <v>1</v>
      </c>
      <c r="R1557" s="292">
        <v>12</v>
      </c>
    </row>
    <row r="1558" spans="1:18" s="40" customFormat="1" ht="36" x14ac:dyDescent="0.2">
      <c r="A1558" s="322" t="s">
        <v>1712</v>
      </c>
      <c r="B1558" s="295" t="s">
        <v>8075</v>
      </c>
      <c r="C1558" s="297" t="s">
        <v>153</v>
      </c>
      <c r="D1558" s="297" t="s">
        <v>586</v>
      </c>
      <c r="E1558" s="439">
        <v>3300</v>
      </c>
      <c r="F1558" s="130" t="s">
        <v>1799</v>
      </c>
      <c r="G1558" s="104" t="s">
        <v>1800</v>
      </c>
      <c r="H1558" s="104" t="s">
        <v>586</v>
      </c>
      <c r="I1558" s="104" t="s">
        <v>1715</v>
      </c>
      <c r="J1558" s="297" t="s">
        <v>1636</v>
      </c>
      <c r="K1558" s="292">
        <v>2</v>
      </c>
      <c r="L1558" s="292">
        <v>12</v>
      </c>
      <c r="M1558" s="132">
        <f t="shared" si="34"/>
        <v>39600</v>
      </c>
      <c r="N1558" s="292">
        <v>2</v>
      </c>
      <c r="O1558" s="292">
        <v>12</v>
      </c>
      <c r="P1558" s="132">
        <f t="shared" si="35"/>
        <v>39600</v>
      </c>
      <c r="Q1558" s="292">
        <v>1</v>
      </c>
      <c r="R1558" s="292">
        <v>12</v>
      </c>
    </row>
    <row r="1559" spans="1:18" s="40" customFormat="1" ht="36" x14ac:dyDescent="0.2">
      <c r="A1559" s="322" t="s">
        <v>1712</v>
      </c>
      <c r="B1559" s="295" t="s">
        <v>8075</v>
      </c>
      <c r="C1559" s="297" t="s">
        <v>153</v>
      </c>
      <c r="D1559" s="297" t="s">
        <v>579</v>
      </c>
      <c r="E1559" s="439">
        <v>2000</v>
      </c>
      <c r="F1559" s="130" t="s">
        <v>1801</v>
      </c>
      <c r="G1559" s="104" t="s">
        <v>1802</v>
      </c>
      <c r="H1559" s="104" t="s">
        <v>579</v>
      </c>
      <c r="I1559" s="104" t="s">
        <v>1729</v>
      </c>
      <c r="J1559" s="297" t="s">
        <v>334</v>
      </c>
      <c r="K1559" s="292">
        <v>2</v>
      </c>
      <c r="L1559" s="292">
        <v>12</v>
      </c>
      <c r="M1559" s="132">
        <f t="shared" si="34"/>
        <v>24000</v>
      </c>
      <c r="N1559" s="292">
        <v>2</v>
      </c>
      <c r="O1559" s="292">
        <v>12</v>
      </c>
      <c r="P1559" s="132">
        <f t="shared" si="35"/>
        <v>24000</v>
      </c>
      <c r="Q1559" s="292">
        <v>1</v>
      </c>
      <c r="R1559" s="292">
        <v>12</v>
      </c>
    </row>
    <row r="1560" spans="1:18" s="40" customFormat="1" ht="36" x14ac:dyDescent="0.2">
      <c r="A1560" s="322" t="s">
        <v>1712</v>
      </c>
      <c r="B1560" s="295" t="s">
        <v>8075</v>
      </c>
      <c r="C1560" s="297" t="s">
        <v>153</v>
      </c>
      <c r="D1560" s="297" t="s">
        <v>579</v>
      </c>
      <c r="E1560" s="439">
        <v>2000</v>
      </c>
      <c r="F1560" s="130" t="s">
        <v>1803</v>
      </c>
      <c r="G1560" s="104" t="s">
        <v>1804</v>
      </c>
      <c r="H1560" s="104" t="s">
        <v>579</v>
      </c>
      <c r="I1560" s="104" t="s">
        <v>1729</v>
      </c>
      <c r="J1560" s="297" t="s">
        <v>334</v>
      </c>
      <c r="K1560" s="292">
        <v>2</v>
      </c>
      <c r="L1560" s="292">
        <v>12</v>
      </c>
      <c r="M1560" s="132">
        <f t="shared" si="34"/>
        <v>24000</v>
      </c>
      <c r="N1560" s="292">
        <v>2</v>
      </c>
      <c r="O1560" s="292">
        <v>12</v>
      </c>
      <c r="P1560" s="132">
        <f t="shared" si="35"/>
        <v>24000</v>
      </c>
      <c r="Q1560" s="292">
        <v>1</v>
      </c>
      <c r="R1560" s="292">
        <v>12</v>
      </c>
    </row>
    <row r="1561" spans="1:18" s="40" customFormat="1" ht="36" x14ac:dyDescent="0.2">
      <c r="A1561" s="322" t="s">
        <v>1712</v>
      </c>
      <c r="B1561" s="295" t="s">
        <v>8075</v>
      </c>
      <c r="C1561" s="297" t="s">
        <v>153</v>
      </c>
      <c r="D1561" s="297" t="s">
        <v>579</v>
      </c>
      <c r="E1561" s="439">
        <v>2000</v>
      </c>
      <c r="F1561" s="130" t="s">
        <v>1805</v>
      </c>
      <c r="G1561" s="104" t="s">
        <v>1806</v>
      </c>
      <c r="H1561" s="104" t="s">
        <v>579</v>
      </c>
      <c r="I1561" s="104" t="s">
        <v>1729</v>
      </c>
      <c r="J1561" s="297" t="s">
        <v>334</v>
      </c>
      <c r="K1561" s="292">
        <v>2</v>
      </c>
      <c r="L1561" s="292">
        <v>12</v>
      </c>
      <c r="M1561" s="132">
        <f t="shared" si="34"/>
        <v>24000</v>
      </c>
      <c r="N1561" s="292">
        <v>2</v>
      </c>
      <c r="O1561" s="292">
        <v>12</v>
      </c>
      <c r="P1561" s="132">
        <f t="shared" si="35"/>
        <v>24000</v>
      </c>
      <c r="Q1561" s="292">
        <v>1</v>
      </c>
      <c r="R1561" s="292">
        <v>12</v>
      </c>
    </row>
    <row r="1562" spans="1:18" s="40" customFormat="1" ht="36" x14ac:dyDescent="0.2">
      <c r="A1562" s="322" t="s">
        <v>1712</v>
      </c>
      <c r="B1562" s="295" t="s">
        <v>8075</v>
      </c>
      <c r="C1562" s="297" t="s">
        <v>153</v>
      </c>
      <c r="D1562" s="297" t="s">
        <v>579</v>
      </c>
      <c r="E1562" s="439">
        <v>2000</v>
      </c>
      <c r="F1562" s="130" t="s">
        <v>1807</v>
      </c>
      <c r="G1562" s="104" t="s">
        <v>1808</v>
      </c>
      <c r="H1562" s="104" t="s">
        <v>579</v>
      </c>
      <c r="I1562" s="104" t="s">
        <v>1729</v>
      </c>
      <c r="J1562" s="297" t="s">
        <v>334</v>
      </c>
      <c r="K1562" s="292">
        <v>2</v>
      </c>
      <c r="L1562" s="292">
        <v>12</v>
      </c>
      <c r="M1562" s="132">
        <f t="shared" si="34"/>
        <v>24000</v>
      </c>
      <c r="N1562" s="292">
        <v>2</v>
      </c>
      <c r="O1562" s="292">
        <v>12</v>
      </c>
      <c r="P1562" s="132">
        <f t="shared" si="35"/>
        <v>24000</v>
      </c>
      <c r="Q1562" s="292">
        <v>1</v>
      </c>
      <c r="R1562" s="292">
        <v>12</v>
      </c>
    </row>
    <row r="1563" spans="1:18" s="40" customFormat="1" ht="36" x14ac:dyDescent="0.2">
      <c r="A1563" s="322" t="s">
        <v>1712</v>
      </c>
      <c r="B1563" s="295" t="s">
        <v>8075</v>
      </c>
      <c r="C1563" s="297" t="s">
        <v>153</v>
      </c>
      <c r="D1563" s="297" t="s">
        <v>656</v>
      </c>
      <c r="E1563" s="439">
        <v>2300</v>
      </c>
      <c r="F1563" s="130" t="s">
        <v>1809</v>
      </c>
      <c r="G1563" s="104" t="s">
        <v>1810</v>
      </c>
      <c r="H1563" s="104" t="s">
        <v>656</v>
      </c>
      <c r="I1563" s="104" t="s">
        <v>1715</v>
      </c>
      <c r="J1563" s="297" t="s">
        <v>1636</v>
      </c>
      <c r="K1563" s="292">
        <v>1</v>
      </c>
      <c r="L1563" s="292">
        <v>12</v>
      </c>
      <c r="M1563" s="132">
        <f t="shared" si="34"/>
        <v>27600</v>
      </c>
      <c r="N1563" s="292">
        <v>1</v>
      </c>
      <c r="O1563" s="292">
        <v>12</v>
      </c>
      <c r="P1563" s="132">
        <f t="shared" si="35"/>
        <v>27600</v>
      </c>
      <c r="Q1563" s="292">
        <v>1</v>
      </c>
      <c r="R1563" s="292">
        <v>12</v>
      </c>
    </row>
    <row r="1564" spans="1:18" s="40" customFormat="1" ht="36" x14ac:dyDescent="0.2">
      <c r="A1564" s="322" t="s">
        <v>1712</v>
      </c>
      <c r="B1564" s="295" t="s">
        <v>8075</v>
      </c>
      <c r="C1564" s="297" t="s">
        <v>153</v>
      </c>
      <c r="D1564" s="297" t="s">
        <v>1811</v>
      </c>
      <c r="E1564" s="439">
        <v>2300</v>
      </c>
      <c r="F1564" s="130" t="s">
        <v>1812</v>
      </c>
      <c r="G1564" s="104" t="s">
        <v>1813</v>
      </c>
      <c r="H1564" s="104" t="s">
        <v>1811</v>
      </c>
      <c r="I1564" s="104" t="s">
        <v>1715</v>
      </c>
      <c r="J1564" s="297" t="s">
        <v>1636</v>
      </c>
      <c r="K1564" s="292">
        <v>1</v>
      </c>
      <c r="L1564" s="292">
        <v>12</v>
      </c>
      <c r="M1564" s="132">
        <f t="shared" si="34"/>
        <v>27600</v>
      </c>
      <c r="N1564" s="292">
        <v>1</v>
      </c>
      <c r="O1564" s="292">
        <v>12</v>
      </c>
      <c r="P1564" s="132">
        <f t="shared" si="35"/>
        <v>27600</v>
      </c>
      <c r="Q1564" s="292">
        <v>1</v>
      </c>
      <c r="R1564" s="292">
        <v>12</v>
      </c>
    </row>
    <row r="1565" spans="1:18" s="40" customFormat="1" ht="36" x14ac:dyDescent="0.2">
      <c r="A1565" s="322" t="s">
        <v>1712</v>
      </c>
      <c r="B1565" s="295" t="s">
        <v>8075</v>
      </c>
      <c r="C1565" s="297" t="s">
        <v>153</v>
      </c>
      <c r="D1565" s="297" t="s">
        <v>655</v>
      </c>
      <c r="E1565" s="439">
        <v>1350</v>
      </c>
      <c r="F1565" s="130" t="s">
        <v>1814</v>
      </c>
      <c r="G1565" s="104" t="s">
        <v>1815</v>
      </c>
      <c r="H1565" s="104" t="s">
        <v>655</v>
      </c>
      <c r="I1565" s="104" t="s">
        <v>651</v>
      </c>
      <c r="J1565" s="297" t="s">
        <v>1726</v>
      </c>
      <c r="K1565" s="292">
        <v>1</v>
      </c>
      <c r="L1565" s="292">
        <v>12</v>
      </c>
      <c r="M1565" s="132">
        <f t="shared" si="34"/>
        <v>16200</v>
      </c>
      <c r="N1565" s="292">
        <v>1</v>
      </c>
      <c r="O1565" s="292">
        <v>12</v>
      </c>
      <c r="P1565" s="132">
        <f t="shared" si="35"/>
        <v>16200</v>
      </c>
      <c r="Q1565" s="292">
        <v>1</v>
      </c>
      <c r="R1565" s="292">
        <v>12</v>
      </c>
    </row>
    <row r="1566" spans="1:18" s="40" customFormat="1" ht="36" x14ac:dyDescent="0.2">
      <c r="A1566" s="322" t="s">
        <v>1712</v>
      </c>
      <c r="B1566" s="295" t="s">
        <v>8075</v>
      </c>
      <c r="C1566" s="297" t="s">
        <v>153</v>
      </c>
      <c r="D1566" s="297" t="s">
        <v>1730</v>
      </c>
      <c r="E1566" s="439">
        <v>1600</v>
      </c>
      <c r="F1566" s="130" t="s">
        <v>1816</v>
      </c>
      <c r="G1566" s="104" t="s">
        <v>1817</v>
      </c>
      <c r="H1566" s="104" t="s">
        <v>1730</v>
      </c>
      <c r="I1566" s="104" t="s">
        <v>1729</v>
      </c>
      <c r="J1566" s="297" t="s">
        <v>334</v>
      </c>
      <c r="K1566" s="292">
        <v>1</v>
      </c>
      <c r="L1566" s="292">
        <v>12</v>
      </c>
      <c r="M1566" s="132">
        <f t="shared" si="34"/>
        <v>19200</v>
      </c>
      <c r="N1566" s="292">
        <v>1</v>
      </c>
      <c r="O1566" s="292">
        <v>12</v>
      </c>
      <c r="P1566" s="132">
        <f t="shared" si="35"/>
        <v>19200</v>
      </c>
      <c r="Q1566" s="292">
        <v>1</v>
      </c>
      <c r="R1566" s="292">
        <v>12</v>
      </c>
    </row>
    <row r="1567" spans="1:18" s="40" customFormat="1" ht="36" x14ac:dyDescent="0.2">
      <c r="A1567" s="322" t="s">
        <v>1712</v>
      </c>
      <c r="B1567" s="312" t="s">
        <v>8077</v>
      </c>
      <c r="C1567" s="297" t="s">
        <v>153</v>
      </c>
      <c r="D1567" s="297" t="s">
        <v>682</v>
      </c>
      <c r="E1567" s="439">
        <v>7000</v>
      </c>
      <c r="F1567" s="130" t="s">
        <v>1818</v>
      </c>
      <c r="G1567" s="104" t="s">
        <v>1819</v>
      </c>
      <c r="H1567" s="104" t="s">
        <v>682</v>
      </c>
      <c r="I1567" s="104" t="s">
        <v>1715</v>
      </c>
      <c r="J1567" s="297" t="s">
        <v>1636</v>
      </c>
      <c r="K1567" s="292">
        <v>4</v>
      </c>
      <c r="L1567" s="292">
        <v>12</v>
      </c>
      <c r="M1567" s="132">
        <f>L1567*E1567</f>
        <v>84000</v>
      </c>
      <c r="N1567" s="292">
        <v>6</v>
      </c>
      <c r="O1567" s="292">
        <v>12</v>
      </c>
      <c r="P1567" s="292">
        <f>E1567*12</f>
        <v>84000</v>
      </c>
      <c r="Q1567" s="292">
        <v>1</v>
      </c>
      <c r="R1567" s="292">
        <v>12</v>
      </c>
    </row>
    <row r="1568" spans="1:18" s="40" customFormat="1" ht="36" x14ac:dyDescent="0.2">
      <c r="A1568" s="322" t="s">
        <v>1712</v>
      </c>
      <c r="B1568" s="312" t="s">
        <v>8077</v>
      </c>
      <c r="C1568" s="297" t="s">
        <v>153</v>
      </c>
      <c r="D1568" s="297" t="s">
        <v>682</v>
      </c>
      <c r="E1568" s="439">
        <v>7000</v>
      </c>
      <c r="F1568" s="130" t="s">
        <v>1820</v>
      </c>
      <c r="G1568" s="104" t="s">
        <v>1821</v>
      </c>
      <c r="H1568" s="104" t="s">
        <v>682</v>
      </c>
      <c r="I1568" s="104" t="s">
        <v>1715</v>
      </c>
      <c r="J1568" s="297" t="s">
        <v>1636</v>
      </c>
      <c r="K1568" s="292">
        <v>4</v>
      </c>
      <c r="L1568" s="292">
        <v>12</v>
      </c>
      <c r="M1568" s="132">
        <f t="shared" ref="M1568:M1595" si="36">L1568*E1568</f>
        <v>84000</v>
      </c>
      <c r="N1568" s="292">
        <v>6</v>
      </c>
      <c r="O1568" s="292">
        <v>12</v>
      </c>
      <c r="P1568" s="292">
        <f t="shared" ref="P1568:P1595" si="37">E1568*12</f>
        <v>84000</v>
      </c>
      <c r="Q1568" s="292">
        <v>1</v>
      </c>
      <c r="R1568" s="292">
        <v>12</v>
      </c>
    </row>
    <row r="1569" spans="1:18" s="40" customFormat="1" ht="36" x14ac:dyDescent="0.2">
      <c r="A1569" s="322" t="s">
        <v>1712</v>
      </c>
      <c r="B1569" s="312" t="s">
        <v>8077</v>
      </c>
      <c r="C1569" s="297" t="s">
        <v>153</v>
      </c>
      <c r="D1569" s="297" t="s">
        <v>866</v>
      </c>
      <c r="E1569" s="439">
        <v>4000</v>
      </c>
      <c r="F1569" s="130" t="s">
        <v>1822</v>
      </c>
      <c r="G1569" s="104" t="s">
        <v>1823</v>
      </c>
      <c r="H1569" s="104" t="s">
        <v>866</v>
      </c>
      <c r="I1569" s="104" t="s">
        <v>1715</v>
      </c>
      <c r="J1569" s="297" t="s">
        <v>1636</v>
      </c>
      <c r="K1569" s="292">
        <v>4</v>
      </c>
      <c r="L1569" s="292">
        <v>12</v>
      </c>
      <c r="M1569" s="132">
        <f t="shared" si="36"/>
        <v>48000</v>
      </c>
      <c r="N1569" s="292">
        <v>6</v>
      </c>
      <c r="O1569" s="292">
        <v>12</v>
      </c>
      <c r="P1569" s="292">
        <f t="shared" si="37"/>
        <v>48000</v>
      </c>
      <c r="Q1569" s="292">
        <v>1</v>
      </c>
      <c r="R1569" s="292">
        <v>12</v>
      </c>
    </row>
    <row r="1570" spans="1:18" s="40" customFormat="1" ht="36" x14ac:dyDescent="0.2">
      <c r="A1570" s="322" t="s">
        <v>1712</v>
      </c>
      <c r="B1570" s="312" t="s">
        <v>8077</v>
      </c>
      <c r="C1570" s="297" t="s">
        <v>153</v>
      </c>
      <c r="D1570" s="297" t="s">
        <v>586</v>
      </c>
      <c r="E1570" s="439">
        <v>2300</v>
      </c>
      <c r="F1570" s="130" t="s">
        <v>1824</v>
      </c>
      <c r="G1570" s="104" t="s">
        <v>1825</v>
      </c>
      <c r="H1570" s="104" t="s">
        <v>586</v>
      </c>
      <c r="I1570" s="104" t="s">
        <v>1715</v>
      </c>
      <c r="J1570" s="297" t="s">
        <v>1636</v>
      </c>
      <c r="K1570" s="292">
        <v>4</v>
      </c>
      <c r="L1570" s="292">
        <v>12</v>
      </c>
      <c r="M1570" s="132">
        <f t="shared" si="36"/>
        <v>27600</v>
      </c>
      <c r="N1570" s="292">
        <v>6</v>
      </c>
      <c r="O1570" s="292">
        <v>12</v>
      </c>
      <c r="P1570" s="292">
        <f t="shared" si="37"/>
        <v>27600</v>
      </c>
      <c r="Q1570" s="292">
        <v>1</v>
      </c>
      <c r="R1570" s="292">
        <v>12</v>
      </c>
    </row>
    <row r="1571" spans="1:18" s="40" customFormat="1" ht="36" x14ac:dyDescent="0.2">
      <c r="A1571" s="322" t="s">
        <v>1712</v>
      </c>
      <c r="B1571" s="312" t="s">
        <v>8077</v>
      </c>
      <c r="C1571" s="297" t="s">
        <v>153</v>
      </c>
      <c r="D1571" s="297" t="s">
        <v>579</v>
      </c>
      <c r="E1571" s="439">
        <v>2100</v>
      </c>
      <c r="F1571" s="130" t="s">
        <v>1826</v>
      </c>
      <c r="G1571" s="104" t="s">
        <v>1827</v>
      </c>
      <c r="H1571" s="104" t="s">
        <v>579</v>
      </c>
      <c r="I1571" s="104" t="s">
        <v>1729</v>
      </c>
      <c r="J1571" s="297" t="s">
        <v>334</v>
      </c>
      <c r="K1571" s="292">
        <v>4</v>
      </c>
      <c r="L1571" s="292">
        <v>12</v>
      </c>
      <c r="M1571" s="132">
        <f t="shared" si="36"/>
        <v>25200</v>
      </c>
      <c r="N1571" s="292">
        <v>6</v>
      </c>
      <c r="O1571" s="292">
        <v>12</v>
      </c>
      <c r="P1571" s="292">
        <f t="shared" si="37"/>
        <v>25200</v>
      </c>
      <c r="Q1571" s="292">
        <v>1</v>
      </c>
      <c r="R1571" s="292">
        <v>12</v>
      </c>
    </row>
    <row r="1572" spans="1:18" s="40" customFormat="1" ht="36" x14ac:dyDescent="0.2">
      <c r="A1572" s="322" t="s">
        <v>1712</v>
      </c>
      <c r="B1572" s="312" t="s">
        <v>8077</v>
      </c>
      <c r="C1572" s="297" t="s">
        <v>153</v>
      </c>
      <c r="D1572" s="297" t="s">
        <v>682</v>
      </c>
      <c r="E1572" s="439">
        <v>7000</v>
      </c>
      <c r="F1572" s="130" t="s">
        <v>1828</v>
      </c>
      <c r="G1572" s="104" t="s">
        <v>1829</v>
      </c>
      <c r="H1572" s="104" t="s">
        <v>682</v>
      </c>
      <c r="I1572" s="104" t="s">
        <v>1715</v>
      </c>
      <c r="J1572" s="297" t="s">
        <v>1636</v>
      </c>
      <c r="K1572" s="292">
        <v>4</v>
      </c>
      <c r="L1572" s="292">
        <v>12</v>
      </c>
      <c r="M1572" s="132">
        <f t="shared" si="36"/>
        <v>84000</v>
      </c>
      <c r="N1572" s="292">
        <v>6</v>
      </c>
      <c r="O1572" s="292">
        <v>12</v>
      </c>
      <c r="P1572" s="292">
        <f t="shared" si="37"/>
        <v>84000</v>
      </c>
      <c r="Q1572" s="292">
        <v>1</v>
      </c>
      <c r="R1572" s="292">
        <v>12</v>
      </c>
    </row>
    <row r="1573" spans="1:18" s="40" customFormat="1" ht="36" x14ac:dyDescent="0.2">
      <c r="A1573" s="322" t="s">
        <v>1712</v>
      </c>
      <c r="B1573" s="312" t="s">
        <v>8077</v>
      </c>
      <c r="C1573" s="297" t="s">
        <v>153</v>
      </c>
      <c r="D1573" s="297" t="s">
        <v>586</v>
      </c>
      <c r="E1573" s="439">
        <v>4000</v>
      </c>
      <c r="F1573" s="130" t="s">
        <v>1830</v>
      </c>
      <c r="G1573" s="104" t="s">
        <v>1831</v>
      </c>
      <c r="H1573" s="104" t="s">
        <v>586</v>
      </c>
      <c r="I1573" s="104" t="s">
        <v>1715</v>
      </c>
      <c r="J1573" s="297" t="s">
        <v>1636</v>
      </c>
      <c r="K1573" s="292">
        <v>4</v>
      </c>
      <c r="L1573" s="292">
        <v>12</v>
      </c>
      <c r="M1573" s="132">
        <f t="shared" si="36"/>
        <v>48000</v>
      </c>
      <c r="N1573" s="292">
        <v>6</v>
      </c>
      <c r="O1573" s="292">
        <v>12</v>
      </c>
      <c r="P1573" s="292">
        <f t="shared" si="37"/>
        <v>48000</v>
      </c>
      <c r="Q1573" s="292">
        <v>1</v>
      </c>
      <c r="R1573" s="292">
        <v>12</v>
      </c>
    </row>
    <row r="1574" spans="1:18" s="40" customFormat="1" ht="36" x14ac:dyDescent="0.2">
      <c r="A1574" s="322" t="s">
        <v>1712</v>
      </c>
      <c r="B1574" s="312" t="s">
        <v>8077</v>
      </c>
      <c r="C1574" s="297" t="s">
        <v>153</v>
      </c>
      <c r="D1574" s="297" t="s">
        <v>586</v>
      </c>
      <c r="E1574" s="439">
        <v>4000</v>
      </c>
      <c r="F1574" s="130" t="s">
        <v>1832</v>
      </c>
      <c r="G1574" s="104" t="s">
        <v>1833</v>
      </c>
      <c r="H1574" s="104" t="s">
        <v>586</v>
      </c>
      <c r="I1574" s="104" t="s">
        <v>1715</v>
      </c>
      <c r="J1574" s="297" t="s">
        <v>1636</v>
      </c>
      <c r="K1574" s="292">
        <v>4</v>
      </c>
      <c r="L1574" s="292">
        <v>12</v>
      </c>
      <c r="M1574" s="132">
        <f t="shared" si="36"/>
        <v>48000</v>
      </c>
      <c r="N1574" s="292">
        <v>6</v>
      </c>
      <c r="O1574" s="292">
        <v>12</v>
      </c>
      <c r="P1574" s="292">
        <f t="shared" si="37"/>
        <v>48000</v>
      </c>
      <c r="Q1574" s="292">
        <v>1</v>
      </c>
      <c r="R1574" s="292">
        <v>12</v>
      </c>
    </row>
    <row r="1575" spans="1:18" s="40" customFormat="1" ht="36" x14ac:dyDescent="0.2">
      <c r="A1575" s="322" t="s">
        <v>1712</v>
      </c>
      <c r="B1575" s="312" t="s">
        <v>8077</v>
      </c>
      <c r="C1575" s="297" t="s">
        <v>153</v>
      </c>
      <c r="D1575" s="297" t="s">
        <v>1834</v>
      </c>
      <c r="E1575" s="439">
        <v>2500</v>
      </c>
      <c r="F1575" s="130" t="s">
        <v>1835</v>
      </c>
      <c r="G1575" s="104" t="s">
        <v>1836</v>
      </c>
      <c r="H1575" s="104" t="s">
        <v>1834</v>
      </c>
      <c r="I1575" s="104" t="s">
        <v>1729</v>
      </c>
      <c r="J1575" s="297" t="s">
        <v>334</v>
      </c>
      <c r="K1575" s="292">
        <v>4</v>
      </c>
      <c r="L1575" s="292">
        <v>12</v>
      </c>
      <c r="M1575" s="132">
        <f t="shared" si="36"/>
        <v>30000</v>
      </c>
      <c r="N1575" s="292">
        <v>6</v>
      </c>
      <c r="O1575" s="292">
        <v>12</v>
      </c>
      <c r="P1575" s="292">
        <f t="shared" si="37"/>
        <v>30000</v>
      </c>
      <c r="Q1575" s="292">
        <v>1</v>
      </c>
      <c r="R1575" s="292">
        <v>12</v>
      </c>
    </row>
    <row r="1576" spans="1:18" s="40" customFormat="1" ht="36" x14ac:dyDescent="0.2">
      <c r="A1576" s="322" t="s">
        <v>1712</v>
      </c>
      <c r="B1576" s="312" t="s">
        <v>8077</v>
      </c>
      <c r="C1576" s="297" t="s">
        <v>153</v>
      </c>
      <c r="D1576" s="297" t="s">
        <v>579</v>
      </c>
      <c r="E1576" s="439">
        <v>2100</v>
      </c>
      <c r="F1576" s="130" t="s">
        <v>1837</v>
      </c>
      <c r="G1576" s="104" t="s">
        <v>1838</v>
      </c>
      <c r="H1576" s="104" t="s">
        <v>579</v>
      </c>
      <c r="I1576" s="104" t="s">
        <v>1729</v>
      </c>
      <c r="J1576" s="297" t="s">
        <v>334</v>
      </c>
      <c r="K1576" s="292">
        <v>4</v>
      </c>
      <c r="L1576" s="292">
        <v>12</v>
      </c>
      <c r="M1576" s="132">
        <f t="shared" si="36"/>
        <v>25200</v>
      </c>
      <c r="N1576" s="292">
        <v>6</v>
      </c>
      <c r="O1576" s="292">
        <v>12</v>
      </c>
      <c r="P1576" s="292">
        <f t="shared" si="37"/>
        <v>25200</v>
      </c>
      <c r="Q1576" s="292">
        <v>1</v>
      </c>
      <c r="R1576" s="292">
        <v>12</v>
      </c>
    </row>
    <row r="1577" spans="1:18" s="40" customFormat="1" ht="36" x14ac:dyDescent="0.2">
      <c r="A1577" s="322" t="s">
        <v>1712</v>
      </c>
      <c r="B1577" s="312" t="s">
        <v>8077</v>
      </c>
      <c r="C1577" s="297" t="s">
        <v>153</v>
      </c>
      <c r="D1577" s="297" t="s">
        <v>648</v>
      </c>
      <c r="E1577" s="439">
        <v>3000</v>
      </c>
      <c r="F1577" s="130" t="s">
        <v>1839</v>
      </c>
      <c r="G1577" s="104" t="s">
        <v>1840</v>
      </c>
      <c r="H1577" s="104" t="s">
        <v>648</v>
      </c>
      <c r="I1577" s="104" t="s">
        <v>651</v>
      </c>
      <c r="J1577" s="297" t="s">
        <v>1726</v>
      </c>
      <c r="K1577" s="292">
        <v>4</v>
      </c>
      <c r="L1577" s="292">
        <v>12</v>
      </c>
      <c r="M1577" s="132">
        <f t="shared" si="36"/>
        <v>36000</v>
      </c>
      <c r="N1577" s="292">
        <v>6</v>
      </c>
      <c r="O1577" s="292">
        <v>12</v>
      </c>
      <c r="P1577" s="292">
        <f t="shared" si="37"/>
        <v>36000</v>
      </c>
      <c r="Q1577" s="292">
        <v>1</v>
      </c>
      <c r="R1577" s="292">
        <v>12</v>
      </c>
    </row>
    <row r="1578" spans="1:18" s="40" customFormat="1" ht="36" x14ac:dyDescent="0.2">
      <c r="A1578" s="322" t="s">
        <v>1712</v>
      </c>
      <c r="B1578" s="312" t="s">
        <v>8077</v>
      </c>
      <c r="C1578" s="297" t="s">
        <v>153</v>
      </c>
      <c r="D1578" s="297" t="s">
        <v>655</v>
      </c>
      <c r="E1578" s="439">
        <v>2000</v>
      </c>
      <c r="F1578" s="130" t="s">
        <v>1841</v>
      </c>
      <c r="G1578" s="104" t="s">
        <v>1842</v>
      </c>
      <c r="H1578" s="104" t="s">
        <v>655</v>
      </c>
      <c r="I1578" s="104" t="s">
        <v>651</v>
      </c>
      <c r="J1578" s="297" t="s">
        <v>1726</v>
      </c>
      <c r="K1578" s="292">
        <v>4</v>
      </c>
      <c r="L1578" s="292">
        <v>12</v>
      </c>
      <c r="M1578" s="132">
        <f t="shared" si="36"/>
        <v>24000</v>
      </c>
      <c r="N1578" s="292">
        <v>6</v>
      </c>
      <c r="O1578" s="292">
        <v>12</v>
      </c>
      <c r="P1578" s="292">
        <f t="shared" si="37"/>
        <v>24000</v>
      </c>
      <c r="Q1578" s="292">
        <v>1</v>
      </c>
      <c r="R1578" s="292">
        <v>12</v>
      </c>
    </row>
    <row r="1579" spans="1:18" s="40" customFormat="1" ht="36" x14ac:dyDescent="0.2">
      <c r="A1579" s="322" t="s">
        <v>1712</v>
      </c>
      <c r="B1579" s="312" t="s">
        <v>8077</v>
      </c>
      <c r="C1579" s="297" t="s">
        <v>153</v>
      </c>
      <c r="D1579" s="297" t="s">
        <v>682</v>
      </c>
      <c r="E1579" s="439">
        <v>7000</v>
      </c>
      <c r="F1579" s="130" t="s">
        <v>1843</v>
      </c>
      <c r="G1579" s="104" t="s">
        <v>1844</v>
      </c>
      <c r="H1579" s="104" t="s">
        <v>682</v>
      </c>
      <c r="I1579" s="104" t="s">
        <v>1715</v>
      </c>
      <c r="J1579" s="297" t="s">
        <v>1636</v>
      </c>
      <c r="K1579" s="292">
        <v>4</v>
      </c>
      <c r="L1579" s="292">
        <v>12</v>
      </c>
      <c r="M1579" s="132">
        <f t="shared" si="36"/>
        <v>84000</v>
      </c>
      <c r="N1579" s="292">
        <v>6</v>
      </c>
      <c r="O1579" s="292">
        <v>12</v>
      </c>
      <c r="P1579" s="292">
        <f t="shared" si="37"/>
        <v>84000</v>
      </c>
      <c r="Q1579" s="292">
        <v>1</v>
      </c>
      <c r="R1579" s="292">
        <v>12</v>
      </c>
    </row>
    <row r="1580" spans="1:18" s="40" customFormat="1" ht="36" x14ac:dyDescent="0.2">
      <c r="A1580" s="322" t="s">
        <v>1712</v>
      </c>
      <c r="B1580" s="312" t="s">
        <v>8077</v>
      </c>
      <c r="C1580" s="297" t="s">
        <v>153</v>
      </c>
      <c r="D1580" s="297" t="s">
        <v>866</v>
      </c>
      <c r="E1580" s="439">
        <v>4000</v>
      </c>
      <c r="F1580" s="130" t="s">
        <v>1845</v>
      </c>
      <c r="G1580" s="104" t="s">
        <v>1846</v>
      </c>
      <c r="H1580" s="104" t="s">
        <v>866</v>
      </c>
      <c r="I1580" s="104" t="s">
        <v>1715</v>
      </c>
      <c r="J1580" s="297" t="s">
        <v>1636</v>
      </c>
      <c r="K1580" s="292">
        <v>4</v>
      </c>
      <c r="L1580" s="292">
        <v>12</v>
      </c>
      <c r="M1580" s="132">
        <f t="shared" si="36"/>
        <v>48000</v>
      </c>
      <c r="N1580" s="292">
        <v>6</v>
      </c>
      <c r="O1580" s="292">
        <v>12</v>
      </c>
      <c r="P1580" s="292">
        <f t="shared" si="37"/>
        <v>48000</v>
      </c>
      <c r="Q1580" s="292">
        <v>1</v>
      </c>
      <c r="R1580" s="292">
        <v>12</v>
      </c>
    </row>
    <row r="1581" spans="1:18" s="40" customFormat="1" ht="36" x14ac:dyDescent="0.2">
      <c r="A1581" s="322" t="s">
        <v>1712</v>
      </c>
      <c r="B1581" s="312" t="s">
        <v>8077</v>
      </c>
      <c r="C1581" s="297" t="s">
        <v>153</v>
      </c>
      <c r="D1581" s="297" t="s">
        <v>586</v>
      </c>
      <c r="E1581" s="439">
        <v>4000</v>
      </c>
      <c r="F1581" s="130" t="s">
        <v>1847</v>
      </c>
      <c r="G1581" s="104" t="s">
        <v>1848</v>
      </c>
      <c r="H1581" s="104" t="s">
        <v>586</v>
      </c>
      <c r="I1581" s="104" t="s">
        <v>1715</v>
      </c>
      <c r="J1581" s="297" t="s">
        <v>1636</v>
      </c>
      <c r="K1581" s="292">
        <v>4</v>
      </c>
      <c r="L1581" s="292">
        <v>12</v>
      </c>
      <c r="M1581" s="132">
        <f t="shared" si="36"/>
        <v>48000</v>
      </c>
      <c r="N1581" s="292">
        <v>6</v>
      </c>
      <c r="O1581" s="292">
        <v>12</v>
      </c>
      <c r="P1581" s="292">
        <f t="shared" si="37"/>
        <v>48000</v>
      </c>
      <c r="Q1581" s="292">
        <v>1</v>
      </c>
      <c r="R1581" s="292">
        <v>12</v>
      </c>
    </row>
    <row r="1582" spans="1:18" s="40" customFormat="1" ht="36" x14ac:dyDescent="0.2">
      <c r="A1582" s="322" t="s">
        <v>1712</v>
      </c>
      <c r="B1582" s="312" t="s">
        <v>8077</v>
      </c>
      <c r="C1582" s="297" t="s">
        <v>153</v>
      </c>
      <c r="D1582" s="297" t="s">
        <v>586</v>
      </c>
      <c r="E1582" s="439">
        <v>4000</v>
      </c>
      <c r="F1582" s="130" t="s">
        <v>1849</v>
      </c>
      <c r="G1582" s="104" t="s">
        <v>1850</v>
      </c>
      <c r="H1582" s="104" t="s">
        <v>586</v>
      </c>
      <c r="I1582" s="104" t="s">
        <v>1715</v>
      </c>
      <c r="J1582" s="297" t="s">
        <v>1636</v>
      </c>
      <c r="K1582" s="292">
        <v>4</v>
      </c>
      <c r="L1582" s="292">
        <v>12</v>
      </c>
      <c r="M1582" s="132">
        <f t="shared" si="36"/>
        <v>48000</v>
      </c>
      <c r="N1582" s="292">
        <v>6</v>
      </c>
      <c r="O1582" s="292">
        <v>12</v>
      </c>
      <c r="P1582" s="292">
        <f t="shared" si="37"/>
        <v>48000</v>
      </c>
      <c r="Q1582" s="292">
        <v>1</v>
      </c>
      <c r="R1582" s="292">
        <v>12</v>
      </c>
    </row>
    <row r="1583" spans="1:18" s="40" customFormat="1" ht="36" x14ac:dyDescent="0.2">
      <c r="A1583" s="322" t="s">
        <v>1712</v>
      </c>
      <c r="B1583" s="312" t="s">
        <v>8077</v>
      </c>
      <c r="C1583" s="297" t="s">
        <v>153</v>
      </c>
      <c r="D1583" s="297" t="s">
        <v>648</v>
      </c>
      <c r="E1583" s="439">
        <v>3000</v>
      </c>
      <c r="F1583" s="130" t="s">
        <v>1851</v>
      </c>
      <c r="G1583" s="104" t="s">
        <v>1852</v>
      </c>
      <c r="H1583" s="104" t="s">
        <v>648</v>
      </c>
      <c r="I1583" s="104" t="s">
        <v>651</v>
      </c>
      <c r="J1583" s="297" t="s">
        <v>1726</v>
      </c>
      <c r="K1583" s="292">
        <v>4</v>
      </c>
      <c r="L1583" s="292">
        <v>12</v>
      </c>
      <c r="M1583" s="132">
        <f t="shared" si="36"/>
        <v>36000</v>
      </c>
      <c r="N1583" s="292">
        <v>6</v>
      </c>
      <c r="O1583" s="292">
        <v>12</v>
      </c>
      <c r="P1583" s="292">
        <f t="shared" si="37"/>
        <v>36000</v>
      </c>
      <c r="Q1583" s="292">
        <v>1</v>
      </c>
      <c r="R1583" s="292">
        <v>12</v>
      </c>
    </row>
    <row r="1584" spans="1:18" s="40" customFormat="1" ht="36" x14ac:dyDescent="0.2">
      <c r="A1584" s="322" t="s">
        <v>1712</v>
      </c>
      <c r="B1584" s="312" t="s">
        <v>8077</v>
      </c>
      <c r="C1584" s="297" t="s">
        <v>153</v>
      </c>
      <c r="D1584" s="297" t="s">
        <v>682</v>
      </c>
      <c r="E1584" s="439">
        <v>7000</v>
      </c>
      <c r="F1584" s="130" t="s">
        <v>1853</v>
      </c>
      <c r="G1584" s="104" t="s">
        <v>1854</v>
      </c>
      <c r="H1584" s="104" t="s">
        <v>682</v>
      </c>
      <c r="I1584" s="104" t="s">
        <v>1715</v>
      </c>
      <c r="J1584" s="297" t="s">
        <v>1636</v>
      </c>
      <c r="K1584" s="292">
        <v>4</v>
      </c>
      <c r="L1584" s="292">
        <v>12</v>
      </c>
      <c r="M1584" s="132">
        <f t="shared" si="36"/>
        <v>84000</v>
      </c>
      <c r="N1584" s="292">
        <v>6</v>
      </c>
      <c r="O1584" s="292">
        <v>12</v>
      </c>
      <c r="P1584" s="292">
        <f t="shared" si="37"/>
        <v>84000</v>
      </c>
      <c r="Q1584" s="292">
        <v>1</v>
      </c>
      <c r="R1584" s="292">
        <v>12</v>
      </c>
    </row>
    <row r="1585" spans="1:18" s="40" customFormat="1" ht="36" x14ac:dyDescent="0.2">
      <c r="A1585" s="322" t="s">
        <v>1712</v>
      </c>
      <c r="B1585" s="312" t="s">
        <v>8077</v>
      </c>
      <c r="C1585" s="297" t="s">
        <v>153</v>
      </c>
      <c r="D1585" s="297" t="s">
        <v>655</v>
      </c>
      <c r="E1585" s="439">
        <v>2000</v>
      </c>
      <c r="F1585" s="130" t="s">
        <v>1855</v>
      </c>
      <c r="G1585" s="297" t="s">
        <v>1856</v>
      </c>
      <c r="H1585" s="297" t="s">
        <v>655</v>
      </c>
      <c r="I1585" s="104" t="s">
        <v>651</v>
      </c>
      <c r="J1585" s="297" t="s">
        <v>1726</v>
      </c>
      <c r="K1585" s="292">
        <v>4</v>
      </c>
      <c r="L1585" s="292">
        <v>12</v>
      </c>
      <c r="M1585" s="132">
        <f t="shared" si="36"/>
        <v>24000</v>
      </c>
      <c r="N1585" s="292">
        <v>6</v>
      </c>
      <c r="O1585" s="292">
        <v>12</v>
      </c>
      <c r="P1585" s="292">
        <f t="shared" si="37"/>
        <v>24000</v>
      </c>
      <c r="Q1585" s="292">
        <v>1</v>
      </c>
      <c r="R1585" s="292">
        <v>12</v>
      </c>
    </row>
    <row r="1586" spans="1:18" s="40" customFormat="1" ht="36" x14ac:dyDescent="0.2">
      <c r="A1586" s="322" t="s">
        <v>1712</v>
      </c>
      <c r="B1586" s="312" t="s">
        <v>8077</v>
      </c>
      <c r="C1586" s="297" t="s">
        <v>153</v>
      </c>
      <c r="D1586" s="297" t="s">
        <v>579</v>
      </c>
      <c r="E1586" s="439">
        <v>2100</v>
      </c>
      <c r="F1586" s="130" t="s">
        <v>1857</v>
      </c>
      <c r="G1586" s="297" t="s">
        <v>1858</v>
      </c>
      <c r="H1586" s="297" t="s">
        <v>579</v>
      </c>
      <c r="I1586" s="104" t="s">
        <v>1729</v>
      </c>
      <c r="J1586" s="297" t="s">
        <v>334</v>
      </c>
      <c r="K1586" s="292">
        <v>4</v>
      </c>
      <c r="L1586" s="292">
        <v>12</v>
      </c>
      <c r="M1586" s="132">
        <f t="shared" si="36"/>
        <v>25200</v>
      </c>
      <c r="N1586" s="292">
        <v>6</v>
      </c>
      <c r="O1586" s="292">
        <v>12</v>
      </c>
      <c r="P1586" s="292">
        <f t="shared" si="37"/>
        <v>25200</v>
      </c>
      <c r="Q1586" s="292">
        <v>1</v>
      </c>
      <c r="R1586" s="292">
        <v>12</v>
      </c>
    </row>
    <row r="1587" spans="1:18" s="40" customFormat="1" ht="36" x14ac:dyDescent="0.2">
      <c r="A1587" s="322" t="s">
        <v>1712</v>
      </c>
      <c r="B1587" s="312" t="s">
        <v>8077</v>
      </c>
      <c r="C1587" s="297" t="s">
        <v>153</v>
      </c>
      <c r="D1587" s="297" t="s">
        <v>866</v>
      </c>
      <c r="E1587" s="439">
        <v>4000</v>
      </c>
      <c r="F1587" s="130" t="s">
        <v>1859</v>
      </c>
      <c r="G1587" s="297" t="s">
        <v>1860</v>
      </c>
      <c r="H1587" s="297" t="s">
        <v>866</v>
      </c>
      <c r="I1587" s="104" t="s">
        <v>1715</v>
      </c>
      <c r="J1587" s="297" t="s">
        <v>1636</v>
      </c>
      <c r="K1587" s="292">
        <v>4</v>
      </c>
      <c r="L1587" s="292">
        <v>12</v>
      </c>
      <c r="M1587" s="132">
        <f t="shared" si="36"/>
        <v>48000</v>
      </c>
      <c r="N1587" s="292">
        <v>6</v>
      </c>
      <c r="O1587" s="292">
        <v>12</v>
      </c>
      <c r="P1587" s="292">
        <f t="shared" si="37"/>
        <v>48000</v>
      </c>
      <c r="Q1587" s="292">
        <v>1</v>
      </c>
      <c r="R1587" s="292">
        <v>12</v>
      </c>
    </row>
    <row r="1588" spans="1:18" s="40" customFormat="1" ht="36" x14ac:dyDescent="0.2">
      <c r="A1588" s="322" t="s">
        <v>1712</v>
      </c>
      <c r="B1588" s="312" t="s">
        <v>8077</v>
      </c>
      <c r="C1588" s="297" t="s">
        <v>153</v>
      </c>
      <c r="D1588" s="297" t="s">
        <v>579</v>
      </c>
      <c r="E1588" s="439">
        <v>2100</v>
      </c>
      <c r="F1588" s="130" t="s">
        <v>1861</v>
      </c>
      <c r="G1588" s="297" t="s">
        <v>1862</v>
      </c>
      <c r="H1588" s="297" t="s">
        <v>579</v>
      </c>
      <c r="I1588" s="104" t="s">
        <v>1729</v>
      </c>
      <c r="J1588" s="297" t="s">
        <v>334</v>
      </c>
      <c r="K1588" s="292">
        <v>4</v>
      </c>
      <c r="L1588" s="292">
        <v>12</v>
      </c>
      <c r="M1588" s="132">
        <f t="shared" si="36"/>
        <v>25200</v>
      </c>
      <c r="N1588" s="292">
        <v>6</v>
      </c>
      <c r="O1588" s="292">
        <v>12</v>
      </c>
      <c r="P1588" s="292">
        <f t="shared" si="37"/>
        <v>25200</v>
      </c>
      <c r="Q1588" s="292">
        <v>1</v>
      </c>
      <c r="R1588" s="292">
        <v>12</v>
      </c>
    </row>
    <row r="1589" spans="1:18" s="40" customFormat="1" ht="36" x14ac:dyDescent="0.2">
      <c r="A1589" s="322" t="s">
        <v>1712</v>
      </c>
      <c r="B1589" s="312" t="s">
        <v>8077</v>
      </c>
      <c r="C1589" s="297" t="s">
        <v>153</v>
      </c>
      <c r="D1589" s="297" t="s">
        <v>648</v>
      </c>
      <c r="E1589" s="439">
        <v>3000</v>
      </c>
      <c r="F1589" s="130" t="s">
        <v>1863</v>
      </c>
      <c r="G1589" s="297" t="s">
        <v>1864</v>
      </c>
      <c r="H1589" s="297" t="s">
        <v>648</v>
      </c>
      <c r="I1589" s="104" t="s">
        <v>651</v>
      </c>
      <c r="J1589" s="297" t="s">
        <v>1726</v>
      </c>
      <c r="K1589" s="292">
        <v>4</v>
      </c>
      <c r="L1589" s="292">
        <v>12</v>
      </c>
      <c r="M1589" s="132">
        <f t="shared" si="36"/>
        <v>36000</v>
      </c>
      <c r="N1589" s="292">
        <v>6</v>
      </c>
      <c r="O1589" s="292">
        <v>12</v>
      </c>
      <c r="P1589" s="292">
        <f t="shared" si="37"/>
        <v>36000</v>
      </c>
      <c r="Q1589" s="292">
        <v>1</v>
      </c>
      <c r="R1589" s="292">
        <v>12</v>
      </c>
    </row>
    <row r="1590" spans="1:18" s="40" customFormat="1" ht="36" x14ac:dyDescent="0.2">
      <c r="A1590" s="322" t="s">
        <v>1712</v>
      </c>
      <c r="B1590" s="312" t="s">
        <v>8077</v>
      </c>
      <c r="C1590" s="297" t="s">
        <v>153</v>
      </c>
      <c r="D1590" s="297" t="s">
        <v>648</v>
      </c>
      <c r="E1590" s="439">
        <v>3000</v>
      </c>
      <c r="F1590" s="130" t="s">
        <v>1865</v>
      </c>
      <c r="G1590" s="297" t="s">
        <v>1866</v>
      </c>
      <c r="H1590" s="297" t="s">
        <v>648</v>
      </c>
      <c r="I1590" s="104" t="s">
        <v>651</v>
      </c>
      <c r="J1590" s="297" t="s">
        <v>1726</v>
      </c>
      <c r="K1590" s="292">
        <v>4</v>
      </c>
      <c r="L1590" s="292">
        <v>12</v>
      </c>
      <c r="M1590" s="132">
        <f t="shared" si="36"/>
        <v>36000</v>
      </c>
      <c r="N1590" s="292">
        <v>6</v>
      </c>
      <c r="O1590" s="292">
        <v>12</v>
      </c>
      <c r="P1590" s="292">
        <f t="shared" si="37"/>
        <v>36000</v>
      </c>
      <c r="Q1590" s="292">
        <v>1</v>
      </c>
      <c r="R1590" s="292">
        <v>12</v>
      </c>
    </row>
    <row r="1591" spans="1:18" s="40" customFormat="1" ht="36" x14ac:dyDescent="0.2">
      <c r="A1591" s="322" t="s">
        <v>1712</v>
      </c>
      <c r="B1591" s="312" t="s">
        <v>8077</v>
      </c>
      <c r="C1591" s="297" t="s">
        <v>153</v>
      </c>
      <c r="D1591" s="297" t="s">
        <v>586</v>
      </c>
      <c r="E1591" s="439">
        <v>4000</v>
      </c>
      <c r="F1591" s="130" t="s">
        <v>1867</v>
      </c>
      <c r="G1591" s="297" t="s">
        <v>1868</v>
      </c>
      <c r="H1591" s="297" t="s">
        <v>586</v>
      </c>
      <c r="I1591" s="104" t="s">
        <v>1715</v>
      </c>
      <c r="J1591" s="297" t="s">
        <v>1636</v>
      </c>
      <c r="K1591" s="292">
        <v>4</v>
      </c>
      <c r="L1591" s="292">
        <v>12</v>
      </c>
      <c r="M1591" s="132">
        <f t="shared" si="36"/>
        <v>48000</v>
      </c>
      <c r="N1591" s="292">
        <v>6</v>
      </c>
      <c r="O1591" s="292">
        <v>12</v>
      </c>
      <c r="P1591" s="292">
        <f t="shared" si="37"/>
        <v>48000</v>
      </c>
      <c r="Q1591" s="292">
        <v>1</v>
      </c>
      <c r="R1591" s="292">
        <v>12</v>
      </c>
    </row>
    <row r="1592" spans="1:18" s="40" customFormat="1" ht="36" x14ac:dyDescent="0.2">
      <c r="A1592" s="322" t="s">
        <v>1712</v>
      </c>
      <c r="B1592" s="312" t="s">
        <v>8077</v>
      </c>
      <c r="C1592" s="297" t="s">
        <v>153</v>
      </c>
      <c r="D1592" s="297" t="s">
        <v>579</v>
      </c>
      <c r="E1592" s="439">
        <v>2100</v>
      </c>
      <c r="F1592" s="130" t="s">
        <v>1869</v>
      </c>
      <c r="G1592" s="297" t="s">
        <v>1870</v>
      </c>
      <c r="H1592" s="297" t="s">
        <v>579</v>
      </c>
      <c r="I1592" s="104" t="s">
        <v>1729</v>
      </c>
      <c r="J1592" s="297" t="s">
        <v>334</v>
      </c>
      <c r="K1592" s="292">
        <v>4</v>
      </c>
      <c r="L1592" s="292">
        <v>12</v>
      </c>
      <c r="M1592" s="132">
        <f t="shared" si="36"/>
        <v>25200</v>
      </c>
      <c r="N1592" s="292">
        <v>6</v>
      </c>
      <c r="O1592" s="292">
        <v>12</v>
      </c>
      <c r="P1592" s="292">
        <f t="shared" si="37"/>
        <v>25200</v>
      </c>
      <c r="Q1592" s="292">
        <v>1</v>
      </c>
      <c r="R1592" s="292">
        <v>12</v>
      </c>
    </row>
    <row r="1593" spans="1:18" s="40" customFormat="1" ht="36" x14ac:dyDescent="0.2">
      <c r="A1593" s="322" t="s">
        <v>1712</v>
      </c>
      <c r="B1593" s="312" t="s">
        <v>8077</v>
      </c>
      <c r="C1593" s="297" t="s">
        <v>153</v>
      </c>
      <c r="D1593" s="297" t="s">
        <v>717</v>
      </c>
      <c r="E1593" s="439">
        <v>3000</v>
      </c>
      <c r="F1593" s="130" t="s">
        <v>1871</v>
      </c>
      <c r="G1593" s="297" t="s">
        <v>1872</v>
      </c>
      <c r="H1593" s="297" t="s">
        <v>717</v>
      </c>
      <c r="I1593" s="104" t="s">
        <v>1729</v>
      </c>
      <c r="J1593" s="297" t="s">
        <v>334</v>
      </c>
      <c r="K1593" s="292">
        <v>4</v>
      </c>
      <c r="L1593" s="292">
        <v>12</v>
      </c>
      <c r="M1593" s="132">
        <f t="shared" si="36"/>
        <v>36000</v>
      </c>
      <c r="N1593" s="292">
        <v>6</v>
      </c>
      <c r="O1593" s="292">
        <v>12</v>
      </c>
      <c r="P1593" s="292">
        <f t="shared" si="37"/>
        <v>36000</v>
      </c>
      <c r="Q1593" s="292">
        <v>1</v>
      </c>
      <c r="R1593" s="292">
        <v>12</v>
      </c>
    </row>
    <row r="1594" spans="1:18" s="40" customFormat="1" ht="36" x14ac:dyDescent="0.2">
      <c r="A1594" s="322" t="s">
        <v>1712</v>
      </c>
      <c r="B1594" s="312" t="s">
        <v>8077</v>
      </c>
      <c r="C1594" s="297" t="s">
        <v>153</v>
      </c>
      <c r="D1594" s="297" t="s">
        <v>648</v>
      </c>
      <c r="E1594" s="439">
        <v>3000</v>
      </c>
      <c r="F1594" s="130" t="s">
        <v>1873</v>
      </c>
      <c r="G1594" s="297" t="s">
        <v>1874</v>
      </c>
      <c r="H1594" s="297" t="s">
        <v>648</v>
      </c>
      <c r="I1594" s="104" t="s">
        <v>651</v>
      </c>
      <c r="J1594" s="297" t="s">
        <v>1726</v>
      </c>
      <c r="K1594" s="292">
        <v>4</v>
      </c>
      <c r="L1594" s="292">
        <v>12</v>
      </c>
      <c r="M1594" s="132">
        <f t="shared" si="36"/>
        <v>36000</v>
      </c>
      <c r="N1594" s="292">
        <v>6</v>
      </c>
      <c r="O1594" s="292">
        <v>12</v>
      </c>
      <c r="P1594" s="292">
        <f t="shared" si="37"/>
        <v>36000</v>
      </c>
      <c r="Q1594" s="292">
        <v>1</v>
      </c>
      <c r="R1594" s="292">
        <v>12</v>
      </c>
    </row>
    <row r="1595" spans="1:18" s="40" customFormat="1" ht="36" x14ac:dyDescent="0.2">
      <c r="A1595" s="322" t="s">
        <v>1712</v>
      </c>
      <c r="B1595" s="312" t="s">
        <v>8077</v>
      </c>
      <c r="C1595" s="297" t="s">
        <v>153</v>
      </c>
      <c r="D1595" s="297" t="s">
        <v>656</v>
      </c>
      <c r="E1595" s="439">
        <v>3500</v>
      </c>
      <c r="F1595" s="130" t="s">
        <v>1875</v>
      </c>
      <c r="G1595" s="297" t="s">
        <v>1876</v>
      </c>
      <c r="H1595" s="297" t="s">
        <v>656</v>
      </c>
      <c r="I1595" s="104" t="s">
        <v>1715</v>
      </c>
      <c r="J1595" s="297" t="s">
        <v>1636</v>
      </c>
      <c r="K1595" s="292">
        <v>4</v>
      </c>
      <c r="L1595" s="292">
        <v>12</v>
      </c>
      <c r="M1595" s="132">
        <f t="shared" si="36"/>
        <v>42000</v>
      </c>
      <c r="N1595" s="292">
        <v>6</v>
      </c>
      <c r="O1595" s="292">
        <v>12</v>
      </c>
      <c r="P1595" s="292">
        <f t="shared" si="37"/>
        <v>42000</v>
      </c>
      <c r="Q1595" s="292">
        <v>1</v>
      </c>
      <c r="R1595" s="292">
        <v>12</v>
      </c>
    </row>
    <row r="1596" spans="1:18" s="40" customFormat="1" ht="24" x14ac:dyDescent="0.2">
      <c r="A1596" s="304" t="s">
        <v>1877</v>
      </c>
      <c r="B1596" s="295" t="s">
        <v>8075</v>
      </c>
      <c r="C1596" s="291" t="s">
        <v>1878</v>
      </c>
      <c r="D1596" s="291" t="s">
        <v>1879</v>
      </c>
      <c r="E1596" s="305">
        <v>2665</v>
      </c>
      <c r="F1596" s="305">
        <v>70587414</v>
      </c>
      <c r="G1596" s="104" t="s">
        <v>1880</v>
      </c>
      <c r="H1596" s="291" t="s">
        <v>625</v>
      </c>
      <c r="I1596" s="104" t="s">
        <v>307</v>
      </c>
      <c r="J1596" s="297"/>
      <c r="K1596" s="132"/>
      <c r="L1596" s="132"/>
      <c r="M1596" s="132"/>
      <c r="N1596" s="132">
        <v>1</v>
      </c>
      <c r="O1596" s="132">
        <v>1</v>
      </c>
      <c r="P1596" s="132">
        <f>E1596*O1596</f>
        <v>2665</v>
      </c>
      <c r="Q1596" s="132">
        <v>2</v>
      </c>
      <c r="R1596" s="132">
        <v>12</v>
      </c>
    </row>
    <row r="1597" spans="1:18" s="40" customFormat="1" ht="36" x14ac:dyDescent="0.2">
      <c r="A1597" s="304" t="s">
        <v>1877</v>
      </c>
      <c r="B1597" s="295" t="s">
        <v>8075</v>
      </c>
      <c r="C1597" s="291" t="s">
        <v>1878</v>
      </c>
      <c r="D1597" s="291" t="s">
        <v>1881</v>
      </c>
      <c r="E1597" s="305">
        <v>3680</v>
      </c>
      <c r="F1597" s="305">
        <v>42360068</v>
      </c>
      <c r="G1597" s="104" t="s">
        <v>1882</v>
      </c>
      <c r="H1597" s="291" t="s">
        <v>1883</v>
      </c>
      <c r="I1597" s="104" t="s">
        <v>318</v>
      </c>
      <c r="J1597" s="297"/>
      <c r="K1597" s="132"/>
      <c r="L1597" s="132"/>
      <c r="M1597" s="132"/>
      <c r="N1597" s="132">
        <v>1</v>
      </c>
      <c r="O1597" s="132">
        <v>1</v>
      </c>
      <c r="P1597" s="132">
        <f t="shared" ref="P1597:P1599" si="38">E1597*O1597</f>
        <v>3680</v>
      </c>
      <c r="Q1597" s="132">
        <v>2</v>
      </c>
      <c r="R1597" s="132">
        <v>12</v>
      </c>
    </row>
    <row r="1598" spans="1:18" s="40" customFormat="1" ht="24" x14ac:dyDescent="0.2">
      <c r="A1598" s="304" t="s">
        <v>1877</v>
      </c>
      <c r="B1598" s="295" t="s">
        <v>8075</v>
      </c>
      <c r="C1598" s="291" t="s">
        <v>1878</v>
      </c>
      <c r="D1598" s="291" t="s">
        <v>310</v>
      </c>
      <c r="E1598" s="305">
        <v>2665</v>
      </c>
      <c r="F1598" s="305">
        <v>47074594</v>
      </c>
      <c r="G1598" s="104" t="s">
        <v>1884</v>
      </c>
      <c r="H1598" s="291" t="s">
        <v>665</v>
      </c>
      <c r="I1598" s="104" t="s">
        <v>307</v>
      </c>
      <c r="J1598" s="297"/>
      <c r="K1598" s="132"/>
      <c r="L1598" s="132"/>
      <c r="M1598" s="132"/>
      <c r="N1598" s="132">
        <v>1</v>
      </c>
      <c r="O1598" s="132">
        <v>6</v>
      </c>
      <c r="P1598" s="132">
        <f t="shared" si="38"/>
        <v>15990</v>
      </c>
      <c r="Q1598" s="132">
        <v>2</v>
      </c>
      <c r="R1598" s="132">
        <v>12</v>
      </c>
    </row>
    <row r="1599" spans="1:18" s="40" customFormat="1" ht="36" x14ac:dyDescent="0.2">
      <c r="A1599" s="304" t="s">
        <v>1877</v>
      </c>
      <c r="B1599" s="295" t="s">
        <v>8075</v>
      </c>
      <c r="C1599" s="291" t="s">
        <v>1885</v>
      </c>
      <c r="D1599" s="291" t="s">
        <v>1886</v>
      </c>
      <c r="E1599" s="305">
        <v>5500</v>
      </c>
      <c r="F1599" s="305">
        <v>42217840</v>
      </c>
      <c r="G1599" s="104" t="s">
        <v>1887</v>
      </c>
      <c r="H1599" s="291" t="s">
        <v>1883</v>
      </c>
      <c r="I1599" s="104" t="s">
        <v>307</v>
      </c>
      <c r="J1599" s="297"/>
      <c r="K1599" s="132"/>
      <c r="L1599" s="132"/>
      <c r="M1599" s="132"/>
      <c r="N1599" s="132">
        <v>1</v>
      </c>
      <c r="O1599" s="132">
        <v>1</v>
      </c>
      <c r="P1599" s="132">
        <f t="shared" si="38"/>
        <v>5500</v>
      </c>
      <c r="Q1599" s="132">
        <v>2</v>
      </c>
      <c r="R1599" s="132">
        <v>12</v>
      </c>
    </row>
    <row r="1600" spans="1:18" s="40" customFormat="1" ht="24" x14ac:dyDescent="0.2">
      <c r="A1600" s="304" t="s">
        <v>1877</v>
      </c>
      <c r="B1600" s="295" t="s">
        <v>8075</v>
      </c>
      <c r="C1600" s="291" t="s">
        <v>1878</v>
      </c>
      <c r="D1600" s="291" t="s">
        <v>1879</v>
      </c>
      <c r="E1600" s="305">
        <v>2665</v>
      </c>
      <c r="F1600" s="305">
        <v>80068201</v>
      </c>
      <c r="G1600" s="104" t="s">
        <v>1888</v>
      </c>
      <c r="H1600" s="291" t="s">
        <v>662</v>
      </c>
      <c r="I1600" s="104" t="s">
        <v>314</v>
      </c>
      <c r="J1600" s="297"/>
      <c r="K1600" s="132">
        <v>1</v>
      </c>
      <c r="L1600" s="132">
        <v>5</v>
      </c>
      <c r="M1600" s="132">
        <f t="shared" ref="M1600:M1603" si="39">E1600*L1600</f>
        <v>13325</v>
      </c>
      <c r="N1600" s="132"/>
      <c r="O1600" s="132"/>
      <c r="P1600" s="132"/>
      <c r="Q1600" s="132"/>
      <c r="R1600" s="132"/>
    </row>
    <row r="1601" spans="1:18" s="40" customFormat="1" ht="24" x14ac:dyDescent="0.2">
      <c r="A1601" s="304" t="s">
        <v>1877</v>
      </c>
      <c r="B1601" s="295" t="s">
        <v>8075</v>
      </c>
      <c r="C1601" s="291" t="s">
        <v>1878</v>
      </c>
      <c r="D1601" s="291" t="s">
        <v>317</v>
      </c>
      <c r="E1601" s="305">
        <v>2665</v>
      </c>
      <c r="F1601" s="305">
        <v>46602521</v>
      </c>
      <c r="G1601" s="104" t="s">
        <v>1889</v>
      </c>
      <c r="H1601" s="291" t="s">
        <v>1890</v>
      </c>
      <c r="I1601" s="104" t="s">
        <v>307</v>
      </c>
      <c r="J1601" s="297"/>
      <c r="K1601" s="132">
        <v>1</v>
      </c>
      <c r="L1601" s="132">
        <v>5</v>
      </c>
      <c r="M1601" s="132">
        <f t="shared" si="39"/>
        <v>13325</v>
      </c>
      <c r="N1601" s="132"/>
      <c r="O1601" s="132"/>
      <c r="P1601" s="132"/>
      <c r="Q1601" s="132"/>
      <c r="R1601" s="132"/>
    </row>
    <row r="1602" spans="1:18" s="40" customFormat="1" ht="36" x14ac:dyDescent="0.2">
      <c r="A1602" s="304" t="s">
        <v>1877</v>
      </c>
      <c r="B1602" s="295" t="s">
        <v>8075</v>
      </c>
      <c r="C1602" s="291" t="s">
        <v>1885</v>
      </c>
      <c r="D1602" s="291" t="s">
        <v>1886</v>
      </c>
      <c r="E1602" s="305">
        <v>5500</v>
      </c>
      <c r="F1602" s="305">
        <v>31176363</v>
      </c>
      <c r="G1602" s="104" t="s">
        <v>1891</v>
      </c>
      <c r="H1602" s="291" t="s">
        <v>1892</v>
      </c>
      <c r="I1602" s="104" t="s">
        <v>318</v>
      </c>
      <c r="J1602" s="297"/>
      <c r="K1602" s="132">
        <v>1</v>
      </c>
      <c r="L1602" s="132">
        <v>5</v>
      </c>
      <c r="M1602" s="132">
        <f t="shared" si="39"/>
        <v>27500</v>
      </c>
      <c r="N1602" s="132"/>
      <c r="O1602" s="132"/>
      <c r="P1602" s="132"/>
      <c r="Q1602" s="132"/>
      <c r="R1602" s="132"/>
    </row>
    <row r="1603" spans="1:18" s="40" customFormat="1" ht="36" x14ac:dyDescent="0.2">
      <c r="A1603" s="304" t="s">
        <v>1877</v>
      </c>
      <c r="B1603" s="295" t="s">
        <v>8075</v>
      </c>
      <c r="C1603" s="291" t="s">
        <v>1878</v>
      </c>
      <c r="D1603" s="291" t="s">
        <v>1893</v>
      </c>
      <c r="E1603" s="305">
        <v>3680</v>
      </c>
      <c r="F1603" s="305">
        <v>42470077</v>
      </c>
      <c r="G1603" s="104" t="s">
        <v>1894</v>
      </c>
      <c r="H1603" s="291" t="s">
        <v>1883</v>
      </c>
      <c r="I1603" s="297" t="s">
        <v>318</v>
      </c>
      <c r="J1603" s="297"/>
      <c r="K1603" s="132">
        <v>1</v>
      </c>
      <c r="L1603" s="132">
        <v>2</v>
      </c>
      <c r="M1603" s="132">
        <f t="shared" si="39"/>
        <v>7360</v>
      </c>
      <c r="N1603" s="132"/>
      <c r="O1603" s="132"/>
      <c r="P1603" s="132"/>
      <c r="Q1603" s="132"/>
      <c r="R1603" s="132"/>
    </row>
    <row r="1604" spans="1:18" s="40" customFormat="1" x14ac:dyDescent="0.2">
      <c r="A1604" s="462" t="s">
        <v>328</v>
      </c>
      <c r="B1604" s="295" t="s">
        <v>8075</v>
      </c>
      <c r="C1604" s="297" t="s">
        <v>413</v>
      </c>
      <c r="D1604" s="293" t="s">
        <v>414</v>
      </c>
      <c r="E1604" s="305" t="s">
        <v>331</v>
      </c>
      <c r="F1604" s="135" t="s">
        <v>415</v>
      </c>
      <c r="G1604" s="293" t="s">
        <v>416</v>
      </c>
      <c r="H1604" s="297" t="s">
        <v>417</v>
      </c>
      <c r="I1604" s="297" t="s">
        <v>417</v>
      </c>
      <c r="J1604" s="297" t="s">
        <v>417</v>
      </c>
      <c r="K1604" s="289" t="s">
        <v>418</v>
      </c>
      <c r="L1604" s="131" t="s">
        <v>419</v>
      </c>
      <c r="M1604" s="138">
        <v>1150</v>
      </c>
      <c r="N1604" s="131"/>
      <c r="O1604" s="131"/>
      <c r="P1604" s="131"/>
      <c r="Q1604" s="131"/>
      <c r="R1604" s="131"/>
    </row>
    <row r="1605" spans="1:18" s="40" customFormat="1" x14ac:dyDescent="0.2">
      <c r="A1605" s="462" t="s">
        <v>328</v>
      </c>
      <c r="B1605" s="295" t="s">
        <v>8075</v>
      </c>
      <c r="C1605" s="297" t="s">
        <v>413</v>
      </c>
      <c r="D1605" s="293" t="s">
        <v>420</v>
      </c>
      <c r="E1605" s="305" t="s">
        <v>331</v>
      </c>
      <c r="F1605" s="135" t="s">
        <v>421</v>
      </c>
      <c r="G1605" s="293" t="s">
        <v>422</v>
      </c>
      <c r="H1605" s="297" t="s">
        <v>417</v>
      </c>
      <c r="I1605" s="297" t="s">
        <v>417</v>
      </c>
      <c r="J1605" s="297" t="s">
        <v>417</v>
      </c>
      <c r="K1605" s="289" t="s">
        <v>423</v>
      </c>
      <c r="L1605" s="131" t="s">
        <v>419</v>
      </c>
      <c r="M1605" s="138">
        <v>1150</v>
      </c>
      <c r="N1605" s="131"/>
      <c r="O1605" s="131"/>
      <c r="P1605" s="131"/>
      <c r="Q1605" s="131"/>
      <c r="R1605" s="131"/>
    </row>
    <row r="1606" spans="1:18" s="40" customFormat="1" x14ac:dyDescent="0.2">
      <c r="A1606" s="462" t="s">
        <v>328</v>
      </c>
      <c r="B1606" s="295" t="s">
        <v>8075</v>
      </c>
      <c r="C1606" s="297" t="s">
        <v>413</v>
      </c>
      <c r="D1606" s="293" t="s">
        <v>424</v>
      </c>
      <c r="E1606" s="305" t="s">
        <v>331</v>
      </c>
      <c r="F1606" s="135" t="s">
        <v>425</v>
      </c>
      <c r="G1606" s="293" t="s">
        <v>426</v>
      </c>
      <c r="H1606" s="297" t="s">
        <v>417</v>
      </c>
      <c r="I1606" s="297" t="s">
        <v>417</v>
      </c>
      <c r="J1606" s="297" t="s">
        <v>417</v>
      </c>
      <c r="K1606" s="289" t="s">
        <v>427</v>
      </c>
      <c r="L1606" s="131" t="s">
        <v>419</v>
      </c>
      <c r="M1606" s="290">
        <v>1150</v>
      </c>
      <c r="N1606" s="131"/>
      <c r="O1606" s="131"/>
      <c r="P1606" s="131"/>
      <c r="Q1606" s="131"/>
      <c r="R1606" s="131"/>
    </row>
    <row r="1607" spans="1:18" s="40" customFormat="1" x14ac:dyDescent="0.2">
      <c r="A1607" s="462" t="s">
        <v>328</v>
      </c>
      <c r="B1607" s="295" t="s">
        <v>8075</v>
      </c>
      <c r="C1607" s="297" t="s">
        <v>413</v>
      </c>
      <c r="D1607" s="293" t="s">
        <v>428</v>
      </c>
      <c r="E1607" s="305" t="s">
        <v>331</v>
      </c>
      <c r="F1607" s="135" t="s">
        <v>429</v>
      </c>
      <c r="G1607" s="293" t="s">
        <v>430</v>
      </c>
      <c r="H1607" s="297" t="s">
        <v>417</v>
      </c>
      <c r="I1607" s="297" t="s">
        <v>417</v>
      </c>
      <c r="J1607" s="297" t="s">
        <v>417</v>
      </c>
      <c r="K1607" s="289" t="s">
        <v>431</v>
      </c>
      <c r="L1607" s="131" t="s">
        <v>419</v>
      </c>
      <c r="M1607" s="138">
        <v>1150</v>
      </c>
      <c r="N1607" s="131"/>
      <c r="O1607" s="131"/>
      <c r="P1607" s="131"/>
      <c r="Q1607" s="131"/>
      <c r="R1607" s="131"/>
    </row>
    <row r="1608" spans="1:18" s="40" customFormat="1" x14ac:dyDescent="0.2">
      <c r="A1608" s="462" t="s">
        <v>328</v>
      </c>
      <c r="B1608" s="295" t="s">
        <v>8075</v>
      </c>
      <c r="C1608" s="297" t="s">
        <v>413</v>
      </c>
      <c r="D1608" s="293" t="s">
        <v>432</v>
      </c>
      <c r="E1608" s="305" t="s">
        <v>331</v>
      </c>
      <c r="F1608" s="135" t="s">
        <v>433</v>
      </c>
      <c r="G1608" s="293" t="s">
        <v>434</v>
      </c>
      <c r="H1608" s="297" t="s">
        <v>317</v>
      </c>
      <c r="I1608" s="297" t="s">
        <v>317</v>
      </c>
      <c r="J1608" s="297" t="s">
        <v>317</v>
      </c>
      <c r="K1608" s="289" t="s">
        <v>435</v>
      </c>
      <c r="L1608" s="131" t="s">
        <v>419</v>
      </c>
      <c r="M1608" s="138">
        <v>3500</v>
      </c>
      <c r="N1608" s="131"/>
      <c r="O1608" s="131"/>
      <c r="P1608" s="131"/>
      <c r="Q1608" s="131"/>
      <c r="R1608" s="131"/>
    </row>
    <row r="1609" spans="1:18" s="40" customFormat="1" x14ac:dyDescent="0.2">
      <c r="A1609" s="462" t="s">
        <v>328</v>
      </c>
      <c r="B1609" s="295" t="s">
        <v>8075</v>
      </c>
      <c r="C1609" s="297" t="s">
        <v>413</v>
      </c>
      <c r="D1609" s="293" t="s">
        <v>317</v>
      </c>
      <c r="E1609" s="305" t="s">
        <v>331</v>
      </c>
      <c r="F1609" s="135" t="s">
        <v>436</v>
      </c>
      <c r="G1609" s="293" t="s">
        <v>437</v>
      </c>
      <c r="H1609" s="297" t="s">
        <v>317</v>
      </c>
      <c r="I1609" s="297" t="s">
        <v>317</v>
      </c>
      <c r="J1609" s="297" t="s">
        <v>317</v>
      </c>
      <c r="K1609" s="289" t="s">
        <v>438</v>
      </c>
      <c r="L1609" s="131" t="s">
        <v>439</v>
      </c>
      <c r="M1609" s="290">
        <v>3000</v>
      </c>
      <c r="N1609" s="131"/>
      <c r="O1609" s="131"/>
      <c r="P1609" s="131"/>
      <c r="Q1609" s="131"/>
      <c r="R1609" s="131"/>
    </row>
    <row r="1610" spans="1:18" s="40" customFormat="1" x14ac:dyDescent="0.2">
      <c r="A1610" s="462" t="s">
        <v>328</v>
      </c>
      <c r="B1610" s="295" t="s">
        <v>8075</v>
      </c>
      <c r="C1610" s="297" t="s">
        <v>413</v>
      </c>
      <c r="D1610" s="293" t="s">
        <v>440</v>
      </c>
      <c r="E1610" s="305" t="s">
        <v>331</v>
      </c>
      <c r="F1610" s="135" t="s">
        <v>441</v>
      </c>
      <c r="G1610" s="293" t="s">
        <v>442</v>
      </c>
      <c r="H1610" s="297" t="s">
        <v>443</v>
      </c>
      <c r="I1610" s="297" t="s">
        <v>443</v>
      </c>
      <c r="J1610" s="297" t="s">
        <v>443</v>
      </c>
      <c r="K1610" s="289" t="s">
        <v>444</v>
      </c>
      <c r="L1610" s="131" t="s">
        <v>419</v>
      </c>
      <c r="M1610" s="290">
        <v>3000</v>
      </c>
      <c r="N1610" s="131"/>
      <c r="O1610" s="131"/>
      <c r="P1610" s="131"/>
      <c r="Q1610" s="131"/>
      <c r="R1610" s="131"/>
    </row>
    <row r="1611" spans="1:18" s="40" customFormat="1" x14ac:dyDescent="0.2">
      <c r="A1611" s="462" t="s">
        <v>328</v>
      </c>
      <c r="B1611" s="295" t="s">
        <v>8075</v>
      </c>
      <c r="C1611" s="297" t="s">
        <v>413</v>
      </c>
      <c r="D1611" s="293" t="s">
        <v>445</v>
      </c>
      <c r="E1611" s="305" t="s">
        <v>331</v>
      </c>
      <c r="F1611" s="135" t="s">
        <v>446</v>
      </c>
      <c r="G1611" s="293" t="s">
        <v>447</v>
      </c>
      <c r="H1611" s="297" t="s">
        <v>317</v>
      </c>
      <c r="I1611" s="297" t="s">
        <v>317</v>
      </c>
      <c r="J1611" s="297" t="s">
        <v>317</v>
      </c>
      <c r="K1611" s="289" t="s">
        <v>448</v>
      </c>
      <c r="L1611" s="131" t="s">
        <v>419</v>
      </c>
      <c r="M1611" s="290">
        <v>3000</v>
      </c>
      <c r="N1611" s="131"/>
      <c r="O1611" s="131"/>
      <c r="P1611" s="131"/>
      <c r="Q1611" s="131"/>
      <c r="R1611" s="131"/>
    </row>
    <row r="1612" spans="1:18" s="40" customFormat="1" x14ac:dyDescent="0.2">
      <c r="A1612" s="462" t="s">
        <v>328</v>
      </c>
      <c r="B1612" s="295" t="s">
        <v>8075</v>
      </c>
      <c r="C1612" s="297" t="s">
        <v>413</v>
      </c>
      <c r="D1612" s="293" t="s">
        <v>449</v>
      </c>
      <c r="E1612" s="305" t="s">
        <v>331</v>
      </c>
      <c r="F1612" s="135" t="s">
        <v>450</v>
      </c>
      <c r="G1612" s="293" t="s">
        <v>451</v>
      </c>
      <c r="H1612" s="297" t="s">
        <v>452</v>
      </c>
      <c r="I1612" s="297" t="s">
        <v>353</v>
      </c>
      <c r="J1612" s="297" t="s">
        <v>354</v>
      </c>
      <c r="K1612" s="289" t="s">
        <v>453</v>
      </c>
      <c r="L1612" s="131" t="s">
        <v>454</v>
      </c>
      <c r="M1612" s="290">
        <v>3500</v>
      </c>
      <c r="N1612" s="131"/>
      <c r="O1612" s="131"/>
      <c r="P1612" s="131"/>
      <c r="Q1612" s="131"/>
      <c r="R1612" s="131"/>
    </row>
    <row r="1613" spans="1:18" s="40" customFormat="1" x14ac:dyDescent="0.2">
      <c r="A1613" s="462" t="s">
        <v>328</v>
      </c>
      <c r="B1613" s="295" t="s">
        <v>8075</v>
      </c>
      <c r="C1613" s="297" t="s">
        <v>413</v>
      </c>
      <c r="D1613" s="293" t="s">
        <v>317</v>
      </c>
      <c r="E1613" s="305" t="s">
        <v>331</v>
      </c>
      <c r="F1613" s="135" t="s">
        <v>455</v>
      </c>
      <c r="G1613" s="293" t="s">
        <v>456</v>
      </c>
      <c r="H1613" s="297"/>
      <c r="I1613" s="297" t="s">
        <v>317</v>
      </c>
      <c r="J1613" s="297" t="s">
        <v>317</v>
      </c>
      <c r="K1613" s="289" t="s">
        <v>457</v>
      </c>
      <c r="L1613" s="131" t="s">
        <v>458</v>
      </c>
      <c r="M1613" s="290">
        <v>3000</v>
      </c>
      <c r="N1613" s="131"/>
      <c r="O1613" s="131"/>
      <c r="P1613" s="131"/>
      <c r="Q1613" s="131"/>
      <c r="R1613" s="131"/>
    </row>
    <row r="1614" spans="1:18" s="40" customFormat="1" x14ac:dyDescent="0.2">
      <c r="A1614" s="462" t="s">
        <v>328</v>
      </c>
      <c r="B1614" s="295" t="s">
        <v>8075</v>
      </c>
      <c r="C1614" s="297" t="s">
        <v>413</v>
      </c>
      <c r="D1614" s="297" t="s">
        <v>449</v>
      </c>
      <c r="E1614" s="305" t="s">
        <v>331</v>
      </c>
      <c r="F1614" s="130" t="s">
        <v>450</v>
      </c>
      <c r="G1614" s="297" t="s">
        <v>459</v>
      </c>
      <c r="H1614" s="297" t="s">
        <v>352</v>
      </c>
      <c r="I1614" s="297" t="s">
        <v>353</v>
      </c>
      <c r="J1614" s="297" t="s">
        <v>353</v>
      </c>
      <c r="K1614" s="130"/>
      <c r="L1614" s="130"/>
      <c r="M1614" s="130"/>
      <c r="N1614" s="130" t="s">
        <v>460</v>
      </c>
      <c r="O1614" s="130" t="s">
        <v>461</v>
      </c>
      <c r="P1614" s="130">
        <v>3500</v>
      </c>
      <c r="Q1614" s="131"/>
      <c r="R1614" s="131"/>
    </row>
    <row r="1615" spans="1:18" s="40" customFormat="1" x14ac:dyDescent="0.2">
      <c r="A1615" s="462" t="s">
        <v>328</v>
      </c>
      <c r="B1615" s="295" t="s">
        <v>8075</v>
      </c>
      <c r="C1615" s="297" t="s">
        <v>413</v>
      </c>
      <c r="D1615" s="297" t="s">
        <v>462</v>
      </c>
      <c r="E1615" s="305" t="s">
        <v>331</v>
      </c>
      <c r="F1615" s="130" t="s">
        <v>463</v>
      </c>
      <c r="G1615" s="297" t="s">
        <v>464</v>
      </c>
      <c r="H1615" s="297" t="s">
        <v>352</v>
      </c>
      <c r="I1615" s="297" t="s">
        <v>353</v>
      </c>
      <c r="J1615" s="297" t="s">
        <v>353</v>
      </c>
      <c r="K1615" s="130"/>
      <c r="L1615" s="130"/>
      <c r="M1615" s="130"/>
      <c r="N1615" s="130" t="s">
        <v>465</v>
      </c>
      <c r="O1615" s="130" t="s">
        <v>461</v>
      </c>
      <c r="P1615" s="130">
        <v>4000</v>
      </c>
      <c r="Q1615" s="131"/>
      <c r="R1615" s="131"/>
    </row>
    <row r="1616" spans="1:18" s="40" customFormat="1" x14ac:dyDescent="0.2">
      <c r="A1616" s="462" t="s">
        <v>328</v>
      </c>
      <c r="B1616" s="295" t="s">
        <v>8075</v>
      </c>
      <c r="C1616" s="297" t="s">
        <v>413</v>
      </c>
      <c r="D1616" s="297" t="s">
        <v>466</v>
      </c>
      <c r="E1616" s="305" t="s">
        <v>331</v>
      </c>
      <c r="F1616" s="130" t="s">
        <v>467</v>
      </c>
      <c r="G1616" s="297" t="s">
        <v>468</v>
      </c>
      <c r="H1616" s="297" t="s">
        <v>352</v>
      </c>
      <c r="I1616" s="297" t="s">
        <v>353</v>
      </c>
      <c r="J1616" s="297" t="s">
        <v>353</v>
      </c>
      <c r="K1616" s="130"/>
      <c r="L1616" s="130"/>
      <c r="M1616" s="130"/>
      <c r="N1616" s="130" t="s">
        <v>469</v>
      </c>
      <c r="O1616" s="130" t="s">
        <v>461</v>
      </c>
      <c r="P1616" s="130">
        <v>4000</v>
      </c>
      <c r="Q1616" s="131"/>
      <c r="R1616" s="131"/>
    </row>
    <row r="1617" spans="1:18" s="40" customFormat="1" x14ac:dyDescent="0.2">
      <c r="A1617" s="462" t="s">
        <v>328</v>
      </c>
      <c r="B1617" s="295" t="s">
        <v>8075</v>
      </c>
      <c r="C1617" s="297" t="s">
        <v>413</v>
      </c>
      <c r="D1617" s="297" t="s">
        <v>470</v>
      </c>
      <c r="E1617" s="305" t="s">
        <v>331</v>
      </c>
      <c r="F1617" s="130" t="s">
        <v>471</v>
      </c>
      <c r="G1617" s="297" t="s">
        <v>472</v>
      </c>
      <c r="H1617" s="297" t="s">
        <v>352</v>
      </c>
      <c r="I1617" s="297" t="s">
        <v>353</v>
      </c>
      <c r="J1617" s="297" t="s">
        <v>353</v>
      </c>
      <c r="K1617" s="130"/>
      <c r="L1617" s="130"/>
      <c r="M1617" s="130"/>
      <c r="N1617" s="130" t="s">
        <v>473</v>
      </c>
      <c r="O1617" s="130" t="s">
        <v>461</v>
      </c>
      <c r="P1617" s="130">
        <v>3000</v>
      </c>
      <c r="Q1617" s="131"/>
      <c r="R1617" s="131"/>
    </row>
    <row r="1618" spans="1:18" s="40" customFormat="1" x14ac:dyDescent="0.2">
      <c r="A1618" s="462" t="s">
        <v>328</v>
      </c>
      <c r="B1618" s="295" t="s">
        <v>8075</v>
      </c>
      <c r="C1618" s="297" t="s">
        <v>413</v>
      </c>
      <c r="D1618" s="297" t="s">
        <v>466</v>
      </c>
      <c r="E1618" s="305" t="s">
        <v>331</v>
      </c>
      <c r="F1618" s="130" t="s">
        <v>474</v>
      </c>
      <c r="G1618" s="297" t="s">
        <v>475</v>
      </c>
      <c r="H1618" s="297" t="s">
        <v>352</v>
      </c>
      <c r="I1618" s="297" t="s">
        <v>353</v>
      </c>
      <c r="J1618" s="297" t="s">
        <v>353</v>
      </c>
      <c r="K1618" s="130"/>
      <c r="L1618" s="130"/>
      <c r="M1618" s="130"/>
      <c r="N1618" s="130" t="s">
        <v>476</v>
      </c>
      <c r="O1618" s="130" t="s">
        <v>461</v>
      </c>
      <c r="P1618" s="130">
        <v>4000</v>
      </c>
      <c r="Q1618" s="131"/>
      <c r="R1618" s="131"/>
    </row>
    <row r="1619" spans="1:18" s="40" customFormat="1" x14ac:dyDescent="0.2">
      <c r="A1619" s="462" t="s">
        <v>328</v>
      </c>
      <c r="B1619" s="295" t="s">
        <v>8075</v>
      </c>
      <c r="C1619" s="297" t="s">
        <v>413</v>
      </c>
      <c r="D1619" s="297" t="s">
        <v>477</v>
      </c>
      <c r="E1619" s="305" t="s">
        <v>331</v>
      </c>
      <c r="F1619" s="130" t="s">
        <v>478</v>
      </c>
      <c r="G1619" s="297" t="s">
        <v>479</v>
      </c>
      <c r="H1619" s="297" t="s">
        <v>480</v>
      </c>
      <c r="I1619" s="297" t="s">
        <v>480</v>
      </c>
      <c r="J1619" s="297" t="s">
        <v>480</v>
      </c>
      <c r="K1619" s="130"/>
      <c r="L1619" s="130"/>
      <c r="M1619" s="130"/>
      <c r="N1619" s="130" t="s">
        <v>481</v>
      </c>
      <c r="O1619" s="130" t="s">
        <v>461</v>
      </c>
      <c r="P1619" s="130">
        <v>3000</v>
      </c>
      <c r="Q1619" s="131"/>
      <c r="R1619" s="131"/>
    </row>
    <row r="1620" spans="1:18" s="40" customFormat="1" x14ac:dyDescent="0.2">
      <c r="A1620" s="462" t="s">
        <v>328</v>
      </c>
      <c r="B1620" s="295" t="s">
        <v>8075</v>
      </c>
      <c r="C1620" s="297" t="s">
        <v>413</v>
      </c>
      <c r="D1620" s="297" t="s">
        <v>482</v>
      </c>
      <c r="E1620" s="305" t="s">
        <v>331</v>
      </c>
      <c r="F1620" s="130" t="s">
        <v>483</v>
      </c>
      <c r="G1620" s="297" t="s">
        <v>484</v>
      </c>
      <c r="H1620" s="297" t="s">
        <v>352</v>
      </c>
      <c r="I1620" s="297" t="s">
        <v>352</v>
      </c>
      <c r="J1620" s="297" t="s">
        <v>352</v>
      </c>
      <c r="K1620" s="130"/>
      <c r="L1620" s="130"/>
      <c r="M1620" s="130"/>
      <c r="N1620" s="130" t="s">
        <v>485</v>
      </c>
      <c r="O1620" s="130" t="s">
        <v>461</v>
      </c>
      <c r="P1620" s="130">
        <v>2000</v>
      </c>
      <c r="Q1620" s="131"/>
      <c r="R1620" s="131"/>
    </row>
    <row r="1621" spans="1:18" s="40" customFormat="1" x14ac:dyDescent="0.2">
      <c r="A1621" s="462" t="s">
        <v>328</v>
      </c>
      <c r="B1621" s="295" t="s">
        <v>8075</v>
      </c>
      <c r="C1621" s="297" t="s">
        <v>413</v>
      </c>
      <c r="D1621" s="297" t="s">
        <v>486</v>
      </c>
      <c r="E1621" s="305" t="s">
        <v>331</v>
      </c>
      <c r="F1621" s="130" t="s">
        <v>487</v>
      </c>
      <c r="G1621" s="297" t="s">
        <v>488</v>
      </c>
      <c r="H1621" s="297" t="s">
        <v>352</v>
      </c>
      <c r="I1621" s="297" t="s">
        <v>352</v>
      </c>
      <c r="J1621" s="297" t="s">
        <v>352</v>
      </c>
      <c r="K1621" s="130"/>
      <c r="L1621" s="130"/>
      <c r="M1621" s="130"/>
      <c r="N1621" s="130" t="s">
        <v>489</v>
      </c>
      <c r="O1621" s="130" t="s">
        <v>461</v>
      </c>
      <c r="P1621" s="130">
        <v>4000</v>
      </c>
      <c r="Q1621" s="131"/>
      <c r="R1621" s="131"/>
    </row>
    <row r="1622" spans="1:18" s="40" customFormat="1" x14ac:dyDescent="0.2">
      <c r="A1622" s="462" t="s">
        <v>328</v>
      </c>
      <c r="B1622" s="295" t="s">
        <v>8075</v>
      </c>
      <c r="C1622" s="297" t="s">
        <v>413</v>
      </c>
      <c r="D1622" s="297" t="s">
        <v>482</v>
      </c>
      <c r="E1622" s="305" t="s">
        <v>331</v>
      </c>
      <c r="F1622" s="130" t="s">
        <v>415</v>
      </c>
      <c r="G1622" s="297" t="s">
        <v>490</v>
      </c>
      <c r="H1622" s="297" t="s">
        <v>352</v>
      </c>
      <c r="I1622" s="297" t="s">
        <v>352</v>
      </c>
      <c r="J1622" s="297" t="s">
        <v>352</v>
      </c>
      <c r="K1622" s="130"/>
      <c r="L1622" s="130"/>
      <c r="M1622" s="130"/>
      <c r="N1622" s="130" t="s">
        <v>491</v>
      </c>
      <c r="O1622" s="130" t="s">
        <v>461</v>
      </c>
      <c r="P1622" s="130">
        <v>2000</v>
      </c>
      <c r="Q1622" s="131"/>
      <c r="R1622" s="131"/>
    </row>
    <row r="1623" spans="1:18" s="40" customFormat="1" x14ac:dyDescent="0.2">
      <c r="A1623" s="462" t="s">
        <v>328</v>
      </c>
      <c r="B1623" s="295" t="s">
        <v>8075</v>
      </c>
      <c r="C1623" s="297" t="s">
        <v>413</v>
      </c>
      <c r="D1623" s="297" t="s">
        <v>432</v>
      </c>
      <c r="E1623" s="305" t="s">
        <v>331</v>
      </c>
      <c r="F1623" s="130" t="s">
        <v>433</v>
      </c>
      <c r="G1623" s="297" t="s">
        <v>492</v>
      </c>
      <c r="H1623" s="297" t="s">
        <v>493</v>
      </c>
      <c r="I1623" s="297" t="s">
        <v>493</v>
      </c>
      <c r="J1623" s="297" t="s">
        <v>493</v>
      </c>
      <c r="K1623" s="130"/>
      <c r="L1623" s="130"/>
      <c r="M1623" s="130"/>
      <c r="N1623" s="130" t="s">
        <v>494</v>
      </c>
      <c r="O1623" s="130" t="s">
        <v>461</v>
      </c>
      <c r="P1623" s="130">
        <v>3500</v>
      </c>
      <c r="Q1623" s="131"/>
      <c r="R1623" s="131"/>
    </row>
    <row r="1624" spans="1:18" s="40" customFormat="1" x14ac:dyDescent="0.2">
      <c r="A1624" s="462" t="s">
        <v>328</v>
      </c>
      <c r="B1624" s="295" t="s">
        <v>8075</v>
      </c>
      <c r="C1624" s="297" t="s">
        <v>413</v>
      </c>
      <c r="D1624" s="297" t="s">
        <v>486</v>
      </c>
      <c r="E1624" s="305" t="s">
        <v>331</v>
      </c>
      <c r="F1624" s="130" t="s">
        <v>495</v>
      </c>
      <c r="G1624" s="297" t="s">
        <v>496</v>
      </c>
      <c r="H1624" s="297" t="s">
        <v>352</v>
      </c>
      <c r="I1624" s="297" t="s">
        <v>352</v>
      </c>
      <c r="J1624" s="297" t="s">
        <v>352</v>
      </c>
      <c r="K1624" s="130"/>
      <c r="L1624" s="130"/>
      <c r="M1624" s="130"/>
      <c r="N1624" s="130" t="s">
        <v>497</v>
      </c>
      <c r="O1624" s="130" t="s">
        <v>461</v>
      </c>
      <c r="P1624" s="130">
        <v>4000</v>
      </c>
      <c r="Q1624" s="131"/>
      <c r="R1624" s="131"/>
    </row>
    <row r="1625" spans="1:18" s="40" customFormat="1" x14ac:dyDescent="0.2">
      <c r="A1625" s="462" t="s">
        <v>328</v>
      </c>
      <c r="B1625" s="295" t="s">
        <v>8075</v>
      </c>
      <c r="C1625" s="297" t="s">
        <v>413</v>
      </c>
      <c r="D1625" s="297" t="s">
        <v>486</v>
      </c>
      <c r="E1625" s="305" t="s">
        <v>331</v>
      </c>
      <c r="F1625" s="130" t="s">
        <v>498</v>
      </c>
      <c r="G1625" s="297" t="s">
        <v>499</v>
      </c>
      <c r="H1625" s="297" t="s">
        <v>352</v>
      </c>
      <c r="I1625" s="297" t="s">
        <v>352</v>
      </c>
      <c r="J1625" s="297" t="s">
        <v>352</v>
      </c>
      <c r="K1625" s="130"/>
      <c r="L1625" s="130"/>
      <c r="M1625" s="130"/>
      <c r="N1625" s="130" t="s">
        <v>500</v>
      </c>
      <c r="O1625" s="130" t="s">
        <v>461</v>
      </c>
      <c r="P1625" s="130">
        <v>4000</v>
      </c>
      <c r="Q1625" s="131"/>
      <c r="R1625" s="131"/>
    </row>
    <row r="1626" spans="1:18" s="40" customFormat="1" x14ac:dyDescent="0.2">
      <c r="A1626" s="462" t="s">
        <v>328</v>
      </c>
      <c r="B1626" s="295" t="s">
        <v>8075</v>
      </c>
      <c r="C1626" s="297" t="s">
        <v>413</v>
      </c>
      <c r="D1626" s="297" t="s">
        <v>486</v>
      </c>
      <c r="E1626" s="305" t="s">
        <v>331</v>
      </c>
      <c r="F1626" s="130" t="s">
        <v>501</v>
      </c>
      <c r="G1626" s="297" t="s">
        <v>502</v>
      </c>
      <c r="H1626" s="297" t="s">
        <v>352</v>
      </c>
      <c r="I1626" s="297" t="s">
        <v>352</v>
      </c>
      <c r="J1626" s="297" t="s">
        <v>352</v>
      </c>
      <c r="K1626" s="130"/>
      <c r="L1626" s="130"/>
      <c r="M1626" s="130"/>
      <c r="N1626" s="130" t="s">
        <v>503</v>
      </c>
      <c r="O1626" s="130" t="s">
        <v>461</v>
      </c>
      <c r="P1626" s="130">
        <v>4000</v>
      </c>
      <c r="Q1626" s="131"/>
      <c r="R1626" s="131"/>
    </row>
    <row r="1627" spans="1:18" s="40" customFormat="1" x14ac:dyDescent="0.2">
      <c r="A1627" s="462" t="s">
        <v>328</v>
      </c>
      <c r="B1627" s="295" t="s">
        <v>8075</v>
      </c>
      <c r="C1627" s="297" t="s">
        <v>413</v>
      </c>
      <c r="D1627" s="297" t="s">
        <v>504</v>
      </c>
      <c r="E1627" s="305" t="s">
        <v>331</v>
      </c>
      <c r="F1627" s="130" t="s">
        <v>455</v>
      </c>
      <c r="G1627" s="297" t="s">
        <v>505</v>
      </c>
      <c r="H1627" s="297" t="s">
        <v>317</v>
      </c>
      <c r="I1627" s="297" t="s">
        <v>317</v>
      </c>
      <c r="J1627" s="297" t="s">
        <v>317</v>
      </c>
      <c r="K1627" s="130"/>
      <c r="L1627" s="130"/>
      <c r="M1627" s="130"/>
      <c r="N1627" s="130" t="s">
        <v>506</v>
      </c>
      <c r="O1627" s="130" t="s">
        <v>461</v>
      </c>
      <c r="P1627" s="130">
        <v>3000</v>
      </c>
      <c r="Q1627" s="131"/>
      <c r="R1627" s="131"/>
    </row>
    <row r="1628" spans="1:18" s="40" customFormat="1" x14ac:dyDescent="0.2">
      <c r="A1628" s="462" t="s">
        <v>328</v>
      </c>
      <c r="B1628" s="295" t="s">
        <v>8075</v>
      </c>
      <c r="C1628" s="297" t="s">
        <v>413</v>
      </c>
      <c r="D1628" s="297" t="s">
        <v>507</v>
      </c>
      <c r="E1628" s="305" t="s">
        <v>331</v>
      </c>
      <c r="F1628" s="130" t="s">
        <v>508</v>
      </c>
      <c r="G1628" s="297" t="s">
        <v>509</v>
      </c>
      <c r="H1628" s="297" t="s">
        <v>352</v>
      </c>
      <c r="I1628" s="297" t="s">
        <v>352</v>
      </c>
      <c r="J1628" s="297" t="s">
        <v>352</v>
      </c>
      <c r="K1628" s="130"/>
      <c r="L1628" s="130"/>
      <c r="M1628" s="130"/>
      <c r="N1628" s="130" t="s">
        <v>510</v>
      </c>
      <c r="O1628" s="130" t="s">
        <v>461</v>
      </c>
      <c r="P1628" s="130">
        <v>2300</v>
      </c>
      <c r="Q1628" s="131"/>
      <c r="R1628" s="131"/>
    </row>
    <row r="1629" spans="1:18" s="40" customFormat="1" x14ac:dyDescent="0.2">
      <c r="A1629" s="462" t="s">
        <v>328</v>
      </c>
      <c r="B1629" s="295" t="s">
        <v>8075</v>
      </c>
      <c r="C1629" s="297" t="s">
        <v>413</v>
      </c>
      <c r="D1629" s="297" t="s">
        <v>420</v>
      </c>
      <c r="E1629" s="305" t="s">
        <v>331</v>
      </c>
      <c r="F1629" s="130" t="s">
        <v>421</v>
      </c>
      <c r="G1629" s="297" t="s">
        <v>511</v>
      </c>
      <c r="H1629" s="297" t="s">
        <v>512</v>
      </c>
      <c r="I1629" s="297" t="s">
        <v>512</v>
      </c>
      <c r="J1629" s="297" t="s">
        <v>512</v>
      </c>
      <c r="K1629" s="130"/>
      <c r="L1629" s="130"/>
      <c r="M1629" s="130"/>
      <c r="N1629" s="130" t="s">
        <v>513</v>
      </c>
      <c r="O1629" s="130" t="s">
        <v>461</v>
      </c>
      <c r="P1629" s="130">
        <v>1150</v>
      </c>
      <c r="Q1629" s="131"/>
      <c r="R1629" s="131"/>
    </row>
    <row r="1630" spans="1:18" s="40" customFormat="1" x14ac:dyDescent="0.2">
      <c r="A1630" s="462" t="s">
        <v>328</v>
      </c>
      <c r="B1630" s="295" t="s">
        <v>8075</v>
      </c>
      <c r="C1630" s="297" t="s">
        <v>413</v>
      </c>
      <c r="D1630" s="297" t="s">
        <v>514</v>
      </c>
      <c r="E1630" s="305" t="s">
        <v>331</v>
      </c>
      <c r="F1630" s="130" t="s">
        <v>515</v>
      </c>
      <c r="G1630" s="297" t="s">
        <v>516</v>
      </c>
      <c r="H1630" s="297" t="s">
        <v>352</v>
      </c>
      <c r="I1630" s="297" t="s">
        <v>352</v>
      </c>
      <c r="J1630" s="297" t="s">
        <v>352</v>
      </c>
      <c r="K1630" s="130"/>
      <c r="L1630" s="130"/>
      <c r="M1630" s="130"/>
      <c r="N1630" s="130" t="s">
        <v>517</v>
      </c>
      <c r="O1630" s="130" t="s">
        <v>461</v>
      </c>
      <c r="P1630" s="130">
        <v>2100</v>
      </c>
      <c r="Q1630" s="131"/>
      <c r="R1630" s="131"/>
    </row>
    <row r="1631" spans="1:18" s="40" customFormat="1" x14ac:dyDescent="0.2">
      <c r="A1631" s="462" t="s">
        <v>328</v>
      </c>
      <c r="B1631" s="295" t="s">
        <v>8075</v>
      </c>
      <c r="C1631" s="297" t="s">
        <v>413</v>
      </c>
      <c r="D1631" s="297" t="s">
        <v>440</v>
      </c>
      <c r="E1631" s="305" t="s">
        <v>331</v>
      </c>
      <c r="F1631" s="130" t="s">
        <v>441</v>
      </c>
      <c r="G1631" s="297" t="s">
        <v>518</v>
      </c>
      <c r="H1631" s="297" t="s">
        <v>443</v>
      </c>
      <c r="I1631" s="297" t="s">
        <v>443</v>
      </c>
      <c r="J1631" s="297" t="s">
        <v>443</v>
      </c>
      <c r="K1631" s="130"/>
      <c r="L1631" s="130"/>
      <c r="M1631" s="130"/>
      <c r="N1631" s="130" t="s">
        <v>519</v>
      </c>
      <c r="O1631" s="130" t="s">
        <v>461</v>
      </c>
      <c r="P1631" s="130">
        <v>3000</v>
      </c>
      <c r="Q1631" s="131"/>
      <c r="R1631" s="131"/>
    </row>
    <row r="1632" spans="1:18" s="40" customFormat="1" x14ac:dyDescent="0.2">
      <c r="A1632" s="462" t="s">
        <v>328</v>
      </c>
      <c r="B1632" s="295" t="s">
        <v>8075</v>
      </c>
      <c r="C1632" s="297" t="s">
        <v>413</v>
      </c>
      <c r="D1632" s="297" t="s">
        <v>520</v>
      </c>
      <c r="E1632" s="305" t="s">
        <v>331</v>
      </c>
      <c r="F1632" s="130" t="s">
        <v>521</v>
      </c>
      <c r="G1632" s="297" t="s">
        <v>522</v>
      </c>
      <c r="H1632" s="297" t="s">
        <v>493</v>
      </c>
      <c r="I1632" s="297" t="s">
        <v>493</v>
      </c>
      <c r="J1632" s="297" t="s">
        <v>493</v>
      </c>
      <c r="K1632" s="130"/>
      <c r="L1632" s="130"/>
      <c r="M1632" s="130"/>
      <c r="N1632" s="130" t="s">
        <v>523</v>
      </c>
      <c r="O1632" s="130" t="s">
        <v>461</v>
      </c>
      <c r="P1632" s="130">
        <v>3000</v>
      </c>
      <c r="Q1632" s="131"/>
      <c r="R1632" s="131"/>
    </row>
    <row r="1633" spans="1:18" s="40" customFormat="1" x14ac:dyDescent="0.2">
      <c r="A1633" s="462" t="s">
        <v>328</v>
      </c>
      <c r="B1633" s="295" t="s">
        <v>8075</v>
      </c>
      <c r="C1633" s="297" t="s">
        <v>413</v>
      </c>
      <c r="D1633" s="297" t="s">
        <v>445</v>
      </c>
      <c r="E1633" s="305" t="s">
        <v>331</v>
      </c>
      <c r="F1633" s="130" t="s">
        <v>446</v>
      </c>
      <c r="G1633" s="297" t="s">
        <v>524</v>
      </c>
      <c r="H1633" s="297" t="s">
        <v>493</v>
      </c>
      <c r="I1633" s="297" t="s">
        <v>493</v>
      </c>
      <c r="J1633" s="297" t="s">
        <v>493</v>
      </c>
      <c r="K1633" s="130"/>
      <c r="L1633" s="130"/>
      <c r="M1633" s="130"/>
      <c r="N1633" s="130" t="s">
        <v>519</v>
      </c>
      <c r="O1633" s="130" t="s">
        <v>461</v>
      </c>
      <c r="P1633" s="130">
        <v>3000</v>
      </c>
      <c r="Q1633" s="131"/>
      <c r="R1633" s="131"/>
    </row>
    <row r="1634" spans="1:18" s="40" customFormat="1" x14ac:dyDescent="0.2">
      <c r="A1634" s="462" t="s">
        <v>328</v>
      </c>
      <c r="B1634" s="295" t="s">
        <v>8075</v>
      </c>
      <c r="C1634" s="297" t="s">
        <v>413</v>
      </c>
      <c r="D1634" s="297" t="s">
        <v>525</v>
      </c>
      <c r="E1634" s="305" t="s">
        <v>331</v>
      </c>
      <c r="F1634" s="130" t="s">
        <v>526</v>
      </c>
      <c r="G1634" s="297" t="s">
        <v>527</v>
      </c>
      <c r="H1634" s="297" t="s">
        <v>443</v>
      </c>
      <c r="I1634" s="297" t="s">
        <v>443</v>
      </c>
      <c r="J1634" s="297" t="s">
        <v>443</v>
      </c>
      <c r="K1634" s="130"/>
      <c r="L1634" s="130"/>
      <c r="M1634" s="130"/>
      <c r="N1634" s="130" t="s">
        <v>528</v>
      </c>
      <c r="O1634" s="130" t="s">
        <v>461</v>
      </c>
      <c r="P1634" s="130">
        <v>1350</v>
      </c>
      <c r="Q1634" s="131"/>
      <c r="R1634" s="131"/>
    </row>
    <row r="1635" spans="1:18" s="40" customFormat="1" x14ac:dyDescent="0.2">
      <c r="A1635" s="462" t="s">
        <v>328</v>
      </c>
      <c r="B1635" s="295" t="s">
        <v>8075</v>
      </c>
      <c r="C1635" s="297" t="s">
        <v>413</v>
      </c>
      <c r="D1635" s="297" t="s">
        <v>462</v>
      </c>
      <c r="E1635" s="305" t="s">
        <v>331</v>
      </c>
      <c r="F1635" s="130" t="s">
        <v>529</v>
      </c>
      <c r="G1635" s="297" t="s">
        <v>530</v>
      </c>
      <c r="H1635" s="297" t="s">
        <v>352</v>
      </c>
      <c r="I1635" s="297" t="s">
        <v>352</v>
      </c>
      <c r="J1635" s="297" t="s">
        <v>352</v>
      </c>
      <c r="K1635" s="130"/>
      <c r="L1635" s="130"/>
      <c r="M1635" s="130"/>
      <c r="N1635" s="130" t="s">
        <v>531</v>
      </c>
      <c r="O1635" s="130" t="s">
        <v>461</v>
      </c>
      <c r="P1635" s="130">
        <v>4000</v>
      </c>
      <c r="Q1635" s="131"/>
      <c r="R1635" s="131"/>
    </row>
    <row r="1636" spans="1:18" s="40" customFormat="1" x14ac:dyDescent="0.2">
      <c r="A1636" s="462" t="s">
        <v>328</v>
      </c>
      <c r="B1636" s="295" t="s">
        <v>8075</v>
      </c>
      <c r="C1636" s="297" t="s">
        <v>413</v>
      </c>
      <c r="D1636" s="297" t="s">
        <v>462</v>
      </c>
      <c r="E1636" s="305" t="s">
        <v>331</v>
      </c>
      <c r="F1636" s="130" t="s">
        <v>532</v>
      </c>
      <c r="G1636" s="297" t="s">
        <v>533</v>
      </c>
      <c r="H1636" s="297" t="s">
        <v>352</v>
      </c>
      <c r="I1636" s="297" t="s">
        <v>352</v>
      </c>
      <c r="J1636" s="297" t="s">
        <v>352</v>
      </c>
      <c r="K1636" s="130"/>
      <c r="L1636" s="130"/>
      <c r="M1636" s="130"/>
      <c r="N1636" s="130" t="s">
        <v>534</v>
      </c>
      <c r="O1636" s="130" t="s">
        <v>461</v>
      </c>
      <c r="P1636" s="130">
        <v>4000</v>
      </c>
      <c r="Q1636" s="131"/>
      <c r="R1636" s="131"/>
    </row>
    <row r="1637" spans="1:18" s="40" customFormat="1" x14ac:dyDescent="0.2">
      <c r="A1637" s="462" t="s">
        <v>328</v>
      </c>
      <c r="B1637" s="295" t="s">
        <v>8075</v>
      </c>
      <c r="C1637" s="297" t="s">
        <v>413</v>
      </c>
      <c r="D1637" s="297" t="s">
        <v>535</v>
      </c>
      <c r="E1637" s="305" t="s">
        <v>331</v>
      </c>
      <c r="F1637" s="130" t="s">
        <v>536</v>
      </c>
      <c r="G1637" s="297" t="s">
        <v>537</v>
      </c>
      <c r="H1637" s="297"/>
      <c r="I1637" s="297"/>
      <c r="J1637" s="297"/>
      <c r="K1637" s="130"/>
      <c r="L1637" s="130"/>
      <c r="M1637" s="130"/>
      <c r="N1637" s="130" t="s">
        <v>538</v>
      </c>
      <c r="O1637" s="130" t="s">
        <v>461</v>
      </c>
      <c r="P1637" s="130">
        <v>2500</v>
      </c>
      <c r="Q1637" s="131"/>
      <c r="R1637" s="131"/>
    </row>
    <row r="1638" spans="1:18" s="40" customFormat="1" x14ac:dyDescent="0.2">
      <c r="A1638" s="462" t="s">
        <v>328</v>
      </c>
      <c r="B1638" s="295" t="s">
        <v>8075</v>
      </c>
      <c r="C1638" s="297" t="s">
        <v>413</v>
      </c>
      <c r="D1638" s="297" t="s">
        <v>539</v>
      </c>
      <c r="E1638" s="305" t="s">
        <v>331</v>
      </c>
      <c r="F1638" s="297">
        <v>45311055</v>
      </c>
      <c r="G1638" s="297" t="s">
        <v>540</v>
      </c>
      <c r="H1638" s="297"/>
      <c r="I1638" s="297"/>
      <c r="J1638" s="297"/>
      <c r="K1638" s="130"/>
      <c r="L1638" s="130"/>
      <c r="M1638" s="130"/>
      <c r="N1638" s="130" t="s">
        <v>541</v>
      </c>
      <c r="O1638" s="130" t="s">
        <v>461</v>
      </c>
      <c r="P1638" s="130">
        <v>2500</v>
      </c>
      <c r="Q1638" s="131"/>
      <c r="R1638" s="131"/>
    </row>
    <row r="1639" spans="1:18" s="40" customFormat="1" x14ac:dyDescent="0.2">
      <c r="A1639" s="462" t="s">
        <v>328</v>
      </c>
      <c r="B1639" s="295" t="s">
        <v>8075</v>
      </c>
      <c r="C1639" s="297" t="s">
        <v>413</v>
      </c>
      <c r="D1639" s="297" t="s">
        <v>542</v>
      </c>
      <c r="E1639" s="305" t="s">
        <v>331</v>
      </c>
      <c r="F1639" s="130" t="s">
        <v>543</v>
      </c>
      <c r="G1639" s="297" t="s">
        <v>544</v>
      </c>
      <c r="H1639" s="297"/>
      <c r="I1639" s="297"/>
      <c r="J1639" s="297"/>
      <c r="K1639" s="130"/>
      <c r="L1639" s="130"/>
      <c r="M1639" s="130"/>
      <c r="N1639" s="130" t="s">
        <v>545</v>
      </c>
      <c r="O1639" s="130" t="s">
        <v>461</v>
      </c>
      <c r="P1639" s="130">
        <v>2500</v>
      </c>
      <c r="Q1639" s="131"/>
      <c r="R1639" s="131"/>
    </row>
    <row r="1640" spans="1:18" s="40" customFormat="1" x14ac:dyDescent="0.2">
      <c r="A1640" s="462" t="s">
        <v>328</v>
      </c>
      <c r="B1640" s="295" t="s">
        <v>8075</v>
      </c>
      <c r="C1640" s="297" t="s">
        <v>413</v>
      </c>
      <c r="D1640" s="297" t="s">
        <v>424</v>
      </c>
      <c r="E1640" s="305" t="s">
        <v>331</v>
      </c>
      <c r="F1640" s="130" t="s">
        <v>425</v>
      </c>
      <c r="G1640" s="297" t="s">
        <v>546</v>
      </c>
      <c r="H1640" s="297"/>
      <c r="I1640" s="297"/>
      <c r="J1640" s="297"/>
      <c r="K1640" s="130"/>
      <c r="L1640" s="130"/>
      <c r="M1640" s="130"/>
      <c r="N1640" s="130" t="s">
        <v>547</v>
      </c>
      <c r="O1640" s="130" t="s">
        <v>461</v>
      </c>
      <c r="P1640" s="130">
        <v>1150</v>
      </c>
      <c r="Q1640" s="131"/>
      <c r="R1640" s="131"/>
    </row>
    <row r="1641" spans="1:18" s="40" customFormat="1" x14ac:dyDescent="0.2">
      <c r="A1641" s="462" t="s">
        <v>328</v>
      </c>
      <c r="B1641" s="295" t="s">
        <v>8075</v>
      </c>
      <c r="C1641" s="297" t="s">
        <v>413</v>
      </c>
      <c r="D1641" s="297" t="s">
        <v>548</v>
      </c>
      <c r="E1641" s="305" t="s">
        <v>331</v>
      </c>
      <c r="F1641" s="130" t="s">
        <v>549</v>
      </c>
      <c r="G1641" s="297" t="s">
        <v>550</v>
      </c>
      <c r="H1641" s="297" t="s">
        <v>363</v>
      </c>
      <c r="I1641" s="297" t="s">
        <v>363</v>
      </c>
      <c r="J1641" s="297" t="s">
        <v>363</v>
      </c>
      <c r="K1641" s="130"/>
      <c r="L1641" s="130"/>
      <c r="M1641" s="130"/>
      <c r="N1641" s="130" t="s">
        <v>551</v>
      </c>
      <c r="O1641" s="130" t="s">
        <v>461</v>
      </c>
      <c r="P1641" s="130">
        <v>2600</v>
      </c>
      <c r="Q1641" s="131"/>
      <c r="R1641" s="131"/>
    </row>
    <row r="1642" spans="1:18" s="40" customFormat="1" x14ac:dyDescent="0.2">
      <c r="A1642" s="462" t="s">
        <v>328</v>
      </c>
      <c r="B1642" s="295" t="s">
        <v>8075</v>
      </c>
      <c r="C1642" s="297" t="s">
        <v>413</v>
      </c>
      <c r="D1642" s="297" t="s">
        <v>552</v>
      </c>
      <c r="E1642" s="305" t="s">
        <v>331</v>
      </c>
      <c r="F1642" s="130" t="s">
        <v>553</v>
      </c>
      <c r="G1642" s="297" t="s">
        <v>554</v>
      </c>
      <c r="H1642" s="297"/>
      <c r="I1642" s="297"/>
      <c r="J1642" s="297"/>
      <c r="K1642" s="130"/>
      <c r="L1642" s="130"/>
      <c r="M1642" s="130"/>
      <c r="N1642" s="130" t="s">
        <v>555</v>
      </c>
      <c r="O1642" s="130" t="s">
        <v>461</v>
      </c>
      <c r="P1642" s="130">
        <v>1350</v>
      </c>
      <c r="Q1642" s="131"/>
      <c r="R1642" s="131"/>
    </row>
    <row r="1643" spans="1:18" s="40" customFormat="1" x14ac:dyDescent="0.2">
      <c r="A1643" s="462" t="s">
        <v>328</v>
      </c>
      <c r="B1643" s="295" t="s">
        <v>8075</v>
      </c>
      <c r="C1643" s="297" t="s">
        <v>413</v>
      </c>
      <c r="D1643" s="297" t="s">
        <v>556</v>
      </c>
      <c r="E1643" s="305" t="s">
        <v>331</v>
      </c>
      <c r="F1643" s="130" t="s">
        <v>557</v>
      </c>
      <c r="G1643" s="297" t="s">
        <v>558</v>
      </c>
      <c r="H1643" s="297" t="s">
        <v>559</v>
      </c>
      <c r="I1643" s="297" t="s">
        <v>559</v>
      </c>
      <c r="J1643" s="297" t="s">
        <v>559</v>
      </c>
      <c r="K1643" s="130"/>
      <c r="L1643" s="130"/>
      <c r="M1643" s="130"/>
      <c r="N1643" s="130" t="s">
        <v>560</v>
      </c>
      <c r="O1643" s="130" t="s">
        <v>461</v>
      </c>
      <c r="P1643" s="130">
        <v>2500</v>
      </c>
      <c r="Q1643" s="131"/>
      <c r="R1643" s="131"/>
    </row>
    <row r="1644" spans="1:18" s="40" customFormat="1" x14ac:dyDescent="0.2">
      <c r="A1644" s="462" t="s">
        <v>328</v>
      </c>
      <c r="B1644" s="295" t="s">
        <v>8075</v>
      </c>
      <c r="C1644" s="297" t="s">
        <v>413</v>
      </c>
      <c r="D1644" s="297" t="s">
        <v>428</v>
      </c>
      <c r="E1644" s="305" t="s">
        <v>331</v>
      </c>
      <c r="F1644" s="130" t="s">
        <v>561</v>
      </c>
      <c r="G1644" s="297" t="s">
        <v>562</v>
      </c>
      <c r="H1644" s="297" t="s">
        <v>417</v>
      </c>
      <c r="I1644" s="297" t="s">
        <v>417</v>
      </c>
      <c r="J1644" s="297" t="s">
        <v>417</v>
      </c>
      <c r="K1644" s="130"/>
      <c r="L1644" s="130"/>
      <c r="M1644" s="130"/>
      <c r="N1644" s="130" t="s">
        <v>563</v>
      </c>
      <c r="O1644" s="130" t="s">
        <v>461</v>
      </c>
      <c r="P1644" s="130">
        <v>1150</v>
      </c>
      <c r="Q1644" s="131"/>
      <c r="R1644" s="131"/>
    </row>
    <row r="1645" spans="1:18" s="40" customFormat="1" x14ac:dyDescent="0.2">
      <c r="A1645" s="462" t="s">
        <v>328</v>
      </c>
      <c r="B1645" s="295" t="s">
        <v>8075</v>
      </c>
      <c r="C1645" s="297" t="s">
        <v>413</v>
      </c>
      <c r="D1645" s="297" t="s">
        <v>564</v>
      </c>
      <c r="E1645" s="305" t="s">
        <v>331</v>
      </c>
      <c r="F1645" s="130" t="s">
        <v>565</v>
      </c>
      <c r="G1645" s="297" t="s">
        <v>566</v>
      </c>
      <c r="H1645" s="297"/>
      <c r="I1645" s="297"/>
      <c r="J1645" s="297"/>
      <c r="K1645" s="130"/>
      <c r="L1645" s="130"/>
      <c r="M1645" s="130"/>
      <c r="N1645" s="130" t="s">
        <v>567</v>
      </c>
      <c r="O1645" s="130" t="s">
        <v>461</v>
      </c>
      <c r="P1645" s="130">
        <v>1350</v>
      </c>
      <c r="Q1645" s="131"/>
      <c r="R1645" s="131"/>
    </row>
    <row r="1646" spans="1:18" s="40" customFormat="1" x14ac:dyDescent="0.2">
      <c r="A1646" s="462" t="s">
        <v>328</v>
      </c>
      <c r="B1646" s="295" t="s">
        <v>8075</v>
      </c>
      <c r="C1646" s="297" t="s">
        <v>413</v>
      </c>
      <c r="D1646" s="297" t="s">
        <v>568</v>
      </c>
      <c r="E1646" s="305" t="s">
        <v>331</v>
      </c>
      <c r="F1646" s="130" t="s">
        <v>569</v>
      </c>
      <c r="G1646" s="297" t="s">
        <v>570</v>
      </c>
      <c r="H1646" s="297" t="s">
        <v>340</v>
      </c>
      <c r="I1646" s="297" t="s">
        <v>340</v>
      </c>
      <c r="J1646" s="297" t="s">
        <v>340</v>
      </c>
      <c r="K1646" s="130"/>
      <c r="L1646" s="130"/>
      <c r="M1646" s="130"/>
      <c r="N1646" s="130" t="s">
        <v>571</v>
      </c>
      <c r="O1646" s="130" t="s">
        <v>461</v>
      </c>
      <c r="P1646" s="130">
        <v>2900</v>
      </c>
      <c r="Q1646" s="131"/>
      <c r="R1646" s="131"/>
    </row>
    <row r="1647" spans="1:18" s="40" customFormat="1" x14ac:dyDescent="0.2">
      <c r="A1647" s="462" t="s">
        <v>328</v>
      </c>
      <c r="B1647" s="295" t="s">
        <v>8075</v>
      </c>
      <c r="C1647" s="297" t="s">
        <v>413</v>
      </c>
      <c r="D1647" s="297" t="s">
        <v>539</v>
      </c>
      <c r="E1647" s="305" t="s">
        <v>331</v>
      </c>
      <c r="F1647" s="130" t="s">
        <v>572</v>
      </c>
      <c r="G1647" s="297" t="s">
        <v>573</v>
      </c>
      <c r="H1647" s="297"/>
      <c r="I1647" s="297"/>
      <c r="J1647" s="297"/>
      <c r="K1647" s="130"/>
      <c r="L1647" s="130"/>
      <c r="M1647" s="130"/>
      <c r="N1647" s="130" t="s">
        <v>574</v>
      </c>
      <c r="O1647" s="130" t="s">
        <v>461</v>
      </c>
      <c r="P1647" s="130">
        <v>2500</v>
      </c>
      <c r="Q1647" s="131"/>
      <c r="R1647" s="131"/>
    </row>
    <row r="1648" spans="1:18" s="40" customFormat="1" x14ac:dyDescent="0.2">
      <c r="A1648" s="462" t="s">
        <v>328</v>
      </c>
      <c r="B1648" s="295" t="s">
        <v>8075</v>
      </c>
      <c r="C1648" s="297" t="s">
        <v>413</v>
      </c>
      <c r="D1648" s="297" t="s">
        <v>575</v>
      </c>
      <c r="E1648" s="305" t="s">
        <v>331</v>
      </c>
      <c r="F1648" s="130" t="s">
        <v>576</v>
      </c>
      <c r="G1648" s="297" t="s">
        <v>577</v>
      </c>
      <c r="H1648" s="297" t="s">
        <v>317</v>
      </c>
      <c r="I1648" s="297" t="s">
        <v>317</v>
      </c>
      <c r="J1648" s="297" t="s">
        <v>317</v>
      </c>
      <c r="K1648" s="130"/>
      <c r="L1648" s="130"/>
      <c r="M1648" s="130"/>
      <c r="N1648" s="130" t="s">
        <v>578</v>
      </c>
      <c r="O1648" s="130" t="s">
        <v>461</v>
      </c>
      <c r="P1648" s="130">
        <v>2300</v>
      </c>
      <c r="Q1648" s="131"/>
      <c r="R1648" s="131"/>
    </row>
    <row r="1649" spans="1:18" s="40" customFormat="1" ht="24" x14ac:dyDescent="0.2">
      <c r="A1649" s="322" t="s">
        <v>4385</v>
      </c>
      <c r="B1649" s="295" t="s">
        <v>8075</v>
      </c>
      <c r="C1649" s="297" t="s">
        <v>153</v>
      </c>
      <c r="D1649" s="297" t="s">
        <v>298</v>
      </c>
      <c r="E1649" s="305" t="s">
        <v>331</v>
      </c>
      <c r="F1649" s="130">
        <v>31040337</v>
      </c>
      <c r="G1649" s="297" t="s">
        <v>1705</v>
      </c>
      <c r="H1649" s="297" t="s">
        <v>298</v>
      </c>
      <c r="I1649" s="297" t="s">
        <v>1706</v>
      </c>
      <c r="J1649" s="297" t="s">
        <v>1707</v>
      </c>
      <c r="K1649" s="130">
        <v>4</v>
      </c>
      <c r="L1649" s="130">
        <v>12</v>
      </c>
      <c r="M1649" s="130">
        <f>12*1500</f>
        <v>18000</v>
      </c>
      <c r="N1649" s="130">
        <v>2</v>
      </c>
      <c r="O1649" s="130">
        <v>6</v>
      </c>
      <c r="P1649" s="306">
        <f>6*1500</f>
        <v>9000</v>
      </c>
      <c r="Q1649" s="131"/>
      <c r="R1649" s="131"/>
    </row>
    <row r="1650" spans="1:18" s="40" customFormat="1" ht="24" x14ac:dyDescent="0.2">
      <c r="A1650" s="322" t="s">
        <v>4385</v>
      </c>
      <c r="B1650" s="295" t="s">
        <v>8075</v>
      </c>
      <c r="C1650" s="297" t="s">
        <v>153</v>
      </c>
      <c r="D1650" s="297" t="s">
        <v>1708</v>
      </c>
      <c r="E1650" s="305" t="s">
        <v>331</v>
      </c>
      <c r="F1650" s="130">
        <v>31038088</v>
      </c>
      <c r="G1650" s="297" t="s">
        <v>1709</v>
      </c>
      <c r="H1650" s="297" t="s">
        <v>1700</v>
      </c>
      <c r="I1650" s="297" t="s">
        <v>1710</v>
      </c>
      <c r="J1650" s="297" t="s">
        <v>1710</v>
      </c>
      <c r="K1650" s="130">
        <v>4</v>
      </c>
      <c r="L1650" s="130">
        <v>12</v>
      </c>
      <c r="M1650" s="130">
        <f>12*3200</f>
        <v>38400</v>
      </c>
      <c r="N1650" s="130">
        <v>2</v>
      </c>
      <c r="O1650" s="130">
        <v>6</v>
      </c>
      <c r="P1650" s="306">
        <f>6*3200</f>
        <v>19200</v>
      </c>
      <c r="Q1650" s="131"/>
      <c r="R1650" s="131"/>
    </row>
    <row r="1651" spans="1:18" s="40" customFormat="1" ht="24" x14ac:dyDescent="0.2">
      <c r="A1651" s="322" t="s">
        <v>4385</v>
      </c>
      <c r="B1651" s="295" t="s">
        <v>8075</v>
      </c>
      <c r="C1651" s="297" t="s">
        <v>153</v>
      </c>
      <c r="D1651" s="297" t="s">
        <v>1711</v>
      </c>
      <c r="E1651" s="305" t="s">
        <v>331</v>
      </c>
      <c r="F1651" s="130">
        <v>31044152</v>
      </c>
      <c r="G1651" s="297" t="s">
        <v>1698</v>
      </c>
      <c r="H1651" s="297" t="s">
        <v>317</v>
      </c>
      <c r="I1651" s="297" t="s">
        <v>493</v>
      </c>
      <c r="J1651" s="297" t="s">
        <v>317</v>
      </c>
      <c r="K1651" s="130">
        <v>3</v>
      </c>
      <c r="L1651" s="130">
        <v>10</v>
      </c>
      <c r="M1651" s="130">
        <f>10*2900</f>
        <v>29000</v>
      </c>
      <c r="N1651" s="130">
        <v>2</v>
      </c>
      <c r="O1651" s="130">
        <v>6</v>
      </c>
      <c r="P1651" s="306">
        <f>6*2900</f>
        <v>17400</v>
      </c>
      <c r="Q1651" s="131"/>
      <c r="R1651" s="131"/>
    </row>
    <row r="1652" spans="1:18" s="40" customFormat="1" ht="24" x14ac:dyDescent="0.2">
      <c r="A1652" s="322" t="s">
        <v>4385</v>
      </c>
      <c r="B1652" s="295" t="s">
        <v>8075</v>
      </c>
      <c r="C1652" s="297" t="s">
        <v>153</v>
      </c>
      <c r="D1652" s="297" t="s">
        <v>1369</v>
      </c>
      <c r="E1652" s="305" t="s">
        <v>331</v>
      </c>
      <c r="F1652" s="130">
        <v>29574768</v>
      </c>
      <c r="G1652" s="297" t="s">
        <v>1680</v>
      </c>
      <c r="H1652" s="297" t="s">
        <v>341</v>
      </c>
      <c r="I1652" s="297" t="s">
        <v>1681</v>
      </c>
      <c r="J1652" s="297" t="s">
        <v>341</v>
      </c>
      <c r="K1652" s="130">
        <v>3</v>
      </c>
      <c r="L1652" s="130">
        <v>8</v>
      </c>
      <c r="M1652" s="130">
        <f>8*2600</f>
        <v>20800</v>
      </c>
      <c r="N1652" s="130">
        <v>2</v>
      </c>
      <c r="O1652" s="130">
        <v>6</v>
      </c>
      <c r="P1652" s="306">
        <f>6*2600</f>
        <v>15600</v>
      </c>
      <c r="Q1652" s="131"/>
      <c r="R1652" s="131"/>
    </row>
    <row r="1653" spans="1:18" s="40" customFormat="1" ht="24" x14ac:dyDescent="0.2">
      <c r="A1653" s="322" t="s">
        <v>2048</v>
      </c>
      <c r="B1653" s="312" t="s">
        <v>8077</v>
      </c>
      <c r="C1653" s="297" t="s">
        <v>153</v>
      </c>
      <c r="D1653" s="297" t="s">
        <v>586</v>
      </c>
      <c r="E1653" s="440">
        <v>4000</v>
      </c>
      <c r="F1653" s="297" t="s">
        <v>2049</v>
      </c>
      <c r="G1653" s="297" t="s">
        <v>2050</v>
      </c>
      <c r="H1653" s="297" t="s">
        <v>2051</v>
      </c>
      <c r="I1653" s="431" t="s">
        <v>2052</v>
      </c>
      <c r="J1653" s="297" t="s">
        <v>323</v>
      </c>
      <c r="K1653" s="130">
        <v>1</v>
      </c>
      <c r="L1653" s="130">
        <v>1</v>
      </c>
      <c r="M1653" s="307">
        <v>4217.8</v>
      </c>
      <c r="N1653" s="131"/>
      <c r="O1653" s="308"/>
      <c r="P1653" s="307"/>
      <c r="Q1653" s="308">
        <v>12</v>
      </c>
      <c r="R1653" s="308">
        <v>12</v>
      </c>
    </row>
    <row r="1654" spans="1:18" s="40" customFormat="1" ht="24" x14ac:dyDescent="0.2">
      <c r="A1654" s="322" t="s">
        <v>2048</v>
      </c>
      <c r="B1654" s="312" t="s">
        <v>8077</v>
      </c>
      <c r="C1654" s="297" t="s">
        <v>153</v>
      </c>
      <c r="D1654" s="297" t="s">
        <v>2053</v>
      </c>
      <c r="E1654" s="440">
        <v>3000</v>
      </c>
      <c r="F1654" s="297" t="s">
        <v>2054</v>
      </c>
      <c r="G1654" s="297" t="s">
        <v>2055</v>
      </c>
      <c r="H1654" s="297" t="s">
        <v>579</v>
      </c>
      <c r="I1654" s="431" t="s">
        <v>2052</v>
      </c>
      <c r="J1654" s="297" t="s">
        <v>1377</v>
      </c>
      <c r="K1654" s="130">
        <v>4</v>
      </c>
      <c r="L1654" s="130">
        <v>4</v>
      </c>
      <c r="M1654" s="307">
        <f>6435.6+3417.8</f>
        <v>9853.4000000000015</v>
      </c>
      <c r="N1654" s="131"/>
      <c r="O1654" s="308"/>
      <c r="P1654" s="307"/>
      <c r="Q1654" s="308">
        <v>12</v>
      </c>
      <c r="R1654" s="308">
        <v>12</v>
      </c>
    </row>
    <row r="1655" spans="1:18" s="40" customFormat="1" ht="24" x14ac:dyDescent="0.2">
      <c r="A1655" s="322" t="s">
        <v>2048</v>
      </c>
      <c r="B1655" s="312" t="s">
        <v>8077</v>
      </c>
      <c r="C1655" s="297" t="s">
        <v>153</v>
      </c>
      <c r="D1655" s="297" t="s">
        <v>866</v>
      </c>
      <c r="E1655" s="440">
        <v>4000</v>
      </c>
      <c r="F1655" s="297" t="s">
        <v>2056</v>
      </c>
      <c r="G1655" s="297" t="s">
        <v>2057</v>
      </c>
      <c r="H1655" s="297" t="s">
        <v>2058</v>
      </c>
      <c r="I1655" s="431" t="s">
        <v>2059</v>
      </c>
      <c r="J1655" s="297" t="s">
        <v>1377</v>
      </c>
      <c r="K1655" s="130">
        <v>3</v>
      </c>
      <c r="L1655" s="130">
        <v>3</v>
      </c>
      <c r="M1655" s="307">
        <v>12613.16</v>
      </c>
      <c r="N1655" s="131"/>
      <c r="O1655" s="308"/>
      <c r="P1655" s="307"/>
      <c r="Q1655" s="308">
        <v>12</v>
      </c>
      <c r="R1655" s="308">
        <v>12</v>
      </c>
    </row>
    <row r="1656" spans="1:18" s="40" customFormat="1" ht="24" x14ac:dyDescent="0.2">
      <c r="A1656" s="322" t="s">
        <v>2048</v>
      </c>
      <c r="B1656" s="312" t="s">
        <v>8077</v>
      </c>
      <c r="C1656" s="297" t="s">
        <v>153</v>
      </c>
      <c r="D1656" s="297" t="s">
        <v>586</v>
      </c>
      <c r="E1656" s="440">
        <v>4000</v>
      </c>
      <c r="F1656" s="297" t="s">
        <v>2060</v>
      </c>
      <c r="G1656" s="297" t="s">
        <v>2061</v>
      </c>
      <c r="H1656" s="297" t="s">
        <v>656</v>
      </c>
      <c r="I1656" s="431" t="s">
        <v>2059</v>
      </c>
      <c r="J1656" s="297" t="s">
        <v>1377</v>
      </c>
      <c r="K1656" s="130">
        <v>10</v>
      </c>
      <c r="L1656" s="130">
        <v>10</v>
      </c>
      <c r="M1656" s="307">
        <v>42478</v>
      </c>
      <c r="N1656" s="131"/>
      <c r="O1656" s="308"/>
      <c r="P1656" s="307"/>
      <c r="Q1656" s="308">
        <v>12</v>
      </c>
      <c r="R1656" s="308">
        <v>12</v>
      </c>
    </row>
    <row r="1657" spans="1:18" s="40" customFormat="1" ht="24" x14ac:dyDescent="0.2">
      <c r="A1657" s="322" t="s">
        <v>2048</v>
      </c>
      <c r="B1657" s="295" t="s">
        <v>8075</v>
      </c>
      <c r="C1657" s="297" t="s">
        <v>153</v>
      </c>
      <c r="D1657" s="297" t="s">
        <v>679</v>
      </c>
      <c r="E1657" s="440">
        <v>2100</v>
      </c>
      <c r="F1657" s="297" t="s">
        <v>2062</v>
      </c>
      <c r="G1657" s="297" t="s">
        <v>2063</v>
      </c>
      <c r="H1657" s="297" t="s">
        <v>690</v>
      </c>
      <c r="I1657" s="431" t="s">
        <v>2059</v>
      </c>
      <c r="J1657" s="297" t="s">
        <v>1377</v>
      </c>
      <c r="K1657" s="130">
        <v>1</v>
      </c>
      <c r="L1657" s="130">
        <v>1</v>
      </c>
      <c r="M1657" s="307">
        <v>2289</v>
      </c>
      <c r="N1657" s="131"/>
      <c r="O1657" s="308"/>
      <c r="P1657" s="307"/>
      <c r="Q1657" s="308">
        <v>12</v>
      </c>
      <c r="R1657" s="308">
        <v>12</v>
      </c>
    </row>
    <row r="1658" spans="1:18" s="40" customFormat="1" ht="24" x14ac:dyDescent="0.2">
      <c r="A1658" s="322" t="s">
        <v>2048</v>
      </c>
      <c r="B1658" s="312" t="s">
        <v>8077</v>
      </c>
      <c r="C1658" s="297" t="s">
        <v>153</v>
      </c>
      <c r="D1658" s="297" t="s">
        <v>682</v>
      </c>
      <c r="E1658" s="440">
        <v>8000</v>
      </c>
      <c r="F1658" s="297" t="s">
        <v>2064</v>
      </c>
      <c r="G1658" s="297" t="s">
        <v>2065</v>
      </c>
      <c r="H1658" s="297" t="s">
        <v>2066</v>
      </c>
      <c r="I1658" s="431" t="s">
        <v>2059</v>
      </c>
      <c r="J1658" s="297" t="s">
        <v>1377</v>
      </c>
      <c r="K1658" s="130">
        <v>4</v>
      </c>
      <c r="L1658" s="130">
        <v>4</v>
      </c>
      <c r="M1658" s="307">
        <v>32934.53</v>
      </c>
      <c r="N1658" s="131"/>
      <c r="O1658" s="308"/>
      <c r="P1658" s="307"/>
      <c r="Q1658" s="308">
        <v>12</v>
      </c>
      <c r="R1658" s="308">
        <v>12</v>
      </c>
    </row>
    <row r="1659" spans="1:18" s="40" customFormat="1" ht="24" x14ac:dyDescent="0.2">
      <c r="A1659" s="322" t="s">
        <v>2048</v>
      </c>
      <c r="B1659" s="295" t="s">
        <v>8075</v>
      </c>
      <c r="C1659" s="297" t="s">
        <v>153</v>
      </c>
      <c r="D1659" s="297" t="s">
        <v>655</v>
      </c>
      <c r="E1659" s="440">
        <v>930</v>
      </c>
      <c r="F1659" s="297" t="s">
        <v>2067</v>
      </c>
      <c r="G1659" s="297" t="s">
        <v>2068</v>
      </c>
      <c r="H1659" s="297" t="s">
        <v>579</v>
      </c>
      <c r="I1659" s="431" t="s">
        <v>2052</v>
      </c>
      <c r="J1659" s="297" t="s">
        <v>1377</v>
      </c>
      <c r="K1659" s="130">
        <v>12</v>
      </c>
      <c r="L1659" s="130">
        <v>12</v>
      </c>
      <c r="M1659" s="307">
        <v>12764.4</v>
      </c>
      <c r="N1659" s="131"/>
      <c r="O1659" s="308"/>
      <c r="P1659" s="307"/>
      <c r="Q1659" s="308">
        <v>12</v>
      </c>
      <c r="R1659" s="308">
        <v>12</v>
      </c>
    </row>
    <row r="1660" spans="1:18" s="40" customFormat="1" ht="24" x14ac:dyDescent="0.2">
      <c r="A1660" s="322" t="s">
        <v>2048</v>
      </c>
      <c r="B1660" s="312" t="s">
        <v>8077</v>
      </c>
      <c r="C1660" s="297" t="s">
        <v>153</v>
      </c>
      <c r="D1660" s="297" t="s">
        <v>682</v>
      </c>
      <c r="E1660" s="440">
        <v>8000</v>
      </c>
      <c r="F1660" s="297" t="s">
        <v>2069</v>
      </c>
      <c r="G1660" s="297" t="s">
        <v>2070</v>
      </c>
      <c r="H1660" s="297" t="s">
        <v>2066</v>
      </c>
      <c r="I1660" s="431" t="s">
        <v>2059</v>
      </c>
      <c r="J1660" s="297" t="s">
        <v>1377</v>
      </c>
      <c r="K1660" s="130">
        <v>2</v>
      </c>
      <c r="L1660" s="130">
        <v>2</v>
      </c>
      <c r="M1660" s="307">
        <v>16535.599999999999</v>
      </c>
      <c r="N1660" s="131"/>
      <c r="O1660" s="308"/>
      <c r="P1660" s="307"/>
      <c r="Q1660" s="308">
        <v>12</v>
      </c>
      <c r="R1660" s="308">
        <v>12</v>
      </c>
    </row>
    <row r="1661" spans="1:18" s="40" customFormat="1" ht="24" x14ac:dyDescent="0.2">
      <c r="A1661" s="322" t="s">
        <v>2048</v>
      </c>
      <c r="B1661" s="312" t="s">
        <v>8077</v>
      </c>
      <c r="C1661" s="297" t="s">
        <v>153</v>
      </c>
      <c r="D1661" s="297" t="s">
        <v>597</v>
      </c>
      <c r="E1661" s="440">
        <v>4000</v>
      </c>
      <c r="F1661" s="297" t="s">
        <v>2071</v>
      </c>
      <c r="G1661" s="297" t="s">
        <v>2072</v>
      </c>
      <c r="H1661" s="297" t="s">
        <v>2058</v>
      </c>
      <c r="I1661" s="431" t="s">
        <v>2059</v>
      </c>
      <c r="J1661" s="297" t="s">
        <v>1377</v>
      </c>
      <c r="K1661" s="130">
        <v>1</v>
      </c>
      <c r="L1661" s="130">
        <v>1</v>
      </c>
      <c r="M1661" s="307">
        <v>4217.8</v>
      </c>
      <c r="N1661" s="131"/>
      <c r="O1661" s="308"/>
      <c r="P1661" s="307"/>
      <c r="Q1661" s="308">
        <v>12</v>
      </c>
      <c r="R1661" s="308">
        <v>12</v>
      </c>
    </row>
    <row r="1662" spans="1:18" s="40" customFormat="1" ht="24" x14ac:dyDescent="0.2">
      <c r="A1662" s="322" t="s">
        <v>2048</v>
      </c>
      <c r="B1662" s="295" t="s">
        <v>8075</v>
      </c>
      <c r="C1662" s="297" t="s">
        <v>153</v>
      </c>
      <c r="D1662" s="297" t="s">
        <v>679</v>
      </c>
      <c r="E1662" s="440">
        <v>2500</v>
      </c>
      <c r="F1662" s="297" t="s">
        <v>2073</v>
      </c>
      <c r="G1662" s="297" t="s">
        <v>2074</v>
      </c>
      <c r="H1662" s="297" t="s">
        <v>2075</v>
      </c>
      <c r="I1662" s="431" t="s">
        <v>2059</v>
      </c>
      <c r="J1662" s="297" t="s">
        <v>1377</v>
      </c>
      <c r="K1662" s="130">
        <v>8</v>
      </c>
      <c r="L1662" s="130">
        <v>8</v>
      </c>
      <c r="M1662" s="307">
        <v>22242.04</v>
      </c>
      <c r="N1662" s="131"/>
      <c r="O1662" s="308"/>
      <c r="P1662" s="307"/>
      <c r="Q1662" s="308">
        <v>12</v>
      </c>
      <c r="R1662" s="308">
        <v>12</v>
      </c>
    </row>
    <row r="1663" spans="1:18" s="40" customFormat="1" ht="24" x14ac:dyDescent="0.2">
      <c r="A1663" s="322" t="s">
        <v>2048</v>
      </c>
      <c r="B1663" s="312" t="s">
        <v>8077</v>
      </c>
      <c r="C1663" s="297" t="s">
        <v>153</v>
      </c>
      <c r="D1663" s="297" t="s">
        <v>866</v>
      </c>
      <c r="E1663" s="440">
        <v>4000</v>
      </c>
      <c r="F1663" s="297" t="s">
        <v>2076</v>
      </c>
      <c r="G1663" s="297" t="s">
        <v>2077</v>
      </c>
      <c r="H1663" s="297" t="s">
        <v>1050</v>
      </c>
      <c r="I1663" s="431" t="s">
        <v>2059</v>
      </c>
      <c r="J1663" s="297" t="s">
        <v>1377</v>
      </c>
      <c r="K1663" s="130">
        <v>1</v>
      </c>
      <c r="L1663" s="130">
        <v>1</v>
      </c>
      <c r="M1663" s="307">
        <v>4217.8</v>
      </c>
      <c r="N1663" s="131"/>
      <c r="O1663" s="308"/>
      <c r="P1663" s="307"/>
      <c r="Q1663" s="308">
        <v>12</v>
      </c>
      <c r="R1663" s="308">
        <v>12</v>
      </c>
    </row>
    <row r="1664" spans="1:18" s="40" customFormat="1" ht="24" x14ac:dyDescent="0.2">
      <c r="A1664" s="322" t="s">
        <v>2048</v>
      </c>
      <c r="B1664" s="312" t="s">
        <v>8077</v>
      </c>
      <c r="C1664" s="297" t="s">
        <v>153</v>
      </c>
      <c r="D1664" s="297" t="s">
        <v>866</v>
      </c>
      <c r="E1664" s="440">
        <v>4000</v>
      </c>
      <c r="F1664" s="297" t="s">
        <v>2078</v>
      </c>
      <c r="G1664" s="297" t="s">
        <v>2079</v>
      </c>
      <c r="H1664" s="297" t="s">
        <v>2058</v>
      </c>
      <c r="I1664" s="431" t="s">
        <v>2059</v>
      </c>
      <c r="J1664" s="297" t="s">
        <v>1377</v>
      </c>
      <c r="K1664" s="130">
        <v>9</v>
      </c>
      <c r="L1664" s="130">
        <v>9</v>
      </c>
      <c r="M1664" s="307">
        <v>38260.199999999997</v>
      </c>
      <c r="N1664" s="131"/>
      <c r="O1664" s="308"/>
      <c r="P1664" s="307"/>
      <c r="Q1664" s="308">
        <v>12</v>
      </c>
      <c r="R1664" s="308">
        <v>12</v>
      </c>
    </row>
    <row r="1665" spans="1:18" s="40" customFormat="1" ht="24" x14ac:dyDescent="0.2">
      <c r="A1665" s="322" t="s">
        <v>2048</v>
      </c>
      <c r="B1665" s="312" t="s">
        <v>8077</v>
      </c>
      <c r="C1665" s="297" t="s">
        <v>153</v>
      </c>
      <c r="D1665" s="297" t="s">
        <v>586</v>
      </c>
      <c r="E1665" s="440">
        <v>4000</v>
      </c>
      <c r="F1665" s="297" t="s">
        <v>2080</v>
      </c>
      <c r="G1665" s="297" t="s">
        <v>2081</v>
      </c>
      <c r="H1665" s="297" t="s">
        <v>586</v>
      </c>
      <c r="I1665" s="431" t="s">
        <v>2059</v>
      </c>
      <c r="J1665" s="297" t="s">
        <v>1377</v>
      </c>
      <c r="K1665" s="130">
        <v>12</v>
      </c>
      <c r="L1665" s="130">
        <v>12</v>
      </c>
      <c r="M1665" s="307">
        <v>51206.93</v>
      </c>
      <c r="N1665" s="131"/>
      <c r="O1665" s="308"/>
      <c r="P1665" s="307"/>
      <c r="Q1665" s="308">
        <v>12</v>
      </c>
      <c r="R1665" s="308">
        <v>12</v>
      </c>
    </row>
    <row r="1666" spans="1:18" s="40" customFormat="1" ht="24" x14ac:dyDescent="0.2">
      <c r="A1666" s="322" t="s">
        <v>2048</v>
      </c>
      <c r="B1666" s="295" t="s">
        <v>8075</v>
      </c>
      <c r="C1666" s="297" t="s">
        <v>153</v>
      </c>
      <c r="D1666" s="297" t="s">
        <v>690</v>
      </c>
      <c r="E1666" s="440">
        <v>2000</v>
      </c>
      <c r="F1666" s="297" t="s">
        <v>2082</v>
      </c>
      <c r="G1666" s="297" t="s">
        <v>2083</v>
      </c>
      <c r="H1666" s="297" t="s">
        <v>690</v>
      </c>
      <c r="I1666" s="431" t="s">
        <v>2059</v>
      </c>
      <c r="J1666" s="297" t="s">
        <v>1377</v>
      </c>
      <c r="K1666" s="130">
        <v>12</v>
      </c>
      <c r="L1666" s="130">
        <v>12</v>
      </c>
      <c r="M1666" s="307">
        <v>26760</v>
      </c>
      <c r="N1666" s="131"/>
      <c r="O1666" s="308"/>
      <c r="P1666" s="307"/>
      <c r="Q1666" s="308">
        <v>12</v>
      </c>
      <c r="R1666" s="308">
        <v>12</v>
      </c>
    </row>
    <row r="1667" spans="1:18" s="40" customFormat="1" ht="24" x14ac:dyDescent="0.2">
      <c r="A1667" s="322" t="s">
        <v>2048</v>
      </c>
      <c r="B1667" s="312" t="s">
        <v>8077</v>
      </c>
      <c r="C1667" s="297" t="s">
        <v>153</v>
      </c>
      <c r="D1667" s="297" t="s">
        <v>2053</v>
      </c>
      <c r="E1667" s="440">
        <v>1600</v>
      </c>
      <c r="F1667" s="297">
        <v>40853020</v>
      </c>
      <c r="G1667" s="297" t="s">
        <v>2084</v>
      </c>
      <c r="H1667" s="297" t="s">
        <v>2075</v>
      </c>
      <c r="I1667" s="431" t="s">
        <v>2059</v>
      </c>
      <c r="J1667" s="297" t="s">
        <v>1377</v>
      </c>
      <c r="K1667" s="130">
        <v>1</v>
      </c>
      <c r="L1667" s="130">
        <v>1</v>
      </c>
      <c r="M1667" s="307">
        <v>1726</v>
      </c>
      <c r="N1667" s="131"/>
      <c r="O1667" s="308"/>
      <c r="P1667" s="307"/>
      <c r="Q1667" s="308">
        <v>12</v>
      </c>
      <c r="R1667" s="308">
        <v>12</v>
      </c>
    </row>
    <row r="1668" spans="1:18" s="40" customFormat="1" ht="24" x14ac:dyDescent="0.2">
      <c r="A1668" s="322" t="s">
        <v>2048</v>
      </c>
      <c r="B1668" s="295" t="s">
        <v>8075</v>
      </c>
      <c r="C1668" s="297" t="s">
        <v>153</v>
      </c>
      <c r="D1668" s="297" t="s">
        <v>2085</v>
      </c>
      <c r="E1668" s="440">
        <v>2000</v>
      </c>
      <c r="F1668" s="297" t="s">
        <v>2086</v>
      </c>
      <c r="G1668" s="297" t="s">
        <v>2087</v>
      </c>
      <c r="H1668" s="297" t="s">
        <v>1050</v>
      </c>
      <c r="I1668" s="431" t="s">
        <v>2059</v>
      </c>
      <c r="J1668" s="297" t="s">
        <v>314</v>
      </c>
      <c r="K1668" s="130">
        <v>12</v>
      </c>
      <c r="L1668" s="130">
        <v>12</v>
      </c>
      <c r="M1668" s="307">
        <v>26760</v>
      </c>
      <c r="N1668" s="131"/>
      <c r="O1668" s="308"/>
      <c r="P1668" s="307"/>
      <c r="Q1668" s="308">
        <v>12</v>
      </c>
      <c r="R1668" s="308">
        <v>12</v>
      </c>
    </row>
    <row r="1669" spans="1:18" s="40" customFormat="1" ht="24" x14ac:dyDescent="0.2">
      <c r="A1669" s="322" t="s">
        <v>2048</v>
      </c>
      <c r="B1669" s="295" t="s">
        <v>8075</v>
      </c>
      <c r="C1669" s="297" t="s">
        <v>153</v>
      </c>
      <c r="D1669" s="297" t="s">
        <v>2088</v>
      </c>
      <c r="E1669" s="440">
        <v>2000</v>
      </c>
      <c r="F1669" s="297" t="s">
        <v>2089</v>
      </c>
      <c r="G1669" s="297" t="s">
        <v>2090</v>
      </c>
      <c r="H1669" s="297" t="s">
        <v>2088</v>
      </c>
      <c r="I1669" s="431" t="s">
        <v>2059</v>
      </c>
      <c r="J1669" s="297" t="s">
        <v>1377</v>
      </c>
      <c r="K1669" s="130">
        <v>12</v>
      </c>
      <c r="L1669" s="130">
        <v>12</v>
      </c>
      <c r="M1669" s="307">
        <v>26760</v>
      </c>
      <c r="N1669" s="131"/>
      <c r="O1669" s="308"/>
      <c r="P1669" s="307"/>
      <c r="Q1669" s="308">
        <v>12</v>
      </c>
      <c r="R1669" s="308">
        <v>12</v>
      </c>
    </row>
    <row r="1670" spans="1:18" s="40" customFormat="1" ht="24" x14ac:dyDescent="0.2">
      <c r="A1670" s="322" t="s">
        <v>2048</v>
      </c>
      <c r="B1670" s="295" t="s">
        <v>8075</v>
      </c>
      <c r="C1670" s="297" t="s">
        <v>153</v>
      </c>
      <c r="D1670" s="297" t="s">
        <v>2091</v>
      </c>
      <c r="E1670" s="440">
        <v>4000</v>
      </c>
      <c r="F1670" s="297" t="s">
        <v>2092</v>
      </c>
      <c r="G1670" s="297" t="s">
        <v>2093</v>
      </c>
      <c r="H1670" s="297" t="s">
        <v>665</v>
      </c>
      <c r="I1670" s="431" t="s">
        <v>2059</v>
      </c>
      <c r="J1670" s="297" t="s">
        <v>1377</v>
      </c>
      <c r="K1670" s="130">
        <v>1</v>
      </c>
      <c r="L1670" s="130">
        <v>1</v>
      </c>
      <c r="M1670" s="307">
        <v>2180</v>
      </c>
      <c r="N1670" s="131"/>
      <c r="O1670" s="308"/>
      <c r="P1670" s="307"/>
      <c r="Q1670" s="308">
        <v>12</v>
      </c>
      <c r="R1670" s="308">
        <v>12</v>
      </c>
    </row>
    <row r="1671" spans="1:18" s="40" customFormat="1" ht="24" x14ac:dyDescent="0.2">
      <c r="A1671" s="322" t="s">
        <v>2048</v>
      </c>
      <c r="B1671" s="312" t="s">
        <v>8077</v>
      </c>
      <c r="C1671" s="297" t="s">
        <v>153</v>
      </c>
      <c r="D1671" s="297" t="s">
        <v>2053</v>
      </c>
      <c r="E1671" s="440">
        <v>1600</v>
      </c>
      <c r="F1671" s="297" t="s">
        <v>2094</v>
      </c>
      <c r="G1671" s="297" t="s">
        <v>2095</v>
      </c>
      <c r="H1671" s="297" t="s">
        <v>2066</v>
      </c>
      <c r="I1671" s="431" t="s">
        <v>2059</v>
      </c>
      <c r="J1671" s="297" t="s">
        <v>1377</v>
      </c>
      <c r="K1671" s="130">
        <v>1</v>
      </c>
      <c r="L1671" s="130">
        <v>1</v>
      </c>
      <c r="M1671" s="307">
        <v>1726</v>
      </c>
      <c r="N1671" s="131"/>
      <c r="O1671" s="308"/>
      <c r="P1671" s="307"/>
      <c r="Q1671" s="308">
        <v>12</v>
      </c>
      <c r="R1671" s="308">
        <v>12</v>
      </c>
    </row>
    <row r="1672" spans="1:18" s="40" customFormat="1" ht="24" x14ac:dyDescent="0.2">
      <c r="A1672" s="322" t="s">
        <v>2048</v>
      </c>
      <c r="B1672" s="312" t="s">
        <v>8077</v>
      </c>
      <c r="C1672" s="297" t="s">
        <v>153</v>
      </c>
      <c r="D1672" s="297" t="s">
        <v>586</v>
      </c>
      <c r="E1672" s="440">
        <v>4000</v>
      </c>
      <c r="F1672" s="297" t="s">
        <v>2096</v>
      </c>
      <c r="G1672" s="297" t="s">
        <v>2097</v>
      </c>
      <c r="H1672" s="297" t="s">
        <v>586</v>
      </c>
      <c r="I1672" s="431" t="s">
        <v>2059</v>
      </c>
      <c r="J1672" s="297" t="s">
        <v>1377</v>
      </c>
      <c r="K1672" s="130">
        <v>2</v>
      </c>
      <c r="L1672" s="130">
        <v>2</v>
      </c>
      <c r="M1672" s="307">
        <v>8435.6</v>
      </c>
      <c r="N1672" s="131"/>
      <c r="O1672" s="308"/>
      <c r="P1672" s="307"/>
      <c r="Q1672" s="308">
        <v>12</v>
      </c>
      <c r="R1672" s="308">
        <v>12</v>
      </c>
    </row>
    <row r="1673" spans="1:18" s="40" customFormat="1" ht="24" x14ac:dyDescent="0.2">
      <c r="A1673" s="322" t="s">
        <v>2048</v>
      </c>
      <c r="B1673" s="295" t="s">
        <v>8075</v>
      </c>
      <c r="C1673" s="297" t="s">
        <v>153</v>
      </c>
      <c r="D1673" s="297" t="s">
        <v>1369</v>
      </c>
      <c r="E1673" s="440">
        <v>4000</v>
      </c>
      <c r="F1673" s="297" t="s">
        <v>2098</v>
      </c>
      <c r="G1673" s="297" t="s">
        <v>2099</v>
      </c>
      <c r="H1673" s="297" t="s">
        <v>586</v>
      </c>
      <c r="I1673" s="431" t="s">
        <v>2059</v>
      </c>
      <c r="J1673" s="297" t="s">
        <v>314</v>
      </c>
      <c r="K1673" s="130">
        <v>1</v>
      </c>
      <c r="L1673" s="130">
        <v>1</v>
      </c>
      <c r="M1673" s="307">
        <v>6024.25</v>
      </c>
      <c r="N1673" s="131"/>
      <c r="O1673" s="308"/>
      <c r="P1673" s="307"/>
      <c r="Q1673" s="308">
        <v>12</v>
      </c>
      <c r="R1673" s="308">
        <v>12</v>
      </c>
    </row>
    <row r="1674" spans="1:18" s="40" customFormat="1" ht="24" x14ac:dyDescent="0.2">
      <c r="A1674" s="322" t="s">
        <v>2048</v>
      </c>
      <c r="B1674" s="312" t="s">
        <v>8077</v>
      </c>
      <c r="C1674" s="297" t="s">
        <v>153</v>
      </c>
      <c r="D1674" s="297" t="s">
        <v>579</v>
      </c>
      <c r="E1674" s="440">
        <v>2500</v>
      </c>
      <c r="F1674" s="297" t="s">
        <v>2100</v>
      </c>
      <c r="G1674" s="297" t="s">
        <v>2101</v>
      </c>
      <c r="H1674" s="297" t="s">
        <v>579</v>
      </c>
      <c r="I1674" s="431" t="s">
        <v>2052</v>
      </c>
      <c r="J1674" s="297" t="s">
        <v>1377</v>
      </c>
      <c r="K1674" s="130">
        <v>4</v>
      </c>
      <c r="L1674" s="130">
        <v>4</v>
      </c>
      <c r="M1674" s="307">
        <v>11034.23</v>
      </c>
      <c r="N1674" s="131"/>
      <c r="O1674" s="308"/>
      <c r="P1674" s="307"/>
      <c r="Q1674" s="308">
        <v>12</v>
      </c>
      <c r="R1674" s="308">
        <v>12</v>
      </c>
    </row>
    <row r="1675" spans="1:18" s="40" customFormat="1" ht="24" x14ac:dyDescent="0.2">
      <c r="A1675" s="322" t="s">
        <v>2048</v>
      </c>
      <c r="B1675" s="295" t="s">
        <v>8075</v>
      </c>
      <c r="C1675" s="297" t="s">
        <v>153</v>
      </c>
      <c r="D1675" s="297" t="s">
        <v>586</v>
      </c>
      <c r="E1675" s="440">
        <v>2000</v>
      </c>
      <c r="F1675" s="297" t="s">
        <v>2102</v>
      </c>
      <c r="G1675" s="297" t="s">
        <v>2103</v>
      </c>
      <c r="H1675" s="297" t="s">
        <v>2058</v>
      </c>
      <c r="I1675" s="431" t="s">
        <v>2059</v>
      </c>
      <c r="J1675" s="297" t="s">
        <v>1377</v>
      </c>
      <c r="K1675" s="130">
        <v>1</v>
      </c>
      <c r="L1675" s="130">
        <v>1</v>
      </c>
      <c r="M1675" s="307">
        <v>2180</v>
      </c>
      <c r="N1675" s="131"/>
      <c r="O1675" s="308"/>
      <c r="P1675" s="307"/>
      <c r="Q1675" s="308">
        <v>12</v>
      </c>
      <c r="R1675" s="308">
        <v>12</v>
      </c>
    </row>
    <row r="1676" spans="1:18" s="40" customFormat="1" ht="24" x14ac:dyDescent="0.2">
      <c r="A1676" s="322" t="s">
        <v>2048</v>
      </c>
      <c r="B1676" s="312" t="s">
        <v>8077</v>
      </c>
      <c r="C1676" s="297" t="s">
        <v>153</v>
      </c>
      <c r="D1676" s="297" t="s">
        <v>2053</v>
      </c>
      <c r="E1676" s="440">
        <v>1600</v>
      </c>
      <c r="F1676" s="297" t="s">
        <v>2104</v>
      </c>
      <c r="G1676" s="297" t="s">
        <v>2105</v>
      </c>
      <c r="H1676" s="297" t="s">
        <v>2106</v>
      </c>
      <c r="I1676" s="431" t="s">
        <v>2059</v>
      </c>
      <c r="J1676" s="297" t="s">
        <v>1377</v>
      </c>
      <c r="K1676" s="130">
        <v>1</v>
      </c>
      <c r="L1676" s="130">
        <v>1</v>
      </c>
      <c r="M1676" s="307">
        <v>1726</v>
      </c>
      <c r="N1676" s="131"/>
      <c r="O1676" s="308"/>
      <c r="P1676" s="307"/>
      <c r="Q1676" s="308">
        <v>12</v>
      </c>
      <c r="R1676" s="308">
        <v>12</v>
      </c>
    </row>
    <row r="1677" spans="1:18" s="40" customFormat="1" ht="24" x14ac:dyDescent="0.2">
      <c r="A1677" s="322" t="s">
        <v>2048</v>
      </c>
      <c r="B1677" s="312" t="s">
        <v>8077</v>
      </c>
      <c r="C1677" s="297" t="s">
        <v>153</v>
      </c>
      <c r="D1677" s="297" t="s">
        <v>586</v>
      </c>
      <c r="E1677" s="440">
        <v>6000</v>
      </c>
      <c r="F1677" s="297" t="s">
        <v>2107</v>
      </c>
      <c r="G1677" s="297" t="s">
        <v>2108</v>
      </c>
      <c r="H1677" s="297" t="s">
        <v>2075</v>
      </c>
      <c r="I1677" s="431" t="s">
        <v>2059</v>
      </c>
      <c r="J1677" s="297" t="s">
        <v>1377</v>
      </c>
      <c r="K1677" s="130">
        <v>2</v>
      </c>
      <c r="L1677" s="130">
        <v>2</v>
      </c>
      <c r="M1677" s="307">
        <v>12435.6</v>
      </c>
      <c r="N1677" s="131"/>
      <c r="O1677" s="308"/>
      <c r="P1677" s="307"/>
      <c r="Q1677" s="308">
        <v>12</v>
      </c>
      <c r="R1677" s="308">
        <v>12</v>
      </c>
    </row>
    <row r="1678" spans="1:18" s="40" customFormat="1" ht="24" x14ac:dyDescent="0.2">
      <c r="A1678" s="322" t="s">
        <v>2048</v>
      </c>
      <c r="B1678" s="295" t="s">
        <v>8075</v>
      </c>
      <c r="C1678" s="297" t="s">
        <v>153</v>
      </c>
      <c r="D1678" s="297" t="s">
        <v>655</v>
      </c>
      <c r="E1678" s="440">
        <v>930</v>
      </c>
      <c r="F1678" s="297" t="s">
        <v>2109</v>
      </c>
      <c r="G1678" s="297" t="s">
        <v>2110</v>
      </c>
      <c r="H1678" s="297" t="s">
        <v>2111</v>
      </c>
      <c r="I1678" s="431" t="s">
        <v>2112</v>
      </c>
      <c r="J1678" s="297" t="s">
        <v>2111</v>
      </c>
      <c r="K1678" s="130">
        <v>12</v>
      </c>
      <c r="L1678" s="130">
        <v>12</v>
      </c>
      <c r="M1678" s="307">
        <v>12764.4</v>
      </c>
      <c r="N1678" s="131"/>
      <c r="O1678" s="308"/>
      <c r="P1678" s="307"/>
      <c r="Q1678" s="308">
        <v>12</v>
      </c>
      <c r="R1678" s="308">
        <v>12</v>
      </c>
    </row>
    <row r="1679" spans="1:18" s="40" customFormat="1" ht="24" x14ac:dyDescent="0.2">
      <c r="A1679" s="322" t="s">
        <v>2048</v>
      </c>
      <c r="B1679" s="312" t="s">
        <v>8077</v>
      </c>
      <c r="C1679" s="297" t="s">
        <v>153</v>
      </c>
      <c r="D1679" s="297" t="s">
        <v>682</v>
      </c>
      <c r="E1679" s="440">
        <v>8000</v>
      </c>
      <c r="F1679" s="297" t="s">
        <v>2113</v>
      </c>
      <c r="G1679" s="297" t="s">
        <v>2114</v>
      </c>
      <c r="H1679" s="297" t="s">
        <v>2115</v>
      </c>
      <c r="I1679" s="431" t="s">
        <v>2059</v>
      </c>
      <c r="J1679" s="297" t="s">
        <v>314</v>
      </c>
      <c r="K1679" s="130">
        <v>2</v>
      </c>
      <c r="L1679" s="130">
        <v>2</v>
      </c>
      <c r="M1679" s="307">
        <v>16435.599999999999</v>
      </c>
      <c r="N1679" s="131"/>
      <c r="O1679" s="308"/>
      <c r="P1679" s="307"/>
      <c r="Q1679" s="308">
        <v>12</v>
      </c>
      <c r="R1679" s="308">
        <v>12</v>
      </c>
    </row>
    <row r="1680" spans="1:18" s="40" customFormat="1" ht="24" x14ac:dyDescent="0.2">
      <c r="A1680" s="322" t="s">
        <v>2048</v>
      </c>
      <c r="B1680" s="295" t="s">
        <v>8075</v>
      </c>
      <c r="C1680" s="297" t="s">
        <v>153</v>
      </c>
      <c r="D1680" s="297" t="s">
        <v>579</v>
      </c>
      <c r="E1680" s="440">
        <v>1100</v>
      </c>
      <c r="F1680" s="297" t="s">
        <v>2116</v>
      </c>
      <c r="G1680" s="297" t="s">
        <v>2117</v>
      </c>
      <c r="H1680" s="297" t="s">
        <v>579</v>
      </c>
      <c r="I1680" s="431" t="s">
        <v>2052</v>
      </c>
      <c r="J1680" s="297" t="s">
        <v>1377</v>
      </c>
      <c r="K1680" s="130">
        <v>10</v>
      </c>
      <c r="L1680" s="130">
        <v>10</v>
      </c>
      <c r="M1680" s="307">
        <v>12590</v>
      </c>
      <c r="N1680" s="131"/>
      <c r="O1680" s="308"/>
      <c r="P1680" s="307"/>
      <c r="Q1680" s="308">
        <v>12</v>
      </c>
      <c r="R1680" s="308">
        <v>12</v>
      </c>
    </row>
    <row r="1681" spans="1:18" s="40" customFormat="1" ht="24" x14ac:dyDescent="0.2">
      <c r="A1681" s="322" t="s">
        <v>2048</v>
      </c>
      <c r="B1681" s="312" t="s">
        <v>8077</v>
      </c>
      <c r="C1681" s="297" t="s">
        <v>153</v>
      </c>
      <c r="D1681" s="297" t="s">
        <v>579</v>
      </c>
      <c r="E1681" s="440">
        <v>2500</v>
      </c>
      <c r="F1681" s="297" t="s">
        <v>2118</v>
      </c>
      <c r="G1681" s="297" t="s">
        <v>2119</v>
      </c>
      <c r="H1681" s="297" t="s">
        <v>579</v>
      </c>
      <c r="I1681" s="431" t="s">
        <v>2052</v>
      </c>
      <c r="J1681" s="297" t="s">
        <v>1377</v>
      </c>
      <c r="K1681" s="130">
        <v>10</v>
      </c>
      <c r="L1681" s="130">
        <v>10</v>
      </c>
      <c r="M1681" s="307">
        <v>27708.210000000003</v>
      </c>
      <c r="N1681" s="131"/>
      <c r="O1681" s="308"/>
      <c r="P1681" s="307"/>
      <c r="Q1681" s="308">
        <v>12</v>
      </c>
      <c r="R1681" s="308">
        <v>12</v>
      </c>
    </row>
    <row r="1682" spans="1:18" s="40" customFormat="1" ht="24" x14ac:dyDescent="0.2">
      <c r="A1682" s="322" t="s">
        <v>2048</v>
      </c>
      <c r="B1682" s="295" t="s">
        <v>8075</v>
      </c>
      <c r="C1682" s="297" t="s">
        <v>153</v>
      </c>
      <c r="D1682" s="297" t="s">
        <v>2120</v>
      </c>
      <c r="E1682" s="440">
        <v>1200</v>
      </c>
      <c r="F1682" s="297" t="s">
        <v>2121</v>
      </c>
      <c r="G1682" s="297" t="s">
        <v>2122</v>
      </c>
      <c r="H1682" s="297" t="s">
        <v>579</v>
      </c>
      <c r="I1682" s="431" t="s">
        <v>2052</v>
      </c>
      <c r="J1682" s="297" t="s">
        <v>1377</v>
      </c>
      <c r="K1682" s="130">
        <v>11</v>
      </c>
      <c r="L1682" s="130">
        <v>11</v>
      </c>
      <c r="M1682" s="307">
        <v>14988</v>
      </c>
      <c r="N1682" s="131"/>
      <c r="O1682" s="308"/>
      <c r="P1682" s="307"/>
      <c r="Q1682" s="308">
        <v>12</v>
      </c>
      <c r="R1682" s="308">
        <v>12</v>
      </c>
    </row>
    <row r="1683" spans="1:18" s="40" customFormat="1" ht="24" x14ac:dyDescent="0.2">
      <c r="A1683" s="322" t="s">
        <v>2048</v>
      </c>
      <c r="B1683" s="312" t="s">
        <v>8077</v>
      </c>
      <c r="C1683" s="297" t="s">
        <v>153</v>
      </c>
      <c r="D1683" s="297" t="s">
        <v>579</v>
      </c>
      <c r="E1683" s="440">
        <v>2500</v>
      </c>
      <c r="F1683" s="297" t="s">
        <v>2123</v>
      </c>
      <c r="G1683" s="297" t="s">
        <v>2124</v>
      </c>
      <c r="H1683" s="297" t="s">
        <v>579</v>
      </c>
      <c r="I1683" s="431" t="s">
        <v>2059</v>
      </c>
      <c r="J1683" s="297">
        <v>0</v>
      </c>
      <c r="K1683" s="130">
        <v>10</v>
      </c>
      <c r="L1683" s="130">
        <v>10</v>
      </c>
      <c r="M1683" s="307">
        <v>27715.530000000002</v>
      </c>
      <c r="N1683" s="131"/>
      <c r="O1683" s="308"/>
      <c r="P1683" s="307"/>
      <c r="Q1683" s="308">
        <v>12</v>
      </c>
      <c r="R1683" s="308">
        <v>12</v>
      </c>
    </row>
    <row r="1684" spans="1:18" s="40" customFormat="1" ht="24" x14ac:dyDescent="0.2">
      <c r="A1684" s="322" t="s">
        <v>2048</v>
      </c>
      <c r="B1684" s="312" t="s">
        <v>8077</v>
      </c>
      <c r="C1684" s="297" t="s">
        <v>153</v>
      </c>
      <c r="D1684" s="297" t="s">
        <v>579</v>
      </c>
      <c r="E1684" s="440">
        <v>2500</v>
      </c>
      <c r="F1684" s="297" t="s">
        <v>2125</v>
      </c>
      <c r="G1684" s="297" t="s">
        <v>2126</v>
      </c>
      <c r="H1684" s="297" t="s">
        <v>579</v>
      </c>
      <c r="I1684" s="431" t="s">
        <v>2052</v>
      </c>
      <c r="J1684" s="297" t="s">
        <v>1377</v>
      </c>
      <c r="K1684" s="130">
        <v>5</v>
      </c>
      <c r="L1684" s="130">
        <v>5</v>
      </c>
      <c r="M1684" s="307">
        <v>13752.03</v>
      </c>
      <c r="N1684" s="131"/>
      <c r="O1684" s="308"/>
      <c r="P1684" s="307"/>
      <c r="Q1684" s="308">
        <v>12</v>
      </c>
      <c r="R1684" s="308">
        <v>12</v>
      </c>
    </row>
    <row r="1685" spans="1:18" s="40" customFormat="1" ht="24" x14ac:dyDescent="0.2">
      <c r="A1685" s="322" t="s">
        <v>2048</v>
      </c>
      <c r="B1685" s="295" t="s">
        <v>8075</v>
      </c>
      <c r="C1685" s="297" t="s">
        <v>153</v>
      </c>
      <c r="D1685" s="297" t="s">
        <v>2127</v>
      </c>
      <c r="E1685" s="440">
        <v>1800</v>
      </c>
      <c r="F1685" s="297" t="s">
        <v>2128</v>
      </c>
      <c r="G1685" s="297" t="s">
        <v>2129</v>
      </c>
      <c r="H1685" s="297" t="s">
        <v>2130</v>
      </c>
      <c r="I1685" s="431" t="s">
        <v>2059</v>
      </c>
      <c r="J1685" s="297" t="s">
        <v>314</v>
      </c>
      <c r="K1685" s="130">
        <v>12</v>
      </c>
      <c r="L1685" s="130">
        <v>12</v>
      </c>
      <c r="M1685" s="307">
        <v>24144</v>
      </c>
      <c r="N1685" s="131"/>
      <c r="O1685" s="308"/>
      <c r="P1685" s="307"/>
      <c r="Q1685" s="308">
        <v>12</v>
      </c>
      <c r="R1685" s="308">
        <v>12</v>
      </c>
    </row>
    <row r="1686" spans="1:18" s="40" customFormat="1" ht="24" x14ac:dyDescent="0.2">
      <c r="A1686" s="322" t="s">
        <v>2048</v>
      </c>
      <c r="B1686" s="312" t="s">
        <v>8077</v>
      </c>
      <c r="C1686" s="297" t="s">
        <v>153</v>
      </c>
      <c r="D1686" s="297" t="s">
        <v>2053</v>
      </c>
      <c r="E1686" s="440">
        <v>1500</v>
      </c>
      <c r="F1686" s="297" t="s">
        <v>2131</v>
      </c>
      <c r="G1686" s="297" t="s">
        <v>2132</v>
      </c>
      <c r="H1686" s="297" t="s">
        <v>579</v>
      </c>
      <c r="I1686" s="431" t="s">
        <v>2059</v>
      </c>
      <c r="J1686" s="297" t="s">
        <v>1377</v>
      </c>
      <c r="K1686" s="130">
        <v>8</v>
      </c>
      <c r="L1686" s="130">
        <v>8</v>
      </c>
      <c r="M1686" s="307">
        <v>13573.33</v>
      </c>
      <c r="N1686" s="131"/>
      <c r="O1686" s="308"/>
      <c r="P1686" s="307"/>
      <c r="Q1686" s="308">
        <v>12</v>
      </c>
      <c r="R1686" s="308">
        <v>12</v>
      </c>
    </row>
    <row r="1687" spans="1:18" s="40" customFormat="1" ht="24" x14ac:dyDescent="0.2">
      <c r="A1687" s="322" t="s">
        <v>2048</v>
      </c>
      <c r="B1687" s="312" t="s">
        <v>8077</v>
      </c>
      <c r="C1687" s="297" t="s">
        <v>153</v>
      </c>
      <c r="D1687" s="297" t="s">
        <v>2053</v>
      </c>
      <c r="E1687" s="440">
        <v>1600</v>
      </c>
      <c r="F1687" s="297" t="s">
        <v>2133</v>
      </c>
      <c r="G1687" s="297" t="s">
        <v>2134</v>
      </c>
      <c r="H1687" s="297" t="s">
        <v>2058</v>
      </c>
      <c r="I1687" s="431" t="s">
        <v>2059</v>
      </c>
      <c r="J1687" s="297" t="s">
        <v>1377</v>
      </c>
      <c r="K1687" s="130">
        <v>1</v>
      </c>
      <c r="L1687" s="130">
        <v>1</v>
      </c>
      <c r="M1687" s="307">
        <v>1726</v>
      </c>
      <c r="N1687" s="131"/>
      <c r="O1687" s="308"/>
      <c r="P1687" s="307"/>
      <c r="Q1687" s="308">
        <v>12</v>
      </c>
      <c r="R1687" s="308">
        <v>12</v>
      </c>
    </row>
    <row r="1688" spans="1:18" s="40" customFormat="1" ht="24" x14ac:dyDescent="0.2">
      <c r="A1688" s="322" t="s">
        <v>2048</v>
      </c>
      <c r="B1688" s="295" t="s">
        <v>8075</v>
      </c>
      <c r="C1688" s="297" t="s">
        <v>153</v>
      </c>
      <c r="D1688" s="297" t="s">
        <v>648</v>
      </c>
      <c r="E1688" s="440">
        <v>1100</v>
      </c>
      <c r="F1688" s="297" t="s">
        <v>2135</v>
      </c>
      <c r="G1688" s="297" t="s">
        <v>2136</v>
      </c>
      <c r="H1688" s="297" t="s">
        <v>2111</v>
      </c>
      <c r="I1688" s="297" t="s">
        <v>2137</v>
      </c>
      <c r="J1688" s="297" t="s">
        <v>2111</v>
      </c>
      <c r="K1688" s="130">
        <v>12</v>
      </c>
      <c r="L1688" s="130">
        <v>12</v>
      </c>
      <c r="M1688" s="307">
        <v>14988</v>
      </c>
      <c r="N1688" s="131"/>
      <c r="O1688" s="308"/>
      <c r="P1688" s="307"/>
      <c r="Q1688" s="308">
        <v>12</v>
      </c>
      <c r="R1688" s="308">
        <v>12</v>
      </c>
    </row>
    <row r="1689" spans="1:18" s="40" customFormat="1" ht="24" x14ac:dyDescent="0.2">
      <c r="A1689" s="322" t="s">
        <v>2048</v>
      </c>
      <c r="B1689" s="312" t="s">
        <v>8077</v>
      </c>
      <c r="C1689" s="297" t="s">
        <v>153</v>
      </c>
      <c r="D1689" s="297" t="s">
        <v>866</v>
      </c>
      <c r="E1689" s="440">
        <v>4000</v>
      </c>
      <c r="F1689" s="297" t="s">
        <v>2138</v>
      </c>
      <c r="G1689" s="297" t="s">
        <v>2139</v>
      </c>
      <c r="H1689" s="297" t="s">
        <v>341</v>
      </c>
      <c r="I1689" s="431" t="s">
        <v>2059</v>
      </c>
      <c r="J1689" s="297" t="s">
        <v>1377</v>
      </c>
      <c r="K1689" s="130">
        <v>6</v>
      </c>
      <c r="L1689" s="130">
        <v>6</v>
      </c>
      <c r="M1689" s="307">
        <v>25606.799999999999</v>
      </c>
      <c r="N1689" s="131"/>
      <c r="O1689" s="308"/>
      <c r="P1689" s="307"/>
      <c r="Q1689" s="308">
        <v>12</v>
      </c>
      <c r="R1689" s="308">
        <v>12</v>
      </c>
    </row>
    <row r="1690" spans="1:18" s="40" customFormat="1" ht="24" x14ac:dyDescent="0.2">
      <c r="A1690" s="322" t="s">
        <v>2048</v>
      </c>
      <c r="B1690" s="312" t="s">
        <v>8077</v>
      </c>
      <c r="C1690" s="297" t="s">
        <v>153</v>
      </c>
      <c r="D1690" s="297" t="s">
        <v>682</v>
      </c>
      <c r="E1690" s="440">
        <v>8000</v>
      </c>
      <c r="F1690" s="297" t="s">
        <v>2140</v>
      </c>
      <c r="G1690" s="297" t="s">
        <v>2141</v>
      </c>
      <c r="H1690" s="297" t="s">
        <v>2066</v>
      </c>
      <c r="I1690" s="431" t="s">
        <v>2059</v>
      </c>
      <c r="J1690" s="297" t="s">
        <v>1377</v>
      </c>
      <c r="K1690" s="130">
        <v>4</v>
      </c>
      <c r="L1690" s="130">
        <v>4</v>
      </c>
      <c r="M1690" s="307">
        <v>33071.199999999997</v>
      </c>
      <c r="N1690" s="131"/>
      <c r="O1690" s="308"/>
      <c r="P1690" s="307"/>
      <c r="Q1690" s="308">
        <v>12</v>
      </c>
      <c r="R1690" s="308">
        <v>12</v>
      </c>
    </row>
    <row r="1691" spans="1:18" s="40" customFormat="1" ht="24" x14ac:dyDescent="0.2">
      <c r="A1691" s="322" t="s">
        <v>2048</v>
      </c>
      <c r="B1691" s="312" t="s">
        <v>8077</v>
      </c>
      <c r="C1691" s="297" t="s">
        <v>153</v>
      </c>
      <c r="D1691" s="297" t="s">
        <v>682</v>
      </c>
      <c r="E1691" s="440">
        <v>8000</v>
      </c>
      <c r="F1691" s="297" t="s">
        <v>2142</v>
      </c>
      <c r="G1691" s="297" t="s">
        <v>2143</v>
      </c>
      <c r="H1691" s="297" t="s">
        <v>2066</v>
      </c>
      <c r="I1691" s="431" t="s">
        <v>2059</v>
      </c>
      <c r="J1691" s="297" t="s">
        <v>1377</v>
      </c>
      <c r="K1691" s="130">
        <v>7</v>
      </c>
      <c r="L1691" s="130">
        <v>7</v>
      </c>
      <c r="M1691" s="307">
        <v>57824.6</v>
      </c>
      <c r="N1691" s="131"/>
      <c r="O1691" s="308"/>
      <c r="P1691" s="307"/>
      <c r="Q1691" s="308">
        <v>12</v>
      </c>
      <c r="R1691" s="308">
        <v>12</v>
      </c>
    </row>
    <row r="1692" spans="1:18" s="40" customFormat="1" ht="24" x14ac:dyDescent="0.2">
      <c r="A1692" s="322" t="s">
        <v>2048</v>
      </c>
      <c r="B1692" s="295" t="s">
        <v>8075</v>
      </c>
      <c r="C1692" s="297" t="s">
        <v>153</v>
      </c>
      <c r="D1692" s="297" t="s">
        <v>2088</v>
      </c>
      <c r="E1692" s="440">
        <v>2200</v>
      </c>
      <c r="F1692" s="297" t="s">
        <v>2144</v>
      </c>
      <c r="G1692" s="297" t="s">
        <v>2145</v>
      </c>
      <c r="H1692" s="297" t="s">
        <v>2088</v>
      </c>
      <c r="I1692" s="431" t="s">
        <v>2059</v>
      </c>
      <c r="J1692" s="297" t="s">
        <v>1377</v>
      </c>
      <c r="K1692" s="130">
        <v>12</v>
      </c>
      <c r="L1692" s="130">
        <v>12</v>
      </c>
      <c r="M1692" s="307">
        <v>29376</v>
      </c>
      <c r="N1692" s="131"/>
      <c r="O1692" s="308"/>
      <c r="P1692" s="307"/>
      <c r="Q1692" s="308">
        <v>12</v>
      </c>
      <c r="R1692" s="308">
        <v>12</v>
      </c>
    </row>
    <row r="1693" spans="1:18" s="40" customFormat="1" ht="24" x14ac:dyDescent="0.2">
      <c r="A1693" s="322" t="s">
        <v>2048</v>
      </c>
      <c r="B1693" s="295" t="s">
        <v>8075</v>
      </c>
      <c r="C1693" s="297" t="s">
        <v>153</v>
      </c>
      <c r="D1693" s="297" t="s">
        <v>964</v>
      </c>
      <c r="E1693" s="440">
        <v>2500</v>
      </c>
      <c r="F1693" s="297" t="s">
        <v>2146</v>
      </c>
      <c r="G1693" s="297" t="s">
        <v>2147</v>
      </c>
      <c r="H1693" s="297" t="s">
        <v>586</v>
      </c>
      <c r="I1693" s="431" t="s">
        <v>2059</v>
      </c>
      <c r="J1693" s="297" t="s">
        <v>1377</v>
      </c>
      <c r="K1693" s="130">
        <v>12</v>
      </c>
      <c r="L1693" s="130">
        <v>12</v>
      </c>
      <c r="M1693" s="307">
        <v>33213.599999999999</v>
      </c>
      <c r="N1693" s="131"/>
      <c r="O1693" s="308"/>
      <c r="P1693" s="307"/>
      <c r="Q1693" s="308">
        <v>12</v>
      </c>
      <c r="R1693" s="308">
        <v>12</v>
      </c>
    </row>
    <row r="1694" spans="1:18" s="40" customFormat="1" ht="24" x14ac:dyDescent="0.2">
      <c r="A1694" s="322" t="s">
        <v>2048</v>
      </c>
      <c r="B1694" s="295" t="s">
        <v>8075</v>
      </c>
      <c r="C1694" s="297" t="s">
        <v>153</v>
      </c>
      <c r="D1694" s="297" t="s">
        <v>579</v>
      </c>
      <c r="E1694" s="440">
        <v>1100</v>
      </c>
      <c r="F1694" s="297" t="s">
        <v>2148</v>
      </c>
      <c r="G1694" s="297" t="s">
        <v>2149</v>
      </c>
      <c r="H1694" s="297" t="s">
        <v>579</v>
      </c>
      <c r="I1694" s="431" t="s">
        <v>2052</v>
      </c>
      <c r="J1694" s="297" t="s">
        <v>1377</v>
      </c>
      <c r="K1694" s="130">
        <v>12</v>
      </c>
      <c r="L1694" s="130">
        <v>12</v>
      </c>
      <c r="M1694" s="307">
        <v>14988</v>
      </c>
      <c r="N1694" s="131"/>
      <c r="O1694" s="308"/>
      <c r="P1694" s="307"/>
      <c r="Q1694" s="308">
        <v>12</v>
      </c>
      <c r="R1694" s="308">
        <v>12</v>
      </c>
    </row>
    <row r="1695" spans="1:18" s="40" customFormat="1" ht="24" x14ac:dyDescent="0.2">
      <c r="A1695" s="322" t="s">
        <v>2048</v>
      </c>
      <c r="B1695" s="295" t="s">
        <v>8075</v>
      </c>
      <c r="C1695" s="297" t="s">
        <v>153</v>
      </c>
      <c r="D1695" s="297" t="s">
        <v>2150</v>
      </c>
      <c r="E1695" s="440">
        <v>2500</v>
      </c>
      <c r="F1695" s="297" t="s">
        <v>2151</v>
      </c>
      <c r="G1695" s="297" t="s">
        <v>2152</v>
      </c>
      <c r="H1695" s="297" t="s">
        <v>2153</v>
      </c>
      <c r="I1695" s="431" t="s">
        <v>2059</v>
      </c>
      <c r="J1695" s="297" t="s">
        <v>1377</v>
      </c>
      <c r="K1695" s="130">
        <v>11</v>
      </c>
      <c r="L1695" s="130">
        <v>11</v>
      </c>
      <c r="M1695" s="307">
        <v>30465.93</v>
      </c>
      <c r="N1695" s="131"/>
      <c r="O1695" s="308"/>
      <c r="P1695" s="307"/>
      <c r="Q1695" s="308">
        <v>12</v>
      </c>
      <c r="R1695" s="308">
        <v>12</v>
      </c>
    </row>
    <row r="1696" spans="1:18" s="40" customFormat="1" ht="24" x14ac:dyDescent="0.2">
      <c r="A1696" s="322" t="s">
        <v>2048</v>
      </c>
      <c r="B1696" s="295" t="s">
        <v>8075</v>
      </c>
      <c r="C1696" s="297" t="s">
        <v>153</v>
      </c>
      <c r="D1696" s="297" t="s">
        <v>655</v>
      </c>
      <c r="E1696" s="440">
        <v>1200</v>
      </c>
      <c r="F1696" s="297" t="s">
        <v>2154</v>
      </c>
      <c r="G1696" s="297" t="s">
        <v>2155</v>
      </c>
      <c r="H1696" s="297" t="s">
        <v>2111</v>
      </c>
      <c r="I1696" s="297" t="s">
        <v>2137</v>
      </c>
      <c r="J1696" s="297" t="s">
        <v>2111</v>
      </c>
      <c r="K1696" s="130">
        <v>12</v>
      </c>
      <c r="L1696" s="130">
        <v>12</v>
      </c>
      <c r="M1696" s="307">
        <v>16296</v>
      </c>
      <c r="N1696" s="131"/>
      <c r="O1696" s="308"/>
      <c r="P1696" s="307"/>
      <c r="Q1696" s="308">
        <v>12</v>
      </c>
      <c r="R1696" s="308">
        <v>12</v>
      </c>
    </row>
    <row r="1697" spans="1:18" s="40" customFormat="1" ht="24" x14ac:dyDescent="0.2">
      <c r="A1697" s="322" t="s">
        <v>2048</v>
      </c>
      <c r="B1697" s="295" t="s">
        <v>8075</v>
      </c>
      <c r="C1697" s="297" t="s">
        <v>153</v>
      </c>
      <c r="D1697" s="297" t="s">
        <v>655</v>
      </c>
      <c r="E1697" s="440">
        <v>930</v>
      </c>
      <c r="F1697" s="297" t="s">
        <v>2156</v>
      </c>
      <c r="G1697" s="297" t="s">
        <v>2157</v>
      </c>
      <c r="H1697" s="297" t="s">
        <v>2111</v>
      </c>
      <c r="I1697" s="297" t="s">
        <v>2137</v>
      </c>
      <c r="J1697" s="297" t="s">
        <v>2111</v>
      </c>
      <c r="K1697" s="130">
        <v>12</v>
      </c>
      <c r="L1697" s="130">
        <v>12</v>
      </c>
      <c r="M1697" s="307">
        <v>12764.4</v>
      </c>
      <c r="N1697" s="131"/>
      <c r="O1697" s="308"/>
      <c r="P1697" s="307"/>
      <c r="Q1697" s="308">
        <v>12</v>
      </c>
      <c r="R1697" s="308">
        <v>12</v>
      </c>
    </row>
    <row r="1698" spans="1:18" s="40" customFormat="1" ht="24" x14ac:dyDescent="0.2">
      <c r="A1698" s="322" t="s">
        <v>2048</v>
      </c>
      <c r="B1698" s="312" t="s">
        <v>8077</v>
      </c>
      <c r="C1698" s="297" t="s">
        <v>153</v>
      </c>
      <c r="D1698" s="297" t="s">
        <v>2053</v>
      </c>
      <c r="E1698" s="440">
        <v>1500</v>
      </c>
      <c r="F1698" s="297" t="s">
        <v>2158</v>
      </c>
      <c r="G1698" s="297" t="s">
        <v>2159</v>
      </c>
      <c r="H1698" s="297" t="s">
        <v>579</v>
      </c>
      <c r="I1698" s="431" t="s">
        <v>2052</v>
      </c>
      <c r="J1698" s="297" t="s">
        <v>1377</v>
      </c>
      <c r="K1698" s="130">
        <v>10</v>
      </c>
      <c r="L1698" s="130">
        <v>10</v>
      </c>
      <c r="M1698" s="307">
        <v>16925.330000000002</v>
      </c>
      <c r="N1698" s="131"/>
      <c r="O1698" s="308"/>
      <c r="P1698" s="307"/>
      <c r="Q1698" s="308">
        <v>12</v>
      </c>
      <c r="R1698" s="308">
        <v>12</v>
      </c>
    </row>
    <row r="1699" spans="1:18" s="40" customFormat="1" ht="24" x14ac:dyDescent="0.2">
      <c r="A1699" s="322" t="s">
        <v>2048</v>
      </c>
      <c r="B1699" s="312" t="s">
        <v>8077</v>
      </c>
      <c r="C1699" s="297" t="s">
        <v>153</v>
      </c>
      <c r="D1699" s="297" t="s">
        <v>597</v>
      </c>
      <c r="E1699" s="440">
        <v>4000</v>
      </c>
      <c r="F1699" s="297" t="s">
        <v>2160</v>
      </c>
      <c r="G1699" s="297" t="s">
        <v>2161</v>
      </c>
      <c r="H1699" s="297" t="s">
        <v>2088</v>
      </c>
      <c r="I1699" s="431" t="s">
        <v>2059</v>
      </c>
      <c r="J1699" s="297" t="s">
        <v>1377</v>
      </c>
      <c r="K1699" s="130">
        <v>12</v>
      </c>
      <c r="L1699" s="130">
        <v>12</v>
      </c>
      <c r="M1699" s="307">
        <v>51206.93</v>
      </c>
      <c r="N1699" s="131"/>
      <c r="O1699" s="308"/>
      <c r="P1699" s="307"/>
      <c r="Q1699" s="308">
        <v>12</v>
      </c>
      <c r="R1699" s="308">
        <v>12</v>
      </c>
    </row>
    <row r="1700" spans="1:18" s="40" customFormat="1" ht="24" x14ac:dyDescent="0.2">
      <c r="A1700" s="322" t="s">
        <v>2048</v>
      </c>
      <c r="B1700" s="295" t="s">
        <v>8075</v>
      </c>
      <c r="C1700" s="297" t="s">
        <v>153</v>
      </c>
      <c r="D1700" s="297" t="s">
        <v>2162</v>
      </c>
      <c r="E1700" s="440">
        <v>2200</v>
      </c>
      <c r="F1700" s="297" t="s">
        <v>2163</v>
      </c>
      <c r="G1700" s="297" t="s">
        <v>2164</v>
      </c>
      <c r="H1700" s="297" t="s">
        <v>586</v>
      </c>
      <c r="I1700" s="431" t="s">
        <v>2059</v>
      </c>
      <c r="J1700" s="297" t="s">
        <v>1377</v>
      </c>
      <c r="K1700" s="130">
        <v>1</v>
      </c>
      <c r="L1700" s="130">
        <v>1</v>
      </c>
      <c r="M1700" s="307">
        <v>3479.87</v>
      </c>
      <c r="N1700" s="131"/>
      <c r="O1700" s="308"/>
      <c r="P1700" s="307"/>
      <c r="Q1700" s="308">
        <v>12</v>
      </c>
      <c r="R1700" s="308">
        <v>12</v>
      </c>
    </row>
    <row r="1701" spans="1:18" s="40" customFormat="1" ht="24" x14ac:dyDescent="0.2">
      <c r="A1701" s="322" t="s">
        <v>2048</v>
      </c>
      <c r="B1701" s="312" t="s">
        <v>8077</v>
      </c>
      <c r="C1701" s="297" t="s">
        <v>153</v>
      </c>
      <c r="D1701" s="297" t="s">
        <v>579</v>
      </c>
      <c r="E1701" s="440">
        <v>2500</v>
      </c>
      <c r="F1701" s="297" t="s">
        <v>2165</v>
      </c>
      <c r="G1701" s="297" t="s">
        <v>2166</v>
      </c>
      <c r="H1701" s="297" t="s">
        <v>579</v>
      </c>
      <c r="I1701" s="431" t="s">
        <v>2052</v>
      </c>
      <c r="J1701" s="297" t="s">
        <v>1377</v>
      </c>
      <c r="K1701" s="130">
        <v>10</v>
      </c>
      <c r="L1701" s="130">
        <v>10</v>
      </c>
      <c r="M1701" s="307">
        <v>27715.530000000002</v>
      </c>
      <c r="N1701" s="131"/>
      <c r="O1701" s="308"/>
      <c r="P1701" s="307"/>
      <c r="Q1701" s="308">
        <v>12</v>
      </c>
      <c r="R1701" s="308">
        <v>12</v>
      </c>
    </row>
    <row r="1702" spans="1:18" s="40" customFormat="1" ht="24" x14ac:dyDescent="0.2">
      <c r="A1702" s="322" t="s">
        <v>2048</v>
      </c>
      <c r="B1702" s="312" t="s">
        <v>8077</v>
      </c>
      <c r="C1702" s="297" t="s">
        <v>153</v>
      </c>
      <c r="D1702" s="297" t="s">
        <v>2053</v>
      </c>
      <c r="E1702" s="440">
        <v>1500</v>
      </c>
      <c r="F1702" s="297" t="s">
        <v>2167</v>
      </c>
      <c r="G1702" s="297" t="s">
        <v>2168</v>
      </c>
      <c r="H1702" s="297" t="s">
        <v>579</v>
      </c>
      <c r="I1702" s="297" t="s">
        <v>2052</v>
      </c>
      <c r="J1702" s="297" t="s">
        <v>1377</v>
      </c>
      <c r="K1702" s="130">
        <v>2</v>
      </c>
      <c r="L1702" s="130">
        <v>2</v>
      </c>
      <c r="M1702" s="307">
        <v>3270</v>
      </c>
      <c r="N1702" s="131"/>
      <c r="O1702" s="308"/>
      <c r="P1702" s="307"/>
      <c r="Q1702" s="308">
        <v>12</v>
      </c>
      <c r="R1702" s="308">
        <v>12</v>
      </c>
    </row>
    <row r="1703" spans="1:18" s="40" customFormat="1" ht="24" x14ac:dyDescent="0.2">
      <c r="A1703" s="322" t="s">
        <v>2048</v>
      </c>
      <c r="B1703" s="312" t="s">
        <v>8077</v>
      </c>
      <c r="C1703" s="297" t="s">
        <v>153</v>
      </c>
      <c r="D1703" s="297" t="s">
        <v>866</v>
      </c>
      <c r="E1703" s="440">
        <v>4000</v>
      </c>
      <c r="F1703" s="297" t="s">
        <v>2169</v>
      </c>
      <c r="G1703" s="297" t="s">
        <v>2170</v>
      </c>
      <c r="H1703" s="297" t="s">
        <v>2058</v>
      </c>
      <c r="I1703" s="431" t="s">
        <v>2059</v>
      </c>
      <c r="J1703" s="297" t="s">
        <v>1377</v>
      </c>
      <c r="K1703" s="130">
        <v>8</v>
      </c>
      <c r="L1703" s="130">
        <v>8</v>
      </c>
      <c r="M1703" s="307">
        <v>33582.33</v>
      </c>
      <c r="N1703" s="131"/>
      <c r="O1703" s="308"/>
      <c r="P1703" s="307"/>
      <c r="Q1703" s="308">
        <v>12</v>
      </c>
      <c r="R1703" s="308">
        <v>12</v>
      </c>
    </row>
    <row r="1704" spans="1:18" s="40" customFormat="1" ht="24" x14ac:dyDescent="0.2">
      <c r="A1704" s="322" t="s">
        <v>2048</v>
      </c>
      <c r="B1704" s="312" t="s">
        <v>8077</v>
      </c>
      <c r="C1704" s="297" t="s">
        <v>153</v>
      </c>
      <c r="D1704" s="297" t="s">
        <v>656</v>
      </c>
      <c r="E1704" s="440">
        <v>4000</v>
      </c>
      <c r="F1704" s="297" t="s">
        <v>2171</v>
      </c>
      <c r="G1704" s="297" t="s">
        <v>2172</v>
      </c>
      <c r="H1704" s="297" t="s">
        <v>656</v>
      </c>
      <c r="I1704" s="431" t="s">
        <v>2059</v>
      </c>
      <c r="J1704" s="297" t="s">
        <v>1377</v>
      </c>
      <c r="K1704" s="130">
        <v>12</v>
      </c>
      <c r="L1704" s="130">
        <v>12</v>
      </c>
      <c r="M1704" s="307">
        <v>51206.93</v>
      </c>
      <c r="N1704" s="131"/>
      <c r="O1704" s="308"/>
      <c r="P1704" s="307"/>
      <c r="Q1704" s="308">
        <v>12</v>
      </c>
      <c r="R1704" s="308">
        <v>12</v>
      </c>
    </row>
    <row r="1705" spans="1:18" s="40" customFormat="1" ht="24" x14ac:dyDescent="0.2">
      <c r="A1705" s="322" t="s">
        <v>2048</v>
      </c>
      <c r="B1705" s="295" t="s">
        <v>8075</v>
      </c>
      <c r="C1705" s="297" t="s">
        <v>153</v>
      </c>
      <c r="D1705" s="297" t="s">
        <v>2127</v>
      </c>
      <c r="E1705" s="440">
        <v>2000</v>
      </c>
      <c r="F1705" s="297" t="s">
        <v>2173</v>
      </c>
      <c r="G1705" s="297" t="s">
        <v>2174</v>
      </c>
      <c r="H1705" s="297" t="s">
        <v>2130</v>
      </c>
      <c r="I1705" s="431" t="s">
        <v>2059</v>
      </c>
      <c r="J1705" s="297" t="s">
        <v>314</v>
      </c>
      <c r="K1705" s="130">
        <v>12</v>
      </c>
      <c r="L1705" s="130">
        <v>12</v>
      </c>
      <c r="M1705" s="307">
        <v>26760</v>
      </c>
      <c r="N1705" s="131"/>
      <c r="O1705" s="308"/>
      <c r="P1705" s="307"/>
      <c r="Q1705" s="308">
        <v>12</v>
      </c>
      <c r="R1705" s="308">
        <v>12</v>
      </c>
    </row>
    <row r="1706" spans="1:18" s="40" customFormat="1" ht="24" x14ac:dyDescent="0.2">
      <c r="A1706" s="322" t="s">
        <v>2048</v>
      </c>
      <c r="B1706" s="295" t="s">
        <v>8075</v>
      </c>
      <c r="C1706" s="297" t="s">
        <v>153</v>
      </c>
      <c r="D1706" s="297" t="s">
        <v>2175</v>
      </c>
      <c r="E1706" s="440">
        <v>2500</v>
      </c>
      <c r="F1706" s="297" t="s">
        <v>2176</v>
      </c>
      <c r="G1706" s="297" t="s">
        <v>2177</v>
      </c>
      <c r="H1706" s="297" t="s">
        <v>2178</v>
      </c>
      <c r="I1706" s="431" t="s">
        <v>2059</v>
      </c>
      <c r="J1706" s="297" t="s">
        <v>1377</v>
      </c>
      <c r="K1706" s="130">
        <v>3</v>
      </c>
      <c r="L1706" s="130">
        <v>3</v>
      </c>
      <c r="M1706" s="307">
        <v>8325.5</v>
      </c>
      <c r="N1706" s="131"/>
      <c r="O1706" s="308"/>
      <c r="P1706" s="307"/>
      <c r="Q1706" s="308">
        <v>12</v>
      </c>
      <c r="R1706" s="308">
        <v>12</v>
      </c>
    </row>
    <row r="1707" spans="1:18" s="40" customFormat="1" ht="24" x14ac:dyDescent="0.2">
      <c r="A1707" s="322" t="s">
        <v>2048</v>
      </c>
      <c r="B1707" s="312" t="s">
        <v>8077</v>
      </c>
      <c r="C1707" s="297" t="s">
        <v>153</v>
      </c>
      <c r="D1707" s="297" t="s">
        <v>586</v>
      </c>
      <c r="E1707" s="440">
        <v>4000</v>
      </c>
      <c r="F1707" s="297" t="s">
        <v>2179</v>
      </c>
      <c r="G1707" s="297" t="s">
        <v>2180</v>
      </c>
      <c r="H1707" s="297" t="s">
        <v>586</v>
      </c>
      <c r="I1707" s="431" t="s">
        <v>2059</v>
      </c>
      <c r="J1707" s="297" t="s">
        <v>1377</v>
      </c>
      <c r="K1707" s="130">
        <v>12</v>
      </c>
      <c r="L1707" s="130">
        <v>12</v>
      </c>
      <c r="M1707" s="307">
        <v>51206.93</v>
      </c>
      <c r="N1707" s="131"/>
      <c r="O1707" s="308"/>
      <c r="P1707" s="307"/>
      <c r="Q1707" s="308">
        <v>12</v>
      </c>
      <c r="R1707" s="308">
        <v>12</v>
      </c>
    </row>
    <row r="1708" spans="1:18" s="40" customFormat="1" ht="24" x14ac:dyDescent="0.2">
      <c r="A1708" s="322" t="s">
        <v>2048</v>
      </c>
      <c r="B1708" s="312" t="s">
        <v>8077</v>
      </c>
      <c r="C1708" s="297" t="s">
        <v>153</v>
      </c>
      <c r="D1708" s="297" t="s">
        <v>656</v>
      </c>
      <c r="E1708" s="440">
        <v>4000</v>
      </c>
      <c r="F1708" s="297" t="s">
        <v>2181</v>
      </c>
      <c r="G1708" s="297" t="s">
        <v>2182</v>
      </c>
      <c r="H1708" s="297" t="s">
        <v>656</v>
      </c>
      <c r="I1708" s="297" t="s">
        <v>2059</v>
      </c>
      <c r="J1708" s="297" t="s">
        <v>1377</v>
      </c>
      <c r="K1708" s="130">
        <v>1</v>
      </c>
      <c r="L1708" s="130">
        <v>1</v>
      </c>
      <c r="M1708" s="307">
        <v>4217.8</v>
      </c>
      <c r="N1708" s="131"/>
      <c r="O1708" s="308"/>
      <c r="P1708" s="307"/>
      <c r="Q1708" s="308">
        <v>12</v>
      </c>
      <c r="R1708" s="308">
        <v>12</v>
      </c>
    </row>
    <row r="1709" spans="1:18" s="40" customFormat="1" ht="24" x14ac:dyDescent="0.2">
      <c r="A1709" s="322" t="s">
        <v>2048</v>
      </c>
      <c r="B1709" s="295" t="s">
        <v>8075</v>
      </c>
      <c r="C1709" s="297" t="s">
        <v>153</v>
      </c>
      <c r="D1709" s="297" t="s">
        <v>2183</v>
      </c>
      <c r="E1709" s="440">
        <v>1800</v>
      </c>
      <c r="F1709" s="297" t="s">
        <v>2184</v>
      </c>
      <c r="G1709" s="297" t="s">
        <v>2185</v>
      </c>
      <c r="H1709" s="297" t="s">
        <v>2186</v>
      </c>
      <c r="I1709" s="297" t="s">
        <v>2052</v>
      </c>
      <c r="J1709" s="297" t="s">
        <v>1377</v>
      </c>
      <c r="K1709" s="130">
        <v>1</v>
      </c>
      <c r="L1709" s="130">
        <v>1</v>
      </c>
      <c r="M1709" s="307">
        <v>1962</v>
      </c>
      <c r="N1709" s="131"/>
      <c r="O1709" s="308"/>
      <c r="P1709" s="307"/>
      <c r="Q1709" s="308">
        <v>12</v>
      </c>
      <c r="R1709" s="308">
        <v>12</v>
      </c>
    </row>
    <row r="1710" spans="1:18" s="40" customFormat="1" ht="24" x14ac:dyDescent="0.2">
      <c r="A1710" s="322" t="s">
        <v>2048</v>
      </c>
      <c r="B1710" s="295" t="s">
        <v>8075</v>
      </c>
      <c r="C1710" s="297" t="s">
        <v>153</v>
      </c>
      <c r="D1710" s="297" t="s">
        <v>586</v>
      </c>
      <c r="E1710" s="440">
        <v>2000</v>
      </c>
      <c r="F1710" s="297" t="s">
        <v>2187</v>
      </c>
      <c r="G1710" s="297" t="s">
        <v>2188</v>
      </c>
      <c r="H1710" s="297" t="s">
        <v>586</v>
      </c>
      <c r="I1710" s="431" t="s">
        <v>2059</v>
      </c>
      <c r="J1710" s="297" t="s">
        <v>1377</v>
      </c>
      <c r="K1710" s="130">
        <v>10</v>
      </c>
      <c r="L1710" s="130">
        <v>10</v>
      </c>
      <c r="M1710" s="307">
        <v>22400</v>
      </c>
      <c r="N1710" s="131"/>
      <c r="O1710" s="308"/>
      <c r="P1710" s="307"/>
      <c r="Q1710" s="308">
        <v>12</v>
      </c>
      <c r="R1710" s="308">
        <v>12</v>
      </c>
    </row>
    <row r="1711" spans="1:18" s="40" customFormat="1" ht="24" x14ac:dyDescent="0.2">
      <c r="A1711" s="322" t="s">
        <v>2048</v>
      </c>
      <c r="B1711" s="295" t="s">
        <v>8075</v>
      </c>
      <c r="C1711" s="297" t="s">
        <v>153</v>
      </c>
      <c r="D1711" s="297" t="s">
        <v>586</v>
      </c>
      <c r="E1711" s="440">
        <v>2100</v>
      </c>
      <c r="F1711" s="297" t="s">
        <v>2189</v>
      </c>
      <c r="G1711" s="297" t="s">
        <v>2190</v>
      </c>
      <c r="H1711" s="297" t="s">
        <v>586</v>
      </c>
      <c r="I1711" s="431" t="s">
        <v>2059</v>
      </c>
      <c r="J1711" s="297" t="s">
        <v>1377</v>
      </c>
      <c r="K1711" s="130">
        <v>12</v>
      </c>
      <c r="L1711" s="130">
        <v>12</v>
      </c>
      <c r="M1711" s="307">
        <v>28068</v>
      </c>
      <c r="N1711" s="131"/>
      <c r="O1711" s="308"/>
      <c r="P1711" s="307"/>
      <c r="Q1711" s="308">
        <v>12</v>
      </c>
      <c r="R1711" s="308">
        <v>12</v>
      </c>
    </row>
    <row r="1712" spans="1:18" s="40" customFormat="1" ht="24" x14ac:dyDescent="0.2">
      <c r="A1712" s="322" t="s">
        <v>2048</v>
      </c>
      <c r="B1712" s="295" t="s">
        <v>8075</v>
      </c>
      <c r="C1712" s="297" t="s">
        <v>153</v>
      </c>
      <c r="D1712" s="297" t="s">
        <v>648</v>
      </c>
      <c r="E1712" s="440">
        <v>1200</v>
      </c>
      <c r="F1712" s="297" t="s">
        <v>2191</v>
      </c>
      <c r="G1712" s="297" t="s">
        <v>2192</v>
      </c>
      <c r="H1712" s="297" t="s">
        <v>2111</v>
      </c>
      <c r="I1712" s="297" t="s">
        <v>2137</v>
      </c>
      <c r="J1712" s="297" t="s">
        <v>2111</v>
      </c>
      <c r="K1712" s="130">
        <v>12</v>
      </c>
      <c r="L1712" s="130">
        <v>12</v>
      </c>
      <c r="M1712" s="307">
        <v>16296</v>
      </c>
      <c r="N1712" s="131"/>
      <c r="O1712" s="308"/>
      <c r="P1712" s="307"/>
      <c r="Q1712" s="308">
        <v>12</v>
      </c>
      <c r="R1712" s="308">
        <v>12</v>
      </c>
    </row>
    <row r="1713" spans="1:18" s="40" customFormat="1" ht="24" x14ac:dyDescent="0.2">
      <c r="A1713" s="322" t="s">
        <v>2048</v>
      </c>
      <c r="B1713" s="295" t="s">
        <v>8075</v>
      </c>
      <c r="C1713" s="297" t="s">
        <v>153</v>
      </c>
      <c r="D1713" s="297" t="s">
        <v>655</v>
      </c>
      <c r="E1713" s="440">
        <v>1200</v>
      </c>
      <c r="F1713" s="297" t="s">
        <v>2193</v>
      </c>
      <c r="G1713" s="297" t="s">
        <v>2194</v>
      </c>
      <c r="H1713" s="297" t="s">
        <v>1313</v>
      </c>
      <c r="I1713" s="431" t="s">
        <v>2052</v>
      </c>
      <c r="J1713" s="297" t="s">
        <v>326</v>
      </c>
      <c r="K1713" s="130">
        <v>12</v>
      </c>
      <c r="L1713" s="130">
        <v>12</v>
      </c>
      <c r="M1713" s="307">
        <v>16296</v>
      </c>
      <c r="N1713" s="131"/>
      <c r="O1713" s="308"/>
      <c r="P1713" s="307"/>
      <c r="Q1713" s="308">
        <v>12</v>
      </c>
      <c r="R1713" s="308">
        <v>12</v>
      </c>
    </row>
    <row r="1714" spans="1:18" s="40" customFormat="1" ht="24" x14ac:dyDescent="0.2">
      <c r="A1714" s="322" t="s">
        <v>2048</v>
      </c>
      <c r="B1714" s="295" t="s">
        <v>8075</v>
      </c>
      <c r="C1714" s="297" t="s">
        <v>153</v>
      </c>
      <c r="D1714" s="297" t="s">
        <v>579</v>
      </c>
      <c r="E1714" s="440">
        <v>1100</v>
      </c>
      <c r="F1714" s="297" t="s">
        <v>2195</v>
      </c>
      <c r="G1714" s="297" t="s">
        <v>2196</v>
      </c>
      <c r="H1714" s="297" t="s">
        <v>579</v>
      </c>
      <c r="I1714" s="431" t="s">
        <v>2052</v>
      </c>
      <c r="J1714" s="297" t="s">
        <v>1377</v>
      </c>
      <c r="K1714" s="130">
        <v>11</v>
      </c>
      <c r="L1714" s="130">
        <v>11</v>
      </c>
      <c r="M1714" s="307">
        <v>13489</v>
      </c>
      <c r="N1714" s="131"/>
      <c r="O1714" s="308"/>
      <c r="P1714" s="307"/>
      <c r="Q1714" s="308">
        <v>12</v>
      </c>
      <c r="R1714" s="308">
        <v>12</v>
      </c>
    </row>
    <row r="1715" spans="1:18" s="40" customFormat="1" ht="24" x14ac:dyDescent="0.2">
      <c r="A1715" s="322" t="s">
        <v>2048</v>
      </c>
      <c r="B1715" s="295" t="s">
        <v>8075</v>
      </c>
      <c r="C1715" s="297" t="s">
        <v>153</v>
      </c>
      <c r="D1715" s="297" t="s">
        <v>2053</v>
      </c>
      <c r="E1715" s="440">
        <v>1100</v>
      </c>
      <c r="F1715" s="297" t="s">
        <v>2197</v>
      </c>
      <c r="G1715" s="297" t="s">
        <v>2198</v>
      </c>
      <c r="H1715" s="297" t="s">
        <v>579</v>
      </c>
      <c r="I1715" s="431" t="s">
        <v>2052</v>
      </c>
      <c r="J1715" s="297" t="s">
        <v>326</v>
      </c>
      <c r="K1715" s="130">
        <v>12</v>
      </c>
      <c r="L1715" s="130">
        <v>12</v>
      </c>
      <c r="M1715" s="307">
        <v>14988</v>
      </c>
      <c r="N1715" s="131"/>
      <c r="O1715" s="308"/>
      <c r="P1715" s="307"/>
      <c r="Q1715" s="308">
        <v>12</v>
      </c>
      <c r="R1715" s="308">
        <v>12</v>
      </c>
    </row>
    <row r="1716" spans="1:18" s="40" customFormat="1" ht="24" x14ac:dyDescent="0.2">
      <c r="A1716" s="322" t="s">
        <v>2048</v>
      </c>
      <c r="B1716" s="312" t="s">
        <v>8077</v>
      </c>
      <c r="C1716" s="297" t="s">
        <v>153</v>
      </c>
      <c r="D1716" s="297" t="s">
        <v>690</v>
      </c>
      <c r="E1716" s="440">
        <v>3000</v>
      </c>
      <c r="F1716" s="297" t="s">
        <v>2199</v>
      </c>
      <c r="G1716" s="297" t="s">
        <v>2200</v>
      </c>
      <c r="H1716" s="297" t="s">
        <v>690</v>
      </c>
      <c r="I1716" s="431" t="s">
        <v>2059</v>
      </c>
      <c r="J1716" s="297" t="s">
        <v>1377</v>
      </c>
      <c r="K1716" s="130">
        <v>9</v>
      </c>
      <c r="L1716" s="130">
        <v>9</v>
      </c>
      <c r="M1716" s="307">
        <v>29553.530000000002</v>
      </c>
      <c r="N1716" s="131"/>
      <c r="O1716" s="308"/>
      <c r="P1716" s="307"/>
      <c r="Q1716" s="308">
        <v>12</v>
      </c>
      <c r="R1716" s="308">
        <v>12</v>
      </c>
    </row>
    <row r="1717" spans="1:18" s="40" customFormat="1" ht="24" x14ac:dyDescent="0.2">
      <c r="A1717" s="322" t="s">
        <v>2048</v>
      </c>
      <c r="B1717" s="312" t="s">
        <v>8077</v>
      </c>
      <c r="C1717" s="297" t="s">
        <v>153</v>
      </c>
      <c r="D1717" s="297" t="s">
        <v>690</v>
      </c>
      <c r="E1717" s="440">
        <v>4000</v>
      </c>
      <c r="F1717" s="297" t="s">
        <v>2201</v>
      </c>
      <c r="G1717" s="297" t="s">
        <v>2202</v>
      </c>
      <c r="H1717" s="297" t="s">
        <v>690</v>
      </c>
      <c r="I1717" s="297" t="s">
        <v>2059</v>
      </c>
      <c r="J1717" s="297" t="s">
        <v>1377</v>
      </c>
      <c r="K1717" s="130">
        <v>1</v>
      </c>
      <c r="L1717" s="130">
        <v>1</v>
      </c>
      <c r="M1717" s="307">
        <v>4217.8</v>
      </c>
      <c r="N1717" s="131"/>
      <c r="O1717" s="308"/>
      <c r="P1717" s="307"/>
      <c r="Q1717" s="308">
        <v>12</v>
      </c>
      <c r="R1717" s="308">
        <v>12</v>
      </c>
    </row>
    <row r="1718" spans="1:18" s="40" customFormat="1" ht="24" x14ac:dyDescent="0.2">
      <c r="A1718" s="322" t="s">
        <v>2048</v>
      </c>
      <c r="B1718" s="312" t="s">
        <v>8077</v>
      </c>
      <c r="C1718" s="297" t="s">
        <v>153</v>
      </c>
      <c r="D1718" s="297" t="s">
        <v>586</v>
      </c>
      <c r="E1718" s="440">
        <v>4000</v>
      </c>
      <c r="F1718" s="297" t="s">
        <v>2203</v>
      </c>
      <c r="G1718" s="297" t="s">
        <v>2204</v>
      </c>
      <c r="H1718" s="297" t="s">
        <v>586</v>
      </c>
      <c r="I1718" s="431" t="s">
        <v>2059</v>
      </c>
      <c r="J1718" s="297" t="s">
        <v>1377</v>
      </c>
      <c r="K1718" s="130">
        <v>9</v>
      </c>
      <c r="L1718" s="130">
        <v>9</v>
      </c>
      <c r="M1718" s="307">
        <v>38536.86</v>
      </c>
      <c r="N1718" s="131"/>
      <c r="O1718" s="308"/>
      <c r="P1718" s="307"/>
      <c r="Q1718" s="308">
        <v>12</v>
      </c>
      <c r="R1718" s="308">
        <v>12</v>
      </c>
    </row>
    <row r="1719" spans="1:18" s="40" customFormat="1" ht="24" x14ac:dyDescent="0.2">
      <c r="A1719" s="322" t="s">
        <v>2048</v>
      </c>
      <c r="B1719" s="295" t="s">
        <v>8075</v>
      </c>
      <c r="C1719" s="297" t="s">
        <v>153</v>
      </c>
      <c r="D1719" s="297" t="s">
        <v>2150</v>
      </c>
      <c r="E1719" s="440">
        <v>2500</v>
      </c>
      <c r="F1719" s="297" t="s">
        <v>2205</v>
      </c>
      <c r="G1719" s="297" t="s">
        <v>2206</v>
      </c>
      <c r="H1719" s="297" t="s">
        <v>2207</v>
      </c>
      <c r="I1719" s="431" t="s">
        <v>2059</v>
      </c>
      <c r="J1719" s="297" t="s">
        <v>1377</v>
      </c>
      <c r="K1719" s="130">
        <v>7</v>
      </c>
      <c r="L1719" s="130">
        <v>7</v>
      </c>
      <c r="M1719" s="307">
        <v>19017.28</v>
      </c>
      <c r="N1719" s="131"/>
      <c r="O1719" s="308"/>
      <c r="P1719" s="307"/>
      <c r="Q1719" s="308">
        <v>12</v>
      </c>
      <c r="R1719" s="308">
        <v>12</v>
      </c>
    </row>
    <row r="1720" spans="1:18" s="40" customFormat="1" ht="24" x14ac:dyDescent="0.2">
      <c r="A1720" s="322" t="s">
        <v>2048</v>
      </c>
      <c r="B1720" s="312" t="s">
        <v>8077</v>
      </c>
      <c r="C1720" s="297" t="s">
        <v>153</v>
      </c>
      <c r="D1720" s="297" t="s">
        <v>579</v>
      </c>
      <c r="E1720" s="440">
        <v>2500</v>
      </c>
      <c r="F1720" s="297" t="s">
        <v>2208</v>
      </c>
      <c r="G1720" s="297" t="s">
        <v>2209</v>
      </c>
      <c r="H1720" s="297" t="s">
        <v>579</v>
      </c>
      <c r="I1720" s="297" t="s">
        <v>2052</v>
      </c>
      <c r="J1720" s="297" t="s">
        <v>1377</v>
      </c>
      <c r="K1720" s="130">
        <v>7</v>
      </c>
      <c r="L1720" s="130">
        <v>7</v>
      </c>
      <c r="M1720" s="307">
        <v>19120.13</v>
      </c>
      <c r="N1720" s="131"/>
      <c r="O1720" s="308"/>
      <c r="P1720" s="307"/>
      <c r="Q1720" s="308">
        <v>12</v>
      </c>
      <c r="R1720" s="308">
        <v>12</v>
      </c>
    </row>
    <row r="1721" spans="1:18" s="40" customFormat="1" ht="24" x14ac:dyDescent="0.2">
      <c r="A1721" s="322" t="s">
        <v>2048</v>
      </c>
      <c r="B1721" s="295" t="s">
        <v>8075</v>
      </c>
      <c r="C1721" s="297" t="s">
        <v>153</v>
      </c>
      <c r="D1721" s="297" t="s">
        <v>656</v>
      </c>
      <c r="E1721" s="440">
        <v>2000</v>
      </c>
      <c r="F1721" s="297" t="s">
        <v>2210</v>
      </c>
      <c r="G1721" s="297" t="s">
        <v>2211</v>
      </c>
      <c r="H1721" s="297" t="s">
        <v>656</v>
      </c>
      <c r="I1721" s="431" t="s">
        <v>2059</v>
      </c>
      <c r="J1721" s="297" t="s">
        <v>1377</v>
      </c>
      <c r="K1721" s="130">
        <v>7</v>
      </c>
      <c r="L1721" s="130">
        <v>7</v>
      </c>
      <c r="M1721" s="307">
        <v>16437.8</v>
      </c>
      <c r="N1721" s="131"/>
      <c r="O1721" s="308"/>
      <c r="P1721" s="307"/>
      <c r="Q1721" s="308">
        <v>12</v>
      </c>
      <c r="R1721" s="308">
        <v>12</v>
      </c>
    </row>
    <row r="1722" spans="1:18" s="40" customFormat="1" ht="24" x14ac:dyDescent="0.2">
      <c r="A1722" s="322" t="s">
        <v>2048</v>
      </c>
      <c r="B1722" s="295" t="s">
        <v>8075</v>
      </c>
      <c r="C1722" s="297" t="s">
        <v>153</v>
      </c>
      <c r="D1722" s="297" t="s">
        <v>597</v>
      </c>
      <c r="E1722" s="440">
        <v>2000</v>
      </c>
      <c r="F1722" s="297" t="s">
        <v>2212</v>
      </c>
      <c r="G1722" s="297" t="s">
        <v>2213</v>
      </c>
      <c r="H1722" s="297" t="s">
        <v>2088</v>
      </c>
      <c r="I1722" s="431" t="s">
        <v>2059</v>
      </c>
      <c r="J1722" s="297" t="s">
        <v>1377</v>
      </c>
      <c r="K1722" s="130">
        <v>12</v>
      </c>
      <c r="L1722" s="130">
        <v>12</v>
      </c>
      <c r="M1722" s="307">
        <v>26760</v>
      </c>
      <c r="N1722" s="131"/>
      <c r="O1722" s="308"/>
      <c r="P1722" s="307"/>
      <c r="Q1722" s="308">
        <v>12</v>
      </c>
      <c r="R1722" s="308">
        <v>12</v>
      </c>
    </row>
    <row r="1723" spans="1:18" s="40" customFormat="1" ht="24" x14ac:dyDescent="0.2">
      <c r="A1723" s="322" t="s">
        <v>2048</v>
      </c>
      <c r="B1723" s="312" t="s">
        <v>8077</v>
      </c>
      <c r="C1723" s="297" t="s">
        <v>153</v>
      </c>
      <c r="D1723" s="297" t="s">
        <v>682</v>
      </c>
      <c r="E1723" s="440">
        <v>8000</v>
      </c>
      <c r="F1723" s="297" t="s">
        <v>2214</v>
      </c>
      <c r="G1723" s="297" t="s">
        <v>2215</v>
      </c>
      <c r="H1723" s="297" t="s">
        <v>682</v>
      </c>
      <c r="I1723" s="431" t="s">
        <v>2059</v>
      </c>
      <c r="J1723" s="297" t="s">
        <v>1377</v>
      </c>
      <c r="K1723" s="130">
        <v>6</v>
      </c>
      <c r="L1723" s="130">
        <v>6</v>
      </c>
      <c r="M1723" s="307">
        <v>49470.130000000005</v>
      </c>
      <c r="N1723" s="131"/>
      <c r="O1723" s="308"/>
      <c r="P1723" s="307"/>
      <c r="Q1723" s="308">
        <v>12</v>
      </c>
      <c r="R1723" s="308">
        <v>12</v>
      </c>
    </row>
    <row r="1724" spans="1:18" s="40" customFormat="1" ht="24" x14ac:dyDescent="0.2">
      <c r="A1724" s="322" t="s">
        <v>2048</v>
      </c>
      <c r="B1724" s="312" t="s">
        <v>8077</v>
      </c>
      <c r="C1724" s="297" t="s">
        <v>153</v>
      </c>
      <c r="D1724" s="297" t="s">
        <v>682</v>
      </c>
      <c r="E1724" s="440">
        <v>8000</v>
      </c>
      <c r="F1724" s="297" t="s">
        <v>2216</v>
      </c>
      <c r="G1724" s="297" t="s">
        <v>2217</v>
      </c>
      <c r="H1724" s="297" t="s">
        <v>2066</v>
      </c>
      <c r="I1724" s="431" t="s">
        <v>2059</v>
      </c>
      <c r="J1724" s="297" t="s">
        <v>1377</v>
      </c>
      <c r="K1724" s="130">
        <v>5</v>
      </c>
      <c r="L1724" s="130">
        <v>5</v>
      </c>
      <c r="M1724" s="307">
        <v>41289</v>
      </c>
      <c r="N1724" s="131"/>
      <c r="O1724" s="308"/>
      <c r="P1724" s="307"/>
      <c r="Q1724" s="308">
        <v>12</v>
      </c>
      <c r="R1724" s="308">
        <v>12</v>
      </c>
    </row>
    <row r="1725" spans="1:18" s="40" customFormat="1" ht="24" x14ac:dyDescent="0.2">
      <c r="A1725" s="322" t="s">
        <v>2048</v>
      </c>
      <c r="B1725" s="312" t="s">
        <v>8077</v>
      </c>
      <c r="C1725" s="297" t="s">
        <v>153</v>
      </c>
      <c r="D1725" s="297" t="s">
        <v>586</v>
      </c>
      <c r="E1725" s="440">
        <v>4000</v>
      </c>
      <c r="F1725" s="297" t="s">
        <v>2218</v>
      </c>
      <c r="G1725" s="297" t="s">
        <v>2219</v>
      </c>
      <c r="H1725" s="297" t="s">
        <v>586</v>
      </c>
      <c r="I1725" s="431" t="s">
        <v>2059</v>
      </c>
      <c r="J1725" s="297" t="s">
        <v>1377</v>
      </c>
      <c r="K1725" s="130">
        <v>1</v>
      </c>
      <c r="L1725" s="130">
        <v>1</v>
      </c>
      <c r="M1725" s="307">
        <v>4217.8</v>
      </c>
      <c r="N1725" s="131"/>
      <c r="O1725" s="308"/>
      <c r="P1725" s="307"/>
      <c r="Q1725" s="308">
        <v>12</v>
      </c>
      <c r="R1725" s="308">
        <v>12</v>
      </c>
    </row>
    <row r="1726" spans="1:18" s="40" customFormat="1" ht="24" x14ac:dyDescent="0.2">
      <c r="A1726" s="322" t="s">
        <v>2048</v>
      </c>
      <c r="B1726" s="312" t="s">
        <v>8077</v>
      </c>
      <c r="C1726" s="297" t="s">
        <v>153</v>
      </c>
      <c r="D1726" s="297" t="s">
        <v>682</v>
      </c>
      <c r="E1726" s="440">
        <v>8000</v>
      </c>
      <c r="F1726" s="297" t="s">
        <v>2220</v>
      </c>
      <c r="G1726" s="297" t="s">
        <v>2221</v>
      </c>
      <c r="H1726" s="297" t="s">
        <v>2066</v>
      </c>
      <c r="I1726" s="431" t="s">
        <v>2059</v>
      </c>
      <c r="J1726" s="297" t="s">
        <v>1377</v>
      </c>
      <c r="K1726" s="130">
        <v>7</v>
      </c>
      <c r="L1726" s="130">
        <v>7</v>
      </c>
      <c r="M1726" s="307">
        <v>57724.6</v>
      </c>
      <c r="N1726" s="131"/>
      <c r="O1726" s="308"/>
      <c r="P1726" s="307"/>
      <c r="Q1726" s="308">
        <v>12</v>
      </c>
      <c r="R1726" s="308">
        <v>12</v>
      </c>
    </row>
    <row r="1727" spans="1:18" s="40" customFormat="1" ht="24" x14ac:dyDescent="0.2">
      <c r="A1727" s="322" t="s">
        <v>2048</v>
      </c>
      <c r="B1727" s="312" t="s">
        <v>8077</v>
      </c>
      <c r="C1727" s="297" t="s">
        <v>153</v>
      </c>
      <c r="D1727" s="297" t="s">
        <v>579</v>
      </c>
      <c r="E1727" s="440">
        <v>2500</v>
      </c>
      <c r="F1727" s="297" t="s">
        <v>2222</v>
      </c>
      <c r="G1727" s="297" t="s">
        <v>2223</v>
      </c>
      <c r="H1727" s="297" t="s">
        <v>579</v>
      </c>
      <c r="I1727" s="431" t="s">
        <v>2052</v>
      </c>
      <c r="J1727" s="297" t="s">
        <v>1377</v>
      </c>
      <c r="K1727" s="130">
        <v>10</v>
      </c>
      <c r="L1727" s="130">
        <v>10</v>
      </c>
      <c r="M1727" s="307">
        <v>27715.530000000002</v>
      </c>
      <c r="N1727" s="131"/>
      <c r="O1727" s="308"/>
      <c r="P1727" s="307"/>
      <c r="Q1727" s="308">
        <v>12</v>
      </c>
      <c r="R1727" s="308">
        <v>12</v>
      </c>
    </row>
    <row r="1728" spans="1:18" s="40" customFormat="1" ht="24" x14ac:dyDescent="0.2">
      <c r="A1728" s="322" t="s">
        <v>2048</v>
      </c>
      <c r="B1728" s="312" t="s">
        <v>8077</v>
      </c>
      <c r="C1728" s="297" t="s">
        <v>153</v>
      </c>
      <c r="D1728" s="297" t="s">
        <v>579</v>
      </c>
      <c r="E1728" s="440">
        <v>2500</v>
      </c>
      <c r="F1728" s="297" t="s">
        <v>2224</v>
      </c>
      <c r="G1728" s="297" t="s">
        <v>2225</v>
      </c>
      <c r="H1728" s="297" t="s">
        <v>579</v>
      </c>
      <c r="I1728" s="431" t="s">
        <v>2052</v>
      </c>
      <c r="J1728" s="297" t="s">
        <v>1377</v>
      </c>
      <c r="K1728" s="130">
        <v>10</v>
      </c>
      <c r="L1728" s="130">
        <v>10</v>
      </c>
      <c r="M1728" s="307">
        <v>27715.530000000002</v>
      </c>
      <c r="N1728" s="131"/>
      <c r="O1728" s="308"/>
      <c r="P1728" s="307"/>
      <c r="Q1728" s="308">
        <v>12</v>
      </c>
      <c r="R1728" s="308">
        <v>12</v>
      </c>
    </row>
    <row r="1729" spans="1:18" s="40" customFormat="1" ht="24" x14ac:dyDescent="0.2">
      <c r="A1729" s="322" t="s">
        <v>2048</v>
      </c>
      <c r="B1729" s="312" t="s">
        <v>8077</v>
      </c>
      <c r="C1729" s="297" t="s">
        <v>153</v>
      </c>
      <c r="D1729" s="297" t="s">
        <v>586</v>
      </c>
      <c r="E1729" s="440">
        <v>4000</v>
      </c>
      <c r="F1729" s="297" t="s">
        <v>2226</v>
      </c>
      <c r="G1729" s="297" t="s">
        <v>2227</v>
      </c>
      <c r="H1729" s="297" t="s">
        <v>586</v>
      </c>
      <c r="I1729" s="431" t="s">
        <v>2059</v>
      </c>
      <c r="J1729" s="297" t="s">
        <v>1377</v>
      </c>
      <c r="K1729" s="130">
        <v>1</v>
      </c>
      <c r="L1729" s="130">
        <v>1</v>
      </c>
      <c r="M1729" s="307">
        <v>4217.8</v>
      </c>
      <c r="N1729" s="131"/>
      <c r="O1729" s="308"/>
      <c r="P1729" s="307"/>
      <c r="Q1729" s="308">
        <v>12</v>
      </c>
      <c r="R1729" s="308">
        <v>12</v>
      </c>
    </row>
    <row r="1730" spans="1:18" s="40" customFormat="1" ht="24" x14ac:dyDescent="0.2">
      <c r="A1730" s="322" t="s">
        <v>2048</v>
      </c>
      <c r="B1730" s="312" t="s">
        <v>8077</v>
      </c>
      <c r="C1730" s="297" t="s">
        <v>153</v>
      </c>
      <c r="D1730" s="297" t="s">
        <v>2088</v>
      </c>
      <c r="E1730" s="440">
        <v>4000</v>
      </c>
      <c r="F1730" s="297" t="s">
        <v>2228</v>
      </c>
      <c r="G1730" s="297" t="s">
        <v>2229</v>
      </c>
      <c r="H1730" s="297" t="s">
        <v>2088</v>
      </c>
      <c r="I1730" s="431" t="s">
        <v>2059</v>
      </c>
      <c r="J1730" s="297" t="s">
        <v>1377</v>
      </c>
      <c r="K1730" s="130">
        <v>12</v>
      </c>
      <c r="L1730" s="130">
        <v>12</v>
      </c>
      <c r="M1730" s="307">
        <v>51206.93</v>
      </c>
      <c r="N1730" s="131"/>
      <c r="O1730" s="308"/>
      <c r="P1730" s="307"/>
      <c r="Q1730" s="308">
        <v>12</v>
      </c>
      <c r="R1730" s="308">
        <v>12</v>
      </c>
    </row>
    <row r="1731" spans="1:18" s="40" customFormat="1" ht="24" x14ac:dyDescent="0.2">
      <c r="A1731" s="322" t="s">
        <v>2048</v>
      </c>
      <c r="B1731" s="295" t="s">
        <v>8075</v>
      </c>
      <c r="C1731" s="297" t="s">
        <v>153</v>
      </c>
      <c r="D1731" s="297" t="s">
        <v>597</v>
      </c>
      <c r="E1731" s="440">
        <v>2000</v>
      </c>
      <c r="F1731" s="297" t="s">
        <v>2230</v>
      </c>
      <c r="G1731" s="297" t="s">
        <v>2231</v>
      </c>
      <c r="H1731" s="297" t="s">
        <v>2088</v>
      </c>
      <c r="I1731" s="431" t="s">
        <v>2059</v>
      </c>
      <c r="J1731" s="297" t="s">
        <v>1377</v>
      </c>
      <c r="K1731" s="130">
        <v>12</v>
      </c>
      <c r="L1731" s="130">
        <v>12</v>
      </c>
      <c r="M1731" s="307">
        <v>26760</v>
      </c>
      <c r="N1731" s="131"/>
      <c r="O1731" s="308"/>
      <c r="P1731" s="307"/>
      <c r="Q1731" s="308">
        <v>12</v>
      </c>
      <c r="R1731" s="308">
        <v>12</v>
      </c>
    </row>
    <row r="1732" spans="1:18" s="40" customFormat="1" ht="24" x14ac:dyDescent="0.2">
      <c r="A1732" s="322" t="s">
        <v>2048</v>
      </c>
      <c r="B1732" s="312" t="s">
        <v>8077</v>
      </c>
      <c r="C1732" s="297" t="s">
        <v>153</v>
      </c>
      <c r="D1732" s="297" t="s">
        <v>579</v>
      </c>
      <c r="E1732" s="440">
        <v>2000</v>
      </c>
      <c r="F1732" s="297" t="s">
        <v>2232</v>
      </c>
      <c r="G1732" s="297" t="s">
        <v>2233</v>
      </c>
      <c r="H1732" s="297" t="s">
        <v>579</v>
      </c>
      <c r="I1732" s="431" t="s">
        <v>2052</v>
      </c>
      <c r="J1732" s="297" t="s">
        <v>1377</v>
      </c>
      <c r="K1732" s="130">
        <v>1</v>
      </c>
      <c r="L1732" s="130">
        <v>1</v>
      </c>
      <c r="M1732" s="307">
        <v>2180</v>
      </c>
      <c r="N1732" s="131"/>
      <c r="O1732" s="308"/>
      <c r="P1732" s="307"/>
      <c r="Q1732" s="308">
        <v>12</v>
      </c>
      <c r="R1732" s="308">
        <v>12</v>
      </c>
    </row>
    <row r="1733" spans="1:18" s="40" customFormat="1" ht="24" x14ac:dyDescent="0.2">
      <c r="A1733" s="322" t="s">
        <v>2048</v>
      </c>
      <c r="B1733" s="312" t="s">
        <v>8077</v>
      </c>
      <c r="C1733" s="297" t="s">
        <v>153</v>
      </c>
      <c r="D1733" s="297" t="s">
        <v>2053</v>
      </c>
      <c r="E1733" s="440">
        <v>3000</v>
      </c>
      <c r="F1733" s="297" t="s">
        <v>2234</v>
      </c>
      <c r="G1733" s="297" t="s">
        <v>2235</v>
      </c>
      <c r="H1733" s="297" t="s">
        <v>579</v>
      </c>
      <c r="I1733" s="431" t="s">
        <v>2052</v>
      </c>
      <c r="J1733" s="297" t="s">
        <v>1377</v>
      </c>
      <c r="K1733" s="130">
        <v>3</v>
      </c>
      <c r="L1733" s="130">
        <v>3</v>
      </c>
      <c r="M1733" s="307">
        <v>9853.4</v>
      </c>
      <c r="N1733" s="131"/>
      <c r="O1733" s="308"/>
      <c r="P1733" s="307"/>
      <c r="Q1733" s="308">
        <v>12</v>
      </c>
      <c r="R1733" s="308">
        <v>12</v>
      </c>
    </row>
    <row r="1734" spans="1:18" s="40" customFormat="1" ht="24" x14ac:dyDescent="0.2">
      <c r="A1734" s="322" t="s">
        <v>2048</v>
      </c>
      <c r="B1734" s="312" t="s">
        <v>8077</v>
      </c>
      <c r="C1734" s="297" t="s">
        <v>153</v>
      </c>
      <c r="D1734" s="297" t="s">
        <v>579</v>
      </c>
      <c r="E1734" s="440">
        <v>2500</v>
      </c>
      <c r="F1734" s="297" t="s">
        <v>2236</v>
      </c>
      <c r="G1734" s="297" t="s">
        <v>2237</v>
      </c>
      <c r="H1734" s="297" t="s">
        <v>579</v>
      </c>
      <c r="I1734" s="431" t="s">
        <v>2052</v>
      </c>
      <c r="J1734" s="297" t="s">
        <v>1377</v>
      </c>
      <c r="K1734" s="130">
        <v>10</v>
      </c>
      <c r="L1734" s="130">
        <v>10</v>
      </c>
      <c r="M1734" s="307">
        <v>27715.530000000002</v>
      </c>
      <c r="N1734" s="131"/>
      <c r="O1734" s="308"/>
      <c r="P1734" s="307"/>
      <c r="Q1734" s="308">
        <v>12</v>
      </c>
      <c r="R1734" s="308">
        <v>12</v>
      </c>
    </row>
    <row r="1735" spans="1:18" s="40" customFormat="1" ht="24" x14ac:dyDescent="0.2">
      <c r="A1735" s="322" t="s">
        <v>2048</v>
      </c>
      <c r="B1735" s="295" t="s">
        <v>8075</v>
      </c>
      <c r="C1735" s="297" t="s">
        <v>153</v>
      </c>
      <c r="D1735" s="297" t="s">
        <v>655</v>
      </c>
      <c r="E1735" s="440">
        <v>1100</v>
      </c>
      <c r="F1735" s="297" t="s">
        <v>2238</v>
      </c>
      <c r="G1735" s="297" t="s">
        <v>2239</v>
      </c>
      <c r="H1735" s="297" t="s">
        <v>2111</v>
      </c>
      <c r="I1735" s="297" t="s">
        <v>2137</v>
      </c>
      <c r="J1735" s="297" t="s">
        <v>2111</v>
      </c>
      <c r="K1735" s="130">
        <v>12</v>
      </c>
      <c r="L1735" s="130">
        <v>12</v>
      </c>
      <c r="M1735" s="307">
        <v>14988</v>
      </c>
      <c r="N1735" s="131"/>
      <c r="O1735" s="308"/>
      <c r="P1735" s="307"/>
      <c r="Q1735" s="308">
        <v>12</v>
      </c>
      <c r="R1735" s="308">
        <v>12</v>
      </c>
    </row>
    <row r="1736" spans="1:18" s="40" customFormat="1" ht="24" x14ac:dyDescent="0.2">
      <c r="A1736" s="322" t="s">
        <v>2048</v>
      </c>
      <c r="B1736" s="312" t="s">
        <v>8077</v>
      </c>
      <c r="C1736" s="297" t="s">
        <v>153</v>
      </c>
      <c r="D1736" s="297" t="s">
        <v>579</v>
      </c>
      <c r="E1736" s="440">
        <v>2500</v>
      </c>
      <c r="F1736" s="297" t="s">
        <v>2240</v>
      </c>
      <c r="G1736" s="297" t="s">
        <v>2241</v>
      </c>
      <c r="H1736" s="297" t="s">
        <v>579</v>
      </c>
      <c r="I1736" s="431" t="s">
        <v>2052</v>
      </c>
      <c r="J1736" s="297" t="s">
        <v>1377</v>
      </c>
      <c r="K1736" s="130">
        <v>4</v>
      </c>
      <c r="L1736" s="130">
        <v>4</v>
      </c>
      <c r="M1736" s="307">
        <v>10970.43</v>
      </c>
      <c r="N1736" s="131"/>
      <c r="O1736" s="308"/>
      <c r="P1736" s="307"/>
      <c r="Q1736" s="308">
        <v>12</v>
      </c>
      <c r="R1736" s="308">
        <v>12</v>
      </c>
    </row>
    <row r="1737" spans="1:18" s="40" customFormat="1" ht="24" x14ac:dyDescent="0.2">
      <c r="A1737" s="322" t="s">
        <v>2048</v>
      </c>
      <c r="B1737" s="312" t="s">
        <v>8077</v>
      </c>
      <c r="C1737" s="297" t="s">
        <v>153</v>
      </c>
      <c r="D1737" s="297" t="s">
        <v>648</v>
      </c>
      <c r="E1737" s="440">
        <v>2500</v>
      </c>
      <c r="F1737" s="297" t="s">
        <v>2242</v>
      </c>
      <c r="G1737" s="297" t="s">
        <v>2243</v>
      </c>
      <c r="H1737" s="297" t="s">
        <v>2111</v>
      </c>
      <c r="I1737" s="431" t="s">
        <v>2137</v>
      </c>
      <c r="J1737" s="297">
        <v>0</v>
      </c>
      <c r="K1737" s="130">
        <v>10</v>
      </c>
      <c r="L1737" s="130">
        <v>10</v>
      </c>
      <c r="M1737" s="307">
        <v>27715.530000000002</v>
      </c>
      <c r="N1737" s="131"/>
      <c r="O1737" s="308"/>
      <c r="P1737" s="307"/>
      <c r="Q1737" s="308">
        <v>12</v>
      </c>
      <c r="R1737" s="308">
        <v>12</v>
      </c>
    </row>
    <row r="1738" spans="1:18" s="40" customFormat="1" ht="24" x14ac:dyDescent="0.2">
      <c r="A1738" s="322" t="s">
        <v>2048</v>
      </c>
      <c r="B1738" s="312" t="s">
        <v>8077</v>
      </c>
      <c r="C1738" s="297" t="s">
        <v>153</v>
      </c>
      <c r="D1738" s="297" t="s">
        <v>682</v>
      </c>
      <c r="E1738" s="440">
        <v>8000</v>
      </c>
      <c r="F1738" s="297" t="s">
        <v>2244</v>
      </c>
      <c r="G1738" s="297" t="s">
        <v>2245</v>
      </c>
      <c r="H1738" s="297" t="s">
        <v>682</v>
      </c>
      <c r="I1738" s="431" t="s">
        <v>2059</v>
      </c>
      <c r="J1738" s="297" t="s">
        <v>1377</v>
      </c>
      <c r="K1738" s="130">
        <v>1</v>
      </c>
      <c r="L1738" s="130">
        <v>1</v>
      </c>
      <c r="M1738" s="307">
        <v>10457.799999999999</v>
      </c>
      <c r="N1738" s="131"/>
      <c r="O1738" s="308"/>
      <c r="P1738" s="307"/>
      <c r="Q1738" s="308">
        <v>12</v>
      </c>
      <c r="R1738" s="308">
        <v>12</v>
      </c>
    </row>
    <row r="1739" spans="1:18" s="40" customFormat="1" ht="24" x14ac:dyDescent="0.2">
      <c r="A1739" s="322" t="s">
        <v>2048</v>
      </c>
      <c r="B1739" s="295" t="s">
        <v>8075</v>
      </c>
      <c r="C1739" s="297" t="s">
        <v>153</v>
      </c>
      <c r="D1739" s="297" t="s">
        <v>2150</v>
      </c>
      <c r="E1739" s="440">
        <v>2000</v>
      </c>
      <c r="F1739" s="297" t="s">
        <v>2246</v>
      </c>
      <c r="G1739" s="297" t="s">
        <v>2247</v>
      </c>
      <c r="H1739" s="297" t="s">
        <v>2075</v>
      </c>
      <c r="I1739" s="431" t="s">
        <v>2059</v>
      </c>
      <c r="J1739" s="297" t="s">
        <v>1377</v>
      </c>
      <c r="K1739" s="130">
        <v>11</v>
      </c>
      <c r="L1739" s="130">
        <v>11</v>
      </c>
      <c r="M1739" s="307">
        <v>24580</v>
      </c>
      <c r="N1739" s="131"/>
      <c r="O1739" s="308"/>
      <c r="P1739" s="307"/>
      <c r="Q1739" s="308">
        <v>12</v>
      </c>
      <c r="R1739" s="308">
        <v>12</v>
      </c>
    </row>
    <row r="1740" spans="1:18" s="40" customFormat="1" ht="24" x14ac:dyDescent="0.2">
      <c r="A1740" s="322" t="s">
        <v>2048</v>
      </c>
      <c r="B1740" s="312" t="s">
        <v>8077</v>
      </c>
      <c r="C1740" s="297" t="s">
        <v>153</v>
      </c>
      <c r="D1740" s="297" t="s">
        <v>579</v>
      </c>
      <c r="E1740" s="440">
        <v>2500</v>
      </c>
      <c r="F1740" s="297" t="s">
        <v>2248</v>
      </c>
      <c r="G1740" s="297" t="s">
        <v>2249</v>
      </c>
      <c r="H1740" s="297" t="s">
        <v>579</v>
      </c>
      <c r="I1740" s="297" t="s">
        <v>2052</v>
      </c>
      <c r="J1740" s="297" t="s">
        <v>323</v>
      </c>
      <c r="K1740" s="130">
        <v>1</v>
      </c>
      <c r="L1740" s="130">
        <v>1</v>
      </c>
      <c r="M1740" s="307">
        <v>2707</v>
      </c>
      <c r="N1740" s="131"/>
      <c r="O1740" s="308"/>
      <c r="P1740" s="307"/>
      <c r="Q1740" s="308">
        <v>12</v>
      </c>
      <c r="R1740" s="308">
        <v>12</v>
      </c>
    </row>
    <row r="1741" spans="1:18" s="40" customFormat="1" ht="24" x14ac:dyDescent="0.2">
      <c r="A1741" s="322" t="s">
        <v>2048</v>
      </c>
      <c r="B1741" s="295" t="s">
        <v>8075</v>
      </c>
      <c r="C1741" s="297" t="s">
        <v>153</v>
      </c>
      <c r="D1741" s="297" t="s">
        <v>2088</v>
      </c>
      <c r="E1741" s="440">
        <v>2000</v>
      </c>
      <c r="F1741" s="297" t="s">
        <v>2250</v>
      </c>
      <c r="G1741" s="297" t="s">
        <v>2251</v>
      </c>
      <c r="H1741" s="297" t="s">
        <v>2088</v>
      </c>
      <c r="I1741" s="431" t="s">
        <v>2059</v>
      </c>
      <c r="J1741" s="297" t="s">
        <v>1377</v>
      </c>
      <c r="K1741" s="130">
        <v>1</v>
      </c>
      <c r="L1741" s="130">
        <v>1</v>
      </c>
      <c r="M1741" s="307">
        <v>2476.81</v>
      </c>
      <c r="N1741" s="131"/>
      <c r="O1741" s="308"/>
      <c r="P1741" s="307"/>
      <c r="Q1741" s="308">
        <v>12</v>
      </c>
      <c r="R1741" s="308">
        <v>12</v>
      </c>
    </row>
    <row r="1742" spans="1:18" s="40" customFormat="1" ht="24" x14ac:dyDescent="0.2">
      <c r="A1742" s="322" t="s">
        <v>2048</v>
      </c>
      <c r="B1742" s="312" t="s">
        <v>8077</v>
      </c>
      <c r="C1742" s="297" t="s">
        <v>153</v>
      </c>
      <c r="D1742" s="297" t="s">
        <v>2053</v>
      </c>
      <c r="E1742" s="440">
        <v>1600</v>
      </c>
      <c r="F1742" s="297" t="s">
        <v>2252</v>
      </c>
      <c r="G1742" s="297" t="s">
        <v>2253</v>
      </c>
      <c r="H1742" s="297" t="s">
        <v>2111</v>
      </c>
      <c r="I1742" s="297" t="s">
        <v>2137</v>
      </c>
      <c r="J1742" s="297" t="s">
        <v>2111</v>
      </c>
      <c r="K1742" s="130">
        <v>1</v>
      </c>
      <c r="L1742" s="130">
        <v>1</v>
      </c>
      <c r="M1742" s="307">
        <v>1726</v>
      </c>
      <c r="N1742" s="131"/>
      <c r="O1742" s="308"/>
      <c r="P1742" s="307"/>
      <c r="Q1742" s="308">
        <v>12</v>
      </c>
      <c r="R1742" s="308">
        <v>12</v>
      </c>
    </row>
    <row r="1743" spans="1:18" s="40" customFormat="1" ht="24" x14ac:dyDescent="0.2">
      <c r="A1743" s="322" t="s">
        <v>2048</v>
      </c>
      <c r="B1743" s="312" t="s">
        <v>8077</v>
      </c>
      <c r="C1743" s="297" t="s">
        <v>153</v>
      </c>
      <c r="D1743" s="297" t="s">
        <v>586</v>
      </c>
      <c r="E1743" s="440">
        <v>4500</v>
      </c>
      <c r="F1743" s="297" t="s">
        <v>2254</v>
      </c>
      <c r="G1743" s="297" t="s">
        <v>2255</v>
      </c>
      <c r="H1743" s="297" t="s">
        <v>586</v>
      </c>
      <c r="I1743" s="431" t="s">
        <v>2059</v>
      </c>
      <c r="J1743" s="297" t="s">
        <v>1377</v>
      </c>
      <c r="K1743" s="130">
        <v>2</v>
      </c>
      <c r="L1743" s="130">
        <v>2</v>
      </c>
      <c r="M1743" s="307">
        <v>9535.6</v>
      </c>
      <c r="N1743" s="131"/>
      <c r="O1743" s="308"/>
      <c r="P1743" s="307"/>
      <c r="Q1743" s="308">
        <v>12</v>
      </c>
      <c r="R1743" s="308">
        <v>12</v>
      </c>
    </row>
    <row r="1744" spans="1:18" s="40" customFormat="1" ht="24" x14ac:dyDescent="0.2">
      <c r="A1744" s="322" t="s">
        <v>2048</v>
      </c>
      <c r="B1744" s="295" t="s">
        <v>8075</v>
      </c>
      <c r="C1744" s="297" t="s">
        <v>153</v>
      </c>
      <c r="D1744" s="297" t="s">
        <v>648</v>
      </c>
      <c r="E1744" s="440">
        <v>1200</v>
      </c>
      <c r="F1744" s="297" t="s">
        <v>2256</v>
      </c>
      <c r="G1744" s="297" t="s">
        <v>2257</v>
      </c>
      <c r="H1744" s="297" t="s">
        <v>2111</v>
      </c>
      <c r="I1744" s="297" t="s">
        <v>2137</v>
      </c>
      <c r="J1744" s="297" t="s">
        <v>2111</v>
      </c>
      <c r="K1744" s="130">
        <v>12</v>
      </c>
      <c r="L1744" s="130">
        <v>12</v>
      </c>
      <c r="M1744" s="307">
        <v>16296</v>
      </c>
      <c r="N1744" s="131"/>
      <c r="O1744" s="308"/>
      <c r="P1744" s="307"/>
      <c r="Q1744" s="308">
        <v>12</v>
      </c>
      <c r="R1744" s="308">
        <v>12</v>
      </c>
    </row>
    <row r="1745" spans="1:18" s="40" customFormat="1" ht="24" x14ac:dyDescent="0.2">
      <c r="A1745" s="322" t="s">
        <v>2048</v>
      </c>
      <c r="B1745" s="312" t="s">
        <v>8077</v>
      </c>
      <c r="C1745" s="297" t="s">
        <v>153</v>
      </c>
      <c r="D1745" s="297" t="s">
        <v>866</v>
      </c>
      <c r="E1745" s="440">
        <v>4000</v>
      </c>
      <c r="F1745" s="297" t="s">
        <v>2258</v>
      </c>
      <c r="G1745" s="297" t="s">
        <v>2259</v>
      </c>
      <c r="H1745" s="297" t="s">
        <v>2058</v>
      </c>
      <c r="I1745" s="297" t="s">
        <v>2059</v>
      </c>
      <c r="J1745" s="297" t="s">
        <v>1377</v>
      </c>
      <c r="K1745" s="130">
        <v>2</v>
      </c>
      <c r="L1745" s="130">
        <v>2</v>
      </c>
      <c r="M1745" s="307">
        <v>8435.6</v>
      </c>
      <c r="N1745" s="131"/>
      <c r="O1745" s="308"/>
      <c r="P1745" s="307"/>
      <c r="Q1745" s="308">
        <v>12</v>
      </c>
      <c r="R1745" s="308">
        <v>12</v>
      </c>
    </row>
    <row r="1746" spans="1:18" s="40" customFormat="1" ht="24" x14ac:dyDescent="0.2">
      <c r="A1746" s="322" t="s">
        <v>2048</v>
      </c>
      <c r="B1746" s="295" t="s">
        <v>8075</v>
      </c>
      <c r="C1746" s="297" t="s">
        <v>153</v>
      </c>
      <c r="D1746" s="297" t="s">
        <v>579</v>
      </c>
      <c r="E1746" s="440">
        <v>1200</v>
      </c>
      <c r="F1746" s="297" t="s">
        <v>2260</v>
      </c>
      <c r="G1746" s="297" t="s">
        <v>2261</v>
      </c>
      <c r="H1746" s="297" t="s">
        <v>579</v>
      </c>
      <c r="I1746" s="431" t="s">
        <v>2052</v>
      </c>
      <c r="J1746" s="297" t="s">
        <v>1377</v>
      </c>
      <c r="K1746" s="130">
        <v>12</v>
      </c>
      <c r="L1746" s="130">
        <v>12</v>
      </c>
      <c r="M1746" s="307">
        <v>16296</v>
      </c>
      <c r="N1746" s="131"/>
      <c r="O1746" s="308"/>
      <c r="P1746" s="307"/>
      <c r="Q1746" s="308">
        <v>12</v>
      </c>
      <c r="R1746" s="308">
        <v>12</v>
      </c>
    </row>
    <row r="1747" spans="1:18" s="40" customFormat="1" ht="24" x14ac:dyDescent="0.2">
      <c r="A1747" s="322" t="s">
        <v>2048</v>
      </c>
      <c r="B1747" s="295" t="s">
        <v>8075</v>
      </c>
      <c r="C1747" s="297" t="s">
        <v>153</v>
      </c>
      <c r="D1747" s="297" t="s">
        <v>2262</v>
      </c>
      <c r="E1747" s="440">
        <v>1600</v>
      </c>
      <c r="F1747" s="297" t="s">
        <v>2263</v>
      </c>
      <c r="G1747" s="297" t="s">
        <v>2264</v>
      </c>
      <c r="H1747" s="297" t="s">
        <v>2265</v>
      </c>
      <c r="I1747" s="297" t="s">
        <v>2052</v>
      </c>
      <c r="J1747" s="297" t="s">
        <v>1377</v>
      </c>
      <c r="K1747" s="130">
        <v>3</v>
      </c>
      <c r="L1747" s="130">
        <v>3</v>
      </c>
      <c r="M1747" s="307">
        <v>5171.7</v>
      </c>
      <c r="N1747" s="131"/>
      <c r="O1747" s="308"/>
      <c r="P1747" s="307"/>
      <c r="Q1747" s="308">
        <v>12</v>
      </c>
      <c r="R1747" s="308">
        <v>12</v>
      </c>
    </row>
    <row r="1748" spans="1:18" s="40" customFormat="1" ht="24" x14ac:dyDescent="0.2">
      <c r="A1748" s="322" t="s">
        <v>2048</v>
      </c>
      <c r="B1748" s="295" t="s">
        <v>8075</v>
      </c>
      <c r="C1748" s="297" t="s">
        <v>153</v>
      </c>
      <c r="D1748" s="297" t="s">
        <v>736</v>
      </c>
      <c r="E1748" s="440">
        <v>1200</v>
      </c>
      <c r="F1748" s="297" t="s">
        <v>2266</v>
      </c>
      <c r="G1748" s="297" t="s">
        <v>2267</v>
      </c>
      <c r="H1748" s="297" t="s">
        <v>665</v>
      </c>
      <c r="I1748" s="297" t="s">
        <v>2059</v>
      </c>
      <c r="J1748" s="297" t="s">
        <v>1377</v>
      </c>
      <c r="K1748" s="130">
        <v>7</v>
      </c>
      <c r="L1748" s="130">
        <v>7</v>
      </c>
      <c r="M1748" s="307">
        <v>9467.52</v>
      </c>
      <c r="N1748" s="131"/>
      <c r="O1748" s="308"/>
      <c r="P1748" s="307"/>
      <c r="Q1748" s="308">
        <v>12</v>
      </c>
      <c r="R1748" s="308">
        <v>12</v>
      </c>
    </row>
    <row r="1749" spans="1:18" s="40" customFormat="1" ht="24" x14ac:dyDescent="0.2">
      <c r="A1749" s="322" t="s">
        <v>2048</v>
      </c>
      <c r="B1749" s="312" t="s">
        <v>8077</v>
      </c>
      <c r="C1749" s="297" t="s">
        <v>153</v>
      </c>
      <c r="D1749" s="297" t="s">
        <v>2175</v>
      </c>
      <c r="E1749" s="440">
        <v>3500</v>
      </c>
      <c r="F1749" s="297" t="s">
        <v>2268</v>
      </c>
      <c r="G1749" s="297" t="s">
        <v>2269</v>
      </c>
      <c r="H1749" s="297" t="s">
        <v>2178</v>
      </c>
      <c r="I1749" s="431" t="s">
        <v>2059</v>
      </c>
      <c r="J1749" s="297" t="s">
        <v>1377</v>
      </c>
      <c r="K1749" s="130">
        <v>9</v>
      </c>
      <c r="L1749" s="130">
        <v>9</v>
      </c>
      <c r="M1749" s="307">
        <v>34053.53</v>
      </c>
      <c r="N1749" s="131"/>
      <c r="O1749" s="308"/>
      <c r="P1749" s="307"/>
      <c r="Q1749" s="308">
        <v>12</v>
      </c>
      <c r="R1749" s="308">
        <v>12</v>
      </c>
    </row>
    <row r="1750" spans="1:18" s="40" customFormat="1" ht="24" x14ac:dyDescent="0.2">
      <c r="A1750" s="322" t="s">
        <v>2048</v>
      </c>
      <c r="B1750" s="295" t="s">
        <v>8075</v>
      </c>
      <c r="C1750" s="297" t="s">
        <v>153</v>
      </c>
      <c r="D1750" s="297" t="s">
        <v>1369</v>
      </c>
      <c r="E1750" s="440">
        <v>4000</v>
      </c>
      <c r="F1750" s="297" t="s">
        <v>2270</v>
      </c>
      <c r="G1750" s="297" t="s">
        <v>2271</v>
      </c>
      <c r="H1750" s="297" t="s">
        <v>341</v>
      </c>
      <c r="I1750" s="431" t="s">
        <v>2059</v>
      </c>
      <c r="J1750" s="297" t="s">
        <v>1377</v>
      </c>
      <c r="K1750" s="130">
        <v>1</v>
      </c>
      <c r="L1750" s="130">
        <v>1</v>
      </c>
      <c r="M1750" s="307">
        <v>6404.46</v>
      </c>
      <c r="N1750" s="131"/>
      <c r="O1750" s="308"/>
      <c r="P1750" s="307"/>
      <c r="Q1750" s="308">
        <v>12</v>
      </c>
      <c r="R1750" s="308">
        <v>12</v>
      </c>
    </row>
    <row r="1751" spans="1:18" s="40" customFormat="1" ht="24" x14ac:dyDescent="0.2">
      <c r="A1751" s="322" t="s">
        <v>2048</v>
      </c>
      <c r="B1751" s="312" t="s">
        <v>8077</v>
      </c>
      <c r="C1751" s="297" t="s">
        <v>153</v>
      </c>
      <c r="D1751" s="297" t="s">
        <v>586</v>
      </c>
      <c r="E1751" s="440">
        <v>4000</v>
      </c>
      <c r="F1751" s="297" t="s">
        <v>2272</v>
      </c>
      <c r="G1751" s="297" t="s">
        <v>2273</v>
      </c>
      <c r="H1751" s="297" t="s">
        <v>586</v>
      </c>
      <c r="I1751" s="297" t="s">
        <v>2059</v>
      </c>
      <c r="J1751" s="297" t="s">
        <v>1377</v>
      </c>
      <c r="K1751" s="130">
        <v>10</v>
      </c>
      <c r="L1751" s="130">
        <v>10</v>
      </c>
      <c r="M1751" s="307">
        <v>42411.17</v>
      </c>
      <c r="N1751" s="131"/>
      <c r="O1751" s="308"/>
      <c r="P1751" s="307"/>
      <c r="Q1751" s="308">
        <v>12</v>
      </c>
      <c r="R1751" s="308">
        <v>12</v>
      </c>
    </row>
    <row r="1752" spans="1:18" s="40" customFormat="1" ht="24" x14ac:dyDescent="0.2">
      <c r="A1752" s="322" t="s">
        <v>2048</v>
      </c>
      <c r="B1752" s="295" t="s">
        <v>8075</v>
      </c>
      <c r="C1752" s="297" t="s">
        <v>153</v>
      </c>
      <c r="D1752" s="297" t="s">
        <v>655</v>
      </c>
      <c r="E1752" s="440">
        <v>930</v>
      </c>
      <c r="F1752" s="297" t="s">
        <v>2274</v>
      </c>
      <c r="G1752" s="297" t="s">
        <v>2275</v>
      </c>
      <c r="H1752" s="297" t="s">
        <v>2111</v>
      </c>
      <c r="I1752" s="431" t="s">
        <v>2112</v>
      </c>
      <c r="J1752" s="297" t="s">
        <v>2111</v>
      </c>
      <c r="K1752" s="130">
        <v>11</v>
      </c>
      <c r="L1752" s="130">
        <v>11</v>
      </c>
      <c r="M1752" s="307">
        <v>11834.4</v>
      </c>
      <c r="N1752" s="131"/>
      <c r="O1752" s="308"/>
      <c r="P1752" s="307"/>
      <c r="Q1752" s="308">
        <v>12</v>
      </c>
      <c r="R1752" s="308">
        <v>12</v>
      </c>
    </row>
    <row r="1753" spans="1:18" s="40" customFormat="1" ht="24" x14ac:dyDescent="0.2">
      <c r="A1753" s="322" t="s">
        <v>2048</v>
      </c>
      <c r="B1753" s="295" t="s">
        <v>8075</v>
      </c>
      <c r="C1753" s="297" t="s">
        <v>153</v>
      </c>
      <c r="D1753" s="297" t="s">
        <v>648</v>
      </c>
      <c r="E1753" s="440">
        <v>1100</v>
      </c>
      <c r="F1753" s="297" t="s">
        <v>2276</v>
      </c>
      <c r="G1753" s="297" t="s">
        <v>2277</v>
      </c>
      <c r="H1753" s="297" t="s">
        <v>2111</v>
      </c>
      <c r="I1753" s="297" t="s">
        <v>2137</v>
      </c>
      <c r="J1753" s="297" t="s">
        <v>2111</v>
      </c>
      <c r="K1753" s="130">
        <v>12</v>
      </c>
      <c r="L1753" s="130">
        <v>12</v>
      </c>
      <c r="M1753" s="307">
        <v>14988</v>
      </c>
      <c r="N1753" s="131"/>
      <c r="O1753" s="308"/>
      <c r="P1753" s="307"/>
      <c r="Q1753" s="308">
        <v>12</v>
      </c>
      <c r="R1753" s="308">
        <v>12</v>
      </c>
    </row>
    <row r="1754" spans="1:18" s="40" customFormat="1" ht="24" x14ac:dyDescent="0.2">
      <c r="A1754" s="322" t="s">
        <v>2048</v>
      </c>
      <c r="B1754" s="312" t="s">
        <v>8077</v>
      </c>
      <c r="C1754" s="297" t="s">
        <v>153</v>
      </c>
      <c r="D1754" s="297" t="s">
        <v>682</v>
      </c>
      <c r="E1754" s="440">
        <v>7000</v>
      </c>
      <c r="F1754" s="297" t="s">
        <v>2278</v>
      </c>
      <c r="G1754" s="297" t="s">
        <v>2279</v>
      </c>
      <c r="H1754" s="297" t="s">
        <v>2066</v>
      </c>
      <c r="I1754" s="297" t="s">
        <v>2059</v>
      </c>
      <c r="J1754" s="297" t="s">
        <v>1377</v>
      </c>
      <c r="K1754" s="130">
        <v>2</v>
      </c>
      <c r="L1754" s="130">
        <v>2</v>
      </c>
      <c r="M1754" s="307">
        <v>14435.6</v>
      </c>
      <c r="N1754" s="131"/>
      <c r="O1754" s="308"/>
      <c r="P1754" s="307"/>
      <c r="Q1754" s="308">
        <v>12</v>
      </c>
      <c r="R1754" s="308">
        <v>12</v>
      </c>
    </row>
    <row r="1755" spans="1:18" s="40" customFormat="1" ht="24" x14ac:dyDescent="0.2">
      <c r="A1755" s="322" t="s">
        <v>2048</v>
      </c>
      <c r="B1755" s="312" t="s">
        <v>8077</v>
      </c>
      <c r="C1755" s="297" t="s">
        <v>153</v>
      </c>
      <c r="D1755" s="297" t="s">
        <v>682</v>
      </c>
      <c r="E1755" s="440">
        <v>8000</v>
      </c>
      <c r="F1755" s="297" t="s">
        <v>2280</v>
      </c>
      <c r="G1755" s="297" t="s">
        <v>2281</v>
      </c>
      <c r="H1755" s="297" t="s">
        <v>2066</v>
      </c>
      <c r="I1755" s="431" t="s">
        <v>2059</v>
      </c>
      <c r="J1755" s="297" t="s">
        <v>1377</v>
      </c>
      <c r="K1755" s="130">
        <v>9</v>
      </c>
      <c r="L1755" s="130">
        <v>9</v>
      </c>
      <c r="M1755" s="307">
        <v>74553.53</v>
      </c>
      <c r="N1755" s="131"/>
      <c r="O1755" s="308"/>
      <c r="P1755" s="307"/>
      <c r="Q1755" s="308">
        <v>12</v>
      </c>
      <c r="R1755" s="308">
        <v>12</v>
      </c>
    </row>
    <row r="1756" spans="1:18" s="40" customFormat="1" ht="24" x14ac:dyDescent="0.2">
      <c r="A1756" s="322" t="s">
        <v>2048</v>
      </c>
      <c r="B1756" s="312" t="s">
        <v>8077</v>
      </c>
      <c r="C1756" s="297" t="s">
        <v>153</v>
      </c>
      <c r="D1756" s="297" t="s">
        <v>2053</v>
      </c>
      <c r="E1756" s="440">
        <v>3000</v>
      </c>
      <c r="F1756" s="297" t="s">
        <v>2282</v>
      </c>
      <c r="G1756" s="297" t="s">
        <v>2283</v>
      </c>
      <c r="H1756" s="297" t="s">
        <v>579</v>
      </c>
      <c r="I1756" s="431" t="s">
        <v>2052</v>
      </c>
      <c r="J1756" s="297" t="s">
        <v>1377</v>
      </c>
      <c r="K1756" s="130">
        <v>3</v>
      </c>
      <c r="L1756" s="130">
        <v>3</v>
      </c>
      <c r="M1756" s="307">
        <v>9853.4</v>
      </c>
      <c r="N1756" s="131"/>
      <c r="O1756" s="308"/>
      <c r="P1756" s="307"/>
      <c r="Q1756" s="308">
        <v>12</v>
      </c>
      <c r="R1756" s="308">
        <v>12</v>
      </c>
    </row>
    <row r="1757" spans="1:18" s="40" customFormat="1" ht="24" x14ac:dyDescent="0.2">
      <c r="A1757" s="322" t="s">
        <v>2048</v>
      </c>
      <c r="B1757" s="295" t="s">
        <v>8075</v>
      </c>
      <c r="C1757" s="297" t="s">
        <v>153</v>
      </c>
      <c r="D1757" s="297" t="s">
        <v>2088</v>
      </c>
      <c r="E1757" s="440">
        <v>2200</v>
      </c>
      <c r="F1757" s="297" t="s">
        <v>2284</v>
      </c>
      <c r="G1757" s="297" t="s">
        <v>2285</v>
      </c>
      <c r="H1757" s="297" t="s">
        <v>2088</v>
      </c>
      <c r="I1757" s="431" t="s">
        <v>2059</v>
      </c>
      <c r="J1757" s="297" t="s">
        <v>1377</v>
      </c>
      <c r="K1757" s="130">
        <v>2</v>
      </c>
      <c r="L1757" s="130">
        <v>2</v>
      </c>
      <c r="M1757" s="307">
        <v>5959.8</v>
      </c>
      <c r="N1757" s="131"/>
      <c r="O1757" s="308"/>
      <c r="P1757" s="307"/>
      <c r="Q1757" s="308">
        <v>12</v>
      </c>
      <c r="R1757" s="308">
        <v>12</v>
      </c>
    </row>
    <row r="1758" spans="1:18" s="40" customFormat="1" ht="24" x14ac:dyDescent="0.2">
      <c r="A1758" s="322" t="s">
        <v>2048</v>
      </c>
      <c r="B1758" s="312" t="s">
        <v>8077</v>
      </c>
      <c r="C1758" s="297" t="s">
        <v>153</v>
      </c>
      <c r="D1758" s="297" t="s">
        <v>586</v>
      </c>
      <c r="E1758" s="440">
        <v>4000</v>
      </c>
      <c r="F1758" s="297" t="s">
        <v>2286</v>
      </c>
      <c r="G1758" s="297" t="s">
        <v>2287</v>
      </c>
      <c r="H1758" s="297" t="s">
        <v>586</v>
      </c>
      <c r="I1758" s="297" t="s">
        <v>2059</v>
      </c>
      <c r="J1758" s="297" t="s">
        <v>1377</v>
      </c>
      <c r="K1758" s="130">
        <v>1</v>
      </c>
      <c r="L1758" s="130">
        <v>1</v>
      </c>
      <c r="M1758" s="307">
        <v>4217.8</v>
      </c>
      <c r="N1758" s="131"/>
      <c r="O1758" s="308"/>
      <c r="P1758" s="307"/>
      <c r="Q1758" s="308">
        <v>12</v>
      </c>
      <c r="R1758" s="308">
        <v>12</v>
      </c>
    </row>
    <row r="1759" spans="1:18" s="40" customFormat="1" ht="24" x14ac:dyDescent="0.2">
      <c r="A1759" s="322" t="s">
        <v>2048</v>
      </c>
      <c r="B1759" s="312" t="s">
        <v>8077</v>
      </c>
      <c r="C1759" s="297" t="s">
        <v>153</v>
      </c>
      <c r="D1759" s="297" t="s">
        <v>586</v>
      </c>
      <c r="E1759" s="440">
        <v>4000</v>
      </c>
      <c r="F1759" s="297" t="s">
        <v>2288</v>
      </c>
      <c r="G1759" s="297" t="s">
        <v>2289</v>
      </c>
      <c r="H1759" s="297" t="s">
        <v>586</v>
      </c>
      <c r="I1759" s="431" t="s">
        <v>2059</v>
      </c>
      <c r="J1759" s="297" t="s">
        <v>1377</v>
      </c>
      <c r="K1759" s="130">
        <v>2</v>
      </c>
      <c r="L1759" s="130">
        <v>2</v>
      </c>
      <c r="M1759" s="307">
        <v>8535.6</v>
      </c>
      <c r="N1759" s="131"/>
      <c r="O1759" s="308"/>
      <c r="P1759" s="307"/>
      <c r="Q1759" s="308">
        <v>12</v>
      </c>
      <c r="R1759" s="308">
        <v>12</v>
      </c>
    </row>
    <row r="1760" spans="1:18" s="40" customFormat="1" ht="24" x14ac:dyDescent="0.2">
      <c r="A1760" s="322" t="s">
        <v>2048</v>
      </c>
      <c r="B1760" s="295" t="s">
        <v>8075</v>
      </c>
      <c r="C1760" s="297" t="s">
        <v>153</v>
      </c>
      <c r="D1760" s="297" t="s">
        <v>2290</v>
      </c>
      <c r="E1760" s="440">
        <v>4000</v>
      </c>
      <c r="F1760" s="297" t="s">
        <v>2291</v>
      </c>
      <c r="G1760" s="297" t="s">
        <v>2292</v>
      </c>
      <c r="H1760" s="297" t="s">
        <v>1050</v>
      </c>
      <c r="I1760" s="297" t="s">
        <v>2059</v>
      </c>
      <c r="J1760" s="297" t="s">
        <v>1377</v>
      </c>
      <c r="K1760" s="130">
        <v>3</v>
      </c>
      <c r="L1760" s="130">
        <v>3</v>
      </c>
      <c r="M1760" s="307">
        <v>12519.3</v>
      </c>
      <c r="N1760" s="131"/>
      <c r="O1760" s="308"/>
      <c r="P1760" s="307"/>
      <c r="Q1760" s="308">
        <v>12</v>
      </c>
      <c r="R1760" s="308">
        <v>12</v>
      </c>
    </row>
    <row r="1761" spans="1:18" s="40" customFormat="1" ht="24" x14ac:dyDescent="0.2">
      <c r="A1761" s="322" t="s">
        <v>2048</v>
      </c>
      <c r="B1761" s="295" t="s">
        <v>8075</v>
      </c>
      <c r="C1761" s="297" t="s">
        <v>153</v>
      </c>
      <c r="D1761" s="297" t="s">
        <v>586</v>
      </c>
      <c r="E1761" s="440">
        <v>2000</v>
      </c>
      <c r="F1761" s="297" t="s">
        <v>2293</v>
      </c>
      <c r="G1761" s="297" t="s">
        <v>2294</v>
      </c>
      <c r="H1761" s="297" t="s">
        <v>586</v>
      </c>
      <c r="I1761" s="431" t="s">
        <v>2059</v>
      </c>
      <c r="J1761" s="297" t="s">
        <v>1377</v>
      </c>
      <c r="K1761" s="130">
        <v>8</v>
      </c>
      <c r="L1761" s="130">
        <v>8</v>
      </c>
      <c r="M1761" s="307">
        <v>17696.8</v>
      </c>
      <c r="N1761" s="131"/>
      <c r="O1761" s="308"/>
      <c r="P1761" s="307"/>
      <c r="Q1761" s="308">
        <v>12</v>
      </c>
      <c r="R1761" s="308">
        <v>12</v>
      </c>
    </row>
    <row r="1762" spans="1:18" s="40" customFormat="1" ht="24" x14ac:dyDescent="0.2">
      <c r="A1762" s="322" t="s">
        <v>2048</v>
      </c>
      <c r="B1762" s="312" t="s">
        <v>8077</v>
      </c>
      <c r="C1762" s="297" t="s">
        <v>153</v>
      </c>
      <c r="D1762" s="297" t="s">
        <v>690</v>
      </c>
      <c r="E1762" s="440">
        <v>3000</v>
      </c>
      <c r="F1762" s="297" t="s">
        <v>2295</v>
      </c>
      <c r="G1762" s="297" t="s">
        <v>2296</v>
      </c>
      <c r="H1762" s="297" t="s">
        <v>690</v>
      </c>
      <c r="I1762" s="431" t="s">
        <v>2059</v>
      </c>
      <c r="J1762" s="297" t="s">
        <v>1377</v>
      </c>
      <c r="K1762" s="130">
        <v>2</v>
      </c>
      <c r="L1762" s="130">
        <v>2</v>
      </c>
      <c r="M1762" s="307">
        <v>8355.6</v>
      </c>
      <c r="N1762" s="131"/>
      <c r="O1762" s="308"/>
      <c r="P1762" s="307"/>
      <c r="Q1762" s="308">
        <v>12</v>
      </c>
      <c r="R1762" s="308">
        <v>12</v>
      </c>
    </row>
    <row r="1763" spans="1:18" s="40" customFormat="1" ht="24" x14ac:dyDescent="0.2">
      <c r="A1763" s="322" t="s">
        <v>2048</v>
      </c>
      <c r="B1763" s="312" t="s">
        <v>8077</v>
      </c>
      <c r="C1763" s="297" t="s">
        <v>153</v>
      </c>
      <c r="D1763" s="297" t="s">
        <v>579</v>
      </c>
      <c r="E1763" s="440">
        <v>2500</v>
      </c>
      <c r="F1763" s="297" t="s">
        <v>2297</v>
      </c>
      <c r="G1763" s="297" t="s">
        <v>2298</v>
      </c>
      <c r="H1763" s="297" t="s">
        <v>2088</v>
      </c>
      <c r="I1763" s="431" t="s">
        <v>2059</v>
      </c>
      <c r="J1763" s="297" t="s">
        <v>1377</v>
      </c>
      <c r="K1763" s="130">
        <v>8</v>
      </c>
      <c r="L1763" s="130">
        <v>8</v>
      </c>
      <c r="M1763" s="307">
        <v>22235.730000000003</v>
      </c>
      <c r="N1763" s="131"/>
      <c r="O1763" s="308"/>
      <c r="P1763" s="307"/>
      <c r="Q1763" s="308">
        <v>12</v>
      </c>
      <c r="R1763" s="308">
        <v>12</v>
      </c>
    </row>
    <row r="1764" spans="1:18" s="40" customFormat="1" ht="24" x14ac:dyDescent="0.2">
      <c r="A1764" s="322" t="s">
        <v>2048</v>
      </c>
      <c r="B1764" s="312" t="s">
        <v>8077</v>
      </c>
      <c r="C1764" s="297" t="s">
        <v>153</v>
      </c>
      <c r="D1764" s="297" t="s">
        <v>586</v>
      </c>
      <c r="E1764" s="440">
        <v>4000</v>
      </c>
      <c r="F1764" s="297" t="s">
        <v>2299</v>
      </c>
      <c r="G1764" s="297" t="s">
        <v>2300</v>
      </c>
      <c r="H1764" s="297" t="s">
        <v>586</v>
      </c>
      <c r="I1764" s="431" t="s">
        <v>2059</v>
      </c>
      <c r="J1764" s="297" t="s">
        <v>1377</v>
      </c>
      <c r="K1764" s="130">
        <v>2</v>
      </c>
      <c r="L1764" s="130">
        <v>2</v>
      </c>
      <c r="M1764" s="307">
        <v>8435.6</v>
      </c>
      <c r="N1764" s="131"/>
      <c r="O1764" s="308"/>
      <c r="P1764" s="307"/>
      <c r="Q1764" s="308">
        <v>12</v>
      </c>
      <c r="R1764" s="308">
        <v>12</v>
      </c>
    </row>
    <row r="1765" spans="1:18" s="40" customFormat="1" ht="24" x14ac:dyDescent="0.2">
      <c r="A1765" s="322" t="s">
        <v>2048</v>
      </c>
      <c r="B1765" s="295" t="s">
        <v>8075</v>
      </c>
      <c r="C1765" s="297" t="s">
        <v>153</v>
      </c>
      <c r="D1765" s="297" t="s">
        <v>655</v>
      </c>
      <c r="E1765" s="440">
        <v>1500</v>
      </c>
      <c r="F1765" s="297" t="s">
        <v>2301</v>
      </c>
      <c r="G1765" s="297" t="s">
        <v>2302</v>
      </c>
      <c r="H1765" s="297" t="s">
        <v>2111</v>
      </c>
      <c r="I1765" s="297" t="s">
        <v>2137</v>
      </c>
      <c r="J1765" s="297" t="s">
        <v>2111</v>
      </c>
      <c r="K1765" s="130">
        <v>12</v>
      </c>
      <c r="L1765" s="130">
        <v>12</v>
      </c>
      <c r="M1765" s="307">
        <v>20220</v>
      </c>
      <c r="N1765" s="131"/>
      <c r="O1765" s="308"/>
      <c r="P1765" s="307"/>
      <c r="Q1765" s="308">
        <v>12</v>
      </c>
      <c r="R1765" s="308">
        <v>12</v>
      </c>
    </row>
    <row r="1766" spans="1:18" s="40" customFormat="1" ht="24" x14ac:dyDescent="0.2">
      <c r="A1766" s="322" t="s">
        <v>2048</v>
      </c>
      <c r="B1766" s="295" t="s">
        <v>8075</v>
      </c>
      <c r="C1766" s="297" t="s">
        <v>153</v>
      </c>
      <c r="D1766" s="297" t="s">
        <v>656</v>
      </c>
      <c r="E1766" s="440">
        <v>2500</v>
      </c>
      <c r="F1766" s="297" t="s">
        <v>2303</v>
      </c>
      <c r="G1766" s="297" t="s">
        <v>2304</v>
      </c>
      <c r="H1766" s="297" t="s">
        <v>2305</v>
      </c>
      <c r="I1766" s="431" t="s">
        <v>2059</v>
      </c>
      <c r="J1766" s="297" t="s">
        <v>1377</v>
      </c>
      <c r="K1766" s="130">
        <v>7</v>
      </c>
      <c r="L1766" s="130">
        <v>7</v>
      </c>
      <c r="M1766" s="307">
        <v>19734.599999999999</v>
      </c>
      <c r="N1766" s="131"/>
      <c r="O1766" s="308"/>
      <c r="P1766" s="307"/>
      <c r="Q1766" s="308">
        <v>12</v>
      </c>
      <c r="R1766" s="308">
        <v>12</v>
      </c>
    </row>
    <row r="1767" spans="1:18" s="40" customFormat="1" ht="24" x14ac:dyDescent="0.2">
      <c r="A1767" s="322" t="s">
        <v>2048</v>
      </c>
      <c r="B1767" s="312" t="s">
        <v>8077</v>
      </c>
      <c r="C1767" s="297" t="s">
        <v>153</v>
      </c>
      <c r="D1767" s="297" t="s">
        <v>2053</v>
      </c>
      <c r="E1767" s="440">
        <v>1600</v>
      </c>
      <c r="F1767" s="297" t="s">
        <v>2306</v>
      </c>
      <c r="G1767" s="297" t="s">
        <v>2307</v>
      </c>
      <c r="H1767" s="297" t="s">
        <v>579</v>
      </c>
      <c r="I1767" s="431" t="s">
        <v>2052</v>
      </c>
      <c r="J1767" s="297" t="s">
        <v>1377</v>
      </c>
      <c r="K1767" s="130">
        <v>1</v>
      </c>
      <c r="L1767" s="130">
        <v>1</v>
      </c>
      <c r="M1767" s="307">
        <v>1726</v>
      </c>
      <c r="N1767" s="131"/>
      <c r="O1767" s="308"/>
      <c r="P1767" s="307"/>
      <c r="Q1767" s="308">
        <v>12</v>
      </c>
      <c r="R1767" s="308">
        <v>12</v>
      </c>
    </row>
    <row r="1768" spans="1:18" s="40" customFormat="1" ht="24" x14ac:dyDescent="0.2">
      <c r="A1768" s="322" t="s">
        <v>2048</v>
      </c>
      <c r="B1768" s="295" t="s">
        <v>8075</v>
      </c>
      <c r="C1768" s="297" t="s">
        <v>153</v>
      </c>
      <c r="D1768" s="297" t="s">
        <v>655</v>
      </c>
      <c r="E1768" s="440">
        <v>930</v>
      </c>
      <c r="F1768" s="297" t="s">
        <v>2308</v>
      </c>
      <c r="G1768" s="297" t="s">
        <v>2309</v>
      </c>
      <c r="H1768" s="297" t="s">
        <v>579</v>
      </c>
      <c r="I1768" s="431" t="s">
        <v>2052</v>
      </c>
      <c r="J1768" s="297" t="s">
        <v>326</v>
      </c>
      <c r="K1768" s="130">
        <v>12</v>
      </c>
      <c r="L1768" s="130">
        <v>12</v>
      </c>
      <c r="M1768" s="307">
        <v>12764.4</v>
      </c>
      <c r="N1768" s="131"/>
      <c r="O1768" s="308"/>
      <c r="P1768" s="307"/>
      <c r="Q1768" s="308">
        <v>12</v>
      </c>
      <c r="R1768" s="308">
        <v>12</v>
      </c>
    </row>
    <row r="1769" spans="1:18" s="40" customFormat="1" ht="24" x14ac:dyDescent="0.2">
      <c r="A1769" s="322" t="s">
        <v>2048</v>
      </c>
      <c r="B1769" s="295" t="s">
        <v>8075</v>
      </c>
      <c r="C1769" s="297" t="s">
        <v>153</v>
      </c>
      <c r="D1769" s="297" t="s">
        <v>579</v>
      </c>
      <c r="E1769" s="440">
        <v>1200</v>
      </c>
      <c r="F1769" s="297" t="s">
        <v>2310</v>
      </c>
      <c r="G1769" s="297" t="s">
        <v>2311</v>
      </c>
      <c r="H1769" s="297" t="s">
        <v>2312</v>
      </c>
      <c r="I1769" s="431" t="s">
        <v>2052</v>
      </c>
      <c r="J1769" s="297" t="s">
        <v>1377</v>
      </c>
      <c r="K1769" s="130">
        <v>12</v>
      </c>
      <c r="L1769" s="130">
        <v>12</v>
      </c>
      <c r="M1769" s="307">
        <v>16296</v>
      </c>
      <c r="N1769" s="131"/>
      <c r="O1769" s="308"/>
      <c r="P1769" s="307"/>
      <c r="Q1769" s="308">
        <v>12</v>
      </c>
      <c r="R1769" s="308">
        <v>12</v>
      </c>
    </row>
    <row r="1770" spans="1:18" s="40" customFormat="1" ht="24" x14ac:dyDescent="0.2">
      <c r="A1770" s="322" t="s">
        <v>2048</v>
      </c>
      <c r="B1770" s="312" t="s">
        <v>8077</v>
      </c>
      <c r="C1770" s="297" t="s">
        <v>153</v>
      </c>
      <c r="D1770" s="297" t="s">
        <v>586</v>
      </c>
      <c r="E1770" s="440">
        <v>4000</v>
      </c>
      <c r="F1770" s="297" t="s">
        <v>2313</v>
      </c>
      <c r="G1770" s="297" t="s">
        <v>2314</v>
      </c>
      <c r="H1770" s="297" t="s">
        <v>586</v>
      </c>
      <c r="I1770" s="431" t="s">
        <v>2059</v>
      </c>
      <c r="J1770" s="297" t="s">
        <v>314</v>
      </c>
      <c r="K1770" s="130">
        <v>1</v>
      </c>
      <c r="L1770" s="130">
        <v>1</v>
      </c>
      <c r="M1770" s="307">
        <v>4175.5</v>
      </c>
      <c r="N1770" s="131"/>
      <c r="O1770" s="308"/>
      <c r="P1770" s="307"/>
      <c r="Q1770" s="308">
        <v>12</v>
      </c>
      <c r="R1770" s="308">
        <v>12</v>
      </c>
    </row>
    <row r="1771" spans="1:18" s="40" customFormat="1" ht="24" x14ac:dyDescent="0.2">
      <c r="A1771" s="322" t="s">
        <v>2048</v>
      </c>
      <c r="B1771" s="312" t="s">
        <v>8077</v>
      </c>
      <c r="C1771" s="297" t="s">
        <v>153</v>
      </c>
      <c r="D1771" s="297" t="s">
        <v>579</v>
      </c>
      <c r="E1771" s="440">
        <v>2500</v>
      </c>
      <c r="F1771" s="297" t="s">
        <v>2315</v>
      </c>
      <c r="G1771" s="297" t="s">
        <v>2316</v>
      </c>
      <c r="H1771" s="297" t="s">
        <v>579</v>
      </c>
      <c r="I1771" s="431" t="s">
        <v>2052</v>
      </c>
      <c r="J1771" s="297" t="s">
        <v>326</v>
      </c>
      <c r="K1771" s="130">
        <v>3</v>
      </c>
      <c r="L1771" s="130">
        <v>3</v>
      </c>
      <c r="M1771" s="307">
        <v>8177.21</v>
      </c>
      <c r="N1771" s="131"/>
      <c r="O1771" s="308"/>
      <c r="P1771" s="307"/>
      <c r="Q1771" s="308">
        <v>12</v>
      </c>
      <c r="R1771" s="308">
        <v>12</v>
      </c>
    </row>
    <row r="1772" spans="1:18" s="40" customFormat="1" ht="24" x14ac:dyDescent="0.2">
      <c r="A1772" s="322" t="s">
        <v>2048</v>
      </c>
      <c r="B1772" s="312" t="s">
        <v>8077</v>
      </c>
      <c r="C1772" s="297" t="s">
        <v>153</v>
      </c>
      <c r="D1772" s="297" t="s">
        <v>648</v>
      </c>
      <c r="E1772" s="440">
        <v>2500</v>
      </c>
      <c r="F1772" s="297" t="s">
        <v>2317</v>
      </c>
      <c r="G1772" s="297" t="s">
        <v>2318</v>
      </c>
      <c r="H1772" s="297" t="s">
        <v>2111</v>
      </c>
      <c r="I1772" s="297" t="s">
        <v>2137</v>
      </c>
      <c r="J1772" s="297" t="s">
        <v>2111</v>
      </c>
      <c r="K1772" s="130">
        <v>1</v>
      </c>
      <c r="L1772" s="130">
        <v>1</v>
      </c>
      <c r="M1772" s="307">
        <v>2707</v>
      </c>
      <c r="N1772" s="131"/>
      <c r="O1772" s="308"/>
      <c r="P1772" s="307"/>
      <c r="Q1772" s="308">
        <v>12</v>
      </c>
      <c r="R1772" s="308">
        <v>12</v>
      </c>
    </row>
    <row r="1773" spans="1:18" s="40" customFormat="1" ht="24" x14ac:dyDescent="0.2">
      <c r="A1773" s="322" t="s">
        <v>2048</v>
      </c>
      <c r="B1773" s="312" t="s">
        <v>8077</v>
      </c>
      <c r="C1773" s="297" t="s">
        <v>153</v>
      </c>
      <c r="D1773" s="297" t="s">
        <v>579</v>
      </c>
      <c r="E1773" s="440">
        <v>2500</v>
      </c>
      <c r="F1773" s="297" t="s">
        <v>2319</v>
      </c>
      <c r="G1773" s="297" t="s">
        <v>2320</v>
      </c>
      <c r="H1773" s="297" t="s">
        <v>2153</v>
      </c>
      <c r="I1773" s="431" t="s">
        <v>2059</v>
      </c>
      <c r="J1773" s="297" t="s">
        <v>1377</v>
      </c>
      <c r="K1773" s="130">
        <v>4</v>
      </c>
      <c r="L1773" s="130">
        <v>4</v>
      </c>
      <c r="M1773" s="307">
        <v>11164.53</v>
      </c>
      <c r="N1773" s="131"/>
      <c r="O1773" s="308"/>
      <c r="P1773" s="307"/>
      <c r="Q1773" s="308">
        <v>12</v>
      </c>
      <c r="R1773" s="308">
        <v>12</v>
      </c>
    </row>
    <row r="1774" spans="1:18" s="40" customFormat="1" ht="24" x14ac:dyDescent="0.2">
      <c r="A1774" s="322" t="s">
        <v>2048</v>
      </c>
      <c r="B1774" s="295" t="s">
        <v>8075</v>
      </c>
      <c r="C1774" s="297" t="s">
        <v>153</v>
      </c>
      <c r="D1774" s="297" t="s">
        <v>821</v>
      </c>
      <c r="E1774" s="440">
        <v>1200</v>
      </c>
      <c r="F1774" s="297" t="s">
        <v>2321</v>
      </c>
      <c r="G1774" s="297" t="s">
        <v>2322</v>
      </c>
      <c r="H1774" s="297" t="s">
        <v>579</v>
      </c>
      <c r="I1774" s="431" t="s">
        <v>2052</v>
      </c>
      <c r="J1774" s="297" t="s">
        <v>1377</v>
      </c>
      <c r="K1774" s="130">
        <v>12</v>
      </c>
      <c r="L1774" s="130">
        <v>12</v>
      </c>
      <c r="M1774" s="307">
        <v>16296</v>
      </c>
      <c r="N1774" s="131"/>
      <c r="O1774" s="308"/>
      <c r="P1774" s="307"/>
      <c r="Q1774" s="308">
        <v>12</v>
      </c>
      <c r="R1774" s="308">
        <v>12</v>
      </c>
    </row>
    <row r="1775" spans="1:18" s="40" customFormat="1" ht="24" x14ac:dyDescent="0.2">
      <c r="A1775" s="322" t="s">
        <v>2048</v>
      </c>
      <c r="B1775" s="295" t="s">
        <v>8075</v>
      </c>
      <c r="C1775" s="297" t="s">
        <v>153</v>
      </c>
      <c r="D1775" s="297" t="s">
        <v>586</v>
      </c>
      <c r="E1775" s="440">
        <v>2200</v>
      </c>
      <c r="F1775" s="297" t="s">
        <v>2323</v>
      </c>
      <c r="G1775" s="297" t="s">
        <v>2324</v>
      </c>
      <c r="H1775" s="297" t="s">
        <v>586</v>
      </c>
      <c r="I1775" s="431" t="s">
        <v>2059</v>
      </c>
      <c r="J1775" s="297" t="s">
        <v>1377</v>
      </c>
      <c r="K1775" s="130">
        <v>12</v>
      </c>
      <c r="L1775" s="130">
        <v>12</v>
      </c>
      <c r="M1775" s="307">
        <v>29376</v>
      </c>
      <c r="N1775" s="131"/>
      <c r="O1775" s="308"/>
      <c r="P1775" s="307"/>
      <c r="Q1775" s="308">
        <v>12</v>
      </c>
      <c r="R1775" s="308">
        <v>12</v>
      </c>
    </row>
    <row r="1776" spans="1:18" s="40" customFormat="1" ht="24" x14ac:dyDescent="0.2">
      <c r="A1776" s="322" t="s">
        <v>2048</v>
      </c>
      <c r="B1776" s="312" t="s">
        <v>8077</v>
      </c>
      <c r="C1776" s="297" t="s">
        <v>153</v>
      </c>
      <c r="D1776" s="297" t="s">
        <v>579</v>
      </c>
      <c r="E1776" s="440">
        <v>2500</v>
      </c>
      <c r="F1776" s="297" t="s">
        <v>2325</v>
      </c>
      <c r="G1776" s="297" t="s">
        <v>2326</v>
      </c>
      <c r="H1776" s="297" t="s">
        <v>579</v>
      </c>
      <c r="I1776" s="431" t="s">
        <v>2052</v>
      </c>
      <c r="J1776" s="297" t="s">
        <v>1377</v>
      </c>
      <c r="K1776" s="130">
        <v>10</v>
      </c>
      <c r="L1776" s="130">
        <v>10</v>
      </c>
      <c r="M1776" s="307">
        <v>27715.530000000002</v>
      </c>
      <c r="N1776" s="131"/>
      <c r="O1776" s="308"/>
      <c r="P1776" s="307"/>
      <c r="Q1776" s="308">
        <v>12</v>
      </c>
      <c r="R1776" s="308">
        <v>12</v>
      </c>
    </row>
    <row r="1777" spans="1:18" s="40" customFormat="1" ht="24" x14ac:dyDescent="0.2">
      <c r="A1777" s="322" t="s">
        <v>2048</v>
      </c>
      <c r="B1777" s="312" t="s">
        <v>8077</v>
      </c>
      <c r="C1777" s="297" t="s">
        <v>153</v>
      </c>
      <c r="D1777" s="297" t="s">
        <v>648</v>
      </c>
      <c r="E1777" s="440">
        <v>2500</v>
      </c>
      <c r="F1777" s="297" t="s">
        <v>2327</v>
      </c>
      <c r="G1777" s="297" t="s">
        <v>2328</v>
      </c>
      <c r="H1777" s="297" t="s">
        <v>2111</v>
      </c>
      <c r="I1777" s="297" t="s">
        <v>2137</v>
      </c>
      <c r="J1777" s="297" t="s">
        <v>2111</v>
      </c>
      <c r="K1777" s="130">
        <v>10</v>
      </c>
      <c r="L1777" s="130">
        <v>10</v>
      </c>
      <c r="M1777" s="307">
        <v>27715.530000000002</v>
      </c>
      <c r="N1777" s="131"/>
      <c r="O1777" s="308"/>
      <c r="P1777" s="307"/>
      <c r="Q1777" s="308">
        <v>12</v>
      </c>
      <c r="R1777" s="308">
        <v>12</v>
      </c>
    </row>
    <row r="1778" spans="1:18" s="40" customFormat="1" ht="24" x14ac:dyDescent="0.2">
      <c r="A1778" s="322" t="s">
        <v>2048</v>
      </c>
      <c r="B1778" s="295" t="s">
        <v>8075</v>
      </c>
      <c r="C1778" s="297" t="s">
        <v>153</v>
      </c>
      <c r="D1778" s="297" t="s">
        <v>597</v>
      </c>
      <c r="E1778" s="440">
        <v>2000</v>
      </c>
      <c r="F1778" s="297" t="s">
        <v>2329</v>
      </c>
      <c r="G1778" s="297" t="s">
        <v>2330</v>
      </c>
      <c r="H1778" s="297" t="s">
        <v>2088</v>
      </c>
      <c r="I1778" s="431" t="s">
        <v>2059</v>
      </c>
      <c r="J1778" s="297" t="s">
        <v>1377</v>
      </c>
      <c r="K1778" s="130">
        <v>12</v>
      </c>
      <c r="L1778" s="130">
        <v>12</v>
      </c>
      <c r="M1778" s="307">
        <v>26760</v>
      </c>
      <c r="N1778" s="131"/>
      <c r="O1778" s="308"/>
      <c r="P1778" s="307"/>
      <c r="Q1778" s="308">
        <v>12</v>
      </c>
      <c r="R1778" s="308">
        <v>12</v>
      </c>
    </row>
    <row r="1779" spans="1:18" s="40" customFormat="1" ht="24" x14ac:dyDescent="0.2">
      <c r="A1779" s="322" t="s">
        <v>2048</v>
      </c>
      <c r="B1779" s="295" t="s">
        <v>8075</v>
      </c>
      <c r="C1779" s="297" t="s">
        <v>153</v>
      </c>
      <c r="D1779" s="297" t="s">
        <v>866</v>
      </c>
      <c r="E1779" s="440">
        <v>2200</v>
      </c>
      <c r="F1779" s="297" t="s">
        <v>2331</v>
      </c>
      <c r="G1779" s="297" t="s">
        <v>2332</v>
      </c>
      <c r="H1779" s="297" t="s">
        <v>2058</v>
      </c>
      <c r="I1779" s="431" t="s">
        <v>2059</v>
      </c>
      <c r="J1779" s="297" t="s">
        <v>1377</v>
      </c>
      <c r="K1779" s="130">
        <v>12</v>
      </c>
      <c r="L1779" s="130">
        <v>12</v>
      </c>
      <c r="M1779" s="307">
        <v>29376</v>
      </c>
      <c r="N1779" s="131"/>
      <c r="O1779" s="308"/>
      <c r="P1779" s="307"/>
      <c r="Q1779" s="308">
        <v>12</v>
      </c>
      <c r="R1779" s="308">
        <v>12</v>
      </c>
    </row>
    <row r="1780" spans="1:18" s="40" customFormat="1" ht="24" x14ac:dyDescent="0.2">
      <c r="A1780" s="322" t="s">
        <v>2048</v>
      </c>
      <c r="B1780" s="295" t="s">
        <v>8075</v>
      </c>
      <c r="C1780" s="297" t="s">
        <v>153</v>
      </c>
      <c r="D1780" s="297" t="s">
        <v>656</v>
      </c>
      <c r="E1780" s="440">
        <v>2500</v>
      </c>
      <c r="F1780" s="297" t="s">
        <v>2333</v>
      </c>
      <c r="G1780" s="297" t="s">
        <v>2334</v>
      </c>
      <c r="H1780" s="297" t="s">
        <v>656</v>
      </c>
      <c r="I1780" s="431" t="s">
        <v>2059</v>
      </c>
      <c r="J1780" s="297" t="s">
        <v>1377</v>
      </c>
      <c r="K1780" s="130">
        <v>12</v>
      </c>
      <c r="L1780" s="130">
        <v>12</v>
      </c>
      <c r="M1780" s="307">
        <v>33213.54</v>
      </c>
      <c r="N1780" s="131"/>
      <c r="O1780" s="308"/>
      <c r="P1780" s="307"/>
      <c r="Q1780" s="308">
        <v>12</v>
      </c>
      <c r="R1780" s="308">
        <v>12</v>
      </c>
    </row>
    <row r="1781" spans="1:18" s="40" customFormat="1" ht="24" x14ac:dyDescent="0.2">
      <c r="A1781" s="322" t="s">
        <v>2048</v>
      </c>
      <c r="B1781" s="312" t="s">
        <v>8077</v>
      </c>
      <c r="C1781" s="297" t="s">
        <v>153</v>
      </c>
      <c r="D1781" s="297" t="s">
        <v>586</v>
      </c>
      <c r="E1781" s="440">
        <v>4000</v>
      </c>
      <c r="F1781" s="297" t="s">
        <v>2335</v>
      </c>
      <c r="G1781" s="297" t="s">
        <v>2336</v>
      </c>
      <c r="H1781" s="297" t="s">
        <v>586</v>
      </c>
      <c r="I1781" s="431" t="s">
        <v>2059</v>
      </c>
      <c r="J1781" s="297" t="s">
        <v>1377</v>
      </c>
      <c r="K1781" s="130">
        <v>8</v>
      </c>
      <c r="L1781" s="130">
        <v>8</v>
      </c>
      <c r="M1781" s="307">
        <v>34199.060000000005</v>
      </c>
      <c r="N1781" s="131"/>
      <c r="O1781" s="308"/>
      <c r="P1781" s="307"/>
      <c r="Q1781" s="308">
        <v>12</v>
      </c>
      <c r="R1781" s="308">
        <v>12</v>
      </c>
    </row>
    <row r="1782" spans="1:18" s="40" customFormat="1" ht="24" x14ac:dyDescent="0.2">
      <c r="A1782" s="322" t="s">
        <v>2048</v>
      </c>
      <c r="B1782" s="295" t="s">
        <v>8075</v>
      </c>
      <c r="C1782" s="297" t="s">
        <v>153</v>
      </c>
      <c r="D1782" s="297" t="s">
        <v>2150</v>
      </c>
      <c r="E1782" s="440">
        <v>2500</v>
      </c>
      <c r="F1782" s="297" t="s">
        <v>2337</v>
      </c>
      <c r="G1782" s="297" t="s">
        <v>2338</v>
      </c>
      <c r="H1782" s="297" t="s">
        <v>2088</v>
      </c>
      <c r="I1782" s="431" t="s">
        <v>2059</v>
      </c>
      <c r="J1782" s="297" t="s">
        <v>1377</v>
      </c>
      <c r="K1782" s="130">
        <v>12</v>
      </c>
      <c r="L1782" s="130">
        <v>12</v>
      </c>
      <c r="M1782" s="307">
        <v>33213.54</v>
      </c>
      <c r="N1782" s="131"/>
      <c r="O1782" s="308"/>
      <c r="P1782" s="307"/>
      <c r="Q1782" s="308">
        <v>12</v>
      </c>
      <c r="R1782" s="308">
        <v>12</v>
      </c>
    </row>
    <row r="1783" spans="1:18" s="40" customFormat="1" ht="24" x14ac:dyDescent="0.2">
      <c r="A1783" s="322" t="s">
        <v>2048</v>
      </c>
      <c r="B1783" s="312" t="s">
        <v>8077</v>
      </c>
      <c r="C1783" s="297" t="s">
        <v>153</v>
      </c>
      <c r="D1783" s="297" t="s">
        <v>2053</v>
      </c>
      <c r="E1783" s="440">
        <v>1500</v>
      </c>
      <c r="F1783" s="297" t="s">
        <v>2339</v>
      </c>
      <c r="G1783" s="297" t="s">
        <v>2340</v>
      </c>
      <c r="H1783" s="297" t="s">
        <v>2153</v>
      </c>
      <c r="I1783" s="431" t="s">
        <v>2059</v>
      </c>
      <c r="J1783" s="297" t="s">
        <v>314</v>
      </c>
      <c r="K1783" s="130">
        <v>12</v>
      </c>
      <c r="L1783" s="130">
        <v>12</v>
      </c>
      <c r="M1783" s="307">
        <v>20195.330000000002</v>
      </c>
      <c r="N1783" s="131"/>
      <c r="O1783" s="308"/>
      <c r="P1783" s="307"/>
      <c r="Q1783" s="308">
        <v>12</v>
      </c>
      <c r="R1783" s="308">
        <v>12</v>
      </c>
    </row>
    <row r="1784" spans="1:18" s="40" customFormat="1" ht="24" x14ac:dyDescent="0.2">
      <c r="A1784" s="322" t="s">
        <v>2048</v>
      </c>
      <c r="B1784" s="312" t="s">
        <v>8077</v>
      </c>
      <c r="C1784" s="297" t="s">
        <v>153</v>
      </c>
      <c r="D1784" s="297" t="s">
        <v>682</v>
      </c>
      <c r="E1784" s="440">
        <v>6000</v>
      </c>
      <c r="F1784" s="297" t="s">
        <v>2341</v>
      </c>
      <c r="G1784" s="297" t="s">
        <v>2342</v>
      </c>
      <c r="H1784" s="297" t="s">
        <v>2066</v>
      </c>
      <c r="I1784" s="431" t="s">
        <v>2059</v>
      </c>
      <c r="J1784" s="297" t="s">
        <v>1377</v>
      </c>
      <c r="K1784" s="130">
        <v>3</v>
      </c>
      <c r="L1784" s="130">
        <v>3</v>
      </c>
      <c r="M1784" s="307">
        <v>18853.400000000001</v>
      </c>
      <c r="N1784" s="131"/>
      <c r="O1784" s="308"/>
      <c r="P1784" s="307"/>
      <c r="Q1784" s="308">
        <v>12</v>
      </c>
      <c r="R1784" s="308">
        <v>12</v>
      </c>
    </row>
    <row r="1785" spans="1:18" s="40" customFormat="1" ht="24" x14ac:dyDescent="0.2">
      <c r="A1785" s="322" t="s">
        <v>2048</v>
      </c>
      <c r="B1785" s="312" t="s">
        <v>8077</v>
      </c>
      <c r="C1785" s="297" t="s">
        <v>153</v>
      </c>
      <c r="D1785" s="297" t="s">
        <v>690</v>
      </c>
      <c r="E1785" s="440">
        <v>3000</v>
      </c>
      <c r="F1785" s="297" t="s">
        <v>2343</v>
      </c>
      <c r="G1785" s="297" t="s">
        <v>2344</v>
      </c>
      <c r="H1785" s="297" t="s">
        <v>690</v>
      </c>
      <c r="I1785" s="431" t="s">
        <v>2059</v>
      </c>
      <c r="J1785" s="297" t="s">
        <v>1377</v>
      </c>
      <c r="K1785" s="130">
        <v>9</v>
      </c>
      <c r="L1785" s="130">
        <v>9</v>
      </c>
      <c r="M1785" s="307">
        <v>29553.530000000002</v>
      </c>
      <c r="N1785" s="131"/>
      <c r="O1785" s="308"/>
      <c r="P1785" s="307"/>
      <c r="Q1785" s="308">
        <v>12</v>
      </c>
      <c r="R1785" s="308">
        <v>12</v>
      </c>
    </row>
    <row r="1786" spans="1:18" s="40" customFormat="1" ht="24" x14ac:dyDescent="0.2">
      <c r="A1786" s="322" t="s">
        <v>2048</v>
      </c>
      <c r="B1786" s="312" t="s">
        <v>8077</v>
      </c>
      <c r="C1786" s="297" t="s">
        <v>153</v>
      </c>
      <c r="D1786" s="297" t="s">
        <v>866</v>
      </c>
      <c r="E1786" s="440">
        <v>4000</v>
      </c>
      <c r="F1786" s="297" t="s">
        <v>2345</v>
      </c>
      <c r="G1786" s="297" t="s">
        <v>2346</v>
      </c>
      <c r="H1786" s="297" t="s">
        <v>2058</v>
      </c>
      <c r="I1786" s="431" t="s">
        <v>2059</v>
      </c>
      <c r="J1786" s="297" t="s">
        <v>1377</v>
      </c>
      <c r="K1786" s="130">
        <v>5</v>
      </c>
      <c r="L1786" s="130">
        <v>5</v>
      </c>
      <c r="M1786" s="307">
        <v>21452.33</v>
      </c>
      <c r="N1786" s="131"/>
      <c r="O1786" s="308"/>
      <c r="P1786" s="307"/>
      <c r="Q1786" s="308">
        <v>12</v>
      </c>
      <c r="R1786" s="308">
        <v>12</v>
      </c>
    </row>
    <row r="1787" spans="1:18" s="40" customFormat="1" ht="24" x14ac:dyDescent="0.2">
      <c r="A1787" s="322" t="s">
        <v>2048</v>
      </c>
      <c r="B1787" s="312" t="s">
        <v>8077</v>
      </c>
      <c r="C1787" s="297" t="s">
        <v>153</v>
      </c>
      <c r="D1787" s="297" t="s">
        <v>2053</v>
      </c>
      <c r="E1787" s="440">
        <v>1500</v>
      </c>
      <c r="F1787" s="297" t="s">
        <v>2347</v>
      </c>
      <c r="G1787" s="297" t="s">
        <v>2348</v>
      </c>
      <c r="H1787" s="297" t="s">
        <v>579</v>
      </c>
      <c r="I1787" s="431" t="s">
        <v>2052</v>
      </c>
      <c r="J1787" s="297" t="s">
        <v>1377</v>
      </c>
      <c r="K1787" s="130">
        <v>8</v>
      </c>
      <c r="L1787" s="130">
        <v>8</v>
      </c>
      <c r="M1787" s="307">
        <v>13536.66</v>
      </c>
      <c r="N1787" s="131"/>
      <c r="O1787" s="308"/>
      <c r="P1787" s="307"/>
      <c r="Q1787" s="308">
        <v>12</v>
      </c>
      <c r="R1787" s="308">
        <v>12</v>
      </c>
    </row>
    <row r="1788" spans="1:18" s="40" customFormat="1" ht="24" x14ac:dyDescent="0.2">
      <c r="A1788" s="322" t="s">
        <v>2048</v>
      </c>
      <c r="B1788" s="312" t="s">
        <v>8077</v>
      </c>
      <c r="C1788" s="297" t="s">
        <v>153</v>
      </c>
      <c r="D1788" s="297" t="s">
        <v>2088</v>
      </c>
      <c r="E1788" s="440">
        <v>4000</v>
      </c>
      <c r="F1788" s="297" t="s">
        <v>2349</v>
      </c>
      <c r="G1788" s="297" t="s">
        <v>2350</v>
      </c>
      <c r="H1788" s="297" t="s">
        <v>2088</v>
      </c>
      <c r="I1788" s="431" t="s">
        <v>2059</v>
      </c>
      <c r="J1788" s="297" t="s">
        <v>1377</v>
      </c>
      <c r="K1788" s="130">
        <v>1</v>
      </c>
      <c r="L1788" s="130">
        <v>1</v>
      </c>
      <c r="M1788" s="307">
        <v>4217.8</v>
      </c>
      <c r="N1788" s="131"/>
      <c r="O1788" s="308"/>
      <c r="P1788" s="307"/>
      <c r="Q1788" s="308">
        <v>12</v>
      </c>
      <c r="R1788" s="308">
        <v>12</v>
      </c>
    </row>
    <row r="1789" spans="1:18" s="40" customFormat="1" ht="24" x14ac:dyDescent="0.2">
      <c r="A1789" s="322" t="s">
        <v>2048</v>
      </c>
      <c r="B1789" s="295" t="s">
        <v>8075</v>
      </c>
      <c r="C1789" s="297" t="s">
        <v>153</v>
      </c>
      <c r="D1789" s="297" t="s">
        <v>597</v>
      </c>
      <c r="E1789" s="440">
        <v>1100</v>
      </c>
      <c r="F1789" s="297" t="s">
        <v>2351</v>
      </c>
      <c r="G1789" s="297" t="s">
        <v>2352</v>
      </c>
      <c r="H1789" s="297" t="s">
        <v>2088</v>
      </c>
      <c r="I1789" s="431" t="s">
        <v>2059</v>
      </c>
      <c r="J1789" s="297" t="s">
        <v>1377</v>
      </c>
      <c r="K1789" s="130">
        <v>1</v>
      </c>
      <c r="L1789" s="130">
        <v>1</v>
      </c>
      <c r="M1789" s="307">
        <v>1199</v>
      </c>
      <c r="N1789" s="131"/>
      <c r="O1789" s="308"/>
      <c r="P1789" s="307"/>
      <c r="Q1789" s="308">
        <v>12</v>
      </c>
      <c r="R1789" s="308">
        <v>12</v>
      </c>
    </row>
    <row r="1790" spans="1:18" s="40" customFormat="1" ht="24" x14ac:dyDescent="0.2">
      <c r="A1790" s="322" t="s">
        <v>2048</v>
      </c>
      <c r="B1790" s="295" t="s">
        <v>8075</v>
      </c>
      <c r="C1790" s="297" t="s">
        <v>153</v>
      </c>
      <c r="D1790" s="297" t="s">
        <v>586</v>
      </c>
      <c r="E1790" s="440">
        <v>2200</v>
      </c>
      <c r="F1790" s="297" t="s">
        <v>2353</v>
      </c>
      <c r="G1790" s="297" t="s">
        <v>2354</v>
      </c>
      <c r="H1790" s="297" t="s">
        <v>586</v>
      </c>
      <c r="I1790" s="431" t="s">
        <v>2059</v>
      </c>
      <c r="J1790" s="297" t="s">
        <v>1377</v>
      </c>
      <c r="K1790" s="130">
        <v>1</v>
      </c>
      <c r="L1790" s="130">
        <v>1</v>
      </c>
      <c r="M1790" s="307">
        <v>2283.6999999999998</v>
      </c>
      <c r="N1790" s="131"/>
      <c r="O1790" s="308"/>
      <c r="P1790" s="307"/>
      <c r="Q1790" s="308">
        <v>12</v>
      </c>
      <c r="R1790" s="308">
        <v>12</v>
      </c>
    </row>
    <row r="1791" spans="1:18" s="40" customFormat="1" ht="24" x14ac:dyDescent="0.2">
      <c r="A1791" s="322" t="s">
        <v>2048</v>
      </c>
      <c r="B1791" s="312" t="s">
        <v>8077</v>
      </c>
      <c r="C1791" s="297" t="s">
        <v>153</v>
      </c>
      <c r="D1791" s="297" t="s">
        <v>586</v>
      </c>
      <c r="E1791" s="440">
        <v>4000</v>
      </c>
      <c r="F1791" s="297" t="s">
        <v>2355</v>
      </c>
      <c r="G1791" s="297" t="s">
        <v>2356</v>
      </c>
      <c r="H1791" s="297" t="s">
        <v>586</v>
      </c>
      <c r="I1791" s="431" t="s">
        <v>2059</v>
      </c>
      <c r="J1791" s="297" t="s">
        <v>1377</v>
      </c>
      <c r="K1791" s="130">
        <v>5</v>
      </c>
      <c r="L1791" s="130">
        <v>5</v>
      </c>
      <c r="M1791" s="307">
        <v>21382.33</v>
      </c>
      <c r="N1791" s="131"/>
      <c r="O1791" s="308"/>
      <c r="P1791" s="307"/>
      <c r="Q1791" s="308">
        <v>12</v>
      </c>
      <c r="R1791" s="308">
        <v>12</v>
      </c>
    </row>
    <row r="1792" spans="1:18" s="40" customFormat="1" ht="24" x14ac:dyDescent="0.2">
      <c r="A1792" s="322" t="s">
        <v>2048</v>
      </c>
      <c r="B1792" s="312" t="s">
        <v>8077</v>
      </c>
      <c r="C1792" s="297" t="s">
        <v>153</v>
      </c>
      <c r="D1792" s="297" t="s">
        <v>866</v>
      </c>
      <c r="E1792" s="440">
        <v>4000</v>
      </c>
      <c r="F1792" s="297" t="s">
        <v>2357</v>
      </c>
      <c r="G1792" s="297" t="s">
        <v>2358</v>
      </c>
      <c r="H1792" s="297" t="s">
        <v>2058</v>
      </c>
      <c r="I1792" s="431" t="s">
        <v>2059</v>
      </c>
      <c r="J1792" s="297" t="s">
        <v>1377</v>
      </c>
      <c r="K1792" s="130">
        <v>10</v>
      </c>
      <c r="L1792" s="130">
        <v>10</v>
      </c>
      <c r="M1792" s="307">
        <v>42771.33</v>
      </c>
      <c r="N1792" s="131"/>
      <c r="O1792" s="308"/>
      <c r="P1792" s="307"/>
      <c r="Q1792" s="308">
        <v>12</v>
      </c>
      <c r="R1792" s="308">
        <v>12</v>
      </c>
    </row>
    <row r="1793" spans="1:18" s="40" customFormat="1" ht="24" x14ac:dyDescent="0.2">
      <c r="A1793" s="322" t="s">
        <v>2048</v>
      </c>
      <c r="B1793" s="312" t="s">
        <v>8077</v>
      </c>
      <c r="C1793" s="297" t="s">
        <v>153</v>
      </c>
      <c r="D1793" s="297" t="s">
        <v>579</v>
      </c>
      <c r="E1793" s="440">
        <v>2500</v>
      </c>
      <c r="F1793" s="297" t="s">
        <v>2359</v>
      </c>
      <c r="G1793" s="297" t="s">
        <v>2360</v>
      </c>
      <c r="H1793" s="297" t="s">
        <v>579</v>
      </c>
      <c r="I1793" s="297" t="s">
        <v>2052</v>
      </c>
      <c r="J1793" s="297" t="s">
        <v>1377</v>
      </c>
      <c r="K1793" s="130">
        <v>1</v>
      </c>
      <c r="L1793" s="130">
        <v>1</v>
      </c>
      <c r="M1793" s="307">
        <v>2707</v>
      </c>
      <c r="N1793" s="131"/>
      <c r="O1793" s="308"/>
      <c r="P1793" s="307"/>
      <c r="Q1793" s="308">
        <v>12</v>
      </c>
      <c r="R1793" s="308">
        <v>12</v>
      </c>
    </row>
    <row r="1794" spans="1:18" s="40" customFormat="1" ht="24" x14ac:dyDescent="0.2">
      <c r="A1794" s="322" t="s">
        <v>2048</v>
      </c>
      <c r="B1794" s="312" t="s">
        <v>8077</v>
      </c>
      <c r="C1794" s="297" t="s">
        <v>153</v>
      </c>
      <c r="D1794" s="297" t="s">
        <v>2053</v>
      </c>
      <c r="E1794" s="440">
        <v>1500</v>
      </c>
      <c r="F1794" s="297" t="s">
        <v>2361</v>
      </c>
      <c r="G1794" s="297" t="s">
        <v>2362</v>
      </c>
      <c r="H1794" s="297" t="s">
        <v>2111</v>
      </c>
      <c r="I1794" s="297" t="s">
        <v>2137</v>
      </c>
      <c r="J1794" s="297" t="s">
        <v>2111</v>
      </c>
      <c r="K1794" s="130">
        <v>1</v>
      </c>
      <c r="L1794" s="130">
        <v>1</v>
      </c>
      <c r="M1794" s="307">
        <v>1583.7</v>
      </c>
      <c r="N1794" s="131"/>
      <c r="O1794" s="308"/>
      <c r="P1794" s="307"/>
      <c r="Q1794" s="308">
        <v>12</v>
      </c>
      <c r="R1794" s="308">
        <v>12</v>
      </c>
    </row>
    <row r="1795" spans="1:18" s="40" customFormat="1" ht="24" x14ac:dyDescent="0.2">
      <c r="A1795" s="322" t="s">
        <v>2048</v>
      </c>
      <c r="B1795" s="312" t="s">
        <v>8077</v>
      </c>
      <c r="C1795" s="297" t="s">
        <v>153</v>
      </c>
      <c r="D1795" s="297" t="s">
        <v>690</v>
      </c>
      <c r="E1795" s="440">
        <v>3000</v>
      </c>
      <c r="F1795" s="297" t="s">
        <v>2363</v>
      </c>
      <c r="G1795" s="297" t="s">
        <v>2364</v>
      </c>
      <c r="H1795" s="297" t="s">
        <v>690</v>
      </c>
      <c r="I1795" s="431" t="s">
        <v>2059</v>
      </c>
      <c r="J1795" s="297" t="s">
        <v>1377</v>
      </c>
      <c r="K1795" s="130">
        <v>9</v>
      </c>
      <c r="L1795" s="130">
        <v>9</v>
      </c>
      <c r="M1795" s="307">
        <v>29553.530000000002</v>
      </c>
      <c r="N1795" s="131"/>
      <c r="O1795" s="308"/>
      <c r="P1795" s="307"/>
      <c r="Q1795" s="308">
        <v>12</v>
      </c>
      <c r="R1795" s="308">
        <v>12</v>
      </c>
    </row>
    <row r="1796" spans="1:18" s="40" customFormat="1" ht="24" x14ac:dyDescent="0.2">
      <c r="A1796" s="322" t="s">
        <v>2048</v>
      </c>
      <c r="B1796" s="312" t="s">
        <v>8077</v>
      </c>
      <c r="C1796" s="297" t="s">
        <v>153</v>
      </c>
      <c r="D1796" s="297" t="s">
        <v>682</v>
      </c>
      <c r="E1796" s="440">
        <v>7000</v>
      </c>
      <c r="F1796" s="297" t="s">
        <v>2365</v>
      </c>
      <c r="G1796" s="297" t="s">
        <v>2366</v>
      </c>
      <c r="H1796" s="297" t="s">
        <v>682</v>
      </c>
      <c r="I1796" s="431" t="s">
        <v>2059</v>
      </c>
      <c r="J1796" s="297" t="s">
        <v>1377</v>
      </c>
      <c r="K1796" s="130">
        <v>1</v>
      </c>
      <c r="L1796" s="130">
        <v>1</v>
      </c>
      <c r="M1796" s="307">
        <v>7217.8</v>
      </c>
      <c r="N1796" s="131"/>
      <c r="O1796" s="308"/>
      <c r="P1796" s="307"/>
      <c r="Q1796" s="308">
        <v>12</v>
      </c>
      <c r="R1796" s="308">
        <v>12</v>
      </c>
    </row>
    <row r="1797" spans="1:18" s="40" customFormat="1" ht="24" x14ac:dyDescent="0.2">
      <c r="A1797" s="322" t="s">
        <v>2048</v>
      </c>
      <c r="B1797" s="312" t="s">
        <v>8077</v>
      </c>
      <c r="C1797" s="297" t="s">
        <v>153</v>
      </c>
      <c r="D1797" s="297" t="s">
        <v>2053</v>
      </c>
      <c r="E1797" s="440">
        <v>3000</v>
      </c>
      <c r="F1797" s="297" t="s">
        <v>2367</v>
      </c>
      <c r="G1797" s="297" t="s">
        <v>2368</v>
      </c>
      <c r="H1797" s="297" t="s">
        <v>579</v>
      </c>
      <c r="I1797" s="431" t="s">
        <v>2052</v>
      </c>
      <c r="J1797" s="297" t="s">
        <v>1377</v>
      </c>
      <c r="K1797" s="130">
        <v>3</v>
      </c>
      <c r="L1797" s="130">
        <v>3</v>
      </c>
      <c r="M1797" s="307">
        <v>9853.4</v>
      </c>
      <c r="N1797" s="131"/>
      <c r="O1797" s="308"/>
      <c r="P1797" s="307"/>
      <c r="Q1797" s="308">
        <v>12</v>
      </c>
      <c r="R1797" s="308">
        <v>12</v>
      </c>
    </row>
    <row r="1798" spans="1:18" s="40" customFormat="1" ht="24" x14ac:dyDescent="0.2">
      <c r="A1798" s="322" t="s">
        <v>2048</v>
      </c>
      <c r="B1798" s="295" t="s">
        <v>8075</v>
      </c>
      <c r="C1798" s="297" t="s">
        <v>153</v>
      </c>
      <c r="D1798" s="297" t="s">
        <v>2150</v>
      </c>
      <c r="E1798" s="440">
        <v>2500</v>
      </c>
      <c r="F1798" s="297" t="s">
        <v>2369</v>
      </c>
      <c r="G1798" s="297" t="s">
        <v>2370</v>
      </c>
      <c r="H1798" s="297" t="s">
        <v>2088</v>
      </c>
      <c r="I1798" s="431" t="s">
        <v>2059</v>
      </c>
      <c r="J1798" s="297" t="s">
        <v>1377</v>
      </c>
      <c r="K1798" s="130">
        <v>8</v>
      </c>
      <c r="L1798" s="130">
        <v>8</v>
      </c>
      <c r="M1798" s="307">
        <v>22367.91</v>
      </c>
      <c r="N1798" s="131"/>
      <c r="O1798" s="308"/>
      <c r="P1798" s="307"/>
      <c r="Q1798" s="308">
        <v>12</v>
      </c>
      <c r="R1798" s="308">
        <v>12</v>
      </c>
    </row>
    <row r="1799" spans="1:18" s="40" customFormat="1" ht="24" x14ac:dyDescent="0.2">
      <c r="A1799" s="322" t="s">
        <v>2048</v>
      </c>
      <c r="B1799" s="312" t="s">
        <v>8077</v>
      </c>
      <c r="C1799" s="297" t="s">
        <v>153</v>
      </c>
      <c r="D1799" s="297" t="s">
        <v>579</v>
      </c>
      <c r="E1799" s="440">
        <v>2500</v>
      </c>
      <c r="F1799" s="297" t="s">
        <v>2371</v>
      </c>
      <c r="G1799" s="297" t="s">
        <v>2372</v>
      </c>
      <c r="H1799" s="297" t="s">
        <v>579</v>
      </c>
      <c r="I1799" s="431" t="s">
        <v>2052</v>
      </c>
      <c r="J1799" s="297" t="s">
        <v>1377</v>
      </c>
      <c r="K1799" s="130">
        <v>10</v>
      </c>
      <c r="L1799" s="130">
        <v>10</v>
      </c>
      <c r="M1799" s="307">
        <v>27715.530000000002</v>
      </c>
      <c r="N1799" s="131"/>
      <c r="O1799" s="308"/>
      <c r="P1799" s="307"/>
      <c r="Q1799" s="308">
        <v>12</v>
      </c>
      <c r="R1799" s="308">
        <v>12</v>
      </c>
    </row>
    <row r="1800" spans="1:18" s="40" customFormat="1" ht="24" x14ac:dyDescent="0.2">
      <c r="A1800" s="322" t="s">
        <v>2048</v>
      </c>
      <c r="B1800" s="312" t="s">
        <v>8077</v>
      </c>
      <c r="C1800" s="297" t="s">
        <v>153</v>
      </c>
      <c r="D1800" s="297" t="s">
        <v>682</v>
      </c>
      <c r="E1800" s="440">
        <v>8000</v>
      </c>
      <c r="F1800" s="297" t="s">
        <v>2373</v>
      </c>
      <c r="G1800" s="297" t="s">
        <v>2374</v>
      </c>
      <c r="H1800" s="297" t="s">
        <v>2066</v>
      </c>
      <c r="I1800" s="431" t="s">
        <v>2059</v>
      </c>
      <c r="J1800" s="297" t="s">
        <v>1377</v>
      </c>
      <c r="K1800" s="130">
        <v>7</v>
      </c>
      <c r="L1800" s="130">
        <v>7</v>
      </c>
      <c r="M1800" s="307">
        <v>57917.93</v>
      </c>
      <c r="N1800" s="131"/>
      <c r="O1800" s="308"/>
      <c r="P1800" s="307"/>
      <c r="Q1800" s="308">
        <v>12</v>
      </c>
      <c r="R1800" s="308">
        <v>12</v>
      </c>
    </row>
    <row r="1801" spans="1:18" s="40" customFormat="1" ht="24" x14ac:dyDescent="0.2">
      <c r="A1801" s="322" t="s">
        <v>2048</v>
      </c>
      <c r="B1801" s="295" t="s">
        <v>8075</v>
      </c>
      <c r="C1801" s="297" t="s">
        <v>153</v>
      </c>
      <c r="D1801" s="297" t="s">
        <v>648</v>
      </c>
      <c r="E1801" s="440">
        <v>1200</v>
      </c>
      <c r="F1801" s="297" t="s">
        <v>2375</v>
      </c>
      <c r="G1801" s="297" t="s">
        <v>2376</v>
      </c>
      <c r="H1801" s="297" t="s">
        <v>2111</v>
      </c>
      <c r="I1801" s="297" t="s">
        <v>2137</v>
      </c>
      <c r="J1801" s="297" t="s">
        <v>2111</v>
      </c>
      <c r="K1801" s="130">
        <v>12</v>
      </c>
      <c r="L1801" s="130">
        <v>12</v>
      </c>
      <c r="M1801" s="307">
        <v>16296</v>
      </c>
      <c r="N1801" s="131"/>
      <c r="O1801" s="308"/>
      <c r="P1801" s="307"/>
      <c r="Q1801" s="308">
        <v>12</v>
      </c>
      <c r="R1801" s="308">
        <v>12</v>
      </c>
    </row>
    <row r="1802" spans="1:18" s="40" customFormat="1" ht="24" x14ac:dyDescent="0.2">
      <c r="A1802" s="322" t="s">
        <v>2048</v>
      </c>
      <c r="B1802" s="295" t="s">
        <v>8075</v>
      </c>
      <c r="C1802" s="297" t="s">
        <v>153</v>
      </c>
      <c r="D1802" s="297" t="s">
        <v>736</v>
      </c>
      <c r="E1802" s="440">
        <v>1200</v>
      </c>
      <c r="F1802" s="297" t="s">
        <v>2377</v>
      </c>
      <c r="G1802" s="297" t="s">
        <v>2378</v>
      </c>
      <c r="H1802" s="297" t="s">
        <v>1050</v>
      </c>
      <c r="I1802" s="431" t="s">
        <v>2059</v>
      </c>
      <c r="J1802" s="297" t="s">
        <v>314</v>
      </c>
      <c r="K1802" s="130">
        <v>3</v>
      </c>
      <c r="L1802" s="130">
        <v>3</v>
      </c>
      <c r="M1802" s="307">
        <v>4654.7100000000009</v>
      </c>
      <c r="N1802" s="131"/>
      <c r="O1802" s="308"/>
      <c r="P1802" s="307"/>
      <c r="Q1802" s="308">
        <v>12</v>
      </c>
      <c r="R1802" s="308">
        <v>12</v>
      </c>
    </row>
    <row r="1803" spans="1:18" s="40" customFormat="1" ht="24" x14ac:dyDescent="0.2">
      <c r="A1803" s="322" t="s">
        <v>2048</v>
      </c>
      <c r="B1803" s="312" t="s">
        <v>8077</v>
      </c>
      <c r="C1803" s="297" t="s">
        <v>153</v>
      </c>
      <c r="D1803" s="297" t="s">
        <v>586</v>
      </c>
      <c r="E1803" s="440">
        <v>4000</v>
      </c>
      <c r="F1803" s="297" t="s">
        <v>2379</v>
      </c>
      <c r="G1803" s="297" t="s">
        <v>2380</v>
      </c>
      <c r="H1803" s="297" t="s">
        <v>586</v>
      </c>
      <c r="I1803" s="431" t="s">
        <v>2059</v>
      </c>
      <c r="J1803" s="297" t="s">
        <v>1377</v>
      </c>
      <c r="K1803" s="130">
        <v>6</v>
      </c>
      <c r="L1803" s="130">
        <v>6</v>
      </c>
      <c r="M1803" s="307">
        <v>25600.13</v>
      </c>
      <c r="N1803" s="131"/>
      <c r="O1803" s="308"/>
      <c r="P1803" s="307"/>
      <c r="Q1803" s="308">
        <v>12</v>
      </c>
      <c r="R1803" s="308">
        <v>12</v>
      </c>
    </row>
    <row r="1804" spans="1:18" s="40" customFormat="1" ht="24" x14ac:dyDescent="0.2">
      <c r="A1804" s="322" t="s">
        <v>2048</v>
      </c>
      <c r="B1804" s="295" t="s">
        <v>8075</v>
      </c>
      <c r="C1804" s="297" t="s">
        <v>153</v>
      </c>
      <c r="D1804" s="297" t="s">
        <v>590</v>
      </c>
      <c r="E1804" s="440">
        <v>2100</v>
      </c>
      <c r="F1804" s="297" t="s">
        <v>2381</v>
      </c>
      <c r="G1804" s="297" t="s">
        <v>2382</v>
      </c>
      <c r="H1804" s="297" t="s">
        <v>2153</v>
      </c>
      <c r="I1804" s="431" t="s">
        <v>2059</v>
      </c>
      <c r="J1804" s="297" t="s">
        <v>1377</v>
      </c>
      <c r="K1804" s="130">
        <v>12</v>
      </c>
      <c r="L1804" s="130">
        <v>12</v>
      </c>
      <c r="M1804" s="307">
        <v>28068</v>
      </c>
      <c r="N1804" s="131"/>
      <c r="O1804" s="308"/>
      <c r="P1804" s="307"/>
      <c r="Q1804" s="308">
        <v>12</v>
      </c>
      <c r="R1804" s="308">
        <v>12</v>
      </c>
    </row>
    <row r="1805" spans="1:18" s="40" customFormat="1" ht="24" x14ac:dyDescent="0.2">
      <c r="A1805" s="322" t="s">
        <v>2048</v>
      </c>
      <c r="B1805" s="295" t="s">
        <v>8075</v>
      </c>
      <c r="C1805" s="297" t="s">
        <v>153</v>
      </c>
      <c r="D1805" s="297" t="s">
        <v>648</v>
      </c>
      <c r="E1805" s="440">
        <v>1200</v>
      </c>
      <c r="F1805" s="297" t="s">
        <v>2383</v>
      </c>
      <c r="G1805" s="297" t="s">
        <v>2384</v>
      </c>
      <c r="H1805" s="297" t="s">
        <v>2111</v>
      </c>
      <c r="I1805" s="297" t="s">
        <v>2137</v>
      </c>
      <c r="J1805" s="297" t="s">
        <v>2111</v>
      </c>
      <c r="K1805" s="130">
        <v>12</v>
      </c>
      <c r="L1805" s="130">
        <v>12</v>
      </c>
      <c r="M1805" s="307">
        <v>16296</v>
      </c>
      <c r="N1805" s="131"/>
      <c r="O1805" s="308"/>
      <c r="P1805" s="307"/>
      <c r="Q1805" s="308">
        <v>12</v>
      </c>
      <c r="R1805" s="308">
        <v>12</v>
      </c>
    </row>
    <row r="1806" spans="1:18" s="40" customFormat="1" ht="24" x14ac:dyDescent="0.2">
      <c r="A1806" s="322" t="s">
        <v>2048</v>
      </c>
      <c r="B1806" s="295" t="s">
        <v>8075</v>
      </c>
      <c r="C1806" s="297" t="s">
        <v>153</v>
      </c>
      <c r="D1806" s="297" t="s">
        <v>1351</v>
      </c>
      <c r="E1806" s="440">
        <v>1500</v>
      </c>
      <c r="F1806" s="297" t="s">
        <v>2385</v>
      </c>
      <c r="G1806" s="297" t="s">
        <v>2386</v>
      </c>
      <c r="H1806" s="297" t="s">
        <v>1050</v>
      </c>
      <c r="I1806" s="431" t="s">
        <v>2059</v>
      </c>
      <c r="J1806" s="297" t="s">
        <v>1377</v>
      </c>
      <c r="K1806" s="130">
        <v>6</v>
      </c>
      <c r="L1806" s="130">
        <v>6</v>
      </c>
      <c r="M1806" s="307">
        <v>10410</v>
      </c>
      <c r="N1806" s="131"/>
      <c r="O1806" s="308"/>
      <c r="P1806" s="307"/>
      <c r="Q1806" s="308">
        <v>12</v>
      </c>
      <c r="R1806" s="308">
        <v>12</v>
      </c>
    </row>
    <row r="1807" spans="1:18" s="40" customFormat="1" ht="24" x14ac:dyDescent="0.2">
      <c r="A1807" s="322" t="s">
        <v>2048</v>
      </c>
      <c r="B1807" s="295" t="s">
        <v>8075</v>
      </c>
      <c r="C1807" s="297" t="s">
        <v>153</v>
      </c>
      <c r="D1807" s="297" t="s">
        <v>2162</v>
      </c>
      <c r="E1807" s="440">
        <v>1500</v>
      </c>
      <c r="F1807" s="297" t="s">
        <v>2387</v>
      </c>
      <c r="G1807" s="297" t="s">
        <v>2388</v>
      </c>
      <c r="H1807" s="297" t="s">
        <v>2389</v>
      </c>
      <c r="I1807" s="431" t="s">
        <v>2052</v>
      </c>
      <c r="J1807" s="297" t="s">
        <v>1377</v>
      </c>
      <c r="K1807" s="130">
        <v>6</v>
      </c>
      <c r="L1807" s="130">
        <v>6</v>
      </c>
      <c r="M1807" s="307">
        <v>10210</v>
      </c>
      <c r="N1807" s="131"/>
      <c r="O1807" s="308"/>
      <c r="P1807" s="307"/>
      <c r="Q1807" s="308">
        <v>12</v>
      </c>
      <c r="R1807" s="308">
        <v>12</v>
      </c>
    </row>
    <row r="1808" spans="1:18" s="40" customFormat="1" ht="24" x14ac:dyDescent="0.2">
      <c r="A1808" s="322" t="s">
        <v>2048</v>
      </c>
      <c r="B1808" s="295" t="s">
        <v>8075</v>
      </c>
      <c r="C1808" s="297" t="s">
        <v>153</v>
      </c>
      <c r="D1808" s="297" t="s">
        <v>679</v>
      </c>
      <c r="E1808" s="440">
        <v>2400</v>
      </c>
      <c r="F1808" s="297" t="s">
        <v>2390</v>
      </c>
      <c r="G1808" s="297" t="s">
        <v>2391</v>
      </c>
      <c r="H1808" s="297" t="s">
        <v>2075</v>
      </c>
      <c r="I1808" s="431" t="s">
        <v>2059</v>
      </c>
      <c r="J1808" s="297" t="s">
        <v>1377</v>
      </c>
      <c r="K1808" s="130">
        <v>1</v>
      </c>
      <c r="L1808" s="130">
        <v>1</v>
      </c>
      <c r="M1808" s="307">
        <v>2616</v>
      </c>
      <c r="N1808" s="131"/>
      <c r="O1808" s="308"/>
      <c r="P1808" s="307"/>
      <c r="Q1808" s="308">
        <v>12</v>
      </c>
      <c r="R1808" s="308">
        <v>12</v>
      </c>
    </row>
    <row r="1809" spans="1:18" s="40" customFormat="1" ht="24" x14ac:dyDescent="0.2">
      <c r="A1809" s="322" t="s">
        <v>2048</v>
      </c>
      <c r="B1809" s="312" t="s">
        <v>8077</v>
      </c>
      <c r="C1809" s="297" t="s">
        <v>153</v>
      </c>
      <c r="D1809" s="297" t="s">
        <v>648</v>
      </c>
      <c r="E1809" s="440">
        <v>2500</v>
      </c>
      <c r="F1809" s="297" t="s">
        <v>2392</v>
      </c>
      <c r="G1809" s="297" t="s">
        <v>2393</v>
      </c>
      <c r="H1809" s="297" t="s">
        <v>2111</v>
      </c>
      <c r="I1809" s="297" t="s">
        <v>2137</v>
      </c>
      <c r="J1809" s="297" t="s">
        <v>2111</v>
      </c>
      <c r="K1809" s="130">
        <v>3</v>
      </c>
      <c r="L1809" s="130">
        <v>3</v>
      </c>
      <c r="M1809" s="307">
        <v>8086.8</v>
      </c>
      <c r="N1809" s="131"/>
      <c r="O1809" s="308"/>
      <c r="P1809" s="307"/>
      <c r="Q1809" s="308">
        <v>12</v>
      </c>
      <c r="R1809" s="308">
        <v>12</v>
      </c>
    </row>
    <row r="1810" spans="1:18" s="40" customFormat="1" ht="24" x14ac:dyDescent="0.2">
      <c r="A1810" s="322" t="s">
        <v>2048</v>
      </c>
      <c r="B1810" s="295" t="s">
        <v>8075</v>
      </c>
      <c r="C1810" s="297" t="s">
        <v>153</v>
      </c>
      <c r="D1810" s="297" t="s">
        <v>866</v>
      </c>
      <c r="E1810" s="440">
        <v>2000</v>
      </c>
      <c r="F1810" s="297" t="s">
        <v>2394</v>
      </c>
      <c r="G1810" s="297" t="s">
        <v>2395</v>
      </c>
      <c r="H1810" s="297" t="s">
        <v>2058</v>
      </c>
      <c r="I1810" s="431" t="s">
        <v>2059</v>
      </c>
      <c r="J1810" s="297" t="s">
        <v>1377</v>
      </c>
      <c r="K1810" s="130">
        <v>12</v>
      </c>
      <c r="L1810" s="130">
        <v>12</v>
      </c>
      <c r="M1810" s="307">
        <v>26760</v>
      </c>
      <c r="N1810" s="131"/>
      <c r="O1810" s="308"/>
      <c r="P1810" s="307"/>
      <c r="Q1810" s="308">
        <v>12</v>
      </c>
      <c r="R1810" s="308">
        <v>12</v>
      </c>
    </row>
    <row r="1811" spans="1:18" s="40" customFormat="1" ht="24" x14ac:dyDescent="0.2">
      <c r="A1811" s="322" t="s">
        <v>2048</v>
      </c>
      <c r="B1811" s="312" t="s">
        <v>8077</v>
      </c>
      <c r="C1811" s="297" t="s">
        <v>153</v>
      </c>
      <c r="D1811" s="297" t="s">
        <v>586</v>
      </c>
      <c r="E1811" s="440">
        <v>4000</v>
      </c>
      <c r="F1811" s="297" t="s">
        <v>2396</v>
      </c>
      <c r="G1811" s="297" t="s">
        <v>2397</v>
      </c>
      <c r="H1811" s="297" t="s">
        <v>586</v>
      </c>
      <c r="I1811" s="431" t="s">
        <v>2059</v>
      </c>
      <c r="J1811" s="297" t="s">
        <v>1377</v>
      </c>
      <c r="K1811" s="130">
        <v>8</v>
      </c>
      <c r="L1811" s="130">
        <v>8</v>
      </c>
      <c r="M1811" s="307">
        <v>34182.86</v>
      </c>
      <c r="N1811" s="131"/>
      <c r="O1811" s="308"/>
      <c r="P1811" s="307"/>
      <c r="Q1811" s="308">
        <v>12</v>
      </c>
      <c r="R1811" s="308">
        <v>12</v>
      </c>
    </row>
    <row r="1812" spans="1:18" s="40" customFormat="1" ht="24" x14ac:dyDescent="0.2">
      <c r="A1812" s="322" t="s">
        <v>2048</v>
      </c>
      <c r="B1812" s="312" t="s">
        <v>8077</v>
      </c>
      <c r="C1812" s="297" t="s">
        <v>153</v>
      </c>
      <c r="D1812" s="297" t="s">
        <v>579</v>
      </c>
      <c r="E1812" s="440">
        <v>2500</v>
      </c>
      <c r="F1812" s="297" t="s">
        <v>2398</v>
      </c>
      <c r="G1812" s="297" t="s">
        <v>2399</v>
      </c>
      <c r="H1812" s="297" t="s">
        <v>579</v>
      </c>
      <c r="I1812" s="297" t="s">
        <v>2052</v>
      </c>
      <c r="J1812" s="297" t="s">
        <v>1377</v>
      </c>
      <c r="K1812" s="130">
        <v>6</v>
      </c>
      <c r="L1812" s="130">
        <v>6</v>
      </c>
      <c r="M1812" s="307">
        <v>16551</v>
      </c>
      <c r="N1812" s="131"/>
      <c r="O1812" s="308"/>
      <c r="P1812" s="307"/>
      <c r="Q1812" s="308">
        <v>12</v>
      </c>
      <c r="R1812" s="308">
        <v>12</v>
      </c>
    </row>
    <row r="1813" spans="1:18" s="40" customFormat="1" ht="24" x14ac:dyDescent="0.2">
      <c r="A1813" s="322" t="s">
        <v>2048</v>
      </c>
      <c r="B1813" s="312" t="s">
        <v>8077</v>
      </c>
      <c r="C1813" s="297" t="s">
        <v>153</v>
      </c>
      <c r="D1813" s="297" t="s">
        <v>2053</v>
      </c>
      <c r="E1813" s="440">
        <v>1600</v>
      </c>
      <c r="F1813" s="297" t="s">
        <v>2400</v>
      </c>
      <c r="G1813" s="297" t="s">
        <v>2401</v>
      </c>
      <c r="H1813" s="297" t="s">
        <v>2111</v>
      </c>
      <c r="I1813" s="297" t="s">
        <v>2137</v>
      </c>
      <c r="J1813" s="297" t="s">
        <v>2111</v>
      </c>
      <c r="K1813" s="130">
        <v>1</v>
      </c>
      <c r="L1813" s="130">
        <v>1</v>
      </c>
      <c r="M1813" s="307">
        <v>1726</v>
      </c>
      <c r="N1813" s="131"/>
      <c r="O1813" s="308"/>
      <c r="P1813" s="307"/>
      <c r="Q1813" s="308">
        <v>12</v>
      </c>
      <c r="R1813" s="308">
        <v>12</v>
      </c>
    </row>
    <row r="1814" spans="1:18" s="40" customFormat="1" ht="24" x14ac:dyDescent="0.2">
      <c r="A1814" s="322" t="s">
        <v>2048</v>
      </c>
      <c r="B1814" s="295" t="s">
        <v>8075</v>
      </c>
      <c r="C1814" s="297" t="s">
        <v>153</v>
      </c>
      <c r="D1814" s="297" t="s">
        <v>579</v>
      </c>
      <c r="E1814" s="440">
        <v>1200</v>
      </c>
      <c r="F1814" s="297" t="s">
        <v>2402</v>
      </c>
      <c r="G1814" s="297" t="s">
        <v>2403</v>
      </c>
      <c r="H1814" s="297" t="s">
        <v>579</v>
      </c>
      <c r="I1814" s="431" t="s">
        <v>2052</v>
      </c>
      <c r="J1814" s="297" t="s">
        <v>1377</v>
      </c>
      <c r="K1814" s="130">
        <v>12</v>
      </c>
      <c r="L1814" s="130">
        <v>12</v>
      </c>
      <c r="M1814" s="307">
        <v>16296</v>
      </c>
      <c r="N1814" s="131"/>
      <c r="O1814" s="308"/>
      <c r="P1814" s="307"/>
      <c r="Q1814" s="308">
        <v>12</v>
      </c>
      <c r="R1814" s="308">
        <v>12</v>
      </c>
    </row>
    <row r="1815" spans="1:18" s="40" customFormat="1" ht="24" x14ac:dyDescent="0.2">
      <c r="A1815" s="322" t="s">
        <v>2048</v>
      </c>
      <c r="B1815" s="295" t="s">
        <v>8075</v>
      </c>
      <c r="C1815" s="297" t="s">
        <v>153</v>
      </c>
      <c r="D1815" s="297" t="s">
        <v>586</v>
      </c>
      <c r="E1815" s="440">
        <v>2200</v>
      </c>
      <c r="F1815" s="297" t="s">
        <v>2404</v>
      </c>
      <c r="G1815" s="297" t="s">
        <v>2405</v>
      </c>
      <c r="H1815" s="297" t="s">
        <v>586</v>
      </c>
      <c r="I1815" s="431" t="s">
        <v>2059</v>
      </c>
      <c r="J1815" s="297" t="s">
        <v>1377</v>
      </c>
      <c r="K1815" s="130">
        <v>12</v>
      </c>
      <c r="L1815" s="130">
        <v>12</v>
      </c>
      <c r="M1815" s="307">
        <v>29376</v>
      </c>
      <c r="N1815" s="131"/>
      <c r="O1815" s="308"/>
      <c r="P1815" s="307"/>
      <c r="Q1815" s="308">
        <v>12</v>
      </c>
      <c r="R1815" s="308">
        <v>12</v>
      </c>
    </row>
    <row r="1816" spans="1:18" s="40" customFormat="1" ht="24" x14ac:dyDescent="0.2">
      <c r="A1816" s="322" t="s">
        <v>2048</v>
      </c>
      <c r="B1816" s="312" t="s">
        <v>8077</v>
      </c>
      <c r="C1816" s="297" t="s">
        <v>153</v>
      </c>
      <c r="D1816" s="297" t="s">
        <v>682</v>
      </c>
      <c r="E1816" s="440">
        <v>8000</v>
      </c>
      <c r="F1816" s="297" t="s">
        <v>2406</v>
      </c>
      <c r="G1816" s="297" t="s">
        <v>2407</v>
      </c>
      <c r="H1816" s="297" t="s">
        <v>2066</v>
      </c>
      <c r="I1816" s="297" t="s">
        <v>2059</v>
      </c>
      <c r="J1816" s="297" t="s">
        <v>1377</v>
      </c>
      <c r="K1816" s="130">
        <v>1</v>
      </c>
      <c r="L1816" s="130">
        <v>1</v>
      </c>
      <c r="M1816" s="307">
        <v>8217.7999999999993</v>
      </c>
      <c r="N1816" s="131"/>
      <c r="O1816" s="308"/>
      <c r="P1816" s="307"/>
      <c r="Q1816" s="308">
        <v>12</v>
      </c>
      <c r="R1816" s="308">
        <v>12</v>
      </c>
    </row>
    <row r="1817" spans="1:18" s="40" customFormat="1" ht="24" x14ac:dyDescent="0.2">
      <c r="A1817" s="322" t="s">
        <v>2048</v>
      </c>
      <c r="B1817" s="295" t="s">
        <v>8075</v>
      </c>
      <c r="C1817" s="297" t="s">
        <v>153</v>
      </c>
      <c r="D1817" s="297" t="s">
        <v>597</v>
      </c>
      <c r="E1817" s="440">
        <v>2200</v>
      </c>
      <c r="F1817" s="297" t="s">
        <v>2408</v>
      </c>
      <c r="G1817" s="297" t="s">
        <v>2409</v>
      </c>
      <c r="H1817" s="297" t="s">
        <v>2088</v>
      </c>
      <c r="I1817" s="431" t="s">
        <v>2059</v>
      </c>
      <c r="J1817" s="297" t="s">
        <v>1377</v>
      </c>
      <c r="K1817" s="130">
        <v>12</v>
      </c>
      <c r="L1817" s="130">
        <v>12</v>
      </c>
      <c r="M1817" s="307">
        <v>29376</v>
      </c>
      <c r="N1817" s="131"/>
      <c r="O1817" s="308"/>
      <c r="P1817" s="307"/>
      <c r="Q1817" s="308">
        <v>12</v>
      </c>
      <c r="R1817" s="308">
        <v>12</v>
      </c>
    </row>
    <row r="1818" spans="1:18" s="40" customFormat="1" ht="24" x14ac:dyDescent="0.2">
      <c r="A1818" s="322" t="s">
        <v>2048</v>
      </c>
      <c r="B1818" s="312" t="s">
        <v>8077</v>
      </c>
      <c r="C1818" s="297" t="s">
        <v>153</v>
      </c>
      <c r="D1818" s="297" t="s">
        <v>682</v>
      </c>
      <c r="E1818" s="440">
        <v>8000</v>
      </c>
      <c r="F1818" s="297" t="s">
        <v>2410</v>
      </c>
      <c r="G1818" s="297" t="s">
        <v>2411</v>
      </c>
      <c r="H1818" s="297" t="s">
        <v>2088</v>
      </c>
      <c r="I1818" s="431" t="s">
        <v>2059</v>
      </c>
      <c r="J1818" s="297" t="s">
        <v>1377</v>
      </c>
      <c r="K1818" s="130">
        <v>7</v>
      </c>
      <c r="L1818" s="130">
        <v>7</v>
      </c>
      <c r="M1818" s="307">
        <v>61774.6</v>
      </c>
      <c r="N1818" s="131"/>
      <c r="O1818" s="308"/>
      <c r="P1818" s="307"/>
      <c r="Q1818" s="308">
        <v>12</v>
      </c>
      <c r="R1818" s="308">
        <v>12</v>
      </c>
    </row>
    <row r="1819" spans="1:18" s="40" customFormat="1" ht="24" x14ac:dyDescent="0.2">
      <c r="A1819" s="322" t="s">
        <v>2048</v>
      </c>
      <c r="B1819" s="295" t="s">
        <v>8075</v>
      </c>
      <c r="C1819" s="297" t="s">
        <v>153</v>
      </c>
      <c r="D1819" s="297" t="s">
        <v>579</v>
      </c>
      <c r="E1819" s="440">
        <v>1200</v>
      </c>
      <c r="F1819" s="297" t="s">
        <v>2412</v>
      </c>
      <c r="G1819" s="297" t="s">
        <v>2413</v>
      </c>
      <c r="H1819" s="297" t="s">
        <v>579</v>
      </c>
      <c r="I1819" s="431" t="s">
        <v>2052</v>
      </c>
      <c r="J1819" s="297" t="s">
        <v>1377</v>
      </c>
      <c r="K1819" s="130">
        <v>12</v>
      </c>
      <c r="L1819" s="130">
        <v>12</v>
      </c>
      <c r="M1819" s="307">
        <v>16296</v>
      </c>
      <c r="N1819" s="131"/>
      <c r="O1819" s="308"/>
      <c r="P1819" s="307"/>
      <c r="Q1819" s="308">
        <v>12</v>
      </c>
      <c r="R1819" s="308">
        <v>12</v>
      </c>
    </row>
    <row r="1820" spans="1:18" s="40" customFormat="1" ht="24" x14ac:dyDescent="0.2">
      <c r="A1820" s="322" t="s">
        <v>2048</v>
      </c>
      <c r="B1820" s="312" t="s">
        <v>8077</v>
      </c>
      <c r="C1820" s="297" t="s">
        <v>153</v>
      </c>
      <c r="D1820" s="297" t="s">
        <v>579</v>
      </c>
      <c r="E1820" s="440">
        <v>2500</v>
      </c>
      <c r="F1820" s="297" t="s">
        <v>2414</v>
      </c>
      <c r="G1820" s="297" t="s">
        <v>2415</v>
      </c>
      <c r="H1820" s="297" t="s">
        <v>579</v>
      </c>
      <c r="I1820" s="297" t="s">
        <v>2052</v>
      </c>
      <c r="J1820" s="297" t="s">
        <v>1377</v>
      </c>
      <c r="K1820" s="130">
        <v>1</v>
      </c>
      <c r="L1820" s="130">
        <v>1</v>
      </c>
      <c r="M1820" s="307">
        <v>2707</v>
      </c>
      <c r="N1820" s="131"/>
      <c r="O1820" s="308"/>
      <c r="P1820" s="307"/>
      <c r="Q1820" s="308">
        <v>12</v>
      </c>
      <c r="R1820" s="308">
        <v>12</v>
      </c>
    </row>
    <row r="1821" spans="1:18" s="40" customFormat="1" ht="24" x14ac:dyDescent="0.2">
      <c r="A1821" s="322" t="s">
        <v>2048</v>
      </c>
      <c r="B1821" s="312" t="s">
        <v>8077</v>
      </c>
      <c r="C1821" s="297" t="s">
        <v>153</v>
      </c>
      <c r="D1821" s="297" t="s">
        <v>2053</v>
      </c>
      <c r="E1821" s="440">
        <v>1600</v>
      </c>
      <c r="F1821" s="297" t="s">
        <v>2416</v>
      </c>
      <c r="G1821" s="297" t="s">
        <v>2417</v>
      </c>
      <c r="H1821" s="297" t="s">
        <v>2111</v>
      </c>
      <c r="I1821" s="297" t="s">
        <v>2137</v>
      </c>
      <c r="J1821" s="297" t="s">
        <v>2111</v>
      </c>
      <c r="K1821" s="130">
        <v>1</v>
      </c>
      <c r="L1821" s="130">
        <v>1</v>
      </c>
      <c r="M1821" s="307">
        <v>1726</v>
      </c>
      <c r="N1821" s="131"/>
      <c r="O1821" s="308"/>
      <c r="P1821" s="307"/>
      <c r="Q1821" s="308">
        <v>12</v>
      </c>
      <c r="R1821" s="308">
        <v>12</v>
      </c>
    </row>
    <row r="1822" spans="1:18" s="40" customFormat="1" ht="24" x14ac:dyDescent="0.2">
      <c r="A1822" s="322" t="s">
        <v>2048</v>
      </c>
      <c r="B1822" s="312" t="s">
        <v>8077</v>
      </c>
      <c r="C1822" s="297" t="s">
        <v>153</v>
      </c>
      <c r="D1822" s="297" t="s">
        <v>866</v>
      </c>
      <c r="E1822" s="440">
        <v>6000</v>
      </c>
      <c r="F1822" s="297" t="s">
        <v>2418</v>
      </c>
      <c r="G1822" s="297" t="s">
        <v>2419</v>
      </c>
      <c r="H1822" s="297" t="s">
        <v>866</v>
      </c>
      <c r="I1822" s="431" t="s">
        <v>2059</v>
      </c>
      <c r="J1822" s="297" t="s">
        <v>1377</v>
      </c>
      <c r="K1822" s="130">
        <v>2</v>
      </c>
      <c r="L1822" s="130">
        <v>2</v>
      </c>
      <c r="M1822" s="307">
        <v>12435.6</v>
      </c>
      <c r="N1822" s="131"/>
      <c r="O1822" s="308"/>
      <c r="P1822" s="307"/>
      <c r="Q1822" s="308">
        <v>12</v>
      </c>
      <c r="R1822" s="308">
        <v>12</v>
      </c>
    </row>
    <row r="1823" spans="1:18" s="40" customFormat="1" ht="24" x14ac:dyDescent="0.2">
      <c r="A1823" s="322" t="s">
        <v>2048</v>
      </c>
      <c r="B1823" s="295" t="s">
        <v>8075</v>
      </c>
      <c r="C1823" s="297" t="s">
        <v>153</v>
      </c>
      <c r="D1823" s="297" t="s">
        <v>2162</v>
      </c>
      <c r="E1823" s="440">
        <v>1800</v>
      </c>
      <c r="F1823" s="297" t="s">
        <v>2420</v>
      </c>
      <c r="G1823" s="297" t="s">
        <v>2421</v>
      </c>
      <c r="H1823" s="297" t="s">
        <v>341</v>
      </c>
      <c r="I1823" s="297" t="s">
        <v>2059</v>
      </c>
      <c r="J1823" s="297" t="s">
        <v>1377</v>
      </c>
      <c r="K1823" s="130">
        <v>5</v>
      </c>
      <c r="L1823" s="130">
        <v>5</v>
      </c>
      <c r="M1823" s="307">
        <v>9742.06</v>
      </c>
      <c r="N1823" s="131"/>
      <c r="O1823" s="308"/>
      <c r="P1823" s="307"/>
      <c r="Q1823" s="308">
        <v>12</v>
      </c>
      <c r="R1823" s="308">
        <v>12</v>
      </c>
    </row>
    <row r="1824" spans="1:18" s="40" customFormat="1" ht="24" x14ac:dyDescent="0.2">
      <c r="A1824" s="322" t="s">
        <v>2048</v>
      </c>
      <c r="B1824" s="295" t="s">
        <v>8075</v>
      </c>
      <c r="C1824" s="297" t="s">
        <v>153</v>
      </c>
      <c r="D1824" s="297" t="s">
        <v>821</v>
      </c>
      <c r="E1824" s="440">
        <v>1600</v>
      </c>
      <c r="F1824" s="297" t="s">
        <v>2422</v>
      </c>
      <c r="G1824" s="297" t="s">
        <v>2423</v>
      </c>
      <c r="H1824" s="297" t="s">
        <v>2424</v>
      </c>
      <c r="I1824" s="431" t="s">
        <v>2052</v>
      </c>
      <c r="J1824" s="297" t="s">
        <v>1377</v>
      </c>
      <c r="K1824" s="130">
        <v>12</v>
      </c>
      <c r="L1824" s="130">
        <v>12</v>
      </c>
      <c r="M1824" s="307">
        <v>21528</v>
      </c>
      <c r="N1824" s="131"/>
      <c r="O1824" s="308"/>
      <c r="P1824" s="307"/>
      <c r="Q1824" s="308">
        <v>12</v>
      </c>
      <c r="R1824" s="308">
        <v>12</v>
      </c>
    </row>
    <row r="1825" spans="1:18" s="40" customFormat="1" ht="24" x14ac:dyDescent="0.2">
      <c r="A1825" s="322" t="s">
        <v>2048</v>
      </c>
      <c r="B1825" s="295" t="s">
        <v>8075</v>
      </c>
      <c r="C1825" s="297" t="s">
        <v>153</v>
      </c>
      <c r="D1825" s="297" t="s">
        <v>2425</v>
      </c>
      <c r="E1825" s="440">
        <v>1100</v>
      </c>
      <c r="F1825" s="297" t="s">
        <v>2426</v>
      </c>
      <c r="G1825" s="297" t="s">
        <v>2427</v>
      </c>
      <c r="H1825" s="297" t="s">
        <v>2111</v>
      </c>
      <c r="I1825" s="297" t="s">
        <v>2137</v>
      </c>
      <c r="J1825" s="297" t="s">
        <v>2111</v>
      </c>
      <c r="K1825" s="130">
        <v>12</v>
      </c>
      <c r="L1825" s="130">
        <v>12</v>
      </c>
      <c r="M1825" s="307">
        <v>14988</v>
      </c>
      <c r="N1825" s="131"/>
      <c r="O1825" s="308"/>
      <c r="P1825" s="307"/>
      <c r="Q1825" s="308">
        <v>12</v>
      </c>
      <c r="R1825" s="308">
        <v>12</v>
      </c>
    </row>
    <row r="1826" spans="1:18" s="40" customFormat="1" ht="24" x14ac:dyDescent="0.2">
      <c r="A1826" s="322" t="s">
        <v>2048</v>
      </c>
      <c r="B1826" s="312" t="s">
        <v>8077</v>
      </c>
      <c r="C1826" s="297" t="s">
        <v>153</v>
      </c>
      <c r="D1826" s="297" t="s">
        <v>682</v>
      </c>
      <c r="E1826" s="440">
        <v>8000</v>
      </c>
      <c r="F1826" s="297" t="s">
        <v>2428</v>
      </c>
      <c r="G1826" s="297" t="s">
        <v>2429</v>
      </c>
      <c r="H1826" s="297" t="s">
        <v>2066</v>
      </c>
      <c r="I1826" s="431" t="s">
        <v>2059</v>
      </c>
      <c r="J1826" s="297" t="s">
        <v>1377</v>
      </c>
      <c r="K1826" s="130">
        <v>8</v>
      </c>
      <c r="L1826" s="130">
        <v>8</v>
      </c>
      <c r="M1826" s="307">
        <v>66235.73</v>
      </c>
      <c r="N1826" s="131"/>
      <c r="O1826" s="308"/>
      <c r="P1826" s="307"/>
      <c r="Q1826" s="308">
        <v>12</v>
      </c>
      <c r="R1826" s="308">
        <v>12</v>
      </c>
    </row>
    <row r="1827" spans="1:18" s="40" customFormat="1" ht="24" x14ac:dyDescent="0.2">
      <c r="A1827" s="322" t="s">
        <v>2048</v>
      </c>
      <c r="B1827" s="312" t="s">
        <v>8077</v>
      </c>
      <c r="C1827" s="297" t="s">
        <v>153</v>
      </c>
      <c r="D1827" s="297" t="s">
        <v>682</v>
      </c>
      <c r="E1827" s="440">
        <v>8000</v>
      </c>
      <c r="F1827" s="297" t="s">
        <v>2430</v>
      </c>
      <c r="G1827" s="297" t="s">
        <v>2431</v>
      </c>
      <c r="H1827" s="297" t="s">
        <v>2066</v>
      </c>
      <c r="I1827" s="431" t="s">
        <v>2059</v>
      </c>
      <c r="J1827" s="297" t="s">
        <v>1377</v>
      </c>
      <c r="K1827" s="130">
        <v>10</v>
      </c>
      <c r="L1827" s="130">
        <v>10</v>
      </c>
      <c r="M1827" s="307">
        <v>82771.33</v>
      </c>
      <c r="N1827" s="131"/>
      <c r="O1827" s="308"/>
      <c r="P1827" s="307"/>
      <c r="Q1827" s="308">
        <v>12</v>
      </c>
      <c r="R1827" s="308">
        <v>12</v>
      </c>
    </row>
    <row r="1828" spans="1:18" s="40" customFormat="1" ht="24" x14ac:dyDescent="0.2">
      <c r="A1828" s="322" t="s">
        <v>2048</v>
      </c>
      <c r="B1828" s="295" t="s">
        <v>8075</v>
      </c>
      <c r="C1828" s="297" t="s">
        <v>153</v>
      </c>
      <c r="D1828" s="297" t="s">
        <v>586</v>
      </c>
      <c r="E1828" s="440">
        <v>2200</v>
      </c>
      <c r="F1828" s="297" t="s">
        <v>2432</v>
      </c>
      <c r="G1828" s="297" t="s">
        <v>2433</v>
      </c>
      <c r="H1828" s="297" t="s">
        <v>586</v>
      </c>
      <c r="I1828" s="431" t="s">
        <v>2059</v>
      </c>
      <c r="J1828" s="297" t="s">
        <v>1377</v>
      </c>
      <c r="K1828" s="130">
        <v>1</v>
      </c>
      <c r="L1828" s="130">
        <v>1</v>
      </c>
      <c r="M1828" s="307">
        <v>2398</v>
      </c>
      <c r="N1828" s="131"/>
      <c r="O1828" s="308"/>
      <c r="P1828" s="307"/>
      <c r="Q1828" s="308">
        <v>12</v>
      </c>
      <c r="R1828" s="308">
        <v>12</v>
      </c>
    </row>
    <row r="1829" spans="1:18" s="40" customFormat="1" ht="24" x14ac:dyDescent="0.2">
      <c r="A1829" s="322" t="s">
        <v>2048</v>
      </c>
      <c r="B1829" s="312" t="s">
        <v>8077</v>
      </c>
      <c r="C1829" s="297" t="s">
        <v>153</v>
      </c>
      <c r="D1829" s="297" t="s">
        <v>579</v>
      </c>
      <c r="E1829" s="440">
        <v>2500</v>
      </c>
      <c r="F1829" s="297" t="s">
        <v>2434</v>
      </c>
      <c r="G1829" s="297" t="s">
        <v>2435</v>
      </c>
      <c r="H1829" s="297" t="s">
        <v>579</v>
      </c>
      <c r="I1829" s="431" t="s">
        <v>2052</v>
      </c>
      <c r="J1829" s="297" t="s">
        <v>1377</v>
      </c>
      <c r="K1829" s="130">
        <v>10</v>
      </c>
      <c r="L1829" s="130">
        <v>10</v>
      </c>
      <c r="M1829" s="307">
        <v>27715.530000000002</v>
      </c>
      <c r="N1829" s="131"/>
      <c r="O1829" s="308"/>
      <c r="P1829" s="307"/>
      <c r="Q1829" s="308">
        <v>12</v>
      </c>
      <c r="R1829" s="308">
        <v>12</v>
      </c>
    </row>
    <row r="1830" spans="1:18" s="40" customFormat="1" ht="24" x14ac:dyDescent="0.2">
      <c r="A1830" s="322" t="s">
        <v>2048</v>
      </c>
      <c r="B1830" s="312" t="s">
        <v>8077</v>
      </c>
      <c r="C1830" s="297" t="s">
        <v>153</v>
      </c>
      <c r="D1830" s="297" t="s">
        <v>597</v>
      </c>
      <c r="E1830" s="440">
        <v>4000</v>
      </c>
      <c r="F1830" s="297" t="s">
        <v>2436</v>
      </c>
      <c r="G1830" s="297" t="s">
        <v>2437</v>
      </c>
      <c r="H1830" s="297" t="s">
        <v>2088</v>
      </c>
      <c r="I1830" s="431" t="s">
        <v>2059</v>
      </c>
      <c r="J1830" s="297" t="s">
        <v>1377</v>
      </c>
      <c r="K1830" s="130">
        <v>12</v>
      </c>
      <c r="L1830" s="130">
        <v>12</v>
      </c>
      <c r="M1830" s="307">
        <v>51206.93</v>
      </c>
      <c r="N1830" s="131"/>
      <c r="O1830" s="308"/>
      <c r="P1830" s="307"/>
      <c r="Q1830" s="308">
        <v>12</v>
      </c>
      <c r="R1830" s="308">
        <v>12</v>
      </c>
    </row>
    <row r="1831" spans="1:18" s="40" customFormat="1" ht="24" x14ac:dyDescent="0.2">
      <c r="A1831" s="322" t="s">
        <v>2048</v>
      </c>
      <c r="B1831" s="312" t="s">
        <v>8077</v>
      </c>
      <c r="C1831" s="297" t="s">
        <v>153</v>
      </c>
      <c r="D1831" s="297" t="s">
        <v>2088</v>
      </c>
      <c r="E1831" s="440">
        <v>6000</v>
      </c>
      <c r="F1831" s="297" t="s">
        <v>2438</v>
      </c>
      <c r="G1831" s="297" t="s">
        <v>2439</v>
      </c>
      <c r="H1831" s="297" t="s">
        <v>2088</v>
      </c>
      <c r="I1831" s="431" t="s">
        <v>2059</v>
      </c>
      <c r="J1831" s="297" t="s">
        <v>1377</v>
      </c>
      <c r="K1831" s="130">
        <v>2</v>
      </c>
      <c r="L1831" s="130">
        <v>2</v>
      </c>
      <c r="M1831" s="307">
        <v>12435.6</v>
      </c>
      <c r="N1831" s="131"/>
      <c r="O1831" s="308"/>
      <c r="P1831" s="307"/>
      <c r="Q1831" s="308">
        <v>12</v>
      </c>
      <c r="R1831" s="308">
        <v>12</v>
      </c>
    </row>
    <row r="1832" spans="1:18" s="40" customFormat="1" ht="24" x14ac:dyDescent="0.2">
      <c r="A1832" s="322" t="s">
        <v>2048</v>
      </c>
      <c r="B1832" s="312" t="s">
        <v>8077</v>
      </c>
      <c r="C1832" s="297" t="s">
        <v>153</v>
      </c>
      <c r="D1832" s="297" t="s">
        <v>597</v>
      </c>
      <c r="E1832" s="440">
        <v>4000</v>
      </c>
      <c r="F1832" s="297" t="s">
        <v>2440</v>
      </c>
      <c r="G1832" s="297" t="s">
        <v>2441</v>
      </c>
      <c r="H1832" s="297" t="s">
        <v>2088</v>
      </c>
      <c r="I1832" s="431" t="s">
        <v>2059</v>
      </c>
      <c r="J1832" s="297" t="s">
        <v>1377</v>
      </c>
      <c r="K1832" s="130">
        <v>8</v>
      </c>
      <c r="L1832" s="130">
        <v>8</v>
      </c>
      <c r="M1832" s="307">
        <v>34189.060000000005</v>
      </c>
      <c r="N1832" s="131"/>
      <c r="O1832" s="308"/>
      <c r="P1832" s="307"/>
      <c r="Q1832" s="308">
        <v>12</v>
      </c>
      <c r="R1832" s="308">
        <v>12</v>
      </c>
    </row>
    <row r="1833" spans="1:18" s="40" customFormat="1" ht="24" x14ac:dyDescent="0.2">
      <c r="A1833" s="322" t="s">
        <v>2048</v>
      </c>
      <c r="B1833" s="295" t="s">
        <v>8075</v>
      </c>
      <c r="C1833" s="297" t="s">
        <v>153</v>
      </c>
      <c r="D1833" s="297" t="s">
        <v>2290</v>
      </c>
      <c r="E1833" s="440">
        <v>4000</v>
      </c>
      <c r="F1833" s="297" t="s">
        <v>2442</v>
      </c>
      <c r="G1833" s="297" t="s">
        <v>2443</v>
      </c>
      <c r="H1833" s="297" t="s">
        <v>1050</v>
      </c>
      <c r="I1833" s="431" t="s">
        <v>2059</v>
      </c>
      <c r="J1833" s="297" t="s">
        <v>1377</v>
      </c>
      <c r="K1833" s="130">
        <v>1</v>
      </c>
      <c r="L1833" s="130">
        <v>1</v>
      </c>
      <c r="M1833" s="307">
        <v>6267.8</v>
      </c>
      <c r="N1833" s="131"/>
      <c r="O1833" s="308"/>
      <c r="P1833" s="307"/>
      <c r="Q1833" s="308">
        <v>12</v>
      </c>
      <c r="R1833" s="308">
        <v>12</v>
      </c>
    </row>
    <row r="1834" spans="1:18" s="40" customFormat="1" ht="24" x14ac:dyDescent="0.2">
      <c r="A1834" s="322" t="s">
        <v>2048</v>
      </c>
      <c r="B1834" s="312" t="s">
        <v>8077</v>
      </c>
      <c r="C1834" s="297" t="s">
        <v>153</v>
      </c>
      <c r="D1834" s="297" t="s">
        <v>586</v>
      </c>
      <c r="E1834" s="440">
        <v>4000</v>
      </c>
      <c r="F1834" s="297" t="s">
        <v>2444</v>
      </c>
      <c r="G1834" s="297" t="s">
        <v>2445</v>
      </c>
      <c r="H1834" s="297" t="s">
        <v>586</v>
      </c>
      <c r="I1834" s="431" t="s">
        <v>2059</v>
      </c>
      <c r="J1834" s="297" t="s">
        <v>314</v>
      </c>
      <c r="K1834" s="130">
        <v>1</v>
      </c>
      <c r="L1834" s="130">
        <v>1</v>
      </c>
      <c r="M1834" s="307">
        <v>4175.5</v>
      </c>
      <c r="N1834" s="131"/>
      <c r="O1834" s="308"/>
      <c r="P1834" s="307"/>
      <c r="Q1834" s="308">
        <v>12</v>
      </c>
      <c r="R1834" s="308">
        <v>12</v>
      </c>
    </row>
    <row r="1835" spans="1:18" s="40" customFormat="1" ht="24" x14ac:dyDescent="0.2">
      <c r="A1835" s="322" t="s">
        <v>2048</v>
      </c>
      <c r="B1835" s="295" t="s">
        <v>8075</v>
      </c>
      <c r="C1835" s="297" t="s">
        <v>153</v>
      </c>
      <c r="D1835" s="297" t="s">
        <v>679</v>
      </c>
      <c r="E1835" s="440">
        <v>2000</v>
      </c>
      <c r="F1835" s="297" t="s">
        <v>2446</v>
      </c>
      <c r="G1835" s="297" t="s">
        <v>2447</v>
      </c>
      <c r="H1835" s="297" t="s">
        <v>2075</v>
      </c>
      <c r="I1835" s="297" t="s">
        <v>2059</v>
      </c>
      <c r="J1835" s="297" t="s">
        <v>1377</v>
      </c>
      <c r="K1835" s="130">
        <v>1</v>
      </c>
      <c r="L1835" s="130">
        <v>1</v>
      </c>
      <c r="M1835" s="307">
        <v>2180</v>
      </c>
      <c r="N1835" s="131"/>
      <c r="O1835" s="308"/>
      <c r="P1835" s="307"/>
      <c r="Q1835" s="308">
        <v>12</v>
      </c>
      <c r="R1835" s="308">
        <v>12</v>
      </c>
    </row>
    <row r="1836" spans="1:18" s="40" customFormat="1" ht="24" x14ac:dyDescent="0.2">
      <c r="A1836" s="322" t="s">
        <v>2048</v>
      </c>
      <c r="B1836" s="295" t="s">
        <v>8075</v>
      </c>
      <c r="C1836" s="297" t="s">
        <v>153</v>
      </c>
      <c r="D1836" s="297" t="s">
        <v>1351</v>
      </c>
      <c r="E1836" s="440">
        <v>2000</v>
      </c>
      <c r="F1836" s="297" t="s">
        <v>2448</v>
      </c>
      <c r="G1836" s="297" t="s">
        <v>2449</v>
      </c>
      <c r="H1836" s="297" t="s">
        <v>2450</v>
      </c>
      <c r="I1836" s="297" t="s">
        <v>2059</v>
      </c>
      <c r="J1836" s="297" t="s">
        <v>1377</v>
      </c>
      <c r="K1836" s="130">
        <v>1</v>
      </c>
      <c r="L1836" s="130">
        <v>1</v>
      </c>
      <c r="M1836" s="307">
        <v>2180</v>
      </c>
      <c r="N1836" s="131"/>
      <c r="O1836" s="308"/>
      <c r="P1836" s="307"/>
      <c r="Q1836" s="308">
        <v>12</v>
      </c>
      <c r="R1836" s="308">
        <v>12</v>
      </c>
    </row>
    <row r="1837" spans="1:18" s="40" customFormat="1" ht="24" x14ac:dyDescent="0.2">
      <c r="A1837" s="322" t="s">
        <v>2048</v>
      </c>
      <c r="B1837" s="295" t="s">
        <v>8075</v>
      </c>
      <c r="C1837" s="297" t="s">
        <v>153</v>
      </c>
      <c r="D1837" s="297" t="s">
        <v>1351</v>
      </c>
      <c r="E1837" s="440">
        <v>2000</v>
      </c>
      <c r="F1837" s="297" t="s">
        <v>2451</v>
      </c>
      <c r="G1837" s="297" t="s">
        <v>2452</v>
      </c>
      <c r="H1837" s="297" t="s">
        <v>2450</v>
      </c>
      <c r="I1837" s="431" t="s">
        <v>2059</v>
      </c>
      <c r="J1837" s="297" t="s">
        <v>1377</v>
      </c>
      <c r="K1837" s="130">
        <v>11</v>
      </c>
      <c r="L1837" s="130">
        <v>11</v>
      </c>
      <c r="M1837" s="307">
        <v>24580</v>
      </c>
      <c r="N1837" s="131"/>
      <c r="O1837" s="308"/>
      <c r="P1837" s="307"/>
      <c r="Q1837" s="308">
        <v>12</v>
      </c>
      <c r="R1837" s="308">
        <v>12</v>
      </c>
    </row>
    <row r="1838" spans="1:18" s="40" customFormat="1" ht="24" x14ac:dyDescent="0.2">
      <c r="A1838" s="322" t="s">
        <v>2048</v>
      </c>
      <c r="B1838" s="295" t="s">
        <v>8075</v>
      </c>
      <c r="C1838" s="297" t="s">
        <v>153</v>
      </c>
      <c r="D1838" s="297" t="s">
        <v>2425</v>
      </c>
      <c r="E1838" s="440">
        <v>1100</v>
      </c>
      <c r="F1838" s="297" t="s">
        <v>2453</v>
      </c>
      <c r="G1838" s="297" t="s">
        <v>2454</v>
      </c>
      <c r="H1838" s="297" t="s">
        <v>2111</v>
      </c>
      <c r="I1838" s="297" t="s">
        <v>2137</v>
      </c>
      <c r="J1838" s="297" t="s">
        <v>2111</v>
      </c>
      <c r="K1838" s="130">
        <v>5</v>
      </c>
      <c r="L1838" s="130">
        <v>5</v>
      </c>
      <c r="M1838" s="307">
        <v>6295</v>
      </c>
      <c r="N1838" s="131"/>
      <c r="O1838" s="308"/>
      <c r="P1838" s="307"/>
      <c r="Q1838" s="308">
        <v>12</v>
      </c>
      <c r="R1838" s="308">
        <v>12</v>
      </c>
    </row>
    <row r="1839" spans="1:18" s="40" customFormat="1" ht="24" x14ac:dyDescent="0.2">
      <c r="A1839" s="322" t="s">
        <v>2048</v>
      </c>
      <c r="B1839" s="312" t="s">
        <v>8077</v>
      </c>
      <c r="C1839" s="297" t="s">
        <v>153</v>
      </c>
      <c r="D1839" s="297" t="s">
        <v>866</v>
      </c>
      <c r="E1839" s="440">
        <v>5500</v>
      </c>
      <c r="F1839" s="297" t="s">
        <v>2455</v>
      </c>
      <c r="G1839" s="297" t="s">
        <v>2456</v>
      </c>
      <c r="H1839" s="297" t="s">
        <v>2058</v>
      </c>
      <c r="I1839" s="297" t="s">
        <v>2059</v>
      </c>
      <c r="J1839" s="297" t="s">
        <v>1377</v>
      </c>
      <c r="K1839" s="130">
        <v>1</v>
      </c>
      <c r="L1839" s="130">
        <v>1</v>
      </c>
      <c r="M1839" s="307">
        <v>5717.8</v>
      </c>
      <c r="N1839" s="131"/>
      <c r="O1839" s="308"/>
      <c r="P1839" s="307"/>
      <c r="Q1839" s="308">
        <v>12</v>
      </c>
      <c r="R1839" s="308">
        <v>12</v>
      </c>
    </row>
    <row r="1840" spans="1:18" s="40" customFormat="1" ht="24" x14ac:dyDescent="0.2">
      <c r="A1840" s="322" t="s">
        <v>2048</v>
      </c>
      <c r="B1840" s="312" t="s">
        <v>8077</v>
      </c>
      <c r="C1840" s="297" t="s">
        <v>153</v>
      </c>
      <c r="D1840" s="297" t="s">
        <v>579</v>
      </c>
      <c r="E1840" s="440">
        <v>2500</v>
      </c>
      <c r="F1840" s="297" t="s">
        <v>2457</v>
      </c>
      <c r="G1840" s="297" t="s">
        <v>2458</v>
      </c>
      <c r="H1840" s="297" t="s">
        <v>579</v>
      </c>
      <c r="I1840" s="431" t="s">
        <v>2052</v>
      </c>
      <c r="J1840" s="297" t="s">
        <v>1377</v>
      </c>
      <c r="K1840" s="130">
        <v>10</v>
      </c>
      <c r="L1840" s="130">
        <v>10</v>
      </c>
      <c r="M1840" s="307">
        <v>27715.530000000002</v>
      </c>
      <c r="N1840" s="131"/>
      <c r="O1840" s="308"/>
      <c r="P1840" s="307"/>
      <c r="Q1840" s="308">
        <v>12</v>
      </c>
      <c r="R1840" s="308">
        <v>12</v>
      </c>
    </row>
    <row r="1841" spans="1:18" s="40" customFormat="1" ht="24" x14ac:dyDescent="0.2">
      <c r="A1841" s="322" t="s">
        <v>2048</v>
      </c>
      <c r="B1841" s="295" t="s">
        <v>8075</v>
      </c>
      <c r="C1841" s="297" t="s">
        <v>153</v>
      </c>
      <c r="D1841" s="297" t="s">
        <v>586</v>
      </c>
      <c r="E1841" s="440">
        <v>2000</v>
      </c>
      <c r="F1841" s="297" t="s">
        <v>2459</v>
      </c>
      <c r="G1841" s="297" t="s">
        <v>2460</v>
      </c>
      <c r="H1841" s="297" t="s">
        <v>586</v>
      </c>
      <c r="I1841" s="431" t="s">
        <v>2059</v>
      </c>
      <c r="J1841" s="297" t="s">
        <v>1377</v>
      </c>
      <c r="K1841" s="130">
        <v>12</v>
      </c>
      <c r="L1841" s="130">
        <v>12</v>
      </c>
      <c r="M1841" s="307">
        <v>26760</v>
      </c>
      <c r="N1841" s="131"/>
      <c r="O1841" s="308"/>
      <c r="P1841" s="307"/>
      <c r="Q1841" s="308">
        <v>12</v>
      </c>
      <c r="R1841" s="308">
        <v>12</v>
      </c>
    </row>
    <row r="1842" spans="1:18" s="40" customFormat="1" ht="24" x14ac:dyDescent="0.2">
      <c r="A1842" s="322" t="s">
        <v>2048</v>
      </c>
      <c r="B1842" s="312" t="s">
        <v>8077</v>
      </c>
      <c r="C1842" s="297" t="s">
        <v>153</v>
      </c>
      <c r="D1842" s="297" t="s">
        <v>590</v>
      </c>
      <c r="E1842" s="440">
        <v>4000</v>
      </c>
      <c r="F1842" s="297" t="s">
        <v>2461</v>
      </c>
      <c r="G1842" s="297" t="s">
        <v>2462</v>
      </c>
      <c r="H1842" s="297" t="s">
        <v>2153</v>
      </c>
      <c r="I1842" s="431" t="s">
        <v>2059</v>
      </c>
      <c r="J1842" s="297">
        <v>0</v>
      </c>
      <c r="K1842" s="130">
        <v>1</v>
      </c>
      <c r="L1842" s="130">
        <v>1</v>
      </c>
      <c r="M1842" s="307">
        <v>4511.13</v>
      </c>
      <c r="N1842" s="131"/>
      <c r="O1842" s="308"/>
      <c r="P1842" s="307"/>
      <c r="Q1842" s="308">
        <v>12</v>
      </c>
      <c r="R1842" s="308">
        <v>12</v>
      </c>
    </row>
    <row r="1843" spans="1:18" s="40" customFormat="1" ht="24" x14ac:dyDescent="0.2">
      <c r="A1843" s="322" t="s">
        <v>2048</v>
      </c>
      <c r="B1843" s="312" t="s">
        <v>8077</v>
      </c>
      <c r="C1843" s="297" t="s">
        <v>153</v>
      </c>
      <c r="D1843" s="297" t="s">
        <v>2053</v>
      </c>
      <c r="E1843" s="440">
        <v>1600</v>
      </c>
      <c r="F1843" s="297" t="s">
        <v>2463</v>
      </c>
      <c r="G1843" s="297" t="s">
        <v>2464</v>
      </c>
      <c r="H1843" s="297" t="s">
        <v>579</v>
      </c>
      <c r="I1843" s="431" t="s">
        <v>2052</v>
      </c>
      <c r="J1843" s="297" t="s">
        <v>1377</v>
      </c>
      <c r="K1843" s="130">
        <v>1</v>
      </c>
      <c r="L1843" s="130">
        <v>1</v>
      </c>
      <c r="M1843" s="307">
        <v>1700.8</v>
      </c>
      <c r="N1843" s="131"/>
      <c r="O1843" s="308"/>
      <c r="P1843" s="307"/>
      <c r="Q1843" s="308">
        <v>12</v>
      </c>
      <c r="R1843" s="308">
        <v>12</v>
      </c>
    </row>
    <row r="1844" spans="1:18" s="40" customFormat="1" ht="24" x14ac:dyDescent="0.2">
      <c r="A1844" s="322" t="s">
        <v>2048</v>
      </c>
      <c r="B1844" s="295" t="s">
        <v>8075</v>
      </c>
      <c r="C1844" s="297" t="s">
        <v>153</v>
      </c>
      <c r="D1844" s="297" t="s">
        <v>648</v>
      </c>
      <c r="E1844" s="440">
        <v>1100</v>
      </c>
      <c r="F1844" s="297" t="s">
        <v>2465</v>
      </c>
      <c r="G1844" s="297" t="s">
        <v>2466</v>
      </c>
      <c r="H1844" s="297" t="s">
        <v>2111</v>
      </c>
      <c r="I1844" s="297" t="s">
        <v>2137</v>
      </c>
      <c r="J1844" s="297" t="s">
        <v>2111</v>
      </c>
      <c r="K1844" s="130">
        <v>12</v>
      </c>
      <c r="L1844" s="130">
        <v>12</v>
      </c>
      <c r="M1844" s="307">
        <v>14988</v>
      </c>
      <c r="N1844" s="131"/>
      <c r="O1844" s="308"/>
      <c r="P1844" s="307"/>
      <c r="Q1844" s="308">
        <v>12</v>
      </c>
      <c r="R1844" s="308">
        <v>12</v>
      </c>
    </row>
    <row r="1845" spans="1:18" s="40" customFormat="1" ht="24" x14ac:dyDescent="0.2">
      <c r="A1845" s="322" t="s">
        <v>2048</v>
      </c>
      <c r="B1845" s="312" t="s">
        <v>8077</v>
      </c>
      <c r="C1845" s="297" t="s">
        <v>153</v>
      </c>
      <c r="D1845" s="297" t="s">
        <v>2088</v>
      </c>
      <c r="E1845" s="440">
        <v>4000</v>
      </c>
      <c r="F1845" s="297" t="s">
        <v>2467</v>
      </c>
      <c r="G1845" s="297" t="s">
        <v>2468</v>
      </c>
      <c r="H1845" s="297" t="s">
        <v>2088</v>
      </c>
      <c r="I1845" s="297" t="s">
        <v>2059</v>
      </c>
      <c r="J1845" s="297" t="s">
        <v>1377</v>
      </c>
      <c r="K1845" s="130">
        <v>8</v>
      </c>
      <c r="L1845" s="130">
        <v>8</v>
      </c>
      <c r="M1845" s="307">
        <v>34042.400000000001</v>
      </c>
      <c r="N1845" s="131"/>
      <c r="O1845" s="308"/>
      <c r="P1845" s="307"/>
      <c r="Q1845" s="308">
        <v>12</v>
      </c>
      <c r="R1845" s="308">
        <v>12</v>
      </c>
    </row>
    <row r="1846" spans="1:18" s="40" customFormat="1" ht="24" x14ac:dyDescent="0.2">
      <c r="A1846" s="322" t="s">
        <v>2048</v>
      </c>
      <c r="B1846" s="295" t="s">
        <v>8075</v>
      </c>
      <c r="C1846" s="297" t="s">
        <v>153</v>
      </c>
      <c r="D1846" s="297" t="s">
        <v>579</v>
      </c>
      <c r="E1846" s="440">
        <v>1100</v>
      </c>
      <c r="F1846" s="297" t="s">
        <v>2469</v>
      </c>
      <c r="G1846" s="297" t="s">
        <v>2470</v>
      </c>
      <c r="H1846" s="297" t="s">
        <v>579</v>
      </c>
      <c r="I1846" s="431" t="s">
        <v>2052</v>
      </c>
      <c r="J1846" s="297" t="s">
        <v>1377</v>
      </c>
      <c r="K1846" s="130">
        <v>12</v>
      </c>
      <c r="L1846" s="130">
        <v>12</v>
      </c>
      <c r="M1846" s="307">
        <v>14988</v>
      </c>
      <c r="N1846" s="131"/>
      <c r="O1846" s="308"/>
      <c r="P1846" s="307"/>
      <c r="Q1846" s="308">
        <v>12</v>
      </c>
      <c r="R1846" s="308">
        <v>12</v>
      </c>
    </row>
    <row r="1847" spans="1:18" s="40" customFormat="1" ht="24" x14ac:dyDescent="0.2">
      <c r="A1847" s="322" t="s">
        <v>2048</v>
      </c>
      <c r="B1847" s="312" t="s">
        <v>8077</v>
      </c>
      <c r="C1847" s="297" t="s">
        <v>153</v>
      </c>
      <c r="D1847" s="297" t="s">
        <v>579</v>
      </c>
      <c r="E1847" s="440">
        <v>2500</v>
      </c>
      <c r="F1847" s="297" t="s">
        <v>2471</v>
      </c>
      <c r="G1847" s="297" t="s">
        <v>2472</v>
      </c>
      <c r="H1847" s="297" t="s">
        <v>579</v>
      </c>
      <c r="I1847" s="431" t="s">
        <v>2052</v>
      </c>
      <c r="J1847" s="297" t="s">
        <v>1377</v>
      </c>
      <c r="K1847" s="130">
        <v>4</v>
      </c>
      <c r="L1847" s="130">
        <v>4</v>
      </c>
      <c r="M1847" s="307">
        <v>11164.53</v>
      </c>
      <c r="N1847" s="131"/>
      <c r="O1847" s="308"/>
      <c r="P1847" s="307"/>
      <c r="Q1847" s="308">
        <v>12</v>
      </c>
      <c r="R1847" s="308">
        <v>12</v>
      </c>
    </row>
    <row r="1848" spans="1:18" s="40" customFormat="1" ht="24" x14ac:dyDescent="0.2">
      <c r="A1848" s="322" t="s">
        <v>2048</v>
      </c>
      <c r="B1848" s="312" t="s">
        <v>8077</v>
      </c>
      <c r="C1848" s="297" t="s">
        <v>153</v>
      </c>
      <c r="D1848" s="297" t="s">
        <v>682</v>
      </c>
      <c r="E1848" s="440">
        <v>8000</v>
      </c>
      <c r="F1848" s="297" t="s">
        <v>2473</v>
      </c>
      <c r="G1848" s="297" t="s">
        <v>2474</v>
      </c>
      <c r="H1848" s="297" t="s">
        <v>2066</v>
      </c>
      <c r="I1848" s="431" t="s">
        <v>2059</v>
      </c>
      <c r="J1848" s="297" t="s">
        <v>1377</v>
      </c>
      <c r="K1848" s="130">
        <v>1</v>
      </c>
      <c r="L1848" s="130">
        <v>1</v>
      </c>
      <c r="M1848" s="307">
        <v>8217.7999999999993</v>
      </c>
      <c r="N1848" s="131"/>
      <c r="O1848" s="308"/>
      <c r="P1848" s="307"/>
      <c r="Q1848" s="308">
        <v>12</v>
      </c>
      <c r="R1848" s="308">
        <v>12</v>
      </c>
    </row>
    <row r="1849" spans="1:18" s="40" customFormat="1" ht="24" x14ac:dyDescent="0.2">
      <c r="A1849" s="322" t="s">
        <v>2048</v>
      </c>
      <c r="B1849" s="312" t="s">
        <v>8077</v>
      </c>
      <c r="C1849" s="297" t="s">
        <v>153</v>
      </c>
      <c r="D1849" s="297" t="s">
        <v>2053</v>
      </c>
      <c r="E1849" s="440">
        <v>3000</v>
      </c>
      <c r="F1849" s="297" t="s">
        <v>2475</v>
      </c>
      <c r="G1849" s="297" t="s">
        <v>2476</v>
      </c>
      <c r="H1849" s="297" t="s">
        <v>579</v>
      </c>
      <c r="I1849" s="431" t="s">
        <v>2052</v>
      </c>
      <c r="J1849" s="297" t="s">
        <v>1377</v>
      </c>
      <c r="K1849" s="130">
        <v>3</v>
      </c>
      <c r="L1849" s="130">
        <v>3</v>
      </c>
      <c r="M1849" s="307">
        <v>9853.4</v>
      </c>
      <c r="N1849" s="131"/>
      <c r="O1849" s="308"/>
      <c r="P1849" s="307"/>
      <c r="Q1849" s="308">
        <v>12</v>
      </c>
      <c r="R1849" s="308">
        <v>12</v>
      </c>
    </row>
    <row r="1850" spans="1:18" s="40" customFormat="1" ht="24" x14ac:dyDescent="0.2">
      <c r="A1850" s="322" t="s">
        <v>2048</v>
      </c>
      <c r="B1850" s="312" t="s">
        <v>8077</v>
      </c>
      <c r="C1850" s="297" t="s">
        <v>153</v>
      </c>
      <c r="D1850" s="297" t="s">
        <v>2477</v>
      </c>
      <c r="E1850" s="440">
        <v>12900</v>
      </c>
      <c r="F1850" s="297" t="s">
        <v>2478</v>
      </c>
      <c r="G1850" s="297" t="s">
        <v>2479</v>
      </c>
      <c r="H1850" s="297" t="s">
        <v>2066</v>
      </c>
      <c r="I1850" s="431" t="s">
        <v>2059</v>
      </c>
      <c r="J1850" s="297" t="s">
        <v>1377</v>
      </c>
      <c r="K1850" s="130">
        <v>3</v>
      </c>
      <c r="L1850" s="130">
        <v>3</v>
      </c>
      <c r="M1850" s="307">
        <v>39553.4</v>
      </c>
      <c r="N1850" s="131"/>
      <c r="O1850" s="308"/>
      <c r="P1850" s="307"/>
      <c r="Q1850" s="308">
        <v>12</v>
      </c>
      <c r="R1850" s="308">
        <v>12</v>
      </c>
    </row>
    <row r="1851" spans="1:18" s="40" customFormat="1" ht="24" x14ac:dyDescent="0.2">
      <c r="A1851" s="322" t="s">
        <v>2048</v>
      </c>
      <c r="B1851" s="295" t="s">
        <v>8075</v>
      </c>
      <c r="C1851" s="297" t="s">
        <v>153</v>
      </c>
      <c r="D1851" s="297" t="s">
        <v>586</v>
      </c>
      <c r="E1851" s="440">
        <v>2000</v>
      </c>
      <c r="F1851" s="297" t="s">
        <v>2480</v>
      </c>
      <c r="G1851" s="297" t="s">
        <v>2481</v>
      </c>
      <c r="H1851" s="297" t="s">
        <v>586</v>
      </c>
      <c r="I1851" s="297" t="s">
        <v>2059</v>
      </c>
      <c r="J1851" s="297" t="s">
        <v>1377</v>
      </c>
      <c r="K1851" s="130">
        <v>4</v>
      </c>
      <c r="L1851" s="130">
        <v>4</v>
      </c>
      <c r="M1851" s="307">
        <v>8720</v>
      </c>
      <c r="N1851" s="131"/>
      <c r="O1851" s="308"/>
      <c r="P1851" s="307"/>
      <c r="Q1851" s="308">
        <v>12</v>
      </c>
      <c r="R1851" s="308">
        <v>12</v>
      </c>
    </row>
    <row r="1852" spans="1:18" s="40" customFormat="1" ht="24" x14ac:dyDescent="0.2">
      <c r="A1852" s="322" t="s">
        <v>2048</v>
      </c>
      <c r="B1852" s="312" t="s">
        <v>8077</v>
      </c>
      <c r="C1852" s="297" t="s">
        <v>153</v>
      </c>
      <c r="D1852" s="297" t="s">
        <v>2053</v>
      </c>
      <c r="E1852" s="440">
        <v>1500</v>
      </c>
      <c r="F1852" s="297" t="s">
        <v>2482</v>
      </c>
      <c r="G1852" s="297" t="s">
        <v>2483</v>
      </c>
      <c r="H1852" s="297" t="s">
        <v>579</v>
      </c>
      <c r="I1852" s="431" t="s">
        <v>2052</v>
      </c>
      <c r="J1852" s="297" t="s">
        <v>1377</v>
      </c>
      <c r="K1852" s="130">
        <v>8</v>
      </c>
      <c r="L1852" s="130">
        <v>8</v>
      </c>
      <c r="M1852" s="307">
        <v>13536.66</v>
      </c>
      <c r="N1852" s="131"/>
      <c r="O1852" s="308"/>
      <c r="P1852" s="307"/>
      <c r="Q1852" s="308">
        <v>12</v>
      </c>
      <c r="R1852" s="308">
        <v>12</v>
      </c>
    </row>
    <row r="1853" spans="1:18" s="40" customFormat="1" ht="24" x14ac:dyDescent="0.2">
      <c r="A1853" s="322" t="s">
        <v>2048</v>
      </c>
      <c r="B1853" s="312" t="s">
        <v>8077</v>
      </c>
      <c r="C1853" s="297" t="s">
        <v>153</v>
      </c>
      <c r="D1853" s="297" t="s">
        <v>2053</v>
      </c>
      <c r="E1853" s="440">
        <v>1600</v>
      </c>
      <c r="F1853" s="297" t="s">
        <v>2484</v>
      </c>
      <c r="G1853" s="297" t="s">
        <v>2485</v>
      </c>
      <c r="H1853" s="297" t="s">
        <v>2111</v>
      </c>
      <c r="I1853" s="297" t="s">
        <v>2137</v>
      </c>
      <c r="J1853" s="297" t="s">
        <v>2111</v>
      </c>
      <c r="K1853" s="130">
        <v>1</v>
      </c>
      <c r="L1853" s="130">
        <v>1</v>
      </c>
      <c r="M1853" s="307">
        <v>1726</v>
      </c>
      <c r="N1853" s="131"/>
      <c r="O1853" s="308"/>
      <c r="P1853" s="307"/>
      <c r="Q1853" s="308">
        <v>12</v>
      </c>
      <c r="R1853" s="308">
        <v>12</v>
      </c>
    </row>
    <row r="1854" spans="1:18" s="40" customFormat="1" ht="24" x14ac:dyDescent="0.2">
      <c r="A1854" s="322" t="s">
        <v>2048</v>
      </c>
      <c r="B1854" s="295" t="s">
        <v>8075</v>
      </c>
      <c r="C1854" s="297" t="s">
        <v>153</v>
      </c>
      <c r="D1854" s="297" t="s">
        <v>736</v>
      </c>
      <c r="E1854" s="440">
        <v>1200</v>
      </c>
      <c r="F1854" s="297" t="s">
        <v>2486</v>
      </c>
      <c r="G1854" s="297" t="s">
        <v>2487</v>
      </c>
      <c r="H1854" s="297" t="s">
        <v>2130</v>
      </c>
      <c r="I1854" s="431" t="s">
        <v>2059</v>
      </c>
      <c r="J1854" s="297" t="s">
        <v>1377</v>
      </c>
      <c r="K1854" s="130">
        <v>11</v>
      </c>
      <c r="L1854" s="130">
        <v>11</v>
      </c>
      <c r="M1854" s="307">
        <v>14919.75</v>
      </c>
      <c r="N1854" s="131"/>
      <c r="O1854" s="308"/>
      <c r="P1854" s="307"/>
      <c r="Q1854" s="308">
        <v>12</v>
      </c>
      <c r="R1854" s="308">
        <v>12</v>
      </c>
    </row>
    <row r="1855" spans="1:18" s="40" customFormat="1" ht="24" x14ac:dyDescent="0.2">
      <c r="A1855" s="322" t="s">
        <v>2048</v>
      </c>
      <c r="B1855" s="312" t="s">
        <v>8077</v>
      </c>
      <c r="C1855" s="297" t="s">
        <v>153</v>
      </c>
      <c r="D1855" s="297" t="s">
        <v>586</v>
      </c>
      <c r="E1855" s="440">
        <v>4000</v>
      </c>
      <c r="F1855" s="297" t="s">
        <v>2488</v>
      </c>
      <c r="G1855" s="297" t="s">
        <v>2489</v>
      </c>
      <c r="H1855" s="297" t="s">
        <v>586</v>
      </c>
      <c r="I1855" s="431" t="s">
        <v>2059</v>
      </c>
      <c r="J1855" s="297" t="s">
        <v>1377</v>
      </c>
      <c r="K1855" s="130">
        <v>12</v>
      </c>
      <c r="L1855" s="130">
        <v>12</v>
      </c>
      <c r="M1855" s="307">
        <v>51206.93</v>
      </c>
      <c r="N1855" s="131"/>
      <c r="O1855" s="308"/>
      <c r="P1855" s="307"/>
      <c r="Q1855" s="308">
        <v>12</v>
      </c>
      <c r="R1855" s="308">
        <v>12</v>
      </c>
    </row>
    <row r="1856" spans="1:18" s="40" customFormat="1" ht="24" x14ac:dyDescent="0.2">
      <c r="A1856" s="322" t="s">
        <v>2048</v>
      </c>
      <c r="B1856" s="312" t="s">
        <v>8077</v>
      </c>
      <c r="C1856" s="297" t="s">
        <v>153</v>
      </c>
      <c r="D1856" s="297" t="s">
        <v>586</v>
      </c>
      <c r="E1856" s="440">
        <v>4000</v>
      </c>
      <c r="F1856" s="297" t="s">
        <v>2490</v>
      </c>
      <c r="G1856" s="297" t="s">
        <v>2491</v>
      </c>
      <c r="H1856" s="297" t="s">
        <v>586</v>
      </c>
      <c r="I1856" s="297" t="s">
        <v>2059</v>
      </c>
      <c r="J1856" s="297" t="s">
        <v>1377</v>
      </c>
      <c r="K1856" s="130">
        <v>6</v>
      </c>
      <c r="L1856" s="130">
        <v>6</v>
      </c>
      <c r="M1856" s="307">
        <v>28186.799999999999</v>
      </c>
      <c r="N1856" s="131"/>
      <c r="O1856" s="308"/>
      <c r="P1856" s="307"/>
      <c r="Q1856" s="308">
        <v>12</v>
      </c>
      <c r="R1856" s="308">
        <v>12</v>
      </c>
    </row>
    <row r="1857" spans="1:18" s="40" customFormat="1" ht="24" x14ac:dyDescent="0.2">
      <c r="A1857" s="322" t="s">
        <v>2048</v>
      </c>
      <c r="B1857" s="312" t="s">
        <v>8077</v>
      </c>
      <c r="C1857" s="297" t="s">
        <v>153</v>
      </c>
      <c r="D1857" s="297" t="s">
        <v>682</v>
      </c>
      <c r="E1857" s="440">
        <v>9000</v>
      </c>
      <c r="F1857" s="297" t="s">
        <v>2492</v>
      </c>
      <c r="G1857" s="297" t="s">
        <v>2493</v>
      </c>
      <c r="H1857" s="297" t="s">
        <v>2066</v>
      </c>
      <c r="I1857" s="297" t="s">
        <v>2059</v>
      </c>
      <c r="J1857" s="297" t="s">
        <v>1377</v>
      </c>
      <c r="K1857" s="130">
        <v>1</v>
      </c>
      <c r="L1857" s="130">
        <v>1</v>
      </c>
      <c r="M1857" s="307">
        <v>9217.7999999999993</v>
      </c>
      <c r="N1857" s="131"/>
      <c r="O1857" s="308"/>
      <c r="P1857" s="307"/>
      <c r="Q1857" s="308">
        <v>12</v>
      </c>
      <c r="R1857" s="308">
        <v>12</v>
      </c>
    </row>
    <row r="1858" spans="1:18" s="40" customFormat="1" ht="24" x14ac:dyDescent="0.2">
      <c r="A1858" s="322" t="s">
        <v>2048</v>
      </c>
      <c r="B1858" s="312" t="s">
        <v>8077</v>
      </c>
      <c r="C1858" s="297" t="s">
        <v>153</v>
      </c>
      <c r="D1858" s="297" t="s">
        <v>682</v>
      </c>
      <c r="E1858" s="440">
        <v>8000</v>
      </c>
      <c r="F1858" s="297" t="s">
        <v>2494</v>
      </c>
      <c r="G1858" s="297" t="s">
        <v>2495</v>
      </c>
      <c r="H1858" s="297" t="s">
        <v>2066</v>
      </c>
      <c r="I1858" s="431" t="s">
        <v>2059</v>
      </c>
      <c r="J1858" s="297" t="s">
        <v>1377</v>
      </c>
      <c r="K1858" s="130">
        <v>7</v>
      </c>
      <c r="L1858" s="130">
        <v>7</v>
      </c>
      <c r="M1858" s="307">
        <v>57917.93</v>
      </c>
      <c r="N1858" s="131"/>
      <c r="O1858" s="308"/>
      <c r="P1858" s="307"/>
      <c r="Q1858" s="308">
        <v>12</v>
      </c>
      <c r="R1858" s="308">
        <v>12</v>
      </c>
    </row>
    <row r="1859" spans="1:18" s="40" customFormat="1" ht="24" x14ac:dyDescent="0.2">
      <c r="A1859" s="322" t="s">
        <v>2048</v>
      </c>
      <c r="B1859" s="295" t="s">
        <v>8075</v>
      </c>
      <c r="C1859" s="297" t="s">
        <v>153</v>
      </c>
      <c r="D1859" s="297" t="s">
        <v>1351</v>
      </c>
      <c r="E1859" s="440">
        <v>2000</v>
      </c>
      <c r="F1859" s="297" t="s">
        <v>2496</v>
      </c>
      <c r="G1859" s="297" t="s">
        <v>2497</v>
      </c>
      <c r="H1859" s="297" t="s">
        <v>665</v>
      </c>
      <c r="I1859" s="431" t="s">
        <v>2059</v>
      </c>
      <c r="J1859" s="297" t="s">
        <v>314</v>
      </c>
      <c r="K1859" s="130">
        <v>12</v>
      </c>
      <c r="L1859" s="130">
        <v>12</v>
      </c>
      <c r="M1859" s="307">
        <v>26760</v>
      </c>
      <c r="N1859" s="131"/>
      <c r="O1859" s="308"/>
      <c r="P1859" s="307"/>
      <c r="Q1859" s="308">
        <v>12</v>
      </c>
      <c r="R1859" s="308">
        <v>12</v>
      </c>
    </row>
    <row r="1860" spans="1:18" s="40" customFormat="1" ht="24" x14ac:dyDescent="0.2">
      <c r="A1860" s="322" t="s">
        <v>2048</v>
      </c>
      <c r="B1860" s="295" t="s">
        <v>8075</v>
      </c>
      <c r="C1860" s="297" t="s">
        <v>153</v>
      </c>
      <c r="D1860" s="297" t="s">
        <v>586</v>
      </c>
      <c r="E1860" s="440">
        <v>2200</v>
      </c>
      <c r="F1860" s="297" t="s">
        <v>2498</v>
      </c>
      <c r="G1860" s="297" t="s">
        <v>2499</v>
      </c>
      <c r="H1860" s="297" t="s">
        <v>586</v>
      </c>
      <c r="I1860" s="431" t="s">
        <v>2059</v>
      </c>
      <c r="J1860" s="297" t="s">
        <v>1377</v>
      </c>
      <c r="K1860" s="130">
        <v>12</v>
      </c>
      <c r="L1860" s="130">
        <v>12</v>
      </c>
      <c r="M1860" s="307">
        <v>29376</v>
      </c>
      <c r="N1860" s="131"/>
      <c r="O1860" s="308"/>
      <c r="P1860" s="307"/>
      <c r="Q1860" s="308">
        <v>12</v>
      </c>
      <c r="R1860" s="308">
        <v>12</v>
      </c>
    </row>
    <row r="1861" spans="1:18" s="40" customFormat="1" ht="24" x14ac:dyDescent="0.2">
      <c r="A1861" s="322" t="s">
        <v>2048</v>
      </c>
      <c r="B1861" s="295" t="s">
        <v>8075</v>
      </c>
      <c r="C1861" s="297" t="s">
        <v>153</v>
      </c>
      <c r="D1861" s="297" t="s">
        <v>736</v>
      </c>
      <c r="E1861" s="440">
        <v>1500</v>
      </c>
      <c r="F1861" s="297" t="s">
        <v>2500</v>
      </c>
      <c r="G1861" s="297" t="s">
        <v>2501</v>
      </c>
      <c r="H1861" s="297" t="s">
        <v>2502</v>
      </c>
      <c r="I1861" s="297" t="s">
        <v>2052</v>
      </c>
      <c r="J1861" s="297" t="s">
        <v>1377</v>
      </c>
      <c r="K1861" s="130">
        <v>3</v>
      </c>
      <c r="L1861" s="130">
        <v>3</v>
      </c>
      <c r="M1861" s="307">
        <v>5005</v>
      </c>
      <c r="N1861" s="131"/>
      <c r="O1861" s="308"/>
      <c r="P1861" s="307"/>
      <c r="Q1861" s="308">
        <v>12</v>
      </c>
      <c r="R1861" s="308">
        <v>12</v>
      </c>
    </row>
    <row r="1862" spans="1:18" s="40" customFormat="1" ht="24" x14ac:dyDescent="0.2">
      <c r="A1862" s="322" t="s">
        <v>2048</v>
      </c>
      <c r="B1862" s="295" t="s">
        <v>8075</v>
      </c>
      <c r="C1862" s="297" t="s">
        <v>153</v>
      </c>
      <c r="D1862" s="297" t="s">
        <v>2425</v>
      </c>
      <c r="E1862" s="440">
        <v>1500</v>
      </c>
      <c r="F1862" s="297" t="s">
        <v>2503</v>
      </c>
      <c r="G1862" s="297" t="s">
        <v>2504</v>
      </c>
      <c r="H1862" s="297" t="s">
        <v>2111</v>
      </c>
      <c r="I1862" s="297" t="s">
        <v>2137</v>
      </c>
      <c r="J1862" s="297" t="s">
        <v>2111</v>
      </c>
      <c r="K1862" s="130">
        <v>12</v>
      </c>
      <c r="L1862" s="130">
        <v>12</v>
      </c>
      <c r="M1862" s="307">
        <v>20220</v>
      </c>
      <c r="N1862" s="131"/>
      <c r="O1862" s="308"/>
      <c r="P1862" s="307"/>
      <c r="Q1862" s="308">
        <v>12</v>
      </c>
      <c r="R1862" s="308">
        <v>12</v>
      </c>
    </row>
    <row r="1863" spans="1:18" s="40" customFormat="1" ht="24" x14ac:dyDescent="0.2">
      <c r="A1863" s="322" t="s">
        <v>2048</v>
      </c>
      <c r="B1863" s="312" t="s">
        <v>8077</v>
      </c>
      <c r="C1863" s="297" t="s">
        <v>153</v>
      </c>
      <c r="D1863" s="297" t="s">
        <v>579</v>
      </c>
      <c r="E1863" s="440">
        <v>2500</v>
      </c>
      <c r="F1863" s="297" t="s">
        <v>2505</v>
      </c>
      <c r="G1863" s="297" t="s">
        <v>2506</v>
      </c>
      <c r="H1863" s="297" t="s">
        <v>579</v>
      </c>
      <c r="I1863" s="431" t="s">
        <v>2052</v>
      </c>
      <c r="J1863" s="297" t="s">
        <v>1377</v>
      </c>
      <c r="K1863" s="130">
        <v>8</v>
      </c>
      <c r="L1863" s="130">
        <v>8</v>
      </c>
      <c r="M1863" s="307">
        <v>21978.799999999999</v>
      </c>
      <c r="N1863" s="131"/>
      <c r="O1863" s="308"/>
      <c r="P1863" s="307"/>
      <c r="Q1863" s="308">
        <v>12</v>
      </c>
      <c r="R1863" s="308">
        <v>12</v>
      </c>
    </row>
    <row r="1864" spans="1:18" s="40" customFormat="1" ht="24" x14ac:dyDescent="0.2">
      <c r="A1864" s="322" t="s">
        <v>2048</v>
      </c>
      <c r="B1864" s="312" t="s">
        <v>8077</v>
      </c>
      <c r="C1864" s="297" t="s">
        <v>153</v>
      </c>
      <c r="D1864" s="297" t="s">
        <v>597</v>
      </c>
      <c r="E1864" s="440">
        <v>4000</v>
      </c>
      <c r="F1864" s="297" t="s">
        <v>2507</v>
      </c>
      <c r="G1864" s="297" t="s">
        <v>2508</v>
      </c>
      <c r="H1864" s="297" t="s">
        <v>597</v>
      </c>
      <c r="I1864" s="431" t="s">
        <v>2059</v>
      </c>
      <c r="J1864" s="297" t="s">
        <v>1377</v>
      </c>
      <c r="K1864" s="130">
        <v>1</v>
      </c>
      <c r="L1864" s="130">
        <v>1</v>
      </c>
      <c r="M1864" s="307">
        <v>4217.8</v>
      </c>
      <c r="N1864" s="131"/>
      <c r="O1864" s="308"/>
      <c r="P1864" s="307"/>
      <c r="Q1864" s="308">
        <v>12</v>
      </c>
      <c r="R1864" s="308">
        <v>12</v>
      </c>
    </row>
    <row r="1865" spans="1:18" s="40" customFormat="1" ht="24" x14ac:dyDescent="0.2">
      <c r="A1865" s="322" t="s">
        <v>2048</v>
      </c>
      <c r="B1865" s="295" t="s">
        <v>8075</v>
      </c>
      <c r="C1865" s="297" t="s">
        <v>153</v>
      </c>
      <c r="D1865" s="297" t="s">
        <v>679</v>
      </c>
      <c r="E1865" s="440">
        <v>2500</v>
      </c>
      <c r="F1865" s="297" t="s">
        <v>2509</v>
      </c>
      <c r="G1865" s="297" t="s">
        <v>2510</v>
      </c>
      <c r="H1865" s="297" t="s">
        <v>2075</v>
      </c>
      <c r="I1865" s="431" t="s">
        <v>2059</v>
      </c>
      <c r="J1865" s="297" t="s">
        <v>1377</v>
      </c>
      <c r="K1865" s="130">
        <v>12</v>
      </c>
      <c r="L1865" s="130">
        <v>12</v>
      </c>
      <c r="M1865" s="307">
        <v>32785.46</v>
      </c>
      <c r="N1865" s="131"/>
      <c r="O1865" s="308"/>
      <c r="P1865" s="307"/>
      <c r="Q1865" s="308">
        <v>12</v>
      </c>
      <c r="R1865" s="308">
        <v>12</v>
      </c>
    </row>
    <row r="1866" spans="1:18" s="40" customFormat="1" ht="24" x14ac:dyDescent="0.2">
      <c r="A1866" s="322" t="s">
        <v>2048</v>
      </c>
      <c r="B1866" s="295" t="s">
        <v>8075</v>
      </c>
      <c r="C1866" s="297" t="s">
        <v>153</v>
      </c>
      <c r="D1866" s="297" t="s">
        <v>648</v>
      </c>
      <c r="E1866" s="440">
        <v>1200</v>
      </c>
      <c r="F1866" s="297" t="s">
        <v>2511</v>
      </c>
      <c r="G1866" s="297" t="s">
        <v>2512</v>
      </c>
      <c r="H1866" s="297" t="s">
        <v>2111</v>
      </c>
      <c r="I1866" s="297" t="s">
        <v>2137</v>
      </c>
      <c r="J1866" s="297" t="s">
        <v>2111</v>
      </c>
      <c r="K1866" s="130">
        <v>6</v>
      </c>
      <c r="L1866" s="130">
        <v>6</v>
      </c>
      <c r="M1866" s="307">
        <v>8148</v>
      </c>
      <c r="N1866" s="131"/>
      <c r="O1866" s="308"/>
      <c r="P1866" s="307"/>
      <c r="Q1866" s="308">
        <v>12</v>
      </c>
      <c r="R1866" s="308">
        <v>12</v>
      </c>
    </row>
    <row r="1867" spans="1:18" s="40" customFormat="1" ht="24" x14ac:dyDescent="0.2">
      <c r="A1867" s="322" t="s">
        <v>2048</v>
      </c>
      <c r="B1867" s="295" t="s">
        <v>8075</v>
      </c>
      <c r="C1867" s="297" t="s">
        <v>153</v>
      </c>
      <c r="D1867" s="297" t="s">
        <v>586</v>
      </c>
      <c r="E1867" s="440">
        <v>2100</v>
      </c>
      <c r="F1867" s="297" t="s">
        <v>2513</v>
      </c>
      <c r="G1867" s="297" t="s">
        <v>2514</v>
      </c>
      <c r="H1867" s="297" t="s">
        <v>586</v>
      </c>
      <c r="I1867" s="431" t="s">
        <v>2059</v>
      </c>
      <c r="J1867" s="297" t="s">
        <v>1377</v>
      </c>
      <c r="K1867" s="130">
        <v>12</v>
      </c>
      <c r="L1867" s="130">
        <v>12</v>
      </c>
      <c r="M1867" s="307">
        <v>28068</v>
      </c>
      <c r="N1867" s="131"/>
      <c r="O1867" s="308"/>
      <c r="P1867" s="307"/>
      <c r="Q1867" s="308">
        <v>12</v>
      </c>
      <c r="R1867" s="308">
        <v>12</v>
      </c>
    </row>
    <row r="1868" spans="1:18" s="40" customFormat="1" ht="24" x14ac:dyDescent="0.2">
      <c r="A1868" s="322" t="s">
        <v>2048</v>
      </c>
      <c r="B1868" s="312" t="s">
        <v>8077</v>
      </c>
      <c r="C1868" s="297" t="s">
        <v>153</v>
      </c>
      <c r="D1868" s="297" t="s">
        <v>586</v>
      </c>
      <c r="E1868" s="440">
        <v>4000</v>
      </c>
      <c r="F1868" s="297" t="s">
        <v>2515</v>
      </c>
      <c r="G1868" s="297" t="s">
        <v>2516</v>
      </c>
      <c r="H1868" s="297" t="s">
        <v>586</v>
      </c>
      <c r="I1868" s="431" t="s">
        <v>2059</v>
      </c>
      <c r="J1868" s="297" t="s">
        <v>1377</v>
      </c>
      <c r="K1868" s="130">
        <v>12</v>
      </c>
      <c r="L1868" s="130">
        <v>12</v>
      </c>
      <c r="M1868" s="307">
        <v>51206.93</v>
      </c>
      <c r="N1868" s="131"/>
      <c r="O1868" s="308"/>
      <c r="P1868" s="307"/>
      <c r="Q1868" s="308">
        <v>12</v>
      </c>
      <c r="R1868" s="308">
        <v>12</v>
      </c>
    </row>
    <row r="1869" spans="1:18" s="40" customFormat="1" ht="24" x14ac:dyDescent="0.2">
      <c r="A1869" s="322" t="s">
        <v>2048</v>
      </c>
      <c r="B1869" s="295" t="s">
        <v>8075</v>
      </c>
      <c r="C1869" s="297" t="s">
        <v>153</v>
      </c>
      <c r="D1869" s="297" t="s">
        <v>2290</v>
      </c>
      <c r="E1869" s="440">
        <v>4000</v>
      </c>
      <c r="F1869" s="297" t="s">
        <v>2517</v>
      </c>
      <c r="G1869" s="297" t="s">
        <v>2518</v>
      </c>
      <c r="H1869" s="297" t="s">
        <v>1050</v>
      </c>
      <c r="I1869" s="297" t="s">
        <v>2059</v>
      </c>
      <c r="J1869" s="297" t="s">
        <v>1377</v>
      </c>
      <c r="K1869" s="130">
        <v>8</v>
      </c>
      <c r="L1869" s="130">
        <v>8</v>
      </c>
      <c r="M1869" s="307">
        <v>34042.400000000001</v>
      </c>
      <c r="N1869" s="131"/>
      <c r="O1869" s="308"/>
      <c r="P1869" s="307"/>
      <c r="Q1869" s="308">
        <v>12</v>
      </c>
      <c r="R1869" s="308">
        <v>12</v>
      </c>
    </row>
    <row r="1870" spans="1:18" s="40" customFormat="1" ht="24" x14ac:dyDescent="0.2">
      <c r="A1870" s="322" t="s">
        <v>2048</v>
      </c>
      <c r="B1870" s="295" t="s">
        <v>8075</v>
      </c>
      <c r="C1870" s="297" t="s">
        <v>153</v>
      </c>
      <c r="D1870" s="297" t="s">
        <v>579</v>
      </c>
      <c r="E1870" s="440">
        <v>1500</v>
      </c>
      <c r="F1870" s="297" t="s">
        <v>2519</v>
      </c>
      <c r="G1870" s="297" t="s">
        <v>2520</v>
      </c>
      <c r="H1870" s="297" t="s">
        <v>579</v>
      </c>
      <c r="I1870" s="431" t="s">
        <v>2052</v>
      </c>
      <c r="J1870" s="297" t="s">
        <v>1377</v>
      </c>
      <c r="K1870" s="130">
        <v>1</v>
      </c>
      <c r="L1870" s="130">
        <v>1</v>
      </c>
      <c r="M1870" s="307">
        <v>1635</v>
      </c>
      <c r="N1870" s="131"/>
      <c r="O1870" s="308"/>
      <c r="P1870" s="307"/>
      <c r="Q1870" s="308">
        <v>12</v>
      </c>
      <c r="R1870" s="308">
        <v>12</v>
      </c>
    </row>
    <row r="1871" spans="1:18" s="40" customFormat="1" ht="24" x14ac:dyDescent="0.2">
      <c r="A1871" s="322" t="s">
        <v>2048</v>
      </c>
      <c r="B1871" s="295" t="s">
        <v>8075</v>
      </c>
      <c r="C1871" s="297" t="s">
        <v>153</v>
      </c>
      <c r="D1871" s="297" t="s">
        <v>590</v>
      </c>
      <c r="E1871" s="440">
        <v>2500</v>
      </c>
      <c r="F1871" s="297" t="s">
        <v>2521</v>
      </c>
      <c r="G1871" s="297" t="s">
        <v>2522</v>
      </c>
      <c r="H1871" s="297" t="s">
        <v>2153</v>
      </c>
      <c r="I1871" s="431" t="s">
        <v>2059</v>
      </c>
      <c r="J1871" s="297" t="s">
        <v>1377</v>
      </c>
      <c r="K1871" s="130">
        <v>3</v>
      </c>
      <c r="L1871" s="130">
        <v>3</v>
      </c>
      <c r="M1871" s="307">
        <v>8453.4</v>
      </c>
      <c r="N1871" s="131"/>
      <c r="O1871" s="308"/>
      <c r="P1871" s="307"/>
      <c r="Q1871" s="308">
        <v>12</v>
      </c>
      <c r="R1871" s="308">
        <v>12</v>
      </c>
    </row>
    <row r="1872" spans="1:18" s="40" customFormat="1" ht="24" x14ac:dyDescent="0.2">
      <c r="A1872" s="322" t="s">
        <v>2048</v>
      </c>
      <c r="B1872" s="312" t="s">
        <v>8077</v>
      </c>
      <c r="C1872" s="297" t="s">
        <v>153</v>
      </c>
      <c r="D1872" s="297" t="s">
        <v>2053</v>
      </c>
      <c r="E1872" s="440">
        <v>3000</v>
      </c>
      <c r="F1872" s="297" t="s">
        <v>2523</v>
      </c>
      <c r="G1872" s="297" t="s">
        <v>2524</v>
      </c>
      <c r="H1872" s="297" t="s">
        <v>2153</v>
      </c>
      <c r="I1872" s="431" t="s">
        <v>2059</v>
      </c>
      <c r="J1872" s="297" t="s">
        <v>1377</v>
      </c>
      <c r="K1872" s="130">
        <v>3</v>
      </c>
      <c r="L1872" s="130">
        <v>3</v>
      </c>
      <c r="M1872" s="307">
        <v>9853.4</v>
      </c>
      <c r="N1872" s="131"/>
      <c r="O1872" s="308"/>
      <c r="P1872" s="307"/>
      <c r="Q1872" s="308">
        <v>12</v>
      </c>
      <c r="R1872" s="308">
        <v>12</v>
      </c>
    </row>
    <row r="1873" spans="1:18" s="40" customFormat="1" ht="24" x14ac:dyDescent="0.2">
      <c r="A1873" s="322" t="s">
        <v>2048</v>
      </c>
      <c r="B1873" s="295" t="s">
        <v>8075</v>
      </c>
      <c r="C1873" s="297" t="s">
        <v>153</v>
      </c>
      <c r="D1873" s="297" t="s">
        <v>2085</v>
      </c>
      <c r="E1873" s="440">
        <v>2000</v>
      </c>
      <c r="F1873" s="297" t="s">
        <v>2525</v>
      </c>
      <c r="G1873" s="297" t="s">
        <v>2526</v>
      </c>
      <c r="H1873" s="297" t="s">
        <v>2389</v>
      </c>
      <c r="I1873" s="431" t="s">
        <v>2052</v>
      </c>
      <c r="J1873" s="297" t="s">
        <v>1377</v>
      </c>
      <c r="K1873" s="130">
        <v>12</v>
      </c>
      <c r="L1873" s="130">
        <v>12</v>
      </c>
      <c r="M1873" s="307">
        <v>26698.58</v>
      </c>
      <c r="N1873" s="131"/>
      <c r="O1873" s="308"/>
      <c r="P1873" s="307"/>
      <c r="Q1873" s="308">
        <v>12</v>
      </c>
      <c r="R1873" s="308">
        <v>12</v>
      </c>
    </row>
    <row r="1874" spans="1:18" s="40" customFormat="1" ht="24" x14ac:dyDescent="0.2">
      <c r="A1874" s="322" t="s">
        <v>2048</v>
      </c>
      <c r="B1874" s="295" t="s">
        <v>8075</v>
      </c>
      <c r="C1874" s="297" t="s">
        <v>153</v>
      </c>
      <c r="D1874" s="297" t="s">
        <v>2150</v>
      </c>
      <c r="E1874" s="440">
        <v>2000</v>
      </c>
      <c r="F1874" s="297" t="s">
        <v>2527</v>
      </c>
      <c r="G1874" s="297" t="s">
        <v>2528</v>
      </c>
      <c r="H1874" s="297" t="s">
        <v>690</v>
      </c>
      <c r="I1874" s="431" t="s">
        <v>2059</v>
      </c>
      <c r="J1874" s="297" t="s">
        <v>314</v>
      </c>
      <c r="K1874" s="130">
        <v>2</v>
      </c>
      <c r="L1874" s="130">
        <v>2</v>
      </c>
      <c r="M1874" s="307">
        <v>4360</v>
      </c>
      <c r="N1874" s="131"/>
      <c r="O1874" s="308"/>
      <c r="P1874" s="307"/>
      <c r="Q1874" s="308">
        <v>12</v>
      </c>
      <c r="R1874" s="308">
        <v>12</v>
      </c>
    </row>
    <row r="1875" spans="1:18" s="40" customFormat="1" ht="24" x14ac:dyDescent="0.2">
      <c r="A1875" s="322" t="s">
        <v>2048</v>
      </c>
      <c r="B1875" s="295" t="s">
        <v>8075</v>
      </c>
      <c r="C1875" s="297" t="s">
        <v>153</v>
      </c>
      <c r="D1875" s="297" t="s">
        <v>579</v>
      </c>
      <c r="E1875" s="440">
        <v>1200</v>
      </c>
      <c r="F1875" s="297" t="s">
        <v>2529</v>
      </c>
      <c r="G1875" s="297" t="s">
        <v>2530</v>
      </c>
      <c r="H1875" s="297" t="s">
        <v>579</v>
      </c>
      <c r="I1875" s="431" t="s">
        <v>2052</v>
      </c>
      <c r="J1875" s="297" t="s">
        <v>1377</v>
      </c>
      <c r="K1875" s="130">
        <v>12</v>
      </c>
      <c r="L1875" s="130">
        <v>12</v>
      </c>
      <c r="M1875" s="307">
        <v>16296</v>
      </c>
      <c r="N1875" s="131"/>
      <c r="O1875" s="308"/>
      <c r="P1875" s="307"/>
      <c r="Q1875" s="308">
        <v>12</v>
      </c>
      <c r="R1875" s="308">
        <v>12</v>
      </c>
    </row>
    <row r="1876" spans="1:18" s="40" customFormat="1" ht="24" x14ac:dyDescent="0.2">
      <c r="A1876" s="322" t="s">
        <v>2048</v>
      </c>
      <c r="B1876" s="312" t="s">
        <v>8077</v>
      </c>
      <c r="C1876" s="297" t="s">
        <v>153</v>
      </c>
      <c r="D1876" s="297" t="s">
        <v>2053</v>
      </c>
      <c r="E1876" s="440">
        <v>1600</v>
      </c>
      <c r="F1876" s="297" t="s">
        <v>2531</v>
      </c>
      <c r="G1876" s="297" t="s">
        <v>2532</v>
      </c>
      <c r="H1876" s="297" t="s">
        <v>579</v>
      </c>
      <c r="I1876" s="297" t="s">
        <v>2052</v>
      </c>
      <c r="J1876" s="297" t="s">
        <v>1377</v>
      </c>
      <c r="K1876" s="130">
        <v>1</v>
      </c>
      <c r="L1876" s="130">
        <v>1</v>
      </c>
      <c r="M1876" s="307">
        <v>1726</v>
      </c>
      <c r="N1876" s="131"/>
      <c r="O1876" s="308"/>
      <c r="P1876" s="307"/>
      <c r="Q1876" s="308">
        <v>12</v>
      </c>
      <c r="R1876" s="308">
        <v>12</v>
      </c>
    </row>
    <row r="1877" spans="1:18" s="40" customFormat="1" ht="24" x14ac:dyDescent="0.2">
      <c r="A1877" s="322" t="s">
        <v>2048</v>
      </c>
      <c r="B1877" s="312" t="s">
        <v>8077</v>
      </c>
      <c r="C1877" s="297" t="s">
        <v>153</v>
      </c>
      <c r="D1877" s="297" t="s">
        <v>2088</v>
      </c>
      <c r="E1877" s="440">
        <v>4000</v>
      </c>
      <c r="F1877" s="297" t="s">
        <v>2533</v>
      </c>
      <c r="G1877" s="297" t="s">
        <v>2534</v>
      </c>
      <c r="H1877" s="297" t="s">
        <v>2088</v>
      </c>
      <c r="I1877" s="431" t="s">
        <v>2059</v>
      </c>
      <c r="J1877" s="297" t="s">
        <v>1377</v>
      </c>
      <c r="K1877" s="130">
        <v>12</v>
      </c>
      <c r="L1877" s="130">
        <v>12</v>
      </c>
      <c r="M1877" s="307">
        <v>51206.93</v>
      </c>
      <c r="N1877" s="131"/>
      <c r="O1877" s="308"/>
      <c r="P1877" s="307"/>
      <c r="Q1877" s="308">
        <v>12</v>
      </c>
      <c r="R1877" s="308">
        <v>12</v>
      </c>
    </row>
    <row r="1878" spans="1:18" s="40" customFormat="1" ht="24" x14ac:dyDescent="0.2">
      <c r="A1878" s="322" t="s">
        <v>2048</v>
      </c>
      <c r="B1878" s="295" t="s">
        <v>8075</v>
      </c>
      <c r="C1878" s="297" t="s">
        <v>153</v>
      </c>
      <c r="D1878" s="297" t="s">
        <v>2162</v>
      </c>
      <c r="E1878" s="440">
        <v>2500</v>
      </c>
      <c r="F1878" s="297" t="s">
        <v>2535</v>
      </c>
      <c r="G1878" s="297" t="s">
        <v>2536</v>
      </c>
      <c r="H1878" s="297" t="s">
        <v>2127</v>
      </c>
      <c r="I1878" s="297" t="s">
        <v>2052</v>
      </c>
      <c r="J1878" s="297" t="s">
        <v>1377</v>
      </c>
      <c r="K1878" s="130">
        <v>5</v>
      </c>
      <c r="L1878" s="130">
        <v>5</v>
      </c>
      <c r="M1878" s="307">
        <v>13507.81</v>
      </c>
      <c r="N1878" s="131"/>
      <c r="O1878" s="308"/>
      <c r="P1878" s="307"/>
      <c r="Q1878" s="308">
        <v>12</v>
      </c>
      <c r="R1878" s="308">
        <v>12</v>
      </c>
    </row>
    <row r="1879" spans="1:18" s="40" customFormat="1" ht="24" x14ac:dyDescent="0.2">
      <c r="A1879" s="322" t="s">
        <v>2048</v>
      </c>
      <c r="B1879" s="312" t="s">
        <v>8077</v>
      </c>
      <c r="C1879" s="297" t="s">
        <v>153</v>
      </c>
      <c r="D1879" s="297" t="s">
        <v>2053</v>
      </c>
      <c r="E1879" s="440">
        <v>1600</v>
      </c>
      <c r="F1879" s="297" t="s">
        <v>2537</v>
      </c>
      <c r="G1879" s="297" t="s">
        <v>2538</v>
      </c>
      <c r="H1879" s="297" t="s">
        <v>2111</v>
      </c>
      <c r="I1879" s="297" t="s">
        <v>2137</v>
      </c>
      <c r="J1879" s="297" t="s">
        <v>2111</v>
      </c>
      <c r="K1879" s="130">
        <v>1</v>
      </c>
      <c r="L1879" s="130">
        <v>1</v>
      </c>
      <c r="M1879" s="307">
        <v>1726</v>
      </c>
      <c r="N1879" s="131"/>
      <c r="O1879" s="308"/>
      <c r="P1879" s="307"/>
      <c r="Q1879" s="308">
        <v>12</v>
      </c>
      <c r="R1879" s="308">
        <v>12</v>
      </c>
    </row>
    <row r="1880" spans="1:18" s="40" customFormat="1" ht="24" x14ac:dyDescent="0.2">
      <c r="A1880" s="322" t="s">
        <v>2048</v>
      </c>
      <c r="B1880" s="295" t="s">
        <v>8075</v>
      </c>
      <c r="C1880" s="297" t="s">
        <v>153</v>
      </c>
      <c r="D1880" s="297" t="s">
        <v>2088</v>
      </c>
      <c r="E1880" s="440">
        <v>3000</v>
      </c>
      <c r="F1880" s="297" t="s">
        <v>2539</v>
      </c>
      <c r="G1880" s="297" t="s">
        <v>2540</v>
      </c>
      <c r="H1880" s="297" t="s">
        <v>586</v>
      </c>
      <c r="I1880" s="431" t="s">
        <v>2059</v>
      </c>
      <c r="J1880" s="297" t="s">
        <v>1377</v>
      </c>
      <c r="K1880" s="130">
        <v>3</v>
      </c>
      <c r="L1880" s="130">
        <v>3</v>
      </c>
      <c r="M1880" s="307">
        <v>9653.4</v>
      </c>
      <c r="N1880" s="131"/>
      <c r="O1880" s="308"/>
      <c r="P1880" s="307"/>
      <c r="Q1880" s="308">
        <v>12</v>
      </c>
      <c r="R1880" s="308">
        <v>12</v>
      </c>
    </row>
    <row r="1881" spans="1:18" s="40" customFormat="1" ht="24" x14ac:dyDescent="0.2">
      <c r="A1881" s="322" t="s">
        <v>2048</v>
      </c>
      <c r="B1881" s="312" t="s">
        <v>8077</v>
      </c>
      <c r="C1881" s="297" t="s">
        <v>153</v>
      </c>
      <c r="D1881" s="297" t="s">
        <v>586</v>
      </c>
      <c r="E1881" s="440">
        <v>4000</v>
      </c>
      <c r="F1881" s="297" t="s">
        <v>2541</v>
      </c>
      <c r="G1881" s="297" t="s">
        <v>2542</v>
      </c>
      <c r="H1881" s="297" t="s">
        <v>586</v>
      </c>
      <c r="I1881" s="431" t="s">
        <v>2059</v>
      </c>
      <c r="J1881" s="297" t="s">
        <v>1377</v>
      </c>
      <c r="K1881" s="130">
        <v>8</v>
      </c>
      <c r="L1881" s="130">
        <v>8</v>
      </c>
      <c r="M1881" s="307">
        <v>34235.730000000003</v>
      </c>
      <c r="N1881" s="131"/>
      <c r="O1881" s="308"/>
      <c r="P1881" s="307"/>
      <c r="Q1881" s="308">
        <v>12</v>
      </c>
      <c r="R1881" s="308">
        <v>12</v>
      </c>
    </row>
    <row r="1882" spans="1:18" s="40" customFormat="1" ht="24" x14ac:dyDescent="0.2">
      <c r="A1882" s="322" t="s">
        <v>2048</v>
      </c>
      <c r="B1882" s="295" t="s">
        <v>8075</v>
      </c>
      <c r="C1882" s="297" t="s">
        <v>153</v>
      </c>
      <c r="D1882" s="297" t="s">
        <v>821</v>
      </c>
      <c r="E1882" s="440">
        <v>1200</v>
      </c>
      <c r="F1882" s="297" t="s">
        <v>2543</v>
      </c>
      <c r="G1882" s="297" t="s">
        <v>2544</v>
      </c>
      <c r="H1882" s="297" t="s">
        <v>579</v>
      </c>
      <c r="I1882" s="431" t="s">
        <v>2052</v>
      </c>
      <c r="J1882" s="297" t="s">
        <v>1377</v>
      </c>
      <c r="K1882" s="130">
        <v>12</v>
      </c>
      <c r="L1882" s="130">
        <v>12</v>
      </c>
      <c r="M1882" s="307">
        <v>16296</v>
      </c>
      <c r="N1882" s="131"/>
      <c r="O1882" s="308"/>
      <c r="P1882" s="307"/>
      <c r="Q1882" s="308">
        <v>12</v>
      </c>
      <c r="R1882" s="308">
        <v>12</v>
      </c>
    </row>
    <row r="1883" spans="1:18" s="40" customFormat="1" ht="24" x14ac:dyDescent="0.2">
      <c r="A1883" s="322" t="s">
        <v>2048</v>
      </c>
      <c r="B1883" s="295" t="s">
        <v>8075</v>
      </c>
      <c r="C1883" s="297" t="s">
        <v>153</v>
      </c>
      <c r="D1883" s="297" t="s">
        <v>579</v>
      </c>
      <c r="E1883" s="440">
        <v>1100</v>
      </c>
      <c r="F1883" s="297" t="s">
        <v>2545</v>
      </c>
      <c r="G1883" s="297" t="s">
        <v>2546</v>
      </c>
      <c r="H1883" s="297" t="s">
        <v>579</v>
      </c>
      <c r="I1883" s="431" t="s">
        <v>2052</v>
      </c>
      <c r="J1883" s="297" t="s">
        <v>1377</v>
      </c>
      <c r="K1883" s="130">
        <v>12</v>
      </c>
      <c r="L1883" s="130">
        <v>12</v>
      </c>
      <c r="M1883" s="307">
        <v>14988</v>
      </c>
      <c r="N1883" s="131"/>
      <c r="O1883" s="308"/>
      <c r="P1883" s="307"/>
      <c r="Q1883" s="308">
        <v>12</v>
      </c>
      <c r="R1883" s="308">
        <v>12</v>
      </c>
    </row>
    <row r="1884" spans="1:18" s="40" customFormat="1" ht="24" x14ac:dyDescent="0.2">
      <c r="A1884" s="322" t="s">
        <v>2048</v>
      </c>
      <c r="B1884" s="312" t="s">
        <v>8077</v>
      </c>
      <c r="C1884" s="297" t="s">
        <v>153</v>
      </c>
      <c r="D1884" s="297" t="s">
        <v>2053</v>
      </c>
      <c r="E1884" s="440">
        <v>1600</v>
      </c>
      <c r="F1884" s="297" t="s">
        <v>2547</v>
      </c>
      <c r="G1884" s="297" t="s">
        <v>2548</v>
      </c>
      <c r="H1884" s="297" t="s">
        <v>2111</v>
      </c>
      <c r="I1884" s="297" t="s">
        <v>2137</v>
      </c>
      <c r="J1884" s="297" t="s">
        <v>2111</v>
      </c>
      <c r="K1884" s="130">
        <v>1</v>
      </c>
      <c r="L1884" s="130">
        <v>1</v>
      </c>
      <c r="M1884" s="307">
        <v>1726</v>
      </c>
      <c r="N1884" s="131"/>
      <c r="O1884" s="308"/>
      <c r="P1884" s="307"/>
      <c r="Q1884" s="308">
        <v>12</v>
      </c>
      <c r="R1884" s="308">
        <v>12</v>
      </c>
    </row>
    <row r="1885" spans="1:18" s="40" customFormat="1" ht="24" x14ac:dyDescent="0.2">
      <c r="A1885" s="322" t="s">
        <v>2048</v>
      </c>
      <c r="B1885" s="295" t="s">
        <v>8075</v>
      </c>
      <c r="C1885" s="297" t="s">
        <v>153</v>
      </c>
      <c r="D1885" s="297" t="s">
        <v>1834</v>
      </c>
      <c r="E1885" s="440">
        <v>3500</v>
      </c>
      <c r="F1885" s="297" t="s">
        <v>2549</v>
      </c>
      <c r="G1885" s="297" t="s">
        <v>2550</v>
      </c>
      <c r="H1885" s="297" t="s">
        <v>341</v>
      </c>
      <c r="I1885" s="297" t="s">
        <v>2059</v>
      </c>
      <c r="J1885" s="297" t="s">
        <v>1377</v>
      </c>
      <c r="K1885" s="130">
        <v>3</v>
      </c>
      <c r="L1885" s="130">
        <v>3</v>
      </c>
      <c r="M1885" s="307">
        <v>11153.4</v>
      </c>
      <c r="N1885" s="131"/>
      <c r="O1885" s="308"/>
      <c r="P1885" s="307"/>
      <c r="Q1885" s="308">
        <v>12</v>
      </c>
      <c r="R1885" s="308">
        <v>12</v>
      </c>
    </row>
    <row r="1886" spans="1:18" s="40" customFormat="1" ht="24" x14ac:dyDescent="0.2">
      <c r="A1886" s="322" t="s">
        <v>2048</v>
      </c>
      <c r="B1886" s="295" t="s">
        <v>8075</v>
      </c>
      <c r="C1886" s="297" t="s">
        <v>153</v>
      </c>
      <c r="D1886" s="297" t="s">
        <v>2183</v>
      </c>
      <c r="E1886" s="440">
        <v>1800</v>
      </c>
      <c r="F1886" s="297" t="s">
        <v>2551</v>
      </c>
      <c r="G1886" s="297" t="s">
        <v>2552</v>
      </c>
      <c r="H1886" s="297" t="s">
        <v>2130</v>
      </c>
      <c r="I1886" s="431" t="s">
        <v>2059</v>
      </c>
      <c r="J1886" s="297" t="s">
        <v>1377</v>
      </c>
      <c r="K1886" s="130">
        <v>11</v>
      </c>
      <c r="L1886" s="130">
        <v>11</v>
      </c>
      <c r="M1886" s="307">
        <v>22182</v>
      </c>
      <c r="N1886" s="131"/>
      <c r="O1886" s="308"/>
      <c r="P1886" s="307"/>
      <c r="Q1886" s="308">
        <v>12</v>
      </c>
      <c r="R1886" s="308">
        <v>12</v>
      </c>
    </row>
    <row r="1887" spans="1:18" s="40" customFormat="1" ht="24" x14ac:dyDescent="0.2">
      <c r="A1887" s="322" t="s">
        <v>2048</v>
      </c>
      <c r="B1887" s="312" t="s">
        <v>8077</v>
      </c>
      <c r="C1887" s="297" t="s">
        <v>153</v>
      </c>
      <c r="D1887" s="297" t="s">
        <v>579</v>
      </c>
      <c r="E1887" s="440">
        <v>1200</v>
      </c>
      <c r="F1887" s="297" t="s">
        <v>2553</v>
      </c>
      <c r="G1887" s="297" t="s">
        <v>2554</v>
      </c>
      <c r="H1887" s="297" t="s">
        <v>579</v>
      </c>
      <c r="I1887" s="297" t="s">
        <v>2052</v>
      </c>
      <c r="J1887" s="297" t="s">
        <v>1377</v>
      </c>
      <c r="K1887" s="130">
        <v>1</v>
      </c>
      <c r="L1887" s="130">
        <v>1</v>
      </c>
      <c r="M1887" s="307">
        <v>1297.2</v>
      </c>
      <c r="N1887" s="131"/>
      <c r="O1887" s="308"/>
      <c r="P1887" s="307"/>
      <c r="Q1887" s="308">
        <v>12</v>
      </c>
      <c r="R1887" s="308">
        <v>12</v>
      </c>
    </row>
    <row r="1888" spans="1:18" s="40" customFormat="1" ht="24" x14ac:dyDescent="0.2">
      <c r="A1888" s="322" t="s">
        <v>2048</v>
      </c>
      <c r="B1888" s="295" t="s">
        <v>8075</v>
      </c>
      <c r="C1888" s="297" t="s">
        <v>153</v>
      </c>
      <c r="D1888" s="297" t="s">
        <v>2162</v>
      </c>
      <c r="E1888" s="440">
        <v>1800</v>
      </c>
      <c r="F1888" s="297" t="s">
        <v>2555</v>
      </c>
      <c r="G1888" s="297" t="s">
        <v>2556</v>
      </c>
      <c r="H1888" s="297" t="s">
        <v>1050</v>
      </c>
      <c r="I1888" s="297" t="s">
        <v>2059</v>
      </c>
      <c r="J1888" s="297" t="s">
        <v>1377</v>
      </c>
      <c r="K1888" s="130">
        <v>5</v>
      </c>
      <c r="L1888" s="130">
        <v>5</v>
      </c>
      <c r="M1888" s="307">
        <v>9810</v>
      </c>
      <c r="N1888" s="131"/>
      <c r="O1888" s="308"/>
      <c r="P1888" s="307"/>
      <c r="Q1888" s="308">
        <v>12</v>
      </c>
      <c r="R1888" s="308">
        <v>12</v>
      </c>
    </row>
    <row r="1889" spans="1:18" s="40" customFormat="1" ht="24" x14ac:dyDescent="0.2">
      <c r="A1889" s="322" t="s">
        <v>2048</v>
      </c>
      <c r="B1889" s="295" t="s">
        <v>8075</v>
      </c>
      <c r="C1889" s="297" t="s">
        <v>153</v>
      </c>
      <c r="D1889" s="297" t="s">
        <v>1834</v>
      </c>
      <c r="E1889" s="440">
        <v>1800</v>
      </c>
      <c r="F1889" s="297" t="s">
        <v>2557</v>
      </c>
      <c r="G1889" s="297" t="s">
        <v>2558</v>
      </c>
      <c r="H1889" s="297" t="s">
        <v>341</v>
      </c>
      <c r="I1889" s="431" t="s">
        <v>2059</v>
      </c>
      <c r="J1889" s="297" t="s">
        <v>314</v>
      </c>
      <c r="K1889" s="130">
        <v>12</v>
      </c>
      <c r="L1889" s="130">
        <v>12</v>
      </c>
      <c r="M1889" s="307">
        <v>24128.32</v>
      </c>
      <c r="N1889" s="131"/>
      <c r="O1889" s="308"/>
      <c r="P1889" s="307"/>
      <c r="Q1889" s="308">
        <v>12</v>
      </c>
      <c r="R1889" s="308">
        <v>12</v>
      </c>
    </row>
    <row r="1890" spans="1:18" s="40" customFormat="1" ht="24" x14ac:dyDescent="0.2">
      <c r="A1890" s="322" t="s">
        <v>2048</v>
      </c>
      <c r="B1890" s="295" t="s">
        <v>8075</v>
      </c>
      <c r="C1890" s="297" t="s">
        <v>153</v>
      </c>
      <c r="D1890" s="297" t="s">
        <v>579</v>
      </c>
      <c r="E1890" s="440">
        <v>1200</v>
      </c>
      <c r="F1890" s="297" t="s">
        <v>2559</v>
      </c>
      <c r="G1890" s="297" t="s">
        <v>2560</v>
      </c>
      <c r="H1890" s="297" t="s">
        <v>579</v>
      </c>
      <c r="I1890" s="431" t="s">
        <v>2052</v>
      </c>
      <c r="J1890" s="297" t="s">
        <v>1377</v>
      </c>
      <c r="K1890" s="130">
        <v>12</v>
      </c>
      <c r="L1890" s="130">
        <v>12</v>
      </c>
      <c r="M1890" s="307">
        <v>16296</v>
      </c>
      <c r="N1890" s="131"/>
      <c r="O1890" s="308"/>
      <c r="P1890" s="307"/>
      <c r="Q1890" s="308">
        <v>12</v>
      </c>
      <c r="R1890" s="308">
        <v>12</v>
      </c>
    </row>
    <row r="1891" spans="1:18" s="40" customFormat="1" ht="24" x14ac:dyDescent="0.2">
      <c r="A1891" s="322" t="s">
        <v>2048</v>
      </c>
      <c r="B1891" s="312" t="s">
        <v>8077</v>
      </c>
      <c r="C1891" s="297" t="s">
        <v>153</v>
      </c>
      <c r="D1891" s="297" t="s">
        <v>586</v>
      </c>
      <c r="E1891" s="440">
        <v>4000</v>
      </c>
      <c r="F1891" s="297" t="s">
        <v>2561</v>
      </c>
      <c r="G1891" s="297" t="s">
        <v>2562</v>
      </c>
      <c r="H1891" s="297" t="s">
        <v>586</v>
      </c>
      <c r="I1891" s="297" t="s">
        <v>2059</v>
      </c>
      <c r="J1891" s="297" t="s">
        <v>1377</v>
      </c>
      <c r="K1891" s="130">
        <v>7</v>
      </c>
      <c r="L1891" s="130">
        <v>7</v>
      </c>
      <c r="M1891" s="307">
        <v>29824.6</v>
      </c>
      <c r="N1891" s="131"/>
      <c r="O1891" s="308"/>
      <c r="P1891" s="307"/>
      <c r="Q1891" s="308">
        <v>12</v>
      </c>
      <c r="R1891" s="308">
        <v>12</v>
      </c>
    </row>
    <row r="1892" spans="1:18" s="40" customFormat="1" ht="24" x14ac:dyDescent="0.2">
      <c r="A1892" s="322" t="s">
        <v>2048</v>
      </c>
      <c r="B1892" s="312" t="s">
        <v>8077</v>
      </c>
      <c r="C1892" s="297" t="s">
        <v>153</v>
      </c>
      <c r="D1892" s="297" t="s">
        <v>579</v>
      </c>
      <c r="E1892" s="440">
        <v>2500</v>
      </c>
      <c r="F1892" s="297" t="s">
        <v>2563</v>
      </c>
      <c r="G1892" s="297" t="s">
        <v>2564</v>
      </c>
      <c r="H1892" s="297" t="s">
        <v>579</v>
      </c>
      <c r="I1892" s="297" t="s">
        <v>2052</v>
      </c>
      <c r="J1892" s="297" t="s">
        <v>1377</v>
      </c>
      <c r="K1892" s="130">
        <v>1</v>
      </c>
      <c r="L1892" s="130">
        <v>1</v>
      </c>
      <c r="M1892" s="307">
        <v>2717.8</v>
      </c>
      <c r="N1892" s="131"/>
      <c r="O1892" s="308"/>
      <c r="P1892" s="307"/>
      <c r="Q1892" s="308">
        <v>12</v>
      </c>
      <c r="R1892" s="308">
        <v>12</v>
      </c>
    </row>
    <row r="1893" spans="1:18" s="40" customFormat="1" ht="24" x14ac:dyDescent="0.2">
      <c r="A1893" s="322" t="s">
        <v>2048</v>
      </c>
      <c r="B1893" s="295" t="s">
        <v>8075</v>
      </c>
      <c r="C1893" s="297" t="s">
        <v>153</v>
      </c>
      <c r="D1893" s="297" t="s">
        <v>586</v>
      </c>
      <c r="E1893" s="440">
        <v>2200</v>
      </c>
      <c r="F1893" s="297" t="s">
        <v>2565</v>
      </c>
      <c r="G1893" s="297" t="s">
        <v>2566</v>
      </c>
      <c r="H1893" s="297" t="s">
        <v>586</v>
      </c>
      <c r="I1893" s="431" t="s">
        <v>2059</v>
      </c>
      <c r="J1893" s="297" t="s">
        <v>1377</v>
      </c>
      <c r="K1893" s="130">
        <v>12</v>
      </c>
      <c r="L1893" s="130">
        <v>12</v>
      </c>
      <c r="M1893" s="307">
        <v>29376</v>
      </c>
      <c r="N1893" s="131"/>
      <c r="O1893" s="308"/>
      <c r="P1893" s="307"/>
      <c r="Q1893" s="308">
        <v>12</v>
      </c>
      <c r="R1893" s="308">
        <v>12</v>
      </c>
    </row>
    <row r="1894" spans="1:18" s="40" customFormat="1" ht="24" x14ac:dyDescent="0.2">
      <c r="A1894" s="322" t="s">
        <v>2048</v>
      </c>
      <c r="B1894" s="312" t="s">
        <v>8077</v>
      </c>
      <c r="C1894" s="297" t="s">
        <v>153</v>
      </c>
      <c r="D1894" s="297" t="s">
        <v>648</v>
      </c>
      <c r="E1894" s="440">
        <v>2500</v>
      </c>
      <c r="F1894" s="297" t="s">
        <v>2567</v>
      </c>
      <c r="G1894" s="297" t="s">
        <v>2568</v>
      </c>
      <c r="H1894" s="297" t="s">
        <v>2111</v>
      </c>
      <c r="I1894" s="297" t="s">
        <v>2137</v>
      </c>
      <c r="J1894" s="297" t="s">
        <v>2111</v>
      </c>
      <c r="K1894" s="130">
        <v>1</v>
      </c>
      <c r="L1894" s="130">
        <v>1</v>
      </c>
      <c r="M1894" s="307">
        <v>2707</v>
      </c>
      <c r="N1894" s="131"/>
      <c r="O1894" s="308"/>
      <c r="P1894" s="307"/>
      <c r="Q1894" s="308">
        <v>12</v>
      </c>
      <c r="R1894" s="308">
        <v>12</v>
      </c>
    </row>
    <row r="1895" spans="1:18" s="40" customFormat="1" ht="24" x14ac:dyDescent="0.2">
      <c r="A1895" s="322" t="s">
        <v>2048</v>
      </c>
      <c r="B1895" s="295" t="s">
        <v>8075</v>
      </c>
      <c r="C1895" s="297" t="s">
        <v>153</v>
      </c>
      <c r="D1895" s="297" t="s">
        <v>1834</v>
      </c>
      <c r="E1895" s="440">
        <v>3500</v>
      </c>
      <c r="F1895" s="297" t="s">
        <v>2569</v>
      </c>
      <c r="G1895" s="297" t="s">
        <v>2570</v>
      </c>
      <c r="H1895" s="297" t="s">
        <v>341</v>
      </c>
      <c r="I1895" s="297" t="s">
        <v>2059</v>
      </c>
      <c r="J1895" s="297" t="s">
        <v>1377</v>
      </c>
      <c r="K1895" s="130">
        <v>2</v>
      </c>
      <c r="L1895" s="130">
        <v>2</v>
      </c>
      <c r="M1895" s="307">
        <v>7735.8</v>
      </c>
      <c r="N1895" s="131"/>
      <c r="O1895" s="308"/>
      <c r="P1895" s="307"/>
      <c r="Q1895" s="308">
        <v>12</v>
      </c>
      <c r="R1895" s="308">
        <v>12</v>
      </c>
    </row>
    <row r="1896" spans="1:18" s="40" customFormat="1" ht="24" x14ac:dyDescent="0.2">
      <c r="A1896" s="322" t="s">
        <v>2048</v>
      </c>
      <c r="B1896" s="295" t="s">
        <v>8075</v>
      </c>
      <c r="C1896" s="297" t="s">
        <v>153</v>
      </c>
      <c r="D1896" s="297" t="s">
        <v>679</v>
      </c>
      <c r="E1896" s="440">
        <v>2500</v>
      </c>
      <c r="F1896" s="297" t="s">
        <v>2571</v>
      </c>
      <c r="G1896" s="297" t="s">
        <v>2572</v>
      </c>
      <c r="H1896" s="297" t="s">
        <v>2075</v>
      </c>
      <c r="I1896" s="297" t="s">
        <v>2059</v>
      </c>
      <c r="J1896" s="297" t="s">
        <v>1377</v>
      </c>
      <c r="K1896" s="130">
        <v>1</v>
      </c>
      <c r="L1896" s="130">
        <v>1</v>
      </c>
      <c r="M1896" s="307">
        <v>2717.8</v>
      </c>
      <c r="N1896" s="131"/>
      <c r="O1896" s="308"/>
      <c r="P1896" s="307"/>
      <c r="Q1896" s="308">
        <v>12</v>
      </c>
      <c r="R1896" s="308">
        <v>12</v>
      </c>
    </row>
    <row r="1897" spans="1:18" s="40" customFormat="1" ht="24" x14ac:dyDescent="0.2">
      <c r="A1897" s="322" t="s">
        <v>2048</v>
      </c>
      <c r="B1897" s="312" t="s">
        <v>8077</v>
      </c>
      <c r="C1897" s="297" t="s">
        <v>153</v>
      </c>
      <c r="D1897" s="297" t="s">
        <v>866</v>
      </c>
      <c r="E1897" s="440">
        <v>4000</v>
      </c>
      <c r="F1897" s="297" t="s">
        <v>2573</v>
      </c>
      <c r="G1897" s="297" t="s">
        <v>2574</v>
      </c>
      <c r="H1897" s="297" t="s">
        <v>2058</v>
      </c>
      <c r="I1897" s="431" t="s">
        <v>2059</v>
      </c>
      <c r="J1897" s="297" t="s">
        <v>1377</v>
      </c>
      <c r="K1897" s="130">
        <v>3</v>
      </c>
      <c r="L1897" s="130">
        <v>3</v>
      </c>
      <c r="M1897" s="307">
        <v>12723.24</v>
      </c>
      <c r="N1897" s="131"/>
      <c r="O1897" s="308"/>
      <c r="P1897" s="307"/>
      <c r="Q1897" s="308">
        <v>12</v>
      </c>
      <c r="R1897" s="308">
        <v>12</v>
      </c>
    </row>
    <row r="1898" spans="1:18" s="40" customFormat="1" ht="24" x14ac:dyDescent="0.2">
      <c r="A1898" s="322" t="s">
        <v>2048</v>
      </c>
      <c r="B1898" s="312" t="s">
        <v>8077</v>
      </c>
      <c r="C1898" s="297" t="s">
        <v>153</v>
      </c>
      <c r="D1898" s="297" t="s">
        <v>682</v>
      </c>
      <c r="E1898" s="440">
        <v>8000</v>
      </c>
      <c r="F1898" s="297" t="s">
        <v>2575</v>
      </c>
      <c r="G1898" s="297" t="s">
        <v>2576</v>
      </c>
      <c r="H1898" s="297" t="s">
        <v>2066</v>
      </c>
      <c r="I1898" s="431" t="s">
        <v>2059</v>
      </c>
      <c r="J1898" s="297" t="s">
        <v>1377</v>
      </c>
      <c r="K1898" s="130">
        <v>8</v>
      </c>
      <c r="L1898" s="130">
        <v>8</v>
      </c>
      <c r="M1898" s="307">
        <v>66172.399999999994</v>
      </c>
      <c r="N1898" s="131"/>
      <c r="O1898" s="308"/>
      <c r="P1898" s="307"/>
      <c r="Q1898" s="308">
        <v>12</v>
      </c>
      <c r="R1898" s="308">
        <v>12</v>
      </c>
    </row>
    <row r="1899" spans="1:18" s="40" customFormat="1" ht="24" x14ac:dyDescent="0.2">
      <c r="A1899" s="322" t="s">
        <v>2048</v>
      </c>
      <c r="B1899" s="312" t="s">
        <v>8077</v>
      </c>
      <c r="C1899" s="297" t="s">
        <v>153</v>
      </c>
      <c r="D1899" s="297" t="s">
        <v>586</v>
      </c>
      <c r="E1899" s="440">
        <v>4000</v>
      </c>
      <c r="F1899" s="297" t="s">
        <v>2577</v>
      </c>
      <c r="G1899" s="297" t="s">
        <v>2578</v>
      </c>
      <c r="H1899" s="297" t="s">
        <v>586</v>
      </c>
      <c r="I1899" s="431" t="s">
        <v>2059</v>
      </c>
      <c r="J1899" s="297" t="s">
        <v>1377</v>
      </c>
      <c r="K1899" s="130">
        <v>3</v>
      </c>
      <c r="L1899" s="130">
        <v>3</v>
      </c>
      <c r="M1899" s="307">
        <v>12779.47</v>
      </c>
      <c r="N1899" s="131"/>
      <c r="O1899" s="308"/>
      <c r="P1899" s="307"/>
      <c r="Q1899" s="308">
        <v>12</v>
      </c>
      <c r="R1899" s="308">
        <v>12</v>
      </c>
    </row>
    <row r="1900" spans="1:18" s="40" customFormat="1" ht="24" x14ac:dyDescent="0.2">
      <c r="A1900" s="322" t="s">
        <v>2048</v>
      </c>
      <c r="B1900" s="312" t="s">
        <v>8077</v>
      </c>
      <c r="C1900" s="297" t="s">
        <v>153</v>
      </c>
      <c r="D1900" s="297" t="s">
        <v>2088</v>
      </c>
      <c r="E1900" s="440">
        <v>6000</v>
      </c>
      <c r="F1900" s="297" t="s">
        <v>2579</v>
      </c>
      <c r="G1900" s="297" t="s">
        <v>2580</v>
      </c>
      <c r="H1900" s="297" t="s">
        <v>2088</v>
      </c>
      <c r="I1900" s="431" t="s">
        <v>2059</v>
      </c>
      <c r="J1900" s="297" t="s">
        <v>1377</v>
      </c>
      <c r="K1900" s="130">
        <v>3</v>
      </c>
      <c r="L1900" s="130">
        <v>3</v>
      </c>
      <c r="M1900" s="307">
        <v>18803.400000000001</v>
      </c>
      <c r="N1900" s="131"/>
      <c r="O1900" s="308"/>
      <c r="P1900" s="307"/>
      <c r="Q1900" s="308">
        <v>12</v>
      </c>
      <c r="R1900" s="308">
        <v>12</v>
      </c>
    </row>
    <row r="1901" spans="1:18" s="40" customFormat="1" ht="24" x14ac:dyDescent="0.2">
      <c r="A1901" s="322" t="s">
        <v>2048</v>
      </c>
      <c r="B1901" s="295" t="s">
        <v>8075</v>
      </c>
      <c r="C1901" s="297" t="s">
        <v>153</v>
      </c>
      <c r="D1901" s="297" t="s">
        <v>679</v>
      </c>
      <c r="E1901" s="440">
        <v>2500</v>
      </c>
      <c r="F1901" s="297" t="s">
        <v>2581</v>
      </c>
      <c r="G1901" s="297" t="s">
        <v>2582</v>
      </c>
      <c r="H1901" s="297" t="s">
        <v>2075</v>
      </c>
      <c r="I1901" s="431" t="s">
        <v>2059</v>
      </c>
      <c r="J1901" s="297" t="s">
        <v>1377</v>
      </c>
      <c r="K1901" s="130">
        <v>12</v>
      </c>
      <c r="L1901" s="130">
        <v>12</v>
      </c>
      <c r="M1901" s="307">
        <v>33213.599999999999</v>
      </c>
      <c r="N1901" s="131"/>
      <c r="O1901" s="308"/>
      <c r="P1901" s="307"/>
      <c r="Q1901" s="308">
        <v>12</v>
      </c>
      <c r="R1901" s="308">
        <v>12</v>
      </c>
    </row>
    <row r="1902" spans="1:18" s="40" customFormat="1" ht="24" x14ac:dyDescent="0.2">
      <c r="A1902" s="322" t="s">
        <v>2048</v>
      </c>
      <c r="B1902" s="312" t="s">
        <v>8077</v>
      </c>
      <c r="C1902" s="297" t="s">
        <v>153</v>
      </c>
      <c r="D1902" s="297" t="s">
        <v>586</v>
      </c>
      <c r="E1902" s="440">
        <v>4000</v>
      </c>
      <c r="F1902" s="297" t="s">
        <v>2583</v>
      </c>
      <c r="G1902" s="297" t="s">
        <v>2584</v>
      </c>
      <c r="H1902" s="297" t="s">
        <v>586</v>
      </c>
      <c r="I1902" s="297" t="s">
        <v>2059</v>
      </c>
      <c r="J1902" s="297" t="s">
        <v>1377</v>
      </c>
      <c r="K1902" s="130">
        <v>1</v>
      </c>
      <c r="L1902" s="130">
        <v>1</v>
      </c>
      <c r="M1902" s="307">
        <v>4187.2</v>
      </c>
      <c r="N1902" s="131"/>
      <c r="O1902" s="308"/>
      <c r="P1902" s="307"/>
      <c r="Q1902" s="308">
        <v>12</v>
      </c>
      <c r="R1902" s="308">
        <v>12</v>
      </c>
    </row>
    <row r="1903" spans="1:18" s="40" customFormat="1" ht="24" x14ac:dyDescent="0.2">
      <c r="A1903" s="322" t="s">
        <v>2048</v>
      </c>
      <c r="B1903" s="312" t="s">
        <v>8077</v>
      </c>
      <c r="C1903" s="297" t="s">
        <v>153</v>
      </c>
      <c r="D1903" s="297" t="s">
        <v>579</v>
      </c>
      <c r="E1903" s="440">
        <v>2500</v>
      </c>
      <c r="F1903" s="297" t="s">
        <v>2585</v>
      </c>
      <c r="G1903" s="297" t="s">
        <v>2586</v>
      </c>
      <c r="H1903" s="297" t="s">
        <v>579</v>
      </c>
      <c r="I1903" s="297" t="s">
        <v>2052</v>
      </c>
      <c r="J1903" s="297" t="s">
        <v>1377</v>
      </c>
      <c r="K1903" s="130">
        <v>1</v>
      </c>
      <c r="L1903" s="130">
        <v>1</v>
      </c>
      <c r="M1903" s="307">
        <v>2707</v>
      </c>
      <c r="N1903" s="131"/>
      <c r="O1903" s="308"/>
      <c r="P1903" s="307"/>
      <c r="Q1903" s="308">
        <v>12</v>
      </c>
      <c r="R1903" s="308">
        <v>12</v>
      </c>
    </row>
    <row r="1904" spans="1:18" s="40" customFormat="1" ht="24" x14ac:dyDescent="0.2">
      <c r="A1904" s="322" t="s">
        <v>2048</v>
      </c>
      <c r="B1904" s="312" t="s">
        <v>8077</v>
      </c>
      <c r="C1904" s="297" t="s">
        <v>153</v>
      </c>
      <c r="D1904" s="297" t="s">
        <v>586</v>
      </c>
      <c r="E1904" s="440">
        <v>4000</v>
      </c>
      <c r="F1904" s="297" t="s">
        <v>2587</v>
      </c>
      <c r="G1904" s="297" t="s">
        <v>2588</v>
      </c>
      <c r="H1904" s="297" t="s">
        <v>586</v>
      </c>
      <c r="I1904" s="297" t="s">
        <v>2059</v>
      </c>
      <c r="J1904" s="297" t="s">
        <v>1377</v>
      </c>
      <c r="K1904" s="130">
        <v>1</v>
      </c>
      <c r="L1904" s="130">
        <v>1</v>
      </c>
      <c r="M1904" s="307">
        <v>4129.6000000000004</v>
      </c>
      <c r="N1904" s="131"/>
      <c r="O1904" s="308"/>
      <c r="P1904" s="307"/>
      <c r="Q1904" s="308">
        <v>12</v>
      </c>
      <c r="R1904" s="308">
        <v>12</v>
      </c>
    </row>
    <row r="1905" spans="1:18" s="40" customFormat="1" ht="24" x14ac:dyDescent="0.2">
      <c r="A1905" s="322" t="s">
        <v>2048</v>
      </c>
      <c r="B1905" s="295" t="s">
        <v>8075</v>
      </c>
      <c r="C1905" s="297" t="s">
        <v>153</v>
      </c>
      <c r="D1905" s="297" t="s">
        <v>586</v>
      </c>
      <c r="E1905" s="440">
        <v>2000</v>
      </c>
      <c r="F1905" s="297" t="s">
        <v>2589</v>
      </c>
      <c r="G1905" s="297" t="s">
        <v>2590</v>
      </c>
      <c r="H1905" s="297" t="s">
        <v>586</v>
      </c>
      <c r="I1905" s="431" t="s">
        <v>2059</v>
      </c>
      <c r="J1905" s="297" t="s">
        <v>1377</v>
      </c>
      <c r="K1905" s="130">
        <v>12</v>
      </c>
      <c r="L1905" s="130">
        <v>12</v>
      </c>
      <c r="M1905" s="307">
        <v>26760</v>
      </c>
      <c r="N1905" s="131"/>
      <c r="O1905" s="308"/>
      <c r="P1905" s="307"/>
      <c r="Q1905" s="308">
        <v>12</v>
      </c>
      <c r="R1905" s="308">
        <v>12</v>
      </c>
    </row>
    <row r="1906" spans="1:18" s="40" customFormat="1" ht="24" x14ac:dyDescent="0.2">
      <c r="A1906" s="322" t="s">
        <v>2048</v>
      </c>
      <c r="B1906" s="295" t="s">
        <v>8075</v>
      </c>
      <c r="C1906" s="297" t="s">
        <v>153</v>
      </c>
      <c r="D1906" s="297" t="s">
        <v>579</v>
      </c>
      <c r="E1906" s="440">
        <v>1800</v>
      </c>
      <c r="F1906" s="297" t="s">
        <v>2591</v>
      </c>
      <c r="G1906" s="297" t="s">
        <v>2592</v>
      </c>
      <c r="H1906" s="297" t="s">
        <v>579</v>
      </c>
      <c r="I1906" s="431" t="s">
        <v>2052</v>
      </c>
      <c r="J1906" s="297" t="s">
        <v>1377</v>
      </c>
      <c r="K1906" s="130">
        <v>12</v>
      </c>
      <c r="L1906" s="130">
        <v>12</v>
      </c>
      <c r="M1906" s="307">
        <v>23622.29</v>
      </c>
      <c r="N1906" s="131"/>
      <c r="O1906" s="308"/>
      <c r="P1906" s="307"/>
      <c r="Q1906" s="308">
        <v>12</v>
      </c>
      <c r="R1906" s="308">
        <v>12</v>
      </c>
    </row>
    <row r="1907" spans="1:18" s="40" customFormat="1" ht="24" x14ac:dyDescent="0.2">
      <c r="A1907" s="322" t="s">
        <v>2048</v>
      </c>
      <c r="B1907" s="295" t="s">
        <v>8075</v>
      </c>
      <c r="C1907" s="297" t="s">
        <v>153</v>
      </c>
      <c r="D1907" s="297" t="s">
        <v>579</v>
      </c>
      <c r="E1907" s="440">
        <v>1200</v>
      </c>
      <c r="F1907" s="297" t="s">
        <v>2593</v>
      </c>
      <c r="G1907" s="297" t="s">
        <v>2594</v>
      </c>
      <c r="H1907" s="297" t="s">
        <v>579</v>
      </c>
      <c r="I1907" s="431" t="s">
        <v>2052</v>
      </c>
      <c r="J1907" s="297" t="s">
        <v>1377</v>
      </c>
      <c r="K1907" s="130">
        <v>12</v>
      </c>
      <c r="L1907" s="130">
        <v>12</v>
      </c>
      <c r="M1907" s="307">
        <v>16296</v>
      </c>
      <c r="N1907" s="131"/>
      <c r="O1907" s="308"/>
      <c r="P1907" s="307"/>
      <c r="Q1907" s="308">
        <v>12</v>
      </c>
      <c r="R1907" s="308">
        <v>12</v>
      </c>
    </row>
    <row r="1908" spans="1:18" s="40" customFormat="1" ht="24" x14ac:dyDescent="0.2">
      <c r="A1908" s="322" t="s">
        <v>2048</v>
      </c>
      <c r="B1908" s="295" t="s">
        <v>8075</v>
      </c>
      <c r="C1908" s="297" t="s">
        <v>153</v>
      </c>
      <c r="D1908" s="297" t="s">
        <v>1351</v>
      </c>
      <c r="E1908" s="440">
        <v>1200</v>
      </c>
      <c r="F1908" s="297" t="s">
        <v>2595</v>
      </c>
      <c r="G1908" s="297" t="s">
        <v>2596</v>
      </c>
      <c r="H1908" s="297" t="s">
        <v>2597</v>
      </c>
      <c r="I1908" s="431" t="s">
        <v>2052</v>
      </c>
      <c r="J1908" s="297" t="s">
        <v>323</v>
      </c>
      <c r="K1908" s="130">
        <v>8</v>
      </c>
      <c r="L1908" s="130">
        <v>8</v>
      </c>
      <c r="M1908" s="307">
        <v>10964</v>
      </c>
      <c r="N1908" s="131"/>
      <c r="O1908" s="308"/>
      <c r="P1908" s="307"/>
      <c r="Q1908" s="308">
        <v>12</v>
      </c>
      <c r="R1908" s="308">
        <v>12</v>
      </c>
    </row>
    <row r="1909" spans="1:18" s="40" customFormat="1" ht="24" x14ac:dyDescent="0.2">
      <c r="A1909" s="322" t="s">
        <v>2048</v>
      </c>
      <c r="B1909" s="295" t="s">
        <v>8075</v>
      </c>
      <c r="C1909" s="297" t="s">
        <v>153</v>
      </c>
      <c r="D1909" s="297" t="s">
        <v>2088</v>
      </c>
      <c r="E1909" s="440">
        <v>2000</v>
      </c>
      <c r="F1909" s="297" t="s">
        <v>2598</v>
      </c>
      <c r="G1909" s="297" t="s">
        <v>2599</v>
      </c>
      <c r="H1909" s="297" t="s">
        <v>2088</v>
      </c>
      <c r="I1909" s="431" t="s">
        <v>2059</v>
      </c>
      <c r="J1909" s="297" t="s">
        <v>1377</v>
      </c>
      <c r="K1909" s="130">
        <v>12</v>
      </c>
      <c r="L1909" s="130">
        <v>12</v>
      </c>
      <c r="M1909" s="307">
        <v>26760</v>
      </c>
      <c r="N1909" s="131"/>
      <c r="O1909" s="308"/>
      <c r="P1909" s="307"/>
      <c r="Q1909" s="308">
        <v>12</v>
      </c>
      <c r="R1909" s="308">
        <v>12</v>
      </c>
    </row>
    <row r="1910" spans="1:18" s="40" customFormat="1" ht="24" x14ac:dyDescent="0.2">
      <c r="A1910" s="322" t="s">
        <v>2048</v>
      </c>
      <c r="B1910" s="312" t="s">
        <v>8077</v>
      </c>
      <c r="C1910" s="297" t="s">
        <v>153</v>
      </c>
      <c r="D1910" s="297" t="s">
        <v>690</v>
      </c>
      <c r="E1910" s="440">
        <v>3000</v>
      </c>
      <c r="F1910" s="297" t="s">
        <v>2600</v>
      </c>
      <c r="G1910" s="297" t="s">
        <v>2601</v>
      </c>
      <c r="H1910" s="297" t="s">
        <v>690</v>
      </c>
      <c r="I1910" s="431" t="s">
        <v>2059</v>
      </c>
      <c r="J1910" s="297" t="s">
        <v>1377</v>
      </c>
      <c r="K1910" s="130">
        <v>9</v>
      </c>
      <c r="L1910" s="130">
        <v>9</v>
      </c>
      <c r="M1910" s="307">
        <v>29553.530000000002</v>
      </c>
      <c r="N1910" s="131"/>
      <c r="O1910" s="308"/>
      <c r="P1910" s="307"/>
      <c r="Q1910" s="308">
        <v>12</v>
      </c>
      <c r="R1910" s="308">
        <v>12</v>
      </c>
    </row>
    <row r="1911" spans="1:18" s="40" customFormat="1" ht="24" x14ac:dyDescent="0.2">
      <c r="A1911" s="322" t="s">
        <v>2048</v>
      </c>
      <c r="B1911" s="312" t="s">
        <v>8077</v>
      </c>
      <c r="C1911" s="297" t="s">
        <v>153</v>
      </c>
      <c r="D1911" s="297" t="s">
        <v>586</v>
      </c>
      <c r="E1911" s="440">
        <v>4000</v>
      </c>
      <c r="F1911" s="297" t="s">
        <v>2602</v>
      </c>
      <c r="G1911" s="297" t="s">
        <v>2603</v>
      </c>
      <c r="H1911" s="297" t="s">
        <v>586</v>
      </c>
      <c r="I1911" s="431" t="s">
        <v>2059</v>
      </c>
      <c r="J1911" s="297" t="s">
        <v>1377</v>
      </c>
      <c r="K1911" s="130">
        <v>1</v>
      </c>
      <c r="L1911" s="130">
        <v>1</v>
      </c>
      <c r="M1911" s="307">
        <v>4202.5</v>
      </c>
      <c r="N1911" s="131"/>
      <c r="O1911" s="308"/>
      <c r="P1911" s="307"/>
      <c r="Q1911" s="308">
        <v>12</v>
      </c>
      <c r="R1911" s="308">
        <v>12</v>
      </c>
    </row>
    <row r="1912" spans="1:18" s="40" customFormat="1" ht="24" x14ac:dyDescent="0.2">
      <c r="A1912" s="322" t="s">
        <v>2048</v>
      </c>
      <c r="B1912" s="312" t="s">
        <v>8077</v>
      </c>
      <c r="C1912" s="297" t="s">
        <v>153</v>
      </c>
      <c r="D1912" s="297" t="s">
        <v>2088</v>
      </c>
      <c r="E1912" s="440">
        <v>4000</v>
      </c>
      <c r="F1912" s="297" t="s">
        <v>2604</v>
      </c>
      <c r="G1912" s="297" t="s">
        <v>2605</v>
      </c>
      <c r="H1912" s="297" t="s">
        <v>2088</v>
      </c>
      <c r="I1912" s="431" t="s">
        <v>2059</v>
      </c>
      <c r="J1912" s="297" t="s">
        <v>1377</v>
      </c>
      <c r="K1912" s="130">
        <v>12</v>
      </c>
      <c r="L1912" s="130">
        <v>12</v>
      </c>
      <c r="M1912" s="307">
        <v>51206.93</v>
      </c>
      <c r="N1912" s="131"/>
      <c r="O1912" s="308"/>
      <c r="P1912" s="307"/>
      <c r="Q1912" s="308">
        <v>12</v>
      </c>
      <c r="R1912" s="308">
        <v>12</v>
      </c>
    </row>
    <row r="1913" spans="1:18" s="40" customFormat="1" ht="24" x14ac:dyDescent="0.2">
      <c r="A1913" s="322" t="s">
        <v>2048</v>
      </c>
      <c r="B1913" s="312" t="s">
        <v>8077</v>
      </c>
      <c r="C1913" s="297" t="s">
        <v>153</v>
      </c>
      <c r="D1913" s="297" t="s">
        <v>579</v>
      </c>
      <c r="E1913" s="440">
        <v>2500</v>
      </c>
      <c r="F1913" s="297" t="s">
        <v>2606</v>
      </c>
      <c r="G1913" s="297" t="s">
        <v>2607</v>
      </c>
      <c r="H1913" s="297" t="s">
        <v>579</v>
      </c>
      <c r="I1913" s="431" t="s">
        <v>2052</v>
      </c>
      <c r="J1913" s="297" t="s">
        <v>1377</v>
      </c>
      <c r="K1913" s="130">
        <v>10</v>
      </c>
      <c r="L1913" s="130">
        <v>10</v>
      </c>
      <c r="M1913" s="307">
        <v>27715.530000000002</v>
      </c>
      <c r="N1913" s="131"/>
      <c r="O1913" s="308"/>
      <c r="P1913" s="307"/>
      <c r="Q1913" s="308">
        <v>12</v>
      </c>
      <c r="R1913" s="308">
        <v>12</v>
      </c>
    </row>
    <row r="1914" spans="1:18" s="40" customFormat="1" ht="24" x14ac:dyDescent="0.2">
      <c r="A1914" s="322" t="s">
        <v>2048</v>
      </c>
      <c r="B1914" s="312" t="s">
        <v>8077</v>
      </c>
      <c r="C1914" s="297" t="s">
        <v>153</v>
      </c>
      <c r="D1914" s="297" t="s">
        <v>597</v>
      </c>
      <c r="E1914" s="440">
        <v>4000</v>
      </c>
      <c r="F1914" s="297" t="s">
        <v>2608</v>
      </c>
      <c r="G1914" s="297" t="s">
        <v>2609</v>
      </c>
      <c r="H1914" s="297" t="s">
        <v>2088</v>
      </c>
      <c r="I1914" s="431" t="s">
        <v>2059</v>
      </c>
      <c r="J1914" s="297" t="s">
        <v>1377</v>
      </c>
      <c r="K1914" s="130">
        <v>12</v>
      </c>
      <c r="L1914" s="130">
        <v>12</v>
      </c>
      <c r="M1914" s="307">
        <v>51206.93</v>
      </c>
      <c r="N1914" s="131"/>
      <c r="O1914" s="308"/>
      <c r="P1914" s="307"/>
      <c r="Q1914" s="308">
        <v>12</v>
      </c>
      <c r="R1914" s="308">
        <v>12</v>
      </c>
    </row>
    <row r="1915" spans="1:18" s="40" customFormat="1" ht="24" x14ac:dyDescent="0.2">
      <c r="A1915" s="322" t="s">
        <v>2048</v>
      </c>
      <c r="B1915" s="312" t="s">
        <v>8077</v>
      </c>
      <c r="C1915" s="297" t="s">
        <v>153</v>
      </c>
      <c r="D1915" s="297" t="s">
        <v>682</v>
      </c>
      <c r="E1915" s="440">
        <v>8000</v>
      </c>
      <c r="F1915" s="297" t="s">
        <v>2610</v>
      </c>
      <c r="G1915" s="297" t="s">
        <v>2611</v>
      </c>
      <c r="H1915" s="297" t="s">
        <v>2066</v>
      </c>
      <c r="I1915" s="297" t="s">
        <v>2059</v>
      </c>
      <c r="J1915" s="297" t="s">
        <v>1377</v>
      </c>
      <c r="K1915" s="130">
        <v>2</v>
      </c>
      <c r="L1915" s="130">
        <v>2</v>
      </c>
      <c r="M1915" s="307">
        <v>16435.599999999999</v>
      </c>
      <c r="N1915" s="131"/>
      <c r="O1915" s="308"/>
      <c r="P1915" s="307"/>
      <c r="Q1915" s="308">
        <v>12</v>
      </c>
      <c r="R1915" s="308">
        <v>12</v>
      </c>
    </row>
    <row r="1916" spans="1:18" s="40" customFormat="1" ht="24" x14ac:dyDescent="0.2">
      <c r="A1916" s="322" t="s">
        <v>2048</v>
      </c>
      <c r="B1916" s="312" t="s">
        <v>8077</v>
      </c>
      <c r="C1916" s="297" t="s">
        <v>153</v>
      </c>
      <c r="D1916" s="297" t="s">
        <v>586</v>
      </c>
      <c r="E1916" s="440">
        <v>4000</v>
      </c>
      <c r="F1916" s="297" t="s">
        <v>2612</v>
      </c>
      <c r="G1916" s="297" t="s">
        <v>2613</v>
      </c>
      <c r="H1916" s="297" t="s">
        <v>586</v>
      </c>
      <c r="I1916" s="431" t="s">
        <v>2059</v>
      </c>
      <c r="J1916" s="297" t="s">
        <v>1377</v>
      </c>
      <c r="K1916" s="130">
        <v>12</v>
      </c>
      <c r="L1916" s="130">
        <v>12</v>
      </c>
      <c r="M1916" s="307">
        <v>51206.93</v>
      </c>
      <c r="N1916" s="131"/>
      <c r="O1916" s="308"/>
      <c r="P1916" s="307"/>
      <c r="Q1916" s="308">
        <v>12</v>
      </c>
      <c r="R1916" s="308">
        <v>12</v>
      </c>
    </row>
    <row r="1917" spans="1:18" s="40" customFormat="1" ht="24" x14ac:dyDescent="0.2">
      <c r="A1917" s="322" t="s">
        <v>2048</v>
      </c>
      <c r="B1917" s="295" t="s">
        <v>8075</v>
      </c>
      <c r="C1917" s="297" t="s">
        <v>153</v>
      </c>
      <c r="D1917" s="297" t="s">
        <v>2162</v>
      </c>
      <c r="E1917" s="440">
        <v>1500</v>
      </c>
      <c r="F1917" s="297" t="s">
        <v>2614</v>
      </c>
      <c r="G1917" s="297" t="s">
        <v>2615</v>
      </c>
      <c r="H1917" s="297" t="s">
        <v>2616</v>
      </c>
      <c r="I1917" s="431" t="s">
        <v>2052</v>
      </c>
      <c r="J1917" s="297" t="s">
        <v>326</v>
      </c>
      <c r="K1917" s="130">
        <v>12</v>
      </c>
      <c r="L1917" s="130">
        <v>12</v>
      </c>
      <c r="M1917" s="307">
        <v>20206.939999999999</v>
      </c>
      <c r="N1917" s="131"/>
      <c r="O1917" s="308"/>
      <c r="P1917" s="307"/>
      <c r="Q1917" s="308">
        <v>12</v>
      </c>
      <c r="R1917" s="308">
        <v>12</v>
      </c>
    </row>
    <row r="1918" spans="1:18" s="40" customFormat="1" ht="24" x14ac:dyDescent="0.2">
      <c r="A1918" s="322" t="s">
        <v>2048</v>
      </c>
      <c r="B1918" s="295" t="s">
        <v>8075</v>
      </c>
      <c r="C1918" s="297" t="s">
        <v>153</v>
      </c>
      <c r="D1918" s="297" t="s">
        <v>308</v>
      </c>
      <c r="E1918" s="440">
        <v>1800</v>
      </c>
      <c r="F1918" s="297" t="s">
        <v>2617</v>
      </c>
      <c r="G1918" s="297" t="s">
        <v>2618</v>
      </c>
      <c r="H1918" s="297" t="s">
        <v>2502</v>
      </c>
      <c r="I1918" s="431" t="s">
        <v>2052</v>
      </c>
      <c r="J1918" s="297" t="s">
        <v>1377</v>
      </c>
      <c r="K1918" s="130">
        <v>12</v>
      </c>
      <c r="L1918" s="130">
        <v>12</v>
      </c>
      <c r="M1918" s="307">
        <v>24144</v>
      </c>
      <c r="N1918" s="131"/>
      <c r="O1918" s="308"/>
      <c r="P1918" s="307"/>
      <c r="Q1918" s="308">
        <v>12</v>
      </c>
      <c r="R1918" s="308">
        <v>12</v>
      </c>
    </row>
    <row r="1919" spans="1:18" s="40" customFormat="1" ht="24" x14ac:dyDescent="0.2">
      <c r="A1919" s="322" t="s">
        <v>2048</v>
      </c>
      <c r="B1919" s="312" t="s">
        <v>8077</v>
      </c>
      <c r="C1919" s="297" t="s">
        <v>153</v>
      </c>
      <c r="D1919" s="297" t="s">
        <v>648</v>
      </c>
      <c r="E1919" s="440">
        <v>2500</v>
      </c>
      <c r="F1919" s="297" t="s">
        <v>2619</v>
      </c>
      <c r="G1919" s="297" t="s">
        <v>2620</v>
      </c>
      <c r="H1919" s="297" t="s">
        <v>2111</v>
      </c>
      <c r="I1919" s="297" t="s">
        <v>2137</v>
      </c>
      <c r="J1919" s="297" t="s">
        <v>2111</v>
      </c>
      <c r="K1919" s="130">
        <v>8</v>
      </c>
      <c r="L1919" s="130">
        <v>8</v>
      </c>
      <c r="M1919" s="307">
        <v>22209.060000000005</v>
      </c>
      <c r="N1919" s="131"/>
      <c r="O1919" s="308"/>
      <c r="P1919" s="307"/>
      <c r="Q1919" s="308">
        <v>12</v>
      </c>
      <c r="R1919" s="308">
        <v>12</v>
      </c>
    </row>
    <row r="1920" spans="1:18" s="40" customFormat="1" ht="24" x14ac:dyDescent="0.2">
      <c r="A1920" s="322" t="s">
        <v>2048</v>
      </c>
      <c r="B1920" s="312" t="s">
        <v>8077</v>
      </c>
      <c r="C1920" s="297" t="s">
        <v>153</v>
      </c>
      <c r="D1920" s="297" t="s">
        <v>579</v>
      </c>
      <c r="E1920" s="440">
        <v>2500</v>
      </c>
      <c r="F1920" s="297" t="s">
        <v>2621</v>
      </c>
      <c r="G1920" s="297" t="s">
        <v>2622</v>
      </c>
      <c r="H1920" s="297" t="s">
        <v>579</v>
      </c>
      <c r="I1920" s="431" t="s">
        <v>2052</v>
      </c>
      <c r="J1920" s="297" t="s">
        <v>1377</v>
      </c>
      <c r="K1920" s="130">
        <v>10</v>
      </c>
      <c r="L1920" s="130">
        <v>10</v>
      </c>
      <c r="M1920" s="307">
        <v>27715.530000000002</v>
      </c>
      <c r="N1920" s="131"/>
      <c r="O1920" s="308"/>
      <c r="P1920" s="307"/>
      <c r="Q1920" s="308">
        <v>12</v>
      </c>
      <c r="R1920" s="308">
        <v>12</v>
      </c>
    </row>
    <row r="1921" spans="1:18" s="40" customFormat="1" ht="24" x14ac:dyDescent="0.2">
      <c r="A1921" s="322" t="s">
        <v>2048</v>
      </c>
      <c r="B1921" s="295" t="s">
        <v>8075</v>
      </c>
      <c r="C1921" s="297" t="s">
        <v>153</v>
      </c>
      <c r="D1921" s="297" t="s">
        <v>655</v>
      </c>
      <c r="E1921" s="440">
        <v>930</v>
      </c>
      <c r="F1921" s="297" t="s">
        <v>2623</v>
      </c>
      <c r="G1921" s="297" t="s">
        <v>2624</v>
      </c>
      <c r="H1921" s="297" t="s">
        <v>2111</v>
      </c>
      <c r="I1921" s="431" t="s">
        <v>2112</v>
      </c>
      <c r="J1921" s="297" t="s">
        <v>2111</v>
      </c>
      <c r="K1921" s="130">
        <v>12</v>
      </c>
      <c r="L1921" s="130">
        <v>12</v>
      </c>
      <c r="M1921" s="307">
        <v>12764.4</v>
      </c>
      <c r="N1921" s="131"/>
      <c r="O1921" s="308"/>
      <c r="P1921" s="307"/>
      <c r="Q1921" s="308">
        <v>12</v>
      </c>
      <c r="R1921" s="308">
        <v>12</v>
      </c>
    </row>
    <row r="1922" spans="1:18" s="40" customFormat="1" ht="24" x14ac:dyDescent="0.2">
      <c r="A1922" s="322" t="s">
        <v>2048</v>
      </c>
      <c r="B1922" s="295" t="s">
        <v>8075</v>
      </c>
      <c r="C1922" s="297" t="s">
        <v>153</v>
      </c>
      <c r="D1922" s="297" t="s">
        <v>586</v>
      </c>
      <c r="E1922" s="440">
        <v>2000</v>
      </c>
      <c r="F1922" s="297" t="s">
        <v>2625</v>
      </c>
      <c r="G1922" s="297" t="s">
        <v>2626</v>
      </c>
      <c r="H1922" s="297" t="s">
        <v>586</v>
      </c>
      <c r="I1922" s="431" t="s">
        <v>2059</v>
      </c>
      <c r="J1922" s="297" t="s">
        <v>1377</v>
      </c>
      <c r="K1922" s="130">
        <v>10</v>
      </c>
      <c r="L1922" s="130">
        <v>10</v>
      </c>
      <c r="M1922" s="307">
        <v>22400</v>
      </c>
      <c r="N1922" s="131"/>
      <c r="O1922" s="308"/>
      <c r="P1922" s="307"/>
      <c r="Q1922" s="308">
        <v>12</v>
      </c>
      <c r="R1922" s="308">
        <v>12</v>
      </c>
    </row>
    <row r="1923" spans="1:18" s="40" customFormat="1" ht="24" x14ac:dyDescent="0.2">
      <c r="A1923" s="322" t="s">
        <v>2048</v>
      </c>
      <c r="B1923" s="295" t="s">
        <v>8075</v>
      </c>
      <c r="C1923" s="297" t="s">
        <v>153</v>
      </c>
      <c r="D1923" s="297" t="s">
        <v>2627</v>
      </c>
      <c r="E1923" s="440">
        <v>2500</v>
      </c>
      <c r="F1923" s="297" t="s">
        <v>2628</v>
      </c>
      <c r="G1923" s="297" t="s">
        <v>2629</v>
      </c>
      <c r="H1923" s="297" t="s">
        <v>665</v>
      </c>
      <c r="I1923" s="431" t="s">
        <v>2059</v>
      </c>
      <c r="J1923" s="297" t="s">
        <v>1377</v>
      </c>
      <c r="K1923" s="130">
        <v>2</v>
      </c>
      <c r="L1923" s="130">
        <v>2</v>
      </c>
      <c r="M1923" s="307">
        <v>5331.61</v>
      </c>
      <c r="N1923" s="131"/>
      <c r="O1923" s="308"/>
      <c r="P1923" s="307"/>
      <c r="Q1923" s="308">
        <v>12</v>
      </c>
      <c r="R1923" s="308">
        <v>12</v>
      </c>
    </row>
    <row r="1924" spans="1:18" s="40" customFormat="1" ht="24" x14ac:dyDescent="0.2">
      <c r="A1924" s="322" t="s">
        <v>2048</v>
      </c>
      <c r="B1924" s="312" t="s">
        <v>8077</v>
      </c>
      <c r="C1924" s="297" t="s">
        <v>153</v>
      </c>
      <c r="D1924" s="297" t="s">
        <v>586</v>
      </c>
      <c r="E1924" s="440">
        <v>4000</v>
      </c>
      <c r="F1924" s="297" t="s">
        <v>2630</v>
      </c>
      <c r="G1924" s="297" t="s">
        <v>2631</v>
      </c>
      <c r="H1924" s="297" t="s">
        <v>586</v>
      </c>
      <c r="I1924" s="431" t="s">
        <v>2059</v>
      </c>
      <c r="J1924" s="297" t="s">
        <v>1377</v>
      </c>
      <c r="K1924" s="130">
        <v>12</v>
      </c>
      <c r="L1924" s="130">
        <v>12</v>
      </c>
      <c r="M1924" s="307">
        <v>51206.93</v>
      </c>
      <c r="N1924" s="131"/>
      <c r="O1924" s="308"/>
      <c r="P1924" s="307"/>
      <c r="Q1924" s="308">
        <v>12</v>
      </c>
      <c r="R1924" s="308">
        <v>12</v>
      </c>
    </row>
    <row r="1925" spans="1:18" s="40" customFormat="1" ht="24" x14ac:dyDescent="0.2">
      <c r="A1925" s="322" t="s">
        <v>2048</v>
      </c>
      <c r="B1925" s="312" t="s">
        <v>8077</v>
      </c>
      <c r="C1925" s="297" t="s">
        <v>153</v>
      </c>
      <c r="D1925" s="297" t="s">
        <v>2088</v>
      </c>
      <c r="E1925" s="440">
        <v>4000</v>
      </c>
      <c r="F1925" s="297" t="s">
        <v>2632</v>
      </c>
      <c r="G1925" s="297" t="s">
        <v>2633</v>
      </c>
      <c r="H1925" s="297" t="s">
        <v>2088</v>
      </c>
      <c r="I1925" s="431" t="s">
        <v>2059</v>
      </c>
      <c r="J1925" s="297" t="s">
        <v>1377</v>
      </c>
      <c r="K1925" s="130">
        <v>12</v>
      </c>
      <c r="L1925" s="130">
        <v>12</v>
      </c>
      <c r="M1925" s="307">
        <v>51206.93</v>
      </c>
      <c r="N1925" s="131"/>
      <c r="O1925" s="308"/>
      <c r="P1925" s="307"/>
      <c r="Q1925" s="308">
        <v>12</v>
      </c>
      <c r="R1925" s="308">
        <v>12</v>
      </c>
    </row>
    <row r="1926" spans="1:18" s="40" customFormat="1" ht="24" x14ac:dyDescent="0.2">
      <c r="A1926" s="322" t="s">
        <v>2048</v>
      </c>
      <c r="B1926" s="295" t="s">
        <v>8075</v>
      </c>
      <c r="C1926" s="297" t="s">
        <v>153</v>
      </c>
      <c r="D1926" s="297" t="s">
        <v>655</v>
      </c>
      <c r="E1926" s="440">
        <v>1600</v>
      </c>
      <c r="F1926" s="297" t="s">
        <v>2634</v>
      </c>
      <c r="G1926" s="297" t="s">
        <v>2635</v>
      </c>
      <c r="H1926" s="297" t="s">
        <v>2051</v>
      </c>
      <c r="I1926" s="431" t="s">
        <v>2052</v>
      </c>
      <c r="J1926" s="297" t="s">
        <v>1377</v>
      </c>
      <c r="K1926" s="130">
        <v>12</v>
      </c>
      <c r="L1926" s="130">
        <v>12</v>
      </c>
      <c r="M1926" s="307">
        <v>21528</v>
      </c>
      <c r="N1926" s="131"/>
      <c r="O1926" s="308"/>
      <c r="P1926" s="307"/>
      <c r="Q1926" s="308">
        <v>12</v>
      </c>
      <c r="R1926" s="308">
        <v>12</v>
      </c>
    </row>
    <row r="1927" spans="1:18" s="40" customFormat="1" ht="24" x14ac:dyDescent="0.2">
      <c r="A1927" s="322" t="s">
        <v>2048</v>
      </c>
      <c r="B1927" s="312" t="s">
        <v>8077</v>
      </c>
      <c r="C1927" s="297" t="s">
        <v>153</v>
      </c>
      <c r="D1927" s="297" t="s">
        <v>682</v>
      </c>
      <c r="E1927" s="440">
        <v>8000</v>
      </c>
      <c r="F1927" s="297" t="s">
        <v>2636</v>
      </c>
      <c r="G1927" s="297" t="s">
        <v>2637</v>
      </c>
      <c r="H1927" s="297" t="s">
        <v>682</v>
      </c>
      <c r="I1927" s="431" t="s">
        <v>2059</v>
      </c>
      <c r="J1927" s="297" t="s">
        <v>1377</v>
      </c>
      <c r="K1927" s="130">
        <v>1</v>
      </c>
      <c r="L1927" s="130">
        <v>1</v>
      </c>
      <c r="M1927" s="307">
        <v>8217.7999999999993</v>
      </c>
      <c r="N1927" s="131"/>
      <c r="O1927" s="308"/>
      <c r="P1927" s="307"/>
      <c r="Q1927" s="308">
        <v>12</v>
      </c>
      <c r="R1927" s="308">
        <v>12</v>
      </c>
    </row>
    <row r="1928" spans="1:18" s="40" customFormat="1" ht="24" x14ac:dyDescent="0.2">
      <c r="A1928" s="322" t="s">
        <v>2048</v>
      </c>
      <c r="B1928" s="312" t="s">
        <v>8077</v>
      </c>
      <c r="C1928" s="297" t="s">
        <v>153</v>
      </c>
      <c r="D1928" s="297" t="s">
        <v>586</v>
      </c>
      <c r="E1928" s="440">
        <v>3000</v>
      </c>
      <c r="F1928" s="297" t="s">
        <v>2638</v>
      </c>
      <c r="G1928" s="297" t="s">
        <v>2639</v>
      </c>
      <c r="H1928" s="297" t="s">
        <v>586</v>
      </c>
      <c r="I1928" s="431" t="s">
        <v>2059</v>
      </c>
      <c r="J1928" s="297" t="s">
        <v>1377</v>
      </c>
      <c r="K1928" s="130">
        <v>1</v>
      </c>
      <c r="L1928" s="130">
        <v>1</v>
      </c>
      <c r="M1928" s="307">
        <v>3217.8</v>
      </c>
      <c r="N1928" s="131"/>
      <c r="O1928" s="308"/>
      <c r="P1928" s="307"/>
      <c r="Q1928" s="308">
        <v>12</v>
      </c>
      <c r="R1928" s="308">
        <v>12</v>
      </c>
    </row>
    <row r="1929" spans="1:18" s="40" customFormat="1" ht="24" x14ac:dyDescent="0.2">
      <c r="A1929" s="322" t="s">
        <v>2048</v>
      </c>
      <c r="B1929" s="312" t="s">
        <v>8077</v>
      </c>
      <c r="C1929" s="297" t="s">
        <v>153</v>
      </c>
      <c r="D1929" s="297" t="s">
        <v>579</v>
      </c>
      <c r="E1929" s="440">
        <v>2500</v>
      </c>
      <c r="F1929" s="297" t="s">
        <v>2640</v>
      </c>
      <c r="G1929" s="297" t="s">
        <v>2641</v>
      </c>
      <c r="H1929" s="297" t="s">
        <v>579</v>
      </c>
      <c r="I1929" s="297" t="s">
        <v>2052</v>
      </c>
      <c r="J1929" s="297" t="s">
        <v>1377</v>
      </c>
      <c r="K1929" s="130">
        <v>1</v>
      </c>
      <c r="L1929" s="130">
        <v>1</v>
      </c>
      <c r="M1929" s="307">
        <v>2707</v>
      </c>
      <c r="N1929" s="131"/>
      <c r="O1929" s="308"/>
      <c r="P1929" s="307"/>
      <c r="Q1929" s="308">
        <v>12</v>
      </c>
      <c r="R1929" s="308">
        <v>12</v>
      </c>
    </row>
    <row r="1930" spans="1:18" s="40" customFormat="1" ht="24" x14ac:dyDescent="0.2">
      <c r="A1930" s="322" t="s">
        <v>2048</v>
      </c>
      <c r="B1930" s="295" t="s">
        <v>8075</v>
      </c>
      <c r="C1930" s="297" t="s">
        <v>153</v>
      </c>
      <c r="D1930" s="297" t="s">
        <v>2262</v>
      </c>
      <c r="E1930" s="440">
        <v>1600</v>
      </c>
      <c r="F1930" s="297" t="s">
        <v>2642</v>
      </c>
      <c r="G1930" s="297" t="s">
        <v>2643</v>
      </c>
      <c r="H1930" s="297" t="s">
        <v>2644</v>
      </c>
      <c r="I1930" s="431" t="s">
        <v>2059</v>
      </c>
      <c r="J1930" s="297" t="s">
        <v>326</v>
      </c>
      <c r="K1930" s="130">
        <v>8</v>
      </c>
      <c r="L1930" s="130">
        <v>8</v>
      </c>
      <c r="M1930" s="307">
        <v>14335.03</v>
      </c>
      <c r="N1930" s="131"/>
      <c r="O1930" s="308"/>
      <c r="P1930" s="307"/>
      <c r="Q1930" s="308">
        <v>12</v>
      </c>
      <c r="R1930" s="308">
        <v>12</v>
      </c>
    </row>
    <row r="1931" spans="1:18" s="40" customFormat="1" ht="24" x14ac:dyDescent="0.2">
      <c r="A1931" s="322" t="s">
        <v>2048</v>
      </c>
      <c r="B1931" s="312" t="s">
        <v>8077</v>
      </c>
      <c r="C1931" s="297" t="s">
        <v>153</v>
      </c>
      <c r="D1931" s="297" t="s">
        <v>586</v>
      </c>
      <c r="E1931" s="440">
        <v>4000</v>
      </c>
      <c r="F1931" s="297" t="s">
        <v>2645</v>
      </c>
      <c r="G1931" s="297" t="s">
        <v>2646</v>
      </c>
      <c r="H1931" s="297" t="s">
        <v>586</v>
      </c>
      <c r="I1931" s="431" t="s">
        <v>2059</v>
      </c>
      <c r="J1931" s="297" t="s">
        <v>1377</v>
      </c>
      <c r="K1931" s="130">
        <v>12</v>
      </c>
      <c r="L1931" s="130">
        <v>12</v>
      </c>
      <c r="M1931" s="307">
        <v>51206.93</v>
      </c>
      <c r="N1931" s="131"/>
      <c r="O1931" s="308"/>
      <c r="P1931" s="307"/>
      <c r="Q1931" s="308">
        <v>12</v>
      </c>
      <c r="R1931" s="308">
        <v>12</v>
      </c>
    </row>
    <row r="1932" spans="1:18" s="40" customFormat="1" ht="24" x14ac:dyDescent="0.2">
      <c r="A1932" s="322" t="s">
        <v>2048</v>
      </c>
      <c r="B1932" s="312" t="s">
        <v>8077</v>
      </c>
      <c r="C1932" s="297" t="s">
        <v>153</v>
      </c>
      <c r="D1932" s="297" t="s">
        <v>821</v>
      </c>
      <c r="E1932" s="440">
        <v>2500</v>
      </c>
      <c r="F1932" s="297" t="s">
        <v>2647</v>
      </c>
      <c r="G1932" s="297" t="s">
        <v>2648</v>
      </c>
      <c r="H1932" s="297" t="s">
        <v>2424</v>
      </c>
      <c r="I1932" s="297" t="s">
        <v>2052</v>
      </c>
      <c r="J1932" s="297" t="s">
        <v>1377</v>
      </c>
      <c r="K1932" s="130">
        <v>4</v>
      </c>
      <c r="L1932" s="130">
        <v>4</v>
      </c>
      <c r="M1932" s="307">
        <v>10728.24</v>
      </c>
      <c r="N1932" s="131"/>
      <c r="O1932" s="308"/>
      <c r="P1932" s="307"/>
      <c r="Q1932" s="308">
        <v>12</v>
      </c>
      <c r="R1932" s="308">
        <v>12</v>
      </c>
    </row>
    <row r="1933" spans="1:18" s="40" customFormat="1" ht="24" x14ac:dyDescent="0.2">
      <c r="A1933" s="322" t="s">
        <v>2048</v>
      </c>
      <c r="B1933" s="295" t="s">
        <v>8075</v>
      </c>
      <c r="C1933" s="297" t="s">
        <v>153</v>
      </c>
      <c r="D1933" s="297" t="s">
        <v>586</v>
      </c>
      <c r="E1933" s="440">
        <v>2200</v>
      </c>
      <c r="F1933" s="297" t="s">
        <v>2649</v>
      </c>
      <c r="G1933" s="297" t="s">
        <v>2650</v>
      </c>
      <c r="H1933" s="297" t="s">
        <v>586</v>
      </c>
      <c r="I1933" s="431" t="s">
        <v>2059</v>
      </c>
      <c r="J1933" s="297" t="s">
        <v>1377</v>
      </c>
      <c r="K1933" s="130">
        <v>6</v>
      </c>
      <c r="L1933" s="130">
        <v>6</v>
      </c>
      <c r="M1933" s="307">
        <v>14388</v>
      </c>
      <c r="N1933" s="131"/>
      <c r="O1933" s="308"/>
      <c r="P1933" s="307"/>
      <c r="Q1933" s="308">
        <v>12</v>
      </c>
      <c r="R1933" s="308">
        <v>12</v>
      </c>
    </row>
    <row r="1934" spans="1:18" s="40" customFormat="1" ht="24" x14ac:dyDescent="0.2">
      <c r="A1934" s="322" t="s">
        <v>2048</v>
      </c>
      <c r="B1934" s="295" t="s">
        <v>8075</v>
      </c>
      <c r="C1934" s="297" t="s">
        <v>153</v>
      </c>
      <c r="D1934" s="297" t="s">
        <v>2651</v>
      </c>
      <c r="E1934" s="440">
        <v>1200</v>
      </c>
      <c r="F1934" s="297" t="s">
        <v>2652</v>
      </c>
      <c r="G1934" s="297" t="s">
        <v>2653</v>
      </c>
      <c r="H1934" s="297" t="s">
        <v>579</v>
      </c>
      <c r="I1934" s="431" t="s">
        <v>2052</v>
      </c>
      <c r="J1934" s="297" t="s">
        <v>1377</v>
      </c>
      <c r="K1934" s="130">
        <v>4</v>
      </c>
      <c r="L1934" s="130">
        <v>4</v>
      </c>
      <c r="M1934" s="307">
        <v>5550</v>
      </c>
      <c r="N1934" s="131"/>
      <c r="O1934" s="308"/>
      <c r="P1934" s="307"/>
      <c r="Q1934" s="308">
        <v>12</v>
      </c>
      <c r="R1934" s="308">
        <v>12</v>
      </c>
    </row>
    <row r="1935" spans="1:18" s="40" customFormat="1" ht="24" x14ac:dyDescent="0.2">
      <c r="A1935" s="322" t="s">
        <v>2048</v>
      </c>
      <c r="B1935" s="295" t="s">
        <v>8075</v>
      </c>
      <c r="C1935" s="297" t="s">
        <v>153</v>
      </c>
      <c r="D1935" s="297" t="s">
        <v>2088</v>
      </c>
      <c r="E1935" s="440">
        <v>2000</v>
      </c>
      <c r="F1935" s="297" t="s">
        <v>2654</v>
      </c>
      <c r="G1935" s="297" t="s">
        <v>2655</v>
      </c>
      <c r="H1935" s="297" t="s">
        <v>2088</v>
      </c>
      <c r="I1935" s="431" t="s">
        <v>2059</v>
      </c>
      <c r="J1935" s="297" t="s">
        <v>1377</v>
      </c>
      <c r="K1935" s="130">
        <v>12</v>
      </c>
      <c r="L1935" s="130">
        <v>12</v>
      </c>
      <c r="M1935" s="307">
        <v>26663.7</v>
      </c>
      <c r="N1935" s="131"/>
      <c r="O1935" s="308"/>
      <c r="P1935" s="307"/>
      <c r="Q1935" s="308">
        <v>12</v>
      </c>
      <c r="R1935" s="308">
        <v>12</v>
      </c>
    </row>
    <row r="1936" spans="1:18" s="40" customFormat="1" ht="24" x14ac:dyDescent="0.2">
      <c r="A1936" s="322" t="s">
        <v>2048</v>
      </c>
      <c r="B1936" s="295" t="s">
        <v>8075</v>
      </c>
      <c r="C1936" s="297" t="s">
        <v>153</v>
      </c>
      <c r="D1936" s="297" t="s">
        <v>586</v>
      </c>
      <c r="E1936" s="440">
        <v>2000</v>
      </c>
      <c r="F1936" s="297" t="s">
        <v>2656</v>
      </c>
      <c r="G1936" s="297" t="s">
        <v>2657</v>
      </c>
      <c r="H1936" s="297" t="s">
        <v>586</v>
      </c>
      <c r="I1936" s="431" t="s">
        <v>2059</v>
      </c>
      <c r="J1936" s="297" t="s">
        <v>1377</v>
      </c>
      <c r="K1936" s="130">
        <v>2</v>
      </c>
      <c r="L1936" s="130">
        <v>2</v>
      </c>
      <c r="M1936" s="307">
        <v>4360</v>
      </c>
      <c r="N1936" s="131"/>
      <c r="O1936" s="308"/>
      <c r="P1936" s="307"/>
      <c r="Q1936" s="308">
        <v>12</v>
      </c>
      <c r="R1936" s="308">
        <v>12</v>
      </c>
    </row>
    <row r="1937" spans="1:18" s="40" customFormat="1" ht="24" x14ac:dyDescent="0.2">
      <c r="A1937" s="322" t="s">
        <v>2048</v>
      </c>
      <c r="B1937" s="312" t="s">
        <v>8077</v>
      </c>
      <c r="C1937" s="297" t="s">
        <v>153</v>
      </c>
      <c r="D1937" s="297" t="s">
        <v>579</v>
      </c>
      <c r="E1937" s="440">
        <v>2500</v>
      </c>
      <c r="F1937" s="297" t="s">
        <v>2658</v>
      </c>
      <c r="G1937" s="297" t="s">
        <v>2659</v>
      </c>
      <c r="H1937" s="297" t="s">
        <v>2424</v>
      </c>
      <c r="I1937" s="431" t="s">
        <v>2052</v>
      </c>
      <c r="J1937" s="297" t="s">
        <v>1377</v>
      </c>
      <c r="K1937" s="130">
        <v>8</v>
      </c>
      <c r="L1937" s="130">
        <v>8</v>
      </c>
      <c r="M1937" s="307">
        <v>22071.599999999999</v>
      </c>
      <c r="N1937" s="131"/>
      <c r="O1937" s="308"/>
      <c r="P1937" s="307"/>
      <c r="Q1937" s="308">
        <v>12</v>
      </c>
      <c r="R1937" s="308">
        <v>12</v>
      </c>
    </row>
    <row r="1938" spans="1:18" s="40" customFormat="1" ht="24" x14ac:dyDescent="0.2">
      <c r="A1938" s="322" t="s">
        <v>2048</v>
      </c>
      <c r="B1938" s="295" t="s">
        <v>8075</v>
      </c>
      <c r="C1938" s="297" t="s">
        <v>153</v>
      </c>
      <c r="D1938" s="297" t="s">
        <v>648</v>
      </c>
      <c r="E1938" s="440">
        <v>1200</v>
      </c>
      <c r="F1938" s="297" t="s">
        <v>2660</v>
      </c>
      <c r="G1938" s="297" t="s">
        <v>2661</v>
      </c>
      <c r="H1938" s="297" t="s">
        <v>579</v>
      </c>
      <c r="I1938" s="297" t="s">
        <v>2052</v>
      </c>
      <c r="J1938" s="297" t="s">
        <v>1377</v>
      </c>
      <c r="K1938" s="130">
        <v>6</v>
      </c>
      <c r="L1938" s="130">
        <v>6</v>
      </c>
      <c r="M1938" s="307">
        <v>7848</v>
      </c>
      <c r="N1938" s="131"/>
      <c r="O1938" s="308"/>
      <c r="P1938" s="307"/>
      <c r="Q1938" s="308">
        <v>12</v>
      </c>
      <c r="R1938" s="308">
        <v>12</v>
      </c>
    </row>
    <row r="1939" spans="1:18" s="40" customFormat="1" ht="24" x14ac:dyDescent="0.2">
      <c r="A1939" s="322" t="s">
        <v>2048</v>
      </c>
      <c r="B1939" s="295" t="s">
        <v>8075</v>
      </c>
      <c r="C1939" s="297" t="s">
        <v>153</v>
      </c>
      <c r="D1939" s="297" t="s">
        <v>648</v>
      </c>
      <c r="E1939" s="440">
        <v>1200</v>
      </c>
      <c r="F1939" s="297" t="s">
        <v>2662</v>
      </c>
      <c r="G1939" s="297" t="s">
        <v>2663</v>
      </c>
      <c r="H1939" s="297" t="s">
        <v>2111</v>
      </c>
      <c r="I1939" s="297" t="s">
        <v>2137</v>
      </c>
      <c r="J1939" s="297" t="s">
        <v>2111</v>
      </c>
      <c r="K1939" s="130">
        <v>6</v>
      </c>
      <c r="L1939" s="130">
        <v>6</v>
      </c>
      <c r="M1939" s="307">
        <v>8123.7</v>
      </c>
      <c r="N1939" s="131"/>
      <c r="O1939" s="308"/>
      <c r="P1939" s="307"/>
      <c r="Q1939" s="308">
        <v>12</v>
      </c>
      <c r="R1939" s="308">
        <v>12</v>
      </c>
    </row>
    <row r="1940" spans="1:18" s="40" customFormat="1" ht="24" x14ac:dyDescent="0.2">
      <c r="A1940" s="322" t="s">
        <v>2048</v>
      </c>
      <c r="B1940" s="312" t="s">
        <v>8077</v>
      </c>
      <c r="C1940" s="297" t="s">
        <v>153</v>
      </c>
      <c r="D1940" s="297" t="s">
        <v>648</v>
      </c>
      <c r="E1940" s="440">
        <v>2500</v>
      </c>
      <c r="F1940" s="297" t="s">
        <v>2664</v>
      </c>
      <c r="G1940" s="297" t="s">
        <v>2665</v>
      </c>
      <c r="H1940" s="297" t="s">
        <v>2111</v>
      </c>
      <c r="I1940" s="297" t="s">
        <v>2137</v>
      </c>
      <c r="J1940" s="297" t="s">
        <v>2111</v>
      </c>
      <c r="K1940" s="130">
        <v>8</v>
      </c>
      <c r="L1940" s="130">
        <v>8</v>
      </c>
      <c r="M1940" s="307">
        <v>22182.400000000001</v>
      </c>
      <c r="N1940" s="131"/>
      <c r="O1940" s="308"/>
      <c r="P1940" s="307"/>
      <c r="Q1940" s="308">
        <v>12</v>
      </c>
      <c r="R1940" s="308">
        <v>12</v>
      </c>
    </row>
    <row r="1941" spans="1:18" s="40" customFormat="1" ht="24" x14ac:dyDescent="0.2">
      <c r="A1941" s="322" t="s">
        <v>2048</v>
      </c>
      <c r="B1941" s="295" t="s">
        <v>8075</v>
      </c>
      <c r="C1941" s="297" t="s">
        <v>153</v>
      </c>
      <c r="D1941" s="297" t="s">
        <v>586</v>
      </c>
      <c r="E1941" s="440">
        <v>2000</v>
      </c>
      <c r="F1941" s="297" t="s">
        <v>2666</v>
      </c>
      <c r="G1941" s="297" t="s">
        <v>2667</v>
      </c>
      <c r="H1941" s="297" t="s">
        <v>586</v>
      </c>
      <c r="I1941" s="297" t="s">
        <v>2059</v>
      </c>
      <c r="J1941" s="297" t="s">
        <v>1377</v>
      </c>
      <c r="K1941" s="130">
        <v>5</v>
      </c>
      <c r="L1941" s="130">
        <v>5</v>
      </c>
      <c r="M1941" s="307">
        <v>10803.7</v>
      </c>
      <c r="N1941" s="131"/>
      <c r="O1941" s="308"/>
      <c r="P1941" s="307"/>
      <c r="Q1941" s="308">
        <v>12</v>
      </c>
      <c r="R1941" s="308">
        <v>12</v>
      </c>
    </row>
    <row r="1942" spans="1:18" s="40" customFormat="1" ht="24" x14ac:dyDescent="0.2">
      <c r="A1942" s="322" t="s">
        <v>2048</v>
      </c>
      <c r="B1942" s="312" t="s">
        <v>8077</v>
      </c>
      <c r="C1942" s="297" t="s">
        <v>153</v>
      </c>
      <c r="D1942" s="297" t="s">
        <v>648</v>
      </c>
      <c r="E1942" s="440">
        <v>2500</v>
      </c>
      <c r="F1942" s="297" t="s">
        <v>2668</v>
      </c>
      <c r="G1942" s="297" t="s">
        <v>2669</v>
      </c>
      <c r="H1942" s="297" t="s">
        <v>2111</v>
      </c>
      <c r="I1942" s="297" t="s">
        <v>2137</v>
      </c>
      <c r="J1942" s="297" t="s">
        <v>2111</v>
      </c>
      <c r="K1942" s="130">
        <v>1</v>
      </c>
      <c r="L1942" s="130">
        <v>1</v>
      </c>
      <c r="M1942" s="307">
        <v>2717.8</v>
      </c>
      <c r="N1942" s="131"/>
      <c r="O1942" s="308"/>
      <c r="P1942" s="307"/>
      <c r="Q1942" s="308">
        <v>12</v>
      </c>
      <c r="R1942" s="308">
        <v>12</v>
      </c>
    </row>
    <row r="1943" spans="1:18" s="40" customFormat="1" ht="24" x14ac:dyDescent="0.2">
      <c r="A1943" s="322" t="s">
        <v>2048</v>
      </c>
      <c r="B1943" s="295" t="s">
        <v>8075</v>
      </c>
      <c r="C1943" s="297" t="s">
        <v>153</v>
      </c>
      <c r="D1943" s="297" t="s">
        <v>2670</v>
      </c>
      <c r="E1943" s="440">
        <v>4000</v>
      </c>
      <c r="F1943" s="297" t="s">
        <v>2671</v>
      </c>
      <c r="G1943" s="297" t="s">
        <v>2672</v>
      </c>
      <c r="H1943" s="297" t="s">
        <v>341</v>
      </c>
      <c r="I1943" s="431" t="s">
        <v>2059</v>
      </c>
      <c r="J1943" s="297" t="s">
        <v>1377</v>
      </c>
      <c r="K1943" s="130">
        <v>1</v>
      </c>
      <c r="L1943" s="130">
        <v>1</v>
      </c>
      <c r="M1943" s="307">
        <v>6267.8</v>
      </c>
      <c r="N1943" s="131"/>
      <c r="O1943" s="308"/>
      <c r="P1943" s="307"/>
      <c r="Q1943" s="308">
        <v>12</v>
      </c>
      <c r="R1943" s="308">
        <v>12</v>
      </c>
    </row>
    <row r="1944" spans="1:18" s="40" customFormat="1" ht="24" x14ac:dyDescent="0.2">
      <c r="A1944" s="322" t="s">
        <v>2048</v>
      </c>
      <c r="B1944" s="295" t="s">
        <v>8075</v>
      </c>
      <c r="C1944" s="297" t="s">
        <v>153</v>
      </c>
      <c r="D1944" s="297" t="s">
        <v>597</v>
      </c>
      <c r="E1944" s="440">
        <v>2000</v>
      </c>
      <c r="F1944" s="297" t="s">
        <v>2673</v>
      </c>
      <c r="G1944" s="297" t="s">
        <v>2674</v>
      </c>
      <c r="H1944" s="297" t="s">
        <v>2088</v>
      </c>
      <c r="I1944" s="431" t="s">
        <v>2059</v>
      </c>
      <c r="J1944" s="297" t="s">
        <v>1377</v>
      </c>
      <c r="K1944" s="130">
        <v>12</v>
      </c>
      <c r="L1944" s="130">
        <v>12</v>
      </c>
      <c r="M1944" s="307">
        <v>26760</v>
      </c>
      <c r="N1944" s="131"/>
      <c r="O1944" s="308"/>
      <c r="P1944" s="307"/>
      <c r="Q1944" s="308">
        <v>12</v>
      </c>
      <c r="R1944" s="308">
        <v>12</v>
      </c>
    </row>
    <row r="1945" spans="1:18" s="40" customFormat="1" ht="24" x14ac:dyDescent="0.2">
      <c r="A1945" s="322" t="s">
        <v>2048</v>
      </c>
      <c r="B1945" s="312" t="s">
        <v>8077</v>
      </c>
      <c r="C1945" s="297" t="s">
        <v>153</v>
      </c>
      <c r="D1945" s="297" t="s">
        <v>579</v>
      </c>
      <c r="E1945" s="440">
        <v>2500</v>
      </c>
      <c r="F1945" s="297" t="s">
        <v>2675</v>
      </c>
      <c r="G1945" s="297" t="s">
        <v>2676</v>
      </c>
      <c r="H1945" s="297" t="s">
        <v>579</v>
      </c>
      <c r="I1945" s="297" t="s">
        <v>2052</v>
      </c>
      <c r="J1945" s="297" t="s">
        <v>1377</v>
      </c>
      <c r="K1945" s="130">
        <v>1</v>
      </c>
      <c r="L1945" s="130">
        <v>1</v>
      </c>
      <c r="M1945" s="307">
        <v>2707</v>
      </c>
      <c r="N1945" s="131"/>
      <c r="O1945" s="308"/>
      <c r="P1945" s="307"/>
      <c r="Q1945" s="308">
        <v>12</v>
      </c>
      <c r="R1945" s="308">
        <v>12</v>
      </c>
    </row>
    <row r="1946" spans="1:18" s="40" customFormat="1" ht="24" x14ac:dyDescent="0.2">
      <c r="A1946" s="322" t="s">
        <v>2048</v>
      </c>
      <c r="B1946" s="295" t="s">
        <v>8075</v>
      </c>
      <c r="C1946" s="297" t="s">
        <v>153</v>
      </c>
      <c r="D1946" s="297" t="s">
        <v>2162</v>
      </c>
      <c r="E1946" s="440">
        <v>1500</v>
      </c>
      <c r="F1946" s="297" t="s">
        <v>2677</v>
      </c>
      <c r="G1946" s="297" t="s">
        <v>2678</v>
      </c>
      <c r="H1946" s="297" t="s">
        <v>1050</v>
      </c>
      <c r="I1946" s="431" t="s">
        <v>2059</v>
      </c>
      <c r="J1946" s="297" t="s">
        <v>1377</v>
      </c>
      <c r="K1946" s="130">
        <v>1</v>
      </c>
      <c r="L1946" s="130">
        <v>1</v>
      </c>
      <c r="M1946" s="307">
        <v>1711.67</v>
      </c>
      <c r="N1946" s="131"/>
      <c r="O1946" s="308"/>
      <c r="P1946" s="307"/>
      <c r="Q1946" s="308">
        <v>12</v>
      </c>
      <c r="R1946" s="308">
        <v>12</v>
      </c>
    </row>
    <row r="1947" spans="1:18" s="40" customFormat="1" ht="24" x14ac:dyDescent="0.2">
      <c r="A1947" s="322" t="s">
        <v>2048</v>
      </c>
      <c r="B1947" s="312" t="s">
        <v>8077</v>
      </c>
      <c r="C1947" s="297" t="s">
        <v>153</v>
      </c>
      <c r="D1947" s="297" t="s">
        <v>586</v>
      </c>
      <c r="E1947" s="440">
        <v>4000</v>
      </c>
      <c r="F1947" s="297" t="s">
        <v>2679</v>
      </c>
      <c r="G1947" s="297" t="s">
        <v>2680</v>
      </c>
      <c r="H1947" s="297" t="s">
        <v>586</v>
      </c>
      <c r="I1947" s="431" t="s">
        <v>2059</v>
      </c>
      <c r="J1947" s="297" t="s">
        <v>1377</v>
      </c>
      <c r="K1947" s="130">
        <v>8</v>
      </c>
      <c r="L1947" s="130">
        <v>8</v>
      </c>
      <c r="M1947" s="307">
        <v>34172.86</v>
      </c>
      <c r="N1947" s="131"/>
      <c r="O1947" s="308"/>
      <c r="P1947" s="307"/>
      <c r="Q1947" s="308">
        <v>12</v>
      </c>
      <c r="R1947" s="308">
        <v>12</v>
      </c>
    </row>
    <row r="1948" spans="1:18" s="40" customFormat="1" ht="24" x14ac:dyDescent="0.2">
      <c r="A1948" s="322" t="s">
        <v>2048</v>
      </c>
      <c r="B1948" s="312" t="s">
        <v>8077</v>
      </c>
      <c r="C1948" s="297" t="s">
        <v>153</v>
      </c>
      <c r="D1948" s="297" t="s">
        <v>579</v>
      </c>
      <c r="E1948" s="440">
        <v>2500</v>
      </c>
      <c r="F1948" s="297" t="s">
        <v>2681</v>
      </c>
      <c r="G1948" s="297" t="s">
        <v>2682</v>
      </c>
      <c r="H1948" s="297" t="s">
        <v>579</v>
      </c>
      <c r="I1948" s="431" t="s">
        <v>2052</v>
      </c>
      <c r="J1948" s="297" t="s">
        <v>1377</v>
      </c>
      <c r="K1948" s="130">
        <v>9</v>
      </c>
      <c r="L1948" s="130">
        <v>9</v>
      </c>
      <c r="M1948" s="307">
        <v>24803.63</v>
      </c>
      <c r="N1948" s="131"/>
      <c r="O1948" s="308"/>
      <c r="P1948" s="307"/>
      <c r="Q1948" s="308">
        <v>12</v>
      </c>
      <c r="R1948" s="308">
        <v>12</v>
      </c>
    </row>
    <row r="1949" spans="1:18" s="40" customFormat="1" ht="24" x14ac:dyDescent="0.2">
      <c r="A1949" s="322" t="s">
        <v>2048</v>
      </c>
      <c r="B1949" s="295" t="s">
        <v>8075</v>
      </c>
      <c r="C1949" s="297" t="s">
        <v>153</v>
      </c>
      <c r="D1949" s="297" t="s">
        <v>586</v>
      </c>
      <c r="E1949" s="440">
        <v>2200</v>
      </c>
      <c r="F1949" s="297" t="s">
        <v>2683</v>
      </c>
      <c r="G1949" s="297" t="s">
        <v>2684</v>
      </c>
      <c r="H1949" s="297" t="s">
        <v>586</v>
      </c>
      <c r="I1949" s="431" t="s">
        <v>2059</v>
      </c>
      <c r="J1949" s="297" t="s">
        <v>1377</v>
      </c>
      <c r="K1949" s="130">
        <v>12</v>
      </c>
      <c r="L1949" s="130">
        <v>12</v>
      </c>
      <c r="M1949" s="307">
        <v>29376</v>
      </c>
      <c r="N1949" s="131"/>
      <c r="O1949" s="308"/>
      <c r="P1949" s="307"/>
      <c r="Q1949" s="308">
        <v>12</v>
      </c>
      <c r="R1949" s="308">
        <v>12</v>
      </c>
    </row>
    <row r="1950" spans="1:18" s="40" customFormat="1" ht="24" x14ac:dyDescent="0.2">
      <c r="A1950" s="322" t="s">
        <v>2048</v>
      </c>
      <c r="B1950" s="295" t="s">
        <v>8075</v>
      </c>
      <c r="C1950" s="297" t="s">
        <v>153</v>
      </c>
      <c r="D1950" s="297" t="s">
        <v>679</v>
      </c>
      <c r="E1950" s="440">
        <v>2500</v>
      </c>
      <c r="F1950" s="297" t="s">
        <v>2685</v>
      </c>
      <c r="G1950" s="297" t="s">
        <v>2686</v>
      </c>
      <c r="H1950" s="297" t="s">
        <v>2075</v>
      </c>
      <c r="I1950" s="297" t="s">
        <v>2059</v>
      </c>
      <c r="J1950" s="297" t="s">
        <v>1377</v>
      </c>
      <c r="K1950" s="130">
        <v>1</v>
      </c>
      <c r="L1950" s="130">
        <v>1</v>
      </c>
      <c r="M1950" s="307">
        <v>2583.6999999999998</v>
      </c>
      <c r="N1950" s="131"/>
      <c r="O1950" s="308"/>
      <c r="P1950" s="307"/>
      <c r="Q1950" s="308">
        <v>12</v>
      </c>
      <c r="R1950" s="308">
        <v>12</v>
      </c>
    </row>
    <row r="1951" spans="1:18" s="40" customFormat="1" ht="24" x14ac:dyDescent="0.2">
      <c r="A1951" s="322" t="s">
        <v>2048</v>
      </c>
      <c r="B1951" s="312" t="s">
        <v>8077</v>
      </c>
      <c r="C1951" s="297" t="s">
        <v>153</v>
      </c>
      <c r="D1951" s="297" t="s">
        <v>597</v>
      </c>
      <c r="E1951" s="440">
        <v>4000</v>
      </c>
      <c r="F1951" s="297" t="s">
        <v>2687</v>
      </c>
      <c r="G1951" s="297" t="s">
        <v>2688</v>
      </c>
      <c r="H1951" s="297" t="s">
        <v>2088</v>
      </c>
      <c r="I1951" s="431" t="s">
        <v>2059</v>
      </c>
      <c r="J1951" s="297" t="s">
        <v>1377</v>
      </c>
      <c r="K1951" s="130">
        <v>12</v>
      </c>
      <c r="L1951" s="130">
        <v>12</v>
      </c>
      <c r="M1951" s="307">
        <v>51206.93</v>
      </c>
      <c r="N1951" s="131"/>
      <c r="O1951" s="308"/>
      <c r="P1951" s="307"/>
      <c r="Q1951" s="308">
        <v>12</v>
      </c>
      <c r="R1951" s="308">
        <v>12</v>
      </c>
    </row>
    <row r="1952" spans="1:18" s="40" customFormat="1" ht="24" x14ac:dyDescent="0.2">
      <c r="A1952" s="322" t="s">
        <v>2048</v>
      </c>
      <c r="B1952" s="312" t="s">
        <v>8077</v>
      </c>
      <c r="C1952" s="297" t="s">
        <v>153</v>
      </c>
      <c r="D1952" s="297" t="s">
        <v>579</v>
      </c>
      <c r="E1952" s="440">
        <v>2500</v>
      </c>
      <c r="F1952" s="297" t="s">
        <v>2689</v>
      </c>
      <c r="G1952" s="297" t="s">
        <v>2690</v>
      </c>
      <c r="H1952" s="297" t="s">
        <v>579</v>
      </c>
      <c r="I1952" s="431" t="s">
        <v>2052</v>
      </c>
      <c r="J1952" s="297" t="s">
        <v>1377</v>
      </c>
      <c r="K1952" s="130">
        <v>10</v>
      </c>
      <c r="L1952" s="130">
        <v>10</v>
      </c>
      <c r="M1952" s="307">
        <v>27715.530000000002</v>
      </c>
      <c r="N1952" s="131"/>
      <c r="O1952" s="308"/>
      <c r="P1952" s="307"/>
      <c r="Q1952" s="308">
        <v>12</v>
      </c>
      <c r="R1952" s="308">
        <v>12</v>
      </c>
    </row>
    <row r="1953" spans="1:18" s="40" customFormat="1" ht="24" x14ac:dyDescent="0.2">
      <c r="A1953" s="322" t="s">
        <v>2048</v>
      </c>
      <c r="B1953" s="295" t="s">
        <v>8075</v>
      </c>
      <c r="C1953" s="297" t="s">
        <v>153</v>
      </c>
      <c r="D1953" s="297" t="s">
        <v>586</v>
      </c>
      <c r="E1953" s="440">
        <v>2000</v>
      </c>
      <c r="F1953" s="297" t="s">
        <v>2691</v>
      </c>
      <c r="G1953" s="297" t="s">
        <v>2692</v>
      </c>
      <c r="H1953" s="297" t="s">
        <v>586</v>
      </c>
      <c r="I1953" s="431" t="s">
        <v>2059</v>
      </c>
      <c r="J1953" s="297" t="s">
        <v>1377</v>
      </c>
      <c r="K1953" s="130">
        <v>9</v>
      </c>
      <c r="L1953" s="130">
        <v>9</v>
      </c>
      <c r="M1953" s="307">
        <v>21131.99</v>
      </c>
      <c r="N1953" s="131"/>
      <c r="O1953" s="308"/>
      <c r="P1953" s="307"/>
      <c r="Q1953" s="308">
        <v>12</v>
      </c>
      <c r="R1953" s="308">
        <v>12</v>
      </c>
    </row>
    <row r="1954" spans="1:18" s="40" customFormat="1" ht="24" x14ac:dyDescent="0.2">
      <c r="A1954" s="322" t="s">
        <v>2048</v>
      </c>
      <c r="B1954" s="312" t="s">
        <v>8077</v>
      </c>
      <c r="C1954" s="297" t="s">
        <v>153</v>
      </c>
      <c r="D1954" s="297" t="s">
        <v>579</v>
      </c>
      <c r="E1954" s="440">
        <v>2500</v>
      </c>
      <c r="F1954" s="297" t="s">
        <v>2693</v>
      </c>
      <c r="G1954" s="297" t="s">
        <v>2694</v>
      </c>
      <c r="H1954" s="297" t="s">
        <v>579</v>
      </c>
      <c r="I1954" s="431" t="s">
        <v>2052</v>
      </c>
      <c r="J1954" s="297" t="s">
        <v>1377</v>
      </c>
      <c r="K1954" s="130">
        <v>10</v>
      </c>
      <c r="L1954" s="130">
        <v>10</v>
      </c>
      <c r="M1954" s="307">
        <v>27715.530000000002</v>
      </c>
      <c r="N1954" s="131"/>
      <c r="O1954" s="308"/>
      <c r="P1954" s="307"/>
      <c r="Q1954" s="308">
        <v>12</v>
      </c>
      <c r="R1954" s="308">
        <v>12</v>
      </c>
    </row>
    <row r="1955" spans="1:18" s="40" customFormat="1" ht="24" x14ac:dyDescent="0.2">
      <c r="A1955" s="322" t="s">
        <v>2048</v>
      </c>
      <c r="B1955" s="295" t="s">
        <v>8075</v>
      </c>
      <c r="C1955" s="297" t="s">
        <v>153</v>
      </c>
      <c r="D1955" s="297" t="s">
        <v>736</v>
      </c>
      <c r="E1955" s="440">
        <v>1500</v>
      </c>
      <c r="F1955" s="297" t="s">
        <v>2695</v>
      </c>
      <c r="G1955" s="297" t="s">
        <v>2696</v>
      </c>
      <c r="H1955" s="297" t="s">
        <v>579</v>
      </c>
      <c r="I1955" s="297" t="s">
        <v>2052</v>
      </c>
      <c r="J1955" s="297" t="s">
        <v>1377</v>
      </c>
      <c r="K1955" s="130">
        <v>3</v>
      </c>
      <c r="L1955" s="130">
        <v>3</v>
      </c>
      <c r="M1955" s="307">
        <v>5005</v>
      </c>
      <c r="N1955" s="131"/>
      <c r="O1955" s="308"/>
      <c r="P1955" s="307"/>
      <c r="Q1955" s="308">
        <v>12</v>
      </c>
      <c r="R1955" s="308">
        <v>12</v>
      </c>
    </row>
    <row r="1956" spans="1:18" s="40" customFormat="1" ht="24" x14ac:dyDescent="0.2">
      <c r="A1956" s="322" t="s">
        <v>2048</v>
      </c>
      <c r="B1956" s="312" t="s">
        <v>8077</v>
      </c>
      <c r="C1956" s="297" t="s">
        <v>153</v>
      </c>
      <c r="D1956" s="297" t="s">
        <v>2053</v>
      </c>
      <c r="E1956" s="440">
        <v>1600</v>
      </c>
      <c r="F1956" s="297" t="s">
        <v>2697</v>
      </c>
      <c r="G1956" s="297" t="s">
        <v>2698</v>
      </c>
      <c r="H1956" s="297" t="s">
        <v>579</v>
      </c>
      <c r="I1956" s="431" t="s">
        <v>2052</v>
      </c>
      <c r="J1956" s="297" t="s">
        <v>1377</v>
      </c>
      <c r="K1956" s="130">
        <v>1</v>
      </c>
      <c r="L1956" s="130">
        <v>1</v>
      </c>
      <c r="M1956" s="307">
        <v>1726</v>
      </c>
      <c r="N1956" s="131"/>
      <c r="O1956" s="308"/>
      <c r="P1956" s="307"/>
      <c r="Q1956" s="308">
        <v>12</v>
      </c>
      <c r="R1956" s="308">
        <v>12</v>
      </c>
    </row>
    <row r="1957" spans="1:18" s="40" customFormat="1" ht="24" x14ac:dyDescent="0.2">
      <c r="A1957" s="322" t="s">
        <v>2048</v>
      </c>
      <c r="B1957" s="295" t="s">
        <v>8075</v>
      </c>
      <c r="C1957" s="297" t="s">
        <v>153</v>
      </c>
      <c r="D1957" s="297" t="s">
        <v>579</v>
      </c>
      <c r="E1957" s="440">
        <v>1500</v>
      </c>
      <c r="F1957" s="297" t="s">
        <v>2699</v>
      </c>
      <c r="G1957" s="297" t="s">
        <v>2700</v>
      </c>
      <c r="H1957" s="297" t="s">
        <v>579</v>
      </c>
      <c r="I1957" s="431" t="s">
        <v>2052</v>
      </c>
      <c r="J1957" s="297" t="s">
        <v>1377</v>
      </c>
      <c r="K1957" s="130">
        <v>2</v>
      </c>
      <c r="L1957" s="130">
        <v>2</v>
      </c>
      <c r="M1957" s="307">
        <v>3270</v>
      </c>
      <c r="N1957" s="131"/>
      <c r="O1957" s="308"/>
      <c r="P1957" s="307"/>
      <c r="Q1957" s="308">
        <v>12</v>
      </c>
      <c r="R1957" s="308">
        <v>12</v>
      </c>
    </row>
    <row r="1958" spans="1:18" s="40" customFormat="1" ht="24" x14ac:dyDescent="0.2">
      <c r="A1958" s="322" t="s">
        <v>2048</v>
      </c>
      <c r="B1958" s="312" t="s">
        <v>8077</v>
      </c>
      <c r="C1958" s="297" t="s">
        <v>153</v>
      </c>
      <c r="D1958" s="297" t="s">
        <v>2053</v>
      </c>
      <c r="E1958" s="440">
        <v>1600</v>
      </c>
      <c r="F1958" s="297" t="s">
        <v>2701</v>
      </c>
      <c r="G1958" s="297" t="s">
        <v>2702</v>
      </c>
      <c r="H1958" s="297" t="s">
        <v>2111</v>
      </c>
      <c r="I1958" s="297" t="s">
        <v>2137</v>
      </c>
      <c r="J1958" s="297" t="s">
        <v>2111</v>
      </c>
      <c r="K1958" s="130">
        <v>1</v>
      </c>
      <c r="L1958" s="130">
        <v>1</v>
      </c>
      <c r="M1958" s="307">
        <v>1726</v>
      </c>
      <c r="N1958" s="131"/>
      <c r="O1958" s="308"/>
      <c r="P1958" s="307"/>
      <c r="Q1958" s="308">
        <v>12</v>
      </c>
      <c r="R1958" s="308">
        <v>12</v>
      </c>
    </row>
    <row r="1959" spans="1:18" s="40" customFormat="1" ht="24" x14ac:dyDescent="0.2">
      <c r="A1959" s="322" t="s">
        <v>2048</v>
      </c>
      <c r="B1959" s="312" t="s">
        <v>8077</v>
      </c>
      <c r="C1959" s="297" t="s">
        <v>153</v>
      </c>
      <c r="D1959" s="297" t="s">
        <v>2088</v>
      </c>
      <c r="E1959" s="440">
        <v>4000</v>
      </c>
      <c r="F1959" s="297" t="s">
        <v>2703</v>
      </c>
      <c r="G1959" s="297" t="s">
        <v>2704</v>
      </c>
      <c r="H1959" s="297" t="s">
        <v>2088</v>
      </c>
      <c r="I1959" s="431" t="s">
        <v>2059</v>
      </c>
      <c r="J1959" s="297" t="s">
        <v>1377</v>
      </c>
      <c r="K1959" s="130">
        <v>12</v>
      </c>
      <c r="L1959" s="130">
        <v>12</v>
      </c>
      <c r="M1959" s="307">
        <v>55399.17</v>
      </c>
      <c r="N1959" s="131"/>
      <c r="O1959" s="308"/>
      <c r="P1959" s="307"/>
      <c r="Q1959" s="308">
        <v>12</v>
      </c>
      <c r="R1959" s="308">
        <v>12</v>
      </c>
    </row>
    <row r="1960" spans="1:18" s="40" customFormat="1" ht="24" x14ac:dyDescent="0.2">
      <c r="A1960" s="322" t="s">
        <v>2048</v>
      </c>
      <c r="B1960" s="295" t="s">
        <v>8075</v>
      </c>
      <c r="C1960" s="297" t="s">
        <v>153</v>
      </c>
      <c r="D1960" s="297" t="s">
        <v>1369</v>
      </c>
      <c r="E1960" s="440">
        <v>4000</v>
      </c>
      <c r="F1960" s="297" t="s">
        <v>2705</v>
      </c>
      <c r="G1960" s="297" t="s">
        <v>2706</v>
      </c>
      <c r="H1960" s="297" t="s">
        <v>341</v>
      </c>
      <c r="I1960" s="297" t="s">
        <v>2059</v>
      </c>
      <c r="J1960" s="297" t="s">
        <v>1377</v>
      </c>
      <c r="K1960" s="130">
        <v>1</v>
      </c>
      <c r="L1960" s="130">
        <v>1</v>
      </c>
      <c r="M1960" s="307">
        <v>4092.9</v>
      </c>
      <c r="N1960" s="131"/>
      <c r="O1960" s="308"/>
      <c r="P1960" s="307"/>
      <c r="Q1960" s="308">
        <v>12</v>
      </c>
      <c r="R1960" s="308">
        <v>12</v>
      </c>
    </row>
    <row r="1961" spans="1:18" s="40" customFormat="1" ht="24" x14ac:dyDescent="0.2">
      <c r="A1961" s="322" t="s">
        <v>2048</v>
      </c>
      <c r="B1961" s="295" t="s">
        <v>8075</v>
      </c>
      <c r="C1961" s="297" t="s">
        <v>153</v>
      </c>
      <c r="D1961" s="297" t="s">
        <v>679</v>
      </c>
      <c r="E1961" s="440">
        <v>2500</v>
      </c>
      <c r="F1961" s="297" t="s">
        <v>2707</v>
      </c>
      <c r="G1961" s="297" t="s">
        <v>2708</v>
      </c>
      <c r="H1961" s="297" t="s">
        <v>2075</v>
      </c>
      <c r="I1961" s="431" t="s">
        <v>2059</v>
      </c>
      <c r="J1961" s="297" t="s">
        <v>1377</v>
      </c>
      <c r="K1961" s="130">
        <v>12</v>
      </c>
      <c r="L1961" s="130">
        <v>12</v>
      </c>
      <c r="M1961" s="307">
        <v>33213.599999999999</v>
      </c>
      <c r="N1961" s="131"/>
      <c r="O1961" s="308"/>
      <c r="P1961" s="307"/>
      <c r="Q1961" s="308">
        <v>12</v>
      </c>
      <c r="R1961" s="308">
        <v>12</v>
      </c>
    </row>
    <row r="1962" spans="1:18" s="40" customFormat="1" ht="24" x14ac:dyDescent="0.2">
      <c r="A1962" s="322" t="s">
        <v>2048</v>
      </c>
      <c r="B1962" s="312" t="s">
        <v>8077</v>
      </c>
      <c r="C1962" s="297" t="s">
        <v>153</v>
      </c>
      <c r="D1962" s="297" t="s">
        <v>2651</v>
      </c>
      <c r="E1962" s="440">
        <v>2500</v>
      </c>
      <c r="F1962" s="297" t="s">
        <v>2709</v>
      </c>
      <c r="G1962" s="297" t="s">
        <v>2710</v>
      </c>
      <c r="H1962" s="297" t="s">
        <v>2711</v>
      </c>
      <c r="I1962" s="431" t="s">
        <v>2052</v>
      </c>
      <c r="J1962" s="297" t="s">
        <v>1377</v>
      </c>
      <c r="K1962" s="130">
        <v>9</v>
      </c>
      <c r="L1962" s="130">
        <v>9</v>
      </c>
      <c r="M1962" s="307">
        <v>24997.730000000003</v>
      </c>
      <c r="N1962" s="131"/>
      <c r="O1962" s="308"/>
      <c r="P1962" s="307"/>
      <c r="Q1962" s="308">
        <v>12</v>
      </c>
      <c r="R1962" s="308">
        <v>12</v>
      </c>
    </row>
    <row r="1963" spans="1:18" s="40" customFormat="1" ht="24" x14ac:dyDescent="0.2">
      <c r="A1963" s="322" t="s">
        <v>2048</v>
      </c>
      <c r="B1963" s="312" t="s">
        <v>8077</v>
      </c>
      <c r="C1963" s="297" t="s">
        <v>153</v>
      </c>
      <c r="D1963" s="297" t="s">
        <v>586</v>
      </c>
      <c r="E1963" s="440">
        <v>4000</v>
      </c>
      <c r="F1963" s="297" t="s">
        <v>2712</v>
      </c>
      <c r="G1963" s="297" t="s">
        <v>2713</v>
      </c>
      <c r="H1963" s="297" t="s">
        <v>586</v>
      </c>
      <c r="I1963" s="297" t="s">
        <v>2059</v>
      </c>
      <c r="J1963" s="297" t="s">
        <v>1377</v>
      </c>
      <c r="K1963" s="130">
        <v>4</v>
      </c>
      <c r="L1963" s="130">
        <v>4</v>
      </c>
      <c r="M1963" s="307">
        <v>16871.2</v>
      </c>
      <c r="N1963" s="131"/>
      <c r="O1963" s="308"/>
      <c r="P1963" s="307"/>
      <c r="Q1963" s="308">
        <v>12</v>
      </c>
      <c r="R1963" s="308">
        <v>12</v>
      </c>
    </row>
    <row r="1964" spans="1:18" s="40" customFormat="1" ht="24" x14ac:dyDescent="0.2">
      <c r="A1964" s="322" t="s">
        <v>2048</v>
      </c>
      <c r="B1964" s="312" t="s">
        <v>8077</v>
      </c>
      <c r="C1964" s="297" t="s">
        <v>153</v>
      </c>
      <c r="D1964" s="297" t="s">
        <v>682</v>
      </c>
      <c r="E1964" s="440">
        <v>8000</v>
      </c>
      <c r="F1964" s="297" t="s">
        <v>2714</v>
      </c>
      <c r="G1964" s="297" t="s">
        <v>2715</v>
      </c>
      <c r="H1964" s="297" t="s">
        <v>2066</v>
      </c>
      <c r="I1964" s="431" t="s">
        <v>2059</v>
      </c>
      <c r="J1964" s="297" t="s">
        <v>1377</v>
      </c>
      <c r="K1964" s="130">
        <v>2</v>
      </c>
      <c r="L1964" s="130">
        <v>2</v>
      </c>
      <c r="M1964" s="307">
        <v>16535.599999999999</v>
      </c>
      <c r="N1964" s="131"/>
      <c r="O1964" s="308"/>
      <c r="P1964" s="307"/>
      <c r="Q1964" s="308">
        <v>12</v>
      </c>
      <c r="R1964" s="308">
        <v>12</v>
      </c>
    </row>
    <row r="1965" spans="1:18" s="40" customFormat="1" ht="24" x14ac:dyDescent="0.2">
      <c r="A1965" s="322" t="s">
        <v>2048</v>
      </c>
      <c r="B1965" s="295" t="s">
        <v>8075</v>
      </c>
      <c r="C1965" s="297" t="s">
        <v>153</v>
      </c>
      <c r="D1965" s="297" t="s">
        <v>2053</v>
      </c>
      <c r="E1965" s="440">
        <v>2100</v>
      </c>
      <c r="F1965" s="297" t="s">
        <v>2716</v>
      </c>
      <c r="G1965" s="297" t="s">
        <v>2717</v>
      </c>
      <c r="H1965" s="297" t="s">
        <v>2153</v>
      </c>
      <c r="I1965" s="431" t="s">
        <v>2059</v>
      </c>
      <c r="J1965" s="297" t="s">
        <v>1377</v>
      </c>
      <c r="K1965" s="130">
        <v>3</v>
      </c>
      <c r="L1965" s="130">
        <v>3</v>
      </c>
      <c r="M1965" s="307">
        <v>7063.67</v>
      </c>
      <c r="N1965" s="131"/>
      <c r="O1965" s="308"/>
      <c r="P1965" s="307"/>
      <c r="Q1965" s="308">
        <v>12</v>
      </c>
      <c r="R1965" s="308">
        <v>12</v>
      </c>
    </row>
    <row r="1966" spans="1:18" s="40" customFormat="1" ht="24" x14ac:dyDescent="0.2">
      <c r="A1966" s="322" t="s">
        <v>2048</v>
      </c>
      <c r="B1966" s="312" t="s">
        <v>8077</v>
      </c>
      <c r="C1966" s="297" t="s">
        <v>153</v>
      </c>
      <c r="D1966" s="297" t="s">
        <v>579</v>
      </c>
      <c r="E1966" s="440">
        <v>2500</v>
      </c>
      <c r="F1966" s="297" t="s">
        <v>2718</v>
      </c>
      <c r="G1966" s="297" t="s">
        <v>2719</v>
      </c>
      <c r="H1966" s="297" t="s">
        <v>579</v>
      </c>
      <c r="I1966" s="431" t="s">
        <v>2052</v>
      </c>
      <c r="J1966" s="297" t="s">
        <v>1377</v>
      </c>
      <c r="K1966" s="130">
        <v>10</v>
      </c>
      <c r="L1966" s="130">
        <v>10</v>
      </c>
      <c r="M1966" s="307">
        <v>27715.530000000002</v>
      </c>
      <c r="N1966" s="131"/>
      <c r="O1966" s="308"/>
      <c r="P1966" s="307"/>
      <c r="Q1966" s="308">
        <v>12</v>
      </c>
      <c r="R1966" s="308">
        <v>12</v>
      </c>
    </row>
    <row r="1967" spans="1:18" s="40" customFormat="1" ht="24" x14ac:dyDescent="0.2">
      <c r="A1967" s="322" t="s">
        <v>2048</v>
      </c>
      <c r="B1967" s="295" t="s">
        <v>8075</v>
      </c>
      <c r="C1967" s="297" t="s">
        <v>153</v>
      </c>
      <c r="D1967" s="297" t="s">
        <v>2150</v>
      </c>
      <c r="E1967" s="440">
        <v>2500</v>
      </c>
      <c r="F1967" s="297" t="s">
        <v>2720</v>
      </c>
      <c r="G1967" s="297" t="s">
        <v>2721</v>
      </c>
      <c r="H1967" s="297" t="s">
        <v>690</v>
      </c>
      <c r="I1967" s="431" t="s">
        <v>2059</v>
      </c>
      <c r="J1967" s="297" t="s">
        <v>1377</v>
      </c>
      <c r="K1967" s="130">
        <v>12</v>
      </c>
      <c r="L1967" s="130">
        <v>12</v>
      </c>
      <c r="M1967" s="307">
        <v>32784.07</v>
      </c>
      <c r="N1967" s="131"/>
      <c r="O1967" s="308"/>
      <c r="P1967" s="307"/>
      <c r="Q1967" s="308">
        <v>12</v>
      </c>
      <c r="R1967" s="308">
        <v>12</v>
      </c>
    </row>
    <row r="1968" spans="1:18" s="40" customFormat="1" ht="24" x14ac:dyDescent="0.2">
      <c r="A1968" s="322" t="s">
        <v>2048</v>
      </c>
      <c r="B1968" s="312" t="s">
        <v>8077</v>
      </c>
      <c r="C1968" s="297" t="s">
        <v>153</v>
      </c>
      <c r="D1968" s="297" t="s">
        <v>579</v>
      </c>
      <c r="E1968" s="440">
        <v>2500</v>
      </c>
      <c r="F1968" s="297" t="s">
        <v>2722</v>
      </c>
      <c r="G1968" s="297" t="s">
        <v>2723</v>
      </c>
      <c r="H1968" s="297" t="s">
        <v>579</v>
      </c>
      <c r="I1968" s="297" t="s">
        <v>2052</v>
      </c>
      <c r="J1968" s="297" t="s">
        <v>1377</v>
      </c>
      <c r="K1968" s="130">
        <v>7</v>
      </c>
      <c r="L1968" s="130">
        <v>7</v>
      </c>
      <c r="M1968" s="307">
        <v>19324.599999999999</v>
      </c>
      <c r="N1968" s="131"/>
      <c r="O1968" s="308"/>
      <c r="P1968" s="307"/>
      <c r="Q1968" s="308">
        <v>12</v>
      </c>
      <c r="R1968" s="308">
        <v>12</v>
      </c>
    </row>
    <row r="1969" spans="1:18" s="40" customFormat="1" ht="24" x14ac:dyDescent="0.2">
      <c r="A1969" s="322" t="s">
        <v>2048</v>
      </c>
      <c r="B1969" s="295" t="s">
        <v>8075</v>
      </c>
      <c r="C1969" s="297" t="s">
        <v>153</v>
      </c>
      <c r="D1969" s="297" t="s">
        <v>597</v>
      </c>
      <c r="E1969" s="440">
        <v>2100</v>
      </c>
      <c r="F1969" s="297" t="s">
        <v>2724</v>
      </c>
      <c r="G1969" s="297" t="s">
        <v>2725</v>
      </c>
      <c r="H1969" s="297" t="s">
        <v>2088</v>
      </c>
      <c r="I1969" s="431" t="s">
        <v>2059</v>
      </c>
      <c r="J1969" s="297" t="s">
        <v>1377</v>
      </c>
      <c r="K1969" s="130">
        <v>12</v>
      </c>
      <c r="L1969" s="130">
        <v>12</v>
      </c>
      <c r="M1969" s="307">
        <v>28068</v>
      </c>
      <c r="N1969" s="131"/>
      <c r="O1969" s="308"/>
      <c r="P1969" s="307"/>
      <c r="Q1969" s="308">
        <v>12</v>
      </c>
      <c r="R1969" s="308">
        <v>12</v>
      </c>
    </row>
    <row r="1970" spans="1:18" s="40" customFormat="1" ht="24" x14ac:dyDescent="0.2">
      <c r="A1970" s="322" t="s">
        <v>2048</v>
      </c>
      <c r="B1970" s="295" t="s">
        <v>8075</v>
      </c>
      <c r="C1970" s="297" t="s">
        <v>153</v>
      </c>
      <c r="D1970" s="297" t="s">
        <v>586</v>
      </c>
      <c r="E1970" s="440">
        <v>1500</v>
      </c>
      <c r="F1970" s="297" t="s">
        <v>2726</v>
      </c>
      <c r="G1970" s="297" t="s">
        <v>2727</v>
      </c>
      <c r="H1970" s="297" t="s">
        <v>586</v>
      </c>
      <c r="I1970" s="431" t="s">
        <v>2059</v>
      </c>
      <c r="J1970" s="297" t="s">
        <v>1377</v>
      </c>
      <c r="K1970" s="130">
        <v>1</v>
      </c>
      <c r="L1970" s="130">
        <v>1</v>
      </c>
      <c r="M1970" s="307">
        <v>1635</v>
      </c>
      <c r="N1970" s="131"/>
      <c r="O1970" s="308"/>
      <c r="P1970" s="307"/>
      <c r="Q1970" s="308">
        <v>12</v>
      </c>
      <c r="R1970" s="308">
        <v>12</v>
      </c>
    </row>
    <row r="1971" spans="1:18" s="40" customFormat="1" ht="24" x14ac:dyDescent="0.2">
      <c r="A1971" s="322" t="s">
        <v>2048</v>
      </c>
      <c r="B1971" s="312" t="s">
        <v>8077</v>
      </c>
      <c r="C1971" s="297" t="s">
        <v>153</v>
      </c>
      <c r="D1971" s="297" t="s">
        <v>682</v>
      </c>
      <c r="E1971" s="440">
        <v>8000</v>
      </c>
      <c r="F1971" s="297" t="s">
        <v>2728</v>
      </c>
      <c r="G1971" s="297" t="s">
        <v>2729</v>
      </c>
      <c r="H1971" s="297" t="s">
        <v>2066</v>
      </c>
      <c r="I1971" s="297" t="s">
        <v>2059</v>
      </c>
      <c r="J1971" s="297" t="s">
        <v>1377</v>
      </c>
      <c r="K1971" s="130">
        <v>5</v>
      </c>
      <c r="L1971" s="130">
        <v>5</v>
      </c>
      <c r="M1971" s="307">
        <v>41239</v>
      </c>
      <c r="N1971" s="131"/>
      <c r="O1971" s="308"/>
      <c r="P1971" s="307"/>
      <c r="Q1971" s="308">
        <v>12</v>
      </c>
      <c r="R1971" s="308">
        <v>12</v>
      </c>
    </row>
    <row r="1972" spans="1:18" s="40" customFormat="1" ht="24" x14ac:dyDescent="0.2">
      <c r="A1972" s="322" t="s">
        <v>2048</v>
      </c>
      <c r="B1972" s="295" t="s">
        <v>8075</v>
      </c>
      <c r="C1972" s="297" t="s">
        <v>153</v>
      </c>
      <c r="D1972" s="297" t="s">
        <v>2425</v>
      </c>
      <c r="E1972" s="440">
        <v>1500</v>
      </c>
      <c r="F1972" s="297" t="s">
        <v>2730</v>
      </c>
      <c r="G1972" s="297" t="s">
        <v>2731</v>
      </c>
      <c r="H1972" s="297" t="s">
        <v>2389</v>
      </c>
      <c r="I1972" s="431" t="s">
        <v>2052</v>
      </c>
      <c r="J1972" s="297" t="s">
        <v>323</v>
      </c>
      <c r="K1972" s="130">
        <v>12</v>
      </c>
      <c r="L1972" s="130">
        <v>12</v>
      </c>
      <c r="M1972" s="307">
        <v>20220</v>
      </c>
      <c r="N1972" s="131"/>
      <c r="O1972" s="308"/>
      <c r="P1972" s="307"/>
      <c r="Q1972" s="308">
        <v>12</v>
      </c>
      <c r="R1972" s="308">
        <v>12</v>
      </c>
    </row>
    <row r="1973" spans="1:18" s="40" customFormat="1" ht="24" x14ac:dyDescent="0.2">
      <c r="A1973" s="322" t="s">
        <v>2048</v>
      </c>
      <c r="B1973" s="295" t="s">
        <v>8075</v>
      </c>
      <c r="C1973" s="297" t="s">
        <v>153</v>
      </c>
      <c r="D1973" s="297" t="s">
        <v>2150</v>
      </c>
      <c r="E1973" s="440">
        <v>2500</v>
      </c>
      <c r="F1973" s="297" t="s">
        <v>2732</v>
      </c>
      <c r="G1973" s="297" t="s">
        <v>2733</v>
      </c>
      <c r="H1973" s="297" t="s">
        <v>2075</v>
      </c>
      <c r="I1973" s="297" t="s">
        <v>2059</v>
      </c>
      <c r="J1973" s="297" t="s">
        <v>1377</v>
      </c>
      <c r="K1973" s="130">
        <v>3</v>
      </c>
      <c r="L1973" s="130">
        <v>3</v>
      </c>
      <c r="M1973" s="307">
        <v>8051.73</v>
      </c>
      <c r="N1973" s="131"/>
      <c r="O1973" s="308"/>
      <c r="P1973" s="307"/>
      <c r="Q1973" s="308">
        <v>12</v>
      </c>
      <c r="R1973" s="308">
        <v>12</v>
      </c>
    </row>
    <row r="1974" spans="1:18" s="40" customFormat="1" ht="24" x14ac:dyDescent="0.2">
      <c r="A1974" s="322" t="s">
        <v>2048</v>
      </c>
      <c r="B1974" s="295" t="s">
        <v>8075</v>
      </c>
      <c r="C1974" s="297" t="s">
        <v>153</v>
      </c>
      <c r="D1974" s="297" t="s">
        <v>2734</v>
      </c>
      <c r="E1974" s="440">
        <v>2500</v>
      </c>
      <c r="F1974" s="297" t="s">
        <v>2735</v>
      </c>
      <c r="G1974" s="297" t="s">
        <v>2736</v>
      </c>
      <c r="H1974" s="297" t="s">
        <v>2130</v>
      </c>
      <c r="I1974" s="431" t="s">
        <v>2059</v>
      </c>
      <c r="J1974" s="297" t="s">
        <v>1377</v>
      </c>
      <c r="K1974" s="130">
        <v>12</v>
      </c>
      <c r="L1974" s="130">
        <v>12</v>
      </c>
      <c r="M1974" s="307">
        <v>33213.599999999999</v>
      </c>
      <c r="N1974" s="131"/>
      <c r="O1974" s="308"/>
      <c r="P1974" s="307"/>
      <c r="Q1974" s="308">
        <v>12</v>
      </c>
      <c r="R1974" s="308">
        <v>12</v>
      </c>
    </row>
    <row r="1975" spans="1:18" s="40" customFormat="1" ht="24" x14ac:dyDescent="0.2">
      <c r="A1975" s="322" t="s">
        <v>2048</v>
      </c>
      <c r="B1975" s="312" t="s">
        <v>8077</v>
      </c>
      <c r="C1975" s="297" t="s">
        <v>153</v>
      </c>
      <c r="D1975" s="297" t="s">
        <v>2053</v>
      </c>
      <c r="E1975" s="440">
        <v>1500</v>
      </c>
      <c r="F1975" s="297" t="s">
        <v>2737</v>
      </c>
      <c r="G1975" s="297" t="s">
        <v>2738</v>
      </c>
      <c r="H1975" s="297" t="s">
        <v>579</v>
      </c>
      <c r="I1975" s="431" t="s">
        <v>2052</v>
      </c>
      <c r="J1975" s="297" t="s">
        <v>1377</v>
      </c>
      <c r="K1975" s="130">
        <v>7</v>
      </c>
      <c r="L1975" s="130">
        <v>7</v>
      </c>
      <c r="M1975" s="307">
        <v>11938.33</v>
      </c>
      <c r="N1975" s="131"/>
      <c r="O1975" s="308"/>
      <c r="P1975" s="307"/>
      <c r="Q1975" s="308">
        <v>12</v>
      </c>
      <c r="R1975" s="308">
        <v>12</v>
      </c>
    </row>
    <row r="1976" spans="1:18" s="40" customFormat="1" ht="24" x14ac:dyDescent="0.2">
      <c r="A1976" s="322" t="s">
        <v>2048</v>
      </c>
      <c r="B1976" s="312" t="s">
        <v>8077</v>
      </c>
      <c r="C1976" s="297" t="s">
        <v>153</v>
      </c>
      <c r="D1976" s="297" t="s">
        <v>648</v>
      </c>
      <c r="E1976" s="440">
        <v>2500</v>
      </c>
      <c r="F1976" s="297" t="s">
        <v>2739</v>
      </c>
      <c r="G1976" s="297" t="s">
        <v>2740</v>
      </c>
      <c r="H1976" s="297" t="s">
        <v>579</v>
      </c>
      <c r="I1976" s="431" t="s">
        <v>2052</v>
      </c>
      <c r="J1976" s="297" t="s">
        <v>1377</v>
      </c>
      <c r="K1976" s="130">
        <v>8</v>
      </c>
      <c r="L1976" s="130">
        <v>8</v>
      </c>
      <c r="M1976" s="307">
        <v>22199.060000000005</v>
      </c>
      <c r="N1976" s="131"/>
      <c r="O1976" s="308"/>
      <c r="P1976" s="307"/>
      <c r="Q1976" s="308">
        <v>12</v>
      </c>
      <c r="R1976" s="308">
        <v>12</v>
      </c>
    </row>
    <row r="1977" spans="1:18" s="40" customFormat="1" ht="24" x14ac:dyDescent="0.2">
      <c r="A1977" s="322" t="s">
        <v>2048</v>
      </c>
      <c r="B1977" s="312" t="s">
        <v>8077</v>
      </c>
      <c r="C1977" s="297" t="s">
        <v>153</v>
      </c>
      <c r="D1977" s="297" t="s">
        <v>866</v>
      </c>
      <c r="E1977" s="440">
        <v>4000</v>
      </c>
      <c r="F1977" s="297" t="s">
        <v>2741</v>
      </c>
      <c r="G1977" s="297" t="s">
        <v>2742</v>
      </c>
      <c r="H1977" s="297" t="s">
        <v>2058</v>
      </c>
      <c r="I1977" s="297" t="s">
        <v>2059</v>
      </c>
      <c r="J1977" s="297" t="s">
        <v>1377</v>
      </c>
      <c r="K1977" s="130">
        <v>1</v>
      </c>
      <c r="L1977" s="130">
        <v>1</v>
      </c>
      <c r="M1977" s="307">
        <v>4217.8</v>
      </c>
      <c r="N1977" s="131"/>
      <c r="O1977" s="308"/>
      <c r="P1977" s="307"/>
      <c r="Q1977" s="308">
        <v>12</v>
      </c>
      <c r="R1977" s="308">
        <v>12</v>
      </c>
    </row>
    <row r="1978" spans="1:18" s="40" customFormat="1" ht="24" x14ac:dyDescent="0.2">
      <c r="A1978" s="322" t="s">
        <v>2048</v>
      </c>
      <c r="B1978" s="312" t="s">
        <v>8077</v>
      </c>
      <c r="C1978" s="297" t="s">
        <v>153</v>
      </c>
      <c r="D1978" s="297" t="s">
        <v>579</v>
      </c>
      <c r="E1978" s="440">
        <v>2500</v>
      </c>
      <c r="F1978" s="297" t="s">
        <v>2743</v>
      </c>
      <c r="G1978" s="297" t="s">
        <v>2744</v>
      </c>
      <c r="H1978" s="297" t="s">
        <v>579</v>
      </c>
      <c r="I1978" s="297" t="s">
        <v>2052</v>
      </c>
      <c r="J1978" s="297" t="s">
        <v>1377</v>
      </c>
      <c r="K1978" s="130">
        <v>1</v>
      </c>
      <c r="L1978" s="130">
        <v>1</v>
      </c>
      <c r="M1978" s="307">
        <v>2707</v>
      </c>
      <c r="N1978" s="131"/>
      <c r="O1978" s="308"/>
      <c r="P1978" s="307"/>
      <c r="Q1978" s="308">
        <v>12</v>
      </c>
      <c r="R1978" s="308">
        <v>12</v>
      </c>
    </row>
    <row r="1979" spans="1:18" s="40" customFormat="1" ht="24" x14ac:dyDescent="0.2">
      <c r="A1979" s="322" t="s">
        <v>2048</v>
      </c>
      <c r="B1979" s="312" t="s">
        <v>8077</v>
      </c>
      <c r="C1979" s="297" t="s">
        <v>153</v>
      </c>
      <c r="D1979" s="297" t="s">
        <v>579</v>
      </c>
      <c r="E1979" s="440">
        <v>2500</v>
      </c>
      <c r="F1979" s="297" t="s">
        <v>2745</v>
      </c>
      <c r="G1979" s="297" t="s">
        <v>2746</v>
      </c>
      <c r="H1979" s="297" t="s">
        <v>579</v>
      </c>
      <c r="I1979" s="297" t="s">
        <v>2052</v>
      </c>
      <c r="J1979" s="297" t="s">
        <v>1377</v>
      </c>
      <c r="K1979" s="130">
        <v>1</v>
      </c>
      <c r="L1979" s="130">
        <v>1</v>
      </c>
      <c r="M1979" s="307">
        <v>2707</v>
      </c>
      <c r="N1979" s="131"/>
      <c r="O1979" s="308"/>
      <c r="P1979" s="307"/>
      <c r="Q1979" s="308">
        <v>12</v>
      </c>
      <c r="R1979" s="308">
        <v>12</v>
      </c>
    </row>
    <row r="1980" spans="1:18" s="40" customFormat="1" ht="24" x14ac:dyDescent="0.2">
      <c r="A1980" s="322" t="s">
        <v>2048</v>
      </c>
      <c r="B1980" s="312" t="s">
        <v>8077</v>
      </c>
      <c r="C1980" s="297" t="s">
        <v>153</v>
      </c>
      <c r="D1980" s="297" t="s">
        <v>645</v>
      </c>
      <c r="E1980" s="440">
        <v>4000</v>
      </c>
      <c r="F1980" s="297" t="s">
        <v>2747</v>
      </c>
      <c r="G1980" s="297" t="s">
        <v>2748</v>
      </c>
      <c r="H1980" s="297" t="s">
        <v>2058</v>
      </c>
      <c r="I1980" s="431" t="s">
        <v>2059</v>
      </c>
      <c r="J1980" s="297" t="s">
        <v>1377</v>
      </c>
      <c r="K1980" s="130">
        <v>7</v>
      </c>
      <c r="L1980" s="130">
        <v>7</v>
      </c>
      <c r="M1980" s="307">
        <v>29901.260000000002</v>
      </c>
      <c r="N1980" s="131"/>
      <c r="O1980" s="308"/>
      <c r="P1980" s="307"/>
      <c r="Q1980" s="308">
        <v>12</v>
      </c>
      <c r="R1980" s="308">
        <v>12</v>
      </c>
    </row>
    <row r="1981" spans="1:18" s="40" customFormat="1" ht="24" x14ac:dyDescent="0.2">
      <c r="A1981" s="322" t="s">
        <v>2048</v>
      </c>
      <c r="B1981" s="295" t="s">
        <v>8075</v>
      </c>
      <c r="C1981" s="297" t="s">
        <v>153</v>
      </c>
      <c r="D1981" s="297" t="s">
        <v>2424</v>
      </c>
      <c r="E1981" s="440">
        <v>1800</v>
      </c>
      <c r="F1981" s="297" t="s">
        <v>2749</v>
      </c>
      <c r="G1981" s="297" t="s">
        <v>2750</v>
      </c>
      <c r="H1981" s="297" t="s">
        <v>2424</v>
      </c>
      <c r="I1981" s="431" t="s">
        <v>2052</v>
      </c>
      <c r="J1981" s="297" t="s">
        <v>1377</v>
      </c>
      <c r="K1981" s="130">
        <v>12</v>
      </c>
      <c r="L1981" s="130">
        <v>12</v>
      </c>
      <c r="M1981" s="307">
        <v>24144</v>
      </c>
      <c r="N1981" s="131"/>
      <c r="O1981" s="308"/>
      <c r="P1981" s="307"/>
      <c r="Q1981" s="308">
        <v>12</v>
      </c>
      <c r="R1981" s="308">
        <v>12</v>
      </c>
    </row>
    <row r="1982" spans="1:18" s="40" customFormat="1" ht="24" x14ac:dyDescent="0.2">
      <c r="A1982" s="322" t="s">
        <v>2048</v>
      </c>
      <c r="B1982" s="312" t="s">
        <v>8077</v>
      </c>
      <c r="C1982" s="297" t="s">
        <v>153</v>
      </c>
      <c r="D1982" s="297" t="s">
        <v>579</v>
      </c>
      <c r="E1982" s="440">
        <v>1200</v>
      </c>
      <c r="F1982" s="297" t="s">
        <v>2751</v>
      </c>
      <c r="G1982" s="297" t="s">
        <v>2752</v>
      </c>
      <c r="H1982" s="297" t="s">
        <v>579</v>
      </c>
      <c r="I1982" s="297" t="s">
        <v>2052</v>
      </c>
      <c r="J1982" s="297" t="s">
        <v>1377</v>
      </c>
      <c r="K1982" s="130">
        <v>1</v>
      </c>
      <c r="L1982" s="130">
        <v>1</v>
      </c>
      <c r="M1982" s="307">
        <v>1283.7</v>
      </c>
      <c r="N1982" s="131"/>
      <c r="O1982" s="308"/>
      <c r="P1982" s="307"/>
      <c r="Q1982" s="308">
        <v>12</v>
      </c>
      <c r="R1982" s="308">
        <v>12</v>
      </c>
    </row>
    <row r="1983" spans="1:18" s="40" customFormat="1" ht="24" x14ac:dyDescent="0.2">
      <c r="A1983" s="322" t="s">
        <v>2048</v>
      </c>
      <c r="B1983" s="312" t="s">
        <v>8077</v>
      </c>
      <c r="C1983" s="297" t="s">
        <v>153</v>
      </c>
      <c r="D1983" s="297" t="s">
        <v>579</v>
      </c>
      <c r="E1983" s="440">
        <v>2500</v>
      </c>
      <c r="F1983" s="297" t="s">
        <v>2753</v>
      </c>
      <c r="G1983" s="297" t="s">
        <v>2754</v>
      </c>
      <c r="H1983" s="297" t="s">
        <v>579</v>
      </c>
      <c r="I1983" s="297" t="s">
        <v>2052</v>
      </c>
      <c r="J1983" s="297" t="s">
        <v>1377</v>
      </c>
      <c r="K1983" s="130">
        <v>1</v>
      </c>
      <c r="L1983" s="130">
        <v>1</v>
      </c>
      <c r="M1983" s="307">
        <v>2707</v>
      </c>
      <c r="N1983" s="131"/>
      <c r="O1983" s="308"/>
      <c r="P1983" s="307"/>
      <c r="Q1983" s="308">
        <v>12</v>
      </c>
      <c r="R1983" s="308">
        <v>12</v>
      </c>
    </row>
    <row r="1984" spans="1:18" s="40" customFormat="1" ht="24" x14ac:dyDescent="0.2">
      <c r="A1984" s="322" t="s">
        <v>2048</v>
      </c>
      <c r="B1984" s="295" t="s">
        <v>8075</v>
      </c>
      <c r="C1984" s="297" t="s">
        <v>153</v>
      </c>
      <c r="D1984" s="297" t="s">
        <v>579</v>
      </c>
      <c r="E1984" s="440">
        <v>1200</v>
      </c>
      <c r="F1984" s="297" t="s">
        <v>2755</v>
      </c>
      <c r="G1984" s="297" t="s">
        <v>2756</v>
      </c>
      <c r="H1984" s="297" t="s">
        <v>579</v>
      </c>
      <c r="I1984" s="431" t="s">
        <v>2052</v>
      </c>
      <c r="J1984" s="297" t="s">
        <v>1377</v>
      </c>
      <c r="K1984" s="130">
        <v>12</v>
      </c>
      <c r="L1984" s="130">
        <v>12</v>
      </c>
      <c r="M1984" s="307">
        <v>16296</v>
      </c>
      <c r="N1984" s="131"/>
      <c r="O1984" s="308"/>
      <c r="P1984" s="307"/>
      <c r="Q1984" s="308">
        <v>12</v>
      </c>
      <c r="R1984" s="308">
        <v>12</v>
      </c>
    </row>
    <row r="1985" spans="1:18" s="40" customFormat="1" ht="24" x14ac:dyDescent="0.2">
      <c r="A1985" s="322" t="s">
        <v>2048</v>
      </c>
      <c r="B1985" s="312" t="s">
        <v>8077</v>
      </c>
      <c r="C1985" s="297" t="s">
        <v>153</v>
      </c>
      <c r="D1985" s="297" t="s">
        <v>682</v>
      </c>
      <c r="E1985" s="440">
        <v>9000</v>
      </c>
      <c r="F1985" s="297" t="s">
        <v>2757</v>
      </c>
      <c r="G1985" s="297" t="s">
        <v>2758</v>
      </c>
      <c r="H1985" s="297" t="s">
        <v>2066</v>
      </c>
      <c r="I1985" s="297" t="s">
        <v>2059</v>
      </c>
      <c r="J1985" s="297" t="s">
        <v>1377</v>
      </c>
      <c r="K1985" s="130">
        <v>1</v>
      </c>
      <c r="L1985" s="130">
        <v>1</v>
      </c>
      <c r="M1985" s="307">
        <v>9217.7999999999993</v>
      </c>
      <c r="N1985" s="131"/>
      <c r="O1985" s="308"/>
      <c r="P1985" s="307"/>
      <c r="Q1985" s="308">
        <v>12</v>
      </c>
      <c r="R1985" s="308">
        <v>12</v>
      </c>
    </row>
    <row r="1986" spans="1:18" s="40" customFormat="1" ht="24" x14ac:dyDescent="0.2">
      <c r="A1986" s="322" t="s">
        <v>2048</v>
      </c>
      <c r="B1986" s="312" t="s">
        <v>8077</v>
      </c>
      <c r="C1986" s="297" t="s">
        <v>153</v>
      </c>
      <c r="D1986" s="297" t="s">
        <v>579</v>
      </c>
      <c r="E1986" s="440">
        <v>2500</v>
      </c>
      <c r="F1986" s="297" t="s">
        <v>2759</v>
      </c>
      <c r="G1986" s="297" t="s">
        <v>2760</v>
      </c>
      <c r="H1986" s="297" t="s">
        <v>2153</v>
      </c>
      <c r="I1986" s="431" t="s">
        <v>2059</v>
      </c>
      <c r="J1986" s="297" t="s">
        <v>1377</v>
      </c>
      <c r="K1986" s="130">
        <v>3</v>
      </c>
      <c r="L1986" s="130">
        <v>3</v>
      </c>
      <c r="M1986" s="307">
        <v>8353.4</v>
      </c>
      <c r="N1986" s="131"/>
      <c r="O1986" s="308"/>
      <c r="P1986" s="307"/>
      <c r="Q1986" s="308">
        <v>12</v>
      </c>
      <c r="R1986" s="308">
        <v>12</v>
      </c>
    </row>
    <row r="1987" spans="1:18" s="40" customFormat="1" ht="24" x14ac:dyDescent="0.2">
      <c r="A1987" s="322" t="s">
        <v>2048</v>
      </c>
      <c r="B1987" s="295" t="s">
        <v>8075</v>
      </c>
      <c r="C1987" s="297" t="s">
        <v>153</v>
      </c>
      <c r="D1987" s="297" t="s">
        <v>579</v>
      </c>
      <c r="E1987" s="440">
        <v>1100</v>
      </c>
      <c r="F1987" s="297" t="s">
        <v>2761</v>
      </c>
      <c r="G1987" s="297" t="s">
        <v>2762</v>
      </c>
      <c r="H1987" s="297" t="s">
        <v>579</v>
      </c>
      <c r="I1987" s="431" t="s">
        <v>2052</v>
      </c>
      <c r="J1987" s="297" t="s">
        <v>1377</v>
      </c>
      <c r="K1987" s="130">
        <v>12</v>
      </c>
      <c r="L1987" s="130">
        <v>12</v>
      </c>
      <c r="M1987" s="307">
        <v>14988</v>
      </c>
      <c r="N1987" s="131"/>
      <c r="O1987" s="308"/>
      <c r="P1987" s="307"/>
      <c r="Q1987" s="308">
        <v>12</v>
      </c>
      <c r="R1987" s="308">
        <v>12</v>
      </c>
    </row>
    <row r="1988" spans="1:18" s="40" customFormat="1" ht="24" x14ac:dyDescent="0.2">
      <c r="A1988" s="322" t="s">
        <v>2048</v>
      </c>
      <c r="B1988" s="312" t="s">
        <v>8077</v>
      </c>
      <c r="C1988" s="297" t="s">
        <v>153</v>
      </c>
      <c r="D1988" s="297" t="s">
        <v>586</v>
      </c>
      <c r="E1988" s="440">
        <v>4000</v>
      </c>
      <c r="F1988" s="297" t="s">
        <v>2763</v>
      </c>
      <c r="G1988" s="297" t="s">
        <v>2764</v>
      </c>
      <c r="H1988" s="297" t="s">
        <v>586</v>
      </c>
      <c r="I1988" s="431" t="s">
        <v>2059</v>
      </c>
      <c r="J1988" s="297" t="s">
        <v>1377</v>
      </c>
      <c r="K1988" s="130">
        <v>6</v>
      </c>
      <c r="L1988" s="130">
        <v>6</v>
      </c>
      <c r="M1988" s="307">
        <v>25443.93</v>
      </c>
      <c r="N1988" s="131"/>
      <c r="O1988" s="308"/>
      <c r="P1988" s="307"/>
      <c r="Q1988" s="308">
        <v>12</v>
      </c>
      <c r="R1988" s="308">
        <v>12</v>
      </c>
    </row>
    <row r="1989" spans="1:18" s="40" customFormat="1" ht="24" x14ac:dyDescent="0.2">
      <c r="A1989" s="322" t="s">
        <v>2048</v>
      </c>
      <c r="B1989" s="295" t="s">
        <v>8075</v>
      </c>
      <c r="C1989" s="297" t="s">
        <v>153</v>
      </c>
      <c r="D1989" s="297" t="s">
        <v>586</v>
      </c>
      <c r="E1989" s="440">
        <v>2100</v>
      </c>
      <c r="F1989" s="297" t="s">
        <v>2765</v>
      </c>
      <c r="G1989" s="297" t="s">
        <v>2766</v>
      </c>
      <c r="H1989" s="297" t="s">
        <v>586</v>
      </c>
      <c r="I1989" s="297" t="s">
        <v>2059</v>
      </c>
      <c r="J1989" s="297" t="s">
        <v>1377</v>
      </c>
      <c r="K1989" s="130">
        <v>9</v>
      </c>
      <c r="L1989" s="130">
        <v>9</v>
      </c>
      <c r="M1989" s="307">
        <v>20901</v>
      </c>
      <c r="N1989" s="131"/>
      <c r="O1989" s="308"/>
      <c r="P1989" s="307"/>
      <c r="Q1989" s="308">
        <v>12</v>
      </c>
      <c r="R1989" s="308">
        <v>12</v>
      </c>
    </row>
    <row r="1990" spans="1:18" s="40" customFormat="1" ht="24" x14ac:dyDescent="0.2">
      <c r="A1990" s="322" t="s">
        <v>2048</v>
      </c>
      <c r="B1990" s="295" t="s">
        <v>8075</v>
      </c>
      <c r="C1990" s="297" t="s">
        <v>153</v>
      </c>
      <c r="D1990" s="297" t="s">
        <v>586</v>
      </c>
      <c r="E1990" s="440">
        <v>2200</v>
      </c>
      <c r="F1990" s="297" t="s">
        <v>2767</v>
      </c>
      <c r="G1990" s="297" t="s">
        <v>2768</v>
      </c>
      <c r="H1990" s="297" t="s">
        <v>586</v>
      </c>
      <c r="I1990" s="297" t="s">
        <v>2059</v>
      </c>
      <c r="J1990" s="297" t="s">
        <v>1377</v>
      </c>
      <c r="K1990" s="130">
        <v>4</v>
      </c>
      <c r="L1990" s="130">
        <v>4</v>
      </c>
      <c r="M1990" s="307">
        <v>9592</v>
      </c>
      <c r="N1990" s="131"/>
      <c r="O1990" s="308"/>
      <c r="P1990" s="307"/>
      <c r="Q1990" s="308">
        <v>12</v>
      </c>
      <c r="R1990" s="308">
        <v>12</v>
      </c>
    </row>
    <row r="1991" spans="1:18" s="40" customFormat="1" ht="24" x14ac:dyDescent="0.2">
      <c r="A1991" s="322" t="s">
        <v>2048</v>
      </c>
      <c r="B1991" s="295" t="s">
        <v>8075</v>
      </c>
      <c r="C1991" s="297" t="s">
        <v>153</v>
      </c>
      <c r="D1991" s="297" t="s">
        <v>586</v>
      </c>
      <c r="E1991" s="440">
        <v>2500</v>
      </c>
      <c r="F1991" s="297" t="s">
        <v>2769</v>
      </c>
      <c r="G1991" s="297" t="s">
        <v>2770</v>
      </c>
      <c r="H1991" s="297" t="s">
        <v>586</v>
      </c>
      <c r="I1991" s="431" t="s">
        <v>2059</v>
      </c>
      <c r="J1991" s="297" t="s">
        <v>1377</v>
      </c>
      <c r="K1991" s="130">
        <v>1</v>
      </c>
      <c r="L1991" s="130">
        <v>1</v>
      </c>
      <c r="M1991" s="307">
        <v>2583.6999999999998</v>
      </c>
      <c r="N1991" s="131"/>
      <c r="O1991" s="308"/>
      <c r="P1991" s="307"/>
      <c r="Q1991" s="308">
        <v>12</v>
      </c>
      <c r="R1991" s="308">
        <v>12</v>
      </c>
    </row>
    <row r="1992" spans="1:18" s="40" customFormat="1" ht="24" x14ac:dyDescent="0.2">
      <c r="A1992" s="322" t="s">
        <v>2048</v>
      </c>
      <c r="B1992" s="295" t="s">
        <v>8075</v>
      </c>
      <c r="C1992" s="297" t="s">
        <v>153</v>
      </c>
      <c r="D1992" s="297" t="s">
        <v>2150</v>
      </c>
      <c r="E1992" s="440">
        <v>4000</v>
      </c>
      <c r="F1992" s="297" t="s">
        <v>2771</v>
      </c>
      <c r="G1992" s="297" t="s">
        <v>2772</v>
      </c>
      <c r="H1992" s="297" t="s">
        <v>2153</v>
      </c>
      <c r="I1992" s="431" t="s">
        <v>2059</v>
      </c>
      <c r="J1992" s="297" t="s">
        <v>1377</v>
      </c>
      <c r="K1992" s="130">
        <v>1</v>
      </c>
      <c r="L1992" s="130">
        <v>1</v>
      </c>
      <c r="M1992" s="307">
        <v>4217.8</v>
      </c>
      <c r="N1992" s="131"/>
      <c r="O1992" s="308"/>
      <c r="P1992" s="307"/>
      <c r="Q1992" s="308">
        <v>12</v>
      </c>
      <c r="R1992" s="308">
        <v>12</v>
      </c>
    </row>
    <row r="1993" spans="1:18" s="40" customFormat="1" ht="24" x14ac:dyDescent="0.2">
      <c r="A1993" s="322" t="s">
        <v>2048</v>
      </c>
      <c r="B1993" s="295" t="s">
        <v>8075</v>
      </c>
      <c r="C1993" s="297" t="s">
        <v>153</v>
      </c>
      <c r="D1993" s="297" t="s">
        <v>586</v>
      </c>
      <c r="E1993" s="440">
        <v>2000</v>
      </c>
      <c r="F1993" s="297" t="s">
        <v>2773</v>
      </c>
      <c r="G1993" s="297" t="s">
        <v>2774</v>
      </c>
      <c r="H1993" s="297" t="s">
        <v>586</v>
      </c>
      <c r="I1993" s="297" t="s">
        <v>2059</v>
      </c>
      <c r="J1993" s="297" t="s">
        <v>1377</v>
      </c>
      <c r="K1993" s="130">
        <v>2</v>
      </c>
      <c r="L1993" s="130">
        <v>2</v>
      </c>
      <c r="M1993" s="307">
        <v>4280.8</v>
      </c>
      <c r="N1993" s="131"/>
      <c r="O1993" s="308"/>
      <c r="P1993" s="307"/>
      <c r="Q1993" s="308">
        <v>12</v>
      </c>
      <c r="R1993" s="308">
        <v>12</v>
      </c>
    </row>
    <row r="1994" spans="1:18" s="40" customFormat="1" ht="24" x14ac:dyDescent="0.2">
      <c r="A1994" s="322" t="s">
        <v>2048</v>
      </c>
      <c r="B1994" s="295" t="s">
        <v>8075</v>
      </c>
      <c r="C1994" s="297" t="s">
        <v>153</v>
      </c>
      <c r="D1994" s="297" t="s">
        <v>648</v>
      </c>
      <c r="E1994" s="440">
        <v>1100</v>
      </c>
      <c r="F1994" s="297" t="s">
        <v>2775</v>
      </c>
      <c r="G1994" s="297" t="s">
        <v>2776</v>
      </c>
      <c r="H1994" s="297" t="s">
        <v>579</v>
      </c>
      <c r="I1994" s="431" t="s">
        <v>2052</v>
      </c>
      <c r="J1994" s="297" t="s">
        <v>1377</v>
      </c>
      <c r="K1994" s="130">
        <v>12</v>
      </c>
      <c r="L1994" s="130">
        <v>12</v>
      </c>
      <c r="M1994" s="307">
        <v>14988</v>
      </c>
      <c r="N1994" s="131"/>
      <c r="O1994" s="308"/>
      <c r="P1994" s="307"/>
      <c r="Q1994" s="308">
        <v>12</v>
      </c>
      <c r="R1994" s="308">
        <v>12</v>
      </c>
    </row>
    <row r="1995" spans="1:18" s="40" customFormat="1" ht="24" x14ac:dyDescent="0.2">
      <c r="A1995" s="322" t="s">
        <v>2048</v>
      </c>
      <c r="B1995" s="295" t="s">
        <v>8075</v>
      </c>
      <c r="C1995" s="297" t="s">
        <v>153</v>
      </c>
      <c r="D1995" s="297" t="s">
        <v>2162</v>
      </c>
      <c r="E1995" s="440">
        <v>1800</v>
      </c>
      <c r="F1995" s="297" t="s">
        <v>2777</v>
      </c>
      <c r="G1995" s="297" t="s">
        <v>2778</v>
      </c>
      <c r="H1995" s="297" t="s">
        <v>1050</v>
      </c>
      <c r="I1995" s="297" t="s">
        <v>2059</v>
      </c>
      <c r="J1995" s="297" t="s">
        <v>1377</v>
      </c>
      <c r="K1995" s="130">
        <v>1</v>
      </c>
      <c r="L1995" s="130">
        <v>1</v>
      </c>
      <c r="M1995" s="307">
        <v>1962</v>
      </c>
      <c r="N1995" s="131"/>
      <c r="O1995" s="308"/>
      <c r="P1995" s="307"/>
      <c r="Q1995" s="308">
        <v>12</v>
      </c>
      <c r="R1995" s="308">
        <v>12</v>
      </c>
    </row>
    <row r="1996" spans="1:18" s="40" customFormat="1" ht="24" x14ac:dyDescent="0.2">
      <c r="A1996" s="322" t="s">
        <v>2048</v>
      </c>
      <c r="B1996" s="295" t="s">
        <v>8075</v>
      </c>
      <c r="C1996" s="297" t="s">
        <v>153</v>
      </c>
      <c r="D1996" s="297" t="s">
        <v>590</v>
      </c>
      <c r="E1996" s="440">
        <v>2000</v>
      </c>
      <c r="F1996" s="297" t="s">
        <v>2779</v>
      </c>
      <c r="G1996" s="297" t="s">
        <v>2780</v>
      </c>
      <c r="H1996" s="297" t="s">
        <v>2153</v>
      </c>
      <c r="I1996" s="431" t="s">
        <v>2059</v>
      </c>
      <c r="J1996" s="297" t="s">
        <v>1377</v>
      </c>
      <c r="K1996" s="130">
        <v>12</v>
      </c>
      <c r="L1996" s="130">
        <v>12</v>
      </c>
      <c r="M1996" s="307">
        <v>26667.1</v>
      </c>
      <c r="N1996" s="131"/>
      <c r="O1996" s="308"/>
      <c r="P1996" s="307"/>
      <c r="Q1996" s="308">
        <v>12</v>
      </c>
      <c r="R1996" s="308">
        <v>12</v>
      </c>
    </row>
    <row r="1997" spans="1:18" s="40" customFormat="1" ht="24" x14ac:dyDescent="0.2">
      <c r="A1997" s="322" t="s">
        <v>2048</v>
      </c>
      <c r="B1997" s="312" t="s">
        <v>8077</v>
      </c>
      <c r="C1997" s="297" t="s">
        <v>153</v>
      </c>
      <c r="D1997" s="297" t="s">
        <v>579</v>
      </c>
      <c r="E1997" s="440">
        <v>2500</v>
      </c>
      <c r="F1997" s="297" t="s">
        <v>2781</v>
      </c>
      <c r="G1997" s="297" t="s">
        <v>2782</v>
      </c>
      <c r="H1997" s="297" t="s">
        <v>579</v>
      </c>
      <c r="I1997" s="431" t="s">
        <v>2052</v>
      </c>
      <c r="J1997" s="297" t="s">
        <v>1377</v>
      </c>
      <c r="K1997" s="130">
        <v>2</v>
      </c>
      <c r="L1997" s="130">
        <v>2</v>
      </c>
      <c r="M1997" s="307">
        <v>5535.6</v>
      </c>
      <c r="N1997" s="131"/>
      <c r="O1997" s="308"/>
      <c r="P1997" s="307"/>
      <c r="Q1997" s="308">
        <v>12</v>
      </c>
      <c r="R1997" s="308">
        <v>12</v>
      </c>
    </row>
    <row r="1998" spans="1:18" s="40" customFormat="1" ht="24" x14ac:dyDescent="0.2">
      <c r="A1998" s="322" t="s">
        <v>2048</v>
      </c>
      <c r="B1998" s="312" t="s">
        <v>8077</v>
      </c>
      <c r="C1998" s="297" t="s">
        <v>153</v>
      </c>
      <c r="D1998" s="297" t="s">
        <v>866</v>
      </c>
      <c r="E1998" s="440">
        <v>4000</v>
      </c>
      <c r="F1998" s="297" t="s">
        <v>2783</v>
      </c>
      <c r="G1998" s="297" t="s">
        <v>2784</v>
      </c>
      <c r="H1998" s="297" t="s">
        <v>2106</v>
      </c>
      <c r="I1998" s="431" t="s">
        <v>2059</v>
      </c>
      <c r="J1998" s="297" t="s">
        <v>323</v>
      </c>
      <c r="K1998" s="130">
        <v>2</v>
      </c>
      <c r="L1998" s="130">
        <v>2</v>
      </c>
      <c r="M1998" s="307">
        <v>8535.6</v>
      </c>
      <c r="N1998" s="131"/>
      <c r="O1998" s="308"/>
      <c r="P1998" s="307"/>
      <c r="Q1998" s="308">
        <v>12</v>
      </c>
      <c r="R1998" s="308">
        <v>12</v>
      </c>
    </row>
    <row r="1999" spans="1:18" s="40" customFormat="1" ht="24" x14ac:dyDescent="0.2">
      <c r="A1999" s="322" t="s">
        <v>2048</v>
      </c>
      <c r="B1999" s="312" t="s">
        <v>8077</v>
      </c>
      <c r="C1999" s="297" t="s">
        <v>153</v>
      </c>
      <c r="D1999" s="297" t="s">
        <v>648</v>
      </c>
      <c r="E1999" s="440">
        <v>2500</v>
      </c>
      <c r="F1999" s="297" t="s">
        <v>2785</v>
      </c>
      <c r="G1999" s="297" t="s">
        <v>2786</v>
      </c>
      <c r="H1999" s="297" t="s">
        <v>2111</v>
      </c>
      <c r="I1999" s="297" t="s">
        <v>2137</v>
      </c>
      <c r="J1999" s="297" t="s">
        <v>2111</v>
      </c>
      <c r="K1999" s="130">
        <v>4</v>
      </c>
      <c r="L1999" s="130">
        <v>4</v>
      </c>
      <c r="M1999" s="307">
        <v>11060.4</v>
      </c>
      <c r="N1999" s="131"/>
      <c r="O1999" s="308"/>
      <c r="P1999" s="307"/>
      <c r="Q1999" s="308">
        <v>12</v>
      </c>
      <c r="R1999" s="308">
        <v>12</v>
      </c>
    </row>
    <row r="2000" spans="1:18" s="40" customFormat="1" ht="24" x14ac:dyDescent="0.2">
      <c r="A2000" s="322" t="s">
        <v>2048</v>
      </c>
      <c r="B2000" s="312" t="s">
        <v>8077</v>
      </c>
      <c r="C2000" s="297" t="s">
        <v>153</v>
      </c>
      <c r="D2000" s="297" t="s">
        <v>579</v>
      </c>
      <c r="E2000" s="440">
        <v>2500</v>
      </c>
      <c r="F2000" s="297" t="s">
        <v>2787</v>
      </c>
      <c r="G2000" s="297" t="s">
        <v>2788</v>
      </c>
      <c r="H2000" s="297" t="s">
        <v>579</v>
      </c>
      <c r="I2000" s="431" t="s">
        <v>2052</v>
      </c>
      <c r="J2000" s="297" t="s">
        <v>1377</v>
      </c>
      <c r="K2000" s="130">
        <v>10</v>
      </c>
      <c r="L2000" s="130">
        <v>10</v>
      </c>
      <c r="M2000" s="307">
        <v>27715.530000000002</v>
      </c>
      <c r="N2000" s="131"/>
      <c r="O2000" s="308"/>
      <c r="P2000" s="307"/>
      <c r="Q2000" s="308">
        <v>12</v>
      </c>
      <c r="R2000" s="308">
        <v>12</v>
      </c>
    </row>
    <row r="2001" spans="1:18" s="40" customFormat="1" ht="24" x14ac:dyDescent="0.2">
      <c r="A2001" s="322" t="s">
        <v>2048</v>
      </c>
      <c r="B2001" s="295" t="s">
        <v>8075</v>
      </c>
      <c r="C2001" s="297" t="s">
        <v>153</v>
      </c>
      <c r="D2001" s="297" t="s">
        <v>590</v>
      </c>
      <c r="E2001" s="440">
        <v>2000</v>
      </c>
      <c r="F2001" s="297" t="s">
        <v>2789</v>
      </c>
      <c r="G2001" s="297" t="s">
        <v>2790</v>
      </c>
      <c r="H2001" s="297" t="s">
        <v>2153</v>
      </c>
      <c r="I2001" s="431" t="s">
        <v>2059</v>
      </c>
      <c r="J2001" s="297">
        <v>0</v>
      </c>
      <c r="K2001" s="130">
        <v>12</v>
      </c>
      <c r="L2001" s="130">
        <v>12</v>
      </c>
      <c r="M2001" s="307">
        <v>26760</v>
      </c>
      <c r="N2001" s="131"/>
      <c r="O2001" s="308"/>
      <c r="P2001" s="307"/>
      <c r="Q2001" s="308">
        <v>12</v>
      </c>
      <c r="R2001" s="308">
        <v>12</v>
      </c>
    </row>
    <row r="2002" spans="1:18" s="40" customFormat="1" ht="24" x14ac:dyDescent="0.2">
      <c r="A2002" s="322" t="s">
        <v>2048</v>
      </c>
      <c r="B2002" s="295" t="s">
        <v>8075</v>
      </c>
      <c r="C2002" s="297" t="s">
        <v>153</v>
      </c>
      <c r="D2002" s="297" t="s">
        <v>656</v>
      </c>
      <c r="E2002" s="440">
        <v>2200</v>
      </c>
      <c r="F2002" s="297" t="s">
        <v>2791</v>
      </c>
      <c r="G2002" s="297" t="s">
        <v>2792</v>
      </c>
      <c r="H2002" s="297" t="s">
        <v>656</v>
      </c>
      <c r="I2002" s="297" t="s">
        <v>2059</v>
      </c>
      <c r="J2002" s="297" t="s">
        <v>1377</v>
      </c>
      <c r="K2002" s="130">
        <v>1</v>
      </c>
      <c r="L2002" s="130">
        <v>1</v>
      </c>
      <c r="M2002" s="307">
        <v>2398</v>
      </c>
      <c r="N2002" s="131"/>
      <c r="O2002" s="308"/>
      <c r="P2002" s="307"/>
      <c r="Q2002" s="308">
        <v>12</v>
      </c>
      <c r="R2002" s="308">
        <v>12</v>
      </c>
    </row>
    <row r="2003" spans="1:18" s="40" customFormat="1" ht="24" x14ac:dyDescent="0.2">
      <c r="A2003" s="322" t="s">
        <v>2048</v>
      </c>
      <c r="B2003" s="295" t="s">
        <v>8075</v>
      </c>
      <c r="C2003" s="297" t="s">
        <v>153</v>
      </c>
      <c r="D2003" s="297" t="s">
        <v>2175</v>
      </c>
      <c r="E2003" s="440">
        <v>2500</v>
      </c>
      <c r="F2003" s="297" t="s">
        <v>2793</v>
      </c>
      <c r="G2003" s="297" t="s">
        <v>2794</v>
      </c>
      <c r="H2003" s="297" t="s">
        <v>2178</v>
      </c>
      <c r="I2003" s="297" t="s">
        <v>2059</v>
      </c>
      <c r="J2003" s="297" t="s">
        <v>1377</v>
      </c>
      <c r="K2003" s="130">
        <v>2</v>
      </c>
      <c r="L2003" s="130">
        <v>2</v>
      </c>
      <c r="M2003" s="307">
        <v>5301.5</v>
      </c>
      <c r="N2003" s="131"/>
      <c r="O2003" s="308"/>
      <c r="P2003" s="307"/>
      <c r="Q2003" s="308">
        <v>12</v>
      </c>
      <c r="R2003" s="308">
        <v>12</v>
      </c>
    </row>
    <row r="2004" spans="1:18" s="40" customFormat="1" ht="24" x14ac:dyDescent="0.2">
      <c r="A2004" s="322" t="s">
        <v>2048</v>
      </c>
      <c r="B2004" s="295" t="s">
        <v>8075</v>
      </c>
      <c r="C2004" s="297" t="s">
        <v>153</v>
      </c>
      <c r="D2004" s="297" t="s">
        <v>655</v>
      </c>
      <c r="E2004" s="440">
        <v>930</v>
      </c>
      <c r="F2004" s="297" t="s">
        <v>2795</v>
      </c>
      <c r="G2004" s="297" t="s">
        <v>2796</v>
      </c>
      <c r="H2004" s="297" t="s">
        <v>579</v>
      </c>
      <c r="I2004" s="431" t="s">
        <v>2052</v>
      </c>
      <c r="J2004" s="297" t="s">
        <v>1377</v>
      </c>
      <c r="K2004" s="130">
        <v>12</v>
      </c>
      <c r="L2004" s="130">
        <v>12</v>
      </c>
      <c r="M2004" s="307">
        <v>12764.4</v>
      </c>
      <c r="N2004" s="131"/>
      <c r="O2004" s="308"/>
      <c r="P2004" s="307"/>
      <c r="Q2004" s="308">
        <v>12</v>
      </c>
      <c r="R2004" s="308">
        <v>12</v>
      </c>
    </row>
    <row r="2005" spans="1:18" s="40" customFormat="1" ht="24" x14ac:dyDescent="0.2">
      <c r="A2005" s="322" t="s">
        <v>2048</v>
      </c>
      <c r="B2005" s="295" t="s">
        <v>8075</v>
      </c>
      <c r="C2005" s="297" t="s">
        <v>153</v>
      </c>
      <c r="D2005" s="297" t="s">
        <v>2162</v>
      </c>
      <c r="E2005" s="440">
        <v>1800</v>
      </c>
      <c r="F2005" s="297" t="s">
        <v>2797</v>
      </c>
      <c r="G2005" s="297" t="s">
        <v>2798</v>
      </c>
      <c r="H2005" s="297" t="s">
        <v>665</v>
      </c>
      <c r="I2005" s="431" t="s">
        <v>2059</v>
      </c>
      <c r="J2005" s="297" t="s">
        <v>314</v>
      </c>
      <c r="K2005" s="130">
        <v>3</v>
      </c>
      <c r="L2005" s="130">
        <v>3</v>
      </c>
      <c r="M2005" s="307">
        <v>6056.99</v>
      </c>
      <c r="N2005" s="131"/>
      <c r="O2005" s="308"/>
      <c r="P2005" s="307"/>
      <c r="Q2005" s="308">
        <v>12</v>
      </c>
      <c r="R2005" s="308">
        <v>12</v>
      </c>
    </row>
    <row r="2006" spans="1:18" s="40" customFormat="1" ht="24" x14ac:dyDescent="0.2">
      <c r="A2006" s="322" t="s">
        <v>2048</v>
      </c>
      <c r="B2006" s="312" t="s">
        <v>8077</v>
      </c>
      <c r="C2006" s="297" t="s">
        <v>153</v>
      </c>
      <c r="D2006" s="297" t="s">
        <v>682</v>
      </c>
      <c r="E2006" s="440">
        <v>8000</v>
      </c>
      <c r="F2006" s="297" t="s">
        <v>2799</v>
      </c>
      <c r="G2006" s="297" t="s">
        <v>2800</v>
      </c>
      <c r="H2006" s="297" t="s">
        <v>2066</v>
      </c>
      <c r="I2006" s="431" t="s">
        <v>2059</v>
      </c>
      <c r="J2006" s="297" t="s">
        <v>1377</v>
      </c>
      <c r="K2006" s="130">
        <v>7</v>
      </c>
      <c r="L2006" s="130">
        <v>7</v>
      </c>
      <c r="M2006" s="307">
        <v>60211.26</v>
      </c>
      <c r="N2006" s="131"/>
      <c r="O2006" s="308"/>
      <c r="P2006" s="307"/>
      <c r="Q2006" s="308">
        <v>12</v>
      </c>
      <c r="R2006" s="308">
        <v>12</v>
      </c>
    </row>
    <row r="2007" spans="1:18" s="40" customFormat="1" ht="24" x14ac:dyDescent="0.2">
      <c r="A2007" s="322" t="s">
        <v>2048</v>
      </c>
      <c r="B2007" s="295" t="s">
        <v>8075</v>
      </c>
      <c r="C2007" s="297" t="s">
        <v>153</v>
      </c>
      <c r="D2007" s="297" t="s">
        <v>586</v>
      </c>
      <c r="E2007" s="440">
        <v>2000</v>
      </c>
      <c r="F2007" s="297" t="s">
        <v>2801</v>
      </c>
      <c r="G2007" s="297" t="s">
        <v>2802</v>
      </c>
      <c r="H2007" s="297" t="s">
        <v>586</v>
      </c>
      <c r="I2007" s="297" t="s">
        <v>2059</v>
      </c>
      <c r="J2007" s="297" t="s">
        <v>1377</v>
      </c>
      <c r="K2007" s="130">
        <v>2</v>
      </c>
      <c r="L2007" s="130">
        <v>2</v>
      </c>
      <c r="M2007" s="307">
        <v>4360</v>
      </c>
      <c r="N2007" s="131"/>
      <c r="O2007" s="308"/>
      <c r="P2007" s="307"/>
      <c r="Q2007" s="308">
        <v>12</v>
      </c>
      <c r="R2007" s="308">
        <v>12</v>
      </c>
    </row>
    <row r="2008" spans="1:18" s="40" customFormat="1" ht="24" x14ac:dyDescent="0.2">
      <c r="A2008" s="322" t="s">
        <v>2048</v>
      </c>
      <c r="B2008" s="312" t="s">
        <v>8077</v>
      </c>
      <c r="C2008" s="297" t="s">
        <v>153</v>
      </c>
      <c r="D2008" s="297" t="s">
        <v>2053</v>
      </c>
      <c r="E2008" s="440">
        <v>1500</v>
      </c>
      <c r="F2008" s="297" t="s">
        <v>2803</v>
      </c>
      <c r="G2008" s="297" t="s">
        <v>2804</v>
      </c>
      <c r="H2008" s="297" t="s">
        <v>579</v>
      </c>
      <c r="I2008" s="431" t="s">
        <v>2052</v>
      </c>
      <c r="J2008" s="297" t="s">
        <v>1377</v>
      </c>
      <c r="K2008" s="130">
        <v>8</v>
      </c>
      <c r="L2008" s="130">
        <v>8</v>
      </c>
      <c r="M2008" s="307">
        <v>13493.46</v>
      </c>
      <c r="N2008" s="131"/>
      <c r="O2008" s="308"/>
      <c r="P2008" s="307"/>
      <c r="Q2008" s="308">
        <v>12</v>
      </c>
      <c r="R2008" s="308">
        <v>12</v>
      </c>
    </row>
    <row r="2009" spans="1:18" s="40" customFormat="1" ht="24" x14ac:dyDescent="0.2">
      <c r="A2009" s="322" t="s">
        <v>2048</v>
      </c>
      <c r="B2009" s="312" t="s">
        <v>8077</v>
      </c>
      <c r="C2009" s="297" t="s">
        <v>153</v>
      </c>
      <c r="D2009" s="297" t="s">
        <v>648</v>
      </c>
      <c r="E2009" s="440">
        <v>2500</v>
      </c>
      <c r="F2009" s="297" t="s">
        <v>2805</v>
      </c>
      <c r="G2009" s="297" t="s">
        <v>2806</v>
      </c>
      <c r="H2009" s="297" t="s">
        <v>2111</v>
      </c>
      <c r="I2009" s="297" t="s">
        <v>2137</v>
      </c>
      <c r="J2009" s="297" t="s">
        <v>2111</v>
      </c>
      <c r="K2009" s="130">
        <v>8</v>
      </c>
      <c r="L2009" s="130">
        <v>8</v>
      </c>
      <c r="M2009" s="307">
        <v>22199.060000000005</v>
      </c>
      <c r="N2009" s="131"/>
      <c r="O2009" s="308"/>
      <c r="P2009" s="307"/>
      <c r="Q2009" s="308">
        <v>12</v>
      </c>
      <c r="R2009" s="308">
        <v>12</v>
      </c>
    </row>
    <row r="2010" spans="1:18" s="40" customFormat="1" ht="24" x14ac:dyDescent="0.2">
      <c r="A2010" s="322" t="s">
        <v>2048</v>
      </c>
      <c r="B2010" s="312" t="s">
        <v>8077</v>
      </c>
      <c r="C2010" s="297" t="s">
        <v>153</v>
      </c>
      <c r="D2010" s="297" t="s">
        <v>682</v>
      </c>
      <c r="E2010" s="440">
        <v>7000</v>
      </c>
      <c r="F2010" s="297" t="s">
        <v>2807</v>
      </c>
      <c r="G2010" s="297" t="s">
        <v>2808</v>
      </c>
      <c r="H2010" s="297" t="s">
        <v>682</v>
      </c>
      <c r="I2010" s="431" t="s">
        <v>2059</v>
      </c>
      <c r="J2010" s="297" t="s">
        <v>1377</v>
      </c>
      <c r="K2010" s="130">
        <v>1</v>
      </c>
      <c r="L2010" s="130">
        <v>1</v>
      </c>
      <c r="M2010" s="307">
        <v>7217.8</v>
      </c>
      <c r="N2010" s="131"/>
      <c r="O2010" s="308"/>
      <c r="P2010" s="307"/>
      <c r="Q2010" s="308">
        <v>12</v>
      </c>
      <c r="R2010" s="308">
        <v>12</v>
      </c>
    </row>
    <row r="2011" spans="1:18" s="40" customFormat="1" ht="24" x14ac:dyDescent="0.2">
      <c r="A2011" s="322" t="s">
        <v>2048</v>
      </c>
      <c r="B2011" s="312" t="s">
        <v>8077</v>
      </c>
      <c r="C2011" s="297" t="s">
        <v>153</v>
      </c>
      <c r="D2011" s="297" t="s">
        <v>682</v>
      </c>
      <c r="E2011" s="440">
        <v>8000</v>
      </c>
      <c r="F2011" s="297" t="s">
        <v>2809</v>
      </c>
      <c r="G2011" s="297" t="s">
        <v>2810</v>
      </c>
      <c r="H2011" s="297" t="s">
        <v>2066</v>
      </c>
      <c r="I2011" s="297" t="s">
        <v>2059</v>
      </c>
      <c r="J2011" s="297" t="s">
        <v>1377</v>
      </c>
      <c r="K2011" s="130">
        <v>1</v>
      </c>
      <c r="L2011" s="130">
        <v>1</v>
      </c>
      <c r="M2011" s="307">
        <v>8217.7999999999993</v>
      </c>
      <c r="N2011" s="131"/>
      <c r="O2011" s="308"/>
      <c r="P2011" s="307"/>
      <c r="Q2011" s="308">
        <v>12</v>
      </c>
      <c r="R2011" s="308">
        <v>12</v>
      </c>
    </row>
    <row r="2012" spans="1:18" s="40" customFormat="1" ht="24" x14ac:dyDescent="0.2">
      <c r="A2012" s="322" t="s">
        <v>2048</v>
      </c>
      <c r="B2012" s="295" t="s">
        <v>8075</v>
      </c>
      <c r="C2012" s="297" t="s">
        <v>153</v>
      </c>
      <c r="D2012" s="297" t="s">
        <v>2150</v>
      </c>
      <c r="E2012" s="440">
        <v>2500</v>
      </c>
      <c r="F2012" s="297" t="s">
        <v>2811</v>
      </c>
      <c r="G2012" s="297" t="s">
        <v>2812</v>
      </c>
      <c r="H2012" s="297" t="s">
        <v>656</v>
      </c>
      <c r="I2012" s="431" t="s">
        <v>2059</v>
      </c>
      <c r="J2012" s="297" t="s">
        <v>1377</v>
      </c>
      <c r="K2012" s="130">
        <v>2</v>
      </c>
      <c r="L2012" s="130">
        <v>2</v>
      </c>
      <c r="M2012" s="307">
        <v>5538.93</v>
      </c>
      <c r="N2012" s="131"/>
      <c r="O2012" s="308"/>
      <c r="P2012" s="307"/>
      <c r="Q2012" s="308">
        <v>12</v>
      </c>
      <c r="R2012" s="308">
        <v>12</v>
      </c>
    </row>
    <row r="2013" spans="1:18" s="40" customFormat="1" ht="24" x14ac:dyDescent="0.2">
      <c r="A2013" s="322" t="s">
        <v>2048</v>
      </c>
      <c r="B2013" s="295" t="s">
        <v>8075</v>
      </c>
      <c r="C2013" s="297" t="s">
        <v>153</v>
      </c>
      <c r="D2013" s="297" t="s">
        <v>586</v>
      </c>
      <c r="E2013" s="440">
        <v>2100</v>
      </c>
      <c r="F2013" s="297" t="s">
        <v>2813</v>
      </c>
      <c r="G2013" s="297" t="s">
        <v>2814</v>
      </c>
      <c r="H2013" s="297" t="s">
        <v>586</v>
      </c>
      <c r="I2013" s="431" t="s">
        <v>2059</v>
      </c>
      <c r="J2013" s="297" t="s">
        <v>1377</v>
      </c>
      <c r="K2013" s="130">
        <v>12</v>
      </c>
      <c r="L2013" s="130">
        <v>12</v>
      </c>
      <c r="M2013" s="307">
        <v>28068</v>
      </c>
      <c r="N2013" s="131"/>
      <c r="O2013" s="308"/>
      <c r="P2013" s="307"/>
      <c r="Q2013" s="308">
        <v>12</v>
      </c>
      <c r="R2013" s="308">
        <v>12</v>
      </c>
    </row>
    <row r="2014" spans="1:18" s="40" customFormat="1" ht="24" x14ac:dyDescent="0.2">
      <c r="A2014" s="322" t="s">
        <v>2048</v>
      </c>
      <c r="B2014" s="312" t="s">
        <v>8077</v>
      </c>
      <c r="C2014" s="297" t="s">
        <v>153</v>
      </c>
      <c r="D2014" s="297" t="s">
        <v>586</v>
      </c>
      <c r="E2014" s="440">
        <v>4000</v>
      </c>
      <c r="F2014" s="297" t="s">
        <v>2815</v>
      </c>
      <c r="G2014" s="297" t="s">
        <v>2816</v>
      </c>
      <c r="H2014" s="297" t="s">
        <v>586</v>
      </c>
      <c r="I2014" s="431" t="s">
        <v>2059</v>
      </c>
      <c r="J2014" s="297" t="s">
        <v>1377</v>
      </c>
      <c r="K2014" s="130">
        <v>1</v>
      </c>
      <c r="L2014" s="130">
        <v>1</v>
      </c>
      <c r="M2014" s="307">
        <v>4217.8</v>
      </c>
      <c r="N2014" s="131"/>
      <c r="O2014" s="308"/>
      <c r="P2014" s="307"/>
      <c r="Q2014" s="308">
        <v>12</v>
      </c>
      <c r="R2014" s="308">
        <v>12</v>
      </c>
    </row>
    <row r="2015" spans="1:18" s="40" customFormat="1" ht="24" x14ac:dyDescent="0.2">
      <c r="A2015" s="322" t="s">
        <v>2048</v>
      </c>
      <c r="B2015" s="295" t="s">
        <v>8075</v>
      </c>
      <c r="C2015" s="297" t="s">
        <v>153</v>
      </c>
      <c r="D2015" s="297" t="s">
        <v>648</v>
      </c>
      <c r="E2015" s="440">
        <v>1200</v>
      </c>
      <c r="F2015" s="297" t="s">
        <v>2817</v>
      </c>
      <c r="G2015" s="297" t="s">
        <v>2818</v>
      </c>
      <c r="H2015" s="297" t="s">
        <v>2111</v>
      </c>
      <c r="I2015" s="431" t="s">
        <v>2137</v>
      </c>
      <c r="J2015" s="297">
        <v>0</v>
      </c>
      <c r="K2015" s="130">
        <v>5</v>
      </c>
      <c r="L2015" s="130">
        <v>5</v>
      </c>
      <c r="M2015" s="307">
        <v>6815.7</v>
      </c>
      <c r="N2015" s="131"/>
      <c r="O2015" s="308"/>
      <c r="P2015" s="307"/>
      <c r="Q2015" s="308">
        <v>12</v>
      </c>
      <c r="R2015" s="308">
        <v>12</v>
      </c>
    </row>
    <row r="2016" spans="1:18" s="40" customFormat="1" ht="24" x14ac:dyDescent="0.2">
      <c r="A2016" s="322" t="s">
        <v>2048</v>
      </c>
      <c r="B2016" s="312" t="s">
        <v>8077</v>
      </c>
      <c r="C2016" s="297" t="s">
        <v>153</v>
      </c>
      <c r="D2016" s="297" t="s">
        <v>682</v>
      </c>
      <c r="E2016" s="440">
        <v>8000</v>
      </c>
      <c r="F2016" s="297" t="s">
        <v>2819</v>
      </c>
      <c r="G2016" s="297" t="s">
        <v>2820</v>
      </c>
      <c r="H2016" s="297" t="s">
        <v>2066</v>
      </c>
      <c r="I2016" s="431" t="s">
        <v>2059</v>
      </c>
      <c r="J2016" s="297" t="s">
        <v>1377</v>
      </c>
      <c r="K2016" s="130">
        <v>8</v>
      </c>
      <c r="L2016" s="130">
        <v>8</v>
      </c>
      <c r="M2016" s="307">
        <v>66235.73</v>
      </c>
      <c r="N2016" s="131"/>
      <c r="O2016" s="308"/>
      <c r="P2016" s="307"/>
      <c r="Q2016" s="308">
        <v>12</v>
      </c>
      <c r="R2016" s="308">
        <v>12</v>
      </c>
    </row>
    <row r="2017" spans="1:18" s="40" customFormat="1" ht="24" x14ac:dyDescent="0.2">
      <c r="A2017" s="322" t="s">
        <v>2048</v>
      </c>
      <c r="B2017" s="312" t="s">
        <v>8077</v>
      </c>
      <c r="C2017" s="297" t="s">
        <v>153</v>
      </c>
      <c r="D2017" s="297" t="s">
        <v>648</v>
      </c>
      <c r="E2017" s="440">
        <v>2500</v>
      </c>
      <c r="F2017" s="297" t="s">
        <v>2821</v>
      </c>
      <c r="G2017" s="297" t="s">
        <v>2822</v>
      </c>
      <c r="H2017" s="297" t="s">
        <v>1050</v>
      </c>
      <c r="I2017" s="431" t="s">
        <v>2059</v>
      </c>
      <c r="J2017" s="297" t="s">
        <v>1377</v>
      </c>
      <c r="K2017" s="130">
        <v>8</v>
      </c>
      <c r="L2017" s="130">
        <v>8</v>
      </c>
      <c r="M2017" s="307">
        <v>22189.060000000005</v>
      </c>
      <c r="N2017" s="131"/>
      <c r="O2017" s="308"/>
      <c r="P2017" s="307"/>
      <c r="Q2017" s="308">
        <v>12</v>
      </c>
      <c r="R2017" s="308">
        <v>12</v>
      </c>
    </row>
    <row r="2018" spans="1:18" s="40" customFormat="1" ht="24" x14ac:dyDescent="0.2">
      <c r="A2018" s="322" t="s">
        <v>2048</v>
      </c>
      <c r="B2018" s="295" t="s">
        <v>8075</v>
      </c>
      <c r="C2018" s="297" t="s">
        <v>153</v>
      </c>
      <c r="D2018" s="297" t="s">
        <v>597</v>
      </c>
      <c r="E2018" s="440">
        <v>2000</v>
      </c>
      <c r="F2018" s="297" t="s">
        <v>2823</v>
      </c>
      <c r="G2018" s="297" t="s">
        <v>2824</v>
      </c>
      <c r="H2018" s="297" t="s">
        <v>2088</v>
      </c>
      <c r="I2018" s="431" t="s">
        <v>2059</v>
      </c>
      <c r="J2018" s="297" t="s">
        <v>1377</v>
      </c>
      <c r="K2018" s="130">
        <v>12</v>
      </c>
      <c r="L2018" s="130">
        <v>12</v>
      </c>
      <c r="M2018" s="307">
        <v>26760</v>
      </c>
      <c r="N2018" s="131"/>
      <c r="O2018" s="308"/>
      <c r="P2018" s="307"/>
      <c r="Q2018" s="308">
        <v>12</v>
      </c>
      <c r="R2018" s="308">
        <v>12</v>
      </c>
    </row>
    <row r="2019" spans="1:18" s="40" customFormat="1" ht="24" x14ac:dyDescent="0.2">
      <c r="A2019" s="322" t="s">
        <v>2048</v>
      </c>
      <c r="B2019" s="312" t="s">
        <v>8077</v>
      </c>
      <c r="C2019" s="297" t="s">
        <v>153</v>
      </c>
      <c r="D2019" s="297" t="s">
        <v>2088</v>
      </c>
      <c r="E2019" s="440">
        <v>4000</v>
      </c>
      <c r="F2019" s="297" t="s">
        <v>2825</v>
      </c>
      <c r="G2019" s="297" t="s">
        <v>2826</v>
      </c>
      <c r="H2019" s="297" t="s">
        <v>2088</v>
      </c>
      <c r="I2019" s="431" t="s">
        <v>2059</v>
      </c>
      <c r="J2019" s="297" t="s">
        <v>1377</v>
      </c>
      <c r="K2019" s="130">
        <v>12</v>
      </c>
      <c r="L2019" s="130">
        <v>12</v>
      </c>
      <c r="M2019" s="307">
        <v>51206.93</v>
      </c>
      <c r="N2019" s="131"/>
      <c r="O2019" s="308"/>
      <c r="P2019" s="307"/>
      <c r="Q2019" s="308">
        <v>12</v>
      </c>
      <c r="R2019" s="308">
        <v>12</v>
      </c>
    </row>
    <row r="2020" spans="1:18" s="40" customFormat="1" ht="24" x14ac:dyDescent="0.2">
      <c r="A2020" s="322" t="s">
        <v>2048</v>
      </c>
      <c r="B2020" s="312" t="s">
        <v>8077</v>
      </c>
      <c r="C2020" s="297" t="s">
        <v>153</v>
      </c>
      <c r="D2020" s="297" t="s">
        <v>2053</v>
      </c>
      <c r="E2020" s="440">
        <v>1600</v>
      </c>
      <c r="F2020" s="297" t="s">
        <v>2827</v>
      </c>
      <c r="G2020" s="297" t="s">
        <v>2828</v>
      </c>
      <c r="H2020" s="297" t="s">
        <v>2829</v>
      </c>
      <c r="I2020" s="297" t="s">
        <v>2137</v>
      </c>
      <c r="J2020" s="297">
        <v>0</v>
      </c>
      <c r="K2020" s="130">
        <v>1</v>
      </c>
      <c r="L2020" s="130">
        <v>1</v>
      </c>
      <c r="M2020" s="307">
        <v>1726</v>
      </c>
      <c r="N2020" s="131"/>
      <c r="O2020" s="308"/>
      <c r="P2020" s="307"/>
      <c r="Q2020" s="308">
        <v>12</v>
      </c>
      <c r="R2020" s="308">
        <v>12</v>
      </c>
    </row>
    <row r="2021" spans="1:18" s="40" customFormat="1" ht="24" x14ac:dyDescent="0.2">
      <c r="A2021" s="322" t="s">
        <v>2048</v>
      </c>
      <c r="B2021" s="312" t="s">
        <v>8077</v>
      </c>
      <c r="C2021" s="297" t="s">
        <v>153</v>
      </c>
      <c r="D2021" s="297" t="s">
        <v>682</v>
      </c>
      <c r="E2021" s="440">
        <v>8000</v>
      </c>
      <c r="F2021" s="297" t="s">
        <v>2830</v>
      </c>
      <c r="G2021" s="297" t="s">
        <v>2831</v>
      </c>
      <c r="H2021" s="297" t="s">
        <v>2066</v>
      </c>
      <c r="I2021" s="297" t="s">
        <v>2059</v>
      </c>
      <c r="J2021" s="297" t="s">
        <v>1377</v>
      </c>
      <c r="K2021" s="130">
        <v>1</v>
      </c>
      <c r="L2021" s="130">
        <v>1</v>
      </c>
      <c r="M2021" s="307">
        <v>8217.7999999999993</v>
      </c>
      <c r="N2021" s="131"/>
      <c r="O2021" s="308"/>
      <c r="P2021" s="307"/>
      <c r="Q2021" s="308">
        <v>12</v>
      </c>
      <c r="R2021" s="308">
        <v>12</v>
      </c>
    </row>
    <row r="2022" spans="1:18" s="40" customFormat="1" ht="24" x14ac:dyDescent="0.2">
      <c r="A2022" s="322" t="s">
        <v>2048</v>
      </c>
      <c r="B2022" s="295" t="s">
        <v>8075</v>
      </c>
      <c r="C2022" s="297" t="s">
        <v>153</v>
      </c>
      <c r="D2022" s="297" t="s">
        <v>579</v>
      </c>
      <c r="E2022" s="440">
        <v>1800</v>
      </c>
      <c r="F2022" s="297" t="s">
        <v>2832</v>
      </c>
      <c r="G2022" s="297" t="s">
        <v>2833</v>
      </c>
      <c r="H2022" s="297" t="s">
        <v>579</v>
      </c>
      <c r="I2022" s="297" t="s">
        <v>2052</v>
      </c>
      <c r="J2022" s="297" t="s">
        <v>1377</v>
      </c>
      <c r="K2022" s="130">
        <v>4</v>
      </c>
      <c r="L2022" s="130">
        <v>4</v>
      </c>
      <c r="M2022" s="307">
        <v>7769.7</v>
      </c>
      <c r="N2022" s="131"/>
      <c r="O2022" s="308"/>
      <c r="P2022" s="307"/>
      <c r="Q2022" s="308">
        <v>12</v>
      </c>
      <c r="R2022" s="308">
        <v>12</v>
      </c>
    </row>
    <row r="2023" spans="1:18" s="40" customFormat="1" ht="24" x14ac:dyDescent="0.2">
      <c r="A2023" s="322" t="s">
        <v>2048</v>
      </c>
      <c r="B2023" s="295" t="s">
        <v>8075</v>
      </c>
      <c r="C2023" s="297" t="s">
        <v>153</v>
      </c>
      <c r="D2023" s="297" t="s">
        <v>2150</v>
      </c>
      <c r="E2023" s="440">
        <v>2500</v>
      </c>
      <c r="F2023" s="297" t="s">
        <v>2834</v>
      </c>
      <c r="G2023" s="297" t="s">
        <v>2835</v>
      </c>
      <c r="H2023" s="297" t="s">
        <v>2088</v>
      </c>
      <c r="I2023" s="431" t="s">
        <v>2059</v>
      </c>
      <c r="J2023" s="297" t="s">
        <v>1377</v>
      </c>
      <c r="K2023" s="130">
        <v>1</v>
      </c>
      <c r="L2023" s="130">
        <v>1</v>
      </c>
      <c r="M2023" s="307">
        <v>2717.8</v>
      </c>
      <c r="N2023" s="131"/>
      <c r="O2023" s="308"/>
      <c r="P2023" s="307"/>
      <c r="Q2023" s="308">
        <v>12</v>
      </c>
      <c r="R2023" s="308">
        <v>12</v>
      </c>
    </row>
    <row r="2024" spans="1:18" s="40" customFormat="1" ht="24" x14ac:dyDescent="0.2">
      <c r="A2024" s="322" t="s">
        <v>2048</v>
      </c>
      <c r="B2024" s="312" t="s">
        <v>8077</v>
      </c>
      <c r="C2024" s="297" t="s">
        <v>153</v>
      </c>
      <c r="D2024" s="297" t="s">
        <v>586</v>
      </c>
      <c r="E2024" s="440">
        <v>4000</v>
      </c>
      <c r="F2024" s="297" t="s">
        <v>2836</v>
      </c>
      <c r="G2024" s="297" t="s">
        <v>2837</v>
      </c>
      <c r="H2024" s="297" t="s">
        <v>586</v>
      </c>
      <c r="I2024" s="431" t="s">
        <v>2059</v>
      </c>
      <c r="J2024" s="297" t="s">
        <v>1377</v>
      </c>
      <c r="K2024" s="130">
        <v>12</v>
      </c>
      <c r="L2024" s="130">
        <v>12</v>
      </c>
      <c r="M2024" s="307">
        <v>51206.93</v>
      </c>
      <c r="N2024" s="131"/>
      <c r="O2024" s="308"/>
      <c r="P2024" s="307"/>
      <c r="Q2024" s="308">
        <v>12</v>
      </c>
      <c r="R2024" s="308">
        <v>12</v>
      </c>
    </row>
    <row r="2025" spans="1:18" s="40" customFormat="1" ht="24" x14ac:dyDescent="0.2">
      <c r="A2025" s="322" t="s">
        <v>2048</v>
      </c>
      <c r="B2025" s="312" t="s">
        <v>8077</v>
      </c>
      <c r="C2025" s="297" t="s">
        <v>153</v>
      </c>
      <c r="D2025" s="297" t="s">
        <v>682</v>
      </c>
      <c r="E2025" s="440">
        <v>8000</v>
      </c>
      <c r="F2025" s="297" t="s">
        <v>2838</v>
      </c>
      <c r="G2025" s="297" t="s">
        <v>2839</v>
      </c>
      <c r="H2025" s="297" t="s">
        <v>2066</v>
      </c>
      <c r="I2025" s="431" t="s">
        <v>2059</v>
      </c>
      <c r="J2025" s="297" t="s">
        <v>1377</v>
      </c>
      <c r="K2025" s="130">
        <v>1</v>
      </c>
      <c r="L2025" s="130">
        <v>1</v>
      </c>
      <c r="M2025" s="307">
        <v>8217.7999999999993</v>
      </c>
      <c r="N2025" s="131"/>
      <c r="O2025" s="308"/>
      <c r="P2025" s="307"/>
      <c r="Q2025" s="308">
        <v>12</v>
      </c>
      <c r="R2025" s="308">
        <v>12</v>
      </c>
    </row>
    <row r="2026" spans="1:18" s="40" customFormat="1" ht="24" x14ac:dyDescent="0.2">
      <c r="A2026" s="322" t="s">
        <v>2048</v>
      </c>
      <c r="B2026" s="295" t="s">
        <v>8075</v>
      </c>
      <c r="C2026" s="297" t="s">
        <v>153</v>
      </c>
      <c r="D2026" s="297" t="s">
        <v>648</v>
      </c>
      <c r="E2026" s="440">
        <v>1100</v>
      </c>
      <c r="F2026" s="297" t="s">
        <v>2840</v>
      </c>
      <c r="G2026" s="297" t="s">
        <v>2841</v>
      </c>
      <c r="H2026" s="297" t="s">
        <v>2111</v>
      </c>
      <c r="I2026" s="431" t="s">
        <v>2137</v>
      </c>
      <c r="J2026" s="297">
        <v>0</v>
      </c>
      <c r="K2026" s="130">
        <v>12</v>
      </c>
      <c r="L2026" s="130">
        <v>12</v>
      </c>
      <c r="M2026" s="307">
        <v>14988</v>
      </c>
      <c r="N2026" s="131"/>
      <c r="O2026" s="308"/>
      <c r="P2026" s="307"/>
      <c r="Q2026" s="308">
        <v>12</v>
      </c>
      <c r="R2026" s="308">
        <v>12</v>
      </c>
    </row>
    <row r="2027" spans="1:18" s="40" customFormat="1" ht="24" x14ac:dyDescent="0.2">
      <c r="A2027" s="322" t="s">
        <v>2048</v>
      </c>
      <c r="B2027" s="295" t="s">
        <v>8075</v>
      </c>
      <c r="C2027" s="297" t="s">
        <v>153</v>
      </c>
      <c r="D2027" s="297" t="s">
        <v>586</v>
      </c>
      <c r="E2027" s="440">
        <v>2500</v>
      </c>
      <c r="F2027" s="297" t="s">
        <v>2842</v>
      </c>
      <c r="G2027" s="297" t="s">
        <v>2843</v>
      </c>
      <c r="H2027" s="297" t="s">
        <v>586</v>
      </c>
      <c r="I2027" s="431" t="s">
        <v>2059</v>
      </c>
      <c r="J2027" s="297" t="s">
        <v>1377</v>
      </c>
      <c r="K2027" s="130">
        <v>12</v>
      </c>
      <c r="L2027" s="130">
        <v>12</v>
      </c>
      <c r="M2027" s="307">
        <v>32523.85</v>
      </c>
      <c r="N2027" s="131"/>
      <c r="O2027" s="308"/>
      <c r="P2027" s="307"/>
      <c r="Q2027" s="308">
        <v>12</v>
      </c>
      <c r="R2027" s="308">
        <v>12</v>
      </c>
    </row>
    <row r="2028" spans="1:18" s="40" customFormat="1" ht="24" x14ac:dyDescent="0.2">
      <c r="A2028" s="322" t="s">
        <v>2048</v>
      </c>
      <c r="B2028" s="295" t="s">
        <v>8075</v>
      </c>
      <c r="C2028" s="297" t="s">
        <v>153</v>
      </c>
      <c r="D2028" s="297" t="s">
        <v>682</v>
      </c>
      <c r="E2028" s="440">
        <v>3800</v>
      </c>
      <c r="F2028" s="297" t="s">
        <v>2844</v>
      </c>
      <c r="G2028" s="297" t="s">
        <v>2845</v>
      </c>
      <c r="H2028" s="297" t="s">
        <v>2066</v>
      </c>
      <c r="I2028" s="431" t="s">
        <v>2059</v>
      </c>
      <c r="J2028" s="297" t="s">
        <v>1377</v>
      </c>
      <c r="K2028" s="130">
        <v>5</v>
      </c>
      <c r="L2028" s="130">
        <v>5</v>
      </c>
      <c r="M2028" s="307">
        <v>20089</v>
      </c>
      <c r="N2028" s="131"/>
      <c r="O2028" s="308"/>
      <c r="P2028" s="307"/>
      <c r="Q2028" s="308">
        <v>12</v>
      </c>
      <c r="R2028" s="308">
        <v>12</v>
      </c>
    </row>
    <row r="2029" spans="1:18" s="40" customFormat="1" ht="24" x14ac:dyDescent="0.2">
      <c r="A2029" s="322" t="s">
        <v>2048</v>
      </c>
      <c r="B2029" s="295" t="s">
        <v>8075</v>
      </c>
      <c r="C2029" s="297" t="s">
        <v>153</v>
      </c>
      <c r="D2029" s="297" t="s">
        <v>2150</v>
      </c>
      <c r="E2029" s="440">
        <v>2000</v>
      </c>
      <c r="F2029" s="297" t="s">
        <v>2846</v>
      </c>
      <c r="G2029" s="297" t="s">
        <v>2847</v>
      </c>
      <c r="H2029" s="297" t="s">
        <v>2644</v>
      </c>
      <c r="I2029" s="431" t="s">
        <v>2059</v>
      </c>
      <c r="J2029" s="297" t="s">
        <v>314</v>
      </c>
      <c r="K2029" s="130">
        <v>11</v>
      </c>
      <c r="L2029" s="130">
        <v>11</v>
      </c>
      <c r="M2029" s="307">
        <v>24574</v>
      </c>
      <c r="N2029" s="131"/>
      <c r="O2029" s="308"/>
      <c r="P2029" s="307"/>
      <c r="Q2029" s="308">
        <v>12</v>
      </c>
      <c r="R2029" s="308">
        <v>12</v>
      </c>
    </row>
    <row r="2030" spans="1:18" s="40" customFormat="1" ht="24" x14ac:dyDescent="0.2">
      <c r="A2030" s="322" t="s">
        <v>2048</v>
      </c>
      <c r="B2030" s="312" t="s">
        <v>8077</v>
      </c>
      <c r="C2030" s="297" t="s">
        <v>153</v>
      </c>
      <c r="D2030" s="297" t="s">
        <v>586</v>
      </c>
      <c r="E2030" s="440">
        <v>3000</v>
      </c>
      <c r="F2030" s="297" t="s">
        <v>2848</v>
      </c>
      <c r="G2030" s="297" t="s">
        <v>2849</v>
      </c>
      <c r="H2030" s="297" t="s">
        <v>586</v>
      </c>
      <c r="I2030" s="297" t="s">
        <v>2059</v>
      </c>
      <c r="J2030" s="297" t="s">
        <v>1377</v>
      </c>
      <c r="K2030" s="130">
        <v>1</v>
      </c>
      <c r="L2030" s="130">
        <v>1</v>
      </c>
      <c r="M2030" s="307">
        <v>3217.8</v>
      </c>
      <c r="N2030" s="131"/>
      <c r="O2030" s="308"/>
      <c r="P2030" s="307"/>
      <c r="Q2030" s="308">
        <v>12</v>
      </c>
      <c r="R2030" s="308">
        <v>12</v>
      </c>
    </row>
    <row r="2031" spans="1:18" s="40" customFormat="1" ht="24" x14ac:dyDescent="0.2">
      <c r="A2031" s="322" t="s">
        <v>2048</v>
      </c>
      <c r="B2031" s="312" t="s">
        <v>8077</v>
      </c>
      <c r="C2031" s="297" t="s">
        <v>153</v>
      </c>
      <c r="D2031" s="297" t="s">
        <v>866</v>
      </c>
      <c r="E2031" s="440">
        <v>4000</v>
      </c>
      <c r="F2031" s="297" t="s">
        <v>2850</v>
      </c>
      <c r="G2031" s="297" t="s">
        <v>2851</v>
      </c>
      <c r="H2031" s="297" t="s">
        <v>2058</v>
      </c>
      <c r="I2031" s="297" t="s">
        <v>2059</v>
      </c>
      <c r="J2031" s="297" t="s">
        <v>1377</v>
      </c>
      <c r="K2031" s="130">
        <v>2</v>
      </c>
      <c r="L2031" s="130">
        <v>2</v>
      </c>
      <c r="M2031" s="307">
        <v>8435.6</v>
      </c>
      <c r="N2031" s="131"/>
      <c r="O2031" s="308"/>
      <c r="P2031" s="307"/>
      <c r="Q2031" s="308">
        <v>12</v>
      </c>
      <c r="R2031" s="308">
        <v>12</v>
      </c>
    </row>
    <row r="2032" spans="1:18" s="40" customFormat="1" ht="24" x14ac:dyDescent="0.2">
      <c r="A2032" s="322" t="s">
        <v>2048</v>
      </c>
      <c r="B2032" s="295" t="s">
        <v>8075</v>
      </c>
      <c r="C2032" s="297" t="s">
        <v>153</v>
      </c>
      <c r="D2032" s="297" t="s">
        <v>2088</v>
      </c>
      <c r="E2032" s="440">
        <v>2100</v>
      </c>
      <c r="F2032" s="297" t="s">
        <v>2852</v>
      </c>
      <c r="G2032" s="297" t="s">
        <v>2853</v>
      </c>
      <c r="H2032" s="297" t="s">
        <v>2088</v>
      </c>
      <c r="I2032" s="431" t="s">
        <v>2059</v>
      </c>
      <c r="J2032" s="297" t="s">
        <v>1377</v>
      </c>
      <c r="K2032" s="130">
        <v>12</v>
      </c>
      <c r="L2032" s="130">
        <v>12</v>
      </c>
      <c r="M2032" s="307">
        <v>28068</v>
      </c>
      <c r="N2032" s="131"/>
      <c r="O2032" s="308"/>
      <c r="P2032" s="307"/>
      <c r="Q2032" s="308">
        <v>12</v>
      </c>
      <c r="R2032" s="308">
        <v>12</v>
      </c>
    </row>
    <row r="2033" spans="1:18" s="40" customFormat="1" ht="24" x14ac:dyDescent="0.2">
      <c r="A2033" s="322" t="s">
        <v>2048</v>
      </c>
      <c r="B2033" s="295" t="s">
        <v>8075</v>
      </c>
      <c r="C2033" s="297" t="s">
        <v>153</v>
      </c>
      <c r="D2033" s="297" t="s">
        <v>736</v>
      </c>
      <c r="E2033" s="440">
        <v>1200</v>
      </c>
      <c r="F2033" s="297" t="s">
        <v>2854</v>
      </c>
      <c r="G2033" s="297" t="s">
        <v>2855</v>
      </c>
      <c r="H2033" s="297" t="s">
        <v>2186</v>
      </c>
      <c r="I2033" s="297" t="s">
        <v>2052</v>
      </c>
      <c r="J2033" s="297" t="s">
        <v>1377</v>
      </c>
      <c r="K2033" s="130">
        <v>3</v>
      </c>
      <c r="L2033" s="130">
        <v>3</v>
      </c>
      <c r="M2033" s="307">
        <v>3924</v>
      </c>
      <c r="N2033" s="131"/>
      <c r="O2033" s="308"/>
      <c r="P2033" s="307"/>
      <c r="Q2033" s="308">
        <v>12</v>
      </c>
      <c r="R2033" s="308">
        <v>12</v>
      </c>
    </row>
    <row r="2034" spans="1:18" s="40" customFormat="1" ht="24" x14ac:dyDescent="0.2">
      <c r="A2034" s="322" t="s">
        <v>2048</v>
      </c>
      <c r="B2034" s="312" t="s">
        <v>8077</v>
      </c>
      <c r="C2034" s="297" t="s">
        <v>153</v>
      </c>
      <c r="D2034" s="297" t="s">
        <v>579</v>
      </c>
      <c r="E2034" s="440">
        <v>2500</v>
      </c>
      <c r="F2034" s="297" t="s">
        <v>2856</v>
      </c>
      <c r="G2034" s="297" t="s">
        <v>2857</v>
      </c>
      <c r="H2034" s="297" t="s">
        <v>579</v>
      </c>
      <c r="I2034" s="297" t="s">
        <v>2052</v>
      </c>
      <c r="J2034" s="297" t="s">
        <v>1377</v>
      </c>
      <c r="K2034" s="130">
        <v>1</v>
      </c>
      <c r="L2034" s="130">
        <v>1</v>
      </c>
      <c r="M2034" s="307">
        <v>2717.8</v>
      </c>
      <c r="N2034" s="131"/>
      <c r="O2034" s="308"/>
      <c r="P2034" s="307"/>
      <c r="Q2034" s="308">
        <v>12</v>
      </c>
      <c r="R2034" s="308">
        <v>12</v>
      </c>
    </row>
    <row r="2035" spans="1:18" s="40" customFormat="1" ht="24" x14ac:dyDescent="0.2">
      <c r="A2035" s="322" t="s">
        <v>2048</v>
      </c>
      <c r="B2035" s="312" t="s">
        <v>8077</v>
      </c>
      <c r="C2035" s="297" t="s">
        <v>153</v>
      </c>
      <c r="D2035" s="297" t="s">
        <v>2053</v>
      </c>
      <c r="E2035" s="440">
        <v>1500</v>
      </c>
      <c r="F2035" s="297" t="s">
        <v>2858</v>
      </c>
      <c r="G2035" s="297" t="s">
        <v>2859</v>
      </c>
      <c r="H2035" s="297" t="s">
        <v>579</v>
      </c>
      <c r="I2035" s="431" t="s">
        <v>2052</v>
      </c>
      <c r="J2035" s="297" t="s">
        <v>1377</v>
      </c>
      <c r="K2035" s="130">
        <v>8</v>
      </c>
      <c r="L2035" s="130">
        <v>8</v>
      </c>
      <c r="M2035" s="307">
        <v>13536.66</v>
      </c>
      <c r="N2035" s="131"/>
      <c r="O2035" s="308"/>
      <c r="P2035" s="307"/>
      <c r="Q2035" s="308">
        <v>12</v>
      </c>
      <c r="R2035" s="308">
        <v>12</v>
      </c>
    </row>
    <row r="2036" spans="1:18" s="40" customFormat="1" ht="24" x14ac:dyDescent="0.2">
      <c r="A2036" s="322" t="s">
        <v>2048</v>
      </c>
      <c r="B2036" s="312" t="s">
        <v>8077</v>
      </c>
      <c r="C2036" s="297" t="s">
        <v>153</v>
      </c>
      <c r="D2036" s="297" t="s">
        <v>2053</v>
      </c>
      <c r="E2036" s="440">
        <v>1600</v>
      </c>
      <c r="F2036" s="297" t="s">
        <v>2860</v>
      </c>
      <c r="G2036" s="297" t="s">
        <v>1340</v>
      </c>
      <c r="H2036" s="297" t="s">
        <v>2111</v>
      </c>
      <c r="I2036" s="297" t="s">
        <v>2137</v>
      </c>
      <c r="J2036" s="297" t="s">
        <v>2111</v>
      </c>
      <c r="K2036" s="130">
        <v>1</v>
      </c>
      <c r="L2036" s="130">
        <v>1</v>
      </c>
      <c r="M2036" s="307">
        <v>1695.76</v>
      </c>
      <c r="N2036" s="131"/>
      <c r="O2036" s="308"/>
      <c r="P2036" s="307"/>
      <c r="Q2036" s="308">
        <v>12</v>
      </c>
      <c r="R2036" s="308">
        <v>12</v>
      </c>
    </row>
    <row r="2037" spans="1:18" s="40" customFormat="1" ht="24" x14ac:dyDescent="0.2">
      <c r="A2037" s="322" t="s">
        <v>2048</v>
      </c>
      <c r="B2037" s="295" t="s">
        <v>8075</v>
      </c>
      <c r="C2037" s="297" t="s">
        <v>153</v>
      </c>
      <c r="D2037" s="297" t="s">
        <v>579</v>
      </c>
      <c r="E2037" s="440">
        <v>1800</v>
      </c>
      <c r="F2037" s="297" t="s">
        <v>2861</v>
      </c>
      <c r="G2037" s="297" t="s">
        <v>2862</v>
      </c>
      <c r="H2037" s="297" t="s">
        <v>579</v>
      </c>
      <c r="I2037" s="297" t="s">
        <v>2052</v>
      </c>
      <c r="J2037" s="297" t="s">
        <v>1377</v>
      </c>
      <c r="K2037" s="130">
        <v>2</v>
      </c>
      <c r="L2037" s="130">
        <v>2</v>
      </c>
      <c r="M2037" s="307">
        <v>3924</v>
      </c>
      <c r="N2037" s="131"/>
      <c r="O2037" s="308"/>
      <c r="P2037" s="307"/>
      <c r="Q2037" s="308">
        <v>12</v>
      </c>
      <c r="R2037" s="308">
        <v>12</v>
      </c>
    </row>
    <row r="2038" spans="1:18" s="40" customFormat="1" ht="24" x14ac:dyDescent="0.2">
      <c r="A2038" s="322" t="s">
        <v>2048</v>
      </c>
      <c r="B2038" s="295" t="s">
        <v>8075</v>
      </c>
      <c r="C2038" s="297" t="s">
        <v>153</v>
      </c>
      <c r="D2038" s="297" t="s">
        <v>2162</v>
      </c>
      <c r="E2038" s="440">
        <v>1500</v>
      </c>
      <c r="F2038" s="297" t="s">
        <v>2863</v>
      </c>
      <c r="G2038" s="297" t="s">
        <v>2864</v>
      </c>
      <c r="H2038" s="297" t="s">
        <v>341</v>
      </c>
      <c r="I2038" s="297" t="s">
        <v>2059</v>
      </c>
      <c r="J2038" s="297" t="s">
        <v>1377</v>
      </c>
      <c r="K2038" s="130">
        <v>2</v>
      </c>
      <c r="L2038" s="130">
        <v>2</v>
      </c>
      <c r="M2038" s="307">
        <v>3570</v>
      </c>
      <c r="N2038" s="131"/>
      <c r="O2038" s="308"/>
      <c r="P2038" s="307"/>
      <c r="Q2038" s="308">
        <v>12</v>
      </c>
      <c r="R2038" s="308">
        <v>12</v>
      </c>
    </row>
    <row r="2039" spans="1:18" s="40" customFormat="1" ht="24" x14ac:dyDescent="0.2">
      <c r="A2039" s="322" t="s">
        <v>2048</v>
      </c>
      <c r="B2039" s="312" t="s">
        <v>8077</v>
      </c>
      <c r="C2039" s="297" t="s">
        <v>153</v>
      </c>
      <c r="D2039" s="297" t="s">
        <v>648</v>
      </c>
      <c r="E2039" s="440">
        <v>2500</v>
      </c>
      <c r="F2039" s="297" t="s">
        <v>2865</v>
      </c>
      <c r="G2039" s="297" t="s">
        <v>2866</v>
      </c>
      <c r="H2039" s="297" t="s">
        <v>579</v>
      </c>
      <c r="I2039" s="431" t="s">
        <v>2052</v>
      </c>
      <c r="J2039" s="297" t="s">
        <v>1377</v>
      </c>
      <c r="K2039" s="130">
        <v>10</v>
      </c>
      <c r="L2039" s="130">
        <v>10</v>
      </c>
      <c r="M2039" s="307">
        <v>27715.530000000002</v>
      </c>
      <c r="N2039" s="131"/>
      <c r="O2039" s="308"/>
      <c r="P2039" s="307"/>
      <c r="Q2039" s="308">
        <v>12</v>
      </c>
      <c r="R2039" s="308">
        <v>12</v>
      </c>
    </row>
    <row r="2040" spans="1:18" s="40" customFormat="1" ht="24" x14ac:dyDescent="0.2">
      <c r="A2040" s="322" t="s">
        <v>2048</v>
      </c>
      <c r="B2040" s="312" t="s">
        <v>8077</v>
      </c>
      <c r="C2040" s="297" t="s">
        <v>153</v>
      </c>
      <c r="D2040" s="297" t="s">
        <v>586</v>
      </c>
      <c r="E2040" s="440">
        <v>4000</v>
      </c>
      <c r="F2040" s="297" t="s">
        <v>2867</v>
      </c>
      <c r="G2040" s="297" t="s">
        <v>2868</v>
      </c>
      <c r="H2040" s="297" t="s">
        <v>586</v>
      </c>
      <c r="I2040" s="297" t="s">
        <v>2059</v>
      </c>
      <c r="J2040" s="297" t="s">
        <v>1377</v>
      </c>
      <c r="K2040" s="130">
        <v>8</v>
      </c>
      <c r="L2040" s="130">
        <v>8</v>
      </c>
      <c r="M2040" s="307">
        <v>33939.800000000003</v>
      </c>
      <c r="N2040" s="131"/>
      <c r="O2040" s="308"/>
      <c r="P2040" s="307"/>
      <c r="Q2040" s="308">
        <v>12</v>
      </c>
      <c r="R2040" s="308">
        <v>12</v>
      </c>
    </row>
    <row r="2041" spans="1:18" s="40" customFormat="1" ht="24" x14ac:dyDescent="0.2">
      <c r="A2041" s="322" t="s">
        <v>2048</v>
      </c>
      <c r="B2041" s="312" t="s">
        <v>8077</v>
      </c>
      <c r="C2041" s="297" t="s">
        <v>153</v>
      </c>
      <c r="D2041" s="297" t="s">
        <v>682</v>
      </c>
      <c r="E2041" s="440">
        <v>8000</v>
      </c>
      <c r="F2041" s="297" t="s">
        <v>2869</v>
      </c>
      <c r="G2041" s="297" t="s">
        <v>2870</v>
      </c>
      <c r="H2041" s="297" t="s">
        <v>2066</v>
      </c>
      <c r="I2041" s="431" t="s">
        <v>2059</v>
      </c>
      <c r="J2041" s="297" t="s">
        <v>1377</v>
      </c>
      <c r="K2041" s="130">
        <v>6</v>
      </c>
      <c r="L2041" s="130">
        <v>6</v>
      </c>
      <c r="M2041" s="307">
        <v>49600.130000000005</v>
      </c>
      <c r="N2041" s="131"/>
      <c r="O2041" s="308"/>
      <c r="P2041" s="307"/>
      <c r="Q2041" s="308">
        <v>12</v>
      </c>
      <c r="R2041" s="308">
        <v>12</v>
      </c>
    </row>
    <row r="2042" spans="1:18" s="40" customFormat="1" ht="24" x14ac:dyDescent="0.2">
      <c r="A2042" s="322" t="s">
        <v>2048</v>
      </c>
      <c r="B2042" s="295" t="s">
        <v>8075</v>
      </c>
      <c r="C2042" s="297" t="s">
        <v>153</v>
      </c>
      <c r="D2042" s="297" t="s">
        <v>2871</v>
      </c>
      <c r="E2042" s="440">
        <v>2500</v>
      </c>
      <c r="F2042" s="297" t="s">
        <v>2872</v>
      </c>
      <c r="G2042" s="297" t="s">
        <v>2873</v>
      </c>
      <c r="H2042" s="297" t="s">
        <v>656</v>
      </c>
      <c r="I2042" s="431" t="s">
        <v>2059</v>
      </c>
      <c r="J2042" s="297" t="s">
        <v>1377</v>
      </c>
      <c r="K2042" s="130">
        <v>12</v>
      </c>
      <c r="L2042" s="130">
        <v>12</v>
      </c>
      <c r="M2042" s="307">
        <v>33213.599999999999</v>
      </c>
      <c r="N2042" s="131"/>
      <c r="O2042" s="308"/>
      <c r="P2042" s="307"/>
      <c r="Q2042" s="308">
        <v>12</v>
      </c>
      <c r="R2042" s="308">
        <v>12</v>
      </c>
    </row>
    <row r="2043" spans="1:18" s="40" customFormat="1" ht="24" x14ac:dyDescent="0.2">
      <c r="A2043" s="322" t="s">
        <v>2048</v>
      </c>
      <c r="B2043" s="312" t="s">
        <v>8077</v>
      </c>
      <c r="C2043" s="297" t="s">
        <v>153</v>
      </c>
      <c r="D2043" s="297" t="s">
        <v>586</v>
      </c>
      <c r="E2043" s="440">
        <v>2000</v>
      </c>
      <c r="F2043" s="297" t="s">
        <v>2874</v>
      </c>
      <c r="G2043" s="297" t="s">
        <v>2875</v>
      </c>
      <c r="H2043" s="297" t="s">
        <v>586</v>
      </c>
      <c r="I2043" s="431" t="s">
        <v>2059</v>
      </c>
      <c r="J2043" s="297" t="s">
        <v>1377</v>
      </c>
      <c r="K2043" s="130">
        <v>1</v>
      </c>
      <c r="L2043" s="130">
        <v>1</v>
      </c>
      <c r="M2043" s="307">
        <v>2083.6999999999998</v>
      </c>
      <c r="N2043" s="131"/>
      <c r="O2043" s="308"/>
      <c r="P2043" s="307"/>
      <c r="Q2043" s="308">
        <v>12</v>
      </c>
      <c r="R2043" s="308">
        <v>12</v>
      </c>
    </row>
    <row r="2044" spans="1:18" s="40" customFormat="1" ht="24" x14ac:dyDescent="0.2">
      <c r="A2044" s="322" t="s">
        <v>2048</v>
      </c>
      <c r="B2044" s="295" t="s">
        <v>8075</v>
      </c>
      <c r="C2044" s="297" t="s">
        <v>153</v>
      </c>
      <c r="D2044" s="297" t="s">
        <v>2150</v>
      </c>
      <c r="E2044" s="440">
        <v>2500</v>
      </c>
      <c r="F2044" s="297" t="s">
        <v>2876</v>
      </c>
      <c r="G2044" s="297" t="s">
        <v>2877</v>
      </c>
      <c r="H2044" s="297" t="s">
        <v>2878</v>
      </c>
      <c r="I2044" s="431" t="s">
        <v>2052</v>
      </c>
      <c r="J2044" s="297" t="s">
        <v>1377</v>
      </c>
      <c r="K2044" s="130">
        <v>11</v>
      </c>
      <c r="L2044" s="130">
        <v>11</v>
      </c>
      <c r="M2044" s="307">
        <v>30495.8</v>
      </c>
      <c r="N2044" s="131"/>
      <c r="O2044" s="308"/>
      <c r="P2044" s="307"/>
      <c r="Q2044" s="308">
        <v>12</v>
      </c>
      <c r="R2044" s="308">
        <v>12</v>
      </c>
    </row>
    <row r="2045" spans="1:18" s="40" customFormat="1" ht="24" x14ac:dyDescent="0.2">
      <c r="A2045" s="322" t="s">
        <v>2048</v>
      </c>
      <c r="B2045" s="295" t="s">
        <v>8075</v>
      </c>
      <c r="C2045" s="297" t="s">
        <v>153</v>
      </c>
      <c r="D2045" s="297" t="s">
        <v>2879</v>
      </c>
      <c r="E2045" s="440">
        <v>2000</v>
      </c>
      <c r="F2045" s="297" t="s">
        <v>2880</v>
      </c>
      <c r="G2045" s="297" t="s">
        <v>2881</v>
      </c>
      <c r="H2045" s="297" t="s">
        <v>2088</v>
      </c>
      <c r="I2045" s="297" t="s">
        <v>2059</v>
      </c>
      <c r="J2045" s="297" t="s">
        <v>1377</v>
      </c>
      <c r="K2045" s="130">
        <v>7</v>
      </c>
      <c r="L2045" s="130">
        <v>7</v>
      </c>
      <c r="M2045" s="307">
        <v>15480.5</v>
      </c>
      <c r="N2045" s="131"/>
      <c r="O2045" s="308"/>
      <c r="P2045" s="307"/>
      <c r="Q2045" s="308">
        <v>12</v>
      </c>
      <c r="R2045" s="308">
        <v>12</v>
      </c>
    </row>
    <row r="2046" spans="1:18" s="40" customFormat="1" ht="24" x14ac:dyDescent="0.2">
      <c r="A2046" s="322" t="s">
        <v>2048</v>
      </c>
      <c r="B2046" s="295" t="s">
        <v>8075</v>
      </c>
      <c r="C2046" s="297" t="s">
        <v>153</v>
      </c>
      <c r="D2046" s="297" t="s">
        <v>866</v>
      </c>
      <c r="E2046" s="440">
        <v>2000</v>
      </c>
      <c r="F2046" s="297" t="s">
        <v>2882</v>
      </c>
      <c r="G2046" s="297" t="s">
        <v>2883</v>
      </c>
      <c r="H2046" s="297" t="s">
        <v>2058</v>
      </c>
      <c r="I2046" s="431" t="s">
        <v>2059</v>
      </c>
      <c r="J2046" s="297" t="s">
        <v>1377</v>
      </c>
      <c r="K2046" s="130">
        <v>12</v>
      </c>
      <c r="L2046" s="130">
        <v>12</v>
      </c>
      <c r="M2046" s="307">
        <v>26760</v>
      </c>
      <c r="N2046" s="131"/>
      <c r="O2046" s="308"/>
      <c r="P2046" s="307"/>
      <c r="Q2046" s="308">
        <v>12</v>
      </c>
      <c r="R2046" s="308">
        <v>12</v>
      </c>
    </row>
    <row r="2047" spans="1:18" s="40" customFormat="1" ht="24" x14ac:dyDescent="0.2">
      <c r="A2047" s="322" t="s">
        <v>2048</v>
      </c>
      <c r="B2047" s="312" t="s">
        <v>8077</v>
      </c>
      <c r="C2047" s="297" t="s">
        <v>153</v>
      </c>
      <c r="D2047" s="297" t="s">
        <v>2053</v>
      </c>
      <c r="E2047" s="440">
        <v>3000</v>
      </c>
      <c r="F2047" s="297" t="s">
        <v>2884</v>
      </c>
      <c r="G2047" s="297" t="s">
        <v>2885</v>
      </c>
      <c r="H2047" s="297" t="s">
        <v>579</v>
      </c>
      <c r="I2047" s="431" t="s">
        <v>2052</v>
      </c>
      <c r="J2047" s="297" t="s">
        <v>1377</v>
      </c>
      <c r="K2047" s="130">
        <v>3</v>
      </c>
      <c r="L2047" s="130">
        <v>3</v>
      </c>
      <c r="M2047" s="307">
        <v>9853.4</v>
      </c>
      <c r="N2047" s="131"/>
      <c r="O2047" s="308"/>
      <c r="P2047" s="307"/>
      <c r="Q2047" s="308">
        <v>12</v>
      </c>
      <c r="R2047" s="308">
        <v>12</v>
      </c>
    </row>
    <row r="2048" spans="1:18" s="40" customFormat="1" ht="24" x14ac:dyDescent="0.2">
      <c r="A2048" s="322" t="s">
        <v>2048</v>
      </c>
      <c r="B2048" s="312" t="s">
        <v>8077</v>
      </c>
      <c r="C2048" s="297" t="s">
        <v>153</v>
      </c>
      <c r="D2048" s="297" t="s">
        <v>579</v>
      </c>
      <c r="E2048" s="440">
        <v>2500</v>
      </c>
      <c r="F2048" s="297" t="s">
        <v>2886</v>
      </c>
      <c r="G2048" s="297" t="s">
        <v>2887</v>
      </c>
      <c r="H2048" s="297" t="s">
        <v>579</v>
      </c>
      <c r="I2048" s="297" t="s">
        <v>2052</v>
      </c>
      <c r="J2048" s="297" t="s">
        <v>1377</v>
      </c>
      <c r="K2048" s="130">
        <v>1</v>
      </c>
      <c r="L2048" s="130">
        <v>1</v>
      </c>
      <c r="M2048" s="307">
        <v>2707</v>
      </c>
      <c r="N2048" s="131"/>
      <c r="O2048" s="308"/>
      <c r="P2048" s="307"/>
      <c r="Q2048" s="308">
        <v>12</v>
      </c>
      <c r="R2048" s="308">
        <v>12</v>
      </c>
    </row>
    <row r="2049" spans="1:18" s="40" customFormat="1" ht="24" x14ac:dyDescent="0.2">
      <c r="A2049" s="322" t="s">
        <v>2048</v>
      </c>
      <c r="B2049" s="295" t="s">
        <v>8075</v>
      </c>
      <c r="C2049" s="297" t="s">
        <v>153</v>
      </c>
      <c r="D2049" s="297" t="s">
        <v>586</v>
      </c>
      <c r="E2049" s="440">
        <v>1500</v>
      </c>
      <c r="F2049" s="297" t="s">
        <v>2888</v>
      </c>
      <c r="G2049" s="297" t="s">
        <v>2889</v>
      </c>
      <c r="H2049" s="297" t="s">
        <v>586</v>
      </c>
      <c r="I2049" s="297" t="s">
        <v>2059</v>
      </c>
      <c r="J2049" s="297" t="s">
        <v>1377</v>
      </c>
      <c r="K2049" s="130">
        <v>1</v>
      </c>
      <c r="L2049" s="130">
        <v>1</v>
      </c>
      <c r="M2049" s="307">
        <v>1635</v>
      </c>
      <c r="N2049" s="131"/>
      <c r="O2049" s="308"/>
      <c r="P2049" s="307"/>
      <c r="Q2049" s="308">
        <v>12</v>
      </c>
      <c r="R2049" s="308">
        <v>12</v>
      </c>
    </row>
    <row r="2050" spans="1:18" s="40" customFormat="1" ht="24" x14ac:dyDescent="0.2">
      <c r="A2050" s="322" t="s">
        <v>2048</v>
      </c>
      <c r="B2050" s="312" t="s">
        <v>8077</v>
      </c>
      <c r="C2050" s="297" t="s">
        <v>153</v>
      </c>
      <c r="D2050" s="297" t="s">
        <v>586</v>
      </c>
      <c r="E2050" s="440">
        <v>4000</v>
      </c>
      <c r="F2050" s="297" t="s">
        <v>2890</v>
      </c>
      <c r="G2050" s="297" t="s">
        <v>2891</v>
      </c>
      <c r="H2050" s="297" t="s">
        <v>586</v>
      </c>
      <c r="I2050" s="431" t="s">
        <v>2059</v>
      </c>
      <c r="J2050" s="297" t="s">
        <v>1377</v>
      </c>
      <c r="K2050" s="130">
        <v>12</v>
      </c>
      <c r="L2050" s="130">
        <v>12</v>
      </c>
      <c r="M2050" s="307">
        <v>51206.93</v>
      </c>
      <c r="N2050" s="131"/>
      <c r="O2050" s="308"/>
      <c r="P2050" s="307"/>
      <c r="Q2050" s="308">
        <v>12</v>
      </c>
      <c r="R2050" s="308">
        <v>12</v>
      </c>
    </row>
    <row r="2051" spans="1:18" s="40" customFormat="1" ht="24" x14ac:dyDescent="0.2">
      <c r="A2051" s="322" t="s">
        <v>2048</v>
      </c>
      <c r="B2051" s="312" t="s">
        <v>8077</v>
      </c>
      <c r="C2051" s="297" t="s">
        <v>153</v>
      </c>
      <c r="D2051" s="297" t="s">
        <v>2053</v>
      </c>
      <c r="E2051" s="440">
        <v>1500</v>
      </c>
      <c r="F2051" s="297" t="s">
        <v>2892</v>
      </c>
      <c r="G2051" s="297" t="s">
        <v>2893</v>
      </c>
      <c r="H2051" s="297" t="s">
        <v>579</v>
      </c>
      <c r="I2051" s="431" t="s">
        <v>2052</v>
      </c>
      <c r="J2051" s="297" t="s">
        <v>326</v>
      </c>
      <c r="K2051" s="130">
        <v>12</v>
      </c>
      <c r="L2051" s="130">
        <v>12</v>
      </c>
      <c r="M2051" s="307">
        <v>20195.330000000002</v>
      </c>
      <c r="N2051" s="131"/>
      <c r="O2051" s="308"/>
      <c r="P2051" s="307"/>
      <c r="Q2051" s="308">
        <v>12</v>
      </c>
      <c r="R2051" s="308">
        <v>12</v>
      </c>
    </row>
    <row r="2052" spans="1:18" s="40" customFormat="1" ht="24" x14ac:dyDescent="0.2">
      <c r="A2052" s="322" t="s">
        <v>2048</v>
      </c>
      <c r="B2052" s="295" t="s">
        <v>8075</v>
      </c>
      <c r="C2052" s="297" t="s">
        <v>153</v>
      </c>
      <c r="D2052" s="297" t="s">
        <v>590</v>
      </c>
      <c r="E2052" s="440">
        <v>2000</v>
      </c>
      <c r="F2052" s="297" t="s">
        <v>2894</v>
      </c>
      <c r="G2052" s="297" t="s">
        <v>2895</v>
      </c>
      <c r="H2052" s="297" t="s">
        <v>2153</v>
      </c>
      <c r="I2052" s="431" t="s">
        <v>2059</v>
      </c>
      <c r="J2052" s="297" t="s">
        <v>1377</v>
      </c>
      <c r="K2052" s="130">
        <v>12</v>
      </c>
      <c r="L2052" s="130">
        <v>12</v>
      </c>
      <c r="M2052" s="307">
        <v>26760</v>
      </c>
      <c r="N2052" s="131"/>
      <c r="O2052" s="308"/>
      <c r="P2052" s="307"/>
      <c r="Q2052" s="308">
        <v>12</v>
      </c>
      <c r="R2052" s="308">
        <v>12</v>
      </c>
    </row>
    <row r="2053" spans="1:18" s="40" customFormat="1" ht="24" x14ac:dyDescent="0.2">
      <c r="A2053" s="322" t="s">
        <v>2048</v>
      </c>
      <c r="B2053" s="312" t="s">
        <v>8077</v>
      </c>
      <c r="C2053" s="297" t="s">
        <v>153</v>
      </c>
      <c r="D2053" s="297" t="s">
        <v>2053</v>
      </c>
      <c r="E2053" s="440">
        <v>1600</v>
      </c>
      <c r="F2053" s="297" t="s">
        <v>2896</v>
      </c>
      <c r="G2053" s="297" t="s">
        <v>2897</v>
      </c>
      <c r="H2053" s="297" t="s">
        <v>579</v>
      </c>
      <c r="I2053" s="431" t="s">
        <v>2052</v>
      </c>
      <c r="J2053" s="297" t="s">
        <v>1377</v>
      </c>
      <c r="K2053" s="130">
        <v>1</v>
      </c>
      <c r="L2053" s="130">
        <v>1</v>
      </c>
      <c r="M2053" s="307">
        <v>1726</v>
      </c>
      <c r="N2053" s="131"/>
      <c r="O2053" s="308"/>
      <c r="P2053" s="307"/>
      <c r="Q2053" s="308">
        <v>12</v>
      </c>
      <c r="R2053" s="308">
        <v>12</v>
      </c>
    </row>
    <row r="2054" spans="1:18" s="40" customFormat="1" ht="24" x14ac:dyDescent="0.2">
      <c r="A2054" s="322" t="s">
        <v>2048</v>
      </c>
      <c r="B2054" s="295" t="s">
        <v>8075</v>
      </c>
      <c r="C2054" s="297" t="s">
        <v>153</v>
      </c>
      <c r="D2054" s="297" t="s">
        <v>579</v>
      </c>
      <c r="E2054" s="440">
        <v>1200</v>
      </c>
      <c r="F2054" s="297" t="s">
        <v>2898</v>
      </c>
      <c r="G2054" s="297" t="s">
        <v>2899</v>
      </c>
      <c r="H2054" s="297" t="s">
        <v>579</v>
      </c>
      <c r="I2054" s="431" t="s">
        <v>2052</v>
      </c>
      <c r="J2054" s="297" t="s">
        <v>1377</v>
      </c>
      <c r="K2054" s="130">
        <v>12</v>
      </c>
      <c r="L2054" s="130">
        <v>12</v>
      </c>
      <c r="M2054" s="307">
        <v>15985.94</v>
      </c>
      <c r="N2054" s="131"/>
      <c r="O2054" s="308"/>
      <c r="P2054" s="307"/>
      <c r="Q2054" s="308">
        <v>12</v>
      </c>
      <c r="R2054" s="308">
        <v>12</v>
      </c>
    </row>
    <row r="2055" spans="1:18" s="40" customFormat="1" ht="24" x14ac:dyDescent="0.2">
      <c r="A2055" s="322" t="s">
        <v>2048</v>
      </c>
      <c r="B2055" s="295" t="s">
        <v>8075</v>
      </c>
      <c r="C2055" s="297" t="s">
        <v>153</v>
      </c>
      <c r="D2055" s="297" t="s">
        <v>679</v>
      </c>
      <c r="E2055" s="440">
        <v>2500</v>
      </c>
      <c r="F2055" s="297" t="s">
        <v>2900</v>
      </c>
      <c r="G2055" s="297" t="s">
        <v>2901</v>
      </c>
      <c r="H2055" s="297" t="s">
        <v>2075</v>
      </c>
      <c r="I2055" s="431" t="s">
        <v>2059</v>
      </c>
      <c r="J2055" s="297" t="s">
        <v>1377</v>
      </c>
      <c r="K2055" s="130">
        <v>12</v>
      </c>
      <c r="L2055" s="130">
        <v>12</v>
      </c>
      <c r="M2055" s="307">
        <v>33213.599999999999</v>
      </c>
      <c r="N2055" s="131"/>
      <c r="O2055" s="308"/>
      <c r="P2055" s="307"/>
      <c r="Q2055" s="308">
        <v>12</v>
      </c>
      <c r="R2055" s="308">
        <v>12</v>
      </c>
    </row>
    <row r="2056" spans="1:18" s="40" customFormat="1" ht="24" x14ac:dyDescent="0.2">
      <c r="A2056" s="322" t="s">
        <v>2048</v>
      </c>
      <c r="B2056" s="312" t="s">
        <v>8077</v>
      </c>
      <c r="C2056" s="297" t="s">
        <v>153</v>
      </c>
      <c r="D2056" s="297" t="s">
        <v>2053</v>
      </c>
      <c r="E2056" s="440">
        <v>1600</v>
      </c>
      <c r="F2056" s="297" t="s">
        <v>2902</v>
      </c>
      <c r="G2056" s="297" t="s">
        <v>2903</v>
      </c>
      <c r="H2056" s="297" t="s">
        <v>579</v>
      </c>
      <c r="I2056" s="431" t="s">
        <v>2052</v>
      </c>
      <c r="J2056" s="297" t="s">
        <v>1377</v>
      </c>
      <c r="K2056" s="130">
        <v>1</v>
      </c>
      <c r="L2056" s="130">
        <v>1</v>
      </c>
      <c r="M2056" s="307">
        <v>1726</v>
      </c>
      <c r="N2056" s="131"/>
      <c r="O2056" s="308"/>
      <c r="P2056" s="307"/>
      <c r="Q2056" s="308">
        <v>12</v>
      </c>
      <c r="R2056" s="308">
        <v>12</v>
      </c>
    </row>
    <row r="2057" spans="1:18" s="40" customFormat="1" ht="24" x14ac:dyDescent="0.2">
      <c r="A2057" s="322" t="s">
        <v>2048</v>
      </c>
      <c r="B2057" s="312" t="s">
        <v>8077</v>
      </c>
      <c r="C2057" s="297" t="s">
        <v>153</v>
      </c>
      <c r="D2057" s="297" t="s">
        <v>2053</v>
      </c>
      <c r="E2057" s="440">
        <v>1500</v>
      </c>
      <c r="F2057" s="297" t="s">
        <v>2904</v>
      </c>
      <c r="G2057" s="297" t="s">
        <v>2905</v>
      </c>
      <c r="H2057" s="297" t="s">
        <v>2111</v>
      </c>
      <c r="I2057" s="297" t="s">
        <v>2137</v>
      </c>
      <c r="J2057" s="297" t="s">
        <v>2111</v>
      </c>
      <c r="K2057" s="130">
        <v>12</v>
      </c>
      <c r="L2057" s="130">
        <v>12</v>
      </c>
      <c r="M2057" s="307">
        <v>20195.330000000002</v>
      </c>
      <c r="N2057" s="131"/>
      <c r="O2057" s="308"/>
      <c r="P2057" s="307"/>
      <c r="Q2057" s="308">
        <v>12</v>
      </c>
      <c r="R2057" s="308">
        <v>12</v>
      </c>
    </row>
    <row r="2058" spans="1:18" s="40" customFormat="1" ht="24" x14ac:dyDescent="0.2">
      <c r="A2058" s="322" t="s">
        <v>2048</v>
      </c>
      <c r="B2058" s="295" t="s">
        <v>8075</v>
      </c>
      <c r="C2058" s="297" t="s">
        <v>153</v>
      </c>
      <c r="D2058" s="297" t="s">
        <v>579</v>
      </c>
      <c r="E2058" s="440">
        <v>1200</v>
      </c>
      <c r="F2058" s="297" t="s">
        <v>2906</v>
      </c>
      <c r="G2058" s="297" t="s">
        <v>2907</v>
      </c>
      <c r="H2058" s="297" t="s">
        <v>579</v>
      </c>
      <c r="I2058" s="431" t="s">
        <v>2052</v>
      </c>
      <c r="J2058" s="297" t="s">
        <v>1377</v>
      </c>
      <c r="K2058" s="130">
        <v>12</v>
      </c>
      <c r="L2058" s="130">
        <v>12</v>
      </c>
      <c r="M2058" s="307">
        <v>16296</v>
      </c>
      <c r="N2058" s="131"/>
      <c r="O2058" s="308"/>
      <c r="P2058" s="307"/>
      <c r="Q2058" s="308">
        <v>12</v>
      </c>
      <c r="R2058" s="308">
        <v>12</v>
      </c>
    </row>
    <row r="2059" spans="1:18" s="40" customFormat="1" ht="24" x14ac:dyDescent="0.2">
      <c r="A2059" s="322" t="s">
        <v>2048</v>
      </c>
      <c r="B2059" s="312" t="s">
        <v>8077</v>
      </c>
      <c r="C2059" s="297" t="s">
        <v>153</v>
      </c>
      <c r="D2059" s="297" t="s">
        <v>2053</v>
      </c>
      <c r="E2059" s="440">
        <v>1600</v>
      </c>
      <c r="F2059" s="297" t="s">
        <v>2908</v>
      </c>
      <c r="G2059" s="297" t="s">
        <v>2909</v>
      </c>
      <c r="H2059" s="297" t="s">
        <v>579</v>
      </c>
      <c r="I2059" s="297" t="s">
        <v>2052</v>
      </c>
      <c r="J2059" s="297" t="s">
        <v>1377</v>
      </c>
      <c r="K2059" s="130">
        <v>1</v>
      </c>
      <c r="L2059" s="130">
        <v>1</v>
      </c>
      <c r="M2059" s="307">
        <v>1726</v>
      </c>
      <c r="N2059" s="131"/>
      <c r="O2059" s="308"/>
      <c r="P2059" s="307"/>
      <c r="Q2059" s="308">
        <v>12</v>
      </c>
      <c r="R2059" s="308">
        <v>12</v>
      </c>
    </row>
    <row r="2060" spans="1:18" s="40" customFormat="1" ht="24" x14ac:dyDescent="0.2">
      <c r="A2060" s="322" t="s">
        <v>2048</v>
      </c>
      <c r="B2060" s="312" t="s">
        <v>8077</v>
      </c>
      <c r="C2060" s="297" t="s">
        <v>153</v>
      </c>
      <c r="D2060" s="297" t="s">
        <v>579</v>
      </c>
      <c r="E2060" s="440">
        <v>2500</v>
      </c>
      <c r="F2060" s="297" t="s">
        <v>2910</v>
      </c>
      <c r="G2060" s="297" t="s">
        <v>2911</v>
      </c>
      <c r="H2060" s="297" t="s">
        <v>579</v>
      </c>
      <c r="I2060" s="431" t="s">
        <v>2052</v>
      </c>
      <c r="J2060" s="297" t="s">
        <v>1377</v>
      </c>
      <c r="K2060" s="130">
        <v>8</v>
      </c>
      <c r="L2060" s="130">
        <v>8</v>
      </c>
      <c r="M2060" s="307">
        <v>22235.730000000003</v>
      </c>
      <c r="N2060" s="131"/>
      <c r="O2060" s="308"/>
      <c r="P2060" s="307"/>
      <c r="Q2060" s="308">
        <v>12</v>
      </c>
      <c r="R2060" s="308">
        <v>12</v>
      </c>
    </row>
    <row r="2061" spans="1:18" s="40" customFormat="1" ht="24" x14ac:dyDescent="0.2">
      <c r="A2061" s="322" t="s">
        <v>2048</v>
      </c>
      <c r="B2061" s="295" t="s">
        <v>8075</v>
      </c>
      <c r="C2061" s="297" t="s">
        <v>153</v>
      </c>
      <c r="D2061" s="297" t="s">
        <v>579</v>
      </c>
      <c r="E2061" s="440">
        <v>1100</v>
      </c>
      <c r="F2061" s="297" t="s">
        <v>2912</v>
      </c>
      <c r="G2061" s="297" t="s">
        <v>2913</v>
      </c>
      <c r="H2061" s="297" t="s">
        <v>579</v>
      </c>
      <c r="I2061" s="431" t="s">
        <v>2052</v>
      </c>
      <c r="J2061" s="297" t="s">
        <v>1377</v>
      </c>
      <c r="K2061" s="130">
        <v>12</v>
      </c>
      <c r="L2061" s="130">
        <v>12</v>
      </c>
      <c r="M2061" s="307">
        <v>14988</v>
      </c>
      <c r="N2061" s="131"/>
      <c r="O2061" s="308"/>
      <c r="P2061" s="307"/>
      <c r="Q2061" s="308">
        <v>12</v>
      </c>
      <c r="R2061" s="308">
        <v>12</v>
      </c>
    </row>
    <row r="2062" spans="1:18" s="40" customFormat="1" ht="24" x14ac:dyDescent="0.2">
      <c r="A2062" s="322" t="s">
        <v>2048</v>
      </c>
      <c r="B2062" s="295" t="s">
        <v>8075</v>
      </c>
      <c r="C2062" s="297" t="s">
        <v>153</v>
      </c>
      <c r="D2062" s="297" t="s">
        <v>736</v>
      </c>
      <c r="E2062" s="440">
        <v>1500</v>
      </c>
      <c r="F2062" s="297" t="s">
        <v>2914</v>
      </c>
      <c r="G2062" s="297" t="s">
        <v>2915</v>
      </c>
      <c r="H2062" s="297" t="s">
        <v>2186</v>
      </c>
      <c r="I2062" s="431" t="s">
        <v>2052</v>
      </c>
      <c r="J2062" s="297" t="s">
        <v>1377</v>
      </c>
      <c r="K2062" s="130">
        <v>3</v>
      </c>
      <c r="L2062" s="130">
        <v>3</v>
      </c>
      <c r="M2062" s="307">
        <v>4996.28</v>
      </c>
      <c r="N2062" s="131"/>
      <c r="O2062" s="308"/>
      <c r="P2062" s="307"/>
      <c r="Q2062" s="308">
        <v>12</v>
      </c>
      <c r="R2062" s="308">
        <v>12</v>
      </c>
    </row>
    <row r="2063" spans="1:18" s="40" customFormat="1" ht="24" x14ac:dyDescent="0.2">
      <c r="A2063" s="322" t="s">
        <v>2048</v>
      </c>
      <c r="B2063" s="295" t="s">
        <v>8075</v>
      </c>
      <c r="C2063" s="297" t="s">
        <v>153</v>
      </c>
      <c r="D2063" s="297" t="s">
        <v>579</v>
      </c>
      <c r="E2063" s="440">
        <v>1200</v>
      </c>
      <c r="F2063" s="297" t="s">
        <v>2916</v>
      </c>
      <c r="G2063" s="297" t="s">
        <v>2917</v>
      </c>
      <c r="H2063" s="297" t="s">
        <v>579</v>
      </c>
      <c r="I2063" s="431" t="s">
        <v>2052</v>
      </c>
      <c r="J2063" s="297" t="s">
        <v>1377</v>
      </c>
      <c r="K2063" s="130">
        <v>12</v>
      </c>
      <c r="L2063" s="130">
        <v>12</v>
      </c>
      <c r="M2063" s="307">
        <v>16296</v>
      </c>
      <c r="N2063" s="131"/>
      <c r="O2063" s="308"/>
      <c r="P2063" s="307"/>
      <c r="Q2063" s="308">
        <v>12</v>
      </c>
      <c r="R2063" s="308">
        <v>12</v>
      </c>
    </row>
    <row r="2064" spans="1:18" s="40" customFormat="1" ht="24" x14ac:dyDescent="0.2">
      <c r="A2064" s="322" t="s">
        <v>2048</v>
      </c>
      <c r="B2064" s="295" t="s">
        <v>8075</v>
      </c>
      <c r="C2064" s="297" t="s">
        <v>153</v>
      </c>
      <c r="D2064" s="297" t="s">
        <v>821</v>
      </c>
      <c r="E2064" s="440">
        <v>1100</v>
      </c>
      <c r="F2064" s="297" t="s">
        <v>2918</v>
      </c>
      <c r="G2064" s="297" t="s">
        <v>2919</v>
      </c>
      <c r="H2064" s="297" t="s">
        <v>2424</v>
      </c>
      <c r="I2064" s="431" t="s">
        <v>2052</v>
      </c>
      <c r="J2064" s="297" t="s">
        <v>1377</v>
      </c>
      <c r="K2064" s="130">
        <v>12</v>
      </c>
      <c r="L2064" s="130">
        <v>12</v>
      </c>
      <c r="M2064" s="307">
        <v>14988</v>
      </c>
      <c r="N2064" s="131"/>
      <c r="O2064" s="308"/>
      <c r="P2064" s="307"/>
      <c r="Q2064" s="308">
        <v>12</v>
      </c>
      <c r="R2064" s="308">
        <v>12</v>
      </c>
    </row>
    <row r="2065" spans="1:18" s="40" customFormat="1" ht="24" x14ac:dyDescent="0.2">
      <c r="A2065" s="322" t="s">
        <v>2048</v>
      </c>
      <c r="B2065" s="295" t="s">
        <v>8075</v>
      </c>
      <c r="C2065" s="297" t="s">
        <v>153</v>
      </c>
      <c r="D2065" s="297" t="s">
        <v>2162</v>
      </c>
      <c r="E2065" s="440">
        <v>1500</v>
      </c>
      <c r="F2065" s="297" t="s">
        <v>2920</v>
      </c>
      <c r="G2065" s="297" t="s">
        <v>2921</v>
      </c>
      <c r="H2065" s="297" t="s">
        <v>2130</v>
      </c>
      <c r="I2065" s="431" t="s">
        <v>2059</v>
      </c>
      <c r="J2065" s="297" t="s">
        <v>314</v>
      </c>
      <c r="K2065" s="130">
        <v>1</v>
      </c>
      <c r="L2065" s="130">
        <v>1</v>
      </c>
      <c r="M2065" s="307">
        <v>1609.93</v>
      </c>
      <c r="N2065" s="131"/>
      <c r="O2065" s="308"/>
      <c r="P2065" s="307"/>
      <c r="Q2065" s="308">
        <v>12</v>
      </c>
      <c r="R2065" s="308">
        <v>12</v>
      </c>
    </row>
    <row r="2066" spans="1:18" s="40" customFormat="1" ht="24" x14ac:dyDescent="0.2">
      <c r="A2066" s="322" t="s">
        <v>2048</v>
      </c>
      <c r="B2066" s="295" t="s">
        <v>8075</v>
      </c>
      <c r="C2066" s="297" t="s">
        <v>153</v>
      </c>
      <c r="D2066" s="297" t="s">
        <v>1369</v>
      </c>
      <c r="E2066" s="440">
        <v>4000</v>
      </c>
      <c r="F2066" s="297" t="s">
        <v>2922</v>
      </c>
      <c r="G2066" s="297" t="s">
        <v>2923</v>
      </c>
      <c r="H2066" s="297" t="s">
        <v>341</v>
      </c>
      <c r="I2066" s="297" t="s">
        <v>2059</v>
      </c>
      <c r="J2066" s="297" t="s">
        <v>1377</v>
      </c>
      <c r="K2066" s="130">
        <v>8</v>
      </c>
      <c r="L2066" s="130">
        <v>8</v>
      </c>
      <c r="M2066" s="307">
        <v>33908.300000000003</v>
      </c>
      <c r="N2066" s="131"/>
      <c r="O2066" s="308"/>
      <c r="P2066" s="307"/>
      <c r="Q2066" s="308">
        <v>12</v>
      </c>
      <c r="R2066" s="308">
        <v>12</v>
      </c>
    </row>
    <row r="2067" spans="1:18" s="40" customFormat="1" ht="24" x14ac:dyDescent="0.2">
      <c r="A2067" s="322" t="s">
        <v>2048</v>
      </c>
      <c r="B2067" s="312" t="s">
        <v>8077</v>
      </c>
      <c r="C2067" s="297" t="s">
        <v>153</v>
      </c>
      <c r="D2067" s="297" t="s">
        <v>2053</v>
      </c>
      <c r="E2067" s="440">
        <v>1500</v>
      </c>
      <c r="F2067" s="297" t="s">
        <v>2924</v>
      </c>
      <c r="G2067" s="297" t="s">
        <v>2925</v>
      </c>
      <c r="H2067" s="297" t="s">
        <v>2111</v>
      </c>
      <c r="I2067" s="297" t="s">
        <v>2137</v>
      </c>
      <c r="J2067" s="297" t="s">
        <v>2111</v>
      </c>
      <c r="K2067" s="130">
        <v>1</v>
      </c>
      <c r="L2067" s="130">
        <v>1</v>
      </c>
      <c r="M2067" s="307">
        <v>1635</v>
      </c>
      <c r="N2067" s="131"/>
      <c r="O2067" s="308"/>
      <c r="P2067" s="307"/>
      <c r="Q2067" s="308">
        <v>12</v>
      </c>
      <c r="R2067" s="308">
        <v>12</v>
      </c>
    </row>
    <row r="2068" spans="1:18" s="40" customFormat="1" ht="24" x14ac:dyDescent="0.2">
      <c r="A2068" s="322" t="s">
        <v>2048</v>
      </c>
      <c r="B2068" s="312" t="s">
        <v>8077</v>
      </c>
      <c r="C2068" s="297" t="s">
        <v>153</v>
      </c>
      <c r="D2068" s="297" t="s">
        <v>866</v>
      </c>
      <c r="E2068" s="440">
        <v>4000</v>
      </c>
      <c r="F2068" s="297" t="s">
        <v>2926</v>
      </c>
      <c r="G2068" s="297" t="s">
        <v>2927</v>
      </c>
      <c r="H2068" s="297" t="s">
        <v>2058</v>
      </c>
      <c r="I2068" s="297" t="s">
        <v>2059</v>
      </c>
      <c r="J2068" s="297" t="s">
        <v>1377</v>
      </c>
      <c r="K2068" s="130">
        <v>2</v>
      </c>
      <c r="L2068" s="130">
        <v>2</v>
      </c>
      <c r="M2068" s="307">
        <v>8435.6</v>
      </c>
      <c r="N2068" s="131"/>
      <c r="O2068" s="308"/>
      <c r="P2068" s="307"/>
      <c r="Q2068" s="308">
        <v>12</v>
      </c>
      <c r="R2068" s="308">
        <v>12</v>
      </c>
    </row>
    <row r="2069" spans="1:18" s="40" customFormat="1" ht="24" x14ac:dyDescent="0.2">
      <c r="A2069" s="322" t="s">
        <v>2048</v>
      </c>
      <c r="B2069" s="312" t="s">
        <v>8077</v>
      </c>
      <c r="C2069" s="297" t="s">
        <v>153</v>
      </c>
      <c r="D2069" s="297" t="s">
        <v>586</v>
      </c>
      <c r="E2069" s="440">
        <v>4000</v>
      </c>
      <c r="F2069" s="297" t="s">
        <v>2928</v>
      </c>
      <c r="G2069" s="297" t="s">
        <v>2929</v>
      </c>
      <c r="H2069" s="297" t="s">
        <v>586</v>
      </c>
      <c r="I2069" s="431" t="s">
        <v>2059</v>
      </c>
      <c r="J2069" s="297" t="s">
        <v>1377</v>
      </c>
      <c r="K2069" s="130">
        <v>2</v>
      </c>
      <c r="L2069" s="130">
        <v>2</v>
      </c>
      <c r="M2069" s="307">
        <v>8535.6</v>
      </c>
      <c r="N2069" s="131"/>
      <c r="O2069" s="308"/>
      <c r="P2069" s="307"/>
      <c r="Q2069" s="308">
        <v>12</v>
      </c>
      <c r="R2069" s="308">
        <v>12</v>
      </c>
    </row>
    <row r="2070" spans="1:18" s="40" customFormat="1" ht="24" x14ac:dyDescent="0.2">
      <c r="A2070" s="322" t="s">
        <v>2048</v>
      </c>
      <c r="B2070" s="312" t="s">
        <v>8077</v>
      </c>
      <c r="C2070" s="297" t="s">
        <v>153</v>
      </c>
      <c r="D2070" s="297" t="s">
        <v>2930</v>
      </c>
      <c r="E2070" s="440">
        <v>12900</v>
      </c>
      <c r="F2070" s="297" t="s">
        <v>2931</v>
      </c>
      <c r="G2070" s="297" t="s">
        <v>2932</v>
      </c>
      <c r="H2070" s="297" t="s">
        <v>2066</v>
      </c>
      <c r="I2070" s="431" t="s">
        <v>2059</v>
      </c>
      <c r="J2070" s="297" t="s">
        <v>1377</v>
      </c>
      <c r="K2070" s="130">
        <v>3</v>
      </c>
      <c r="L2070" s="130">
        <v>3</v>
      </c>
      <c r="M2070" s="307">
        <v>39553.4</v>
      </c>
      <c r="N2070" s="131"/>
      <c r="O2070" s="308"/>
      <c r="P2070" s="307"/>
      <c r="Q2070" s="308">
        <v>12</v>
      </c>
      <c r="R2070" s="308">
        <v>12</v>
      </c>
    </row>
    <row r="2071" spans="1:18" s="40" customFormat="1" ht="24" x14ac:dyDescent="0.2">
      <c r="A2071" s="322" t="s">
        <v>2048</v>
      </c>
      <c r="B2071" s="312" t="s">
        <v>8077</v>
      </c>
      <c r="C2071" s="297" t="s">
        <v>153</v>
      </c>
      <c r="D2071" s="297" t="s">
        <v>679</v>
      </c>
      <c r="E2071" s="440">
        <v>4000</v>
      </c>
      <c r="F2071" s="297" t="s">
        <v>2933</v>
      </c>
      <c r="G2071" s="297" t="s">
        <v>2934</v>
      </c>
      <c r="H2071" s="297" t="s">
        <v>2075</v>
      </c>
      <c r="I2071" s="431" t="s">
        <v>2059</v>
      </c>
      <c r="J2071" s="297" t="s">
        <v>1377</v>
      </c>
      <c r="K2071" s="130">
        <v>12</v>
      </c>
      <c r="L2071" s="130">
        <v>12</v>
      </c>
      <c r="M2071" s="307">
        <v>51206.93</v>
      </c>
      <c r="N2071" s="131"/>
      <c r="O2071" s="308"/>
      <c r="P2071" s="307"/>
      <c r="Q2071" s="308">
        <v>12</v>
      </c>
      <c r="R2071" s="308">
        <v>12</v>
      </c>
    </row>
    <row r="2072" spans="1:18" s="40" customFormat="1" ht="24" x14ac:dyDescent="0.2">
      <c r="A2072" s="322" t="s">
        <v>2048</v>
      </c>
      <c r="B2072" s="312" t="s">
        <v>8077</v>
      </c>
      <c r="C2072" s="297" t="s">
        <v>153</v>
      </c>
      <c r="D2072" s="297" t="s">
        <v>579</v>
      </c>
      <c r="E2072" s="440">
        <v>2500</v>
      </c>
      <c r="F2072" s="297" t="s">
        <v>2935</v>
      </c>
      <c r="G2072" s="297" t="s">
        <v>2936</v>
      </c>
      <c r="H2072" s="297" t="s">
        <v>579</v>
      </c>
      <c r="I2072" s="431" t="s">
        <v>2052</v>
      </c>
      <c r="J2072" s="297" t="s">
        <v>1377</v>
      </c>
      <c r="K2072" s="130">
        <v>9</v>
      </c>
      <c r="L2072" s="130">
        <v>9</v>
      </c>
      <c r="M2072" s="307">
        <v>24989.93</v>
      </c>
      <c r="N2072" s="131"/>
      <c r="O2072" s="308"/>
      <c r="P2072" s="307"/>
      <c r="Q2072" s="308">
        <v>12</v>
      </c>
      <c r="R2072" s="308">
        <v>12</v>
      </c>
    </row>
    <row r="2073" spans="1:18" s="40" customFormat="1" ht="24" x14ac:dyDescent="0.2">
      <c r="A2073" s="322" t="s">
        <v>2048</v>
      </c>
      <c r="B2073" s="295" t="s">
        <v>8075</v>
      </c>
      <c r="C2073" s="297" t="s">
        <v>153</v>
      </c>
      <c r="D2073" s="297" t="s">
        <v>655</v>
      </c>
      <c r="E2073" s="440">
        <v>930</v>
      </c>
      <c r="F2073" s="297" t="s">
        <v>2937</v>
      </c>
      <c r="G2073" s="297" t="s">
        <v>2938</v>
      </c>
      <c r="H2073" s="297" t="s">
        <v>2111</v>
      </c>
      <c r="I2073" s="297" t="s">
        <v>2137</v>
      </c>
      <c r="J2073" s="297" t="s">
        <v>2111</v>
      </c>
      <c r="K2073" s="130">
        <v>12</v>
      </c>
      <c r="L2073" s="130">
        <v>12</v>
      </c>
      <c r="M2073" s="307">
        <v>12764.4</v>
      </c>
      <c r="N2073" s="131"/>
      <c r="O2073" s="308"/>
      <c r="P2073" s="307"/>
      <c r="Q2073" s="308">
        <v>12</v>
      </c>
      <c r="R2073" s="308">
        <v>12</v>
      </c>
    </row>
    <row r="2074" spans="1:18" s="40" customFormat="1" ht="24" x14ac:dyDescent="0.2">
      <c r="A2074" s="322" t="s">
        <v>2048</v>
      </c>
      <c r="B2074" s="312" t="s">
        <v>8077</v>
      </c>
      <c r="C2074" s="297" t="s">
        <v>153</v>
      </c>
      <c r="D2074" s="297" t="s">
        <v>682</v>
      </c>
      <c r="E2074" s="440">
        <v>8000</v>
      </c>
      <c r="F2074" s="297" t="s">
        <v>2939</v>
      </c>
      <c r="G2074" s="297" t="s">
        <v>2940</v>
      </c>
      <c r="H2074" s="297" t="s">
        <v>2066</v>
      </c>
      <c r="I2074" s="297" t="s">
        <v>2059</v>
      </c>
      <c r="J2074" s="297" t="s">
        <v>1377</v>
      </c>
      <c r="K2074" s="130">
        <v>1</v>
      </c>
      <c r="L2074" s="130">
        <v>1</v>
      </c>
      <c r="M2074" s="307">
        <v>8217.7999999999993</v>
      </c>
      <c r="N2074" s="131"/>
      <c r="O2074" s="308"/>
      <c r="P2074" s="307"/>
      <c r="Q2074" s="308">
        <v>12</v>
      </c>
      <c r="R2074" s="308">
        <v>12</v>
      </c>
    </row>
    <row r="2075" spans="1:18" s="40" customFormat="1" ht="24" x14ac:dyDescent="0.2">
      <c r="A2075" s="322" t="s">
        <v>2048</v>
      </c>
      <c r="B2075" s="312" t="s">
        <v>8077</v>
      </c>
      <c r="C2075" s="297" t="s">
        <v>153</v>
      </c>
      <c r="D2075" s="297" t="s">
        <v>2053</v>
      </c>
      <c r="E2075" s="440">
        <v>1500</v>
      </c>
      <c r="F2075" s="297" t="s">
        <v>2941</v>
      </c>
      <c r="G2075" s="297" t="s">
        <v>2942</v>
      </c>
      <c r="H2075" s="297" t="s">
        <v>2111</v>
      </c>
      <c r="I2075" s="297" t="s">
        <v>2137</v>
      </c>
      <c r="J2075" s="297" t="s">
        <v>2111</v>
      </c>
      <c r="K2075" s="130">
        <v>1</v>
      </c>
      <c r="L2075" s="130">
        <v>1</v>
      </c>
      <c r="M2075" s="307">
        <v>1635</v>
      </c>
      <c r="N2075" s="131"/>
      <c r="O2075" s="308"/>
      <c r="P2075" s="307"/>
      <c r="Q2075" s="308">
        <v>12</v>
      </c>
      <c r="R2075" s="308">
        <v>12</v>
      </c>
    </row>
    <row r="2076" spans="1:18" s="40" customFormat="1" ht="24" x14ac:dyDescent="0.2">
      <c r="A2076" s="322" t="s">
        <v>2048</v>
      </c>
      <c r="B2076" s="295" t="s">
        <v>8075</v>
      </c>
      <c r="C2076" s="297" t="s">
        <v>153</v>
      </c>
      <c r="D2076" s="297" t="s">
        <v>648</v>
      </c>
      <c r="E2076" s="440">
        <v>1100</v>
      </c>
      <c r="F2076" s="297" t="s">
        <v>2943</v>
      </c>
      <c r="G2076" s="297" t="s">
        <v>2944</v>
      </c>
      <c r="H2076" s="297" t="s">
        <v>2111</v>
      </c>
      <c r="I2076" s="297" t="s">
        <v>2137</v>
      </c>
      <c r="J2076" s="297" t="s">
        <v>2111</v>
      </c>
      <c r="K2076" s="130">
        <v>12</v>
      </c>
      <c r="L2076" s="130">
        <v>12</v>
      </c>
      <c r="M2076" s="307">
        <v>14988</v>
      </c>
      <c r="N2076" s="131"/>
      <c r="O2076" s="308"/>
      <c r="P2076" s="307"/>
      <c r="Q2076" s="308">
        <v>12</v>
      </c>
      <c r="R2076" s="308">
        <v>12</v>
      </c>
    </row>
    <row r="2077" spans="1:18" s="40" customFormat="1" ht="24" x14ac:dyDescent="0.2">
      <c r="A2077" s="322" t="s">
        <v>2048</v>
      </c>
      <c r="B2077" s="312" t="s">
        <v>8077</v>
      </c>
      <c r="C2077" s="297" t="s">
        <v>153</v>
      </c>
      <c r="D2077" s="297" t="s">
        <v>590</v>
      </c>
      <c r="E2077" s="440">
        <v>3000</v>
      </c>
      <c r="F2077" s="297" t="s">
        <v>2945</v>
      </c>
      <c r="G2077" s="297" t="s">
        <v>2946</v>
      </c>
      <c r="H2077" s="297" t="s">
        <v>2153</v>
      </c>
      <c r="I2077" s="431" t="s">
        <v>2059</v>
      </c>
      <c r="J2077" s="297" t="s">
        <v>1377</v>
      </c>
      <c r="K2077" s="130">
        <v>1</v>
      </c>
      <c r="L2077" s="130">
        <v>1</v>
      </c>
      <c r="M2077" s="307">
        <v>3217.8</v>
      </c>
      <c r="N2077" s="131"/>
      <c r="O2077" s="308"/>
      <c r="P2077" s="307"/>
      <c r="Q2077" s="308">
        <v>12</v>
      </c>
      <c r="R2077" s="308">
        <v>12</v>
      </c>
    </row>
    <row r="2078" spans="1:18" s="40" customFormat="1" ht="24" x14ac:dyDescent="0.2">
      <c r="A2078" s="322" t="s">
        <v>2048</v>
      </c>
      <c r="B2078" s="312" t="s">
        <v>8077</v>
      </c>
      <c r="C2078" s="297" t="s">
        <v>153</v>
      </c>
      <c r="D2078" s="297" t="s">
        <v>579</v>
      </c>
      <c r="E2078" s="440">
        <v>2500</v>
      </c>
      <c r="F2078" s="297" t="s">
        <v>2947</v>
      </c>
      <c r="G2078" s="297" t="s">
        <v>2948</v>
      </c>
      <c r="H2078" s="297" t="s">
        <v>586</v>
      </c>
      <c r="I2078" s="297" t="s">
        <v>2059</v>
      </c>
      <c r="J2078" s="297" t="s">
        <v>323</v>
      </c>
      <c r="K2078" s="130">
        <v>1</v>
      </c>
      <c r="L2078" s="130">
        <v>1</v>
      </c>
      <c r="M2078" s="307">
        <v>2707</v>
      </c>
      <c r="N2078" s="131"/>
      <c r="O2078" s="308"/>
      <c r="P2078" s="307"/>
      <c r="Q2078" s="308">
        <v>12</v>
      </c>
      <c r="R2078" s="308">
        <v>12</v>
      </c>
    </row>
    <row r="2079" spans="1:18" s="40" customFormat="1" ht="24" x14ac:dyDescent="0.2">
      <c r="A2079" s="322" t="s">
        <v>2048</v>
      </c>
      <c r="B2079" s="295" t="s">
        <v>8075</v>
      </c>
      <c r="C2079" s="297" t="s">
        <v>153</v>
      </c>
      <c r="D2079" s="297" t="s">
        <v>736</v>
      </c>
      <c r="E2079" s="440">
        <v>1200</v>
      </c>
      <c r="F2079" s="297" t="s">
        <v>2949</v>
      </c>
      <c r="G2079" s="297" t="s">
        <v>2950</v>
      </c>
      <c r="H2079" s="297" t="s">
        <v>2186</v>
      </c>
      <c r="I2079" s="431" t="s">
        <v>2052</v>
      </c>
      <c r="J2079" s="297" t="s">
        <v>1377</v>
      </c>
      <c r="K2079" s="130">
        <v>2</v>
      </c>
      <c r="L2079" s="130">
        <v>2</v>
      </c>
      <c r="M2079" s="307">
        <v>3924</v>
      </c>
      <c r="N2079" s="131"/>
      <c r="O2079" s="308"/>
      <c r="P2079" s="307"/>
      <c r="Q2079" s="308">
        <v>12</v>
      </c>
      <c r="R2079" s="308">
        <v>12</v>
      </c>
    </row>
    <row r="2080" spans="1:18" s="40" customFormat="1" ht="24" x14ac:dyDescent="0.2">
      <c r="A2080" s="322" t="s">
        <v>2048</v>
      </c>
      <c r="B2080" s="312" t="s">
        <v>8077</v>
      </c>
      <c r="C2080" s="297" t="s">
        <v>153</v>
      </c>
      <c r="D2080" s="297" t="s">
        <v>821</v>
      </c>
      <c r="E2080" s="440">
        <v>2500</v>
      </c>
      <c r="F2080" s="297" t="s">
        <v>2951</v>
      </c>
      <c r="G2080" s="297" t="s">
        <v>2952</v>
      </c>
      <c r="H2080" s="297" t="s">
        <v>2424</v>
      </c>
      <c r="I2080" s="431" t="s">
        <v>2052</v>
      </c>
      <c r="J2080" s="297" t="s">
        <v>1377</v>
      </c>
      <c r="K2080" s="130">
        <v>12</v>
      </c>
      <c r="L2080" s="130">
        <v>12</v>
      </c>
      <c r="M2080" s="307">
        <v>33027.620000000003</v>
      </c>
      <c r="N2080" s="131"/>
      <c r="O2080" s="308"/>
      <c r="P2080" s="307"/>
      <c r="Q2080" s="308">
        <v>12</v>
      </c>
      <c r="R2080" s="308">
        <v>12</v>
      </c>
    </row>
    <row r="2081" spans="1:18" s="40" customFormat="1" ht="24" x14ac:dyDescent="0.2">
      <c r="A2081" s="322" t="s">
        <v>2048</v>
      </c>
      <c r="B2081" s="295" t="s">
        <v>8075</v>
      </c>
      <c r="C2081" s="297" t="s">
        <v>153</v>
      </c>
      <c r="D2081" s="297" t="s">
        <v>679</v>
      </c>
      <c r="E2081" s="440">
        <v>2500</v>
      </c>
      <c r="F2081" s="297" t="s">
        <v>2953</v>
      </c>
      <c r="G2081" s="297" t="s">
        <v>2954</v>
      </c>
      <c r="H2081" s="297" t="s">
        <v>2075</v>
      </c>
      <c r="I2081" s="431" t="s">
        <v>2059</v>
      </c>
      <c r="J2081" s="297" t="s">
        <v>1377</v>
      </c>
      <c r="K2081" s="130">
        <v>5</v>
      </c>
      <c r="L2081" s="130">
        <v>5</v>
      </c>
      <c r="M2081" s="307">
        <v>13889</v>
      </c>
      <c r="N2081" s="131"/>
      <c r="O2081" s="308"/>
      <c r="P2081" s="307"/>
      <c r="Q2081" s="308">
        <v>12</v>
      </c>
      <c r="R2081" s="308">
        <v>12</v>
      </c>
    </row>
    <row r="2082" spans="1:18" s="40" customFormat="1" ht="24" x14ac:dyDescent="0.2">
      <c r="A2082" s="322" t="s">
        <v>2048</v>
      </c>
      <c r="B2082" s="312" t="s">
        <v>8077</v>
      </c>
      <c r="C2082" s="297" t="s">
        <v>153</v>
      </c>
      <c r="D2082" s="297" t="s">
        <v>586</v>
      </c>
      <c r="E2082" s="440">
        <v>4000</v>
      </c>
      <c r="F2082" s="297" t="s">
        <v>2955</v>
      </c>
      <c r="G2082" s="297" t="s">
        <v>2956</v>
      </c>
      <c r="H2082" s="297" t="s">
        <v>586</v>
      </c>
      <c r="I2082" s="431" t="s">
        <v>2059</v>
      </c>
      <c r="J2082" s="297" t="s">
        <v>1377</v>
      </c>
      <c r="K2082" s="130">
        <v>2</v>
      </c>
      <c r="L2082" s="130">
        <v>2</v>
      </c>
      <c r="M2082" s="307">
        <v>8435.6</v>
      </c>
      <c r="N2082" s="131"/>
      <c r="O2082" s="308"/>
      <c r="P2082" s="307"/>
      <c r="Q2082" s="308">
        <v>12</v>
      </c>
      <c r="R2082" s="308">
        <v>12</v>
      </c>
    </row>
    <row r="2083" spans="1:18" s="40" customFormat="1" ht="24" x14ac:dyDescent="0.2">
      <c r="A2083" s="322" t="s">
        <v>2048</v>
      </c>
      <c r="B2083" s="312" t="s">
        <v>8077</v>
      </c>
      <c r="C2083" s="297" t="s">
        <v>153</v>
      </c>
      <c r="D2083" s="297" t="s">
        <v>586</v>
      </c>
      <c r="E2083" s="440">
        <v>4000</v>
      </c>
      <c r="F2083" s="297" t="s">
        <v>2957</v>
      </c>
      <c r="G2083" s="297" t="s">
        <v>2958</v>
      </c>
      <c r="H2083" s="297" t="s">
        <v>586</v>
      </c>
      <c r="I2083" s="431" t="s">
        <v>2059</v>
      </c>
      <c r="J2083" s="297" t="s">
        <v>1377</v>
      </c>
      <c r="K2083" s="130">
        <v>2</v>
      </c>
      <c r="L2083" s="130">
        <v>2</v>
      </c>
      <c r="M2083" s="307">
        <v>8535.6</v>
      </c>
      <c r="N2083" s="131"/>
      <c r="O2083" s="308"/>
      <c r="P2083" s="307"/>
      <c r="Q2083" s="308">
        <v>12</v>
      </c>
      <c r="R2083" s="308">
        <v>12</v>
      </c>
    </row>
    <row r="2084" spans="1:18" s="40" customFormat="1" ht="24" x14ac:dyDescent="0.2">
      <c r="A2084" s="322" t="s">
        <v>2048</v>
      </c>
      <c r="B2084" s="312" t="s">
        <v>8077</v>
      </c>
      <c r="C2084" s="297" t="s">
        <v>153</v>
      </c>
      <c r="D2084" s="297" t="s">
        <v>579</v>
      </c>
      <c r="E2084" s="440">
        <v>2500</v>
      </c>
      <c r="F2084" s="297" t="s">
        <v>2959</v>
      </c>
      <c r="G2084" s="297" t="s">
        <v>2960</v>
      </c>
      <c r="H2084" s="297" t="s">
        <v>579</v>
      </c>
      <c r="I2084" s="297" t="s">
        <v>2052</v>
      </c>
      <c r="J2084" s="297" t="s">
        <v>1377</v>
      </c>
      <c r="K2084" s="130">
        <v>1</v>
      </c>
      <c r="L2084" s="130">
        <v>1</v>
      </c>
      <c r="M2084" s="307">
        <v>2717.8</v>
      </c>
      <c r="N2084" s="131"/>
      <c r="O2084" s="308"/>
      <c r="P2084" s="307"/>
      <c r="Q2084" s="308">
        <v>12</v>
      </c>
      <c r="R2084" s="308">
        <v>12</v>
      </c>
    </row>
    <row r="2085" spans="1:18" s="40" customFormat="1" ht="24" x14ac:dyDescent="0.2">
      <c r="A2085" s="322" t="s">
        <v>2048</v>
      </c>
      <c r="B2085" s="312" t="s">
        <v>8077</v>
      </c>
      <c r="C2085" s="297" t="s">
        <v>153</v>
      </c>
      <c r="D2085" s="297" t="s">
        <v>2053</v>
      </c>
      <c r="E2085" s="440">
        <v>1600</v>
      </c>
      <c r="F2085" s="297" t="s">
        <v>2961</v>
      </c>
      <c r="G2085" s="297" t="s">
        <v>2962</v>
      </c>
      <c r="H2085" s="297" t="s">
        <v>2111</v>
      </c>
      <c r="I2085" s="297" t="s">
        <v>2137</v>
      </c>
      <c r="J2085" s="297" t="s">
        <v>2111</v>
      </c>
      <c r="K2085" s="130">
        <v>1</v>
      </c>
      <c r="L2085" s="130">
        <v>1</v>
      </c>
      <c r="M2085" s="307">
        <v>1726</v>
      </c>
      <c r="N2085" s="131"/>
      <c r="O2085" s="308"/>
      <c r="P2085" s="307"/>
      <c r="Q2085" s="308">
        <v>12</v>
      </c>
      <c r="R2085" s="308">
        <v>12</v>
      </c>
    </row>
    <row r="2086" spans="1:18" s="40" customFormat="1" ht="24" x14ac:dyDescent="0.2">
      <c r="A2086" s="322" t="s">
        <v>2048</v>
      </c>
      <c r="B2086" s="295" t="s">
        <v>8075</v>
      </c>
      <c r="C2086" s="297" t="s">
        <v>153</v>
      </c>
      <c r="D2086" s="297" t="s">
        <v>2162</v>
      </c>
      <c r="E2086" s="440">
        <v>1600</v>
      </c>
      <c r="F2086" s="297" t="s">
        <v>2963</v>
      </c>
      <c r="G2086" s="297" t="s">
        <v>2964</v>
      </c>
      <c r="H2086" s="297" t="s">
        <v>665</v>
      </c>
      <c r="I2086" s="431" t="s">
        <v>2059</v>
      </c>
      <c r="J2086" s="297" t="s">
        <v>1377</v>
      </c>
      <c r="K2086" s="130">
        <v>2</v>
      </c>
      <c r="L2086" s="130">
        <v>2</v>
      </c>
      <c r="M2086" s="307">
        <v>3534.45</v>
      </c>
      <c r="N2086" s="131"/>
      <c r="O2086" s="308"/>
      <c r="P2086" s="307"/>
      <c r="Q2086" s="308">
        <v>12</v>
      </c>
      <c r="R2086" s="308">
        <v>12</v>
      </c>
    </row>
    <row r="2087" spans="1:18" s="40" customFormat="1" ht="24" x14ac:dyDescent="0.2">
      <c r="A2087" s="322" t="s">
        <v>2048</v>
      </c>
      <c r="B2087" s="295" t="s">
        <v>8075</v>
      </c>
      <c r="C2087" s="297" t="s">
        <v>153</v>
      </c>
      <c r="D2087" s="297" t="s">
        <v>548</v>
      </c>
      <c r="E2087" s="440">
        <v>2200</v>
      </c>
      <c r="F2087" s="297" t="s">
        <v>2965</v>
      </c>
      <c r="G2087" s="297" t="s">
        <v>2966</v>
      </c>
      <c r="H2087" s="297" t="s">
        <v>665</v>
      </c>
      <c r="I2087" s="431" t="s">
        <v>2059</v>
      </c>
      <c r="J2087" s="297" t="s">
        <v>1377</v>
      </c>
      <c r="K2087" s="130">
        <v>12</v>
      </c>
      <c r="L2087" s="130">
        <v>12</v>
      </c>
      <c r="M2087" s="307">
        <v>29376</v>
      </c>
      <c r="N2087" s="131"/>
      <c r="O2087" s="308"/>
      <c r="P2087" s="307"/>
      <c r="Q2087" s="308">
        <v>12</v>
      </c>
      <c r="R2087" s="308">
        <v>12</v>
      </c>
    </row>
    <row r="2088" spans="1:18" s="40" customFormat="1" ht="24" x14ac:dyDescent="0.2">
      <c r="A2088" s="322" t="s">
        <v>2048</v>
      </c>
      <c r="B2088" s="312" t="s">
        <v>8077</v>
      </c>
      <c r="C2088" s="297" t="s">
        <v>153</v>
      </c>
      <c r="D2088" s="297" t="s">
        <v>586</v>
      </c>
      <c r="E2088" s="440">
        <v>4500</v>
      </c>
      <c r="F2088" s="297" t="s">
        <v>2967</v>
      </c>
      <c r="G2088" s="297" t="s">
        <v>2968</v>
      </c>
      <c r="H2088" s="297" t="s">
        <v>586</v>
      </c>
      <c r="I2088" s="431" t="s">
        <v>2059</v>
      </c>
      <c r="J2088" s="297" t="s">
        <v>323</v>
      </c>
      <c r="K2088" s="130">
        <v>4</v>
      </c>
      <c r="L2088" s="130">
        <v>4</v>
      </c>
      <c r="M2088" s="307">
        <v>18953.769999999997</v>
      </c>
      <c r="N2088" s="131"/>
      <c r="O2088" s="308"/>
      <c r="P2088" s="307"/>
      <c r="Q2088" s="308">
        <v>12</v>
      </c>
      <c r="R2088" s="308">
        <v>12</v>
      </c>
    </row>
    <row r="2089" spans="1:18" s="40" customFormat="1" ht="24" x14ac:dyDescent="0.2">
      <c r="A2089" s="322" t="s">
        <v>2048</v>
      </c>
      <c r="B2089" s="295" t="s">
        <v>8075</v>
      </c>
      <c r="C2089" s="297" t="s">
        <v>153</v>
      </c>
      <c r="D2089" s="297" t="s">
        <v>682</v>
      </c>
      <c r="E2089" s="440">
        <v>3800</v>
      </c>
      <c r="F2089" s="297" t="s">
        <v>2969</v>
      </c>
      <c r="G2089" s="297" t="s">
        <v>2970</v>
      </c>
      <c r="H2089" s="297" t="s">
        <v>2066</v>
      </c>
      <c r="I2089" s="431" t="s">
        <v>2059</v>
      </c>
      <c r="J2089" s="297" t="s">
        <v>1377</v>
      </c>
      <c r="K2089" s="130">
        <v>5</v>
      </c>
      <c r="L2089" s="130">
        <v>5</v>
      </c>
      <c r="M2089" s="307">
        <v>20089</v>
      </c>
      <c r="N2089" s="131"/>
      <c r="O2089" s="308"/>
      <c r="P2089" s="307"/>
      <c r="Q2089" s="308">
        <v>12</v>
      </c>
      <c r="R2089" s="308">
        <v>12</v>
      </c>
    </row>
    <row r="2090" spans="1:18" s="40" customFormat="1" ht="24" x14ac:dyDescent="0.2">
      <c r="A2090" s="322" t="s">
        <v>2048</v>
      </c>
      <c r="B2090" s="295" t="s">
        <v>8075</v>
      </c>
      <c r="C2090" s="297" t="s">
        <v>153</v>
      </c>
      <c r="D2090" s="297" t="s">
        <v>682</v>
      </c>
      <c r="E2090" s="440">
        <v>3800</v>
      </c>
      <c r="F2090" s="297" t="s">
        <v>2971</v>
      </c>
      <c r="G2090" s="297" t="s">
        <v>2972</v>
      </c>
      <c r="H2090" s="297" t="s">
        <v>2066</v>
      </c>
      <c r="I2090" s="431" t="s">
        <v>2059</v>
      </c>
      <c r="J2090" s="297" t="s">
        <v>1377</v>
      </c>
      <c r="K2090" s="130">
        <v>12</v>
      </c>
      <c r="L2090" s="130">
        <v>12</v>
      </c>
      <c r="M2090" s="307">
        <v>48813.599999999999</v>
      </c>
      <c r="N2090" s="131"/>
      <c r="O2090" s="308"/>
      <c r="P2090" s="307"/>
      <c r="Q2090" s="308">
        <v>12</v>
      </c>
      <c r="R2090" s="308">
        <v>12</v>
      </c>
    </row>
    <row r="2091" spans="1:18" s="40" customFormat="1" ht="24" x14ac:dyDescent="0.2">
      <c r="A2091" s="322" t="s">
        <v>2048</v>
      </c>
      <c r="B2091" s="295" t="s">
        <v>8075</v>
      </c>
      <c r="C2091" s="297" t="s">
        <v>153</v>
      </c>
      <c r="D2091" s="297" t="s">
        <v>2425</v>
      </c>
      <c r="E2091" s="440">
        <v>1100</v>
      </c>
      <c r="F2091" s="297" t="s">
        <v>2973</v>
      </c>
      <c r="G2091" s="297" t="s">
        <v>2974</v>
      </c>
      <c r="H2091" s="297" t="s">
        <v>2111</v>
      </c>
      <c r="I2091" s="297" t="s">
        <v>2137</v>
      </c>
      <c r="J2091" s="297" t="s">
        <v>2111</v>
      </c>
      <c r="K2091" s="130">
        <v>6</v>
      </c>
      <c r="L2091" s="130">
        <v>6</v>
      </c>
      <c r="M2091" s="307">
        <v>7194</v>
      </c>
      <c r="N2091" s="131"/>
      <c r="O2091" s="308"/>
      <c r="P2091" s="307"/>
      <c r="Q2091" s="308">
        <v>12</v>
      </c>
      <c r="R2091" s="308">
        <v>12</v>
      </c>
    </row>
    <row r="2092" spans="1:18" s="40" customFormat="1" ht="24" x14ac:dyDescent="0.2">
      <c r="A2092" s="322" t="s">
        <v>2048</v>
      </c>
      <c r="B2092" s="295" t="s">
        <v>8075</v>
      </c>
      <c r="C2092" s="297" t="s">
        <v>153</v>
      </c>
      <c r="D2092" s="297" t="s">
        <v>2162</v>
      </c>
      <c r="E2092" s="440">
        <v>1500</v>
      </c>
      <c r="F2092" s="297" t="s">
        <v>2975</v>
      </c>
      <c r="G2092" s="297" t="s">
        <v>2976</v>
      </c>
      <c r="H2092" s="297" t="s">
        <v>2977</v>
      </c>
      <c r="I2092" s="431" t="s">
        <v>2059</v>
      </c>
      <c r="J2092" s="297" t="s">
        <v>314</v>
      </c>
      <c r="K2092" s="130">
        <v>3</v>
      </c>
      <c r="L2092" s="130">
        <v>3</v>
      </c>
      <c r="M2092" s="307">
        <v>5198.33</v>
      </c>
      <c r="N2092" s="131"/>
      <c r="O2092" s="308"/>
      <c r="P2092" s="307"/>
      <c r="Q2092" s="308">
        <v>12</v>
      </c>
      <c r="R2092" s="308">
        <v>12</v>
      </c>
    </row>
    <row r="2093" spans="1:18" s="40" customFormat="1" ht="24" x14ac:dyDescent="0.2">
      <c r="A2093" s="322" t="s">
        <v>2048</v>
      </c>
      <c r="B2093" s="312" t="s">
        <v>8077</v>
      </c>
      <c r="C2093" s="297" t="s">
        <v>153</v>
      </c>
      <c r="D2093" s="297" t="s">
        <v>579</v>
      </c>
      <c r="E2093" s="440">
        <v>2500</v>
      </c>
      <c r="F2093" s="297" t="s">
        <v>2978</v>
      </c>
      <c r="G2093" s="297" t="s">
        <v>2979</v>
      </c>
      <c r="H2093" s="297" t="s">
        <v>579</v>
      </c>
      <c r="I2093" s="297" t="s">
        <v>2052</v>
      </c>
      <c r="J2093" s="297" t="s">
        <v>1377</v>
      </c>
      <c r="K2093" s="130">
        <v>1</v>
      </c>
      <c r="L2093" s="130">
        <v>1</v>
      </c>
      <c r="M2093" s="307">
        <v>2707</v>
      </c>
      <c r="N2093" s="131"/>
      <c r="O2093" s="308"/>
      <c r="P2093" s="307"/>
      <c r="Q2093" s="308">
        <v>12</v>
      </c>
      <c r="R2093" s="308">
        <v>12</v>
      </c>
    </row>
    <row r="2094" spans="1:18" s="40" customFormat="1" ht="24" x14ac:dyDescent="0.2">
      <c r="A2094" s="322" t="s">
        <v>2048</v>
      </c>
      <c r="B2094" s="295" t="s">
        <v>8075</v>
      </c>
      <c r="C2094" s="297" t="s">
        <v>153</v>
      </c>
      <c r="D2094" s="297" t="s">
        <v>1145</v>
      </c>
      <c r="E2094" s="440">
        <v>5500</v>
      </c>
      <c r="F2094" s="297" t="s">
        <v>2980</v>
      </c>
      <c r="G2094" s="297" t="s">
        <v>2981</v>
      </c>
      <c r="H2094" s="297" t="s">
        <v>2066</v>
      </c>
      <c r="I2094" s="431" t="s">
        <v>2059</v>
      </c>
      <c r="J2094" s="297" t="s">
        <v>1377</v>
      </c>
      <c r="K2094" s="130">
        <v>10</v>
      </c>
      <c r="L2094" s="130">
        <v>10</v>
      </c>
      <c r="M2094" s="307">
        <v>57478</v>
      </c>
      <c r="N2094" s="131"/>
      <c r="O2094" s="308"/>
      <c r="P2094" s="307"/>
      <c r="Q2094" s="308">
        <v>12</v>
      </c>
      <c r="R2094" s="308">
        <v>12</v>
      </c>
    </row>
    <row r="2095" spans="1:18" s="40" customFormat="1" ht="24" x14ac:dyDescent="0.2">
      <c r="A2095" s="322" t="s">
        <v>2048</v>
      </c>
      <c r="B2095" s="312" t="s">
        <v>8077</v>
      </c>
      <c r="C2095" s="297" t="s">
        <v>153</v>
      </c>
      <c r="D2095" s="297" t="s">
        <v>866</v>
      </c>
      <c r="E2095" s="440">
        <v>4000</v>
      </c>
      <c r="F2095" s="297" t="s">
        <v>1859</v>
      </c>
      <c r="G2095" s="297" t="s">
        <v>1860</v>
      </c>
      <c r="H2095" s="297" t="s">
        <v>2058</v>
      </c>
      <c r="I2095" s="297" t="s">
        <v>2059</v>
      </c>
      <c r="J2095" s="297" t="s">
        <v>1377</v>
      </c>
      <c r="K2095" s="130">
        <v>7</v>
      </c>
      <c r="L2095" s="130">
        <v>7</v>
      </c>
      <c r="M2095" s="307">
        <v>29824.6</v>
      </c>
      <c r="N2095" s="131"/>
      <c r="O2095" s="308"/>
      <c r="P2095" s="307"/>
      <c r="Q2095" s="308">
        <v>12</v>
      </c>
      <c r="R2095" s="308">
        <v>12</v>
      </c>
    </row>
    <row r="2096" spans="1:18" s="40" customFormat="1" ht="24" x14ac:dyDescent="0.2">
      <c r="A2096" s="322" t="s">
        <v>2048</v>
      </c>
      <c r="B2096" s="312" t="s">
        <v>8077</v>
      </c>
      <c r="C2096" s="297" t="s">
        <v>153</v>
      </c>
      <c r="D2096" s="297" t="s">
        <v>682</v>
      </c>
      <c r="E2096" s="440">
        <v>8000</v>
      </c>
      <c r="F2096" s="297" t="s">
        <v>2982</v>
      </c>
      <c r="G2096" s="297" t="s">
        <v>2983</v>
      </c>
      <c r="H2096" s="297" t="s">
        <v>2066</v>
      </c>
      <c r="I2096" s="431" t="s">
        <v>2059</v>
      </c>
      <c r="J2096" s="297" t="s">
        <v>1377</v>
      </c>
      <c r="K2096" s="130">
        <v>7</v>
      </c>
      <c r="L2096" s="130">
        <v>7</v>
      </c>
      <c r="M2096" s="307">
        <v>64344.6</v>
      </c>
      <c r="N2096" s="131"/>
      <c r="O2096" s="308"/>
      <c r="P2096" s="307"/>
      <c r="Q2096" s="308">
        <v>12</v>
      </c>
      <c r="R2096" s="308">
        <v>12</v>
      </c>
    </row>
    <row r="2097" spans="1:18" s="40" customFormat="1" ht="24" x14ac:dyDescent="0.2">
      <c r="A2097" s="322" t="s">
        <v>2048</v>
      </c>
      <c r="B2097" s="312" t="s">
        <v>8077</v>
      </c>
      <c r="C2097" s="297" t="s">
        <v>153</v>
      </c>
      <c r="D2097" s="297" t="s">
        <v>648</v>
      </c>
      <c r="E2097" s="440">
        <v>2500</v>
      </c>
      <c r="F2097" s="297" t="s">
        <v>2984</v>
      </c>
      <c r="G2097" s="297" t="s">
        <v>2985</v>
      </c>
      <c r="H2097" s="297" t="s">
        <v>690</v>
      </c>
      <c r="I2097" s="297" t="s">
        <v>2059</v>
      </c>
      <c r="J2097" s="297" t="s">
        <v>326</v>
      </c>
      <c r="K2097" s="130">
        <v>1</v>
      </c>
      <c r="L2097" s="130">
        <v>1</v>
      </c>
      <c r="M2097" s="307">
        <v>2707</v>
      </c>
      <c r="N2097" s="131"/>
      <c r="O2097" s="308"/>
      <c r="P2097" s="307"/>
      <c r="Q2097" s="308">
        <v>12</v>
      </c>
      <c r="R2097" s="308">
        <v>12</v>
      </c>
    </row>
    <row r="2098" spans="1:18" s="40" customFormat="1" ht="24" x14ac:dyDescent="0.2">
      <c r="A2098" s="322" t="s">
        <v>2048</v>
      </c>
      <c r="B2098" s="295" t="s">
        <v>8075</v>
      </c>
      <c r="C2098" s="297" t="s">
        <v>153</v>
      </c>
      <c r="D2098" s="297" t="s">
        <v>1369</v>
      </c>
      <c r="E2098" s="440">
        <v>3500</v>
      </c>
      <c r="F2098" s="297" t="s">
        <v>2986</v>
      </c>
      <c r="G2098" s="297" t="s">
        <v>2987</v>
      </c>
      <c r="H2098" s="297" t="s">
        <v>341</v>
      </c>
      <c r="I2098" s="431" t="s">
        <v>2059</v>
      </c>
      <c r="J2098" s="297" t="s">
        <v>1377</v>
      </c>
      <c r="K2098" s="130">
        <v>1</v>
      </c>
      <c r="L2098" s="130">
        <v>1</v>
      </c>
      <c r="M2098" s="307">
        <v>3717.8</v>
      </c>
      <c r="N2098" s="131"/>
      <c r="O2098" s="308"/>
      <c r="P2098" s="307"/>
      <c r="Q2098" s="308">
        <v>12</v>
      </c>
      <c r="R2098" s="308">
        <v>12</v>
      </c>
    </row>
    <row r="2099" spans="1:18" s="40" customFormat="1" ht="24" x14ac:dyDescent="0.2">
      <c r="A2099" s="322" t="s">
        <v>2048</v>
      </c>
      <c r="B2099" s="295" t="s">
        <v>8075</v>
      </c>
      <c r="C2099" s="297" t="s">
        <v>153</v>
      </c>
      <c r="D2099" s="297" t="s">
        <v>2162</v>
      </c>
      <c r="E2099" s="440">
        <v>1500</v>
      </c>
      <c r="F2099" s="297" t="s">
        <v>2988</v>
      </c>
      <c r="G2099" s="297" t="s">
        <v>2989</v>
      </c>
      <c r="H2099" s="297" t="s">
        <v>2597</v>
      </c>
      <c r="I2099" s="431" t="s">
        <v>2052</v>
      </c>
      <c r="J2099" s="297" t="s">
        <v>1377</v>
      </c>
      <c r="K2099" s="130">
        <v>12</v>
      </c>
      <c r="L2099" s="130">
        <v>12</v>
      </c>
      <c r="M2099" s="307">
        <v>20168.7</v>
      </c>
      <c r="N2099" s="131"/>
      <c r="O2099" s="308"/>
      <c r="P2099" s="307"/>
      <c r="Q2099" s="308">
        <v>12</v>
      </c>
      <c r="R2099" s="308">
        <v>12</v>
      </c>
    </row>
    <row r="2100" spans="1:18" s="40" customFormat="1" ht="24" x14ac:dyDescent="0.2">
      <c r="A2100" s="322" t="s">
        <v>2048</v>
      </c>
      <c r="B2100" s="312" t="s">
        <v>8077</v>
      </c>
      <c r="C2100" s="297" t="s">
        <v>153</v>
      </c>
      <c r="D2100" s="297" t="s">
        <v>645</v>
      </c>
      <c r="E2100" s="440">
        <v>4000</v>
      </c>
      <c r="F2100" s="297" t="s">
        <v>2990</v>
      </c>
      <c r="G2100" s="297" t="s">
        <v>2991</v>
      </c>
      <c r="H2100" s="297" t="s">
        <v>2106</v>
      </c>
      <c r="I2100" s="431" t="s">
        <v>2059</v>
      </c>
      <c r="J2100" s="297" t="s">
        <v>323</v>
      </c>
      <c r="K2100" s="130">
        <v>7</v>
      </c>
      <c r="L2100" s="130">
        <v>7</v>
      </c>
      <c r="M2100" s="307">
        <v>29917.93</v>
      </c>
      <c r="N2100" s="131"/>
      <c r="O2100" s="308"/>
      <c r="P2100" s="307"/>
      <c r="Q2100" s="308">
        <v>12</v>
      </c>
      <c r="R2100" s="308">
        <v>12</v>
      </c>
    </row>
    <row r="2101" spans="1:18" s="40" customFormat="1" ht="24" x14ac:dyDescent="0.2">
      <c r="A2101" s="322" t="s">
        <v>2048</v>
      </c>
      <c r="B2101" s="312" t="s">
        <v>8077</v>
      </c>
      <c r="C2101" s="297" t="s">
        <v>153</v>
      </c>
      <c r="D2101" s="297" t="s">
        <v>2053</v>
      </c>
      <c r="E2101" s="440">
        <v>1500</v>
      </c>
      <c r="F2101" s="297" t="s">
        <v>2992</v>
      </c>
      <c r="G2101" s="297" t="s">
        <v>2993</v>
      </c>
      <c r="H2101" s="297" t="s">
        <v>579</v>
      </c>
      <c r="I2101" s="431" t="s">
        <v>2052</v>
      </c>
      <c r="J2101" s="297" t="s">
        <v>1377</v>
      </c>
      <c r="K2101" s="130">
        <v>5</v>
      </c>
      <c r="L2101" s="130">
        <v>5</v>
      </c>
      <c r="M2101" s="307">
        <v>8468.33</v>
      </c>
      <c r="N2101" s="131"/>
      <c r="O2101" s="308"/>
      <c r="P2101" s="307"/>
      <c r="Q2101" s="308">
        <v>12</v>
      </c>
      <c r="R2101" s="308">
        <v>12</v>
      </c>
    </row>
    <row r="2102" spans="1:18" s="40" customFormat="1" ht="24" x14ac:dyDescent="0.2">
      <c r="A2102" s="322" t="s">
        <v>2048</v>
      </c>
      <c r="B2102" s="295" t="s">
        <v>8075</v>
      </c>
      <c r="C2102" s="297" t="s">
        <v>153</v>
      </c>
      <c r="D2102" s="297" t="s">
        <v>655</v>
      </c>
      <c r="E2102" s="440">
        <v>1100</v>
      </c>
      <c r="F2102" s="297" t="s">
        <v>2994</v>
      </c>
      <c r="G2102" s="297" t="s">
        <v>2995</v>
      </c>
      <c r="H2102" s="297" t="s">
        <v>579</v>
      </c>
      <c r="I2102" s="431" t="s">
        <v>2052</v>
      </c>
      <c r="J2102" s="297" t="s">
        <v>323</v>
      </c>
      <c r="K2102" s="130">
        <v>12</v>
      </c>
      <c r="L2102" s="130">
        <v>12</v>
      </c>
      <c r="M2102" s="307">
        <v>14988</v>
      </c>
      <c r="N2102" s="131"/>
      <c r="O2102" s="308"/>
      <c r="P2102" s="307"/>
      <c r="Q2102" s="308">
        <v>12</v>
      </c>
      <c r="R2102" s="308">
        <v>12</v>
      </c>
    </row>
    <row r="2103" spans="1:18" s="40" customFormat="1" ht="24" x14ac:dyDescent="0.2">
      <c r="A2103" s="322" t="s">
        <v>2048</v>
      </c>
      <c r="B2103" s="295" t="s">
        <v>8075</v>
      </c>
      <c r="C2103" s="297" t="s">
        <v>153</v>
      </c>
      <c r="D2103" s="297" t="s">
        <v>586</v>
      </c>
      <c r="E2103" s="440">
        <v>2000</v>
      </c>
      <c r="F2103" s="297" t="s">
        <v>2996</v>
      </c>
      <c r="G2103" s="297" t="s">
        <v>2997</v>
      </c>
      <c r="H2103" s="297" t="s">
        <v>586</v>
      </c>
      <c r="I2103" s="431" t="s">
        <v>2059</v>
      </c>
      <c r="J2103" s="297" t="s">
        <v>1377</v>
      </c>
      <c r="K2103" s="130">
        <v>1</v>
      </c>
      <c r="L2103" s="130">
        <v>1</v>
      </c>
      <c r="M2103" s="307">
        <v>2300</v>
      </c>
      <c r="N2103" s="131"/>
      <c r="O2103" s="308"/>
      <c r="P2103" s="307"/>
      <c r="Q2103" s="308">
        <v>12</v>
      </c>
      <c r="R2103" s="308">
        <v>12</v>
      </c>
    </row>
    <row r="2104" spans="1:18" s="40" customFormat="1" ht="24" x14ac:dyDescent="0.2">
      <c r="A2104" s="322" t="s">
        <v>2048</v>
      </c>
      <c r="B2104" s="295" t="s">
        <v>8075</v>
      </c>
      <c r="C2104" s="297" t="s">
        <v>153</v>
      </c>
      <c r="D2104" s="297" t="s">
        <v>2150</v>
      </c>
      <c r="E2104" s="440">
        <v>2500</v>
      </c>
      <c r="F2104" s="297" t="s">
        <v>2998</v>
      </c>
      <c r="G2104" s="297" t="s">
        <v>2999</v>
      </c>
      <c r="H2104" s="297" t="s">
        <v>2088</v>
      </c>
      <c r="I2104" s="431" t="s">
        <v>2059</v>
      </c>
      <c r="J2104" s="297" t="s">
        <v>1377</v>
      </c>
      <c r="K2104" s="130">
        <v>1</v>
      </c>
      <c r="L2104" s="130">
        <v>1</v>
      </c>
      <c r="M2104" s="307">
        <v>2703.23</v>
      </c>
      <c r="N2104" s="131"/>
      <c r="O2104" s="308"/>
      <c r="P2104" s="307"/>
      <c r="Q2104" s="308">
        <v>12</v>
      </c>
      <c r="R2104" s="308">
        <v>12</v>
      </c>
    </row>
    <row r="2105" spans="1:18" s="40" customFormat="1" ht="24" x14ac:dyDescent="0.2">
      <c r="A2105" s="322" t="s">
        <v>2048</v>
      </c>
      <c r="B2105" s="312" t="s">
        <v>8077</v>
      </c>
      <c r="C2105" s="297" t="s">
        <v>153</v>
      </c>
      <c r="D2105" s="297" t="s">
        <v>2053</v>
      </c>
      <c r="E2105" s="440">
        <v>1600</v>
      </c>
      <c r="F2105" s="297" t="s">
        <v>3000</v>
      </c>
      <c r="G2105" s="297" t="s">
        <v>3001</v>
      </c>
      <c r="H2105" s="297" t="s">
        <v>2111</v>
      </c>
      <c r="I2105" s="297" t="s">
        <v>2137</v>
      </c>
      <c r="J2105" s="297" t="s">
        <v>2111</v>
      </c>
      <c r="K2105" s="130">
        <v>1</v>
      </c>
      <c r="L2105" s="130">
        <v>1</v>
      </c>
      <c r="M2105" s="307">
        <v>1726</v>
      </c>
      <c r="N2105" s="131"/>
      <c r="O2105" s="308"/>
      <c r="P2105" s="307"/>
      <c r="Q2105" s="308">
        <v>12</v>
      </c>
      <c r="R2105" s="308">
        <v>12</v>
      </c>
    </row>
    <row r="2106" spans="1:18" s="40" customFormat="1" ht="24" x14ac:dyDescent="0.2">
      <c r="A2106" s="322" t="s">
        <v>2048</v>
      </c>
      <c r="B2106" s="312" t="s">
        <v>8077</v>
      </c>
      <c r="C2106" s="297" t="s">
        <v>153</v>
      </c>
      <c r="D2106" s="297" t="s">
        <v>586</v>
      </c>
      <c r="E2106" s="440">
        <v>4000</v>
      </c>
      <c r="F2106" s="297" t="s">
        <v>3002</v>
      </c>
      <c r="G2106" s="297" t="s">
        <v>3003</v>
      </c>
      <c r="H2106" s="297" t="s">
        <v>586</v>
      </c>
      <c r="I2106" s="431" t="s">
        <v>2059</v>
      </c>
      <c r="J2106" s="297" t="s">
        <v>326</v>
      </c>
      <c r="K2106" s="130">
        <v>3</v>
      </c>
      <c r="L2106" s="130">
        <v>3</v>
      </c>
      <c r="M2106" s="307">
        <v>12853.4</v>
      </c>
      <c r="N2106" s="131"/>
      <c r="O2106" s="308"/>
      <c r="P2106" s="307"/>
      <c r="Q2106" s="308">
        <v>12</v>
      </c>
      <c r="R2106" s="308">
        <v>12</v>
      </c>
    </row>
    <row r="2107" spans="1:18" s="40" customFormat="1" ht="24" x14ac:dyDescent="0.2">
      <c r="A2107" s="322" t="s">
        <v>2048</v>
      </c>
      <c r="B2107" s="312" t="s">
        <v>8077</v>
      </c>
      <c r="C2107" s="297" t="s">
        <v>153</v>
      </c>
      <c r="D2107" s="297" t="s">
        <v>648</v>
      </c>
      <c r="E2107" s="440">
        <v>2500</v>
      </c>
      <c r="F2107" s="297" t="s">
        <v>3004</v>
      </c>
      <c r="G2107" s="297" t="s">
        <v>3005</v>
      </c>
      <c r="H2107" s="297" t="s">
        <v>2111</v>
      </c>
      <c r="I2107" s="297" t="s">
        <v>2137</v>
      </c>
      <c r="J2107" s="297" t="s">
        <v>2111</v>
      </c>
      <c r="K2107" s="130">
        <v>7</v>
      </c>
      <c r="L2107" s="130">
        <v>7</v>
      </c>
      <c r="M2107" s="307">
        <v>19268.8</v>
      </c>
      <c r="N2107" s="131"/>
      <c r="O2107" s="308"/>
      <c r="P2107" s="307"/>
      <c r="Q2107" s="308">
        <v>12</v>
      </c>
      <c r="R2107" s="308">
        <v>12</v>
      </c>
    </row>
    <row r="2108" spans="1:18" s="40" customFormat="1" ht="24" x14ac:dyDescent="0.2">
      <c r="A2108" s="322" t="s">
        <v>2048</v>
      </c>
      <c r="B2108" s="295" t="s">
        <v>8075</v>
      </c>
      <c r="C2108" s="297" t="s">
        <v>153</v>
      </c>
      <c r="D2108" s="297" t="s">
        <v>579</v>
      </c>
      <c r="E2108" s="440">
        <v>1200</v>
      </c>
      <c r="F2108" s="297" t="s">
        <v>3006</v>
      </c>
      <c r="G2108" s="297" t="s">
        <v>3007</v>
      </c>
      <c r="H2108" s="297" t="s">
        <v>579</v>
      </c>
      <c r="I2108" s="431" t="s">
        <v>2052</v>
      </c>
      <c r="J2108" s="297" t="s">
        <v>1377</v>
      </c>
      <c r="K2108" s="130">
        <v>6</v>
      </c>
      <c r="L2108" s="130">
        <v>6</v>
      </c>
      <c r="M2108" s="307">
        <v>7848</v>
      </c>
      <c r="N2108" s="131"/>
      <c r="O2108" s="308"/>
      <c r="P2108" s="307"/>
      <c r="Q2108" s="308">
        <v>12</v>
      </c>
      <c r="R2108" s="308">
        <v>12</v>
      </c>
    </row>
    <row r="2109" spans="1:18" s="40" customFormat="1" ht="24" x14ac:dyDescent="0.2">
      <c r="A2109" s="322" t="s">
        <v>2048</v>
      </c>
      <c r="B2109" s="312" t="s">
        <v>8077</v>
      </c>
      <c r="C2109" s="297" t="s">
        <v>153</v>
      </c>
      <c r="D2109" s="297" t="s">
        <v>586</v>
      </c>
      <c r="E2109" s="440">
        <v>4000</v>
      </c>
      <c r="F2109" s="297" t="s">
        <v>3008</v>
      </c>
      <c r="G2109" s="297" t="s">
        <v>3009</v>
      </c>
      <c r="H2109" s="297" t="s">
        <v>586</v>
      </c>
      <c r="I2109" s="431" t="s">
        <v>2059</v>
      </c>
      <c r="J2109" s="297" t="s">
        <v>1377</v>
      </c>
      <c r="K2109" s="130">
        <v>12</v>
      </c>
      <c r="L2109" s="130">
        <v>12</v>
      </c>
      <c r="M2109" s="307">
        <v>51206.93</v>
      </c>
      <c r="N2109" s="131"/>
      <c r="O2109" s="308"/>
      <c r="P2109" s="307"/>
      <c r="Q2109" s="308">
        <v>12</v>
      </c>
      <c r="R2109" s="308">
        <v>12</v>
      </c>
    </row>
    <row r="2110" spans="1:18" s="40" customFormat="1" ht="24" x14ac:dyDescent="0.2">
      <c r="A2110" s="322" t="s">
        <v>2048</v>
      </c>
      <c r="B2110" s="312" t="s">
        <v>8077</v>
      </c>
      <c r="C2110" s="297" t="s">
        <v>153</v>
      </c>
      <c r="D2110" s="297" t="s">
        <v>579</v>
      </c>
      <c r="E2110" s="440">
        <v>2500</v>
      </c>
      <c r="F2110" s="297" t="s">
        <v>3010</v>
      </c>
      <c r="G2110" s="297" t="s">
        <v>3011</v>
      </c>
      <c r="H2110" s="297" t="s">
        <v>579</v>
      </c>
      <c r="I2110" s="297" t="s">
        <v>2052</v>
      </c>
      <c r="J2110" s="297" t="s">
        <v>1377</v>
      </c>
      <c r="K2110" s="130">
        <v>1</v>
      </c>
      <c r="L2110" s="130">
        <v>1</v>
      </c>
      <c r="M2110" s="307">
        <v>2707</v>
      </c>
      <c r="N2110" s="131"/>
      <c r="O2110" s="308"/>
      <c r="P2110" s="307"/>
      <c r="Q2110" s="308">
        <v>12</v>
      </c>
      <c r="R2110" s="308">
        <v>12</v>
      </c>
    </row>
    <row r="2111" spans="1:18" s="40" customFormat="1" ht="24" x14ac:dyDescent="0.2">
      <c r="A2111" s="322" t="s">
        <v>2048</v>
      </c>
      <c r="B2111" s="312" t="s">
        <v>8077</v>
      </c>
      <c r="C2111" s="297" t="s">
        <v>153</v>
      </c>
      <c r="D2111" s="297" t="s">
        <v>579</v>
      </c>
      <c r="E2111" s="440">
        <v>2500</v>
      </c>
      <c r="F2111" s="297" t="s">
        <v>3012</v>
      </c>
      <c r="G2111" s="297" t="s">
        <v>3013</v>
      </c>
      <c r="H2111" s="297" t="s">
        <v>579</v>
      </c>
      <c r="I2111" s="297" t="s">
        <v>2052</v>
      </c>
      <c r="J2111" s="297" t="s">
        <v>1377</v>
      </c>
      <c r="K2111" s="130">
        <v>1</v>
      </c>
      <c r="L2111" s="130">
        <v>1</v>
      </c>
      <c r="M2111" s="307">
        <v>2681.45</v>
      </c>
      <c r="N2111" s="131"/>
      <c r="O2111" s="308"/>
      <c r="P2111" s="307"/>
      <c r="Q2111" s="308">
        <v>12</v>
      </c>
      <c r="R2111" s="308">
        <v>12</v>
      </c>
    </row>
    <row r="2112" spans="1:18" s="40" customFormat="1" ht="24" x14ac:dyDescent="0.2">
      <c r="A2112" s="322" t="s">
        <v>2048</v>
      </c>
      <c r="B2112" s="295" t="s">
        <v>8075</v>
      </c>
      <c r="C2112" s="297" t="s">
        <v>153</v>
      </c>
      <c r="D2112" s="297" t="s">
        <v>597</v>
      </c>
      <c r="E2112" s="440">
        <v>2000</v>
      </c>
      <c r="F2112" s="297" t="s">
        <v>3014</v>
      </c>
      <c r="G2112" s="297" t="s">
        <v>3015</v>
      </c>
      <c r="H2112" s="297" t="s">
        <v>2088</v>
      </c>
      <c r="I2112" s="431" t="s">
        <v>2059</v>
      </c>
      <c r="J2112" s="297" t="s">
        <v>1377</v>
      </c>
      <c r="K2112" s="130">
        <v>12</v>
      </c>
      <c r="L2112" s="130">
        <v>12</v>
      </c>
      <c r="M2112" s="307">
        <v>26760</v>
      </c>
      <c r="N2112" s="131"/>
      <c r="O2112" s="308"/>
      <c r="P2112" s="307"/>
      <c r="Q2112" s="308">
        <v>12</v>
      </c>
      <c r="R2112" s="308">
        <v>12</v>
      </c>
    </row>
    <row r="2113" spans="1:18" s="40" customFormat="1" ht="24" x14ac:dyDescent="0.2">
      <c r="A2113" s="322" t="s">
        <v>2048</v>
      </c>
      <c r="B2113" s="312" t="s">
        <v>8077</v>
      </c>
      <c r="C2113" s="297" t="s">
        <v>153</v>
      </c>
      <c r="D2113" s="297" t="s">
        <v>690</v>
      </c>
      <c r="E2113" s="440">
        <v>4000</v>
      </c>
      <c r="F2113" s="297" t="s">
        <v>3016</v>
      </c>
      <c r="G2113" s="297" t="s">
        <v>3017</v>
      </c>
      <c r="H2113" s="297" t="s">
        <v>690</v>
      </c>
      <c r="I2113" s="297" t="s">
        <v>2059</v>
      </c>
      <c r="J2113" s="297" t="s">
        <v>1377</v>
      </c>
      <c r="K2113" s="130">
        <v>3</v>
      </c>
      <c r="L2113" s="130">
        <v>3</v>
      </c>
      <c r="M2113" s="307">
        <v>12653.4</v>
      </c>
      <c r="N2113" s="131"/>
      <c r="O2113" s="308"/>
      <c r="P2113" s="307"/>
      <c r="Q2113" s="308">
        <v>12</v>
      </c>
      <c r="R2113" s="308">
        <v>12</v>
      </c>
    </row>
    <row r="2114" spans="1:18" s="40" customFormat="1" ht="24" x14ac:dyDescent="0.2">
      <c r="A2114" s="322" t="s">
        <v>2048</v>
      </c>
      <c r="B2114" s="295" t="s">
        <v>8075</v>
      </c>
      <c r="C2114" s="297" t="s">
        <v>153</v>
      </c>
      <c r="D2114" s="297" t="s">
        <v>1351</v>
      </c>
      <c r="E2114" s="440">
        <v>1800</v>
      </c>
      <c r="F2114" s="297" t="s">
        <v>3018</v>
      </c>
      <c r="G2114" s="297" t="s">
        <v>3019</v>
      </c>
      <c r="H2114" s="297" t="s">
        <v>665</v>
      </c>
      <c r="I2114" s="431" t="s">
        <v>2059</v>
      </c>
      <c r="J2114" s="297" t="s">
        <v>1377</v>
      </c>
      <c r="K2114" s="130">
        <v>8</v>
      </c>
      <c r="L2114" s="130">
        <v>8</v>
      </c>
      <c r="M2114" s="307">
        <v>16061.03</v>
      </c>
      <c r="N2114" s="131"/>
      <c r="O2114" s="308"/>
      <c r="P2114" s="307"/>
      <c r="Q2114" s="308">
        <v>12</v>
      </c>
      <c r="R2114" s="308">
        <v>12</v>
      </c>
    </row>
    <row r="2115" spans="1:18" s="40" customFormat="1" ht="24" x14ac:dyDescent="0.2">
      <c r="A2115" s="322" t="s">
        <v>2048</v>
      </c>
      <c r="B2115" s="312" t="s">
        <v>8077</v>
      </c>
      <c r="C2115" s="297" t="s">
        <v>153</v>
      </c>
      <c r="D2115" s="297" t="s">
        <v>682</v>
      </c>
      <c r="E2115" s="440">
        <v>8000</v>
      </c>
      <c r="F2115" s="297" t="s">
        <v>3020</v>
      </c>
      <c r="G2115" s="297" t="s">
        <v>3021</v>
      </c>
      <c r="H2115" s="297" t="s">
        <v>2066</v>
      </c>
      <c r="I2115" s="431" t="s">
        <v>2059</v>
      </c>
      <c r="J2115" s="297" t="s">
        <v>1377</v>
      </c>
      <c r="K2115" s="130">
        <v>3</v>
      </c>
      <c r="L2115" s="130">
        <v>3</v>
      </c>
      <c r="M2115" s="307">
        <v>24853.4</v>
      </c>
      <c r="N2115" s="131"/>
      <c r="O2115" s="308"/>
      <c r="P2115" s="307"/>
      <c r="Q2115" s="308">
        <v>12</v>
      </c>
      <c r="R2115" s="308">
        <v>12</v>
      </c>
    </row>
    <row r="2116" spans="1:18" s="40" customFormat="1" ht="24" x14ac:dyDescent="0.2">
      <c r="A2116" s="322" t="s">
        <v>2048</v>
      </c>
      <c r="B2116" s="295" t="s">
        <v>8075</v>
      </c>
      <c r="C2116" s="297" t="s">
        <v>153</v>
      </c>
      <c r="D2116" s="297" t="s">
        <v>866</v>
      </c>
      <c r="E2116" s="440">
        <v>2000</v>
      </c>
      <c r="F2116" s="297" t="s">
        <v>3022</v>
      </c>
      <c r="G2116" s="297" t="s">
        <v>3023</v>
      </c>
      <c r="H2116" s="297" t="s">
        <v>2058</v>
      </c>
      <c r="I2116" s="431" t="s">
        <v>2059</v>
      </c>
      <c r="J2116" s="297" t="s">
        <v>1377</v>
      </c>
      <c r="K2116" s="130">
        <v>12</v>
      </c>
      <c r="L2116" s="130">
        <v>12</v>
      </c>
      <c r="M2116" s="307">
        <v>26760</v>
      </c>
      <c r="N2116" s="131"/>
      <c r="O2116" s="308"/>
      <c r="P2116" s="307"/>
      <c r="Q2116" s="308">
        <v>12</v>
      </c>
      <c r="R2116" s="308">
        <v>12</v>
      </c>
    </row>
    <row r="2117" spans="1:18" s="40" customFormat="1" ht="24" x14ac:dyDescent="0.2">
      <c r="A2117" s="322" t="s">
        <v>2048</v>
      </c>
      <c r="B2117" s="295" t="s">
        <v>8075</v>
      </c>
      <c r="C2117" s="297" t="s">
        <v>153</v>
      </c>
      <c r="D2117" s="297" t="s">
        <v>2150</v>
      </c>
      <c r="E2117" s="440">
        <v>2500</v>
      </c>
      <c r="F2117" s="297" t="s">
        <v>3024</v>
      </c>
      <c r="G2117" s="297" t="s">
        <v>3025</v>
      </c>
      <c r="H2117" s="297" t="s">
        <v>2088</v>
      </c>
      <c r="I2117" s="431" t="s">
        <v>2059</v>
      </c>
      <c r="J2117" s="297" t="s">
        <v>1377</v>
      </c>
      <c r="K2117" s="130">
        <v>2</v>
      </c>
      <c r="L2117" s="130">
        <v>2</v>
      </c>
      <c r="M2117" s="307">
        <v>5427.8</v>
      </c>
      <c r="N2117" s="131"/>
      <c r="O2117" s="308"/>
      <c r="P2117" s="307"/>
      <c r="Q2117" s="308">
        <v>12</v>
      </c>
      <c r="R2117" s="308">
        <v>12</v>
      </c>
    </row>
    <row r="2118" spans="1:18" s="40" customFormat="1" ht="24" x14ac:dyDescent="0.2">
      <c r="A2118" s="322" t="s">
        <v>2048</v>
      </c>
      <c r="B2118" s="312" t="s">
        <v>8077</v>
      </c>
      <c r="C2118" s="297" t="s">
        <v>153</v>
      </c>
      <c r="D2118" s="297" t="s">
        <v>579</v>
      </c>
      <c r="E2118" s="440">
        <v>2500</v>
      </c>
      <c r="F2118" s="297" t="s">
        <v>3026</v>
      </c>
      <c r="G2118" s="297" t="s">
        <v>3027</v>
      </c>
      <c r="H2118" s="297" t="s">
        <v>579</v>
      </c>
      <c r="I2118" s="431" t="s">
        <v>2052</v>
      </c>
      <c r="J2118" s="297" t="s">
        <v>1377</v>
      </c>
      <c r="K2118" s="130">
        <v>4</v>
      </c>
      <c r="L2118" s="130">
        <v>4</v>
      </c>
      <c r="M2118" s="307">
        <v>10979.48</v>
      </c>
      <c r="N2118" s="131"/>
      <c r="O2118" s="308"/>
      <c r="P2118" s="307"/>
      <c r="Q2118" s="308">
        <v>12</v>
      </c>
      <c r="R2118" s="308">
        <v>12</v>
      </c>
    </row>
    <row r="2119" spans="1:18" s="40" customFormat="1" ht="24" x14ac:dyDescent="0.2">
      <c r="A2119" s="322" t="s">
        <v>2048</v>
      </c>
      <c r="B2119" s="312" t="s">
        <v>8077</v>
      </c>
      <c r="C2119" s="297" t="s">
        <v>153</v>
      </c>
      <c r="D2119" s="297" t="s">
        <v>656</v>
      </c>
      <c r="E2119" s="440">
        <v>4000</v>
      </c>
      <c r="F2119" s="297" t="s">
        <v>3028</v>
      </c>
      <c r="G2119" s="297" t="s">
        <v>3029</v>
      </c>
      <c r="H2119" s="297" t="s">
        <v>656</v>
      </c>
      <c r="I2119" s="431" t="s">
        <v>2059</v>
      </c>
      <c r="J2119" s="297" t="s">
        <v>1377</v>
      </c>
      <c r="K2119" s="130">
        <v>8</v>
      </c>
      <c r="L2119" s="130">
        <v>8</v>
      </c>
      <c r="M2119" s="307">
        <v>34199.060000000005</v>
      </c>
      <c r="N2119" s="131"/>
      <c r="O2119" s="308"/>
      <c r="P2119" s="307"/>
      <c r="Q2119" s="308">
        <v>12</v>
      </c>
      <c r="R2119" s="308">
        <v>12</v>
      </c>
    </row>
    <row r="2120" spans="1:18" s="40" customFormat="1" ht="24" x14ac:dyDescent="0.2">
      <c r="A2120" s="322" t="s">
        <v>2048</v>
      </c>
      <c r="B2120" s="312" t="s">
        <v>8077</v>
      </c>
      <c r="C2120" s="297" t="s">
        <v>153</v>
      </c>
      <c r="D2120" s="297" t="s">
        <v>597</v>
      </c>
      <c r="E2120" s="440">
        <v>4000</v>
      </c>
      <c r="F2120" s="297" t="s">
        <v>3030</v>
      </c>
      <c r="G2120" s="297" t="s">
        <v>3031</v>
      </c>
      <c r="H2120" s="297" t="s">
        <v>2088</v>
      </c>
      <c r="I2120" s="431" t="s">
        <v>2059</v>
      </c>
      <c r="J2120" s="297" t="s">
        <v>1377</v>
      </c>
      <c r="K2120" s="130">
        <v>12</v>
      </c>
      <c r="L2120" s="130">
        <v>12</v>
      </c>
      <c r="M2120" s="307">
        <v>51206.93</v>
      </c>
      <c r="N2120" s="131"/>
      <c r="O2120" s="308"/>
      <c r="P2120" s="307"/>
      <c r="Q2120" s="308">
        <v>12</v>
      </c>
      <c r="R2120" s="308">
        <v>12</v>
      </c>
    </row>
    <row r="2121" spans="1:18" s="40" customFormat="1" ht="24" x14ac:dyDescent="0.2">
      <c r="A2121" s="322" t="s">
        <v>2048</v>
      </c>
      <c r="B2121" s="295" t="s">
        <v>8075</v>
      </c>
      <c r="C2121" s="297" t="s">
        <v>153</v>
      </c>
      <c r="D2121" s="297" t="s">
        <v>3032</v>
      </c>
      <c r="E2121" s="440">
        <v>2500</v>
      </c>
      <c r="F2121" s="297" t="s">
        <v>3033</v>
      </c>
      <c r="G2121" s="297" t="s">
        <v>3034</v>
      </c>
      <c r="H2121" s="297" t="s">
        <v>2977</v>
      </c>
      <c r="I2121" s="431" t="s">
        <v>2059</v>
      </c>
      <c r="J2121" s="297" t="s">
        <v>1377</v>
      </c>
      <c r="K2121" s="130">
        <v>12</v>
      </c>
      <c r="L2121" s="130">
        <v>12</v>
      </c>
      <c r="M2121" s="307">
        <v>33213.599999999999</v>
      </c>
      <c r="N2121" s="131"/>
      <c r="O2121" s="308"/>
      <c r="P2121" s="307"/>
      <c r="Q2121" s="308">
        <v>12</v>
      </c>
      <c r="R2121" s="308">
        <v>12</v>
      </c>
    </row>
    <row r="2122" spans="1:18" s="40" customFormat="1" ht="24" x14ac:dyDescent="0.2">
      <c r="A2122" s="322" t="s">
        <v>2048</v>
      </c>
      <c r="B2122" s="295" t="s">
        <v>8075</v>
      </c>
      <c r="C2122" s="297" t="s">
        <v>153</v>
      </c>
      <c r="D2122" s="297" t="s">
        <v>586</v>
      </c>
      <c r="E2122" s="440">
        <v>2500</v>
      </c>
      <c r="F2122" s="297" t="s">
        <v>3035</v>
      </c>
      <c r="G2122" s="297" t="s">
        <v>3036</v>
      </c>
      <c r="H2122" s="297" t="s">
        <v>586</v>
      </c>
      <c r="I2122" s="431" t="s">
        <v>2059</v>
      </c>
      <c r="J2122" s="297" t="s">
        <v>1377</v>
      </c>
      <c r="K2122" s="130">
        <v>12</v>
      </c>
      <c r="L2122" s="130">
        <v>12</v>
      </c>
      <c r="M2122" s="307">
        <v>33213.599999999999</v>
      </c>
      <c r="N2122" s="131"/>
      <c r="O2122" s="308"/>
      <c r="P2122" s="307"/>
      <c r="Q2122" s="308">
        <v>12</v>
      </c>
      <c r="R2122" s="308">
        <v>12</v>
      </c>
    </row>
    <row r="2123" spans="1:18" s="40" customFormat="1" ht="24" x14ac:dyDescent="0.2">
      <c r="A2123" s="322" t="s">
        <v>2048</v>
      </c>
      <c r="B2123" s="295" t="s">
        <v>8075</v>
      </c>
      <c r="C2123" s="297" t="s">
        <v>153</v>
      </c>
      <c r="D2123" s="297" t="s">
        <v>579</v>
      </c>
      <c r="E2123" s="440">
        <v>1200</v>
      </c>
      <c r="F2123" s="297" t="s">
        <v>3037</v>
      </c>
      <c r="G2123" s="297" t="s">
        <v>3038</v>
      </c>
      <c r="H2123" s="297" t="s">
        <v>579</v>
      </c>
      <c r="I2123" s="431" t="s">
        <v>2052</v>
      </c>
      <c r="J2123" s="297" t="s">
        <v>1377</v>
      </c>
      <c r="K2123" s="130">
        <v>12</v>
      </c>
      <c r="L2123" s="130">
        <v>12</v>
      </c>
      <c r="M2123" s="307">
        <v>16296</v>
      </c>
      <c r="N2123" s="131"/>
      <c r="O2123" s="308"/>
      <c r="P2123" s="307"/>
      <c r="Q2123" s="308">
        <v>12</v>
      </c>
      <c r="R2123" s="308">
        <v>12</v>
      </c>
    </row>
    <row r="2124" spans="1:18" s="40" customFormat="1" ht="24" x14ac:dyDescent="0.2">
      <c r="A2124" s="322" t="s">
        <v>2048</v>
      </c>
      <c r="B2124" s="295" t="s">
        <v>8075</v>
      </c>
      <c r="C2124" s="297" t="s">
        <v>153</v>
      </c>
      <c r="D2124" s="297" t="s">
        <v>2162</v>
      </c>
      <c r="E2124" s="440">
        <v>2200</v>
      </c>
      <c r="F2124" s="297" t="s">
        <v>3039</v>
      </c>
      <c r="G2124" s="297" t="s">
        <v>3040</v>
      </c>
      <c r="H2124" s="297" t="s">
        <v>1050</v>
      </c>
      <c r="I2124" s="431" t="s">
        <v>2059</v>
      </c>
      <c r="J2124" s="297" t="s">
        <v>314</v>
      </c>
      <c r="K2124" s="130">
        <v>12</v>
      </c>
      <c r="L2124" s="130">
        <v>12</v>
      </c>
      <c r="M2124" s="307">
        <v>29286.37</v>
      </c>
      <c r="N2124" s="131"/>
      <c r="O2124" s="308"/>
      <c r="P2124" s="307"/>
      <c r="Q2124" s="308">
        <v>12</v>
      </c>
      <c r="R2124" s="308">
        <v>12</v>
      </c>
    </row>
    <row r="2125" spans="1:18" s="40" customFormat="1" ht="24" x14ac:dyDescent="0.2">
      <c r="A2125" s="322" t="s">
        <v>2048</v>
      </c>
      <c r="B2125" s="312" t="s">
        <v>8077</v>
      </c>
      <c r="C2125" s="297" t="s">
        <v>153</v>
      </c>
      <c r="D2125" s="297" t="s">
        <v>579</v>
      </c>
      <c r="E2125" s="440">
        <v>2500</v>
      </c>
      <c r="F2125" s="297" t="s">
        <v>3041</v>
      </c>
      <c r="G2125" s="297" t="s">
        <v>3042</v>
      </c>
      <c r="H2125" s="297" t="s">
        <v>579</v>
      </c>
      <c r="I2125" s="431" t="s">
        <v>2052</v>
      </c>
      <c r="J2125" s="297" t="s">
        <v>1377</v>
      </c>
      <c r="K2125" s="130">
        <v>4</v>
      </c>
      <c r="L2125" s="130">
        <v>4</v>
      </c>
      <c r="M2125" s="307">
        <v>11060.4</v>
      </c>
      <c r="N2125" s="131"/>
      <c r="O2125" s="308"/>
      <c r="P2125" s="307"/>
      <c r="Q2125" s="308">
        <v>12</v>
      </c>
      <c r="R2125" s="308">
        <v>12</v>
      </c>
    </row>
    <row r="2126" spans="1:18" s="40" customFormat="1" ht="24" x14ac:dyDescent="0.2">
      <c r="A2126" s="322" t="s">
        <v>2048</v>
      </c>
      <c r="B2126" s="295" t="s">
        <v>8075</v>
      </c>
      <c r="C2126" s="297" t="s">
        <v>153</v>
      </c>
      <c r="D2126" s="297" t="s">
        <v>586</v>
      </c>
      <c r="E2126" s="440">
        <v>2500</v>
      </c>
      <c r="F2126" s="297" t="s">
        <v>3043</v>
      </c>
      <c r="G2126" s="297" t="s">
        <v>3044</v>
      </c>
      <c r="H2126" s="297" t="s">
        <v>586</v>
      </c>
      <c r="I2126" s="431" t="s">
        <v>2059</v>
      </c>
      <c r="J2126" s="297" t="s">
        <v>1377</v>
      </c>
      <c r="K2126" s="130">
        <v>12</v>
      </c>
      <c r="L2126" s="130">
        <v>12</v>
      </c>
      <c r="M2126" s="307">
        <v>33361.83</v>
      </c>
      <c r="N2126" s="131"/>
      <c r="O2126" s="308"/>
      <c r="P2126" s="307"/>
      <c r="Q2126" s="308">
        <v>12</v>
      </c>
      <c r="R2126" s="308">
        <v>12</v>
      </c>
    </row>
    <row r="2127" spans="1:18" s="40" customFormat="1" ht="24" x14ac:dyDescent="0.2">
      <c r="A2127" s="322" t="s">
        <v>2048</v>
      </c>
      <c r="B2127" s="312" t="s">
        <v>8077</v>
      </c>
      <c r="C2127" s="297" t="s">
        <v>153</v>
      </c>
      <c r="D2127" s="297" t="s">
        <v>690</v>
      </c>
      <c r="E2127" s="440">
        <v>3000</v>
      </c>
      <c r="F2127" s="297" t="s">
        <v>3045</v>
      </c>
      <c r="G2127" s="297" t="s">
        <v>3046</v>
      </c>
      <c r="H2127" s="297" t="s">
        <v>690</v>
      </c>
      <c r="I2127" s="431" t="s">
        <v>2059</v>
      </c>
      <c r="J2127" s="297" t="s">
        <v>1377</v>
      </c>
      <c r="K2127" s="130">
        <v>9</v>
      </c>
      <c r="L2127" s="130">
        <v>9</v>
      </c>
      <c r="M2127" s="307">
        <v>29553.530000000002</v>
      </c>
      <c r="N2127" s="131"/>
      <c r="O2127" s="308"/>
      <c r="P2127" s="307"/>
      <c r="Q2127" s="308">
        <v>12</v>
      </c>
      <c r="R2127" s="308">
        <v>12</v>
      </c>
    </row>
    <row r="2128" spans="1:18" s="40" customFormat="1" ht="24" x14ac:dyDescent="0.2">
      <c r="A2128" s="322" t="s">
        <v>2048</v>
      </c>
      <c r="B2128" s="295" t="s">
        <v>8075</v>
      </c>
      <c r="C2128" s="297" t="s">
        <v>153</v>
      </c>
      <c r="D2128" s="297" t="s">
        <v>586</v>
      </c>
      <c r="E2128" s="440">
        <v>2000</v>
      </c>
      <c r="F2128" s="297" t="s">
        <v>3047</v>
      </c>
      <c r="G2128" s="297" t="s">
        <v>3048</v>
      </c>
      <c r="H2128" s="297" t="s">
        <v>586</v>
      </c>
      <c r="I2128" s="431" t="s">
        <v>2059</v>
      </c>
      <c r="J2128" s="297" t="s">
        <v>1377</v>
      </c>
      <c r="K2128" s="130">
        <v>12</v>
      </c>
      <c r="L2128" s="130">
        <v>12</v>
      </c>
      <c r="M2128" s="307">
        <v>26760</v>
      </c>
      <c r="N2128" s="131"/>
      <c r="O2128" s="308"/>
      <c r="P2128" s="307"/>
      <c r="Q2128" s="308">
        <v>12</v>
      </c>
      <c r="R2128" s="308">
        <v>12</v>
      </c>
    </row>
    <row r="2129" spans="1:18" s="40" customFormat="1" ht="24" x14ac:dyDescent="0.2">
      <c r="A2129" s="322" t="s">
        <v>2048</v>
      </c>
      <c r="B2129" s="295" t="s">
        <v>8075</v>
      </c>
      <c r="C2129" s="297" t="s">
        <v>153</v>
      </c>
      <c r="D2129" s="297" t="s">
        <v>648</v>
      </c>
      <c r="E2129" s="440">
        <v>1100</v>
      </c>
      <c r="F2129" s="297" t="s">
        <v>3049</v>
      </c>
      <c r="G2129" s="297" t="s">
        <v>3050</v>
      </c>
      <c r="H2129" s="297" t="s">
        <v>2111</v>
      </c>
      <c r="I2129" s="297" t="s">
        <v>2137</v>
      </c>
      <c r="J2129" s="297" t="s">
        <v>2111</v>
      </c>
      <c r="K2129" s="130">
        <v>10</v>
      </c>
      <c r="L2129" s="130">
        <v>10</v>
      </c>
      <c r="M2129" s="307">
        <v>12590</v>
      </c>
      <c r="N2129" s="131"/>
      <c r="O2129" s="308"/>
      <c r="P2129" s="307"/>
      <c r="Q2129" s="308">
        <v>12</v>
      </c>
      <c r="R2129" s="308">
        <v>12</v>
      </c>
    </row>
    <row r="2130" spans="1:18" s="40" customFormat="1" ht="24" x14ac:dyDescent="0.2">
      <c r="A2130" s="322" t="s">
        <v>2048</v>
      </c>
      <c r="B2130" s="295" t="s">
        <v>8075</v>
      </c>
      <c r="C2130" s="297" t="s">
        <v>153</v>
      </c>
      <c r="D2130" s="297" t="s">
        <v>2670</v>
      </c>
      <c r="E2130" s="440">
        <v>2000</v>
      </c>
      <c r="F2130" s="297" t="s">
        <v>3051</v>
      </c>
      <c r="G2130" s="297" t="s">
        <v>3052</v>
      </c>
      <c r="H2130" s="297" t="s">
        <v>341</v>
      </c>
      <c r="I2130" s="297" t="s">
        <v>2059</v>
      </c>
      <c r="J2130" s="297" t="s">
        <v>1377</v>
      </c>
      <c r="K2130" s="130">
        <v>1</v>
      </c>
      <c r="L2130" s="130">
        <v>1</v>
      </c>
      <c r="M2130" s="307">
        <v>2180</v>
      </c>
      <c r="N2130" s="131"/>
      <c r="O2130" s="308"/>
      <c r="P2130" s="307"/>
      <c r="Q2130" s="308">
        <v>12</v>
      </c>
      <c r="R2130" s="308">
        <v>12</v>
      </c>
    </row>
    <row r="2131" spans="1:18" s="40" customFormat="1" ht="24" x14ac:dyDescent="0.2">
      <c r="A2131" s="322" t="s">
        <v>2048</v>
      </c>
      <c r="B2131" s="295" t="s">
        <v>8075</v>
      </c>
      <c r="C2131" s="297" t="s">
        <v>153</v>
      </c>
      <c r="D2131" s="297" t="s">
        <v>736</v>
      </c>
      <c r="E2131" s="440">
        <v>1200</v>
      </c>
      <c r="F2131" s="297" t="s">
        <v>3053</v>
      </c>
      <c r="G2131" s="297" t="s">
        <v>3054</v>
      </c>
      <c r="H2131" s="297" t="s">
        <v>2186</v>
      </c>
      <c r="I2131" s="431" t="s">
        <v>2052</v>
      </c>
      <c r="J2131" s="297" t="s">
        <v>1377</v>
      </c>
      <c r="K2131" s="130">
        <v>12</v>
      </c>
      <c r="L2131" s="130">
        <v>12</v>
      </c>
      <c r="M2131" s="307">
        <v>16296</v>
      </c>
      <c r="N2131" s="131"/>
      <c r="O2131" s="308"/>
      <c r="P2131" s="307"/>
      <c r="Q2131" s="308">
        <v>12</v>
      </c>
      <c r="R2131" s="308">
        <v>12</v>
      </c>
    </row>
    <row r="2132" spans="1:18" s="40" customFormat="1" ht="24" x14ac:dyDescent="0.2">
      <c r="A2132" s="322" t="s">
        <v>2048</v>
      </c>
      <c r="B2132" s="295" t="s">
        <v>8075</v>
      </c>
      <c r="C2132" s="297" t="s">
        <v>153</v>
      </c>
      <c r="D2132" s="297" t="s">
        <v>648</v>
      </c>
      <c r="E2132" s="440">
        <v>1200</v>
      </c>
      <c r="F2132" s="297" t="s">
        <v>3055</v>
      </c>
      <c r="G2132" s="297" t="s">
        <v>3056</v>
      </c>
      <c r="H2132" s="297" t="s">
        <v>2111</v>
      </c>
      <c r="I2132" s="297" t="s">
        <v>2137</v>
      </c>
      <c r="J2132" s="297" t="s">
        <v>2111</v>
      </c>
      <c r="K2132" s="130">
        <v>12</v>
      </c>
      <c r="L2132" s="130">
        <v>12</v>
      </c>
      <c r="M2132" s="307">
        <v>16296</v>
      </c>
      <c r="N2132" s="131"/>
      <c r="O2132" s="308"/>
      <c r="P2132" s="307"/>
      <c r="Q2132" s="308">
        <v>12</v>
      </c>
      <c r="R2132" s="308">
        <v>12</v>
      </c>
    </row>
    <row r="2133" spans="1:18" s="40" customFormat="1" ht="24" x14ac:dyDescent="0.2">
      <c r="A2133" s="322" t="s">
        <v>2048</v>
      </c>
      <c r="B2133" s="295" t="s">
        <v>8075</v>
      </c>
      <c r="C2133" s="297" t="s">
        <v>153</v>
      </c>
      <c r="D2133" s="297" t="s">
        <v>579</v>
      </c>
      <c r="E2133" s="440">
        <v>1200</v>
      </c>
      <c r="F2133" s="297" t="s">
        <v>3057</v>
      </c>
      <c r="G2133" s="297" t="s">
        <v>3058</v>
      </c>
      <c r="H2133" s="297" t="s">
        <v>579</v>
      </c>
      <c r="I2133" s="431" t="s">
        <v>2052</v>
      </c>
      <c r="J2133" s="297" t="s">
        <v>1377</v>
      </c>
      <c r="K2133" s="130">
        <v>12</v>
      </c>
      <c r="L2133" s="130">
        <v>12</v>
      </c>
      <c r="M2133" s="307">
        <v>16296</v>
      </c>
      <c r="N2133" s="131"/>
      <c r="O2133" s="308"/>
      <c r="P2133" s="307"/>
      <c r="Q2133" s="308">
        <v>12</v>
      </c>
      <c r="R2133" s="308">
        <v>12</v>
      </c>
    </row>
    <row r="2134" spans="1:18" s="40" customFormat="1" ht="24" x14ac:dyDescent="0.2">
      <c r="A2134" s="322" t="s">
        <v>2048</v>
      </c>
      <c r="B2134" s="312" t="s">
        <v>8077</v>
      </c>
      <c r="C2134" s="297" t="s">
        <v>153</v>
      </c>
      <c r="D2134" s="297" t="s">
        <v>579</v>
      </c>
      <c r="E2134" s="440">
        <v>2500</v>
      </c>
      <c r="F2134" s="297" t="s">
        <v>3059</v>
      </c>
      <c r="G2134" s="297" t="s">
        <v>3060</v>
      </c>
      <c r="H2134" s="297" t="s">
        <v>579</v>
      </c>
      <c r="I2134" s="431" t="s">
        <v>2052</v>
      </c>
      <c r="J2134" s="297" t="s">
        <v>1377</v>
      </c>
      <c r="K2134" s="130">
        <v>4</v>
      </c>
      <c r="L2134" s="130">
        <v>4</v>
      </c>
      <c r="M2134" s="307">
        <v>10970.43</v>
      </c>
      <c r="N2134" s="131"/>
      <c r="O2134" s="308"/>
      <c r="P2134" s="307"/>
      <c r="Q2134" s="308">
        <v>12</v>
      </c>
      <c r="R2134" s="308">
        <v>12</v>
      </c>
    </row>
    <row r="2135" spans="1:18" s="40" customFormat="1" ht="24" x14ac:dyDescent="0.2">
      <c r="A2135" s="322" t="s">
        <v>2048</v>
      </c>
      <c r="B2135" s="295" t="s">
        <v>8075</v>
      </c>
      <c r="C2135" s="297" t="s">
        <v>153</v>
      </c>
      <c r="D2135" s="297" t="s">
        <v>2425</v>
      </c>
      <c r="E2135" s="440">
        <v>1200</v>
      </c>
      <c r="F2135" s="297" t="s">
        <v>3061</v>
      </c>
      <c r="G2135" s="297" t="s">
        <v>3062</v>
      </c>
      <c r="H2135" s="297" t="s">
        <v>2111</v>
      </c>
      <c r="I2135" s="297" t="s">
        <v>2137</v>
      </c>
      <c r="J2135" s="297" t="s">
        <v>2111</v>
      </c>
      <c r="K2135" s="130">
        <v>12</v>
      </c>
      <c r="L2135" s="130">
        <v>12</v>
      </c>
      <c r="M2135" s="307">
        <v>16296</v>
      </c>
      <c r="N2135" s="131"/>
      <c r="O2135" s="308"/>
      <c r="P2135" s="307"/>
      <c r="Q2135" s="308">
        <v>12</v>
      </c>
      <c r="R2135" s="308">
        <v>12</v>
      </c>
    </row>
    <row r="2136" spans="1:18" s="40" customFormat="1" ht="24" x14ac:dyDescent="0.2">
      <c r="A2136" s="322" t="s">
        <v>2048</v>
      </c>
      <c r="B2136" s="312" t="s">
        <v>8077</v>
      </c>
      <c r="C2136" s="297" t="s">
        <v>153</v>
      </c>
      <c r="D2136" s="297" t="s">
        <v>579</v>
      </c>
      <c r="E2136" s="440">
        <v>2500</v>
      </c>
      <c r="F2136" s="297" t="s">
        <v>3063</v>
      </c>
      <c r="G2136" s="297" t="s">
        <v>3064</v>
      </c>
      <c r="H2136" s="297" t="s">
        <v>579</v>
      </c>
      <c r="I2136" s="431" t="s">
        <v>2052</v>
      </c>
      <c r="J2136" s="297" t="s">
        <v>1377</v>
      </c>
      <c r="K2136" s="130">
        <v>3</v>
      </c>
      <c r="L2136" s="130">
        <v>3</v>
      </c>
      <c r="M2136" s="307">
        <v>8212.6</v>
      </c>
      <c r="N2136" s="131"/>
      <c r="O2136" s="308"/>
      <c r="P2136" s="307"/>
      <c r="Q2136" s="308">
        <v>12</v>
      </c>
      <c r="R2136" s="308">
        <v>12</v>
      </c>
    </row>
    <row r="2137" spans="1:18" s="40" customFormat="1" ht="24" x14ac:dyDescent="0.2">
      <c r="A2137" s="322" t="s">
        <v>2048</v>
      </c>
      <c r="B2137" s="312" t="s">
        <v>8077</v>
      </c>
      <c r="C2137" s="297" t="s">
        <v>153</v>
      </c>
      <c r="D2137" s="297" t="s">
        <v>579</v>
      </c>
      <c r="E2137" s="440">
        <v>2500</v>
      </c>
      <c r="F2137" s="297" t="s">
        <v>3065</v>
      </c>
      <c r="G2137" s="297" t="s">
        <v>3066</v>
      </c>
      <c r="H2137" s="297" t="s">
        <v>579</v>
      </c>
      <c r="I2137" s="431" t="s">
        <v>2052</v>
      </c>
      <c r="J2137" s="297" t="s">
        <v>1377</v>
      </c>
      <c r="K2137" s="130">
        <v>4</v>
      </c>
      <c r="L2137" s="130">
        <v>4</v>
      </c>
      <c r="M2137" s="307">
        <v>11141.2</v>
      </c>
      <c r="N2137" s="131"/>
      <c r="O2137" s="308"/>
      <c r="P2137" s="307"/>
      <c r="Q2137" s="308">
        <v>12</v>
      </c>
      <c r="R2137" s="308">
        <v>12</v>
      </c>
    </row>
    <row r="2138" spans="1:18" s="40" customFormat="1" ht="24" x14ac:dyDescent="0.2">
      <c r="A2138" s="322" t="s">
        <v>2048</v>
      </c>
      <c r="B2138" s="295" t="s">
        <v>8075</v>
      </c>
      <c r="C2138" s="297" t="s">
        <v>153</v>
      </c>
      <c r="D2138" s="297" t="s">
        <v>579</v>
      </c>
      <c r="E2138" s="440">
        <v>1200</v>
      </c>
      <c r="F2138" s="297" t="s">
        <v>3067</v>
      </c>
      <c r="G2138" s="297" t="s">
        <v>3068</v>
      </c>
      <c r="H2138" s="297" t="s">
        <v>579</v>
      </c>
      <c r="I2138" s="431" t="s">
        <v>2052</v>
      </c>
      <c r="J2138" s="297" t="s">
        <v>1377</v>
      </c>
      <c r="K2138" s="130">
        <v>12</v>
      </c>
      <c r="L2138" s="130">
        <v>12</v>
      </c>
      <c r="M2138" s="307">
        <v>16296</v>
      </c>
      <c r="N2138" s="131"/>
      <c r="O2138" s="308"/>
      <c r="P2138" s="307"/>
      <c r="Q2138" s="308">
        <v>12</v>
      </c>
      <c r="R2138" s="308">
        <v>12</v>
      </c>
    </row>
    <row r="2139" spans="1:18" s="40" customFormat="1" ht="24" x14ac:dyDescent="0.2">
      <c r="A2139" s="322" t="s">
        <v>2048</v>
      </c>
      <c r="B2139" s="312" t="s">
        <v>8077</v>
      </c>
      <c r="C2139" s="297" t="s">
        <v>153</v>
      </c>
      <c r="D2139" s="297" t="s">
        <v>2651</v>
      </c>
      <c r="E2139" s="440">
        <v>2500</v>
      </c>
      <c r="F2139" s="297" t="s">
        <v>3069</v>
      </c>
      <c r="G2139" s="297" t="s">
        <v>3070</v>
      </c>
      <c r="H2139" s="297" t="s">
        <v>2711</v>
      </c>
      <c r="I2139" s="431" t="s">
        <v>2052</v>
      </c>
      <c r="J2139" s="297" t="s">
        <v>1377</v>
      </c>
      <c r="K2139" s="130">
        <v>10</v>
      </c>
      <c r="L2139" s="130">
        <v>10</v>
      </c>
      <c r="M2139" s="307">
        <v>27715.530000000002</v>
      </c>
      <c r="N2139" s="131"/>
      <c r="O2139" s="308"/>
      <c r="P2139" s="307"/>
      <c r="Q2139" s="308">
        <v>12</v>
      </c>
      <c r="R2139" s="308">
        <v>12</v>
      </c>
    </row>
    <row r="2140" spans="1:18" s="40" customFormat="1" ht="24" x14ac:dyDescent="0.2">
      <c r="A2140" s="322" t="s">
        <v>2048</v>
      </c>
      <c r="B2140" s="312" t="s">
        <v>8077</v>
      </c>
      <c r="C2140" s="297" t="s">
        <v>153</v>
      </c>
      <c r="D2140" s="297" t="s">
        <v>2088</v>
      </c>
      <c r="E2140" s="440">
        <v>4000</v>
      </c>
      <c r="F2140" s="297" t="s">
        <v>3071</v>
      </c>
      <c r="G2140" s="297" t="s">
        <v>3072</v>
      </c>
      <c r="H2140" s="297" t="s">
        <v>2088</v>
      </c>
      <c r="I2140" s="297" t="s">
        <v>2059</v>
      </c>
      <c r="J2140" s="297" t="s">
        <v>1377</v>
      </c>
      <c r="K2140" s="130">
        <v>1</v>
      </c>
      <c r="L2140" s="130">
        <v>1</v>
      </c>
      <c r="M2140" s="307">
        <v>4217.8</v>
      </c>
      <c r="N2140" s="131"/>
      <c r="O2140" s="308"/>
      <c r="P2140" s="307"/>
      <c r="Q2140" s="308">
        <v>12</v>
      </c>
      <c r="R2140" s="308">
        <v>12</v>
      </c>
    </row>
    <row r="2141" spans="1:18" s="40" customFormat="1" ht="24" x14ac:dyDescent="0.2">
      <c r="A2141" s="322" t="s">
        <v>2048</v>
      </c>
      <c r="B2141" s="295" t="s">
        <v>8075</v>
      </c>
      <c r="C2141" s="297" t="s">
        <v>153</v>
      </c>
      <c r="D2141" s="297" t="s">
        <v>2150</v>
      </c>
      <c r="E2141" s="440">
        <v>2500</v>
      </c>
      <c r="F2141" s="297" t="s">
        <v>3073</v>
      </c>
      <c r="G2141" s="297" t="s">
        <v>3074</v>
      </c>
      <c r="H2141" s="297" t="s">
        <v>2153</v>
      </c>
      <c r="I2141" s="297" t="s">
        <v>2059</v>
      </c>
      <c r="J2141" s="297" t="s">
        <v>1377</v>
      </c>
      <c r="K2141" s="130">
        <v>4</v>
      </c>
      <c r="L2141" s="130">
        <v>4</v>
      </c>
      <c r="M2141" s="307">
        <v>10728.23</v>
      </c>
      <c r="N2141" s="131"/>
      <c r="O2141" s="308"/>
      <c r="P2141" s="307"/>
      <c r="Q2141" s="308">
        <v>12</v>
      </c>
      <c r="R2141" s="308">
        <v>12</v>
      </c>
    </row>
    <row r="2142" spans="1:18" s="40" customFormat="1" ht="24" x14ac:dyDescent="0.2">
      <c r="A2142" s="322" t="s">
        <v>2048</v>
      </c>
      <c r="B2142" s="312" t="s">
        <v>8077</v>
      </c>
      <c r="C2142" s="297" t="s">
        <v>153</v>
      </c>
      <c r="D2142" s="297" t="s">
        <v>586</v>
      </c>
      <c r="E2142" s="440">
        <v>4000</v>
      </c>
      <c r="F2142" s="297" t="s">
        <v>3075</v>
      </c>
      <c r="G2142" s="297" t="s">
        <v>3076</v>
      </c>
      <c r="H2142" s="297" t="s">
        <v>586</v>
      </c>
      <c r="I2142" s="297" t="s">
        <v>2059</v>
      </c>
      <c r="J2142" s="297" t="s">
        <v>1377</v>
      </c>
      <c r="K2142" s="130">
        <v>3</v>
      </c>
      <c r="L2142" s="130">
        <v>3</v>
      </c>
      <c r="M2142" s="307">
        <v>12653.4</v>
      </c>
      <c r="N2142" s="131"/>
      <c r="O2142" s="308"/>
      <c r="P2142" s="307"/>
      <c r="Q2142" s="308">
        <v>12</v>
      </c>
      <c r="R2142" s="308">
        <v>12</v>
      </c>
    </row>
    <row r="2143" spans="1:18" s="40" customFormat="1" ht="24" x14ac:dyDescent="0.2">
      <c r="A2143" s="322" t="s">
        <v>2048</v>
      </c>
      <c r="B2143" s="312" t="s">
        <v>8077</v>
      </c>
      <c r="C2143" s="297" t="s">
        <v>153</v>
      </c>
      <c r="D2143" s="297" t="s">
        <v>586</v>
      </c>
      <c r="E2143" s="440">
        <v>4000</v>
      </c>
      <c r="F2143" s="297" t="s">
        <v>3077</v>
      </c>
      <c r="G2143" s="297" t="s">
        <v>3078</v>
      </c>
      <c r="H2143" s="297" t="s">
        <v>586</v>
      </c>
      <c r="I2143" s="431" t="s">
        <v>2059</v>
      </c>
      <c r="J2143" s="297" t="s">
        <v>1377</v>
      </c>
      <c r="K2143" s="130">
        <v>8</v>
      </c>
      <c r="L2143" s="130">
        <v>8</v>
      </c>
      <c r="M2143" s="307">
        <v>34172.86</v>
      </c>
      <c r="N2143" s="131"/>
      <c r="O2143" s="308"/>
      <c r="P2143" s="307"/>
      <c r="Q2143" s="308">
        <v>12</v>
      </c>
      <c r="R2143" s="308">
        <v>12</v>
      </c>
    </row>
    <row r="2144" spans="1:18" s="40" customFormat="1" ht="24" x14ac:dyDescent="0.2">
      <c r="A2144" s="322" t="s">
        <v>2048</v>
      </c>
      <c r="B2144" s="312" t="s">
        <v>8077</v>
      </c>
      <c r="C2144" s="297" t="s">
        <v>153</v>
      </c>
      <c r="D2144" s="297" t="s">
        <v>597</v>
      </c>
      <c r="E2144" s="440">
        <v>4000</v>
      </c>
      <c r="F2144" s="297" t="s">
        <v>3079</v>
      </c>
      <c r="G2144" s="297" t="s">
        <v>3080</v>
      </c>
      <c r="H2144" s="297" t="s">
        <v>2088</v>
      </c>
      <c r="I2144" s="431" t="s">
        <v>2059</v>
      </c>
      <c r="J2144" s="297" t="s">
        <v>1377</v>
      </c>
      <c r="K2144" s="130">
        <v>8</v>
      </c>
      <c r="L2144" s="130">
        <v>8</v>
      </c>
      <c r="M2144" s="307">
        <v>34199.060000000005</v>
      </c>
      <c r="N2144" s="131"/>
      <c r="O2144" s="308"/>
      <c r="P2144" s="307"/>
      <c r="Q2144" s="308">
        <v>12</v>
      </c>
      <c r="R2144" s="308">
        <v>12</v>
      </c>
    </row>
    <row r="2145" spans="1:18" s="40" customFormat="1" ht="24" x14ac:dyDescent="0.2">
      <c r="A2145" s="322" t="s">
        <v>2048</v>
      </c>
      <c r="B2145" s="295" t="s">
        <v>8075</v>
      </c>
      <c r="C2145" s="297" t="s">
        <v>153</v>
      </c>
      <c r="D2145" s="297" t="s">
        <v>579</v>
      </c>
      <c r="E2145" s="440">
        <v>1200</v>
      </c>
      <c r="F2145" s="297" t="s">
        <v>3081</v>
      </c>
      <c r="G2145" s="297" t="s">
        <v>3082</v>
      </c>
      <c r="H2145" s="297" t="s">
        <v>579</v>
      </c>
      <c r="I2145" s="431" t="s">
        <v>2052</v>
      </c>
      <c r="J2145" s="297" t="s">
        <v>1377</v>
      </c>
      <c r="K2145" s="130">
        <v>12</v>
      </c>
      <c r="L2145" s="130">
        <v>12</v>
      </c>
      <c r="M2145" s="307">
        <v>16296</v>
      </c>
      <c r="N2145" s="131"/>
      <c r="O2145" s="308"/>
      <c r="P2145" s="307"/>
      <c r="Q2145" s="308">
        <v>12</v>
      </c>
      <c r="R2145" s="308">
        <v>12</v>
      </c>
    </row>
    <row r="2146" spans="1:18" s="40" customFormat="1" ht="24" x14ac:dyDescent="0.2">
      <c r="A2146" s="322" t="s">
        <v>2048</v>
      </c>
      <c r="B2146" s="312" t="s">
        <v>8077</v>
      </c>
      <c r="C2146" s="297" t="s">
        <v>153</v>
      </c>
      <c r="D2146" s="297" t="s">
        <v>579</v>
      </c>
      <c r="E2146" s="440">
        <v>2500</v>
      </c>
      <c r="F2146" s="297" t="s">
        <v>3083</v>
      </c>
      <c r="G2146" s="297" t="s">
        <v>3084</v>
      </c>
      <c r="H2146" s="297" t="s">
        <v>579</v>
      </c>
      <c r="I2146" s="431" t="s">
        <v>2052</v>
      </c>
      <c r="J2146" s="297" t="s">
        <v>1377</v>
      </c>
      <c r="K2146" s="130">
        <v>1</v>
      </c>
      <c r="L2146" s="130">
        <v>1</v>
      </c>
      <c r="M2146" s="307">
        <v>2707</v>
      </c>
      <c r="N2146" s="131"/>
      <c r="O2146" s="308"/>
      <c r="P2146" s="307"/>
      <c r="Q2146" s="308">
        <v>12</v>
      </c>
      <c r="R2146" s="308">
        <v>12</v>
      </c>
    </row>
    <row r="2147" spans="1:18" s="40" customFormat="1" ht="24" x14ac:dyDescent="0.2">
      <c r="A2147" s="322" t="s">
        <v>2048</v>
      </c>
      <c r="B2147" s="295" t="s">
        <v>8075</v>
      </c>
      <c r="C2147" s="297" t="s">
        <v>153</v>
      </c>
      <c r="D2147" s="297" t="s">
        <v>648</v>
      </c>
      <c r="E2147" s="440">
        <v>1100</v>
      </c>
      <c r="F2147" s="297" t="s">
        <v>3085</v>
      </c>
      <c r="G2147" s="297" t="s">
        <v>3086</v>
      </c>
      <c r="H2147" s="297" t="s">
        <v>2111</v>
      </c>
      <c r="I2147" s="297" t="s">
        <v>2137</v>
      </c>
      <c r="J2147" s="297" t="s">
        <v>2111</v>
      </c>
      <c r="K2147" s="130">
        <v>12</v>
      </c>
      <c r="L2147" s="130">
        <v>12</v>
      </c>
      <c r="M2147" s="307">
        <v>14988</v>
      </c>
      <c r="N2147" s="131"/>
      <c r="O2147" s="308"/>
      <c r="P2147" s="307"/>
      <c r="Q2147" s="308">
        <v>12</v>
      </c>
      <c r="R2147" s="308">
        <v>12</v>
      </c>
    </row>
    <row r="2148" spans="1:18" s="40" customFormat="1" ht="24" x14ac:dyDescent="0.2">
      <c r="A2148" s="322" t="s">
        <v>2048</v>
      </c>
      <c r="B2148" s="312" t="s">
        <v>8077</v>
      </c>
      <c r="C2148" s="297" t="s">
        <v>153</v>
      </c>
      <c r="D2148" s="297" t="s">
        <v>586</v>
      </c>
      <c r="E2148" s="440">
        <v>4000</v>
      </c>
      <c r="F2148" s="297" t="s">
        <v>3087</v>
      </c>
      <c r="G2148" s="297" t="s">
        <v>3088</v>
      </c>
      <c r="H2148" s="297" t="s">
        <v>586</v>
      </c>
      <c r="I2148" s="431" t="s">
        <v>2059</v>
      </c>
      <c r="J2148" s="297" t="s">
        <v>1377</v>
      </c>
      <c r="K2148" s="130">
        <v>7</v>
      </c>
      <c r="L2148" s="130">
        <v>7</v>
      </c>
      <c r="M2148" s="307">
        <v>31531.260000000002</v>
      </c>
      <c r="N2148" s="131"/>
      <c r="O2148" s="308"/>
      <c r="P2148" s="307"/>
      <c r="Q2148" s="308">
        <v>12</v>
      </c>
      <c r="R2148" s="308">
        <v>12</v>
      </c>
    </row>
    <row r="2149" spans="1:18" s="40" customFormat="1" ht="24" x14ac:dyDescent="0.2">
      <c r="A2149" s="322" t="s">
        <v>2048</v>
      </c>
      <c r="B2149" s="312" t="s">
        <v>8077</v>
      </c>
      <c r="C2149" s="297" t="s">
        <v>153</v>
      </c>
      <c r="D2149" s="297" t="s">
        <v>586</v>
      </c>
      <c r="E2149" s="440">
        <v>4000</v>
      </c>
      <c r="F2149" s="297" t="s">
        <v>3089</v>
      </c>
      <c r="G2149" s="297" t="s">
        <v>3090</v>
      </c>
      <c r="H2149" s="297" t="s">
        <v>586</v>
      </c>
      <c r="I2149" s="431" t="s">
        <v>2059</v>
      </c>
      <c r="J2149" s="297" t="s">
        <v>1377</v>
      </c>
      <c r="K2149" s="130">
        <v>3</v>
      </c>
      <c r="L2149" s="130">
        <v>3</v>
      </c>
      <c r="M2149" s="307">
        <v>12836.73</v>
      </c>
      <c r="N2149" s="131"/>
      <c r="O2149" s="308"/>
      <c r="P2149" s="307"/>
      <c r="Q2149" s="308">
        <v>12</v>
      </c>
      <c r="R2149" s="308">
        <v>12</v>
      </c>
    </row>
    <row r="2150" spans="1:18" s="40" customFormat="1" ht="24" x14ac:dyDescent="0.2">
      <c r="A2150" s="322" t="s">
        <v>2048</v>
      </c>
      <c r="B2150" s="295" t="s">
        <v>8075</v>
      </c>
      <c r="C2150" s="297" t="s">
        <v>153</v>
      </c>
      <c r="D2150" s="297" t="s">
        <v>655</v>
      </c>
      <c r="E2150" s="440">
        <v>930</v>
      </c>
      <c r="F2150" s="297" t="s">
        <v>3091</v>
      </c>
      <c r="G2150" s="297" t="s">
        <v>3092</v>
      </c>
      <c r="H2150" s="297" t="s">
        <v>2111</v>
      </c>
      <c r="I2150" s="431" t="s">
        <v>2112</v>
      </c>
      <c r="J2150" s="297" t="s">
        <v>2111</v>
      </c>
      <c r="K2150" s="130">
        <v>12</v>
      </c>
      <c r="L2150" s="130">
        <v>12</v>
      </c>
      <c r="M2150" s="307">
        <v>12764.4</v>
      </c>
      <c r="N2150" s="131"/>
      <c r="O2150" s="308"/>
      <c r="P2150" s="307"/>
      <c r="Q2150" s="308">
        <v>12</v>
      </c>
      <c r="R2150" s="308">
        <v>12</v>
      </c>
    </row>
    <row r="2151" spans="1:18" s="40" customFormat="1" ht="24" x14ac:dyDescent="0.2">
      <c r="A2151" s="322" t="s">
        <v>2048</v>
      </c>
      <c r="B2151" s="312" t="s">
        <v>8077</v>
      </c>
      <c r="C2151" s="297" t="s">
        <v>153</v>
      </c>
      <c r="D2151" s="297" t="s">
        <v>597</v>
      </c>
      <c r="E2151" s="440">
        <v>4000</v>
      </c>
      <c r="F2151" s="297" t="s">
        <v>3093</v>
      </c>
      <c r="G2151" s="297" t="s">
        <v>3094</v>
      </c>
      <c r="H2151" s="297" t="s">
        <v>2088</v>
      </c>
      <c r="I2151" s="431" t="s">
        <v>2059</v>
      </c>
      <c r="J2151" s="297" t="s">
        <v>1377</v>
      </c>
      <c r="K2151" s="130">
        <v>12</v>
      </c>
      <c r="L2151" s="130">
        <v>12</v>
      </c>
      <c r="M2151" s="307">
        <v>51206.93</v>
      </c>
      <c r="N2151" s="131"/>
      <c r="O2151" s="308"/>
      <c r="P2151" s="307"/>
      <c r="Q2151" s="308">
        <v>12</v>
      </c>
      <c r="R2151" s="308">
        <v>12</v>
      </c>
    </row>
    <row r="2152" spans="1:18" s="40" customFormat="1" ht="24" x14ac:dyDescent="0.2">
      <c r="A2152" s="322" t="s">
        <v>2048</v>
      </c>
      <c r="B2152" s="312" t="s">
        <v>8077</v>
      </c>
      <c r="C2152" s="297" t="s">
        <v>153</v>
      </c>
      <c r="D2152" s="297" t="s">
        <v>586</v>
      </c>
      <c r="E2152" s="440">
        <v>4000</v>
      </c>
      <c r="F2152" s="297" t="s">
        <v>3095</v>
      </c>
      <c r="G2152" s="297" t="s">
        <v>3096</v>
      </c>
      <c r="H2152" s="297" t="s">
        <v>586</v>
      </c>
      <c r="I2152" s="431" t="s">
        <v>2059</v>
      </c>
      <c r="J2152" s="297" t="s">
        <v>1377</v>
      </c>
      <c r="K2152" s="130">
        <v>7</v>
      </c>
      <c r="L2152" s="130">
        <v>7</v>
      </c>
      <c r="M2152" s="307">
        <v>32017.93</v>
      </c>
      <c r="N2152" s="131"/>
      <c r="O2152" s="308"/>
      <c r="P2152" s="307"/>
      <c r="Q2152" s="308">
        <v>12</v>
      </c>
      <c r="R2152" s="308">
        <v>12</v>
      </c>
    </row>
    <row r="2153" spans="1:18" s="40" customFormat="1" ht="24" x14ac:dyDescent="0.2">
      <c r="A2153" s="322" t="s">
        <v>2048</v>
      </c>
      <c r="B2153" s="295" t="s">
        <v>8075</v>
      </c>
      <c r="C2153" s="297" t="s">
        <v>153</v>
      </c>
      <c r="D2153" s="297" t="s">
        <v>1834</v>
      </c>
      <c r="E2153" s="440">
        <v>3500</v>
      </c>
      <c r="F2153" s="297" t="s">
        <v>3097</v>
      </c>
      <c r="G2153" s="297" t="s">
        <v>3098</v>
      </c>
      <c r="H2153" s="297" t="s">
        <v>341</v>
      </c>
      <c r="I2153" s="431" t="s">
        <v>2059</v>
      </c>
      <c r="J2153" s="297" t="s">
        <v>1377</v>
      </c>
      <c r="K2153" s="130">
        <v>4</v>
      </c>
      <c r="L2153" s="130">
        <v>4</v>
      </c>
      <c r="M2153" s="307">
        <v>16187.330000000002</v>
      </c>
      <c r="N2153" s="131"/>
      <c r="O2153" s="308"/>
      <c r="P2153" s="307"/>
      <c r="Q2153" s="308">
        <v>12</v>
      </c>
      <c r="R2153" s="308">
        <v>12</v>
      </c>
    </row>
    <row r="2154" spans="1:18" s="40" customFormat="1" ht="24" x14ac:dyDescent="0.2">
      <c r="A2154" s="322" t="s">
        <v>2048</v>
      </c>
      <c r="B2154" s="312" t="s">
        <v>8077</v>
      </c>
      <c r="C2154" s="297" t="s">
        <v>153</v>
      </c>
      <c r="D2154" s="297" t="s">
        <v>682</v>
      </c>
      <c r="E2154" s="440">
        <v>8000</v>
      </c>
      <c r="F2154" s="297" t="s">
        <v>3099</v>
      </c>
      <c r="G2154" s="297" t="s">
        <v>3100</v>
      </c>
      <c r="H2154" s="297" t="s">
        <v>682</v>
      </c>
      <c r="I2154" s="431" t="s">
        <v>2059</v>
      </c>
      <c r="J2154" s="297" t="s">
        <v>1377</v>
      </c>
      <c r="K2154" s="130">
        <v>1</v>
      </c>
      <c r="L2154" s="130">
        <v>1</v>
      </c>
      <c r="M2154" s="307">
        <v>8217.7999999999993</v>
      </c>
      <c r="N2154" s="131"/>
      <c r="O2154" s="308"/>
      <c r="P2154" s="307"/>
      <c r="Q2154" s="308">
        <v>12</v>
      </c>
      <c r="R2154" s="308">
        <v>12</v>
      </c>
    </row>
    <row r="2155" spans="1:18" s="40" customFormat="1" ht="24" x14ac:dyDescent="0.2">
      <c r="A2155" s="322" t="s">
        <v>2048</v>
      </c>
      <c r="B2155" s="295" t="s">
        <v>8075</v>
      </c>
      <c r="C2155" s="297" t="s">
        <v>153</v>
      </c>
      <c r="D2155" s="297" t="s">
        <v>597</v>
      </c>
      <c r="E2155" s="440">
        <v>2000</v>
      </c>
      <c r="F2155" s="297" t="s">
        <v>3101</v>
      </c>
      <c r="G2155" s="297" t="s">
        <v>3102</v>
      </c>
      <c r="H2155" s="297" t="s">
        <v>2088</v>
      </c>
      <c r="I2155" s="431" t="s">
        <v>2059</v>
      </c>
      <c r="J2155" s="297" t="s">
        <v>1377</v>
      </c>
      <c r="K2155" s="130">
        <v>12</v>
      </c>
      <c r="L2155" s="130">
        <v>12</v>
      </c>
      <c r="M2155" s="307">
        <v>26760</v>
      </c>
      <c r="N2155" s="131"/>
      <c r="O2155" s="308"/>
      <c r="P2155" s="307"/>
      <c r="Q2155" s="308">
        <v>12</v>
      </c>
      <c r="R2155" s="308">
        <v>12</v>
      </c>
    </row>
    <row r="2156" spans="1:18" s="40" customFormat="1" ht="24" x14ac:dyDescent="0.2">
      <c r="A2156" s="322" t="s">
        <v>2048</v>
      </c>
      <c r="B2156" s="295" t="s">
        <v>8075</v>
      </c>
      <c r="C2156" s="297" t="s">
        <v>153</v>
      </c>
      <c r="D2156" s="297" t="s">
        <v>1351</v>
      </c>
      <c r="E2156" s="440">
        <v>1500</v>
      </c>
      <c r="F2156" s="297" t="s">
        <v>3103</v>
      </c>
      <c r="G2156" s="297" t="s">
        <v>3104</v>
      </c>
      <c r="H2156" s="297" t="s">
        <v>2186</v>
      </c>
      <c r="I2156" s="431" t="s">
        <v>2052</v>
      </c>
      <c r="J2156" s="297" t="s">
        <v>1377</v>
      </c>
      <c r="K2156" s="130">
        <v>6</v>
      </c>
      <c r="L2156" s="130">
        <v>6</v>
      </c>
      <c r="M2156" s="307">
        <v>10110</v>
      </c>
      <c r="N2156" s="131"/>
      <c r="O2156" s="308"/>
      <c r="P2156" s="307"/>
      <c r="Q2156" s="308">
        <v>12</v>
      </c>
      <c r="R2156" s="308">
        <v>12</v>
      </c>
    </row>
    <row r="2157" spans="1:18" s="40" customFormat="1" ht="24" x14ac:dyDescent="0.2">
      <c r="A2157" s="322" t="s">
        <v>2048</v>
      </c>
      <c r="B2157" s="295" t="s">
        <v>8075</v>
      </c>
      <c r="C2157" s="297" t="s">
        <v>153</v>
      </c>
      <c r="D2157" s="297" t="s">
        <v>2871</v>
      </c>
      <c r="E2157" s="440">
        <v>2200</v>
      </c>
      <c r="F2157" s="297" t="s">
        <v>3105</v>
      </c>
      <c r="G2157" s="297" t="s">
        <v>3106</v>
      </c>
      <c r="H2157" s="297" t="s">
        <v>1050</v>
      </c>
      <c r="I2157" s="431" t="s">
        <v>2059</v>
      </c>
      <c r="J2157" s="297" t="s">
        <v>1377</v>
      </c>
      <c r="K2157" s="130">
        <v>12</v>
      </c>
      <c r="L2157" s="130">
        <v>12</v>
      </c>
      <c r="M2157" s="307">
        <v>29376</v>
      </c>
      <c r="N2157" s="131"/>
      <c r="O2157" s="308"/>
      <c r="P2157" s="307"/>
      <c r="Q2157" s="308">
        <v>12</v>
      </c>
      <c r="R2157" s="308">
        <v>12</v>
      </c>
    </row>
    <row r="2158" spans="1:18" s="40" customFormat="1" ht="24" x14ac:dyDescent="0.2">
      <c r="A2158" s="322" t="s">
        <v>2048</v>
      </c>
      <c r="B2158" s="312" t="s">
        <v>8077</v>
      </c>
      <c r="C2158" s="297" t="s">
        <v>153</v>
      </c>
      <c r="D2158" s="297" t="s">
        <v>682</v>
      </c>
      <c r="E2158" s="440">
        <v>8000</v>
      </c>
      <c r="F2158" s="297" t="s">
        <v>3107</v>
      </c>
      <c r="G2158" s="297" t="s">
        <v>3108</v>
      </c>
      <c r="H2158" s="297" t="s">
        <v>2066</v>
      </c>
      <c r="I2158" s="431" t="s">
        <v>2059</v>
      </c>
      <c r="J2158" s="297" t="s">
        <v>1377</v>
      </c>
      <c r="K2158" s="130">
        <v>7</v>
      </c>
      <c r="L2158" s="130">
        <v>7</v>
      </c>
      <c r="M2158" s="307">
        <v>57917.93</v>
      </c>
      <c r="N2158" s="131"/>
      <c r="O2158" s="308"/>
      <c r="P2158" s="307"/>
      <c r="Q2158" s="308">
        <v>12</v>
      </c>
      <c r="R2158" s="308">
        <v>12</v>
      </c>
    </row>
    <row r="2159" spans="1:18" s="40" customFormat="1" ht="24" x14ac:dyDescent="0.2">
      <c r="A2159" s="322" t="s">
        <v>2048</v>
      </c>
      <c r="B2159" s="312" t="s">
        <v>8077</v>
      </c>
      <c r="C2159" s="297" t="s">
        <v>153</v>
      </c>
      <c r="D2159" s="297" t="s">
        <v>586</v>
      </c>
      <c r="E2159" s="440">
        <v>4000</v>
      </c>
      <c r="F2159" s="297" t="s">
        <v>3109</v>
      </c>
      <c r="G2159" s="297" t="s">
        <v>3110</v>
      </c>
      <c r="H2159" s="297" t="s">
        <v>586</v>
      </c>
      <c r="I2159" s="431" t="s">
        <v>2059</v>
      </c>
      <c r="J2159" s="297" t="s">
        <v>1377</v>
      </c>
      <c r="K2159" s="130">
        <v>1</v>
      </c>
      <c r="L2159" s="130">
        <v>1</v>
      </c>
      <c r="M2159" s="307">
        <v>4217.8</v>
      </c>
      <c r="N2159" s="131"/>
      <c r="O2159" s="308"/>
      <c r="P2159" s="307"/>
      <c r="Q2159" s="308">
        <v>12</v>
      </c>
      <c r="R2159" s="308">
        <v>12</v>
      </c>
    </row>
    <row r="2160" spans="1:18" s="40" customFormat="1" ht="24" x14ac:dyDescent="0.2">
      <c r="A2160" s="322" t="s">
        <v>2048</v>
      </c>
      <c r="B2160" s="312" t="s">
        <v>8077</v>
      </c>
      <c r="C2160" s="297" t="s">
        <v>153</v>
      </c>
      <c r="D2160" s="297" t="s">
        <v>579</v>
      </c>
      <c r="E2160" s="440">
        <v>2500</v>
      </c>
      <c r="F2160" s="297" t="s">
        <v>3111</v>
      </c>
      <c r="G2160" s="297" t="s">
        <v>3112</v>
      </c>
      <c r="H2160" s="297" t="s">
        <v>579</v>
      </c>
      <c r="I2160" s="431" t="s">
        <v>2052</v>
      </c>
      <c r="J2160" s="297" t="s">
        <v>1377</v>
      </c>
      <c r="K2160" s="130">
        <v>10</v>
      </c>
      <c r="L2160" s="130">
        <v>10</v>
      </c>
      <c r="M2160" s="307">
        <v>27715.530000000002</v>
      </c>
      <c r="N2160" s="131"/>
      <c r="O2160" s="308"/>
      <c r="P2160" s="307"/>
      <c r="Q2160" s="308">
        <v>12</v>
      </c>
      <c r="R2160" s="308">
        <v>12</v>
      </c>
    </row>
    <row r="2161" spans="1:18" s="40" customFormat="1" ht="24" x14ac:dyDescent="0.2">
      <c r="A2161" s="322" t="s">
        <v>2048</v>
      </c>
      <c r="B2161" s="312" t="s">
        <v>8077</v>
      </c>
      <c r="C2161" s="297" t="s">
        <v>153</v>
      </c>
      <c r="D2161" s="297" t="s">
        <v>690</v>
      </c>
      <c r="E2161" s="440">
        <v>3000</v>
      </c>
      <c r="F2161" s="297" t="s">
        <v>3113</v>
      </c>
      <c r="G2161" s="297" t="s">
        <v>3114</v>
      </c>
      <c r="H2161" s="297" t="s">
        <v>690</v>
      </c>
      <c r="I2161" s="431" t="s">
        <v>2059</v>
      </c>
      <c r="J2161" s="297" t="s">
        <v>1377</v>
      </c>
      <c r="K2161" s="130">
        <v>5</v>
      </c>
      <c r="L2161" s="130">
        <v>5</v>
      </c>
      <c r="M2161" s="307">
        <v>16389</v>
      </c>
      <c r="N2161" s="131"/>
      <c r="O2161" s="308"/>
      <c r="P2161" s="307"/>
      <c r="Q2161" s="308">
        <v>12</v>
      </c>
      <c r="R2161" s="308">
        <v>12</v>
      </c>
    </row>
    <row r="2162" spans="1:18" s="40" customFormat="1" ht="24" x14ac:dyDescent="0.2">
      <c r="A2162" s="322" t="s">
        <v>2048</v>
      </c>
      <c r="B2162" s="312" t="s">
        <v>8077</v>
      </c>
      <c r="C2162" s="297" t="s">
        <v>153</v>
      </c>
      <c r="D2162" s="297" t="s">
        <v>648</v>
      </c>
      <c r="E2162" s="440">
        <v>2500</v>
      </c>
      <c r="F2162" s="297" t="s">
        <v>3115</v>
      </c>
      <c r="G2162" s="297" t="s">
        <v>3116</v>
      </c>
      <c r="H2162" s="297" t="s">
        <v>579</v>
      </c>
      <c r="I2162" s="431" t="s">
        <v>2052</v>
      </c>
      <c r="J2162" s="297" t="s">
        <v>326</v>
      </c>
      <c r="K2162" s="130">
        <v>8</v>
      </c>
      <c r="L2162" s="130">
        <v>8</v>
      </c>
      <c r="M2162" s="307">
        <v>22235.730000000003</v>
      </c>
      <c r="N2162" s="131"/>
      <c r="O2162" s="308"/>
      <c r="P2162" s="307"/>
      <c r="Q2162" s="308">
        <v>12</v>
      </c>
      <c r="R2162" s="308">
        <v>12</v>
      </c>
    </row>
    <row r="2163" spans="1:18" s="40" customFormat="1" ht="24" x14ac:dyDescent="0.2">
      <c r="A2163" s="322" t="s">
        <v>2048</v>
      </c>
      <c r="B2163" s="295" t="s">
        <v>8075</v>
      </c>
      <c r="C2163" s="297" t="s">
        <v>153</v>
      </c>
      <c r="D2163" s="297" t="s">
        <v>597</v>
      </c>
      <c r="E2163" s="440">
        <v>2000</v>
      </c>
      <c r="F2163" s="297" t="s">
        <v>3117</v>
      </c>
      <c r="G2163" s="297" t="s">
        <v>3118</v>
      </c>
      <c r="H2163" s="297" t="s">
        <v>2088</v>
      </c>
      <c r="I2163" s="431" t="s">
        <v>2059</v>
      </c>
      <c r="J2163" s="297" t="s">
        <v>1377</v>
      </c>
      <c r="K2163" s="130">
        <v>12</v>
      </c>
      <c r="L2163" s="130">
        <v>12</v>
      </c>
      <c r="M2163" s="307">
        <v>26760</v>
      </c>
      <c r="N2163" s="131"/>
      <c r="O2163" s="308"/>
      <c r="P2163" s="307"/>
      <c r="Q2163" s="308">
        <v>12</v>
      </c>
      <c r="R2163" s="308">
        <v>12</v>
      </c>
    </row>
    <row r="2164" spans="1:18" s="40" customFormat="1" ht="24" x14ac:dyDescent="0.2">
      <c r="A2164" s="322" t="s">
        <v>2048</v>
      </c>
      <c r="B2164" s="295" t="s">
        <v>8075</v>
      </c>
      <c r="C2164" s="297" t="s">
        <v>153</v>
      </c>
      <c r="D2164" s="297" t="s">
        <v>3119</v>
      </c>
      <c r="E2164" s="440">
        <v>2500</v>
      </c>
      <c r="F2164" s="297" t="s">
        <v>3120</v>
      </c>
      <c r="G2164" s="297" t="s">
        <v>3121</v>
      </c>
      <c r="H2164" s="297" t="s">
        <v>1050</v>
      </c>
      <c r="I2164" s="431" t="s">
        <v>2059</v>
      </c>
      <c r="J2164" s="297" t="s">
        <v>1377</v>
      </c>
      <c r="K2164" s="130">
        <v>12</v>
      </c>
      <c r="L2164" s="130">
        <v>12</v>
      </c>
      <c r="M2164" s="307">
        <v>33213.54</v>
      </c>
      <c r="N2164" s="131"/>
      <c r="O2164" s="308"/>
      <c r="P2164" s="307"/>
      <c r="Q2164" s="308">
        <v>12</v>
      </c>
      <c r="R2164" s="308">
        <v>12</v>
      </c>
    </row>
    <row r="2165" spans="1:18" s="40" customFormat="1" ht="24" x14ac:dyDescent="0.2">
      <c r="A2165" s="322" t="s">
        <v>2048</v>
      </c>
      <c r="B2165" s="295" t="s">
        <v>8075</v>
      </c>
      <c r="C2165" s="297" t="s">
        <v>153</v>
      </c>
      <c r="D2165" s="297" t="s">
        <v>655</v>
      </c>
      <c r="E2165" s="440">
        <v>930</v>
      </c>
      <c r="F2165" s="297" t="s">
        <v>3122</v>
      </c>
      <c r="G2165" s="297" t="s">
        <v>3123</v>
      </c>
      <c r="H2165" s="297" t="s">
        <v>2111</v>
      </c>
      <c r="I2165" s="297" t="s">
        <v>2137</v>
      </c>
      <c r="J2165" s="297" t="s">
        <v>2111</v>
      </c>
      <c r="K2165" s="130">
        <v>12</v>
      </c>
      <c r="L2165" s="130">
        <v>12</v>
      </c>
      <c r="M2165" s="307">
        <v>12764.4</v>
      </c>
      <c r="N2165" s="131"/>
      <c r="O2165" s="308"/>
      <c r="P2165" s="307"/>
      <c r="Q2165" s="308">
        <v>12</v>
      </c>
      <c r="R2165" s="308">
        <v>12</v>
      </c>
    </row>
    <row r="2166" spans="1:18" s="40" customFormat="1" ht="24" x14ac:dyDescent="0.2">
      <c r="A2166" s="322" t="s">
        <v>2048</v>
      </c>
      <c r="B2166" s="295" t="s">
        <v>8075</v>
      </c>
      <c r="C2166" s="297" t="s">
        <v>153</v>
      </c>
      <c r="D2166" s="297" t="s">
        <v>682</v>
      </c>
      <c r="E2166" s="440">
        <v>6500</v>
      </c>
      <c r="F2166" s="297" t="s">
        <v>3124</v>
      </c>
      <c r="G2166" s="297" t="s">
        <v>3125</v>
      </c>
      <c r="H2166" s="297" t="s">
        <v>2066</v>
      </c>
      <c r="I2166" s="431" t="s">
        <v>2059</v>
      </c>
      <c r="J2166" s="297" t="s">
        <v>1377</v>
      </c>
      <c r="K2166" s="130">
        <v>12</v>
      </c>
      <c r="L2166" s="130">
        <v>12</v>
      </c>
      <c r="M2166" s="307">
        <v>81213.600000000006</v>
      </c>
      <c r="N2166" s="131"/>
      <c r="O2166" s="308"/>
      <c r="P2166" s="307"/>
      <c r="Q2166" s="308">
        <v>12</v>
      </c>
      <c r="R2166" s="308">
        <v>12</v>
      </c>
    </row>
    <row r="2167" spans="1:18" s="40" customFormat="1" ht="24" x14ac:dyDescent="0.2">
      <c r="A2167" s="322" t="s">
        <v>2048</v>
      </c>
      <c r="B2167" s="312" t="s">
        <v>8077</v>
      </c>
      <c r="C2167" s="297" t="s">
        <v>153</v>
      </c>
      <c r="D2167" s="297" t="s">
        <v>586</v>
      </c>
      <c r="E2167" s="440">
        <v>4000</v>
      </c>
      <c r="F2167" s="297" t="s">
        <v>3126</v>
      </c>
      <c r="G2167" s="297" t="s">
        <v>3127</v>
      </c>
      <c r="H2167" s="297" t="s">
        <v>586</v>
      </c>
      <c r="I2167" s="431" t="s">
        <v>2059</v>
      </c>
      <c r="J2167" s="297" t="s">
        <v>1377</v>
      </c>
      <c r="K2167" s="130">
        <v>4</v>
      </c>
      <c r="L2167" s="130">
        <v>4</v>
      </c>
      <c r="M2167" s="307">
        <v>17071.2</v>
      </c>
      <c r="N2167" s="131"/>
      <c r="O2167" s="308"/>
      <c r="P2167" s="307"/>
      <c r="Q2167" s="308">
        <v>12</v>
      </c>
      <c r="R2167" s="308">
        <v>12</v>
      </c>
    </row>
    <row r="2168" spans="1:18" s="40" customFormat="1" ht="24" x14ac:dyDescent="0.2">
      <c r="A2168" s="322" t="s">
        <v>2048</v>
      </c>
      <c r="B2168" s="312" t="s">
        <v>8077</v>
      </c>
      <c r="C2168" s="297" t="s">
        <v>153</v>
      </c>
      <c r="D2168" s="297" t="s">
        <v>682</v>
      </c>
      <c r="E2168" s="440">
        <v>8000</v>
      </c>
      <c r="F2168" s="297" t="s">
        <v>3128</v>
      </c>
      <c r="G2168" s="297" t="s">
        <v>3129</v>
      </c>
      <c r="H2168" s="297" t="s">
        <v>2066</v>
      </c>
      <c r="I2168" s="431" t="s">
        <v>2059</v>
      </c>
      <c r="J2168" s="297" t="s">
        <v>1377</v>
      </c>
      <c r="K2168" s="130">
        <v>3</v>
      </c>
      <c r="L2168" s="130">
        <v>3</v>
      </c>
      <c r="M2168" s="307">
        <v>24853.4</v>
      </c>
      <c r="N2168" s="131"/>
      <c r="O2168" s="308"/>
      <c r="P2168" s="307"/>
      <c r="Q2168" s="308">
        <v>12</v>
      </c>
      <c r="R2168" s="308">
        <v>12</v>
      </c>
    </row>
    <row r="2169" spans="1:18" s="40" customFormat="1" ht="24" x14ac:dyDescent="0.2">
      <c r="A2169" s="322" t="s">
        <v>2048</v>
      </c>
      <c r="B2169" s="295" t="s">
        <v>8075</v>
      </c>
      <c r="C2169" s="297" t="s">
        <v>153</v>
      </c>
      <c r="D2169" s="297" t="s">
        <v>586</v>
      </c>
      <c r="E2169" s="440">
        <v>2000</v>
      </c>
      <c r="F2169" s="297" t="s">
        <v>3130</v>
      </c>
      <c r="G2169" s="297" t="s">
        <v>3131</v>
      </c>
      <c r="H2169" s="297" t="s">
        <v>586</v>
      </c>
      <c r="I2169" s="431" t="s">
        <v>2059</v>
      </c>
      <c r="J2169" s="297" t="s">
        <v>1377</v>
      </c>
      <c r="K2169" s="130">
        <v>6</v>
      </c>
      <c r="L2169" s="130">
        <v>6</v>
      </c>
      <c r="M2169" s="307">
        <v>13380</v>
      </c>
      <c r="N2169" s="131"/>
      <c r="O2169" s="308"/>
      <c r="P2169" s="307"/>
      <c r="Q2169" s="308">
        <v>12</v>
      </c>
      <c r="R2169" s="308">
        <v>12</v>
      </c>
    </row>
    <row r="2170" spans="1:18" s="40" customFormat="1" ht="24" x14ac:dyDescent="0.2">
      <c r="A2170" s="322" t="s">
        <v>2048</v>
      </c>
      <c r="B2170" s="295" t="s">
        <v>8075</v>
      </c>
      <c r="C2170" s="297" t="s">
        <v>153</v>
      </c>
      <c r="D2170" s="297" t="s">
        <v>590</v>
      </c>
      <c r="E2170" s="440">
        <v>2000</v>
      </c>
      <c r="F2170" s="297" t="s">
        <v>3132</v>
      </c>
      <c r="G2170" s="297" t="s">
        <v>3133</v>
      </c>
      <c r="H2170" s="297" t="s">
        <v>2153</v>
      </c>
      <c r="I2170" s="431" t="s">
        <v>2059</v>
      </c>
      <c r="J2170" s="297" t="s">
        <v>1377</v>
      </c>
      <c r="K2170" s="130">
        <v>3</v>
      </c>
      <c r="L2170" s="130">
        <v>3</v>
      </c>
      <c r="M2170" s="307">
        <v>6828.1900000000005</v>
      </c>
      <c r="N2170" s="131"/>
      <c r="O2170" s="308"/>
      <c r="P2170" s="307"/>
      <c r="Q2170" s="308">
        <v>12</v>
      </c>
      <c r="R2170" s="308">
        <v>12</v>
      </c>
    </row>
    <row r="2171" spans="1:18" s="40" customFormat="1" ht="24" x14ac:dyDescent="0.2">
      <c r="A2171" s="322" t="s">
        <v>2048</v>
      </c>
      <c r="B2171" s="295" t="s">
        <v>8075</v>
      </c>
      <c r="C2171" s="297" t="s">
        <v>153</v>
      </c>
      <c r="D2171" s="297" t="s">
        <v>2150</v>
      </c>
      <c r="E2171" s="440">
        <v>2000</v>
      </c>
      <c r="F2171" s="297" t="s">
        <v>3134</v>
      </c>
      <c r="G2171" s="297" t="s">
        <v>3135</v>
      </c>
      <c r="H2171" s="297" t="s">
        <v>690</v>
      </c>
      <c r="I2171" s="431" t="s">
        <v>2059</v>
      </c>
      <c r="J2171" s="297" t="s">
        <v>1377</v>
      </c>
      <c r="K2171" s="130">
        <v>3</v>
      </c>
      <c r="L2171" s="130">
        <v>3</v>
      </c>
      <c r="M2171" s="307">
        <v>6840</v>
      </c>
      <c r="N2171" s="131"/>
      <c r="O2171" s="308"/>
      <c r="P2171" s="307"/>
      <c r="Q2171" s="308">
        <v>12</v>
      </c>
      <c r="R2171" s="308">
        <v>12</v>
      </c>
    </row>
    <row r="2172" spans="1:18" s="40" customFormat="1" ht="24" x14ac:dyDescent="0.2">
      <c r="A2172" s="322" t="s">
        <v>2048</v>
      </c>
      <c r="B2172" s="312" t="s">
        <v>8077</v>
      </c>
      <c r="C2172" s="297" t="s">
        <v>153</v>
      </c>
      <c r="D2172" s="297" t="s">
        <v>2053</v>
      </c>
      <c r="E2172" s="440">
        <v>1600</v>
      </c>
      <c r="F2172" s="297" t="s">
        <v>3136</v>
      </c>
      <c r="G2172" s="297" t="s">
        <v>3137</v>
      </c>
      <c r="H2172" s="297" t="s">
        <v>2424</v>
      </c>
      <c r="I2172" s="297" t="s">
        <v>2052</v>
      </c>
      <c r="J2172" s="297" t="s">
        <v>1377</v>
      </c>
      <c r="K2172" s="130">
        <v>1</v>
      </c>
      <c r="L2172" s="130">
        <v>1</v>
      </c>
      <c r="M2172" s="307">
        <v>1726</v>
      </c>
      <c r="N2172" s="131"/>
      <c r="O2172" s="308"/>
      <c r="P2172" s="307"/>
      <c r="Q2172" s="308">
        <v>12</v>
      </c>
      <c r="R2172" s="308">
        <v>12</v>
      </c>
    </row>
    <row r="2173" spans="1:18" s="40" customFormat="1" ht="24" x14ac:dyDescent="0.2">
      <c r="A2173" s="322" t="s">
        <v>2048</v>
      </c>
      <c r="B2173" s="295" t="s">
        <v>8075</v>
      </c>
      <c r="C2173" s="297" t="s">
        <v>153</v>
      </c>
      <c r="D2173" s="297" t="s">
        <v>866</v>
      </c>
      <c r="E2173" s="440">
        <v>2000</v>
      </c>
      <c r="F2173" s="297" t="s">
        <v>3138</v>
      </c>
      <c r="G2173" s="297" t="s">
        <v>3139</v>
      </c>
      <c r="H2173" s="297" t="s">
        <v>2058</v>
      </c>
      <c r="I2173" s="431" t="s">
        <v>2059</v>
      </c>
      <c r="J2173" s="297" t="s">
        <v>1377</v>
      </c>
      <c r="K2173" s="130">
        <v>12</v>
      </c>
      <c r="L2173" s="130">
        <v>12</v>
      </c>
      <c r="M2173" s="307">
        <v>26760</v>
      </c>
      <c r="N2173" s="131"/>
      <c r="O2173" s="308"/>
      <c r="P2173" s="307"/>
      <c r="Q2173" s="308">
        <v>12</v>
      </c>
      <c r="R2173" s="308">
        <v>12</v>
      </c>
    </row>
    <row r="2174" spans="1:18" s="40" customFormat="1" ht="24" x14ac:dyDescent="0.2">
      <c r="A2174" s="322" t="s">
        <v>2048</v>
      </c>
      <c r="B2174" s="295" t="s">
        <v>8075</v>
      </c>
      <c r="C2174" s="297" t="s">
        <v>153</v>
      </c>
      <c r="D2174" s="297" t="s">
        <v>579</v>
      </c>
      <c r="E2174" s="440">
        <v>1200</v>
      </c>
      <c r="F2174" s="297" t="s">
        <v>3140</v>
      </c>
      <c r="G2174" s="297" t="s">
        <v>3141</v>
      </c>
      <c r="H2174" s="297" t="s">
        <v>579</v>
      </c>
      <c r="I2174" s="297" t="s">
        <v>2052</v>
      </c>
      <c r="J2174" s="297" t="s">
        <v>1377</v>
      </c>
      <c r="K2174" s="130">
        <v>8</v>
      </c>
      <c r="L2174" s="130">
        <v>8</v>
      </c>
      <c r="M2174" s="307">
        <v>10555.71</v>
      </c>
      <c r="N2174" s="131"/>
      <c r="O2174" s="308"/>
      <c r="P2174" s="307"/>
      <c r="Q2174" s="308">
        <v>12</v>
      </c>
      <c r="R2174" s="308">
        <v>12</v>
      </c>
    </row>
    <row r="2175" spans="1:18" s="40" customFormat="1" ht="24" x14ac:dyDescent="0.2">
      <c r="A2175" s="322" t="s">
        <v>2048</v>
      </c>
      <c r="B2175" s="312" t="s">
        <v>8077</v>
      </c>
      <c r="C2175" s="297" t="s">
        <v>153</v>
      </c>
      <c r="D2175" s="297" t="s">
        <v>682</v>
      </c>
      <c r="E2175" s="440">
        <v>8000</v>
      </c>
      <c r="F2175" s="297" t="s">
        <v>3142</v>
      </c>
      <c r="G2175" s="297" t="s">
        <v>3143</v>
      </c>
      <c r="H2175" s="297" t="s">
        <v>2066</v>
      </c>
      <c r="I2175" s="431" t="s">
        <v>2059</v>
      </c>
      <c r="J2175" s="297" t="s">
        <v>1377</v>
      </c>
      <c r="K2175" s="130">
        <v>3</v>
      </c>
      <c r="L2175" s="130">
        <v>3</v>
      </c>
      <c r="M2175" s="307">
        <v>24653.4</v>
      </c>
      <c r="N2175" s="131"/>
      <c r="O2175" s="308"/>
      <c r="P2175" s="307"/>
      <c r="Q2175" s="308">
        <v>12</v>
      </c>
      <c r="R2175" s="308">
        <v>12</v>
      </c>
    </row>
    <row r="2176" spans="1:18" s="40" customFormat="1" ht="24" x14ac:dyDescent="0.2">
      <c r="A2176" s="322" t="s">
        <v>2048</v>
      </c>
      <c r="B2176" s="295" t="s">
        <v>8075</v>
      </c>
      <c r="C2176" s="297" t="s">
        <v>153</v>
      </c>
      <c r="D2176" s="297" t="s">
        <v>2290</v>
      </c>
      <c r="E2176" s="440">
        <v>2000</v>
      </c>
      <c r="F2176" s="297" t="s">
        <v>3144</v>
      </c>
      <c r="G2176" s="297" t="s">
        <v>1894</v>
      </c>
      <c r="H2176" s="297" t="s">
        <v>1050</v>
      </c>
      <c r="I2176" s="297" t="s">
        <v>2059</v>
      </c>
      <c r="J2176" s="297" t="s">
        <v>1377</v>
      </c>
      <c r="K2176" s="130">
        <v>1</v>
      </c>
      <c r="L2176" s="130">
        <v>1</v>
      </c>
      <c r="M2176" s="307">
        <v>2733.9300000000003</v>
      </c>
      <c r="N2176" s="131"/>
      <c r="O2176" s="308"/>
      <c r="P2176" s="307"/>
      <c r="Q2176" s="308">
        <v>12</v>
      </c>
      <c r="R2176" s="308">
        <v>12</v>
      </c>
    </row>
    <row r="2177" spans="1:18" s="40" customFormat="1" ht="24" x14ac:dyDescent="0.2">
      <c r="A2177" s="322" t="s">
        <v>2048</v>
      </c>
      <c r="B2177" s="295" t="s">
        <v>8075</v>
      </c>
      <c r="C2177" s="297" t="s">
        <v>153</v>
      </c>
      <c r="D2177" s="297" t="s">
        <v>579</v>
      </c>
      <c r="E2177" s="440">
        <v>1200</v>
      </c>
      <c r="F2177" s="297" t="s">
        <v>3145</v>
      </c>
      <c r="G2177" s="297" t="s">
        <v>3146</v>
      </c>
      <c r="H2177" s="297" t="s">
        <v>579</v>
      </c>
      <c r="I2177" s="431" t="s">
        <v>2052</v>
      </c>
      <c r="J2177" s="297" t="s">
        <v>1377</v>
      </c>
      <c r="K2177" s="130">
        <v>12</v>
      </c>
      <c r="L2177" s="130">
        <v>12</v>
      </c>
      <c r="M2177" s="307">
        <v>16296</v>
      </c>
      <c r="N2177" s="131"/>
      <c r="O2177" s="308"/>
      <c r="P2177" s="307"/>
      <c r="Q2177" s="308">
        <v>12</v>
      </c>
      <c r="R2177" s="308">
        <v>12</v>
      </c>
    </row>
    <row r="2178" spans="1:18" s="40" customFormat="1" ht="24" x14ac:dyDescent="0.2">
      <c r="A2178" s="322" t="s">
        <v>2048</v>
      </c>
      <c r="B2178" s="312" t="s">
        <v>8077</v>
      </c>
      <c r="C2178" s="297" t="s">
        <v>153</v>
      </c>
      <c r="D2178" s="297" t="s">
        <v>682</v>
      </c>
      <c r="E2178" s="440">
        <v>8000</v>
      </c>
      <c r="F2178" s="297" t="s">
        <v>3147</v>
      </c>
      <c r="G2178" s="297" t="s">
        <v>3148</v>
      </c>
      <c r="H2178" s="297" t="s">
        <v>2066</v>
      </c>
      <c r="I2178" s="431" t="s">
        <v>2059</v>
      </c>
      <c r="J2178" s="297" t="s">
        <v>314</v>
      </c>
      <c r="K2178" s="130">
        <v>6</v>
      </c>
      <c r="L2178" s="130">
        <v>6</v>
      </c>
      <c r="M2178" s="307">
        <v>49600.130000000005</v>
      </c>
      <c r="N2178" s="131"/>
      <c r="O2178" s="308"/>
      <c r="P2178" s="307"/>
      <c r="Q2178" s="308">
        <v>12</v>
      </c>
      <c r="R2178" s="308">
        <v>12</v>
      </c>
    </row>
    <row r="2179" spans="1:18" s="40" customFormat="1" ht="24" x14ac:dyDescent="0.2">
      <c r="A2179" s="322" t="s">
        <v>2048</v>
      </c>
      <c r="B2179" s="312" t="s">
        <v>8077</v>
      </c>
      <c r="C2179" s="297" t="s">
        <v>153</v>
      </c>
      <c r="D2179" s="297" t="s">
        <v>586</v>
      </c>
      <c r="E2179" s="440">
        <v>4000</v>
      </c>
      <c r="F2179" s="297" t="s">
        <v>3149</v>
      </c>
      <c r="G2179" s="297" t="s">
        <v>3150</v>
      </c>
      <c r="H2179" s="297" t="s">
        <v>586</v>
      </c>
      <c r="I2179" s="431" t="s">
        <v>2059</v>
      </c>
      <c r="J2179" s="297" t="s">
        <v>1377</v>
      </c>
      <c r="K2179" s="130">
        <v>11</v>
      </c>
      <c r="L2179" s="130">
        <v>11</v>
      </c>
      <c r="M2179" s="307">
        <v>46695.8</v>
      </c>
      <c r="N2179" s="131"/>
      <c r="O2179" s="308"/>
      <c r="P2179" s="307"/>
      <c r="Q2179" s="308">
        <v>12</v>
      </c>
      <c r="R2179" s="308">
        <v>12</v>
      </c>
    </row>
    <row r="2180" spans="1:18" s="40" customFormat="1" ht="24" x14ac:dyDescent="0.2">
      <c r="A2180" s="322" t="s">
        <v>2048</v>
      </c>
      <c r="B2180" s="312" t="s">
        <v>8077</v>
      </c>
      <c r="C2180" s="297" t="s">
        <v>153</v>
      </c>
      <c r="D2180" s="297" t="s">
        <v>586</v>
      </c>
      <c r="E2180" s="440">
        <v>4000</v>
      </c>
      <c r="F2180" s="297" t="s">
        <v>3151</v>
      </c>
      <c r="G2180" s="297" t="s">
        <v>3152</v>
      </c>
      <c r="H2180" s="297" t="s">
        <v>586</v>
      </c>
      <c r="I2180" s="431" t="s">
        <v>2059</v>
      </c>
      <c r="J2180" s="297" t="s">
        <v>1377</v>
      </c>
      <c r="K2180" s="130">
        <v>2</v>
      </c>
      <c r="L2180" s="130">
        <v>2</v>
      </c>
      <c r="M2180" s="307">
        <v>8535.6</v>
      </c>
      <c r="N2180" s="131"/>
      <c r="O2180" s="308"/>
      <c r="P2180" s="307"/>
      <c r="Q2180" s="308">
        <v>12</v>
      </c>
      <c r="R2180" s="308">
        <v>12</v>
      </c>
    </row>
    <row r="2181" spans="1:18" s="40" customFormat="1" ht="24" x14ac:dyDescent="0.2">
      <c r="A2181" s="322" t="s">
        <v>2048</v>
      </c>
      <c r="B2181" s="312" t="s">
        <v>8077</v>
      </c>
      <c r="C2181" s="297" t="s">
        <v>153</v>
      </c>
      <c r="D2181" s="297" t="s">
        <v>586</v>
      </c>
      <c r="E2181" s="440">
        <v>4000</v>
      </c>
      <c r="F2181" s="297" t="s">
        <v>3153</v>
      </c>
      <c r="G2181" s="297" t="s">
        <v>3154</v>
      </c>
      <c r="H2181" s="297" t="s">
        <v>586</v>
      </c>
      <c r="I2181" s="431" t="s">
        <v>2059</v>
      </c>
      <c r="J2181" s="297" t="s">
        <v>1377</v>
      </c>
      <c r="K2181" s="130">
        <v>1</v>
      </c>
      <c r="L2181" s="130">
        <v>1</v>
      </c>
      <c r="M2181" s="307">
        <v>4202.5</v>
      </c>
      <c r="N2181" s="131"/>
      <c r="O2181" s="308"/>
      <c r="P2181" s="307"/>
      <c r="Q2181" s="308">
        <v>12</v>
      </c>
      <c r="R2181" s="308">
        <v>12</v>
      </c>
    </row>
    <row r="2182" spans="1:18" s="40" customFormat="1" ht="24" x14ac:dyDescent="0.2">
      <c r="A2182" s="322" t="s">
        <v>2048</v>
      </c>
      <c r="B2182" s="312" t="s">
        <v>8077</v>
      </c>
      <c r="C2182" s="297" t="s">
        <v>153</v>
      </c>
      <c r="D2182" s="297" t="s">
        <v>586</v>
      </c>
      <c r="E2182" s="440">
        <v>4000</v>
      </c>
      <c r="F2182" s="297" t="s">
        <v>3155</v>
      </c>
      <c r="G2182" s="297" t="s">
        <v>3156</v>
      </c>
      <c r="H2182" s="297" t="s">
        <v>586</v>
      </c>
      <c r="I2182" s="297" t="s">
        <v>2059</v>
      </c>
      <c r="J2182" s="297" t="s">
        <v>1377</v>
      </c>
      <c r="K2182" s="130">
        <v>1</v>
      </c>
      <c r="L2182" s="130">
        <v>1</v>
      </c>
      <c r="M2182" s="307">
        <v>4217.8</v>
      </c>
      <c r="N2182" s="131"/>
      <c r="O2182" s="308"/>
      <c r="P2182" s="307"/>
      <c r="Q2182" s="308">
        <v>12</v>
      </c>
      <c r="R2182" s="308">
        <v>12</v>
      </c>
    </row>
    <row r="2183" spans="1:18" s="40" customFormat="1" ht="24" x14ac:dyDescent="0.2">
      <c r="A2183" s="322" t="s">
        <v>2048</v>
      </c>
      <c r="B2183" s="312" t="s">
        <v>8077</v>
      </c>
      <c r="C2183" s="297" t="s">
        <v>153</v>
      </c>
      <c r="D2183" s="297" t="s">
        <v>586</v>
      </c>
      <c r="E2183" s="440">
        <v>4000</v>
      </c>
      <c r="F2183" s="297" t="s">
        <v>3155</v>
      </c>
      <c r="G2183" s="297" t="s">
        <v>3157</v>
      </c>
      <c r="H2183" s="297" t="s">
        <v>586</v>
      </c>
      <c r="I2183" s="297" t="s">
        <v>2059</v>
      </c>
      <c r="J2183" s="297" t="s">
        <v>1377</v>
      </c>
      <c r="K2183" s="130">
        <v>3</v>
      </c>
      <c r="L2183" s="130">
        <v>3</v>
      </c>
      <c r="M2183" s="307">
        <v>12653.4</v>
      </c>
      <c r="N2183" s="131"/>
      <c r="O2183" s="308"/>
      <c r="P2183" s="307"/>
      <c r="Q2183" s="308">
        <v>12</v>
      </c>
      <c r="R2183" s="308">
        <v>12</v>
      </c>
    </row>
    <row r="2184" spans="1:18" s="40" customFormat="1" ht="24" x14ac:dyDescent="0.2">
      <c r="A2184" s="322" t="s">
        <v>2048</v>
      </c>
      <c r="B2184" s="295" t="s">
        <v>8075</v>
      </c>
      <c r="C2184" s="297" t="s">
        <v>153</v>
      </c>
      <c r="D2184" s="297" t="s">
        <v>586</v>
      </c>
      <c r="E2184" s="440">
        <v>2200</v>
      </c>
      <c r="F2184" s="297" t="s">
        <v>3158</v>
      </c>
      <c r="G2184" s="297" t="s">
        <v>3159</v>
      </c>
      <c r="H2184" s="297" t="s">
        <v>586</v>
      </c>
      <c r="I2184" s="431" t="s">
        <v>2059</v>
      </c>
      <c r="J2184" s="297" t="s">
        <v>1377</v>
      </c>
      <c r="K2184" s="130">
        <v>1</v>
      </c>
      <c r="L2184" s="130">
        <v>1</v>
      </c>
      <c r="M2184" s="307">
        <v>2315.1999999999998</v>
      </c>
      <c r="N2184" s="131"/>
      <c r="O2184" s="308"/>
      <c r="P2184" s="307"/>
      <c r="Q2184" s="308">
        <v>12</v>
      </c>
      <c r="R2184" s="308">
        <v>12</v>
      </c>
    </row>
    <row r="2185" spans="1:18" s="40" customFormat="1" ht="24" x14ac:dyDescent="0.2">
      <c r="A2185" s="322" t="s">
        <v>2048</v>
      </c>
      <c r="B2185" s="295" t="s">
        <v>8075</v>
      </c>
      <c r="C2185" s="297" t="s">
        <v>153</v>
      </c>
      <c r="D2185" s="297" t="s">
        <v>2088</v>
      </c>
      <c r="E2185" s="440">
        <v>2200</v>
      </c>
      <c r="F2185" s="297" t="s">
        <v>3160</v>
      </c>
      <c r="G2185" s="297" t="s">
        <v>3161</v>
      </c>
      <c r="H2185" s="297" t="s">
        <v>2088</v>
      </c>
      <c r="I2185" s="431" t="s">
        <v>2059</v>
      </c>
      <c r="J2185" s="297" t="s">
        <v>1377</v>
      </c>
      <c r="K2185" s="130">
        <v>12</v>
      </c>
      <c r="L2185" s="130">
        <v>12</v>
      </c>
      <c r="M2185" s="307">
        <v>29376</v>
      </c>
      <c r="N2185" s="131"/>
      <c r="O2185" s="308"/>
      <c r="P2185" s="307"/>
      <c r="Q2185" s="308">
        <v>12</v>
      </c>
      <c r="R2185" s="308">
        <v>12</v>
      </c>
    </row>
    <row r="2186" spans="1:18" s="40" customFormat="1" ht="24" x14ac:dyDescent="0.2">
      <c r="A2186" s="322" t="s">
        <v>2048</v>
      </c>
      <c r="B2186" s="312" t="s">
        <v>8077</v>
      </c>
      <c r="C2186" s="297" t="s">
        <v>153</v>
      </c>
      <c r="D2186" s="297" t="s">
        <v>597</v>
      </c>
      <c r="E2186" s="440">
        <v>4000</v>
      </c>
      <c r="F2186" s="297" t="s">
        <v>3162</v>
      </c>
      <c r="G2186" s="297" t="s">
        <v>3163</v>
      </c>
      <c r="H2186" s="297" t="s">
        <v>2088</v>
      </c>
      <c r="I2186" s="431" t="s">
        <v>2059</v>
      </c>
      <c r="J2186" s="297" t="s">
        <v>1377</v>
      </c>
      <c r="K2186" s="130">
        <v>8</v>
      </c>
      <c r="L2186" s="130">
        <v>8</v>
      </c>
      <c r="M2186" s="307">
        <v>34199.060000000005</v>
      </c>
      <c r="N2186" s="131"/>
      <c r="O2186" s="308"/>
      <c r="P2186" s="307"/>
      <c r="Q2186" s="308">
        <v>12</v>
      </c>
      <c r="R2186" s="308">
        <v>12</v>
      </c>
    </row>
    <row r="2187" spans="1:18" s="40" customFormat="1" ht="24" x14ac:dyDescent="0.2">
      <c r="A2187" s="322" t="s">
        <v>2048</v>
      </c>
      <c r="B2187" s="295" t="s">
        <v>8075</v>
      </c>
      <c r="C2187" s="297" t="s">
        <v>153</v>
      </c>
      <c r="D2187" s="297" t="s">
        <v>2162</v>
      </c>
      <c r="E2187" s="440">
        <v>1800</v>
      </c>
      <c r="F2187" s="297" t="s">
        <v>3164</v>
      </c>
      <c r="G2187" s="297" t="s">
        <v>3165</v>
      </c>
      <c r="H2187" s="297" t="s">
        <v>579</v>
      </c>
      <c r="I2187" s="431" t="s">
        <v>2052</v>
      </c>
      <c r="J2187" s="297" t="s">
        <v>1377</v>
      </c>
      <c r="K2187" s="130">
        <v>8</v>
      </c>
      <c r="L2187" s="130">
        <v>8</v>
      </c>
      <c r="M2187" s="307">
        <v>15996</v>
      </c>
      <c r="N2187" s="131"/>
      <c r="O2187" s="308"/>
      <c r="P2187" s="307"/>
      <c r="Q2187" s="308">
        <v>12</v>
      </c>
      <c r="R2187" s="308">
        <v>12</v>
      </c>
    </row>
    <row r="2188" spans="1:18" s="40" customFormat="1" ht="24" x14ac:dyDescent="0.2">
      <c r="A2188" s="322" t="s">
        <v>2048</v>
      </c>
      <c r="B2188" s="295" t="s">
        <v>8075</v>
      </c>
      <c r="C2188" s="297" t="s">
        <v>153</v>
      </c>
      <c r="D2188" s="297" t="s">
        <v>656</v>
      </c>
      <c r="E2188" s="440">
        <v>2000</v>
      </c>
      <c r="F2188" s="297" t="s">
        <v>3166</v>
      </c>
      <c r="G2188" s="297" t="s">
        <v>3167</v>
      </c>
      <c r="H2188" s="297" t="s">
        <v>656</v>
      </c>
      <c r="I2188" s="297" t="s">
        <v>2059</v>
      </c>
      <c r="J2188" s="297" t="s">
        <v>1377</v>
      </c>
      <c r="K2188" s="130">
        <v>5</v>
      </c>
      <c r="L2188" s="130">
        <v>5</v>
      </c>
      <c r="M2188" s="307">
        <v>10835.2</v>
      </c>
      <c r="N2188" s="131"/>
      <c r="O2188" s="308"/>
      <c r="P2188" s="307"/>
      <c r="Q2188" s="308">
        <v>12</v>
      </c>
      <c r="R2188" s="308">
        <v>12</v>
      </c>
    </row>
    <row r="2189" spans="1:18" s="40" customFormat="1" ht="24" x14ac:dyDescent="0.2">
      <c r="A2189" s="322" t="s">
        <v>2048</v>
      </c>
      <c r="B2189" s="295" t="s">
        <v>8075</v>
      </c>
      <c r="C2189" s="297" t="s">
        <v>153</v>
      </c>
      <c r="D2189" s="297" t="s">
        <v>679</v>
      </c>
      <c r="E2189" s="440">
        <v>2500</v>
      </c>
      <c r="F2189" s="297" t="s">
        <v>3168</v>
      </c>
      <c r="G2189" s="297" t="s">
        <v>3169</v>
      </c>
      <c r="H2189" s="297" t="s">
        <v>2075</v>
      </c>
      <c r="I2189" s="431" t="s">
        <v>2059</v>
      </c>
      <c r="J2189" s="297" t="s">
        <v>1377</v>
      </c>
      <c r="K2189" s="130">
        <v>12</v>
      </c>
      <c r="L2189" s="130">
        <v>12</v>
      </c>
      <c r="M2189" s="307">
        <v>33213.599999999999</v>
      </c>
      <c r="N2189" s="131"/>
      <c r="O2189" s="308"/>
      <c r="P2189" s="307"/>
      <c r="Q2189" s="308">
        <v>12</v>
      </c>
      <c r="R2189" s="308">
        <v>12</v>
      </c>
    </row>
    <row r="2190" spans="1:18" s="40" customFormat="1" ht="24" x14ac:dyDescent="0.2">
      <c r="A2190" s="322" t="s">
        <v>2048</v>
      </c>
      <c r="B2190" s="295" t="s">
        <v>8075</v>
      </c>
      <c r="C2190" s="297" t="s">
        <v>153</v>
      </c>
      <c r="D2190" s="297" t="s">
        <v>655</v>
      </c>
      <c r="E2190" s="440">
        <v>930</v>
      </c>
      <c r="F2190" s="297" t="s">
        <v>3170</v>
      </c>
      <c r="G2190" s="297" t="s">
        <v>3171</v>
      </c>
      <c r="H2190" s="297" t="s">
        <v>579</v>
      </c>
      <c r="I2190" s="431" t="s">
        <v>2052</v>
      </c>
      <c r="J2190" s="297" t="s">
        <v>1377</v>
      </c>
      <c r="K2190" s="130">
        <v>12</v>
      </c>
      <c r="L2190" s="130">
        <v>12</v>
      </c>
      <c r="M2190" s="307">
        <v>12764.4</v>
      </c>
      <c r="N2190" s="131"/>
      <c r="O2190" s="308"/>
      <c r="P2190" s="307"/>
      <c r="Q2190" s="308">
        <v>12</v>
      </c>
      <c r="R2190" s="308">
        <v>12</v>
      </c>
    </row>
    <row r="2191" spans="1:18" s="40" customFormat="1" ht="24" x14ac:dyDescent="0.2">
      <c r="A2191" s="322" t="s">
        <v>2048</v>
      </c>
      <c r="B2191" s="312" t="s">
        <v>8077</v>
      </c>
      <c r="C2191" s="297" t="s">
        <v>153</v>
      </c>
      <c r="D2191" s="297" t="s">
        <v>586</v>
      </c>
      <c r="E2191" s="440">
        <v>4000</v>
      </c>
      <c r="F2191" s="297" t="s">
        <v>3172</v>
      </c>
      <c r="G2191" s="297" t="s">
        <v>3173</v>
      </c>
      <c r="H2191" s="297" t="s">
        <v>586</v>
      </c>
      <c r="I2191" s="431" t="s">
        <v>2059</v>
      </c>
      <c r="J2191" s="297" t="s">
        <v>1377</v>
      </c>
      <c r="K2191" s="130">
        <v>3</v>
      </c>
      <c r="L2191" s="130">
        <v>3</v>
      </c>
      <c r="M2191" s="307">
        <v>12853.4</v>
      </c>
      <c r="N2191" s="131"/>
      <c r="O2191" s="308"/>
      <c r="P2191" s="307"/>
      <c r="Q2191" s="308">
        <v>12</v>
      </c>
      <c r="R2191" s="308">
        <v>12</v>
      </c>
    </row>
    <row r="2192" spans="1:18" s="40" customFormat="1" ht="24" x14ac:dyDescent="0.2">
      <c r="A2192" s="322" t="s">
        <v>2048</v>
      </c>
      <c r="B2192" s="312" t="s">
        <v>8077</v>
      </c>
      <c r="C2192" s="297" t="s">
        <v>153</v>
      </c>
      <c r="D2192" s="297" t="s">
        <v>586</v>
      </c>
      <c r="E2192" s="440">
        <v>4000</v>
      </c>
      <c r="F2192" s="297" t="s">
        <v>3174</v>
      </c>
      <c r="G2192" s="297" t="s">
        <v>3175</v>
      </c>
      <c r="H2192" s="297" t="s">
        <v>586</v>
      </c>
      <c r="I2192" s="297" t="s">
        <v>2059</v>
      </c>
      <c r="J2192" s="297" t="s">
        <v>1377</v>
      </c>
      <c r="K2192" s="130">
        <v>1</v>
      </c>
      <c r="L2192" s="130">
        <v>1</v>
      </c>
      <c r="M2192" s="307">
        <v>4092.9</v>
      </c>
      <c r="N2192" s="131"/>
      <c r="O2192" s="308"/>
      <c r="P2192" s="307"/>
      <c r="Q2192" s="308">
        <v>12</v>
      </c>
      <c r="R2192" s="308">
        <v>12</v>
      </c>
    </row>
    <row r="2193" spans="1:18" s="40" customFormat="1" ht="24" x14ac:dyDescent="0.2">
      <c r="A2193" s="322" t="s">
        <v>2048</v>
      </c>
      <c r="B2193" s="295" t="s">
        <v>8075</v>
      </c>
      <c r="C2193" s="297" t="s">
        <v>153</v>
      </c>
      <c r="D2193" s="297" t="s">
        <v>586</v>
      </c>
      <c r="E2193" s="440">
        <v>2000</v>
      </c>
      <c r="F2193" s="297" t="s">
        <v>3176</v>
      </c>
      <c r="G2193" s="297" t="s">
        <v>3177</v>
      </c>
      <c r="H2193" s="297" t="s">
        <v>586</v>
      </c>
      <c r="I2193" s="431" t="s">
        <v>2059</v>
      </c>
      <c r="J2193" s="297" t="s">
        <v>1377</v>
      </c>
      <c r="K2193" s="130">
        <v>12</v>
      </c>
      <c r="L2193" s="130">
        <v>12</v>
      </c>
      <c r="M2193" s="307">
        <v>26760</v>
      </c>
      <c r="N2193" s="131"/>
      <c r="O2193" s="308"/>
      <c r="P2193" s="307"/>
      <c r="Q2193" s="308">
        <v>12</v>
      </c>
      <c r="R2193" s="308">
        <v>12</v>
      </c>
    </row>
    <row r="2194" spans="1:18" s="40" customFormat="1" ht="24" x14ac:dyDescent="0.2">
      <c r="A2194" s="322" t="s">
        <v>2048</v>
      </c>
      <c r="B2194" s="312" t="s">
        <v>8077</v>
      </c>
      <c r="C2194" s="297" t="s">
        <v>153</v>
      </c>
      <c r="D2194" s="297" t="s">
        <v>682</v>
      </c>
      <c r="E2194" s="440">
        <v>8000</v>
      </c>
      <c r="F2194" s="297" t="s">
        <v>3178</v>
      </c>
      <c r="G2194" s="297" t="s">
        <v>3179</v>
      </c>
      <c r="H2194" s="297" t="s">
        <v>2066</v>
      </c>
      <c r="I2194" s="431" t="s">
        <v>2059</v>
      </c>
      <c r="J2194" s="297" t="s">
        <v>1377</v>
      </c>
      <c r="K2194" s="130">
        <v>8</v>
      </c>
      <c r="L2194" s="130">
        <v>8</v>
      </c>
      <c r="M2194" s="307">
        <v>66189.06</v>
      </c>
      <c r="N2194" s="131"/>
      <c r="O2194" s="308"/>
      <c r="P2194" s="307"/>
      <c r="Q2194" s="308">
        <v>12</v>
      </c>
      <c r="R2194" s="308">
        <v>12</v>
      </c>
    </row>
    <row r="2195" spans="1:18" s="40" customFormat="1" ht="24" x14ac:dyDescent="0.2">
      <c r="A2195" s="322" t="s">
        <v>2048</v>
      </c>
      <c r="B2195" s="295" t="s">
        <v>8075</v>
      </c>
      <c r="C2195" s="297" t="s">
        <v>153</v>
      </c>
      <c r="D2195" s="297" t="s">
        <v>2162</v>
      </c>
      <c r="E2195" s="440">
        <v>1500</v>
      </c>
      <c r="F2195" s="297" t="s">
        <v>3180</v>
      </c>
      <c r="G2195" s="297" t="s">
        <v>1997</v>
      </c>
      <c r="H2195" s="297" t="s">
        <v>1050</v>
      </c>
      <c r="I2195" s="431" t="s">
        <v>2059</v>
      </c>
      <c r="J2195" s="297" t="s">
        <v>314</v>
      </c>
      <c r="K2195" s="130">
        <v>2</v>
      </c>
      <c r="L2195" s="130">
        <v>2</v>
      </c>
      <c r="M2195" s="307">
        <v>3570</v>
      </c>
      <c r="N2195" s="131"/>
      <c r="O2195" s="308"/>
      <c r="P2195" s="307"/>
      <c r="Q2195" s="308">
        <v>12</v>
      </c>
      <c r="R2195" s="308">
        <v>12</v>
      </c>
    </row>
    <row r="2196" spans="1:18" s="40" customFormat="1" ht="24" x14ac:dyDescent="0.2">
      <c r="A2196" s="322" t="s">
        <v>2048</v>
      </c>
      <c r="B2196" s="295" t="s">
        <v>8075</v>
      </c>
      <c r="C2196" s="297" t="s">
        <v>153</v>
      </c>
      <c r="D2196" s="297" t="s">
        <v>655</v>
      </c>
      <c r="E2196" s="440">
        <v>1500</v>
      </c>
      <c r="F2196" s="297" t="s">
        <v>3181</v>
      </c>
      <c r="G2196" s="297" t="s">
        <v>3182</v>
      </c>
      <c r="H2196" s="297" t="s">
        <v>2111</v>
      </c>
      <c r="I2196" s="297" t="s">
        <v>2137</v>
      </c>
      <c r="J2196" s="297" t="s">
        <v>2111</v>
      </c>
      <c r="K2196" s="130">
        <v>12</v>
      </c>
      <c r="L2196" s="130">
        <v>12</v>
      </c>
      <c r="M2196" s="307">
        <v>20220</v>
      </c>
      <c r="N2196" s="131"/>
      <c r="O2196" s="308"/>
      <c r="P2196" s="307"/>
      <c r="Q2196" s="308">
        <v>12</v>
      </c>
      <c r="R2196" s="308">
        <v>12</v>
      </c>
    </row>
    <row r="2197" spans="1:18" s="40" customFormat="1" ht="24" x14ac:dyDescent="0.2">
      <c r="A2197" s="322" t="s">
        <v>2048</v>
      </c>
      <c r="B2197" s="295" t="s">
        <v>8075</v>
      </c>
      <c r="C2197" s="297" t="s">
        <v>153</v>
      </c>
      <c r="D2197" s="297" t="s">
        <v>579</v>
      </c>
      <c r="E2197" s="440">
        <v>1200</v>
      </c>
      <c r="F2197" s="297" t="s">
        <v>3183</v>
      </c>
      <c r="G2197" s="297" t="s">
        <v>3184</v>
      </c>
      <c r="H2197" s="297" t="s">
        <v>579</v>
      </c>
      <c r="I2197" s="431" t="s">
        <v>2052</v>
      </c>
      <c r="J2197" s="297" t="s">
        <v>1377</v>
      </c>
      <c r="K2197" s="130">
        <v>12</v>
      </c>
      <c r="L2197" s="130">
        <v>12</v>
      </c>
      <c r="M2197" s="307">
        <v>16296</v>
      </c>
      <c r="N2197" s="131"/>
      <c r="O2197" s="308"/>
      <c r="P2197" s="307"/>
      <c r="Q2197" s="308">
        <v>12</v>
      </c>
      <c r="R2197" s="308">
        <v>12</v>
      </c>
    </row>
    <row r="2198" spans="1:18" s="40" customFormat="1" ht="24" x14ac:dyDescent="0.2">
      <c r="A2198" s="322" t="s">
        <v>2048</v>
      </c>
      <c r="B2198" s="312" t="s">
        <v>8077</v>
      </c>
      <c r="C2198" s="297" t="s">
        <v>153</v>
      </c>
      <c r="D2198" s="297" t="s">
        <v>586</v>
      </c>
      <c r="E2198" s="440">
        <v>4000</v>
      </c>
      <c r="F2198" s="297" t="s">
        <v>3185</v>
      </c>
      <c r="G2198" s="297" t="s">
        <v>3186</v>
      </c>
      <c r="H2198" s="297" t="s">
        <v>586</v>
      </c>
      <c r="I2198" s="431" t="s">
        <v>2059</v>
      </c>
      <c r="J2198" s="297" t="s">
        <v>1377</v>
      </c>
      <c r="K2198" s="130">
        <v>8</v>
      </c>
      <c r="L2198" s="130">
        <v>8</v>
      </c>
      <c r="M2198" s="307">
        <v>34199.060000000005</v>
      </c>
      <c r="N2198" s="131"/>
      <c r="O2198" s="308"/>
      <c r="P2198" s="307"/>
      <c r="Q2198" s="308">
        <v>12</v>
      </c>
      <c r="R2198" s="308">
        <v>12</v>
      </c>
    </row>
    <row r="2199" spans="1:18" s="40" customFormat="1" ht="24" x14ac:dyDescent="0.2">
      <c r="A2199" s="322" t="s">
        <v>2048</v>
      </c>
      <c r="B2199" s="295" t="s">
        <v>8075</v>
      </c>
      <c r="C2199" s="297" t="s">
        <v>153</v>
      </c>
      <c r="D2199" s="297" t="s">
        <v>579</v>
      </c>
      <c r="E2199" s="440">
        <v>1800</v>
      </c>
      <c r="F2199" s="297" t="s">
        <v>3187</v>
      </c>
      <c r="G2199" s="297" t="s">
        <v>3188</v>
      </c>
      <c r="H2199" s="297" t="s">
        <v>579</v>
      </c>
      <c r="I2199" s="431" t="s">
        <v>2052</v>
      </c>
      <c r="J2199" s="297" t="s">
        <v>1377</v>
      </c>
      <c r="K2199" s="130">
        <v>12</v>
      </c>
      <c r="L2199" s="130">
        <v>12</v>
      </c>
      <c r="M2199" s="307">
        <v>23647.55</v>
      </c>
      <c r="N2199" s="131"/>
      <c r="O2199" s="308"/>
      <c r="P2199" s="307"/>
      <c r="Q2199" s="308">
        <v>12</v>
      </c>
      <c r="R2199" s="308">
        <v>12</v>
      </c>
    </row>
    <row r="2200" spans="1:18" s="40" customFormat="1" ht="24" x14ac:dyDescent="0.2">
      <c r="A2200" s="322" t="s">
        <v>2048</v>
      </c>
      <c r="B2200" s="295" t="s">
        <v>8075</v>
      </c>
      <c r="C2200" s="297" t="s">
        <v>153</v>
      </c>
      <c r="D2200" s="297" t="s">
        <v>579</v>
      </c>
      <c r="E2200" s="440">
        <v>1200</v>
      </c>
      <c r="F2200" s="297" t="s">
        <v>3189</v>
      </c>
      <c r="G2200" s="297" t="s">
        <v>3190</v>
      </c>
      <c r="H2200" s="297" t="s">
        <v>579</v>
      </c>
      <c r="I2200" s="431" t="s">
        <v>2052</v>
      </c>
      <c r="J2200" s="297" t="s">
        <v>1377</v>
      </c>
      <c r="K2200" s="130">
        <v>12</v>
      </c>
      <c r="L2200" s="130">
        <v>12</v>
      </c>
      <c r="M2200" s="307">
        <v>16296</v>
      </c>
      <c r="N2200" s="131"/>
      <c r="O2200" s="308"/>
      <c r="P2200" s="307"/>
      <c r="Q2200" s="308">
        <v>12</v>
      </c>
      <c r="R2200" s="308">
        <v>12</v>
      </c>
    </row>
    <row r="2201" spans="1:18" s="40" customFormat="1" ht="24" x14ac:dyDescent="0.2">
      <c r="A2201" s="322" t="s">
        <v>2048</v>
      </c>
      <c r="B2201" s="295" t="s">
        <v>8075</v>
      </c>
      <c r="C2201" s="297" t="s">
        <v>153</v>
      </c>
      <c r="D2201" s="297" t="s">
        <v>579</v>
      </c>
      <c r="E2201" s="440">
        <v>1100</v>
      </c>
      <c r="F2201" s="297" t="s">
        <v>3191</v>
      </c>
      <c r="G2201" s="297" t="s">
        <v>3192</v>
      </c>
      <c r="H2201" s="297" t="s">
        <v>579</v>
      </c>
      <c r="I2201" s="431" t="s">
        <v>2052</v>
      </c>
      <c r="J2201" s="297" t="s">
        <v>1377</v>
      </c>
      <c r="K2201" s="130">
        <v>12</v>
      </c>
      <c r="L2201" s="130">
        <v>12</v>
      </c>
      <c r="M2201" s="307">
        <v>14988</v>
      </c>
      <c r="N2201" s="131"/>
      <c r="O2201" s="308"/>
      <c r="P2201" s="307"/>
      <c r="Q2201" s="308">
        <v>12</v>
      </c>
      <c r="R2201" s="308">
        <v>12</v>
      </c>
    </row>
    <row r="2202" spans="1:18" s="40" customFormat="1" ht="24" x14ac:dyDescent="0.2">
      <c r="A2202" s="322" t="s">
        <v>2048</v>
      </c>
      <c r="B2202" s="312" t="s">
        <v>8077</v>
      </c>
      <c r="C2202" s="297" t="s">
        <v>153</v>
      </c>
      <c r="D2202" s="297" t="s">
        <v>579</v>
      </c>
      <c r="E2202" s="440">
        <v>2500</v>
      </c>
      <c r="F2202" s="297" t="s">
        <v>3193</v>
      </c>
      <c r="G2202" s="297" t="s">
        <v>3194</v>
      </c>
      <c r="H2202" s="297" t="s">
        <v>579</v>
      </c>
      <c r="I2202" s="431" t="s">
        <v>2052</v>
      </c>
      <c r="J2202" s="297" t="s">
        <v>1377</v>
      </c>
      <c r="K2202" s="130">
        <v>9</v>
      </c>
      <c r="L2202" s="130">
        <v>9</v>
      </c>
      <c r="M2202" s="307">
        <v>27497.730000000003</v>
      </c>
      <c r="N2202" s="131"/>
      <c r="O2202" s="308"/>
      <c r="P2202" s="307"/>
      <c r="Q2202" s="308">
        <v>12</v>
      </c>
      <c r="R2202" s="308">
        <v>12</v>
      </c>
    </row>
    <row r="2203" spans="1:18" s="40" customFormat="1" ht="24" x14ac:dyDescent="0.2">
      <c r="A2203" s="322" t="s">
        <v>2048</v>
      </c>
      <c r="B2203" s="312" t="s">
        <v>8077</v>
      </c>
      <c r="C2203" s="297" t="s">
        <v>153</v>
      </c>
      <c r="D2203" s="297" t="s">
        <v>682</v>
      </c>
      <c r="E2203" s="440">
        <v>8000</v>
      </c>
      <c r="F2203" s="297" t="s">
        <v>3195</v>
      </c>
      <c r="G2203" s="297" t="s">
        <v>3196</v>
      </c>
      <c r="H2203" s="297" t="s">
        <v>682</v>
      </c>
      <c r="I2203" s="431" t="s">
        <v>2059</v>
      </c>
      <c r="J2203" s="297" t="s">
        <v>1377</v>
      </c>
      <c r="K2203" s="130">
        <v>2</v>
      </c>
      <c r="L2203" s="130">
        <v>2</v>
      </c>
      <c r="M2203" s="307">
        <v>16390.599999999999</v>
      </c>
      <c r="N2203" s="131"/>
      <c r="O2203" s="308"/>
      <c r="P2203" s="307"/>
      <c r="Q2203" s="308">
        <v>12</v>
      </c>
      <c r="R2203" s="308">
        <v>12</v>
      </c>
    </row>
    <row r="2204" spans="1:18" s="40" customFormat="1" ht="24" x14ac:dyDescent="0.2">
      <c r="A2204" s="322" t="s">
        <v>2048</v>
      </c>
      <c r="B2204" s="295" t="s">
        <v>8075</v>
      </c>
      <c r="C2204" s="297" t="s">
        <v>153</v>
      </c>
      <c r="D2204" s="297" t="s">
        <v>586</v>
      </c>
      <c r="E2204" s="440">
        <v>2400</v>
      </c>
      <c r="F2204" s="297" t="s">
        <v>3197</v>
      </c>
      <c r="G2204" s="297" t="s">
        <v>3198</v>
      </c>
      <c r="H2204" s="297" t="s">
        <v>586</v>
      </c>
      <c r="I2204" s="297" t="s">
        <v>2059</v>
      </c>
      <c r="J2204" s="297" t="s">
        <v>1377</v>
      </c>
      <c r="K2204" s="130">
        <v>1</v>
      </c>
      <c r="L2204" s="130">
        <v>1</v>
      </c>
      <c r="M2204" s="307">
        <v>2616</v>
      </c>
      <c r="N2204" s="131"/>
      <c r="O2204" s="308"/>
      <c r="P2204" s="307"/>
      <c r="Q2204" s="308">
        <v>12</v>
      </c>
      <c r="R2204" s="308">
        <v>12</v>
      </c>
    </row>
    <row r="2205" spans="1:18" s="40" customFormat="1" ht="24" x14ac:dyDescent="0.2">
      <c r="A2205" s="322" t="s">
        <v>2048</v>
      </c>
      <c r="B2205" s="295" t="s">
        <v>8075</v>
      </c>
      <c r="C2205" s="297" t="s">
        <v>153</v>
      </c>
      <c r="D2205" s="297" t="s">
        <v>586</v>
      </c>
      <c r="E2205" s="440">
        <v>2500</v>
      </c>
      <c r="F2205" s="297" t="s">
        <v>3199</v>
      </c>
      <c r="G2205" s="297" t="s">
        <v>3200</v>
      </c>
      <c r="H2205" s="297" t="s">
        <v>586</v>
      </c>
      <c r="I2205" s="431" t="s">
        <v>2059</v>
      </c>
      <c r="J2205" s="297" t="s">
        <v>1377</v>
      </c>
      <c r="K2205" s="130">
        <v>12</v>
      </c>
      <c r="L2205" s="130">
        <v>12</v>
      </c>
      <c r="M2205" s="307">
        <v>33213.480000000003</v>
      </c>
      <c r="N2205" s="131"/>
      <c r="O2205" s="308"/>
      <c r="P2205" s="307"/>
      <c r="Q2205" s="308">
        <v>12</v>
      </c>
      <c r="R2205" s="308">
        <v>12</v>
      </c>
    </row>
    <row r="2206" spans="1:18" s="40" customFormat="1" ht="24" x14ac:dyDescent="0.2">
      <c r="A2206" s="322" t="s">
        <v>2048</v>
      </c>
      <c r="B2206" s="295" t="s">
        <v>8075</v>
      </c>
      <c r="C2206" s="297" t="s">
        <v>153</v>
      </c>
      <c r="D2206" s="297" t="s">
        <v>586</v>
      </c>
      <c r="E2206" s="440">
        <v>2200</v>
      </c>
      <c r="F2206" s="297" t="s">
        <v>3201</v>
      </c>
      <c r="G2206" s="297" t="s">
        <v>3202</v>
      </c>
      <c r="H2206" s="297" t="s">
        <v>586</v>
      </c>
      <c r="I2206" s="431" t="s">
        <v>2059</v>
      </c>
      <c r="J2206" s="297" t="s">
        <v>1377</v>
      </c>
      <c r="K2206" s="130">
        <v>1</v>
      </c>
      <c r="L2206" s="130">
        <v>1</v>
      </c>
      <c r="M2206" s="307">
        <v>2329.6</v>
      </c>
      <c r="N2206" s="131"/>
      <c r="O2206" s="308"/>
      <c r="P2206" s="307"/>
      <c r="Q2206" s="308">
        <v>12</v>
      </c>
      <c r="R2206" s="308">
        <v>12</v>
      </c>
    </row>
    <row r="2207" spans="1:18" s="40" customFormat="1" ht="24" x14ac:dyDescent="0.2">
      <c r="A2207" s="322" t="s">
        <v>2048</v>
      </c>
      <c r="B2207" s="312" t="s">
        <v>8077</v>
      </c>
      <c r="C2207" s="297" t="s">
        <v>153</v>
      </c>
      <c r="D2207" s="297" t="s">
        <v>682</v>
      </c>
      <c r="E2207" s="440">
        <v>12900</v>
      </c>
      <c r="F2207" s="297" t="s">
        <v>3203</v>
      </c>
      <c r="G2207" s="297" t="s">
        <v>3204</v>
      </c>
      <c r="H2207" s="297" t="s">
        <v>2066</v>
      </c>
      <c r="I2207" s="431" t="s">
        <v>2059</v>
      </c>
      <c r="J2207" s="297" t="s">
        <v>1377</v>
      </c>
      <c r="K2207" s="130">
        <v>2</v>
      </c>
      <c r="L2207" s="130">
        <v>2</v>
      </c>
      <c r="M2207" s="307">
        <v>26335.599999999999</v>
      </c>
      <c r="N2207" s="131"/>
      <c r="O2207" s="308"/>
      <c r="P2207" s="307"/>
      <c r="Q2207" s="308">
        <v>12</v>
      </c>
      <c r="R2207" s="308">
        <v>12</v>
      </c>
    </row>
    <row r="2208" spans="1:18" s="40" customFormat="1" ht="24" x14ac:dyDescent="0.2">
      <c r="A2208" s="322" t="s">
        <v>2048</v>
      </c>
      <c r="B2208" s="312" t="s">
        <v>8077</v>
      </c>
      <c r="C2208" s="297" t="s">
        <v>153</v>
      </c>
      <c r="D2208" s="297" t="s">
        <v>679</v>
      </c>
      <c r="E2208" s="440">
        <v>4000</v>
      </c>
      <c r="F2208" s="297" t="s">
        <v>3205</v>
      </c>
      <c r="G2208" s="297" t="s">
        <v>3206</v>
      </c>
      <c r="H2208" s="297" t="s">
        <v>2075</v>
      </c>
      <c r="I2208" s="431" t="s">
        <v>2059</v>
      </c>
      <c r="J2208" s="297" t="s">
        <v>1377</v>
      </c>
      <c r="K2208" s="130">
        <v>11</v>
      </c>
      <c r="L2208" s="130">
        <v>11</v>
      </c>
      <c r="M2208" s="307">
        <v>47505.260000000009</v>
      </c>
      <c r="N2208" s="131"/>
      <c r="O2208" s="308"/>
      <c r="P2208" s="307"/>
      <c r="Q2208" s="308">
        <v>12</v>
      </c>
      <c r="R2208" s="308">
        <v>12</v>
      </c>
    </row>
    <row r="2209" spans="1:18" s="40" customFormat="1" ht="24" x14ac:dyDescent="0.2">
      <c r="A2209" s="322" t="s">
        <v>2048</v>
      </c>
      <c r="B2209" s="312" t="s">
        <v>8077</v>
      </c>
      <c r="C2209" s="297" t="s">
        <v>153</v>
      </c>
      <c r="D2209" s="297" t="s">
        <v>579</v>
      </c>
      <c r="E2209" s="440">
        <v>2500</v>
      </c>
      <c r="F2209" s="297" t="s">
        <v>3207</v>
      </c>
      <c r="G2209" s="297" t="s">
        <v>3208</v>
      </c>
      <c r="H2209" s="297" t="s">
        <v>579</v>
      </c>
      <c r="I2209" s="431" t="s">
        <v>2052</v>
      </c>
      <c r="J2209" s="297" t="s">
        <v>1377</v>
      </c>
      <c r="K2209" s="130">
        <v>5</v>
      </c>
      <c r="L2209" s="130">
        <v>5</v>
      </c>
      <c r="M2209" s="307">
        <v>13677.43</v>
      </c>
      <c r="N2209" s="131"/>
      <c r="O2209" s="308"/>
      <c r="P2209" s="307"/>
      <c r="Q2209" s="308">
        <v>12</v>
      </c>
      <c r="R2209" s="308">
        <v>12</v>
      </c>
    </row>
    <row r="2210" spans="1:18" s="40" customFormat="1" ht="24" x14ac:dyDescent="0.2">
      <c r="A2210" s="322" t="s">
        <v>2048</v>
      </c>
      <c r="B2210" s="295" t="s">
        <v>8075</v>
      </c>
      <c r="C2210" s="297" t="s">
        <v>153</v>
      </c>
      <c r="D2210" s="297" t="s">
        <v>2162</v>
      </c>
      <c r="E2210" s="440">
        <v>1800</v>
      </c>
      <c r="F2210" s="297" t="s">
        <v>3209</v>
      </c>
      <c r="G2210" s="297" t="s">
        <v>3210</v>
      </c>
      <c r="H2210" s="297" t="s">
        <v>1050</v>
      </c>
      <c r="I2210" s="297" t="s">
        <v>2059</v>
      </c>
      <c r="J2210" s="297" t="s">
        <v>1377</v>
      </c>
      <c r="K2210" s="130">
        <v>4</v>
      </c>
      <c r="L2210" s="130">
        <v>4</v>
      </c>
      <c r="M2210" s="307">
        <v>7756.72</v>
      </c>
      <c r="N2210" s="131"/>
      <c r="O2210" s="308"/>
      <c r="P2210" s="307"/>
      <c r="Q2210" s="308">
        <v>12</v>
      </c>
      <c r="R2210" s="308">
        <v>12</v>
      </c>
    </row>
    <row r="2211" spans="1:18" s="40" customFormat="1" ht="24" x14ac:dyDescent="0.2">
      <c r="A2211" s="322" t="s">
        <v>2048</v>
      </c>
      <c r="B2211" s="295" t="s">
        <v>8075</v>
      </c>
      <c r="C2211" s="297" t="s">
        <v>153</v>
      </c>
      <c r="D2211" s="297" t="s">
        <v>682</v>
      </c>
      <c r="E2211" s="440">
        <v>3800</v>
      </c>
      <c r="F2211" s="297" t="s">
        <v>3211</v>
      </c>
      <c r="G2211" s="297" t="s">
        <v>3212</v>
      </c>
      <c r="H2211" s="297" t="s">
        <v>2066</v>
      </c>
      <c r="I2211" s="431" t="s">
        <v>2059</v>
      </c>
      <c r="J2211" s="297" t="s">
        <v>1377</v>
      </c>
      <c r="K2211" s="130">
        <v>5</v>
      </c>
      <c r="L2211" s="130">
        <v>5</v>
      </c>
      <c r="M2211" s="307">
        <v>20089</v>
      </c>
      <c r="N2211" s="131"/>
      <c r="O2211" s="308"/>
      <c r="P2211" s="307"/>
      <c r="Q2211" s="308">
        <v>12</v>
      </c>
      <c r="R2211" s="308">
        <v>12</v>
      </c>
    </row>
    <row r="2212" spans="1:18" s="40" customFormat="1" ht="24" x14ac:dyDescent="0.2">
      <c r="A2212" s="322" t="s">
        <v>2048</v>
      </c>
      <c r="B2212" s="295" t="s">
        <v>8075</v>
      </c>
      <c r="C2212" s="297" t="s">
        <v>153</v>
      </c>
      <c r="D2212" s="297" t="s">
        <v>579</v>
      </c>
      <c r="E2212" s="440">
        <v>1100</v>
      </c>
      <c r="F2212" s="297" t="s">
        <v>3213</v>
      </c>
      <c r="G2212" s="297" t="s">
        <v>3214</v>
      </c>
      <c r="H2212" s="297" t="s">
        <v>579</v>
      </c>
      <c r="I2212" s="431" t="s">
        <v>2052</v>
      </c>
      <c r="J2212" s="297" t="s">
        <v>1377</v>
      </c>
      <c r="K2212" s="130">
        <v>12</v>
      </c>
      <c r="L2212" s="130">
        <v>12</v>
      </c>
      <c r="M2212" s="307">
        <v>14988</v>
      </c>
      <c r="N2212" s="131"/>
      <c r="O2212" s="308"/>
      <c r="P2212" s="307"/>
      <c r="Q2212" s="308">
        <v>12</v>
      </c>
      <c r="R2212" s="308">
        <v>12</v>
      </c>
    </row>
    <row r="2213" spans="1:18" s="40" customFormat="1" ht="24" x14ac:dyDescent="0.2">
      <c r="A2213" s="322" t="s">
        <v>2048</v>
      </c>
      <c r="B2213" s="312" t="s">
        <v>8077</v>
      </c>
      <c r="C2213" s="297" t="s">
        <v>153</v>
      </c>
      <c r="D2213" s="297" t="s">
        <v>586</v>
      </c>
      <c r="E2213" s="440">
        <v>4000</v>
      </c>
      <c r="F2213" s="297" t="s">
        <v>3215</v>
      </c>
      <c r="G2213" s="297" t="s">
        <v>3216</v>
      </c>
      <c r="H2213" s="297" t="s">
        <v>586</v>
      </c>
      <c r="I2213" s="431" t="s">
        <v>2059</v>
      </c>
      <c r="J2213" s="297" t="s">
        <v>1377</v>
      </c>
      <c r="K2213" s="130">
        <v>10</v>
      </c>
      <c r="L2213" s="130">
        <v>10</v>
      </c>
      <c r="M2213" s="307">
        <v>42604.060000000005</v>
      </c>
      <c r="N2213" s="131"/>
      <c r="O2213" s="308"/>
      <c r="P2213" s="307"/>
      <c r="Q2213" s="308">
        <v>12</v>
      </c>
      <c r="R2213" s="308">
        <v>12</v>
      </c>
    </row>
    <row r="2214" spans="1:18" s="40" customFormat="1" ht="24" x14ac:dyDescent="0.2">
      <c r="A2214" s="322" t="s">
        <v>2048</v>
      </c>
      <c r="B2214" s="312" t="s">
        <v>8077</v>
      </c>
      <c r="C2214" s="297" t="s">
        <v>153</v>
      </c>
      <c r="D2214" s="297" t="s">
        <v>648</v>
      </c>
      <c r="E2214" s="440">
        <v>2500</v>
      </c>
      <c r="F2214" s="297" t="s">
        <v>3217</v>
      </c>
      <c r="G2214" s="297" t="s">
        <v>3218</v>
      </c>
      <c r="H2214" s="297" t="s">
        <v>579</v>
      </c>
      <c r="I2214" s="431" t="s">
        <v>2052</v>
      </c>
      <c r="J2214" s="297" t="s">
        <v>326</v>
      </c>
      <c r="K2214" s="130">
        <v>10</v>
      </c>
      <c r="L2214" s="130">
        <v>10</v>
      </c>
      <c r="M2214" s="307">
        <v>27715.530000000002</v>
      </c>
      <c r="N2214" s="131"/>
      <c r="O2214" s="308"/>
      <c r="P2214" s="307"/>
      <c r="Q2214" s="308">
        <v>12</v>
      </c>
      <c r="R2214" s="308">
        <v>12</v>
      </c>
    </row>
    <row r="2215" spans="1:18" s="40" customFormat="1" ht="24" x14ac:dyDescent="0.2">
      <c r="A2215" s="322" t="s">
        <v>2048</v>
      </c>
      <c r="B2215" s="295" t="s">
        <v>8075</v>
      </c>
      <c r="C2215" s="297" t="s">
        <v>153</v>
      </c>
      <c r="D2215" s="297" t="s">
        <v>586</v>
      </c>
      <c r="E2215" s="440">
        <v>2000</v>
      </c>
      <c r="F2215" s="297" t="s">
        <v>3219</v>
      </c>
      <c r="G2215" s="297" t="s">
        <v>3220</v>
      </c>
      <c r="H2215" s="297" t="s">
        <v>586</v>
      </c>
      <c r="I2215" s="431" t="s">
        <v>2059</v>
      </c>
      <c r="J2215" s="297" t="s">
        <v>1377</v>
      </c>
      <c r="K2215" s="130">
        <v>7</v>
      </c>
      <c r="L2215" s="130">
        <v>7</v>
      </c>
      <c r="M2215" s="307">
        <v>17274.47</v>
      </c>
      <c r="N2215" s="131"/>
      <c r="O2215" s="308"/>
      <c r="P2215" s="307"/>
      <c r="Q2215" s="308">
        <v>12</v>
      </c>
      <c r="R2215" s="308">
        <v>12</v>
      </c>
    </row>
    <row r="2216" spans="1:18" s="40" customFormat="1" ht="24" x14ac:dyDescent="0.2">
      <c r="A2216" s="322" t="s">
        <v>2048</v>
      </c>
      <c r="B2216" s="295" t="s">
        <v>8075</v>
      </c>
      <c r="C2216" s="297" t="s">
        <v>153</v>
      </c>
      <c r="D2216" s="297" t="s">
        <v>2150</v>
      </c>
      <c r="E2216" s="440">
        <v>2500</v>
      </c>
      <c r="F2216" s="297" t="s">
        <v>3221</v>
      </c>
      <c r="G2216" s="297" t="s">
        <v>3222</v>
      </c>
      <c r="H2216" s="297" t="s">
        <v>2088</v>
      </c>
      <c r="I2216" s="431" t="s">
        <v>2059</v>
      </c>
      <c r="J2216" s="297" t="s">
        <v>1377</v>
      </c>
      <c r="K2216" s="130">
        <v>12</v>
      </c>
      <c r="L2216" s="130">
        <v>12</v>
      </c>
      <c r="M2216" s="307">
        <v>33213.599999999999</v>
      </c>
      <c r="N2216" s="131"/>
      <c r="O2216" s="308"/>
      <c r="P2216" s="307"/>
      <c r="Q2216" s="308">
        <v>12</v>
      </c>
      <c r="R2216" s="308">
        <v>12</v>
      </c>
    </row>
    <row r="2217" spans="1:18" s="40" customFormat="1" ht="24" x14ac:dyDescent="0.2">
      <c r="A2217" s="322" t="s">
        <v>2048</v>
      </c>
      <c r="B2217" s="312" t="s">
        <v>8077</v>
      </c>
      <c r="C2217" s="297" t="s">
        <v>153</v>
      </c>
      <c r="D2217" s="297" t="s">
        <v>579</v>
      </c>
      <c r="E2217" s="440">
        <v>2500</v>
      </c>
      <c r="F2217" s="297" t="s">
        <v>3223</v>
      </c>
      <c r="G2217" s="297" t="s">
        <v>3224</v>
      </c>
      <c r="H2217" s="297" t="s">
        <v>579</v>
      </c>
      <c r="I2217" s="431" t="s">
        <v>2052</v>
      </c>
      <c r="J2217" s="297" t="s">
        <v>1377</v>
      </c>
      <c r="K2217" s="130">
        <v>5</v>
      </c>
      <c r="L2217" s="130">
        <v>5</v>
      </c>
      <c r="M2217" s="307">
        <v>15037.880000000001</v>
      </c>
      <c r="N2217" s="131"/>
      <c r="O2217" s="308"/>
      <c r="P2217" s="307"/>
      <c r="Q2217" s="308">
        <v>12</v>
      </c>
      <c r="R2217" s="308">
        <v>12</v>
      </c>
    </row>
    <row r="2218" spans="1:18" s="40" customFormat="1" ht="24" x14ac:dyDescent="0.2">
      <c r="A2218" s="322" t="s">
        <v>2048</v>
      </c>
      <c r="B2218" s="312" t="s">
        <v>8077</v>
      </c>
      <c r="C2218" s="297" t="s">
        <v>153</v>
      </c>
      <c r="D2218" s="297" t="s">
        <v>866</v>
      </c>
      <c r="E2218" s="440">
        <v>4000</v>
      </c>
      <c r="F2218" s="297" t="s">
        <v>3225</v>
      </c>
      <c r="G2218" s="297" t="s">
        <v>3226</v>
      </c>
      <c r="H2218" s="297" t="s">
        <v>2058</v>
      </c>
      <c r="I2218" s="431" t="s">
        <v>2059</v>
      </c>
      <c r="J2218" s="297" t="s">
        <v>1377</v>
      </c>
      <c r="K2218" s="130">
        <v>8</v>
      </c>
      <c r="L2218" s="130">
        <v>8</v>
      </c>
      <c r="M2218" s="307">
        <v>34235.730000000003</v>
      </c>
      <c r="N2218" s="131"/>
      <c r="O2218" s="308"/>
      <c r="P2218" s="307"/>
      <c r="Q2218" s="308">
        <v>12</v>
      </c>
      <c r="R2218" s="308">
        <v>12</v>
      </c>
    </row>
    <row r="2219" spans="1:18" s="40" customFormat="1" ht="24" x14ac:dyDescent="0.2">
      <c r="A2219" s="322" t="s">
        <v>2048</v>
      </c>
      <c r="B2219" s="295" t="s">
        <v>8075</v>
      </c>
      <c r="C2219" s="297" t="s">
        <v>153</v>
      </c>
      <c r="D2219" s="297" t="s">
        <v>1145</v>
      </c>
      <c r="E2219" s="440">
        <v>5500</v>
      </c>
      <c r="F2219" s="297" t="s">
        <v>3227</v>
      </c>
      <c r="G2219" s="297" t="s">
        <v>3228</v>
      </c>
      <c r="H2219" s="297" t="s">
        <v>656</v>
      </c>
      <c r="I2219" s="431" t="s">
        <v>2059</v>
      </c>
      <c r="J2219" s="297" t="s">
        <v>1377</v>
      </c>
      <c r="K2219" s="130">
        <v>1</v>
      </c>
      <c r="L2219" s="130">
        <v>1</v>
      </c>
      <c r="M2219" s="307">
        <v>5717.8</v>
      </c>
      <c r="N2219" s="131"/>
      <c r="O2219" s="308"/>
      <c r="P2219" s="307"/>
      <c r="Q2219" s="308">
        <v>12</v>
      </c>
      <c r="R2219" s="308">
        <v>12</v>
      </c>
    </row>
    <row r="2220" spans="1:18" s="40" customFormat="1" ht="24" x14ac:dyDescent="0.2">
      <c r="A2220" s="322" t="s">
        <v>2048</v>
      </c>
      <c r="B2220" s="295" t="s">
        <v>8075</v>
      </c>
      <c r="C2220" s="297" t="s">
        <v>153</v>
      </c>
      <c r="D2220" s="297" t="s">
        <v>586</v>
      </c>
      <c r="E2220" s="440">
        <v>2100</v>
      </c>
      <c r="F2220" s="297" t="s">
        <v>3229</v>
      </c>
      <c r="G2220" s="297" t="s">
        <v>3230</v>
      </c>
      <c r="H2220" s="297" t="s">
        <v>586</v>
      </c>
      <c r="I2220" s="297" t="s">
        <v>2059</v>
      </c>
      <c r="J2220" s="297" t="s">
        <v>1377</v>
      </c>
      <c r="K2220" s="130">
        <v>1</v>
      </c>
      <c r="L2220" s="130">
        <v>1</v>
      </c>
      <c r="M2220" s="307">
        <v>2289</v>
      </c>
      <c r="N2220" s="131"/>
      <c r="O2220" s="308"/>
      <c r="P2220" s="307"/>
      <c r="Q2220" s="308">
        <v>12</v>
      </c>
      <c r="R2220" s="308">
        <v>12</v>
      </c>
    </row>
    <row r="2221" spans="1:18" s="40" customFormat="1" ht="24" x14ac:dyDescent="0.2">
      <c r="A2221" s="322" t="s">
        <v>2048</v>
      </c>
      <c r="B2221" s="295" t="s">
        <v>8075</v>
      </c>
      <c r="C2221" s="297" t="s">
        <v>153</v>
      </c>
      <c r="D2221" s="297" t="s">
        <v>665</v>
      </c>
      <c r="E2221" s="440">
        <v>2800</v>
      </c>
      <c r="F2221" s="297" t="s">
        <v>3231</v>
      </c>
      <c r="G2221" s="297" t="s">
        <v>3232</v>
      </c>
      <c r="H2221" s="297" t="s">
        <v>665</v>
      </c>
      <c r="I2221" s="431" t="s">
        <v>2059</v>
      </c>
      <c r="J2221" s="297" t="s">
        <v>1377</v>
      </c>
      <c r="K2221" s="130">
        <v>12</v>
      </c>
      <c r="L2221" s="130">
        <v>12</v>
      </c>
      <c r="M2221" s="307">
        <v>36813.599999999999</v>
      </c>
      <c r="N2221" s="131"/>
      <c r="O2221" s="308"/>
      <c r="P2221" s="307"/>
      <c r="Q2221" s="308">
        <v>12</v>
      </c>
      <c r="R2221" s="308">
        <v>12</v>
      </c>
    </row>
    <row r="2222" spans="1:18" s="40" customFormat="1" ht="24" x14ac:dyDescent="0.2">
      <c r="A2222" s="322" t="s">
        <v>2048</v>
      </c>
      <c r="B2222" s="312" t="s">
        <v>8077</v>
      </c>
      <c r="C2222" s="297" t="s">
        <v>153</v>
      </c>
      <c r="D2222" s="297" t="s">
        <v>2088</v>
      </c>
      <c r="E2222" s="440">
        <v>4000</v>
      </c>
      <c r="F2222" s="297" t="s">
        <v>3233</v>
      </c>
      <c r="G2222" s="297" t="s">
        <v>3234</v>
      </c>
      <c r="H2222" s="297" t="s">
        <v>2088</v>
      </c>
      <c r="I2222" s="297" t="s">
        <v>2059</v>
      </c>
      <c r="J2222" s="297" t="s">
        <v>1377</v>
      </c>
      <c r="K2222" s="130">
        <v>1</v>
      </c>
      <c r="L2222" s="130">
        <v>1</v>
      </c>
      <c r="M2222" s="307">
        <v>4115.2</v>
      </c>
      <c r="N2222" s="131"/>
      <c r="O2222" s="308"/>
      <c r="P2222" s="307"/>
      <c r="Q2222" s="308">
        <v>12</v>
      </c>
      <c r="R2222" s="308">
        <v>12</v>
      </c>
    </row>
    <row r="2223" spans="1:18" s="40" customFormat="1" ht="24" x14ac:dyDescent="0.2">
      <c r="A2223" s="322" t="s">
        <v>2048</v>
      </c>
      <c r="B2223" s="312" t="s">
        <v>8077</v>
      </c>
      <c r="C2223" s="297" t="s">
        <v>153</v>
      </c>
      <c r="D2223" s="297" t="s">
        <v>2088</v>
      </c>
      <c r="E2223" s="440">
        <v>4000</v>
      </c>
      <c r="F2223" s="297" t="s">
        <v>3235</v>
      </c>
      <c r="G2223" s="297" t="s">
        <v>3236</v>
      </c>
      <c r="H2223" s="297" t="s">
        <v>2088</v>
      </c>
      <c r="I2223" s="431" t="s">
        <v>2059</v>
      </c>
      <c r="J2223" s="297" t="s">
        <v>1377</v>
      </c>
      <c r="K2223" s="130">
        <v>12</v>
      </c>
      <c r="L2223" s="130">
        <v>12</v>
      </c>
      <c r="M2223" s="307">
        <v>51206.93</v>
      </c>
      <c r="N2223" s="131"/>
      <c r="O2223" s="308"/>
      <c r="P2223" s="307"/>
      <c r="Q2223" s="308">
        <v>12</v>
      </c>
      <c r="R2223" s="308">
        <v>12</v>
      </c>
    </row>
    <row r="2224" spans="1:18" s="40" customFormat="1" ht="24" x14ac:dyDescent="0.2">
      <c r="A2224" s="316" t="s">
        <v>2048</v>
      </c>
      <c r="B2224" s="312" t="s">
        <v>8077</v>
      </c>
      <c r="C2224" s="309" t="s">
        <v>153</v>
      </c>
      <c r="D2224" s="309" t="s">
        <v>586</v>
      </c>
      <c r="E2224" s="441">
        <v>4000</v>
      </c>
      <c r="F2224" s="309" t="s">
        <v>2049</v>
      </c>
      <c r="G2224" s="426" t="s">
        <v>2050</v>
      </c>
      <c r="H2224" s="297" t="s">
        <v>586</v>
      </c>
      <c r="I2224" s="297" t="s">
        <v>2059</v>
      </c>
      <c r="J2224" s="297" t="s">
        <v>314</v>
      </c>
      <c r="K2224" s="131"/>
      <c r="L2224" s="131"/>
      <c r="M2224" s="130"/>
      <c r="N2224" s="308">
        <v>6</v>
      </c>
      <c r="O2224" s="308">
        <v>6</v>
      </c>
      <c r="P2224" s="307">
        <v>25159.200000000001</v>
      </c>
      <c r="Q2224" s="308">
        <v>12</v>
      </c>
      <c r="R2224" s="308">
        <v>12</v>
      </c>
    </row>
    <row r="2225" spans="1:18" s="40" customFormat="1" ht="24" x14ac:dyDescent="0.2">
      <c r="A2225" s="316" t="s">
        <v>2048</v>
      </c>
      <c r="B2225" s="312" t="s">
        <v>8077</v>
      </c>
      <c r="C2225" s="297" t="s">
        <v>153</v>
      </c>
      <c r="D2225" s="297" t="s">
        <v>2053</v>
      </c>
      <c r="E2225" s="305">
        <v>3000</v>
      </c>
      <c r="F2225" s="297" t="s">
        <v>2054</v>
      </c>
      <c r="G2225" s="426" t="s">
        <v>2055</v>
      </c>
      <c r="H2225" s="297" t="s">
        <v>579</v>
      </c>
      <c r="I2225" s="431" t="s">
        <v>2052</v>
      </c>
      <c r="J2225" s="297" t="s">
        <v>1377</v>
      </c>
      <c r="K2225" s="131"/>
      <c r="L2225" s="131"/>
      <c r="M2225" s="130"/>
      <c r="N2225" s="308">
        <v>6</v>
      </c>
      <c r="O2225" s="308">
        <v>6</v>
      </c>
      <c r="P2225" s="307">
        <v>19159.2</v>
      </c>
      <c r="Q2225" s="308">
        <v>12</v>
      </c>
      <c r="R2225" s="308">
        <v>12</v>
      </c>
    </row>
    <row r="2226" spans="1:18" s="40" customFormat="1" ht="24" x14ac:dyDescent="0.2">
      <c r="A2226" s="316" t="s">
        <v>2048</v>
      </c>
      <c r="B2226" s="295" t="s">
        <v>8075</v>
      </c>
      <c r="C2226" s="297" t="s">
        <v>153</v>
      </c>
      <c r="D2226" s="297" t="s">
        <v>586</v>
      </c>
      <c r="E2226" s="305">
        <v>2500</v>
      </c>
      <c r="F2226" s="297" t="s">
        <v>2060</v>
      </c>
      <c r="G2226" s="426" t="s">
        <v>2061</v>
      </c>
      <c r="H2226" s="297" t="s">
        <v>586</v>
      </c>
      <c r="I2226" s="297" t="s">
        <v>2059</v>
      </c>
      <c r="J2226" s="297" t="s">
        <v>1377</v>
      </c>
      <c r="K2226" s="131"/>
      <c r="L2226" s="131"/>
      <c r="M2226" s="130"/>
      <c r="N2226" s="308">
        <v>4</v>
      </c>
      <c r="O2226" s="308">
        <v>4</v>
      </c>
      <c r="P2226" s="307">
        <v>10745.2</v>
      </c>
      <c r="Q2226" s="308">
        <v>12</v>
      </c>
      <c r="R2226" s="308">
        <v>12</v>
      </c>
    </row>
    <row r="2227" spans="1:18" s="40" customFormat="1" ht="24" x14ac:dyDescent="0.2">
      <c r="A2227" s="316" t="s">
        <v>2048</v>
      </c>
      <c r="B2227" s="295" t="s">
        <v>8075</v>
      </c>
      <c r="C2227" s="297" t="s">
        <v>153</v>
      </c>
      <c r="D2227" s="297" t="s">
        <v>655</v>
      </c>
      <c r="E2227" s="305">
        <v>930</v>
      </c>
      <c r="F2227" s="297" t="s">
        <v>2067</v>
      </c>
      <c r="G2227" s="426" t="s">
        <v>2068</v>
      </c>
      <c r="H2227" s="297" t="s">
        <v>579</v>
      </c>
      <c r="I2227" s="431" t="s">
        <v>2052</v>
      </c>
      <c r="J2227" s="297" t="s">
        <v>1377</v>
      </c>
      <c r="K2227" s="131"/>
      <c r="L2227" s="131"/>
      <c r="M2227" s="130"/>
      <c r="N2227" s="308">
        <v>6</v>
      </c>
      <c r="O2227" s="308">
        <v>6</v>
      </c>
      <c r="P2227" s="307">
        <v>6099.3</v>
      </c>
      <c r="Q2227" s="308">
        <v>12</v>
      </c>
      <c r="R2227" s="308">
        <v>12</v>
      </c>
    </row>
    <row r="2228" spans="1:18" s="40" customFormat="1" ht="24" x14ac:dyDescent="0.2">
      <c r="A2228" s="316" t="s">
        <v>2048</v>
      </c>
      <c r="B2228" s="295" t="s">
        <v>8075</v>
      </c>
      <c r="C2228" s="297" t="s">
        <v>153</v>
      </c>
      <c r="D2228" s="297" t="s">
        <v>579</v>
      </c>
      <c r="E2228" s="305">
        <v>2040</v>
      </c>
      <c r="F2228" s="297" t="s">
        <v>3237</v>
      </c>
      <c r="G2228" s="426" t="s">
        <v>3238</v>
      </c>
      <c r="H2228" s="297" t="s">
        <v>579</v>
      </c>
      <c r="I2228" s="297" t="s">
        <v>2052</v>
      </c>
      <c r="J2228" s="297" t="s">
        <v>1377</v>
      </c>
      <c r="K2228" s="131"/>
      <c r="L2228" s="131"/>
      <c r="M2228" s="130"/>
      <c r="N2228" s="308">
        <v>3</v>
      </c>
      <c r="O2228" s="308">
        <v>3</v>
      </c>
      <c r="P2228" s="307">
        <v>5628.03</v>
      </c>
      <c r="Q2228" s="308">
        <v>12</v>
      </c>
      <c r="R2228" s="308">
        <v>12</v>
      </c>
    </row>
    <row r="2229" spans="1:18" s="40" customFormat="1" ht="24" x14ac:dyDescent="0.2">
      <c r="A2229" s="316" t="s">
        <v>2048</v>
      </c>
      <c r="B2229" s="295" t="s">
        <v>8075</v>
      </c>
      <c r="C2229" s="297" t="s">
        <v>153</v>
      </c>
      <c r="D2229" s="297" t="s">
        <v>679</v>
      </c>
      <c r="E2229" s="305">
        <v>2500</v>
      </c>
      <c r="F2229" s="297" t="s">
        <v>2073</v>
      </c>
      <c r="G2229" s="426" t="s">
        <v>2074</v>
      </c>
      <c r="H2229" s="297" t="s">
        <v>2075</v>
      </c>
      <c r="I2229" s="431" t="s">
        <v>2059</v>
      </c>
      <c r="J2229" s="297" t="s">
        <v>1377</v>
      </c>
      <c r="K2229" s="131"/>
      <c r="L2229" s="131"/>
      <c r="M2229" s="130"/>
      <c r="N2229" s="308">
        <v>4</v>
      </c>
      <c r="O2229" s="308">
        <v>4</v>
      </c>
      <c r="P2229" s="307">
        <v>10694.609999999999</v>
      </c>
      <c r="Q2229" s="308">
        <v>12</v>
      </c>
      <c r="R2229" s="308">
        <v>12</v>
      </c>
    </row>
    <row r="2230" spans="1:18" s="40" customFormat="1" ht="24" x14ac:dyDescent="0.2">
      <c r="A2230" s="316" t="s">
        <v>2048</v>
      </c>
      <c r="B2230" s="312" t="s">
        <v>8077</v>
      </c>
      <c r="C2230" s="297" t="s">
        <v>153</v>
      </c>
      <c r="D2230" s="297" t="s">
        <v>586</v>
      </c>
      <c r="E2230" s="305">
        <v>4000</v>
      </c>
      <c r="F2230" s="297" t="s">
        <v>2080</v>
      </c>
      <c r="G2230" s="426" t="s">
        <v>2081</v>
      </c>
      <c r="H2230" s="297" t="s">
        <v>586</v>
      </c>
      <c r="I2230" s="431" t="s">
        <v>2059</v>
      </c>
      <c r="J2230" s="297" t="s">
        <v>1377</v>
      </c>
      <c r="K2230" s="131"/>
      <c r="L2230" s="131"/>
      <c r="M2230" s="130"/>
      <c r="N2230" s="308">
        <v>6</v>
      </c>
      <c r="O2230" s="308">
        <v>6</v>
      </c>
      <c r="P2230" s="307">
        <v>25159.200000000001</v>
      </c>
      <c r="Q2230" s="308">
        <v>12</v>
      </c>
      <c r="R2230" s="308">
        <v>12</v>
      </c>
    </row>
    <row r="2231" spans="1:18" s="40" customFormat="1" ht="24" x14ac:dyDescent="0.2">
      <c r="A2231" s="316" t="s">
        <v>2048</v>
      </c>
      <c r="B2231" s="295" t="s">
        <v>8075</v>
      </c>
      <c r="C2231" s="297" t="s">
        <v>153</v>
      </c>
      <c r="D2231" s="297" t="s">
        <v>690</v>
      </c>
      <c r="E2231" s="305">
        <v>2000</v>
      </c>
      <c r="F2231" s="297" t="s">
        <v>2082</v>
      </c>
      <c r="G2231" s="426" t="s">
        <v>2083</v>
      </c>
      <c r="H2231" s="297" t="s">
        <v>690</v>
      </c>
      <c r="I2231" s="431" t="s">
        <v>2059</v>
      </c>
      <c r="J2231" s="297" t="s">
        <v>1377</v>
      </c>
      <c r="K2231" s="131"/>
      <c r="L2231" s="131"/>
      <c r="M2231" s="130"/>
      <c r="N2231" s="308">
        <v>2</v>
      </c>
      <c r="O2231" s="308">
        <v>2</v>
      </c>
      <c r="P2231" s="307">
        <v>4360</v>
      </c>
      <c r="Q2231" s="308">
        <v>12</v>
      </c>
      <c r="R2231" s="308">
        <v>12</v>
      </c>
    </row>
    <row r="2232" spans="1:18" s="40" customFormat="1" ht="24" x14ac:dyDescent="0.2">
      <c r="A2232" s="316" t="s">
        <v>2048</v>
      </c>
      <c r="B2232" s="295" t="s">
        <v>8075</v>
      </c>
      <c r="C2232" s="297" t="s">
        <v>153</v>
      </c>
      <c r="D2232" s="297" t="s">
        <v>672</v>
      </c>
      <c r="E2232" s="305">
        <v>2000</v>
      </c>
      <c r="F2232" s="297" t="s">
        <v>2086</v>
      </c>
      <c r="G2232" s="426" t="s">
        <v>2087</v>
      </c>
      <c r="H2232" s="297" t="s">
        <v>1050</v>
      </c>
      <c r="I2232" s="431" t="s">
        <v>2059</v>
      </c>
      <c r="J2232" s="297" t="s">
        <v>314</v>
      </c>
      <c r="K2232" s="131"/>
      <c r="L2232" s="131"/>
      <c r="M2232" s="130"/>
      <c r="N2232" s="308">
        <v>6</v>
      </c>
      <c r="O2232" s="308">
        <v>6</v>
      </c>
      <c r="P2232" s="307">
        <v>12929.47</v>
      </c>
      <c r="Q2232" s="308">
        <v>12</v>
      </c>
      <c r="R2232" s="308">
        <v>12</v>
      </c>
    </row>
    <row r="2233" spans="1:18" s="40" customFormat="1" ht="24" x14ac:dyDescent="0.2">
      <c r="A2233" s="316" t="s">
        <v>2048</v>
      </c>
      <c r="B2233" s="295" t="s">
        <v>8075</v>
      </c>
      <c r="C2233" s="297" t="s">
        <v>153</v>
      </c>
      <c r="D2233" s="297" t="s">
        <v>2088</v>
      </c>
      <c r="E2233" s="305">
        <v>2000</v>
      </c>
      <c r="F2233" s="297" t="s">
        <v>2089</v>
      </c>
      <c r="G2233" s="426" t="s">
        <v>2090</v>
      </c>
      <c r="H2233" s="297" t="s">
        <v>2088</v>
      </c>
      <c r="I2233" s="431" t="s">
        <v>2059</v>
      </c>
      <c r="J2233" s="297" t="s">
        <v>1377</v>
      </c>
      <c r="K2233" s="131"/>
      <c r="L2233" s="131"/>
      <c r="M2233" s="130"/>
      <c r="N2233" s="308">
        <v>6</v>
      </c>
      <c r="O2233" s="308">
        <v>6</v>
      </c>
      <c r="P2233" s="307">
        <v>13080</v>
      </c>
      <c r="Q2233" s="308">
        <v>12</v>
      </c>
      <c r="R2233" s="308">
        <v>12</v>
      </c>
    </row>
    <row r="2234" spans="1:18" s="40" customFormat="1" ht="24" x14ac:dyDescent="0.2">
      <c r="A2234" s="316" t="s">
        <v>2048</v>
      </c>
      <c r="B2234" s="295" t="s">
        <v>8075</v>
      </c>
      <c r="C2234" s="297" t="s">
        <v>153</v>
      </c>
      <c r="D2234" s="297" t="s">
        <v>586</v>
      </c>
      <c r="E2234" s="305">
        <v>3500</v>
      </c>
      <c r="F2234" s="297" t="s">
        <v>3239</v>
      </c>
      <c r="G2234" s="426" t="s">
        <v>3240</v>
      </c>
      <c r="H2234" s="297" t="s">
        <v>586</v>
      </c>
      <c r="I2234" s="297" t="s">
        <v>2059</v>
      </c>
      <c r="J2234" s="297" t="s">
        <v>1377</v>
      </c>
      <c r="K2234" s="131"/>
      <c r="L2234" s="131"/>
      <c r="M2234" s="130"/>
      <c r="N2234" s="308">
        <v>2</v>
      </c>
      <c r="O2234" s="308">
        <v>2</v>
      </c>
      <c r="P2234" s="307">
        <v>6469.3700000000008</v>
      </c>
      <c r="Q2234" s="308">
        <v>12</v>
      </c>
      <c r="R2234" s="308">
        <v>12</v>
      </c>
    </row>
    <row r="2235" spans="1:18" s="40" customFormat="1" ht="24" x14ac:dyDescent="0.2">
      <c r="A2235" s="316" t="s">
        <v>2048</v>
      </c>
      <c r="B2235" s="295" t="s">
        <v>8075</v>
      </c>
      <c r="C2235" s="297" t="s">
        <v>153</v>
      </c>
      <c r="D2235" s="297" t="s">
        <v>3241</v>
      </c>
      <c r="E2235" s="305">
        <v>4000</v>
      </c>
      <c r="F2235" s="297" t="s">
        <v>2092</v>
      </c>
      <c r="G2235" s="426" t="s">
        <v>2093</v>
      </c>
      <c r="H2235" s="297" t="s">
        <v>665</v>
      </c>
      <c r="I2235" s="431" t="s">
        <v>2059</v>
      </c>
      <c r="J2235" s="297" t="s">
        <v>1377</v>
      </c>
      <c r="K2235" s="131"/>
      <c r="L2235" s="131"/>
      <c r="M2235" s="130"/>
      <c r="N2235" s="308">
        <v>6</v>
      </c>
      <c r="O2235" s="308">
        <v>6</v>
      </c>
      <c r="P2235" s="307">
        <v>24608.720000000001</v>
      </c>
      <c r="Q2235" s="308">
        <v>12</v>
      </c>
      <c r="R2235" s="308">
        <v>12</v>
      </c>
    </row>
    <row r="2236" spans="1:18" s="40" customFormat="1" ht="24" x14ac:dyDescent="0.2">
      <c r="A2236" s="316" t="s">
        <v>2048</v>
      </c>
      <c r="B2236" s="312" t="s">
        <v>8077</v>
      </c>
      <c r="C2236" s="297" t="s">
        <v>153</v>
      </c>
      <c r="D2236" s="297" t="s">
        <v>579</v>
      </c>
      <c r="E2236" s="305">
        <v>2500</v>
      </c>
      <c r="F2236" s="297" t="s">
        <v>2100</v>
      </c>
      <c r="G2236" s="426" t="s">
        <v>2101</v>
      </c>
      <c r="H2236" s="297" t="s">
        <v>579</v>
      </c>
      <c r="I2236" s="431" t="s">
        <v>2052</v>
      </c>
      <c r="J2236" s="297" t="s">
        <v>1377</v>
      </c>
      <c r="K2236" s="131"/>
      <c r="L2236" s="131"/>
      <c r="M2236" s="130"/>
      <c r="N2236" s="308">
        <v>6</v>
      </c>
      <c r="O2236" s="308">
        <v>6</v>
      </c>
      <c r="P2236" s="307">
        <v>16156.5</v>
      </c>
      <c r="Q2236" s="308">
        <v>12</v>
      </c>
      <c r="R2236" s="308">
        <v>12</v>
      </c>
    </row>
    <row r="2237" spans="1:18" s="40" customFormat="1" ht="24" x14ac:dyDescent="0.2">
      <c r="A2237" s="316" t="s">
        <v>2048</v>
      </c>
      <c r="B2237" s="295" t="s">
        <v>8075</v>
      </c>
      <c r="C2237" s="297" t="s">
        <v>153</v>
      </c>
      <c r="D2237" s="297" t="s">
        <v>655</v>
      </c>
      <c r="E2237" s="305">
        <v>930</v>
      </c>
      <c r="F2237" s="297" t="s">
        <v>2109</v>
      </c>
      <c r="G2237" s="426" t="s">
        <v>2110</v>
      </c>
      <c r="H2237" s="297" t="s">
        <v>2111</v>
      </c>
      <c r="I2237" s="431" t="s">
        <v>2112</v>
      </c>
      <c r="J2237" s="297" t="s">
        <v>2111</v>
      </c>
      <c r="K2237" s="131"/>
      <c r="L2237" s="131"/>
      <c r="M2237" s="130"/>
      <c r="N2237" s="308">
        <v>6</v>
      </c>
      <c r="O2237" s="308">
        <v>6</v>
      </c>
      <c r="P2237" s="307">
        <v>6099.3</v>
      </c>
      <c r="Q2237" s="308">
        <v>12</v>
      </c>
      <c r="R2237" s="308">
        <v>12</v>
      </c>
    </row>
    <row r="2238" spans="1:18" s="40" customFormat="1" ht="24" x14ac:dyDescent="0.2">
      <c r="A2238" s="316" t="s">
        <v>2048</v>
      </c>
      <c r="B2238" s="295" t="s">
        <v>8075</v>
      </c>
      <c r="C2238" s="297" t="s">
        <v>153</v>
      </c>
      <c r="D2238" s="297" t="s">
        <v>579</v>
      </c>
      <c r="E2238" s="305">
        <v>1100</v>
      </c>
      <c r="F2238" s="297" t="s">
        <v>2116</v>
      </c>
      <c r="G2238" s="426" t="s">
        <v>2117</v>
      </c>
      <c r="H2238" s="297" t="s">
        <v>579</v>
      </c>
      <c r="I2238" s="431" t="s">
        <v>2052</v>
      </c>
      <c r="J2238" s="297" t="s">
        <v>1377</v>
      </c>
      <c r="K2238" s="131"/>
      <c r="L2238" s="131"/>
      <c r="M2238" s="130"/>
      <c r="N2238" s="308">
        <v>6</v>
      </c>
      <c r="O2238" s="308">
        <v>6</v>
      </c>
      <c r="P2238" s="307">
        <v>7194</v>
      </c>
      <c r="Q2238" s="308">
        <v>12</v>
      </c>
      <c r="R2238" s="308">
        <v>12</v>
      </c>
    </row>
    <row r="2239" spans="1:18" s="40" customFormat="1" ht="24" x14ac:dyDescent="0.2">
      <c r="A2239" s="316" t="s">
        <v>2048</v>
      </c>
      <c r="B2239" s="312" t="s">
        <v>8077</v>
      </c>
      <c r="C2239" s="297" t="s">
        <v>153</v>
      </c>
      <c r="D2239" s="297" t="s">
        <v>579</v>
      </c>
      <c r="E2239" s="305">
        <v>2500</v>
      </c>
      <c r="F2239" s="297" t="s">
        <v>2118</v>
      </c>
      <c r="G2239" s="426" t="s">
        <v>2119</v>
      </c>
      <c r="H2239" s="297" t="s">
        <v>579</v>
      </c>
      <c r="I2239" s="431" t="s">
        <v>2052</v>
      </c>
      <c r="J2239" s="297" t="s">
        <v>1377</v>
      </c>
      <c r="K2239" s="131"/>
      <c r="L2239" s="131"/>
      <c r="M2239" s="130"/>
      <c r="N2239" s="308">
        <v>6</v>
      </c>
      <c r="O2239" s="308">
        <v>6</v>
      </c>
      <c r="P2239" s="307">
        <v>16156.5</v>
      </c>
      <c r="Q2239" s="308">
        <v>12</v>
      </c>
      <c r="R2239" s="308">
        <v>12</v>
      </c>
    </row>
    <row r="2240" spans="1:18" s="40" customFormat="1" ht="24" x14ac:dyDescent="0.2">
      <c r="A2240" s="316" t="s">
        <v>2048</v>
      </c>
      <c r="B2240" s="295" t="s">
        <v>8075</v>
      </c>
      <c r="C2240" s="297" t="s">
        <v>153</v>
      </c>
      <c r="D2240" s="297" t="s">
        <v>579</v>
      </c>
      <c r="E2240" s="305">
        <v>2040</v>
      </c>
      <c r="F2240" s="297" t="s">
        <v>3242</v>
      </c>
      <c r="G2240" s="426" t="s">
        <v>3243</v>
      </c>
      <c r="H2240" s="297" t="s">
        <v>579</v>
      </c>
      <c r="I2240" s="297" t="s">
        <v>2052</v>
      </c>
      <c r="J2240" s="297" t="s">
        <v>1377</v>
      </c>
      <c r="K2240" s="131"/>
      <c r="L2240" s="131"/>
      <c r="M2240" s="130"/>
      <c r="N2240" s="308">
        <v>2</v>
      </c>
      <c r="O2240" s="308">
        <v>2</v>
      </c>
      <c r="P2240" s="307">
        <v>4447.2</v>
      </c>
      <c r="Q2240" s="308">
        <v>12</v>
      </c>
      <c r="R2240" s="308">
        <v>12</v>
      </c>
    </row>
    <row r="2241" spans="1:18" s="40" customFormat="1" ht="24" x14ac:dyDescent="0.2">
      <c r="A2241" s="316" t="s">
        <v>2048</v>
      </c>
      <c r="B2241" s="295" t="s">
        <v>8075</v>
      </c>
      <c r="C2241" s="297" t="s">
        <v>153</v>
      </c>
      <c r="D2241" s="297" t="s">
        <v>2120</v>
      </c>
      <c r="E2241" s="305">
        <v>1200</v>
      </c>
      <c r="F2241" s="297" t="s">
        <v>2121</v>
      </c>
      <c r="G2241" s="426" t="s">
        <v>2122</v>
      </c>
      <c r="H2241" s="297" t="s">
        <v>579</v>
      </c>
      <c r="I2241" s="431" t="s">
        <v>2052</v>
      </c>
      <c r="J2241" s="297" t="s">
        <v>1377</v>
      </c>
      <c r="K2241" s="131"/>
      <c r="L2241" s="131"/>
      <c r="M2241" s="130"/>
      <c r="N2241" s="308">
        <v>6</v>
      </c>
      <c r="O2241" s="308">
        <v>6</v>
      </c>
      <c r="P2241" s="307">
        <v>7848</v>
      </c>
      <c r="Q2241" s="308">
        <v>12</v>
      </c>
      <c r="R2241" s="308">
        <v>12</v>
      </c>
    </row>
    <row r="2242" spans="1:18" s="40" customFormat="1" ht="24" x14ac:dyDescent="0.2">
      <c r="A2242" s="316" t="s">
        <v>2048</v>
      </c>
      <c r="B2242" s="312" t="s">
        <v>8077</v>
      </c>
      <c r="C2242" s="297" t="s">
        <v>153</v>
      </c>
      <c r="D2242" s="297" t="s">
        <v>579</v>
      </c>
      <c r="E2242" s="305">
        <v>2500</v>
      </c>
      <c r="F2242" s="297" t="s">
        <v>2123</v>
      </c>
      <c r="G2242" s="426" t="s">
        <v>2124</v>
      </c>
      <c r="H2242" s="297" t="s">
        <v>579</v>
      </c>
      <c r="I2242" s="431" t="s">
        <v>2052</v>
      </c>
      <c r="J2242" s="297" t="s">
        <v>1377</v>
      </c>
      <c r="K2242" s="131"/>
      <c r="L2242" s="131"/>
      <c r="M2242" s="130"/>
      <c r="N2242" s="308">
        <v>6</v>
      </c>
      <c r="O2242" s="308">
        <v>6</v>
      </c>
      <c r="P2242" s="307">
        <v>16156.5</v>
      </c>
      <c r="Q2242" s="308">
        <v>12</v>
      </c>
      <c r="R2242" s="308">
        <v>12</v>
      </c>
    </row>
    <row r="2243" spans="1:18" s="40" customFormat="1" ht="24" x14ac:dyDescent="0.2">
      <c r="A2243" s="316" t="s">
        <v>2048</v>
      </c>
      <c r="B2243" s="312" t="s">
        <v>8077</v>
      </c>
      <c r="C2243" s="297" t="s">
        <v>153</v>
      </c>
      <c r="D2243" s="297" t="s">
        <v>579</v>
      </c>
      <c r="E2243" s="305">
        <v>2500</v>
      </c>
      <c r="F2243" s="297" t="s">
        <v>2125</v>
      </c>
      <c r="G2243" s="426" t="s">
        <v>2126</v>
      </c>
      <c r="H2243" s="297" t="s">
        <v>579</v>
      </c>
      <c r="I2243" s="431" t="s">
        <v>2052</v>
      </c>
      <c r="J2243" s="297" t="s">
        <v>1377</v>
      </c>
      <c r="K2243" s="131"/>
      <c r="L2243" s="131"/>
      <c r="M2243" s="130"/>
      <c r="N2243" s="308">
        <v>6</v>
      </c>
      <c r="O2243" s="308">
        <v>6</v>
      </c>
      <c r="P2243" s="307">
        <v>16156.5</v>
      </c>
      <c r="Q2243" s="308">
        <v>12</v>
      </c>
      <c r="R2243" s="308">
        <v>12</v>
      </c>
    </row>
    <row r="2244" spans="1:18" s="40" customFormat="1" ht="24" x14ac:dyDescent="0.2">
      <c r="A2244" s="316" t="s">
        <v>2048</v>
      </c>
      <c r="B2244" s="295" t="s">
        <v>8075</v>
      </c>
      <c r="C2244" s="297" t="s">
        <v>153</v>
      </c>
      <c r="D2244" s="297" t="s">
        <v>2127</v>
      </c>
      <c r="E2244" s="305">
        <v>1800</v>
      </c>
      <c r="F2244" s="297" t="s">
        <v>2128</v>
      </c>
      <c r="G2244" s="426" t="s">
        <v>2129</v>
      </c>
      <c r="H2244" s="297" t="s">
        <v>2130</v>
      </c>
      <c r="I2244" s="431" t="s">
        <v>2059</v>
      </c>
      <c r="J2244" s="297" t="s">
        <v>314</v>
      </c>
      <c r="K2244" s="131"/>
      <c r="L2244" s="131"/>
      <c r="M2244" s="130"/>
      <c r="N2244" s="308">
        <v>6</v>
      </c>
      <c r="O2244" s="308">
        <v>6</v>
      </c>
      <c r="P2244" s="307">
        <v>11772</v>
      </c>
      <c r="Q2244" s="308">
        <v>12</v>
      </c>
      <c r="R2244" s="308">
        <v>12</v>
      </c>
    </row>
    <row r="2245" spans="1:18" s="40" customFormat="1" ht="24" x14ac:dyDescent="0.2">
      <c r="A2245" s="316" t="s">
        <v>2048</v>
      </c>
      <c r="B2245" s="312" t="s">
        <v>8077</v>
      </c>
      <c r="C2245" s="297" t="s">
        <v>153</v>
      </c>
      <c r="D2245" s="297" t="s">
        <v>2053</v>
      </c>
      <c r="E2245" s="305">
        <v>1500</v>
      </c>
      <c r="F2245" s="297" t="s">
        <v>2131</v>
      </c>
      <c r="G2245" s="426" t="s">
        <v>2132</v>
      </c>
      <c r="H2245" s="297" t="s">
        <v>579</v>
      </c>
      <c r="I2245" s="431" t="s">
        <v>2052</v>
      </c>
      <c r="J2245" s="297" t="s">
        <v>1377</v>
      </c>
      <c r="K2245" s="131"/>
      <c r="L2245" s="131"/>
      <c r="M2245" s="130"/>
      <c r="N2245" s="308">
        <v>6</v>
      </c>
      <c r="O2245" s="308">
        <v>6</v>
      </c>
      <c r="P2245" s="307">
        <v>9810</v>
      </c>
      <c r="Q2245" s="308">
        <v>12</v>
      </c>
      <c r="R2245" s="308">
        <v>12</v>
      </c>
    </row>
    <row r="2246" spans="1:18" s="40" customFormat="1" ht="24" x14ac:dyDescent="0.2">
      <c r="A2246" s="316" t="s">
        <v>2048</v>
      </c>
      <c r="B2246" s="295" t="s">
        <v>8075</v>
      </c>
      <c r="C2246" s="297" t="s">
        <v>153</v>
      </c>
      <c r="D2246" s="297" t="s">
        <v>648</v>
      </c>
      <c r="E2246" s="305">
        <v>1100</v>
      </c>
      <c r="F2246" s="297" t="s">
        <v>2135</v>
      </c>
      <c r="G2246" s="426" t="s">
        <v>2136</v>
      </c>
      <c r="H2246" s="297" t="s">
        <v>2111</v>
      </c>
      <c r="I2246" s="297" t="s">
        <v>2137</v>
      </c>
      <c r="J2246" s="297" t="s">
        <v>2111</v>
      </c>
      <c r="K2246" s="131"/>
      <c r="L2246" s="131"/>
      <c r="M2246" s="130"/>
      <c r="N2246" s="308">
        <v>6</v>
      </c>
      <c r="O2246" s="308">
        <v>6</v>
      </c>
      <c r="P2246" s="307">
        <v>7194</v>
      </c>
      <c r="Q2246" s="308">
        <v>12</v>
      </c>
      <c r="R2246" s="308">
        <v>12</v>
      </c>
    </row>
    <row r="2247" spans="1:18" s="40" customFormat="1" ht="24" x14ac:dyDescent="0.2">
      <c r="A2247" s="316" t="s">
        <v>2048</v>
      </c>
      <c r="B2247" s="312" t="s">
        <v>8077</v>
      </c>
      <c r="C2247" s="297" t="s">
        <v>153</v>
      </c>
      <c r="D2247" s="297" t="s">
        <v>682</v>
      </c>
      <c r="E2247" s="305">
        <v>8000</v>
      </c>
      <c r="F2247" s="297" t="s">
        <v>2140</v>
      </c>
      <c r="G2247" s="426" t="s">
        <v>2141</v>
      </c>
      <c r="H2247" s="297" t="s">
        <v>2066</v>
      </c>
      <c r="I2247" s="431" t="s">
        <v>2059</v>
      </c>
      <c r="J2247" s="297" t="s">
        <v>1377</v>
      </c>
      <c r="K2247" s="131"/>
      <c r="L2247" s="131"/>
      <c r="M2247" s="130"/>
      <c r="N2247" s="308">
        <v>2</v>
      </c>
      <c r="O2247" s="308">
        <v>2</v>
      </c>
      <c r="P2247" s="307">
        <v>16414</v>
      </c>
      <c r="Q2247" s="308">
        <v>12</v>
      </c>
      <c r="R2247" s="308">
        <v>12</v>
      </c>
    </row>
    <row r="2248" spans="1:18" s="40" customFormat="1" ht="24" x14ac:dyDescent="0.2">
      <c r="A2248" s="316" t="s">
        <v>2048</v>
      </c>
      <c r="B2248" s="295" t="s">
        <v>8075</v>
      </c>
      <c r="C2248" s="297" t="s">
        <v>153</v>
      </c>
      <c r="D2248" s="297" t="s">
        <v>2088</v>
      </c>
      <c r="E2248" s="305">
        <v>2200</v>
      </c>
      <c r="F2248" s="297" t="s">
        <v>2144</v>
      </c>
      <c r="G2248" s="426" t="s">
        <v>2145</v>
      </c>
      <c r="H2248" s="297" t="s">
        <v>2088</v>
      </c>
      <c r="I2248" s="431" t="s">
        <v>2059</v>
      </c>
      <c r="J2248" s="297" t="s">
        <v>1377</v>
      </c>
      <c r="K2248" s="131"/>
      <c r="L2248" s="131"/>
      <c r="M2248" s="130"/>
      <c r="N2248" s="308">
        <v>6</v>
      </c>
      <c r="O2248" s="308">
        <v>6</v>
      </c>
      <c r="P2248" s="307">
        <v>14329.5</v>
      </c>
      <c r="Q2248" s="308">
        <v>12</v>
      </c>
      <c r="R2248" s="308">
        <v>12</v>
      </c>
    </row>
    <row r="2249" spans="1:18" s="40" customFormat="1" ht="24" x14ac:dyDescent="0.2">
      <c r="A2249" s="316" t="s">
        <v>2048</v>
      </c>
      <c r="B2249" s="312" t="s">
        <v>8077</v>
      </c>
      <c r="C2249" s="297" t="s">
        <v>153</v>
      </c>
      <c r="D2249" s="297" t="s">
        <v>682</v>
      </c>
      <c r="E2249" s="305">
        <v>6000</v>
      </c>
      <c r="F2249" s="297" t="s">
        <v>3244</v>
      </c>
      <c r="G2249" s="426" t="s">
        <v>3245</v>
      </c>
      <c r="H2249" s="297" t="s">
        <v>682</v>
      </c>
      <c r="I2249" s="431" t="s">
        <v>2059</v>
      </c>
      <c r="J2249" s="297" t="s">
        <v>1377</v>
      </c>
      <c r="K2249" s="131"/>
      <c r="L2249" s="131"/>
      <c r="M2249" s="130"/>
      <c r="N2249" s="308">
        <v>6</v>
      </c>
      <c r="O2249" s="308">
        <v>6</v>
      </c>
      <c r="P2249" s="307">
        <v>37159.199999999997</v>
      </c>
      <c r="Q2249" s="308">
        <v>12</v>
      </c>
      <c r="R2249" s="308">
        <v>12</v>
      </c>
    </row>
    <row r="2250" spans="1:18" s="40" customFormat="1" ht="24" x14ac:dyDescent="0.2">
      <c r="A2250" s="316" t="s">
        <v>2048</v>
      </c>
      <c r="B2250" s="295" t="s">
        <v>8075</v>
      </c>
      <c r="C2250" s="297" t="s">
        <v>153</v>
      </c>
      <c r="D2250" s="297" t="s">
        <v>2290</v>
      </c>
      <c r="E2250" s="305">
        <v>3500</v>
      </c>
      <c r="F2250" s="297">
        <v>44145015</v>
      </c>
      <c r="G2250" s="426" t="s">
        <v>3246</v>
      </c>
      <c r="H2250" s="297" t="s">
        <v>2290</v>
      </c>
      <c r="I2250" s="297" t="s">
        <v>2059</v>
      </c>
      <c r="J2250" s="297" t="s">
        <v>1377</v>
      </c>
      <c r="K2250" s="131"/>
      <c r="L2250" s="131"/>
      <c r="M2250" s="130"/>
      <c r="N2250" s="308">
        <v>2</v>
      </c>
      <c r="O2250" s="308">
        <v>2</v>
      </c>
      <c r="P2250" s="307">
        <v>6469.3700000000008</v>
      </c>
      <c r="Q2250" s="308">
        <v>12</v>
      </c>
      <c r="R2250" s="308">
        <v>12</v>
      </c>
    </row>
    <row r="2251" spans="1:18" s="40" customFormat="1" ht="24" x14ac:dyDescent="0.2">
      <c r="A2251" s="316" t="s">
        <v>2048</v>
      </c>
      <c r="B2251" s="295" t="s">
        <v>8075</v>
      </c>
      <c r="C2251" s="297" t="s">
        <v>153</v>
      </c>
      <c r="D2251" s="297" t="s">
        <v>964</v>
      </c>
      <c r="E2251" s="305">
        <v>2500</v>
      </c>
      <c r="F2251" s="297" t="s">
        <v>2146</v>
      </c>
      <c r="G2251" s="426" t="s">
        <v>2147</v>
      </c>
      <c r="H2251" s="297" t="s">
        <v>586</v>
      </c>
      <c r="I2251" s="431" t="s">
        <v>2059</v>
      </c>
      <c r="J2251" s="297" t="s">
        <v>1377</v>
      </c>
      <c r="K2251" s="131"/>
      <c r="L2251" s="131"/>
      <c r="M2251" s="130"/>
      <c r="N2251" s="308">
        <v>6</v>
      </c>
      <c r="O2251" s="308">
        <v>6</v>
      </c>
      <c r="P2251" s="307">
        <v>16067.21</v>
      </c>
      <c r="Q2251" s="308">
        <v>12</v>
      </c>
      <c r="R2251" s="308">
        <v>12</v>
      </c>
    </row>
    <row r="2252" spans="1:18" s="40" customFormat="1" ht="24" x14ac:dyDescent="0.2">
      <c r="A2252" s="316" t="s">
        <v>2048</v>
      </c>
      <c r="B2252" s="295" t="s">
        <v>8075</v>
      </c>
      <c r="C2252" s="297" t="s">
        <v>153</v>
      </c>
      <c r="D2252" s="297" t="s">
        <v>579</v>
      </c>
      <c r="E2252" s="305">
        <v>1100</v>
      </c>
      <c r="F2252" s="297" t="s">
        <v>2148</v>
      </c>
      <c r="G2252" s="426" t="s">
        <v>2149</v>
      </c>
      <c r="H2252" s="297" t="s">
        <v>579</v>
      </c>
      <c r="I2252" s="431" t="s">
        <v>2052</v>
      </c>
      <c r="J2252" s="297" t="s">
        <v>1377</v>
      </c>
      <c r="K2252" s="131"/>
      <c r="L2252" s="131"/>
      <c r="M2252" s="130"/>
      <c r="N2252" s="308">
        <v>6</v>
      </c>
      <c r="O2252" s="308">
        <v>6</v>
      </c>
      <c r="P2252" s="307">
        <v>7194</v>
      </c>
      <c r="Q2252" s="308">
        <v>12</v>
      </c>
      <c r="R2252" s="308">
        <v>12</v>
      </c>
    </row>
    <row r="2253" spans="1:18" s="40" customFormat="1" ht="24" x14ac:dyDescent="0.2">
      <c r="A2253" s="316" t="s">
        <v>2048</v>
      </c>
      <c r="B2253" s="295" t="s">
        <v>8075</v>
      </c>
      <c r="C2253" s="297" t="s">
        <v>153</v>
      </c>
      <c r="D2253" s="297" t="s">
        <v>655</v>
      </c>
      <c r="E2253" s="305">
        <v>1200</v>
      </c>
      <c r="F2253" s="297" t="s">
        <v>2154</v>
      </c>
      <c r="G2253" s="426" t="s">
        <v>2155</v>
      </c>
      <c r="H2253" s="297" t="s">
        <v>2111</v>
      </c>
      <c r="I2253" s="297" t="s">
        <v>2137</v>
      </c>
      <c r="J2253" s="297" t="s">
        <v>2111</v>
      </c>
      <c r="K2253" s="131"/>
      <c r="L2253" s="131"/>
      <c r="M2253" s="130"/>
      <c r="N2253" s="308">
        <v>6</v>
      </c>
      <c r="O2253" s="308">
        <v>6</v>
      </c>
      <c r="P2253" s="307">
        <v>7848</v>
      </c>
      <c r="Q2253" s="308">
        <v>12</v>
      </c>
      <c r="R2253" s="308">
        <v>12</v>
      </c>
    </row>
    <row r="2254" spans="1:18" s="40" customFormat="1" ht="24" x14ac:dyDescent="0.2">
      <c r="A2254" s="316" t="s">
        <v>2048</v>
      </c>
      <c r="B2254" s="295" t="s">
        <v>8075</v>
      </c>
      <c r="C2254" s="297" t="s">
        <v>153</v>
      </c>
      <c r="D2254" s="297" t="s">
        <v>655</v>
      </c>
      <c r="E2254" s="305">
        <v>930</v>
      </c>
      <c r="F2254" s="297" t="s">
        <v>2156</v>
      </c>
      <c r="G2254" s="426" t="s">
        <v>2157</v>
      </c>
      <c r="H2254" s="297" t="s">
        <v>2111</v>
      </c>
      <c r="I2254" s="297" t="s">
        <v>2137</v>
      </c>
      <c r="J2254" s="297" t="s">
        <v>2111</v>
      </c>
      <c r="K2254" s="131"/>
      <c r="L2254" s="131"/>
      <c r="M2254" s="130"/>
      <c r="N2254" s="308">
        <v>6</v>
      </c>
      <c r="O2254" s="308">
        <v>6</v>
      </c>
      <c r="P2254" s="307">
        <v>6099.3</v>
      </c>
      <c r="Q2254" s="308">
        <v>12</v>
      </c>
      <c r="R2254" s="308">
        <v>12</v>
      </c>
    </row>
    <row r="2255" spans="1:18" s="40" customFormat="1" ht="24" x14ac:dyDescent="0.2">
      <c r="A2255" s="316" t="s">
        <v>2048</v>
      </c>
      <c r="B2255" s="312" t="s">
        <v>8077</v>
      </c>
      <c r="C2255" s="297" t="s">
        <v>153</v>
      </c>
      <c r="D2255" s="297" t="s">
        <v>2053</v>
      </c>
      <c r="E2255" s="305">
        <v>1500</v>
      </c>
      <c r="F2255" s="297" t="s">
        <v>2158</v>
      </c>
      <c r="G2255" s="426" t="s">
        <v>2159</v>
      </c>
      <c r="H2255" s="297" t="s">
        <v>579</v>
      </c>
      <c r="I2255" s="431" t="s">
        <v>2052</v>
      </c>
      <c r="J2255" s="297" t="s">
        <v>1377</v>
      </c>
      <c r="K2255" s="131"/>
      <c r="L2255" s="131"/>
      <c r="M2255" s="130"/>
      <c r="N2255" s="308">
        <v>6</v>
      </c>
      <c r="O2255" s="308">
        <v>6</v>
      </c>
      <c r="P2255" s="307">
        <v>9810</v>
      </c>
      <c r="Q2255" s="308">
        <v>12</v>
      </c>
      <c r="R2255" s="308">
        <v>12</v>
      </c>
    </row>
    <row r="2256" spans="1:18" s="40" customFormat="1" ht="24" x14ac:dyDescent="0.2">
      <c r="A2256" s="316" t="s">
        <v>2048</v>
      </c>
      <c r="B2256" s="312" t="s">
        <v>8077</v>
      </c>
      <c r="C2256" s="297" t="s">
        <v>153</v>
      </c>
      <c r="D2256" s="297" t="s">
        <v>597</v>
      </c>
      <c r="E2256" s="305">
        <v>4000</v>
      </c>
      <c r="F2256" s="297" t="s">
        <v>2160</v>
      </c>
      <c r="G2256" s="426" t="s">
        <v>2161</v>
      </c>
      <c r="H2256" s="297" t="s">
        <v>2088</v>
      </c>
      <c r="I2256" s="431" t="s">
        <v>2059</v>
      </c>
      <c r="J2256" s="297" t="s">
        <v>1377</v>
      </c>
      <c r="K2256" s="131"/>
      <c r="L2256" s="131"/>
      <c r="M2256" s="130"/>
      <c r="N2256" s="308">
        <v>6</v>
      </c>
      <c r="O2256" s="308">
        <v>6</v>
      </c>
      <c r="P2256" s="307">
        <v>25159.200000000001</v>
      </c>
      <c r="Q2256" s="308">
        <v>12</v>
      </c>
      <c r="R2256" s="308">
        <v>12</v>
      </c>
    </row>
    <row r="2257" spans="1:18" s="40" customFormat="1" ht="24" x14ac:dyDescent="0.2">
      <c r="A2257" s="316" t="s">
        <v>2048</v>
      </c>
      <c r="B2257" s="312" t="s">
        <v>8077</v>
      </c>
      <c r="C2257" s="297" t="s">
        <v>153</v>
      </c>
      <c r="D2257" s="297" t="s">
        <v>579</v>
      </c>
      <c r="E2257" s="305">
        <v>2500</v>
      </c>
      <c r="F2257" s="297" t="s">
        <v>2165</v>
      </c>
      <c r="G2257" s="426" t="s">
        <v>2166</v>
      </c>
      <c r="H2257" s="297" t="s">
        <v>579</v>
      </c>
      <c r="I2257" s="431" t="s">
        <v>2052</v>
      </c>
      <c r="J2257" s="297" t="s">
        <v>1377</v>
      </c>
      <c r="K2257" s="131"/>
      <c r="L2257" s="131"/>
      <c r="M2257" s="130"/>
      <c r="N2257" s="308">
        <v>6</v>
      </c>
      <c r="O2257" s="308">
        <v>6</v>
      </c>
      <c r="P2257" s="307">
        <v>16073.17</v>
      </c>
      <c r="Q2257" s="308">
        <v>12</v>
      </c>
      <c r="R2257" s="308">
        <v>12</v>
      </c>
    </row>
    <row r="2258" spans="1:18" s="40" customFormat="1" ht="24" x14ac:dyDescent="0.2">
      <c r="A2258" s="316" t="s">
        <v>2048</v>
      </c>
      <c r="B2258" s="295" t="s">
        <v>8075</v>
      </c>
      <c r="C2258" s="297" t="s">
        <v>153</v>
      </c>
      <c r="D2258" s="297" t="s">
        <v>2127</v>
      </c>
      <c r="E2258" s="305">
        <v>2000</v>
      </c>
      <c r="F2258" s="297" t="s">
        <v>2173</v>
      </c>
      <c r="G2258" s="426" t="s">
        <v>2174</v>
      </c>
      <c r="H2258" s="297" t="s">
        <v>2130</v>
      </c>
      <c r="I2258" s="431" t="s">
        <v>2059</v>
      </c>
      <c r="J2258" s="297" t="s">
        <v>314</v>
      </c>
      <c r="K2258" s="131"/>
      <c r="L2258" s="131"/>
      <c r="M2258" s="130"/>
      <c r="N2258" s="308">
        <v>6</v>
      </c>
      <c r="O2258" s="308">
        <v>6</v>
      </c>
      <c r="P2258" s="307">
        <v>13002.14</v>
      </c>
      <c r="Q2258" s="308">
        <v>12</v>
      </c>
      <c r="R2258" s="308">
        <v>12</v>
      </c>
    </row>
    <row r="2259" spans="1:18" s="40" customFormat="1" ht="24" x14ac:dyDescent="0.2">
      <c r="A2259" s="316" t="s">
        <v>2048</v>
      </c>
      <c r="B2259" s="295" t="s">
        <v>8075</v>
      </c>
      <c r="C2259" s="297" t="s">
        <v>153</v>
      </c>
      <c r="D2259" s="297" t="s">
        <v>2175</v>
      </c>
      <c r="E2259" s="305">
        <v>2500</v>
      </c>
      <c r="F2259" s="297" t="s">
        <v>2176</v>
      </c>
      <c r="G2259" s="426" t="s">
        <v>2177</v>
      </c>
      <c r="H2259" s="297" t="s">
        <v>2178</v>
      </c>
      <c r="I2259" s="431" t="s">
        <v>2059</v>
      </c>
      <c r="J2259" s="297" t="s">
        <v>1377</v>
      </c>
      <c r="K2259" s="131"/>
      <c r="L2259" s="131"/>
      <c r="M2259" s="130"/>
      <c r="N2259" s="308">
        <v>2</v>
      </c>
      <c r="O2259" s="308">
        <v>2</v>
      </c>
      <c r="P2259" s="307">
        <v>5411.3</v>
      </c>
      <c r="Q2259" s="308">
        <v>12</v>
      </c>
      <c r="R2259" s="308">
        <v>12</v>
      </c>
    </row>
    <row r="2260" spans="1:18" s="40" customFormat="1" ht="24" x14ac:dyDescent="0.2">
      <c r="A2260" s="316" t="s">
        <v>2048</v>
      </c>
      <c r="B2260" s="312" t="s">
        <v>8077</v>
      </c>
      <c r="C2260" s="297" t="s">
        <v>153</v>
      </c>
      <c r="D2260" s="297" t="s">
        <v>586</v>
      </c>
      <c r="E2260" s="305">
        <v>4000</v>
      </c>
      <c r="F2260" s="297" t="s">
        <v>2179</v>
      </c>
      <c r="G2260" s="426" t="s">
        <v>2180</v>
      </c>
      <c r="H2260" s="297" t="s">
        <v>586</v>
      </c>
      <c r="I2260" s="431" t="s">
        <v>2059</v>
      </c>
      <c r="J2260" s="297" t="s">
        <v>1377</v>
      </c>
      <c r="K2260" s="131"/>
      <c r="L2260" s="131"/>
      <c r="M2260" s="130"/>
      <c r="N2260" s="308">
        <v>6</v>
      </c>
      <c r="O2260" s="308">
        <v>6</v>
      </c>
      <c r="P2260" s="307">
        <v>25159.200000000001</v>
      </c>
      <c r="Q2260" s="308">
        <v>12</v>
      </c>
      <c r="R2260" s="308">
        <v>12</v>
      </c>
    </row>
    <row r="2261" spans="1:18" s="40" customFormat="1" ht="24" x14ac:dyDescent="0.2">
      <c r="A2261" s="316" t="s">
        <v>2048</v>
      </c>
      <c r="B2261" s="295" t="s">
        <v>8075</v>
      </c>
      <c r="C2261" s="297" t="s">
        <v>153</v>
      </c>
      <c r="D2261" s="297" t="s">
        <v>586</v>
      </c>
      <c r="E2261" s="305">
        <v>3500</v>
      </c>
      <c r="F2261" s="297" t="s">
        <v>3247</v>
      </c>
      <c r="G2261" s="426" t="s">
        <v>3248</v>
      </c>
      <c r="H2261" s="297" t="s">
        <v>586</v>
      </c>
      <c r="I2261" s="297" t="s">
        <v>2059</v>
      </c>
      <c r="J2261" s="297" t="s">
        <v>1377</v>
      </c>
      <c r="K2261" s="131"/>
      <c r="L2261" s="131"/>
      <c r="M2261" s="130"/>
      <c r="N2261" s="308">
        <v>1</v>
      </c>
      <c r="O2261" s="308">
        <v>1</v>
      </c>
      <c r="P2261" s="307">
        <v>3686.3</v>
      </c>
      <c r="Q2261" s="308">
        <v>12</v>
      </c>
      <c r="R2261" s="308">
        <v>12</v>
      </c>
    </row>
    <row r="2262" spans="1:18" s="40" customFormat="1" ht="24" x14ac:dyDescent="0.2">
      <c r="A2262" s="316" t="s">
        <v>2048</v>
      </c>
      <c r="B2262" s="295" t="s">
        <v>8075</v>
      </c>
      <c r="C2262" s="297" t="s">
        <v>153</v>
      </c>
      <c r="D2262" s="297" t="s">
        <v>1351</v>
      </c>
      <c r="E2262" s="305">
        <v>1800</v>
      </c>
      <c r="F2262" s="297" t="s">
        <v>2184</v>
      </c>
      <c r="G2262" s="426" t="s">
        <v>2185</v>
      </c>
      <c r="H2262" s="297" t="s">
        <v>2186</v>
      </c>
      <c r="I2262" s="297" t="s">
        <v>2052</v>
      </c>
      <c r="J2262" s="297" t="s">
        <v>1377</v>
      </c>
      <c r="K2262" s="131"/>
      <c r="L2262" s="131"/>
      <c r="M2262" s="130"/>
      <c r="N2262" s="308">
        <v>5</v>
      </c>
      <c r="O2262" s="308">
        <v>5</v>
      </c>
      <c r="P2262" s="307">
        <v>9810</v>
      </c>
      <c r="Q2262" s="308">
        <v>12</v>
      </c>
      <c r="R2262" s="308">
        <v>12</v>
      </c>
    </row>
    <row r="2263" spans="1:18" s="40" customFormat="1" ht="24" x14ac:dyDescent="0.2">
      <c r="A2263" s="316" t="s">
        <v>2048</v>
      </c>
      <c r="B2263" s="295" t="s">
        <v>8075</v>
      </c>
      <c r="C2263" s="297" t="s">
        <v>153</v>
      </c>
      <c r="D2263" s="297" t="s">
        <v>586</v>
      </c>
      <c r="E2263" s="305">
        <v>2000</v>
      </c>
      <c r="F2263" s="297" t="s">
        <v>2187</v>
      </c>
      <c r="G2263" s="426" t="s">
        <v>2188</v>
      </c>
      <c r="H2263" s="297" t="s">
        <v>586</v>
      </c>
      <c r="I2263" s="431" t="s">
        <v>2059</v>
      </c>
      <c r="J2263" s="297" t="s">
        <v>1377</v>
      </c>
      <c r="K2263" s="131"/>
      <c r="L2263" s="131"/>
      <c r="M2263" s="130"/>
      <c r="N2263" s="308">
        <v>6</v>
      </c>
      <c r="O2263" s="308">
        <v>6</v>
      </c>
      <c r="P2263" s="307">
        <v>13080</v>
      </c>
      <c r="Q2263" s="308">
        <v>12</v>
      </c>
      <c r="R2263" s="308">
        <v>12</v>
      </c>
    </row>
    <row r="2264" spans="1:18" s="40" customFormat="1" ht="24" x14ac:dyDescent="0.2">
      <c r="A2264" s="316" t="s">
        <v>2048</v>
      </c>
      <c r="B2264" s="295" t="s">
        <v>8075</v>
      </c>
      <c r="C2264" s="297" t="s">
        <v>153</v>
      </c>
      <c r="D2264" s="297" t="s">
        <v>586</v>
      </c>
      <c r="E2264" s="305">
        <v>2100</v>
      </c>
      <c r="F2264" s="297" t="s">
        <v>2189</v>
      </c>
      <c r="G2264" s="426" t="s">
        <v>2190</v>
      </c>
      <c r="H2264" s="297" t="s">
        <v>586</v>
      </c>
      <c r="I2264" s="431" t="s">
        <v>2059</v>
      </c>
      <c r="J2264" s="297" t="s">
        <v>1377</v>
      </c>
      <c r="K2264" s="131"/>
      <c r="L2264" s="131"/>
      <c r="M2264" s="130"/>
      <c r="N2264" s="308">
        <v>3</v>
      </c>
      <c r="O2264" s="308">
        <v>3</v>
      </c>
      <c r="P2264" s="307">
        <v>6861.6</v>
      </c>
      <c r="Q2264" s="308">
        <v>12</v>
      </c>
      <c r="R2264" s="308">
        <v>12</v>
      </c>
    </row>
    <row r="2265" spans="1:18" s="40" customFormat="1" ht="24" x14ac:dyDescent="0.2">
      <c r="A2265" s="316" t="s">
        <v>2048</v>
      </c>
      <c r="B2265" s="295" t="s">
        <v>8075</v>
      </c>
      <c r="C2265" s="297" t="s">
        <v>153</v>
      </c>
      <c r="D2265" s="297" t="s">
        <v>648</v>
      </c>
      <c r="E2265" s="305">
        <v>1200</v>
      </c>
      <c r="F2265" s="297" t="s">
        <v>2191</v>
      </c>
      <c r="G2265" s="426" t="s">
        <v>2192</v>
      </c>
      <c r="H2265" s="297" t="s">
        <v>2111</v>
      </c>
      <c r="I2265" s="297" t="s">
        <v>2137</v>
      </c>
      <c r="J2265" s="297" t="s">
        <v>2111</v>
      </c>
      <c r="K2265" s="131"/>
      <c r="L2265" s="131"/>
      <c r="M2265" s="130"/>
      <c r="N2265" s="308">
        <v>6</v>
      </c>
      <c r="O2265" s="308">
        <v>6</v>
      </c>
      <c r="P2265" s="307">
        <v>7848</v>
      </c>
      <c r="Q2265" s="308">
        <v>12</v>
      </c>
      <c r="R2265" s="308">
        <v>12</v>
      </c>
    </row>
    <row r="2266" spans="1:18" s="40" customFormat="1" ht="24" x14ac:dyDescent="0.2">
      <c r="A2266" s="316" t="s">
        <v>2048</v>
      </c>
      <c r="B2266" s="312" t="s">
        <v>8077</v>
      </c>
      <c r="C2266" s="297" t="s">
        <v>153</v>
      </c>
      <c r="D2266" s="297" t="s">
        <v>682</v>
      </c>
      <c r="E2266" s="305">
        <v>8000</v>
      </c>
      <c r="F2266" s="297" t="s">
        <v>3249</v>
      </c>
      <c r="G2266" s="426" t="s">
        <v>3250</v>
      </c>
      <c r="H2266" s="297" t="s">
        <v>2066</v>
      </c>
      <c r="I2266" s="297" t="s">
        <v>2059</v>
      </c>
      <c r="J2266" s="297" t="s">
        <v>1377</v>
      </c>
      <c r="K2266" s="131"/>
      <c r="L2266" s="131"/>
      <c r="M2266" s="130"/>
      <c r="N2266" s="308">
        <v>2</v>
      </c>
      <c r="O2266" s="308">
        <v>2</v>
      </c>
      <c r="P2266" s="307">
        <v>16372.6</v>
      </c>
      <c r="Q2266" s="308">
        <v>12</v>
      </c>
      <c r="R2266" s="308">
        <v>12</v>
      </c>
    </row>
    <row r="2267" spans="1:18" s="40" customFormat="1" ht="24" x14ac:dyDescent="0.2">
      <c r="A2267" s="316" t="s">
        <v>2048</v>
      </c>
      <c r="B2267" s="295" t="s">
        <v>8075</v>
      </c>
      <c r="C2267" s="297" t="s">
        <v>153</v>
      </c>
      <c r="D2267" s="297" t="s">
        <v>655</v>
      </c>
      <c r="E2267" s="305">
        <v>1200</v>
      </c>
      <c r="F2267" s="297" t="s">
        <v>2193</v>
      </c>
      <c r="G2267" s="426" t="s">
        <v>2194</v>
      </c>
      <c r="H2267" s="297" t="s">
        <v>1313</v>
      </c>
      <c r="I2267" s="431" t="s">
        <v>2052</v>
      </c>
      <c r="J2267" s="297" t="s">
        <v>326</v>
      </c>
      <c r="K2267" s="131"/>
      <c r="L2267" s="131"/>
      <c r="M2267" s="130"/>
      <c r="N2267" s="308">
        <v>6</v>
      </c>
      <c r="O2267" s="308">
        <v>6</v>
      </c>
      <c r="P2267" s="307">
        <v>7848</v>
      </c>
      <c r="Q2267" s="308">
        <v>12</v>
      </c>
      <c r="R2267" s="308">
        <v>12</v>
      </c>
    </row>
    <row r="2268" spans="1:18" s="40" customFormat="1" ht="24" x14ac:dyDescent="0.2">
      <c r="A2268" s="316" t="s">
        <v>2048</v>
      </c>
      <c r="B2268" s="295" t="s">
        <v>8075</v>
      </c>
      <c r="C2268" s="297" t="s">
        <v>153</v>
      </c>
      <c r="D2268" s="297" t="s">
        <v>579</v>
      </c>
      <c r="E2268" s="305">
        <v>1100</v>
      </c>
      <c r="F2268" s="297" t="s">
        <v>2195</v>
      </c>
      <c r="G2268" s="426" t="s">
        <v>2196</v>
      </c>
      <c r="H2268" s="297" t="s">
        <v>579</v>
      </c>
      <c r="I2268" s="431" t="s">
        <v>2052</v>
      </c>
      <c r="J2268" s="297" t="s">
        <v>1377</v>
      </c>
      <c r="K2268" s="131"/>
      <c r="L2268" s="131"/>
      <c r="M2268" s="130"/>
      <c r="N2268" s="308">
        <v>6</v>
      </c>
      <c r="O2268" s="308">
        <v>6</v>
      </c>
      <c r="P2268" s="307">
        <v>7194</v>
      </c>
      <c r="Q2268" s="308">
        <v>12</v>
      </c>
      <c r="R2268" s="308">
        <v>12</v>
      </c>
    </row>
    <row r="2269" spans="1:18" s="40" customFormat="1" ht="24" x14ac:dyDescent="0.2">
      <c r="A2269" s="316" t="s">
        <v>2048</v>
      </c>
      <c r="B2269" s="312" t="s">
        <v>8077</v>
      </c>
      <c r="C2269" s="297" t="s">
        <v>153</v>
      </c>
      <c r="D2269" s="297" t="s">
        <v>586</v>
      </c>
      <c r="E2269" s="305">
        <v>4500</v>
      </c>
      <c r="F2269" s="297" t="s">
        <v>3251</v>
      </c>
      <c r="G2269" s="426" t="s">
        <v>3252</v>
      </c>
      <c r="H2269" s="297" t="s">
        <v>586</v>
      </c>
      <c r="I2269" s="297" t="s">
        <v>2059</v>
      </c>
      <c r="J2269" s="297" t="s">
        <v>314</v>
      </c>
      <c r="K2269" s="131"/>
      <c r="L2269" s="131"/>
      <c r="M2269" s="130"/>
      <c r="N2269" s="308">
        <v>4</v>
      </c>
      <c r="O2269" s="308">
        <v>4</v>
      </c>
      <c r="P2269" s="307">
        <v>18745.2</v>
      </c>
      <c r="Q2269" s="308">
        <v>12</v>
      </c>
      <c r="R2269" s="308">
        <v>12</v>
      </c>
    </row>
    <row r="2270" spans="1:18" s="40" customFormat="1" ht="24" x14ac:dyDescent="0.2">
      <c r="A2270" s="316" t="s">
        <v>2048</v>
      </c>
      <c r="B2270" s="295" t="s">
        <v>8075</v>
      </c>
      <c r="C2270" s="297" t="s">
        <v>153</v>
      </c>
      <c r="D2270" s="297" t="s">
        <v>2053</v>
      </c>
      <c r="E2270" s="305">
        <v>1100</v>
      </c>
      <c r="F2270" s="297" t="s">
        <v>2197</v>
      </c>
      <c r="G2270" s="426" t="s">
        <v>2198</v>
      </c>
      <c r="H2270" s="297" t="s">
        <v>579</v>
      </c>
      <c r="I2270" s="431" t="s">
        <v>2052</v>
      </c>
      <c r="J2270" s="297" t="s">
        <v>326</v>
      </c>
      <c r="K2270" s="131"/>
      <c r="L2270" s="131"/>
      <c r="M2270" s="130"/>
      <c r="N2270" s="308">
        <v>6</v>
      </c>
      <c r="O2270" s="308">
        <v>6</v>
      </c>
      <c r="P2270" s="307">
        <v>7077.97</v>
      </c>
      <c r="Q2270" s="308">
        <v>12</v>
      </c>
      <c r="R2270" s="308">
        <v>12</v>
      </c>
    </row>
    <row r="2271" spans="1:18" s="40" customFormat="1" ht="24" x14ac:dyDescent="0.2">
      <c r="A2271" s="316" t="s">
        <v>2048</v>
      </c>
      <c r="B2271" s="312" t="s">
        <v>8077</v>
      </c>
      <c r="C2271" s="297" t="s">
        <v>153</v>
      </c>
      <c r="D2271" s="297" t="s">
        <v>690</v>
      </c>
      <c r="E2271" s="305">
        <v>3000</v>
      </c>
      <c r="F2271" s="297" t="s">
        <v>2199</v>
      </c>
      <c r="G2271" s="426" t="s">
        <v>2200</v>
      </c>
      <c r="H2271" s="297" t="s">
        <v>690</v>
      </c>
      <c r="I2271" s="431" t="s">
        <v>2059</v>
      </c>
      <c r="J2271" s="297" t="s">
        <v>1377</v>
      </c>
      <c r="K2271" s="131"/>
      <c r="L2271" s="131"/>
      <c r="M2271" s="130"/>
      <c r="N2271" s="308">
        <v>1</v>
      </c>
      <c r="O2271" s="308">
        <v>1</v>
      </c>
      <c r="P2271" s="307">
        <v>3227.7</v>
      </c>
      <c r="Q2271" s="308">
        <v>12</v>
      </c>
      <c r="R2271" s="308">
        <v>12</v>
      </c>
    </row>
    <row r="2272" spans="1:18" s="40" customFormat="1" ht="24" x14ac:dyDescent="0.2">
      <c r="A2272" s="316" t="s">
        <v>2048</v>
      </c>
      <c r="B2272" s="312" t="s">
        <v>8077</v>
      </c>
      <c r="C2272" s="297" t="s">
        <v>153</v>
      </c>
      <c r="D2272" s="297" t="s">
        <v>586</v>
      </c>
      <c r="E2272" s="305">
        <v>4000</v>
      </c>
      <c r="F2272" s="297" t="s">
        <v>2203</v>
      </c>
      <c r="G2272" s="426" t="s">
        <v>2204</v>
      </c>
      <c r="H2272" s="297" t="s">
        <v>586</v>
      </c>
      <c r="I2272" s="431" t="s">
        <v>2059</v>
      </c>
      <c r="J2272" s="297" t="s">
        <v>1377</v>
      </c>
      <c r="K2272" s="131"/>
      <c r="L2272" s="131"/>
      <c r="M2272" s="130"/>
      <c r="N2272" s="308">
        <v>6</v>
      </c>
      <c r="O2272" s="308">
        <v>6</v>
      </c>
      <c r="P2272" s="307">
        <v>24873.49</v>
      </c>
      <c r="Q2272" s="308">
        <v>12</v>
      </c>
      <c r="R2272" s="308">
        <v>12</v>
      </c>
    </row>
    <row r="2273" spans="1:18" s="40" customFormat="1" ht="24" x14ac:dyDescent="0.2">
      <c r="A2273" s="316" t="s">
        <v>2048</v>
      </c>
      <c r="B2273" s="295" t="s">
        <v>8075</v>
      </c>
      <c r="C2273" s="297" t="s">
        <v>153</v>
      </c>
      <c r="D2273" s="297" t="s">
        <v>2150</v>
      </c>
      <c r="E2273" s="305">
        <v>2500</v>
      </c>
      <c r="F2273" s="297" t="s">
        <v>3253</v>
      </c>
      <c r="G2273" s="426" t="s">
        <v>3254</v>
      </c>
      <c r="H2273" s="297" t="s">
        <v>2045</v>
      </c>
      <c r="I2273" s="297" t="s">
        <v>2059</v>
      </c>
      <c r="J2273" s="297" t="s">
        <v>1377</v>
      </c>
      <c r="K2273" s="131"/>
      <c r="L2273" s="131"/>
      <c r="M2273" s="130"/>
      <c r="N2273" s="308">
        <v>4</v>
      </c>
      <c r="O2273" s="308">
        <v>4</v>
      </c>
      <c r="P2273" s="307">
        <v>10745.2</v>
      </c>
      <c r="Q2273" s="308">
        <v>12</v>
      </c>
      <c r="R2273" s="308">
        <v>12</v>
      </c>
    </row>
    <row r="2274" spans="1:18" s="40" customFormat="1" ht="24" x14ac:dyDescent="0.2">
      <c r="A2274" s="316" t="s">
        <v>2048</v>
      </c>
      <c r="B2274" s="295" t="s">
        <v>8075</v>
      </c>
      <c r="C2274" s="297" t="s">
        <v>153</v>
      </c>
      <c r="D2274" s="297" t="s">
        <v>656</v>
      </c>
      <c r="E2274" s="305">
        <v>2000</v>
      </c>
      <c r="F2274" s="297" t="s">
        <v>2210</v>
      </c>
      <c r="G2274" s="426" t="s">
        <v>2211</v>
      </c>
      <c r="H2274" s="297" t="s">
        <v>656</v>
      </c>
      <c r="I2274" s="431" t="s">
        <v>2059</v>
      </c>
      <c r="J2274" s="297" t="s">
        <v>1377</v>
      </c>
      <c r="K2274" s="131"/>
      <c r="L2274" s="131"/>
      <c r="M2274" s="130"/>
      <c r="N2274" s="308">
        <v>6</v>
      </c>
      <c r="O2274" s="308">
        <v>6</v>
      </c>
      <c r="P2274" s="307">
        <v>12728.39</v>
      </c>
      <c r="Q2274" s="308">
        <v>12</v>
      </c>
      <c r="R2274" s="308">
        <v>12</v>
      </c>
    </row>
    <row r="2275" spans="1:18" s="40" customFormat="1" ht="24" x14ac:dyDescent="0.2">
      <c r="A2275" s="316" t="s">
        <v>2048</v>
      </c>
      <c r="B2275" s="312" t="s">
        <v>8077</v>
      </c>
      <c r="C2275" s="297" t="s">
        <v>153</v>
      </c>
      <c r="D2275" s="297" t="s">
        <v>866</v>
      </c>
      <c r="E2275" s="305">
        <v>4000</v>
      </c>
      <c r="F2275" s="297" t="s">
        <v>3255</v>
      </c>
      <c r="G2275" s="426" t="s">
        <v>3256</v>
      </c>
      <c r="H2275" s="297" t="s">
        <v>2058</v>
      </c>
      <c r="I2275" s="297" t="s">
        <v>2059</v>
      </c>
      <c r="J2275" s="297" t="s">
        <v>1377</v>
      </c>
      <c r="K2275" s="131"/>
      <c r="L2275" s="131"/>
      <c r="M2275" s="130"/>
      <c r="N2275" s="308">
        <v>3</v>
      </c>
      <c r="O2275" s="308">
        <v>3</v>
      </c>
      <c r="P2275" s="307">
        <v>12558.9</v>
      </c>
      <c r="Q2275" s="308">
        <v>12</v>
      </c>
      <c r="R2275" s="308">
        <v>12</v>
      </c>
    </row>
    <row r="2276" spans="1:18" s="40" customFormat="1" ht="24" x14ac:dyDescent="0.2">
      <c r="A2276" s="316" t="s">
        <v>2048</v>
      </c>
      <c r="B2276" s="295" t="s">
        <v>8075</v>
      </c>
      <c r="C2276" s="297" t="s">
        <v>153</v>
      </c>
      <c r="D2276" s="297" t="s">
        <v>597</v>
      </c>
      <c r="E2276" s="305">
        <v>2000</v>
      </c>
      <c r="F2276" s="297" t="s">
        <v>2212</v>
      </c>
      <c r="G2276" s="426" t="s">
        <v>2213</v>
      </c>
      <c r="H2276" s="297" t="s">
        <v>2088</v>
      </c>
      <c r="I2276" s="431" t="s">
        <v>2059</v>
      </c>
      <c r="J2276" s="297" t="s">
        <v>1377</v>
      </c>
      <c r="K2276" s="131"/>
      <c r="L2276" s="131"/>
      <c r="M2276" s="130"/>
      <c r="N2276" s="308">
        <v>6</v>
      </c>
      <c r="O2276" s="308">
        <v>6</v>
      </c>
      <c r="P2276" s="307">
        <v>12934.67</v>
      </c>
      <c r="Q2276" s="308">
        <v>12</v>
      </c>
      <c r="R2276" s="308">
        <v>12</v>
      </c>
    </row>
    <row r="2277" spans="1:18" s="40" customFormat="1" ht="24" x14ac:dyDescent="0.2">
      <c r="A2277" s="316" t="s">
        <v>2048</v>
      </c>
      <c r="B2277" s="312" t="s">
        <v>8077</v>
      </c>
      <c r="C2277" s="297" t="s">
        <v>153</v>
      </c>
      <c r="D2277" s="297" t="s">
        <v>3257</v>
      </c>
      <c r="E2277" s="305">
        <v>12900</v>
      </c>
      <c r="F2277" s="297" t="s">
        <v>2216</v>
      </c>
      <c r="G2277" s="426" t="s">
        <v>2217</v>
      </c>
      <c r="H2277" s="297" t="s">
        <v>2066</v>
      </c>
      <c r="I2277" s="431" t="s">
        <v>2059</v>
      </c>
      <c r="J2277" s="297" t="s">
        <v>1377</v>
      </c>
      <c r="K2277" s="131"/>
      <c r="L2277" s="131"/>
      <c r="M2277" s="130"/>
      <c r="N2277" s="308">
        <v>6</v>
      </c>
      <c r="O2277" s="308">
        <v>6</v>
      </c>
      <c r="P2277" s="307">
        <v>78559.199999999997</v>
      </c>
      <c r="Q2277" s="308">
        <v>12</v>
      </c>
      <c r="R2277" s="308">
        <v>12</v>
      </c>
    </row>
    <row r="2278" spans="1:18" s="40" customFormat="1" ht="24" x14ac:dyDescent="0.2">
      <c r="A2278" s="316" t="s">
        <v>2048</v>
      </c>
      <c r="B2278" s="312" t="s">
        <v>8077</v>
      </c>
      <c r="C2278" s="297" t="s">
        <v>153</v>
      </c>
      <c r="D2278" s="297" t="s">
        <v>579</v>
      </c>
      <c r="E2278" s="305">
        <v>2500</v>
      </c>
      <c r="F2278" s="297" t="s">
        <v>2222</v>
      </c>
      <c r="G2278" s="426" t="s">
        <v>2223</v>
      </c>
      <c r="H2278" s="297" t="s">
        <v>579</v>
      </c>
      <c r="I2278" s="431" t="s">
        <v>2052</v>
      </c>
      <c r="J2278" s="297" t="s">
        <v>1377</v>
      </c>
      <c r="K2278" s="131"/>
      <c r="L2278" s="131"/>
      <c r="M2278" s="130"/>
      <c r="N2278" s="308">
        <v>6</v>
      </c>
      <c r="O2278" s="308">
        <v>6</v>
      </c>
      <c r="P2278" s="307">
        <v>16156.5</v>
      </c>
      <c r="Q2278" s="308">
        <v>12</v>
      </c>
      <c r="R2278" s="308">
        <v>12</v>
      </c>
    </row>
    <row r="2279" spans="1:18" s="40" customFormat="1" ht="24" x14ac:dyDescent="0.2">
      <c r="A2279" s="316" t="s">
        <v>2048</v>
      </c>
      <c r="B2279" s="312" t="s">
        <v>8077</v>
      </c>
      <c r="C2279" s="297" t="s">
        <v>153</v>
      </c>
      <c r="D2279" s="297" t="s">
        <v>579</v>
      </c>
      <c r="E2279" s="305">
        <v>2500</v>
      </c>
      <c r="F2279" s="297" t="s">
        <v>2224</v>
      </c>
      <c r="G2279" s="426" t="s">
        <v>2225</v>
      </c>
      <c r="H2279" s="297" t="s">
        <v>579</v>
      </c>
      <c r="I2279" s="431" t="s">
        <v>2052</v>
      </c>
      <c r="J2279" s="297" t="s">
        <v>1377</v>
      </c>
      <c r="K2279" s="131"/>
      <c r="L2279" s="131"/>
      <c r="M2279" s="130"/>
      <c r="N2279" s="308">
        <v>6</v>
      </c>
      <c r="O2279" s="308">
        <v>6</v>
      </c>
      <c r="P2279" s="307">
        <v>16156.5</v>
      </c>
      <c r="Q2279" s="308">
        <v>12</v>
      </c>
      <c r="R2279" s="308">
        <v>12</v>
      </c>
    </row>
    <row r="2280" spans="1:18" s="40" customFormat="1" ht="24" x14ac:dyDescent="0.2">
      <c r="A2280" s="316" t="s">
        <v>2048</v>
      </c>
      <c r="B2280" s="295" t="s">
        <v>8075</v>
      </c>
      <c r="C2280" s="297" t="s">
        <v>153</v>
      </c>
      <c r="D2280" s="297" t="s">
        <v>579</v>
      </c>
      <c r="E2280" s="305">
        <v>2040</v>
      </c>
      <c r="F2280" s="297" t="s">
        <v>3258</v>
      </c>
      <c r="G2280" s="426" t="s">
        <v>3259</v>
      </c>
      <c r="H2280" s="297" t="s">
        <v>579</v>
      </c>
      <c r="I2280" s="297" t="s">
        <v>2052</v>
      </c>
      <c r="J2280" s="297" t="s">
        <v>1377</v>
      </c>
      <c r="K2280" s="131"/>
      <c r="L2280" s="131"/>
      <c r="M2280" s="130"/>
      <c r="N2280" s="308">
        <v>2</v>
      </c>
      <c r="O2280" s="308">
        <v>2</v>
      </c>
      <c r="P2280" s="307">
        <v>4447.2</v>
      </c>
      <c r="Q2280" s="308">
        <v>12</v>
      </c>
      <c r="R2280" s="308">
        <v>12</v>
      </c>
    </row>
    <row r="2281" spans="1:18" s="40" customFormat="1" ht="24" x14ac:dyDescent="0.2">
      <c r="A2281" s="316" t="s">
        <v>2048</v>
      </c>
      <c r="B2281" s="312" t="s">
        <v>8077</v>
      </c>
      <c r="C2281" s="297" t="s">
        <v>153</v>
      </c>
      <c r="D2281" s="297" t="s">
        <v>682</v>
      </c>
      <c r="E2281" s="305">
        <v>8000</v>
      </c>
      <c r="F2281" s="297" t="s">
        <v>3260</v>
      </c>
      <c r="G2281" s="426" t="s">
        <v>3261</v>
      </c>
      <c r="H2281" s="297" t="s">
        <v>2066</v>
      </c>
      <c r="I2281" s="297" t="s">
        <v>2059</v>
      </c>
      <c r="J2281" s="297" t="s">
        <v>1377</v>
      </c>
      <c r="K2281" s="131"/>
      <c r="L2281" s="131"/>
      <c r="M2281" s="130"/>
      <c r="N2281" s="308">
        <v>1</v>
      </c>
      <c r="O2281" s="308">
        <v>1</v>
      </c>
      <c r="P2281" s="307">
        <v>8186.3</v>
      </c>
      <c r="Q2281" s="308">
        <v>12</v>
      </c>
      <c r="R2281" s="308">
        <v>12</v>
      </c>
    </row>
    <row r="2282" spans="1:18" s="40" customFormat="1" ht="24" x14ac:dyDescent="0.2">
      <c r="A2282" s="316" t="s">
        <v>2048</v>
      </c>
      <c r="B2282" s="295" t="s">
        <v>8075</v>
      </c>
      <c r="C2282" s="297" t="s">
        <v>153</v>
      </c>
      <c r="D2282" s="297" t="s">
        <v>2150</v>
      </c>
      <c r="E2282" s="305">
        <v>2000</v>
      </c>
      <c r="F2282" s="297" t="s">
        <v>3262</v>
      </c>
      <c r="G2282" s="426" t="s">
        <v>3263</v>
      </c>
      <c r="H2282" s="297" t="s">
        <v>690</v>
      </c>
      <c r="I2282" s="297" t="s">
        <v>2059</v>
      </c>
      <c r="J2282" s="297" t="s">
        <v>1377</v>
      </c>
      <c r="K2282" s="131"/>
      <c r="L2282" s="131"/>
      <c r="M2282" s="130"/>
      <c r="N2282" s="308">
        <v>5</v>
      </c>
      <c r="O2282" s="308">
        <v>5</v>
      </c>
      <c r="P2282" s="307">
        <v>10168.14</v>
      </c>
      <c r="Q2282" s="308">
        <v>12</v>
      </c>
      <c r="R2282" s="308">
        <v>12</v>
      </c>
    </row>
    <row r="2283" spans="1:18" s="40" customFormat="1" ht="24" x14ac:dyDescent="0.2">
      <c r="A2283" s="316" t="s">
        <v>2048</v>
      </c>
      <c r="B2283" s="312" t="s">
        <v>8077</v>
      </c>
      <c r="C2283" s="297" t="s">
        <v>153</v>
      </c>
      <c r="D2283" s="297" t="s">
        <v>2088</v>
      </c>
      <c r="E2283" s="305">
        <v>4000</v>
      </c>
      <c r="F2283" s="297" t="s">
        <v>2228</v>
      </c>
      <c r="G2283" s="426" t="s">
        <v>2229</v>
      </c>
      <c r="H2283" s="297" t="s">
        <v>2088</v>
      </c>
      <c r="I2283" s="431" t="s">
        <v>2059</v>
      </c>
      <c r="J2283" s="297" t="s">
        <v>1377</v>
      </c>
      <c r="K2283" s="131"/>
      <c r="L2283" s="131"/>
      <c r="M2283" s="130"/>
      <c r="N2283" s="308">
        <v>6</v>
      </c>
      <c r="O2283" s="308">
        <v>6</v>
      </c>
      <c r="P2283" s="307">
        <v>25159.200000000001</v>
      </c>
      <c r="Q2283" s="308">
        <v>12</v>
      </c>
      <c r="R2283" s="308">
        <v>12</v>
      </c>
    </row>
    <row r="2284" spans="1:18" s="40" customFormat="1" ht="24" x14ac:dyDescent="0.2">
      <c r="A2284" s="316" t="s">
        <v>2048</v>
      </c>
      <c r="B2284" s="295" t="s">
        <v>8075</v>
      </c>
      <c r="C2284" s="297" t="s">
        <v>153</v>
      </c>
      <c r="D2284" s="297" t="s">
        <v>597</v>
      </c>
      <c r="E2284" s="305">
        <v>2000</v>
      </c>
      <c r="F2284" s="297" t="s">
        <v>2230</v>
      </c>
      <c r="G2284" s="426" t="s">
        <v>2231</v>
      </c>
      <c r="H2284" s="297" t="s">
        <v>2088</v>
      </c>
      <c r="I2284" s="431" t="s">
        <v>2059</v>
      </c>
      <c r="J2284" s="297" t="s">
        <v>1377</v>
      </c>
      <c r="K2284" s="131"/>
      <c r="L2284" s="131"/>
      <c r="M2284" s="130"/>
      <c r="N2284" s="308">
        <v>6</v>
      </c>
      <c r="O2284" s="308">
        <v>6</v>
      </c>
      <c r="P2284" s="307">
        <v>13080</v>
      </c>
      <c r="Q2284" s="308">
        <v>12</v>
      </c>
      <c r="R2284" s="308">
        <v>12</v>
      </c>
    </row>
    <row r="2285" spans="1:18" s="40" customFormat="1" ht="24" x14ac:dyDescent="0.2">
      <c r="A2285" s="316" t="s">
        <v>2048</v>
      </c>
      <c r="B2285" s="295" t="s">
        <v>8075</v>
      </c>
      <c r="C2285" s="297" t="s">
        <v>153</v>
      </c>
      <c r="D2285" s="297" t="s">
        <v>579</v>
      </c>
      <c r="E2285" s="305">
        <v>2040</v>
      </c>
      <c r="F2285" s="297" t="s">
        <v>2232</v>
      </c>
      <c r="G2285" s="426" t="s">
        <v>2233</v>
      </c>
      <c r="H2285" s="297" t="s">
        <v>579</v>
      </c>
      <c r="I2285" s="431" t="s">
        <v>2052</v>
      </c>
      <c r="J2285" s="297" t="s">
        <v>1377</v>
      </c>
      <c r="K2285" s="131"/>
      <c r="L2285" s="131"/>
      <c r="M2285" s="130"/>
      <c r="N2285" s="308">
        <v>2</v>
      </c>
      <c r="O2285" s="308">
        <v>2</v>
      </c>
      <c r="P2285" s="307">
        <v>4447.2</v>
      </c>
      <c r="Q2285" s="308">
        <v>12</v>
      </c>
      <c r="R2285" s="308">
        <v>12</v>
      </c>
    </row>
    <row r="2286" spans="1:18" s="40" customFormat="1" ht="24" x14ac:dyDescent="0.2">
      <c r="A2286" s="316" t="s">
        <v>2048</v>
      </c>
      <c r="B2286" s="312" t="s">
        <v>8077</v>
      </c>
      <c r="C2286" s="297" t="s">
        <v>153</v>
      </c>
      <c r="D2286" s="297" t="s">
        <v>2053</v>
      </c>
      <c r="E2286" s="305">
        <v>3000</v>
      </c>
      <c r="F2286" s="297" t="s">
        <v>2234</v>
      </c>
      <c r="G2286" s="426" t="s">
        <v>2235</v>
      </c>
      <c r="H2286" s="297" t="s">
        <v>579</v>
      </c>
      <c r="I2286" s="431" t="s">
        <v>2052</v>
      </c>
      <c r="J2286" s="297" t="s">
        <v>1377</v>
      </c>
      <c r="K2286" s="131"/>
      <c r="L2286" s="131"/>
      <c r="M2286" s="130"/>
      <c r="N2286" s="308">
        <v>6</v>
      </c>
      <c r="O2286" s="308">
        <v>6</v>
      </c>
      <c r="P2286" s="307">
        <v>19062.43</v>
      </c>
      <c r="Q2286" s="308">
        <v>12</v>
      </c>
      <c r="R2286" s="308">
        <v>12</v>
      </c>
    </row>
    <row r="2287" spans="1:18" s="40" customFormat="1" ht="24" x14ac:dyDescent="0.2">
      <c r="A2287" s="316" t="s">
        <v>2048</v>
      </c>
      <c r="B2287" s="312" t="s">
        <v>8077</v>
      </c>
      <c r="C2287" s="297" t="s">
        <v>153</v>
      </c>
      <c r="D2287" s="297" t="s">
        <v>579</v>
      </c>
      <c r="E2287" s="305">
        <v>2500</v>
      </c>
      <c r="F2287" s="297" t="s">
        <v>2236</v>
      </c>
      <c r="G2287" s="426" t="s">
        <v>2237</v>
      </c>
      <c r="H2287" s="297" t="s">
        <v>579</v>
      </c>
      <c r="I2287" s="431" t="s">
        <v>2052</v>
      </c>
      <c r="J2287" s="297" t="s">
        <v>1377</v>
      </c>
      <c r="K2287" s="131"/>
      <c r="L2287" s="131"/>
      <c r="M2287" s="130"/>
      <c r="N2287" s="308">
        <v>6</v>
      </c>
      <c r="O2287" s="308">
        <v>6</v>
      </c>
      <c r="P2287" s="307">
        <v>16075.85</v>
      </c>
      <c r="Q2287" s="308">
        <v>12</v>
      </c>
      <c r="R2287" s="308">
        <v>12</v>
      </c>
    </row>
    <row r="2288" spans="1:18" s="40" customFormat="1" ht="24" x14ac:dyDescent="0.2">
      <c r="A2288" s="316" t="s">
        <v>2048</v>
      </c>
      <c r="B2288" s="295" t="s">
        <v>8075</v>
      </c>
      <c r="C2288" s="297" t="s">
        <v>153</v>
      </c>
      <c r="D2288" s="297" t="s">
        <v>655</v>
      </c>
      <c r="E2288" s="305">
        <v>1100</v>
      </c>
      <c r="F2288" s="297" t="s">
        <v>2238</v>
      </c>
      <c r="G2288" s="426" t="s">
        <v>2239</v>
      </c>
      <c r="H2288" s="297" t="s">
        <v>2111</v>
      </c>
      <c r="I2288" s="297" t="s">
        <v>2137</v>
      </c>
      <c r="J2288" s="297" t="s">
        <v>2111</v>
      </c>
      <c r="K2288" s="131"/>
      <c r="L2288" s="131"/>
      <c r="M2288" s="130"/>
      <c r="N2288" s="308">
        <v>6</v>
      </c>
      <c r="O2288" s="308">
        <v>6</v>
      </c>
      <c r="P2288" s="307">
        <v>7194</v>
      </c>
      <c r="Q2288" s="308">
        <v>12</v>
      </c>
      <c r="R2288" s="308">
        <v>12</v>
      </c>
    </row>
    <row r="2289" spans="1:18" s="40" customFormat="1" ht="24" x14ac:dyDescent="0.2">
      <c r="A2289" s="316" t="s">
        <v>2048</v>
      </c>
      <c r="B2289" s="312" t="s">
        <v>8077</v>
      </c>
      <c r="C2289" s="297" t="s">
        <v>153</v>
      </c>
      <c r="D2289" s="297" t="s">
        <v>579</v>
      </c>
      <c r="E2289" s="305">
        <v>2500</v>
      </c>
      <c r="F2289" s="297" t="s">
        <v>2240</v>
      </c>
      <c r="G2289" s="426" t="s">
        <v>2241</v>
      </c>
      <c r="H2289" s="297" t="s">
        <v>579</v>
      </c>
      <c r="I2289" s="431" t="s">
        <v>2052</v>
      </c>
      <c r="J2289" s="297" t="s">
        <v>1377</v>
      </c>
      <c r="K2289" s="131"/>
      <c r="L2289" s="131"/>
      <c r="M2289" s="130"/>
      <c r="N2289" s="308">
        <v>4</v>
      </c>
      <c r="O2289" s="308">
        <v>4</v>
      </c>
      <c r="P2289" s="307">
        <v>10783.9</v>
      </c>
      <c r="Q2289" s="308">
        <v>12</v>
      </c>
      <c r="R2289" s="308">
        <v>12</v>
      </c>
    </row>
    <row r="2290" spans="1:18" s="40" customFormat="1" ht="24" x14ac:dyDescent="0.2">
      <c r="A2290" s="316" t="s">
        <v>2048</v>
      </c>
      <c r="B2290" s="312" t="s">
        <v>8077</v>
      </c>
      <c r="C2290" s="297" t="s">
        <v>153</v>
      </c>
      <c r="D2290" s="297" t="s">
        <v>648</v>
      </c>
      <c r="E2290" s="305">
        <v>2500</v>
      </c>
      <c r="F2290" s="297" t="s">
        <v>2242</v>
      </c>
      <c r="G2290" s="426" t="s">
        <v>2243</v>
      </c>
      <c r="H2290" s="297" t="s">
        <v>2111</v>
      </c>
      <c r="I2290" s="431" t="s">
        <v>2137</v>
      </c>
      <c r="J2290" s="297">
        <v>0</v>
      </c>
      <c r="K2290" s="131"/>
      <c r="L2290" s="131"/>
      <c r="M2290" s="130"/>
      <c r="N2290" s="308">
        <v>1</v>
      </c>
      <c r="O2290" s="308">
        <v>1</v>
      </c>
      <c r="P2290" s="307">
        <v>2725</v>
      </c>
      <c r="Q2290" s="308">
        <v>12</v>
      </c>
      <c r="R2290" s="308">
        <v>12</v>
      </c>
    </row>
    <row r="2291" spans="1:18" s="40" customFormat="1" ht="24" x14ac:dyDescent="0.2">
      <c r="A2291" s="316" t="s">
        <v>2048</v>
      </c>
      <c r="B2291" s="295" t="s">
        <v>8075</v>
      </c>
      <c r="C2291" s="297" t="s">
        <v>153</v>
      </c>
      <c r="D2291" s="297" t="s">
        <v>679</v>
      </c>
      <c r="E2291" s="305">
        <v>3500</v>
      </c>
      <c r="F2291" s="297" t="s">
        <v>3264</v>
      </c>
      <c r="G2291" s="426" t="s">
        <v>3265</v>
      </c>
      <c r="H2291" s="297" t="s">
        <v>2075</v>
      </c>
      <c r="I2291" s="297" t="s">
        <v>2059</v>
      </c>
      <c r="J2291" s="297" t="s">
        <v>1377</v>
      </c>
      <c r="K2291" s="131"/>
      <c r="L2291" s="131"/>
      <c r="M2291" s="130"/>
      <c r="N2291" s="308">
        <v>2</v>
      </c>
      <c r="O2291" s="308">
        <v>2</v>
      </c>
      <c r="P2291" s="307">
        <v>6469.3700000000008</v>
      </c>
      <c r="Q2291" s="308">
        <v>12</v>
      </c>
      <c r="R2291" s="308">
        <v>12</v>
      </c>
    </row>
    <row r="2292" spans="1:18" s="40" customFormat="1" ht="24" x14ac:dyDescent="0.2">
      <c r="A2292" s="316" t="s">
        <v>2048</v>
      </c>
      <c r="B2292" s="312" t="s">
        <v>8077</v>
      </c>
      <c r="C2292" s="297" t="s">
        <v>153</v>
      </c>
      <c r="D2292" s="297" t="s">
        <v>682</v>
      </c>
      <c r="E2292" s="305">
        <v>8000</v>
      </c>
      <c r="F2292" s="297" t="s">
        <v>3266</v>
      </c>
      <c r="G2292" s="426" t="s">
        <v>3267</v>
      </c>
      <c r="H2292" s="297" t="s">
        <v>2066</v>
      </c>
      <c r="I2292" s="297" t="s">
        <v>2059</v>
      </c>
      <c r="J2292" s="297" t="s">
        <v>1377</v>
      </c>
      <c r="K2292" s="131"/>
      <c r="L2292" s="131"/>
      <c r="M2292" s="130"/>
      <c r="N2292" s="308">
        <v>6</v>
      </c>
      <c r="O2292" s="308">
        <v>6</v>
      </c>
      <c r="P2292" s="307">
        <v>45546.299999999996</v>
      </c>
      <c r="Q2292" s="308">
        <v>12</v>
      </c>
      <c r="R2292" s="308">
        <v>12</v>
      </c>
    </row>
    <row r="2293" spans="1:18" s="40" customFormat="1" ht="24" x14ac:dyDescent="0.2">
      <c r="A2293" s="316" t="s">
        <v>2048</v>
      </c>
      <c r="B2293" s="295" t="s">
        <v>8075</v>
      </c>
      <c r="C2293" s="297" t="s">
        <v>153</v>
      </c>
      <c r="D2293" s="297" t="s">
        <v>2088</v>
      </c>
      <c r="E2293" s="305">
        <v>2100</v>
      </c>
      <c r="F2293" s="297" t="s">
        <v>2250</v>
      </c>
      <c r="G2293" s="426" t="s">
        <v>2251</v>
      </c>
      <c r="H2293" s="297" t="s">
        <v>2088</v>
      </c>
      <c r="I2293" s="431" t="s">
        <v>2059</v>
      </c>
      <c r="J2293" s="297" t="s">
        <v>1377</v>
      </c>
      <c r="K2293" s="131"/>
      <c r="L2293" s="131"/>
      <c r="M2293" s="130"/>
      <c r="N2293" s="308">
        <v>6</v>
      </c>
      <c r="O2293" s="308">
        <v>6</v>
      </c>
      <c r="P2293" s="307">
        <v>13720.5</v>
      </c>
      <c r="Q2293" s="308">
        <v>12</v>
      </c>
      <c r="R2293" s="308">
        <v>12</v>
      </c>
    </row>
    <row r="2294" spans="1:18" s="40" customFormat="1" ht="24" x14ac:dyDescent="0.2">
      <c r="A2294" s="316" t="s">
        <v>2048</v>
      </c>
      <c r="B2294" s="312" t="s">
        <v>8077</v>
      </c>
      <c r="C2294" s="297" t="s">
        <v>153</v>
      </c>
      <c r="D2294" s="297" t="s">
        <v>586</v>
      </c>
      <c r="E2294" s="305">
        <v>4500</v>
      </c>
      <c r="F2294" s="297" t="s">
        <v>2254</v>
      </c>
      <c r="G2294" s="426" t="s">
        <v>2255</v>
      </c>
      <c r="H2294" s="297" t="s">
        <v>586</v>
      </c>
      <c r="I2294" s="431" t="s">
        <v>2059</v>
      </c>
      <c r="J2294" s="297" t="s">
        <v>1377</v>
      </c>
      <c r="K2294" s="131"/>
      <c r="L2294" s="131"/>
      <c r="M2294" s="130"/>
      <c r="N2294" s="308">
        <v>6</v>
      </c>
      <c r="O2294" s="308">
        <v>6</v>
      </c>
      <c r="P2294" s="307">
        <v>28159.200000000001</v>
      </c>
      <c r="Q2294" s="308">
        <v>12</v>
      </c>
      <c r="R2294" s="308">
        <v>12</v>
      </c>
    </row>
    <row r="2295" spans="1:18" s="40" customFormat="1" ht="24" x14ac:dyDescent="0.2">
      <c r="A2295" s="316" t="s">
        <v>2048</v>
      </c>
      <c r="B2295" s="295" t="s">
        <v>8075</v>
      </c>
      <c r="C2295" s="297" t="s">
        <v>153</v>
      </c>
      <c r="D2295" s="297" t="s">
        <v>579</v>
      </c>
      <c r="E2295" s="305">
        <v>1200</v>
      </c>
      <c r="F2295" s="297" t="s">
        <v>2260</v>
      </c>
      <c r="G2295" s="426" t="s">
        <v>2261</v>
      </c>
      <c r="H2295" s="297" t="s">
        <v>579</v>
      </c>
      <c r="I2295" s="431" t="s">
        <v>2052</v>
      </c>
      <c r="J2295" s="297" t="s">
        <v>1377</v>
      </c>
      <c r="K2295" s="131"/>
      <c r="L2295" s="131"/>
      <c r="M2295" s="130"/>
      <c r="N2295" s="308">
        <v>6</v>
      </c>
      <c r="O2295" s="308">
        <v>6</v>
      </c>
      <c r="P2295" s="307">
        <v>7848</v>
      </c>
      <c r="Q2295" s="308">
        <v>12</v>
      </c>
      <c r="R2295" s="308">
        <v>12</v>
      </c>
    </row>
    <row r="2296" spans="1:18" s="40" customFormat="1" ht="24" x14ac:dyDescent="0.2">
      <c r="A2296" s="316" t="s">
        <v>2048</v>
      </c>
      <c r="B2296" s="312" t="s">
        <v>8077</v>
      </c>
      <c r="C2296" s="297" t="s">
        <v>153</v>
      </c>
      <c r="D2296" s="297" t="s">
        <v>2175</v>
      </c>
      <c r="E2296" s="305">
        <v>3500</v>
      </c>
      <c r="F2296" s="297" t="s">
        <v>2268</v>
      </c>
      <c r="G2296" s="426" t="s">
        <v>2269</v>
      </c>
      <c r="H2296" s="297" t="s">
        <v>2178</v>
      </c>
      <c r="I2296" s="431" t="s">
        <v>2059</v>
      </c>
      <c r="J2296" s="297" t="s">
        <v>1377</v>
      </c>
      <c r="K2296" s="131"/>
      <c r="L2296" s="131"/>
      <c r="M2296" s="130"/>
      <c r="N2296" s="308">
        <v>6</v>
      </c>
      <c r="O2296" s="308">
        <v>6</v>
      </c>
      <c r="P2296" s="307">
        <v>22159.200000000001</v>
      </c>
      <c r="Q2296" s="308">
        <v>12</v>
      </c>
      <c r="R2296" s="308">
        <v>12</v>
      </c>
    </row>
    <row r="2297" spans="1:18" s="40" customFormat="1" ht="24" x14ac:dyDescent="0.2">
      <c r="A2297" s="316" t="s">
        <v>2048</v>
      </c>
      <c r="B2297" s="295" t="s">
        <v>8075</v>
      </c>
      <c r="C2297" s="297" t="s">
        <v>153</v>
      </c>
      <c r="D2297" s="297" t="s">
        <v>1369</v>
      </c>
      <c r="E2297" s="305">
        <v>4000</v>
      </c>
      <c r="F2297" s="297" t="s">
        <v>2270</v>
      </c>
      <c r="G2297" s="426" t="s">
        <v>2271</v>
      </c>
      <c r="H2297" s="297" t="s">
        <v>341</v>
      </c>
      <c r="I2297" s="431" t="s">
        <v>2059</v>
      </c>
      <c r="J2297" s="297" t="s">
        <v>1377</v>
      </c>
      <c r="K2297" s="131"/>
      <c r="L2297" s="131"/>
      <c r="M2297" s="130"/>
      <c r="N2297" s="308">
        <v>6</v>
      </c>
      <c r="O2297" s="308">
        <v>6</v>
      </c>
      <c r="P2297" s="307">
        <v>25159.200000000001</v>
      </c>
      <c r="Q2297" s="308">
        <v>12</v>
      </c>
      <c r="R2297" s="308">
        <v>12</v>
      </c>
    </row>
    <row r="2298" spans="1:18" s="40" customFormat="1" ht="24" x14ac:dyDescent="0.2">
      <c r="A2298" s="316" t="s">
        <v>2048</v>
      </c>
      <c r="B2298" s="312" t="s">
        <v>8077</v>
      </c>
      <c r="C2298" s="297" t="s">
        <v>153</v>
      </c>
      <c r="D2298" s="297" t="s">
        <v>648</v>
      </c>
      <c r="E2298" s="305">
        <v>2500</v>
      </c>
      <c r="F2298" s="297" t="s">
        <v>3268</v>
      </c>
      <c r="G2298" s="426" t="s">
        <v>3269</v>
      </c>
      <c r="H2298" s="297" t="s">
        <v>2111</v>
      </c>
      <c r="I2298" s="297" t="s">
        <v>2137</v>
      </c>
      <c r="J2298" s="297" t="s">
        <v>2111</v>
      </c>
      <c r="K2298" s="131"/>
      <c r="L2298" s="131"/>
      <c r="M2298" s="130"/>
      <c r="N2298" s="308">
        <v>5</v>
      </c>
      <c r="O2298" s="308">
        <v>5</v>
      </c>
      <c r="P2298" s="307">
        <v>13431.5</v>
      </c>
      <c r="Q2298" s="308">
        <v>12</v>
      </c>
      <c r="R2298" s="308">
        <v>12</v>
      </c>
    </row>
    <row r="2299" spans="1:18" s="40" customFormat="1" ht="24" x14ac:dyDescent="0.2">
      <c r="A2299" s="316" t="s">
        <v>2048</v>
      </c>
      <c r="B2299" s="295" t="s">
        <v>8075</v>
      </c>
      <c r="C2299" s="297" t="s">
        <v>153</v>
      </c>
      <c r="D2299" s="297" t="s">
        <v>648</v>
      </c>
      <c r="E2299" s="305">
        <v>1200</v>
      </c>
      <c r="F2299" s="297" t="s">
        <v>3270</v>
      </c>
      <c r="G2299" s="426" t="s">
        <v>3271</v>
      </c>
      <c r="H2299" s="297" t="s">
        <v>2111</v>
      </c>
      <c r="I2299" s="297" t="s">
        <v>2137</v>
      </c>
      <c r="J2299" s="297" t="s">
        <v>2111</v>
      </c>
      <c r="K2299" s="131"/>
      <c r="L2299" s="131"/>
      <c r="M2299" s="130"/>
      <c r="N2299" s="308">
        <v>5</v>
      </c>
      <c r="O2299" s="308">
        <v>5</v>
      </c>
      <c r="P2299" s="307">
        <v>6540</v>
      </c>
      <c r="Q2299" s="308">
        <v>12</v>
      </c>
      <c r="R2299" s="308">
        <v>12</v>
      </c>
    </row>
    <row r="2300" spans="1:18" s="40" customFormat="1" ht="24" x14ac:dyDescent="0.2">
      <c r="A2300" s="316" t="s">
        <v>2048</v>
      </c>
      <c r="B2300" s="295" t="s">
        <v>8075</v>
      </c>
      <c r="C2300" s="297" t="s">
        <v>153</v>
      </c>
      <c r="D2300" s="297" t="s">
        <v>655</v>
      </c>
      <c r="E2300" s="305">
        <v>930</v>
      </c>
      <c r="F2300" s="297" t="s">
        <v>2274</v>
      </c>
      <c r="G2300" s="426" t="s">
        <v>2275</v>
      </c>
      <c r="H2300" s="297" t="s">
        <v>2111</v>
      </c>
      <c r="I2300" s="431" t="s">
        <v>2112</v>
      </c>
      <c r="J2300" s="297" t="s">
        <v>2111</v>
      </c>
      <c r="K2300" s="131"/>
      <c r="L2300" s="131"/>
      <c r="M2300" s="130"/>
      <c r="N2300" s="308">
        <v>6</v>
      </c>
      <c r="O2300" s="308">
        <v>6</v>
      </c>
      <c r="P2300" s="307">
        <v>6099.3</v>
      </c>
      <c r="Q2300" s="308">
        <v>12</v>
      </c>
      <c r="R2300" s="308">
        <v>12</v>
      </c>
    </row>
    <row r="2301" spans="1:18" s="40" customFormat="1" ht="24" x14ac:dyDescent="0.2">
      <c r="A2301" s="316" t="s">
        <v>2048</v>
      </c>
      <c r="B2301" s="312" t="s">
        <v>8077</v>
      </c>
      <c r="C2301" s="297" t="s">
        <v>153</v>
      </c>
      <c r="D2301" s="297" t="s">
        <v>3272</v>
      </c>
      <c r="E2301" s="305">
        <v>12900</v>
      </c>
      <c r="F2301" s="297" t="s">
        <v>3273</v>
      </c>
      <c r="G2301" s="426" t="s">
        <v>3274</v>
      </c>
      <c r="H2301" s="297" t="s">
        <v>2066</v>
      </c>
      <c r="I2301" s="297" t="s">
        <v>2059</v>
      </c>
      <c r="J2301" s="297" t="s">
        <v>1377</v>
      </c>
      <c r="K2301" s="131"/>
      <c r="L2301" s="131"/>
      <c r="M2301" s="130"/>
      <c r="N2301" s="308">
        <v>1</v>
      </c>
      <c r="O2301" s="308">
        <v>1</v>
      </c>
      <c r="P2301" s="307">
        <v>13086.3</v>
      </c>
      <c r="Q2301" s="308">
        <v>12</v>
      </c>
      <c r="R2301" s="308">
        <v>12</v>
      </c>
    </row>
    <row r="2302" spans="1:18" s="40" customFormat="1" ht="24" x14ac:dyDescent="0.2">
      <c r="A2302" s="316" t="s">
        <v>2048</v>
      </c>
      <c r="B2302" s="295" t="s">
        <v>8075</v>
      </c>
      <c r="C2302" s="297" t="s">
        <v>153</v>
      </c>
      <c r="D2302" s="297" t="s">
        <v>648</v>
      </c>
      <c r="E2302" s="305">
        <v>1100</v>
      </c>
      <c r="F2302" s="297" t="s">
        <v>2276</v>
      </c>
      <c r="G2302" s="426" t="s">
        <v>2277</v>
      </c>
      <c r="H2302" s="297" t="s">
        <v>2111</v>
      </c>
      <c r="I2302" s="297" t="s">
        <v>2137</v>
      </c>
      <c r="J2302" s="297" t="s">
        <v>2111</v>
      </c>
      <c r="K2302" s="131"/>
      <c r="L2302" s="131"/>
      <c r="M2302" s="130"/>
      <c r="N2302" s="308">
        <v>6</v>
      </c>
      <c r="O2302" s="308">
        <v>6</v>
      </c>
      <c r="P2302" s="307">
        <v>7155.33</v>
      </c>
      <c r="Q2302" s="308">
        <v>12</v>
      </c>
      <c r="R2302" s="308">
        <v>12</v>
      </c>
    </row>
    <row r="2303" spans="1:18" s="40" customFormat="1" ht="24" x14ac:dyDescent="0.2">
      <c r="A2303" s="316" t="s">
        <v>2048</v>
      </c>
      <c r="B2303" s="312" t="s">
        <v>8077</v>
      </c>
      <c r="C2303" s="297" t="s">
        <v>153</v>
      </c>
      <c r="D2303" s="297" t="s">
        <v>682</v>
      </c>
      <c r="E2303" s="305">
        <v>8000</v>
      </c>
      <c r="F2303" s="297" t="s">
        <v>2280</v>
      </c>
      <c r="G2303" s="426" t="s">
        <v>2281</v>
      </c>
      <c r="H2303" s="297" t="s">
        <v>2066</v>
      </c>
      <c r="I2303" s="431" t="s">
        <v>2059</v>
      </c>
      <c r="J2303" s="297" t="s">
        <v>1377</v>
      </c>
      <c r="K2303" s="131"/>
      <c r="L2303" s="131"/>
      <c r="M2303" s="130"/>
      <c r="N2303" s="308">
        <v>6</v>
      </c>
      <c r="O2303" s="308">
        <v>6</v>
      </c>
      <c r="P2303" s="307">
        <v>49159.199999999997</v>
      </c>
      <c r="Q2303" s="308">
        <v>12</v>
      </c>
      <c r="R2303" s="308">
        <v>12</v>
      </c>
    </row>
    <row r="2304" spans="1:18" s="40" customFormat="1" ht="24" x14ac:dyDescent="0.2">
      <c r="A2304" s="316" t="s">
        <v>2048</v>
      </c>
      <c r="B2304" s="312" t="s">
        <v>8077</v>
      </c>
      <c r="C2304" s="297" t="s">
        <v>153</v>
      </c>
      <c r="D2304" s="297" t="s">
        <v>2053</v>
      </c>
      <c r="E2304" s="305">
        <v>3000</v>
      </c>
      <c r="F2304" s="297" t="s">
        <v>2282</v>
      </c>
      <c r="G2304" s="426" t="s">
        <v>2283</v>
      </c>
      <c r="H2304" s="297" t="s">
        <v>579</v>
      </c>
      <c r="I2304" s="431" t="s">
        <v>2052</v>
      </c>
      <c r="J2304" s="297" t="s">
        <v>1377</v>
      </c>
      <c r="K2304" s="131"/>
      <c r="L2304" s="131"/>
      <c r="M2304" s="130"/>
      <c r="N2304" s="308">
        <v>6</v>
      </c>
      <c r="O2304" s="308">
        <v>6</v>
      </c>
      <c r="P2304" s="307">
        <v>19059.2</v>
      </c>
      <c r="Q2304" s="308">
        <v>12</v>
      </c>
      <c r="R2304" s="308">
        <v>12</v>
      </c>
    </row>
    <row r="2305" spans="1:18" s="40" customFormat="1" ht="24" x14ac:dyDescent="0.2">
      <c r="A2305" s="316" t="s">
        <v>2048</v>
      </c>
      <c r="B2305" s="295" t="s">
        <v>8075</v>
      </c>
      <c r="C2305" s="297" t="s">
        <v>153</v>
      </c>
      <c r="D2305" s="297" t="s">
        <v>2088</v>
      </c>
      <c r="E2305" s="305">
        <v>2200</v>
      </c>
      <c r="F2305" s="297" t="s">
        <v>2284</v>
      </c>
      <c r="G2305" s="426" t="s">
        <v>2285</v>
      </c>
      <c r="H2305" s="297" t="s">
        <v>2088</v>
      </c>
      <c r="I2305" s="431" t="s">
        <v>2059</v>
      </c>
      <c r="J2305" s="297" t="s">
        <v>1377</v>
      </c>
      <c r="K2305" s="131"/>
      <c r="L2305" s="131"/>
      <c r="M2305" s="130"/>
      <c r="N2305" s="308">
        <v>5</v>
      </c>
      <c r="O2305" s="308">
        <v>5</v>
      </c>
      <c r="P2305" s="307">
        <v>11931.5</v>
      </c>
      <c r="Q2305" s="308">
        <v>12</v>
      </c>
      <c r="R2305" s="308">
        <v>12</v>
      </c>
    </row>
    <row r="2306" spans="1:18" s="40" customFormat="1" ht="24" x14ac:dyDescent="0.2">
      <c r="A2306" s="316" t="s">
        <v>2048</v>
      </c>
      <c r="B2306" s="312" t="s">
        <v>8077</v>
      </c>
      <c r="C2306" s="297" t="s">
        <v>153</v>
      </c>
      <c r="D2306" s="297" t="s">
        <v>586</v>
      </c>
      <c r="E2306" s="305">
        <v>4000</v>
      </c>
      <c r="F2306" s="297" t="s">
        <v>2286</v>
      </c>
      <c r="G2306" s="426" t="s">
        <v>2287</v>
      </c>
      <c r="H2306" s="297" t="s">
        <v>586</v>
      </c>
      <c r="I2306" s="297" t="s">
        <v>2059</v>
      </c>
      <c r="J2306" s="297" t="s">
        <v>1377</v>
      </c>
      <c r="K2306" s="131"/>
      <c r="L2306" s="131"/>
      <c r="M2306" s="130"/>
      <c r="N2306" s="308">
        <v>6</v>
      </c>
      <c r="O2306" s="308">
        <v>6</v>
      </c>
      <c r="P2306" s="307">
        <v>25159.200000000001</v>
      </c>
      <c r="Q2306" s="308">
        <v>12</v>
      </c>
      <c r="R2306" s="308">
        <v>12</v>
      </c>
    </row>
    <row r="2307" spans="1:18" s="40" customFormat="1" ht="24" x14ac:dyDescent="0.2">
      <c r="A2307" s="316" t="s">
        <v>2048</v>
      </c>
      <c r="B2307" s="312" t="s">
        <v>8077</v>
      </c>
      <c r="C2307" s="297" t="s">
        <v>153</v>
      </c>
      <c r="D2307" s="297" t="s">
        <v>586</v>
      </c>
      <c r="E2307" s="305">
        <v>4000</v>
      </c>
      <c r="F2307" s="297" t="s">
        <v>2288</v>
      </c>
      <c r="G2307" s="426" t="s">
        <v>2289</v>
      </c>
      <c r="H2307" s="297" t="s">
        <v>586</v>
      </c>
      <c r="I2307" s="431" t="s">
        <v>2059</v>
      </c>
      <c r="J2307" s="297" t="s">
        <v>1377</v>
      </c>
      <c r="K2307" s="131"/>
      <c r="L2307" s="131"/>
      <c r="M2307" s="130"/>
      <c r="N2307" s="308">
        <v>6</v>
      </c>
      <c r="O2307" s="308">
        <v>6</v>
      </c>
      <c r="P2307" s="307">
        <v>25159.200000000001</v>
      </c>
      <c r="Q2307" s="308">
        <v>12</v>
      </c>
      <c r="R2307" s="308">
        <v>12</v>
      </c>
    </row>
    <row r="2308" spans="1:18" s="40" customFormat="1" ht="24" x14ac:dyDescent="0.2">
      <c r="A2308" s="316" t="s">
        <v>2048</v>
      </c>
      <c r="B2308" s="312" t="s">
        <v>8077</v>
      </c>
      <c r="C2308" s="297" t="s">
        <v>153</v>
      </c>
      <c r="D2308" s="297" t="s">
        <v>682</v>
      </c>
      <c r="E2308" s="305">
        <v>8000</v>
      </c>
      <c r="F2308" s="297" t="s">
        <v>3275</v>
      </c>
      <c r="G2308" s="426" t="s">
        <v>3276</v>
      </c>
      <c r="H2308" s="297" t="s">
        <v>2066</v>
      </c>
      <c r="I2308" s="297" t="s">
        <v>2059</v>
      </c>
      <c r="J2308" s="297" t="s">
        <v>1377</v>
      </c>
      <c r="K2308" s="131"/>
      <c r="L2308" s="131"/>
      <c r="M2308" s="130"/>
      <c r="N2308" s="308">
        <v>4</v>
      </c>
      <c r="O2308" s="308">
        <v>4</v>
      </c>
      <c r="P2308" s="307">
        <v>32745.200000000001</v>
      </c>
      <c r="Q2308" s="308">
        <v>12</v>
      </c>
      <c r="R2308" s="308">
        <v>12</v>
      </c>
    </row>
    <row r="2309" spans="1:18" s="40" customFormat="1" ht="24" x14ac:dyDescent="0.2">
      <c r="A2309" s="316" t="s">
        <v>2048</v>
      </c>
      <c r="B2309" s="312" t="s">
        <v>8077</v>
      </c>
      <c r="C2309" s="297" t="s">
        <v>153</v>
      </c>
      <c r="D2309" s="297" t="s">
        <v>682</v>
      </c>
      <c r="E2309" s="305">
        <v>8000</v>
      </c>
      <c r="F2309" s="297" t="s">
        <v>3277</v>
      </c>
      <c r="G2309" s="426" t="s">
        <v>3278</v>
      </c>
      <c r="H2309" s="297" t="s">
        <v>2066</v>
      </c>
      <c r="I2309" s="297" t="s">
        <v>2059</v>
      </c>
      <c r="J2309" s="297" t="s">
        <v>1377</v>
      </c>
      <c r="K2309" s="131"/>
      <c r="L2309" s="131"/>
      <c r="M2309" s="130"/>
      <c r="N2309" s="308">
        <v>2</v>
      </c>
      <c r="O2309" s="308">
        <v>2</v>
      </c>
      <c r="P2309" s="307">
        <v>13017.76</v>
      </c>
      <c r="Q2309" s="308">
        <v>12</v>
      </c>
      <c r="R2309" s="308">
        <v>12</v>
      </c>
    </row>
    <row r="2310" spans="1:18" s="40" customFormat="1" ht="24" x14ac:dyDescent="0.2">
      <c r="A2310" s="316" t="s">
        <v>2048</v>
      </c>
      <c r="B2310" s="312" t="s">
        <v>8077</v>
      </c>
      <c r="C2310" s="297" t="s">
        <v>153</v>
      </c>
      <c r="D2310" s="297" t="s">
        <v>690</v>
      </c>
      <c r="E2310" s="305">
        <v>4000</v>
      </c>
      <c r="F2310" s="297" t="s">
        <v>2295</v>
      </c>
      <c r="G2310" s="426" t="s">
        <v>2296</v>
      </c>
      <c r="H2310" s="297" t="s">
        <v>690</v>
      </c>
      <c r="I2310" s="431" t="s">
        <v>2059</v>
      </c>
      <c r="J2310" s="297" t="s">
        <v>1377</v>
      </c>
      <c r="K2310" s="131"/>
      <c r="L2310" s="131"/>
      <c r="M2310" s="130"/>
      <c r="N2310" s="308">
        <v>2</v>
      </c>
      <c r="O2310" s="308">
        <v>2</v>
      </c>
      <c r="P2310" s="307">
        <v>8414</v>
      </c>
      <c r="Q2310" s="308">
        <v>12</v>
      </c>
      <c r="R2310" s="308">
        <v>12</v>
      </c>
    </row>
    <row r="2311" spans="1:18" s="40" customFormat="1" ht="24" x14ac:dyDescent="0.2">
      <c r="A2311" s="316" t="s">
        <v>2048</v>
      </c>
      <c r="B2311" s="312" t="s">
        <v>8077</v>
      </c>
      <c r="C2311" s="297" t="s">
        <v>153</v>
      </c>
      <c r="D2311" s="297" t="s">
        <v>579</v>
      </c>
      <c r="E2311" s="305">
        <v>2500</v>
      </c>
      <c r="F2311" s="297" t="s">
        <v>2297</v>
      </c>
      <c r="G2311" s="426" t="s">
        <v>2298</v>
      </c>
      <c r="H2311" s="297" t="s">
        <v>2088</v>
      </c>
      <c r="I2311" s="431" t="s">
        <v>2059</v>
      </c>
      <c r="J2311" s="297" t="s">
        <v>1377</v>
      </c>
      <c r="K2311" s="131"/>
      <c r="L2311" s="131"/>
      <c r="M2311" s="130"/>
      <c r="N2311" s="308">
        <v>6</v>
      </c>
      <c r="O2311" s="308">
        <v>6</v>
      </c>
      <c r="P2311" s="307">
        <v>15739.83</v>
      </c>
      <c r="Q2311" s="308">
        <v>12</v>
      </c>
      <c r="R2311" s="308">
        <v>12</v>
      </c>
    </row>
    <row r="2312" spans="1:18" s="40" customFormat="1" ht="24" x14ac:dyDescent="0.2">
      <c r="A2312" s="316" t="s">
        <v>2048</v>
      </c>
      <c r="B2312" s="295" t="s">
        <v>8075</v>
      </c>
      <c r="C2312" s="297" t="s">
        <v>153</v>
      </c>
      <c r="D2312" s="297" t="s">
        <v>655</v>
      </c>
      <c r="E2312" s="305">
        <v>1500</v>
      </c>
      <c r="F2312" s="297" t="s">
        <v>2301</v>
      </c>
      <c r="G2312" s="426" t="s">
        <v>2302</v>
      </c>
      <c r="H2312" s="297" t="s">
        <v>2111</v>
      </c>
      <c r="I2312" s="297" t="s">
        <v>2137</v>
      </c>
      <c r="J2312" s="297" t="s">
        <v>2111</v>
      </c>
      <c r="K2312" s="131"/>
      <c r="L2312" s="131"/>
      <c r="M2312" s="130"/>
      <c r="N2312" s="308">
        <v>6</v>
      </c>
      <c r="O2312" s="308">
        <v>6</v>
      </c>
      <c r="P2312" s="307">
        <v>9704.52</v>
      </c>
      <c r="Q2312" s="308">
        <v>12</v>
      </c>
      <c r="R2312" s="308">
        <v>12</v>
      </c>
    </row>
    <row r="2313" spans="1:18" s="40" customFormat="1" ht="24" x14ac:dyDescent="0.2">
      <c r="A2313" s="316" t="s">
        <v>2048</v>
      </c>
      <c r="B2313" s="295" t="s">
        <v>8075</v>
      </c>
      <c r="C2313" s="297" t="s">
        <v>153</v>
      </c>
      <c r="D2313" s="297" t="s">
        <v>656</v>
      </c>
      <c r="E2313" s="305">
        <v>2500</v>
      </c>
      <c r="F2313" s="297" t="s">
        <v>2303</v>
      </c>
      <c r="G2313" s="426" t="s">
        <v>2304</v>
      </c>
      <c r="H2313" s="297" t="s">
        <v>2305</v>
      </c>
      <c r="I2313" s="431" t="s">
        <v>2059</v>
      </c>
      <c r="J2313" s="297" t="s">
        <v>1377</v>
      </c>
      <c r="K2313" s="131"/>
      <c r="L2313" s="131"/>
      <c r="M2313" s="130"/>
      <c r="N2313" s="308">
        <v>6</v>
      </c>
      <c r="O2313" s="308">
        <v>6</v>
      </c>
      <c r="P2313" s="307">
        <v>16156.5</v>
      </c>
      <c r="Q2313" s="308">
        <v>12</v>
      </c>
      <c r="R2313" s="308">
        <v>12</v>
      </c>
    </row>
    <row r="2314" spans="1:18" s="40" customFormat="1" ht="24" x14ac:dyDescent="0.2">
      <c r="A2314" s="316" t="s">
        <v>2048</v>
      </c>
      <c r="B2314" s="295" t="s">
        <v>8075</v>
      </c>
      <c r="C2314" s="297" t="s">
        <v>153</v>
      </c>
      <c r="D2314" s="297" t="s">
        <v>679</v>
      </c>
      <c r="E2314" s="305">
        <v>3500</v>
      </c>
      <c r="F2314" s="297" t="s">
        <v>3279</v>
      </c>
      <c r="G2314" s="426" t="s">
        <v>3280</v>
      </c>
      <c r="H2314" s="297" t="s">
        <v>2075</v>
      </c>
      <c r="I2314" s="297" t="s">
        <v>2059</v>
      </c>
      <c r="J2314" s="297" t="s">
        <v>1377</v>
      </c>
      <c r="K2314" s="131"/>
      <c r="L2314" s="131"/>
      <c r="M2314" s="130"/>
      <c r="N2314" s="308">
        <v>2</v>
      </c>
      <c r="O2314" s="308">
        <v>2</v>
      </c>
      <c r="P2314" s="307">
        <v>7372.6</v>
      </c>
      <c r="Q2314" s="308">
        <v>12</v>
      </c>
      <c r="R2314" s="308">
        <v>12</v>
      </c>
    </row>
    <row r="2315" spans="1:18" s="40" customFormat="1" ht="24" x14ac:dyDescent="0.2">
      <c r="A2315" s="316" t="s">
        <v>2048</v>
      </c>
      <c r="B2315" s="295" t="s">
        <v>8075</v>
      </c>
      <c r="C2315" s="297" t="s">
        <v>153</v>
      </c>
      <c r="D2315" s="297" t="s">
        <v>655</v>
      </c>
      <c r="E2315" s="305">
        <v>930</v>
      </c>
      <c r="F2315" s="297" t="s">
        <v>2308</v>
      </c>
      <c r="G2315" s="426" t="s">
        <v>2309</v>
      </c>
      <c r="H2315" s="297" t="s">
        <v>579</v>
      </c>
      <c r="I2315" s="431" t="s">
        <v>2052</v>
      </c>
      <c r="J2315" s="297" t="s">
        <v>326</v>
      </c>
      <c r="K2315" s="131"/>
      <c r="L2315" s="131"/>
      <c r="M2315" s="130"/>
      <c r="N2315" s="308">
        <v>6</v>
      </c>
      <c r="O2315" s="308">
        <v>6</v>
      </c>
      <c r="P2315" s="307">
        <v>6099.3</v>
      </c>
      <c r="Q2315" s="308">
        <v>12</v>
      </c>
      <c r="R2315" s="308">
        <v>12</v>
      </c>
    </row>
    <row r="2316" spans="1:18" s="40" customFormat="1" ht="24" x14ac:dyDescent="0.2">
      <c r="A2316" s="316" t="s">
        <v>2048</v>
      </c>
      <c r="B2316" s="295" t="s">
        <v>8075</v>
      </c>
      <c r="C2316" s="297" t="s">
        <v>153</v>
      </c>
      <c r="D2316" s="297" t="s">
        <v>579</v>
      </c>
      <c r="E2316" s="305">
        <v>1200</v>
      </c>
      <c r="F2316" s="297" t="s">
        <v>2310</v>
      </c>
      <c r="G2316" s="426" t="s">
        <v>2311</v>
      </c>
      <c r="H2316" s="297" t="s">
        <v>2312</v>
      </c>
      <c r="I2316" s="431" t="s">
        <v>2052</v>
      </c>
      <c r="J2316" s="297" t="s">
        <v>1377</v>
      </c>
      <c r="K2316" s="131"/>
      <c r="L2316" s="131"/>
      <c r="M2316" s="130"/>
      <c r="N2316" s="308">
        <v>6</v>
      </c>
      <c r="O2316" s="308">
        <v>6</v>
      </c>
      <c r="P2316" s="307">
        <v>7848</v>
      </c>
      <c r="Q2316" s="308">
        <v>12</v>
      </c>
      <c r="R2316" s="308">
        <v>12</v>
      </c>
    </row>
    <row r="2317" spans="1:18" s="40" customFormat="1" ht="24" x14ac:dyDescent="0.2">
      <c r="A2317" s="316" t="s">
        <v>2048</v>
      </c>
      <c r="B2317" s="312" t="s">
        <v>8077</v>
      </c>
      <c r="C2317" s="297" t="s">
        <v>153</v>
      </c>
      <c r="D2317" s="297" t="s">
        <v>579</v>
      </c>
      <c r="E2317" s="305">
        <v>2500</v>
      </c>
      <c r="F2317" s="297" t="s">
        <v>2319</v>
      </c>
      <c r="G2317" s="426" t="s">
        <v>2320</v>
      </c>
      <c r="H2317" s="297" t="s">
        <v>2153</v>
      </c>
      <c r="I2317" s="431" t="s">
        <v>2059</v>
      </c>
      <c r="J2317" s="297" t="s">
        <v>1377</v>
      </c>
      <c r="K2317" s="131"/>
      <c r="L2317" s="131"/>
      <c r="M2317" s="130"/>
      <c r="N2317" s="308">
        <v>6</v>
      </c>
      <c r="O2317" s="308">
        <v>6</v>
      </c>
      <c r="P2317" s="307">
        <v>16156.5</v>
      </c>
      <c r="Q2317" s="308">
        <v>12</v>
      </c>
      <c r="R2317" s="308">
        <v>12</v>
      </c>
    </row>
    <row r="2318" spans="1:18" s="40" customFormat="1" ht="24" x14ac:dyDescent="0.2">
      <c r="A2318" s="316" t="s">
        <v>2048</v>
      </c>
      <c r="B2318" s="295" t="s">
        <v>8075</v>
      </c>
      <c r="C2318" s="297" t="s">
        <v>153</v>
      </c>
      <c r="D2318" s="297" t="s">
        <v>821</v>
      </c>
      <c r="E2318" s="305">
        <v>1200</v>
      </c>
      <c r="F2318" s="297" t="s">
        <v>2321</v>
      </c>
      <c r="G2318" s="426" t="s">
        <v>2322</v>
      </c>
      <c r="H2318" s="297" t="s">
        <v>579</v>
      </c>
      <c r="I2318" s="431" t="s">
        <v>2052</v>
      </c>
      <c r="J2318" s="297" t="s">
        <v>1377</v>
      </c>
      <c r="K2318" s="131"/>
      <c r="L2318" s="131"/>
      <c r="M2318" s="130"/>
      <c r="N2318" s="308">
        <v>6</v>
      </c>
      <c r="O2318" s="308">
        <v>6</v>
      </c>
      <c r="P2318" s="307">
        <v>7848</v>
      </c>
      <c r="Q2318" s="308">
        <v>12</v>
      </c>
      <c r="R2318" s="308">
        <v>12</v>
      </c>
    </row>
    <row r="2319" spans="1:18" s="40" customFormat="1" ht="24" x14ac:dyDescent="0.2">
      <c r="A2319" s="316" t="s">
        <v>2048</v>
      </c>
      <c r="B2319" s="295" t="s">
        <v>8075</v>
      </c>
      <c r="C2319" s="297" t="s">
        <v>153</v>
      </c>
      <c r="D2319" s="297" t="s">
        <v>3281</v>
      </c>
      <c r="E2319" s="305">
        <v>1200</v>
      </c>
      <c r="F2319" s="297" t="s">
        <v>3282</v>
      </c>
      <c r="G2319" s="426" t="s">
        <v>3283</v>
      </c>
      <c r="H2319" s="297" t="s">
        <v>2111</v>
      </c>
      <c r="I2319" s="297" t="s">
        <v>2137</v>
      </c>
      <c r="J2319" s="297" t="s">
        <v>2111</v>
      </c>
      <c r="K2319" s="131"/>
      <c r="L2319" s="131"/>
      <c r="M2319" s="130"/>
      <c r="N2319" s="308">
        <v>1</v>
      </c>
      <c r="O2319" s="308">
        <v>1</v>
      </c>
      <c r="P2319" s="307">
        <v>1308</v>
      </c>
      <c r="Q2319" s="308">
        <v>12</v>
      </c>
      <c r="R2319" s="308">
        <v>12</v>
      </c>
    </row>
    <row r="2320" spans="1:18" s="40" customFormat="1" ht="24" x14ac:dyDescent="0.2">
      <c r="A2320" s="316" t="s">
        <v>2048</v>
      </c>
      <c r="B2320" s="295" t="s">
        <v>8075</v>
      </c>
      <c r="C2320" s="297" t="s">
        <v>153</v>
      </c>
      <c r="D2320" s="297" t="s">
        <v>586</v>
      </c>
      <c r="E2320" s="305">
        <v>2200</v>
      </c>
      <c r="F2320" s="297" t="s">
        <v>2323</v>
      </c>
      <c r="G2320" s="426" t="s">
        <v>2324</v>
      </c>
      <c r="H2320" s="297" t="s">
        <v>586</v>
      </c>
      <c r="I2320" s="431" t="s">
        <v>2059</v>
      </c>
      <c r="J2320" s="297" t="s">
        <v>1377</v>
      </c>
      <c r="K2320" s="131"/>
      <c r="L2320" s="131"/>
      <c r="M2320" s="130"/>
      <c r="N2320" s="308">
        <v>6</v>
      </c>
      <c r="O2320" s="308">
        <v>6</v>
      </c>
      <c r="P2320" s="307">
        <v>14329.5</v>
      </c>
      <c r="Q2320" s="308">
        <v>12</v>
      </c>
      <c r="R2320" s="308">
        <v>12</v>
      </c>
    </row>
    <row r="2321" spans="1:18" s="40" customFormat="1" ht="24" x14ac:dyDescent="0.2">
      <c r="A2321" s="316" t="s">
        <v>2048</v>
      </c>
      <c r="B2321" s="312" t="s">
        <v>8077</v>
      </c>
      <c r="C2321" s="297" t="s">
        <v>153</v>
      </c>
      <c r="D2321" s="297" t="s">
        <v>579</v>
      </c>
      <c r="E2321" s="305">
        <v>2500</v>
      </c>
      <c r="F2321" s="297" t="s">
        <v>2325</v>
      </c>
      <c r="G2321" s="426" t="s">
        <v>2326</v>
      </c>
      <c r="H2321" s="297" t="s">
        <v>579</v>
      </c>
      <c r="I2321" s="431" t="s">
        <v>2052</v>
      </c>
      <c r="J2321" s="297" t="s">
        <v>1377</v>
      </c>
      <c r="K2321" s="131"/>
      <c r="L2321" s="131"/>
      <c r="M2321" s="130"/>
      <c r="N2321" s="308">
        <v>6</v>
      </c>
      <c r="O2321" s="308">
        <v>6</v>
      </c>
      <c r="P2321" s="307">
        <v>16156.5</v>
      </c>
      <c r="Q2321" s="308">
        <v>12</v>
      </c>
      <c r="R2321" s="308">
        <v>12</v>
      </c>
    </row>
    <row r="2322" spans="1:18" s="40" customFormat="1" ht="24" x14ac:dyDescent="0.2">
      <c r="A2322" s="316" t="s">
        <v>2048</v>
      </c>
      <c r="B2322" s="312" t="s">
        <v>8077</v>
      </c>
      <c r="C2322" s="297" t="s">
        <v>153</v>
      </c>
      <c r="D2322" s="297" t="s">
        <v>648</v>
      </c>
      <c r="E2322" s="305">
        <v>2500</v>
      </c>
      <c r="F2322" s="297" t="s">
        <v>2327</v>
      </c>
      <c r="G2322" s="426" t="s">
        <v>2328</v>
      </c>
      <c r="H2322" s="297" t="s">
        <v>2111</v>
      </c>
      <c r="I2322" s="297" t="s">
        <v>2137</v>
      </c>
      <c r="J2322" s="297" t="s">
        <v>2111</v>
      </c>
      <c r="K2322" s="131"/>
      <c r="L2322" s="131"/>
      <c r="M2322" s="130"/>
      <c r="N2322" s="308">
        <v>6</v>
      </c>
      <c r="O2322" s="308">
        <v>6</v>
      </c>
      <c r="P2322" s="307">
        <v>16156.5</v>
      </c>
      <c r="Q2322" s="308">
        <v>12</v>
      </c>
      <c r="R2322" s="308">
        <v>12</v>
      </c>
    </row>
    <row r="2323" spans="1:18" s="40" customFormat="1" ht="24" x14ac:dyDescent="0.2">
      <c r="A2323" s="316" t="s">
        <v>2048</v>
      </c>
      <c r="B2323" s="295" t="s">
        <v>8075</v>
      </c>
      <c r="C2323" s="297" t="s">
        <v>153</v>
      </c>
      <c r="D2323" s="297" t="s">
        <v>597</v>
      </c>
      <c r="E2323" s="305">
        <v>2000</v>
      </c>
      <c r="F2323" s="297" t="s">
        <v>2329</v>
      </c>
      <c r="G2323" s="426" t="s">
        <v>2330</v>
      </c>
      <c r="H2323" s="297" t="s">
        <v>2088</v>
      </c>
      <c r="I2323" s="431" t="s">
        <v>2059</v>
      </c>
      <c r="J2323" s="297" t="s">
        <v>1377</v>
      </c>
      <c r="K2323" s="131"/>
      <c r="L2323" s="131"/>
      <c r="M2323" s="130"/>
      <c r="N2323" s="308">
        <v>6</v>
      </c>
      <c r="O2323" s="308">
        <v>6</v>
      </c>
      <c r="P2323" s="307">
        <v>13080</v>
      </c>
      <c r="Q2323" s="308">
        <v>12</v>
      </c>
      <c r="R2323" s="308">
        <v>12</v>
      </c>
    </row>
    <row r="2324" spans="1:18" s="40" customFormat="1" ht="24" x14ac:dyDescent="0.2">
      <c r="A2324" s="316" t="s">
        <v>2048</v>
      </c>
      <c r="B2324" s="295" t="s">
        <v>8075</v>
      </c>
      <c r="C2324" s="297" t="s">
        <v>153</v>
      </c>
      <c r="D2324" s="297" t="s">
        <v>866</v>
      </c>
      <c r="E2324" s="305">
        <v>2200</v>
      </c>
      <c r="F2324" s="297" t="s">
        <v>2331</v>
      </c>
      <c r="G2324" s="426" t="s">
        <v>2332</v>
      </c>
      <c r="H2324" s="297" t="s">
        <v>2058</v>
      </c>
      <c r="I2324" s="431" t="s">
        <v>2059</v>
      </c>
      <c r="J2324" s="297" t="s">
        <v>1377</v>
      </c>
      <c r="K2324" s="131"/>
      <c r="L2324" s="131"/>
      <c r="M2324" s="130"/>
      <c r="N2324" s="308">
        <v>6</v>
      </c>
      <c r="O2324" s="308">
        <v>6</v>
      </c>
      <c r="P2324" s="307">
        <v>14329.5</v>
      </c>
      <c r="Q2324" s="308">
        <v>12</v>
      </c>
      <c r="R2324" s="308">
        <v>12</v>
      </c>
    </row>
    <row r="2325" spans="1:18" s="40" customFormat="1" ht="24" x14ac:dyDescent="0.2">
      <c r="A2325" s="316" t="s">
        <v>2048</v>
      </c>
      <c r="B2325" s="312" t="s">
        <v>8077</v>
      </c>
      <c r="C2325" s="297" t="s">
        <v>153</v>
      </c>
      <c r="D2325" s="297" t="s">
        <v>586</v>
      </c>
      <c r="E2325" s="305">
        <v>4000</v>
      </c>
      <c r="F2325" s="297" t="s">
        <v>2335</v>
      </c>
      <c r="G2325" s="426" t="s">
        <v>2336</v>
      </c>
      <c r="H2325" s="297" t="s">
        <v>586</v>
      </c>
      <c r="I2325" s="431" t="s">
        <v>2059</v>
      </c>
      <c r="J2325" s="297" t="s">
        <v>1377</v>
      </c>
      <c r="K2325" s="131"/>
      <c r="L2325" s="131"/>
      <c r="M2325" s="130"/>
      <c r="N2325" s="308">
        <v>6</v>
      </c>
      <c r="O2325" s="308">
        <v>6</v>
      </c>
      <c r="P2325" s="307">
        <v>25159.200000000001</v>
      </c>
      <c r="Q2325" s="308">
        <v>12</v>
      </c>
      <c r="R2325" s="308">
        <v>12</v>
      </c>
    </row>
    <row r="2326" spans="1:18" s="40" customFormat="1" ht="24" x14ac:dyDescent="0.2">
      <c r="A2326" s="316" t="s">
        <v>2048</v>
      </c>
      <c r="B2326" s="295" t="s">
        <v>8075</v>
      </c>
      <c r="C2326" s="297" t="s">
        <v>153</v>
      </c>
      <c r="D2326" s="297" t="s">
        <v>2150</v>
      </c>
      <c r="E2326" s="305">
        <v>2500</v>
      </c>
      <c r="F2326" s="297" t="s">
        <v>2337</v>
      </c>
      <c r="G2326" s="426" t="s">
        <v>2338</v>
      </c>
      <c r="H2326" s="297" t="s">
        <v>2088</v>
      </c>
      <c r="I2326" s="431" t="s">
        <v>2059</v>
      </c>
      <c r="J2326" s="297" t="s">
        <v>1377</v>
      </c>
      <c r="K2326" s="131"/>
      <c r="L2326" s="131"/>
      <c r="M2326" s="130"/>
      <c r="N2326" s="308">
        <v>6</v>
      </c>
      <c r="O2326" s="308">
        <v>6</v>
      </c>
      <c r="P2326" s="307">
        <v>16073.17</v>
      </c>
      <c r="Q2326" s="308">
        <v>12</v>
      </c>
      <c r="R2326" s="308">
        <v>12</v>
      </c>
    </row>
    <row r="2327" spans="1:18" s="40" customFormat="1" ht="24" x14ac:dyDescent="0.2">
      <c r="A2327" s="316" t="s">
        <v>2048</v>
      </c>
      <c r="B2327" s="312" t="s">
        <v>8077</v>
      </c>
      <c r="C2327" s="297" t="s">
        <v>153</v>
      </c>
      <c r="D2327" s="297" t="s">
        <v>2053</v>
      </c>
      <c r="E2327" s="305">
        <v>1500</v>
      </c>
      <c r="F2327" s="297" t="s">
        <v>2339</v>
      </c>
      <c r="G2327" s="426" t="s">
        <v>2340</v>
      </c>
      <c r="H2327" s="297" t="s">
        <v>2153</v>
      </c>
      <c r="I2327" s="431" t="s">
        <v>2059</v>
      </c>
      <c r="J2327" s="297" t="s">
        <v>314</v>
      </c>
      <c r="K2327" s="131"/>
      <c r="L2327" s="131"/>
      <c r="M2327" s="130"/>
      <c r="N2327" s="308">
        <v>6</v>
      </c>
      <c r="O2327" s="308">
        <v>6</v>
      </c>
      <c r="P2327" s="307">
        <v>9810</v>
      </c>
      <c r="Q2327" s="308">
        <v>12</v>
      </c>
      <c r="R2327" s="308">
        <v>12</v>
      </c>
    </row>
    <row r="2328" spans="1:18" s="40" customFormat="1" ht="24" x14ac:dyDescent="0.2">
      <c r="A2328" s="316" t="s">
        <v>2048</v>
      </c>
      <c r="B2328" s="295" t="s">
        <v>8075</v>
      </c>
      <c r="C2328" s="297" t="s">
        <v>153</v>
      </c>
      <c r="D2328" s="297" t="s">
        <v>586</v>
      </c>
      <c r="E2328" s="305">
        <v>3500</v>
      </c>
      <c r="F2328" s="297" t="s">
        <v>3284</v>
      </c>
      <c r="G2328" s="426" t="s">
        <v>3285</v>
      </c>
      <c r="H2328" s="297" t="s">
        <v>586</v>
      </c>
      <c r="I2328" s="297" t="s">
        <v>2059</v>
      </c>
      <c r="J2328" s="297" t="s">
        <v>1377</v>
      </c>
      <c r="K2328" s="131"/>
      <c r="L2328" s="131"/>
      <c r="M2328" s="130"/>
      <c r="N2328" s="308">
        <v>2</v>
      </c>
      <c r="O2328" s="308">
        <v>2</v>
      </c>
      <c r="P2328" s="307">
        <v>6469.3700000000008</v>
      </c>
      <c r="Q2328" s="308">
        <v>12</v>
      </c>
      <c r="R2328" s="308">
        <v>12</v>
      </c>
    </row>
    <row r="2329" spans="1:18" s="40" customFormat="1" ht="24" x14ac:dyDescent="0.2">
      <c r="A2329" s="316" t="s">
        <v>2048</v>
      </c>
      <c r="B2329" s="312" t="s">
        <v>8077</v>
      </c>
      <c r="C2329" s="297" t="s">
        <v>153</v>
      </c>
      <c r="D2329" s="297" t="s">
        <v>690</v>
      </c>
      <c r="E2329" s="305">
        <v>3000</v>
      </c>
      <c r="F2329" s="297" t="s">
        <v>2343</v>
      </c>
      <c r="G2329" s="426" t="s">
        <v>2344</v>
      </c>
      <c r="H2329" s="297" t="s">
        <v>690</v>
      </c>
      <c r="I2329" s="431" t="s">
        <v>2059</v>
      </c>
      <c r="J2329" s="297" t="s">
        <v>1377</v>
      </c>
      <c r="K2329" s="131"/>
      <c r="L2329" s="131"/>
      <c r="M2329" s="130"/>
      <c r="N2329" s="308">
        <v>6</v>
      </c>
      <c r="O2329" s="308">
        <v>6</v>
      </c>
      <c r="P2329" s="307">
        <v>19159.2</v>
      </c>
      <c r="Q2329" s="308">
        <v>12</v>
      </c>
      <c r="R2329" s="308">
        <v>12</v>
      </c>
    </row>
    <row r="2330" spans="1:18" s="40" customFormat="1" ht="24" x14ac:dyDescent="0.2">
      <c r="A2330" s="316" t="s">
        <v>2048</v>
      </c>
      <c r="B2330" s="312" t="s">
        <v>8077</v>
      </c>
      <c r="C2330" s="297" t="s">
        <v>153</v>
      </c>
      <c r="D2330" s="297" t="s">
        <v>866</v>
      </c>
      <c r="E2330" s="305">
        <v>4000</v>
      </c>
      <c r="F2330" s="297" t="s">
        <v>2345</v>
      </c>
      <c r="G2330" s="426" t="s">
        <v>2346</v>
      </c>
      <c r="H2330" s="297" t="s">
        <v>2058</v>
      </c>
      <c r="I2330" s="431" t="s">
        <v>2059</v>
      </c>
      <c r="J2330" s="297" t="s">
        <v>1377</v>
      </c>
      <c r="K2330" s="131"/>
      <c r="L2330" s="131"/>
      <c r="M2330" s="130"/>
      <c r="N2330" s="308">
        <v>3</v>
      </c>
      <c r="O2330" s="308">
        <v>3</v>
      </c>
      <c r="P2330" s="307">
        <v>12600.3</v>
      </c>
      <c r="Q2330" s="308">
        <v>12</v>
      </c>
      <c r="R2330" s="308">
        <v>12</v>
      </c>
    </row>
    <row r="2331" spans="1:18" s="40" customFormat="1" ht="24" x14ac:dyDescent="0.2">
      <c r="A2331" s="316" t="s">
        <v>2048</v>
      </c>
      <c r="B2331" s="312" t="s">
        <v>8077</v>
      </c>
      <c r="C2331" s="297" t="s">
        <v>153</v>
      </c>
      <c r="D2331" s="297" t="s">
        <v>2053</v>
      </c>
      <c r="E2331" s="305">
        <v>1500</v>
      </c>
      <c r="F2331" s="297" t="s">
        <v>2347</v>
      </c>
      <c r="G2331" s="426" t="s">
        <v>2348</v>
      </c>
      <c r="H2331" s="297" t="s">
        <v>579</v>
      </c>
      <c r="I2331" s="431" t="s">
        <v>2052</v>
      </c>
      <c r="J2331" s="297" t="s">
        <v>1377</v>
      </c>
      <c r="K2331" s="131"/>
      <c r="L2331" s="131"/>
      <c r="M2331" s="130"/>
      <c r="N2331" s="308">
        <v>6</v>
      </c>
      <c r="O2331" s="308">
        <v>6</v>
      </c>
      <c r="P2331" s="307">
        <v>9810</v>
      </c>
      <c r="Q2331" s="308">
        <v>12</v>
      </c>
      <c r="R2331" s="308">
        <v>12</v>
      </c>
    </row>
    <row r="2332" spans="1:18" s="40" customFormat="1" ht="24" x14ac:dyDescent="0.2">
      <c r="A2332" s="316" t="s">
        <v>2048</v>
      </c>
      <c r="B2332" s="295" t="s">
        <v>8075</v>
      </c>
      <c r="C2332" s="297" t="s">
        <v>153</v>
      </c>
      <c r="D2332" s="297" t="s">
        <v>597</v>
      </c>
      <c r="E2332" s="305">
        <v>2200</v>
      </c>
      <c r="F2332" s="297" t="s">
        <v>2351</v>
      </c>
      <c r="G2332" s="426" t="s">
        <v>2352</v>
      </c>
      <c r="H2332" s="297" t="s">
        <v>2088</v>
      </c>
      <c r="I2332" s="431" t="s">
        <v>2059</v>
      </c>
      <c r="J2332" s="297" t="s">
        <v>1377</v>
      </c>
      <c r="K2332" s="131"/>
      <c r="L2332" s="131"/>
      <c r="M2332" s="130"/>
      <c r="N2332" s="308">
        <v>1</v>
      </c>
      <c r="O2332" s="308">
        <v>1</v>
      </c>
      <c r="P2332" s="307">
        <v>2398</v>
      </c>
      <c r="Q2332" s="308">
        <v>12</v>
      </c>
      <c r="R2332" s="308">
        <v>12</v>
      </c>
    </row>
    <row r="2333" spans="1:18" s="40" customFormat="1" ht="24" x14ac:dyDescent="0.2">
      <c r="A2333" s="316" t="s">
        <v>2048</v>
      </c>
      <c r="B2333" s="312" t="s">
        <v>8077</v>
      </c>
      <c r="C2333" s="297" t="s">
        <v>153</v>
      </c>
      <c r="D2333" s="297" t="s">
        <v>586</v>
      </c>
      <c r="E2333" s="305">
        <v>4000</v>
      </c>
      <c r="F2333" s="297" t="s">
        <v>2355</v>
      </c>
      <c r="G2333" s="426" t="s">
        <v>2356</v>
      </c>
      <c r="H2333" s="297" t="s">
        <v>586</v>
      </c>
      <c r="I2333" s="431" t="s">
        <v>2059</v>
      </c>
      <c r="J2333" s="297" t="s">
        <v>1377</v>
      </c>
      <c r="K2333" s="131"/>
      <c r="L2333" s="131"/>
      <c r="M2333" s="130"/>
      <c r="N2333" s="308">
        <v>6</v>
      </c>
      <c r="O2333" s="308">
        <v>6</v>
      </c>
      <c r="P2333" s="307">
        <v>24634.47</v>
      </c>
      <c r="Q2333" s="308">
        <v>12</v>
      </c>
      <c r="R2333" s="308">
        <v>12</v>
      </c>
    </row>
    <row r="2334" spans="1:18" s="40" customFormat="1" ht="24" x14ac:dyDescent="0.2">
      <c r="A2334" s="316" t="s">
        <v>2048</v>
      </c>
      <c r="B2334" s="312" t="s">
        <v>8077</v>
      </c>
      <c r="C2334" s="297" t="s">
        <v>153</v>
      </c>
      <c r="D2334" s="297" t="s">
        <v>866</v>
      </c>
      <c r="E2334" s="305">
        <v>4000</v>
      </c>
      <c r="F2334" s="297" t="s">
        <v>2357</v>
      </c>
      <c r="G2334" s="426" t="s">
        <v>2358</v>
      </c>
      <c r="H2334" s="297" t="s">
        <v>2058</v>
      </c>
      <c r="I2334" s="431" t="s">
        <v>2059</v>
      </c>
      <c r="J2334" s="297" t="s">
        <v>1377</v>
      </c>
      <c r="K2334" s="131"/>
      <c r="L2334" s="131"/>
      <c r="M2334" s="130"/>
      <c r="N2334" s="308">
        <v>6</v>
      </c>
      <c r="O2334" s="308">
        <v>6</v>
      </c>
      <c r="P2334" s="307">
        <v>25159.200000000001</v>
      </c>
      <c r="Q2334" s="308">
        <v>12</v>
      </c>
      <c r="R2334" s="308">
        <v>12</v>
      </c>
    </row>
    <row r="2335" spans="1:18" s="40" customFormat="1" ht="24" x14ac:dyDescent="0.2">
      <c r="A2335" s="316" t="s">
        <v>2048</v>
      </c>
      <c r="B2335" s="312" t="s">
        <v>8077</v>
      </c>
      <c r="C2335" s="297" t="s">
        <v>153</v>
      </c>
      <c r="D2335" s="297" t="s">
        <v>690</v>
      </c>
      <c r="E2335" s="305">
        <v>3000</v>
      </c>
      <c r="F2335" s="297" t="s">
        <v>2363</v>
      </c>
      <c r="G2335" s="426" t="s">
        <v>2364</v>
      </c>
      <c r="H2335" s="297" t="s">
        <v>690</v>
      </c>
      <c r="I2335" s="431" t="s">
        <v>2059</v>
      </c>
      <c r="J2335" s="297" t="s">
        <v>1377</v>
      </c>
      <c r="K2335" s="131"/>
      <c r="L2335" s="131"/>
      <c r="M2335" s="130"/>
      <c r="N2335" s="308">
        <v>6</v>
      </c>
      <c r="O2335" s="308">
        <v>6</v>
      </c>
      <c r="P2335" s="307">
        <v>19159.2</v>
      </c>
      <c r="Q2335" s="308">
        <v>12</v>
      </c>
      <c r="R2335" s="308">
        <v>12</v>
      </c>
    </row>
    <row r="2336" spans="1:18" s="40" customFormat="1" ht="24" x14ac:dyDescent="0.2">
      <c r="A2336" s="316" t="s">
        <v>2048</v>
      </c>
      <c r="B2336" s="312" t="s">
        <v>8077</v>
      </c>
      <c r="C2336" s="297" t="s">
        <v>153</v>
      </c>
      <c r="D2336" s="297" t="s">
        <v>579</v>
      </c>
      <c r="E2336" s="305">
        <v>2500</v>
      </c>
      <c r="F2336" s="297" t="s">
        <v>2371</v>
      </c>
      <c r="G2336" s="426" t="s">
        <v>2372</v>
      </c>
      <c r="H2336" s="297" t="s">
        <v>579</v>
      </c>
      <c r="I2336" s="431" t="s">
        <v>2052</v>
      </c>
      <c r="J2336" s="297" t="s">
        <v>1377</v>
      </c>
      <c r="K2336" s="131"/>
      <c r="L2336" s="131"/>
      <c r="M2336" s="130"/>
      <c r="N2336" s="308">
        <v>6</v>
      </c>
      <c r="O2336" s="308">
        <v>6</v>
      </c>
      <c r="P2336" s="307">
        <v>16156.5</v>
      </c>
      <c r="Q2336" s="308">
        <v>12</v>
      </c>
      <c r="R2336" s="308">
        <v>12</v>
      </c>
    </row>
    <row r="2337" spans="1:18" s="40" customFormat="1" ht="24" x14ac:dyDescent="0.2">
      <c r="A2337" s="316" t="s">
        <v>2048</v>
      </c>
      <c r="B2337" s="295" t="s">
        <v>8075</v>
      </c>
      <c r="C2337" s="297" t="s">
        <v>153</v>
      </c>
      <c r="D2337" s="297" t="s">
        <v>579</v>
      </c>
      <c r="E2337" s="305">
        <v>2040</v>
      </c>
      <c r="F2337" s="297" t="s">
        <v>3286</v>
      </c>
      <c r="G2337" s="426" t="s">
        <v>3287</v>
      </c>
      <c r="H2337" s="297" t="s">
        <v>579</v>
      </c>
      <c r="I2337" s="297" t="s">
        <v>2052</v>
      </c>
      <c r="J2337" s="297" t="s">
        <v>1377</v>
      </c>
      <c r="K2337" s="131"/>
      <c r="L2337" s="131"/>
      <c r="M2337" s="130"/>
      <c r="N2337" s="308">
        <v>2</v>
      </c>
      <c r="O2337" s="308">
        <v>2</v>
      </c>
      <c r="P2337" s="307">
        <v>4447.2</v>
      </c>
      <c r="Q2337" s="308">
        <v>12</v>
      </c>
      <c r="R2337" s="308">
        <v>12</v>
      </c>
    </row>
    <row r="2338" spans="1:18" s="40" customFormat="1" ht="24" x14ac:dyDescent="0.2">
      <c r="A2338" s="316" t="s">
        <v>2048</v>
      </c>
      <c r="B2338" s="295" t="s">
        <v>8075</v>
      </c>
      <c r="C2338" s="297" t="s">
        <v>153</v>
      </c>
      <c r="D2338" s="297" t="s">
        <v>586</v>
      </c>
      <c r="E2338" s="305">
        <v>3500</v>
      </c>
      <c r="F2338" s="297" t="s">
        <v>3288</v>
      </c>
      <c r="G2338" s="426" t="s">
        <v>3289</v>
      </c>
      <c r="H2338" s="297" t="s">
        <v>586</v>
      </c>
      <c r="I2338" s="297" t="s">
        <v>2059</v>
      </c>
      <c r="J2338" s="297" t="s">
        <v>1377</v>
      </c>
      <c r="K2338" s="131"/>
      <c r="L2338" s="131"/>
      <c r="M2338" s="130"/>
      <c r="N2338" s="308">
        <v>2</v>
      </c>
      <c r="O2338" s="308">
        <v>2</v>
      </c>
      <c r="P2338" s="307">
        <v>6243.57</v>
      </c>
      <c r="Q2338" s="308">
        <v>12</v>
      </c>
      <c r="R2338" s="308">
        <v>12</v>
      </c>
    </row>
    <row r="2339" spans="1:18" s="40" customFormat="1" ht="24" x14ac:dyDescent="0.2">
      <c r="A2339" s="316" t="s">
        <v>2048</v>
      </c>
      <c r="B2339" s="312" t="s">
        <v>8077</v>
      </c>
      <c r="C2339" s="297" t="s">
        <v>153</v>
      </c>
      <c r="D2339" s="297" t="s">
        <v>682</v>
      </c>
      <c r="E2339" s="305">
        <v>8000</v>
      </c>
      <c r="F2339" s="297" t="s">
        <v>2373</v>
      </c>
      <c r="G2339" s="426" t="s">
        <v>2374</v>
      </c>
      <c r="H2339" s="297" t="s">
        <v>2066</v>
      </c>
      <c r="I2339" s="431" t="s">
        <v>2059</v>
      </c>
      <c r="J2339" s="297" t="s">
        <v>1377</v>
      </c>
      <c r="K2339" s="131"/>
      <c r="L2339" s="131"/>
      <c r="M2339" s="130"/>
      <c r="N2339" s="308">
        <v>6</v>
      </c>
      <c r="O2339" s="308">
        <v>6</v>
      </c>
      <c r="P2339" s="307">
        <v>49159.199999999997</v>
      </c>
      <c r="Q2339" s="308">
        <v>12</v>
      </c>
      <c r="R2339" s="308">
        <v>12</v>
      </c>
    </row>
    <row r="2340" spans="1:18" s="40" customFormat="1" ht="24" x14ac:dyDescent="0.2">
      <c r="A2340" s="316" t="s">
        <v>2048</v>
      </c>
      <c r="B2340" s="295" t="s">
        <v>8075</v>
      </c>
      <c r="C2340" s="297" t="s">
        <v>153</v>
      </c>
      <c r="D2340" s="297" t="s">
        <v>648</v>
      </c>
      <c r="E2340" s="305">
        <v>1200</v>
      </c>
      <c r="F2340" s="297" t="s">
        <v>2375</v>
      </c>
      <c r="G2340" s="426" t="s">
        <v>2376</v>
      </c>
      <c r="H2340" s="297" t="s">
        <v>2111</v>
      </c>
      <c r="I2340" s="297" t="s">
        <v>2137</v>
      </c>
      <c r="J2340" s="297" t="s">
        <v>2111</v>
      </c>
      <c r="K2340" s="131"/>
      <c r="L2340" s="131"/>
      <c r="M2340" s="130"/>
      <c r="N2340" s="308">
        <v>6</v>
      </c>
      <c r="O2340" s="308">
        <v>6</v>
      </c>
      <c r="P2340" s="307">
        <v>7848</v>
      </c>
      <c r="Q2340" s="308">
        <v>12</v>
      </c>
      <c r="R2340" s="308">
        <v>12</v>
      </c>
    </row>
    <row r="2341" spans="1:18" s="40" customFormat="1" ht="24" x14ac:dyDescent="0.2">
      <c r="A2341" s="316" t="s">
        <v>2048</v>
      </c>
      <c r="B2341" s="295" t="s">
        <v>8075</v>
      </c>
      <c r="C2341" s="297" t="s">
        <v>153</v>
      </c>
      <c r="D2341" s="297" t="s">
        <v>548</v>
      </c>
      <c r="E2341" s="305">
        <v>2000</v>
      </c>
      <c r="F2341" s="297" t="s">
        <v>2377</v>
      </c>
      <c r="G2341" s="426" t="s">
        <v>2378</v>
      </c>
      <c r="H2341" s="297" t="s">
        <v>1050</v>
      </c>
      <c r="I2341" s="431" t="s">
        <v>2059</v>
      </c>
      <c r="J2341" s="297" t="s">
        <v>314</v>
      </c>
      <c r="K2341" s="131"/>
      <c r="L2341" s="131"/>
      <c r="M2341" s="130"/>
      <c r="N2341" s="308">
        <v>2</v>
      </c>
      <c r="O2341" s="308">
        <v>2</v>
      </c>
      <c r="P2341" s="307">
        <v>3924</v>
      </c>
      <c r="Q2341" s="308">
        <v>12</v>
      </c>
      <c r="R2341" s="308">
        <v>12</v>
      </c>
    </row>
    <row r="2342" spans="1:18" s="40" customFormat="1" ht="24" x14ac:dyDescent="0.2">
      <c r="A2342" s="316" t="s">
        <v>2048</v>
      </c>
      <c r="B2342" s="295" t="s">
        <v>8075</v>
      </c>
      <c r="C2342" s="297" t="s">
        <v>153</v>
      </c>
      <c r="D2342" s="297" t="s">
        <v>2150</v>
      </c>
      <c r="E2342" s="305">
        <v>2000</v>
      </c>
      <c r="F2342" s="297" t="s">
        <v>3290</v>
      </c>
      <c r="G2342" s="426" t="s">
        <v>3291</v>
      </c>
      <c r="H2342" s="297" t="s">
        <v>2075</v>
      </c>
      <c r="I2342" s="297" t="s">
        <v>2059</v>
      </c>
      <c r="J2342" s="297" t="s">
        <v>1377</v>
      </c>
      <c r="K2342" s="131"/>
      <c r="L2342" s="131"/>
      <c r="M2342" s="130"/>
      <c r="N2342" s="308">
        <v>5</v>
      </c>
      <c r="O2342" s="308">
        <v>5</v>
      </c>
      <c r="P2342" s="307">
        <v>8347.32</v>
      </c>
      <c r="Q2342" s="308">
        <v>12</v>
      </c>
      <c r="R2342" s="308">
        <v>12</v>
      </c>
    </row>
    <row r="2343" spans="1:18" s="40" customFormat="1" ht="24" x14ac:dyDescent="0.2">
      <c r="A2343" s="316" t="s">
        <v>2048</v>
      </c>
      <c r="B2343" s="312" t="s">
        <v>8077</v>
      </c>
      <c r="C2343" s="297" t="s">
        <v>153</v>
      </c>
      <c r="D2343" s="297" t="s">
        <v>586</v>
      </c>
      <c r="E2343" s="305">
        <v>4000</v>
      </c>
      <c r="F2343" s="297" t="s">
        <v>2379</v>
      </c>
      <c r="G2343" s="426" t="s">
        <v>2380</v>
      </c>
      <c r="H2343" s="297" t="s">
        <v>586</v>
      </c>
      <c r="I2343" s="431" t="s">
        <v>2059</v>
      </c>
      <c r="J2343" s="297" t="s">
        <v>1377</v>
      </c>
      <c r="K2343" s="131"/>
      <c r="L2343" s="131"/>
      <c r="M2343" s="130"/>
      <c r="N2343" s="308">
        <v>6</v>
      </c>
      <c r="O2343" s="308">
        <v>6</v>
      </c>
      <c r="P2343" s="307">
        <v>25159.200000000001</v>
      </c>
      <c r="Q2343" s="308">
        <v>12</v>
      </c>
      <c r="R2343" s="308">
        <v>12</v>
      </c>
    </row>
    <row r="2344" spans="1:18" s="40" customFormat="1" ht="24" x14ac:dyDescent="0.2">
      <c r="A2344" s="316" t="s">
        <v>2048</v>
      </c>
      <c r="B2344" s="295" t="s">
        <v>8075</v>
      </c>
      <c r="C2344" s="297" t="s">
        <v>153</v>
      </c>
      <c r="D2344" s="297" t="s">
        <v>590</v>
      </c>
      <c r="E2344" s="305">
        <v>2100</v>
      </c>
      <c r="F2344" s="297" t="s">
        <v>2381</v>
      </c>
      <c r="G2344" s="426" t="s">
        <v>2382</v>
      </c>
      <c r="H2344" s="297" t="s">
        <v>2153</v>
      </c>
      <c r="I2344" s="431" t="s">
        <v>2059</v>
      </c>
      <c r="J2344" s="297" t="s">
        <v>1377</v>
      </c>
      <c r="K2344" s="131"/>
      <c r="L2344" s="131"/>
      <c r="M2344" s="130"/>
      <c r="N2344" s="308">
        <v>6</v>
      </c>
      <c r="O2344" s="308">
        <v>6</v>
      </c>
      <c r="P2344" s="307">
        <v>13720.5</v>
      </c>
      <c r="Q2344" s="308">
        <v>12</v>
      </c>
      <c r="R2344" s="308">
        <v>12</v>
      </c>
    </row>
    <row r="2345" spans="1:18" s="40" customFormat="1" ht="24" x14ac:dyDescent="0.2">
      <c r="A2345" s="316" t="s">
        <v>2048</v>
      </c>
      <c r="B2345" s="295" t="s">
        <v>8075</v>
      </c>
      <c r="C2345" s="297" t="s">
        <v>153</v>
      </c>
      <c r="D2345" s="297" t="s">
        <v>3292</v>
      </c>
      <c r="E2345" s="305">
        <v>2200</v>
      </c>
      <c r="F2345" s="297" t="s">
        <v>3293</v>
      </c>
      <c r="G2345" s="426" t="s">
        <v>3294</v>
      </c>
      <c r="H2345" s="297" t="s">
        <v>2977</v>
      </c>
      <c r="I2345" s="297" t="s">
        <v>2059</v>
      </c>
      <c r="J2345" s="297" t="s">
        <v>314</v>
      </c>
      <c r="K2345" s="131"/>
      <c r="L2345" s="131"/>
      <c r="M2345" s="130"/>
      <c r="N2345" s="308">
        <v>1</v>
      </c>
      <c r="O2345" s="308">
        <v>1</v>
      </c>
      <c r="P2345" s="307">
        <v>2238.13</v>
      </c>
      <c r="Q2345" s="308">
        <v>12</v>
      </c>
      <c r="R2345" s="308">
        <v>12</v>
      </c>
    </row>
    <row r="2346" spans="1:18" s="40" customFormat="1" ht="24" x14ac:dyDescent="0.2">
      <c r="A2346" s="316" t="s">
        <v>2048</v>
      </c>
      <c r="B2346" s="295" t="s">
        <v>8075</v>
      </c>
      <c r="C2346" s="297" t="s">
        <v>153</v>
      </c>
      <c r="D2346" s="297" t="s">
        <v>648</v>
      </c>
      <c r="E2346" s="305">
        <v>1200</v>
      </c>
      <c r="F2346" s="297" t="s">
        <v>2383</v>
      </c>
      <c r="G2346" s="426" t="s">
        <v>2384</v>
      </c>
      <c r="H2346" s="297" t="s">
        <v>2111</v>
      </c>
      <c r="I2346" s="297" t="s">
        <v>2137</v>
      </c>
      <c r="J2346" s="297" t="s">
        <v>2111</v>
      </c>
      <c r="K2346" s="131"/>
      <c r="L2346" s="131"/>
      <c r="M2346" s="130"/>
      <c r="N2346" s="308">
        <v>6</v>
      </c>
      <c r="O2346" s="308">
        <v>6</v>
      </c>
      <c r="P2346" s="307">
        <v>7848</v>
      </c>
      <c r="Q2346" s="308">
        <v>12</v>
      </c>
      <c r="R2346" s="308">
        <v>12</v>
      </c>
    </row>
    <row r="2347" spans="1:18" s="40" customFormat="1" ht="24" x14ac:dyDescent="0.2">
      <c r="A2347" s="316" t="s">
        <v>2048</v>
      </c>
      <c r="B2347" s="295" t="s">
        <v>8075</v>
      </c>
      <c r="C2347" s="297" t="s">
        <v>153</v>
      </c>
      <c r="D2347" s="297" t="s">
        <v>1351</v>
      </c>
      <c r="E2347" s="305">
        <v>1500</v>
      </c>
      <c r="F2347" s="297" t="s">
        <v>2385</v>
      </c>
      <c r="G2347" s="426" t="s">
        <v>2386</v>
      </c>
      <c r="H2347" s="297" t="s">
        <v>1050</v>
      </c>
      <c r="I2347" s="431" t="s">
        <v>2059</v>
      </c>
      <c r="J2347" s="297" t="s">
        <v>1377</v>
      </c>
      <c r="K2347" s="131"/>
      <c r="L2347" s="131"/>
      <c r="M2347" s="130"/>
      <c r="N2347" s="308">
        <v>3</v>
      </c>
      <c r="O2347" s="308">
        <v>3</v>
      </c>
      <c r="P2347" s="307">
        <v>4905</v>
      </c>
      <c r="Q2347" s="308">
        <v>12</v>
      </c>
      <c r="R2347" s="308">
        <v>12</v>
      </c>
    </row>
    <row r="2348" spans="1:18" s="40" customFormat="1" ht="24" x14ac:dyDescent="0.2">
      <c r="A2348" s="316" t="s">
        <v>2048</v>
      </c>
      <c r="B2348" s="295" t="s">
        <v>8075</v>
      </c>
      <c r="C2348" s="297" t="s">
        <v>153</v>
      </c>
      <c r="D2348" s="297" t="s">
        <v>2162</v>
      </c>
      <c r="E2348" s="305">
        <v>1500</v>
      </c>
      <c r="F2348" s="297" t="s">
        <v>2387</v>
      </c>
      <c r="G2348" s="426" t="s">
        <v>2388</v>
      </c>
      <c r="H2348" s="297" t="s">
        <v>2389</v>
      </c>
      <c r="I2348" s="431" t="s">
        <v>2052</v>
      </c>
      <c r="J2348" s="297" t="s">
        <v>1377</v>
      </c>
      <c r="K2348" s="131"/>
      <c r="L2348" s="131"/>
      <c r="M2348" s="130"/>
      <c r="N2348" s="308">
        <v>6</v>
      </c>
      <c r="O2348" s="308">
        <v>6</v>
      </c>
      <c r="P2348" s="307">
        <v>9810</v>
      </c>
      <c r="Q2348" s="308">
        <v>12</v>
      </c>
      <c r="R2348" s="308">
        <v>12</v>
      </c>
    </row>
    <row r="2349" spans="1:18" s="40" customFormat="1" ht="24" x14ac:dyDescent="0.2">
      <c r="A2349" s="316" t="s">
        <v>2048</v>
      </c>
      <c r="B2349" s="295" t="s">
        <v>8075</v>
      </c>
      <c r="C2349" s="297" t="s">
        <v>153</v>
      </c>
      <c r="D2349" s="297" t="s">
        <v>679</v>
      </c>
      <c r="E2349" s="305">
        <v>2500</v>
      </c>
      <c r="F2349" s="297" t="s">
        <v>2390</v>
      </c>
      <c r="G2349" s="426" t="s">
        <v>2391</v>
      </c>
      <c r="H2349" s="297" t="s">
        <v>2075</v>
      </c>
      <c r="I2349" s="431" t="s">
        <v>2059</v>
      </c>
      <c r="J2349" s="297" t="s">
        <v>1377</v>
      </c>
      <c r="K2349" s="131"/>
      <c r="L2349" s="131"/>
      <c r="M2349" s="130"/>
      <c r="N2349" s="308">
        <v>1</v>
      </c>
      <c r="O2349" s="308">
        <v>1</v>
      </c>
      <c r="P2349" s="307">
        <v>2725</v>
      </c>
      <c r="Q2349" s="308">
        <v>12</v>
      </c>
      <c r="R2349" s="308">
        <v>12</v>
      </c>
    </row>
    <row r="2350" spans="1:18" s="40" customFormat="1" ht="24" x14ac:dyDescent="0.2">
      <c r="A2350" s="316" t="s">
        <v>2048</v>
      </c>
      <c r="B2350" s="295" t="s">
        <v>8075</v>
      </c>
      <c r="C2350" s="297" t="s">
        <v>153</v>
      </c>
      <c r="D2350" s="297" t="s">
        <v>3281</v>
      </c>
      <c r="E2350" s="305">
        <v>1200</v>
      </c>
      <c r="F2350" s="297" t="s">
        <v>2392</v>
      </c>
      <c r="G2350" s="426" t="s">
        <v>2393</v>
      </c>
      <c r="H2350" s="297" t="s">
        <v>2111</v>
      </c>
      <c r="I2350" s="297" t="s">
        <v>2137</v>
      </c>
      <c r="J2350" s="297" t="s">
        <v>2111</v>
      </c>
      <c r="K2350" s="131"/>
      <c r="L2350" s="131"/>
      <c r="M2350" s="130"/>
      <c r="N2350" s="308">
        <v>1</v>
      </c>
      <c r="O2350" s="308">
        <v>1</v>
      </c>
      <c r="P2350" s="307">
        <v>1308</v>
      </c>
      <c r="Q2350" s="308">
        <v>12</v>
      </c>
      <c r="R2350" s="308">
        <v>12</v>
      </c>
    </row>
    <row r="2351" spans="1:18" s="40" customFormat="1" ht="24" x14ac:dyDescent="0.2">
      <c r="A2351" s="316" t="s">
        <v>2048</v>
      </c>
      <c r="B2351" s="295" t="s">
        <v>8075</v>
      </c>
      <c r="C2351" s="297" t="s">
        <v>153</v>
      </c>
      <c r="D2351" s="297" t="s">
        <v>866</v>
      </c>
      <c r="E2351" s="305">
        <v>2000</v>
      </c>
      <c r="F2351" s="297" t="s">
        <v>2394</v>
      </c>
      <c r="G2351" s="426" t="s">
        <v>2395</v>
      </c>
      <c r="H2351" s="297" t="s">
        <v>2058</v>
      </c>
      <c r="I2351" s="431" t="s">
        <v>2059</v>
      </c>
      <c r="J2351" s="297" t="s">
        <v>1377</v>
      </c>
      <c r="K2351" s="131"/>
      <c r="L2351" s="131"/>
      <c r="M2351" s="130"/>
      <c r="N2351" s="308">
        <v>6</v>
      </c>
      <c r="O2351" s="308">
        <v>6</v>
      </c>
      <c r="P2351" s="307">
        <v>13080</v>
      </c>
      <c r="Q2351" s="308">
        <v>12</v>
      </c>
      <c r="R2351" s="308">
        <v>12</v>
      </c>
    </row>
    <row r="2352" spans="1:18" s="40" customFormat="1" ht="24" x14ac:dyDescent="0.2">
      <c r="A2352" s="316" t="s">
        <v>2048</v>
      </c>
      <c r="B2352" s="312" t="s">
        <v>8077</v>
      </c>
      <c r="C2352" s="297" t="s">
        <v>153</v>
      </c>
      <c r="D2352" s="297" t="s">
        <v>586</v>
      </c>
      <c r="E2352" s="305">
        <v>4000</v>
      </c>
      <c r="F2352" s="297" t="s">
        <v>2396</v>
      </c>
      <c r="G2352" s="426" t="s">
        <v>2397</v>
      </c>
      <c r="H2352" s="297" t="s">
        <v>586</v>
      </c>
      <c r="I2352" s="431" t="s">
        <v>2059</v>
      </c>
      <c r="J2352" s="297" t="s">
        <v>1377</v>
      </c>
      <c r="K2352" s="131"/>
      <c r="L2352" s="131"/>
      <c r="M2352" s="130"/>
      <c r="N2352" s="308">
        <v>6</v>
      </c>
      <c r="O2352" s="308">
        <v>6</v>
      </c>
      <c r="P2352" s="307">
        <v>25159.200000000001</v>
      </c>
      <c r="Q2352" s="308">
        <v>12</v>
      </c>
      <c r="R2352" s="308">
        <v>12</v>
      </c>
    </row>
    <row r="2353" spans="1:18" s="40" customFormat="1" ht="24" x14ac:dyDescent="0.2">
      <c r="A2353" s="316" t="s">
        <v>2048</v>
      </c>
      <c r="B2353" s="312" t="s">
        <v>8077</v>
      </c>
      <c r="C2353" s="297" t="s">
        <v>153</v>
      </c>
      <c r="D2353" s="297" t="s">
        <v>579</v>
      </c>
      <c r="E2353" s="305">
        <v>2500</v>
      </c>
      <c r="F2353" s="297" t="s">
        <v>2398</v>
      </c>
      <c r="G2353" s="426" t="s">
        <v>2399</v>
      </c>
      <c r="H2353" s="297" t="s">
        <v>579</v>
      </c>
      <c r="I2353" s="297" t="s">
        <v>2052</v>
      </c>
      <c r="J2353" s="297" t="s">
        <v>1377</v>
      </c>
      <c r="K2353" s="131"/>
      <c r="L2353" s="131"/>
      <c r="M2353" s="130"/>
      <c r="N2353" s="308">
        <v>2</v>
      </c>
      <c r="O2353" s="308">
        <v>2</v>
      </c>
      <c r="P2353" s="307">
        <v>4356.46</v>
      </c>
      <c r="Q2353" s="308">
        <v>12</v>
      </c>
      <c r="R2353" s="308">
        <v>12</v>
      </c>
    </row>
    <row r="2354" spans="1:18" s="40" customFormat="1" ht="24" x14ac:dyDescent="0.2">
      <c r="A2354" s="316" t="s">
        <v>2048</v>
      </c>
      <c r="B2354" s="295" t="s">
        <v>8075</v>
      </c>
      <c r="C2354" s="297" t="s">
        <v>153</v>
      </c>
      <c r="D2354" s="297" t="s">
        <v>579</v>
      </c>
      <c r="E2354" s="305">
        <v>1200</v>
      </c>
      <c r="F2354" s="297" t="s">
        <v>2402</v>
      </c>
      <c r="G2354" s="426" t="s">
        <v>2403</v>
      </c>
      <c r="H2354" s="297" t="s">
        <v>579</v>
      </c>
      <c r="I2354" s="431" t="s">
        <v>2052</v>
      </c>
      <c r="J2354" s="297" t="s">
        <v>1377</v>
      </c>
      <c r="K2354" s="131"/>
      <c r="L2354" s="131"/>
      <c r="M2354" s="130"/>
      <c r="N2354" s="308">
        <v>6</v>
      </c>
      <c r="O2354" s="308">
        <v>6</v>
      </c>
      <c r="P2354" s="307">
        <v>7848</v>
      </c>
      <c r="Q2354" s="308">
        <v>12</v>
      </c>
      <c r="R2354" s="308">
        <v>12</v>
      </c>
    </row>
    <row r="2355" spans="1:18" s="40" customFormat="1" ht="24" x14ac:dyDescent="0.2">
      <c r="A2355" s="316" t="s">
        <v>2048</v>
      </c>
      <c r="B2355" s="312" t="s">
        <v>8077</v>
      </c>
      <c r="C2355" s="297" t="s">
        <v>153</v>
      </c>
      <c r="D2355" s="297" t="s">
        <v>682</v>
      </c>
      <c r="E2355" s="305">
        <v>8000</v>
      </c>
      <c r="F2355" s="297" t="s">
        <v>3295</v>
      </c>
      <c r="G2355" s="426" t="s">
        <v>3296</v>
      </c>
      <c r="H2355" s="297" t="s">
        <v>2066</v>
      </c>
      <c r="I2355" s="297" t="s">
        <v>2059</v>
      </c>
      <c r="J2355" s="297" t="s">
        <v>1377</v>
      </c>
      <c r="K2355" s="131"/>
      <c r="L2355" s="131"/>
      <c r="M2355" s="130"/>
      <c r="N2355" s="308">
        <v>6</v>
      </c>
      <c r="O2355" s="308">
        <v>6</v>
      </c>
      <c r="P2355" s="307">
        <v>49159.199999999997</v>
      </c>
      <c r="Q2355" s="308">
        <v>12</v>
      </c>
      <c r="R2355" s="308">
        <v>12</v>
      </c>
    </row>
    <row r="2356" spans="1:18" s="40" customFormat="1" ht="24" x14ac:dyDescent="0.2">
      <c r="A2356" s="316" t="s">
        <v>2048</v>
      </c>
      <c r="B2356" s="295" t="s">
        <v>8075</v>
      </c>
      <c r="C2356" s="297" t="s">
        <v>153</v>
      </c>
      <c r="D2356" s="297" t="s">
        <v>586</v>
      </c>
      <c r="E2356" s="305">
        <v>2200</v>
      </c>
      <c r="F2356" s="297" t="s">
        <v>2404</v>
      </c>
      <c r="G2356" s="426" t="s">
        <v>2405</v>
      </c>
      <c r="H2356" s="297" t="s">
        <v>586</v>
      </c>
      <c r="I2356" s="431" t="s">
        <v>2059</v>
      </c>
      <c r="J2356" s="297" t="s">
        <v>1377</v>
      </c>
      <c r="K2356" s="131"/>
      <c r="L2356" s="131"/>
      <c r="M2356" s="130"/>
      <c r="N2356" s="308">
        <v>6</v>
      </c>
      <c r="O2356" s="308">
        <v>6</v>
      </c>
      <c r="P2356" s="307">
        <v>14252.140000000001</v>
      </c>
      <c r="Q2356" s="308">
        <v>12</v>
      </c>
      <c r="R2356" s="308">
        <v>12</v>
      </c>
    </row>
    <row r="2357" spans="1:18" s="40" customFormat="1" ht="24" x14ac:dyDescent="0.2">
      <c r="A2357" s="316" t="s">
        <v>2048</v>
      </c>
      <c r="B2357" s="295" t="s">
        <v>8075</v>
      </c>
      <c r="C2357" s="297" t="s">
        <v>153</v>
      </c>
      <c r="D2357" s="297" t="s">
        <v>597</v>
      </c>
      <c r="E2357" s="305">
        <v>2200</v>
      </c>
      <c r="F2357" s="297" t="s">
        <v>2408</v>
      </c>
      <c r="G2357" s="426" t="s">
        <v>2409</v>
      </c>
      <c r="H2357" s="297" t="s">
        <v>2088</v>
      </c>
      <c r="I2357" s="431" t="s">
        <v>2059</v>
      </c>
      <c r="J2357" s="297" t="s">
        <v>1377</v>
      </c>
      <c r="K2357" s="131"/>
      <c r="L2357" s="131"/>
      <c r="M2357" s="130"/>
      <c r="N2357" s="308">
        <v>6</v>
      </c>
      <c r="O2357" s="308">
        <v>6</v>
      </c>
      <c r="P2357" s="307">
        <v>14329.5</v>
      </c>
      <c r="Q2357" s="308">
        <v>12</v>
      </c>
      <c r="R2357" s="308">
        <v>12</v>
      </c>
    </row>
    <row r="2358" spans="1:18" s="40" customFormat="1" ht="24" x14ac:dyDescent="0.2">
      <c r="A2358" s="316" t="s">
        <v>2048</v>
      </c>
      <c r="B2358" s="312" t="s">
        <v>8077</v>
      </c>
      <c r="C2358" s="297" t="s">
        <v>153</v>
      </c>
      <c r="D2358" s="297" t="s">
        <v>682</v>
      </c>
      <c r="E2358" s="305">
        <v>8000</v>
      </c>
      <c r="F2358" s="297" t="s">
        <v>2410</v>
      </c>
      <c r="G2358" s="426" t="s">
        <v>2411</v>
      </c>
      <c r="H2358" s="297" t="s">
        <v>2088</v>
      </c>
      <c r="I2358" s="431" t="s">
        <v>2059</v>
      </c>
      <c r="J2358" s="297" t="s">
        <v>1377</v>
      </c>
      <c r="K2358" s="131"/>
      <c r="L2358" s="131"/>
      <c r="M2358" s="130"/>
      <c r="N2358" s="308">
        <v>2</v>
      </c>
      <c r="O2358" s="308">
        <v>2</v>
      </c>
      <c r="P2358" s="307">
        <v>16414</v>
      </c>
      <c r="Q2358" s="308">
        <v>12</v>
      </c>
      <c r="R2358" s="308">
        <v>12</v>
      </c>
    </row>
    <row r="2359" spans="1:18" s="40" customFormat="1" ht="24" x14ac:dyDescent="0.2">
      <c r="A2359" s="316" t="s">
        <v>2048</v>
      </c>
      <c r="B2359" s="295" t="s">
        <v>8075</v>
      </c>
      <c r="C2359" s="297" t="s">
        <v>153</v>
      </c>
      <c r="D2359" s="297" t="s">
        <v>579</v>
      </c>
      <c r="E2359" s="305">
        <v>1200</v>
      </c>
      <c r="F2359" s="297" t="s">
        <v>2412</v>
      </c>
      <c r="G2359" s="426" t="s">
        <v>2413</v>
      </c>
      <c r="H2359" s="297" t="s">
        <v>579</v>
      </c>
      <c r="I2359" s="431" t="s">
        <v>2052</v>
      </c>
      <c r="J2359" s="297" t="s">
        <v>1377</v>
      </c>
      <c r="K2359" s="131"/>
      <c r="L2359" s="131"/>
      <c r="M2359" s="130"/>
      <c r="N2359" s="308">
        <v>6</v>
      </c>
      <c r="O2359" s="308">
        <v>6</v>
      </c>
      <c r="P2359" s="307">
        <v>7848</v>
      </c>
      <c r="Q2359" s="308">
        <v>12</v>
      </c>
      <c r="R2359" s="308">
        <v>12</v>
      </c>
    </row>
    <row r="2360" spans="1:18" s="40" customFormat="1" ht="24" x14ac:dyDescent="0.2">
      <c r="A2360" s="316" t="s">
        <v>2048</v>
      </c>
      <c r="B2360" s="295" t="s">
        <v>8075</v>
      </c>
      <c r="C2360" s="297" t="s">
        <v>153</v>
      </c>
      <c r="D2360" s="297" t="s">
        <v>579</v>
      </c>
      <c r="E2360" s="305">
        <v>2040</v>
      </c>
      <c r="F2360" s="297" t="s">
        <v>3297</v>
      </c>
      <c r="G2360" s="426" t="s">
        <v>3298</v>
      </c>
      <c r="H2360" s="297" t="s">
        <v>579</v>
      </c>
      <c r="I2360" s="297" t="s">
        <v>2052</v>
      </c>
      <c r="J2360" s="297" t="s">
        <v>1377</v>
      </c>
      <c r="K2360" s="131"/>
      <c r="L2360" s="131"/>
      <c r="M2360" s="130"/>
      <c r="N2360" s="308">
        <v>2</v>
      </c>
      <c r="O2360" s="308">
        <v>2</v>
      </c>
      <c r="P2360" s="307">
        <v>3873.3700000000003</v>
      </c>
      <c r="Q2360" s="308">
        <v>12</v>
      </c>
      <c r="R2360" s="308">
        <v>12</v>
      </c>
    </row>
    <row r="2361" spans="1:18" s="40" customFormat="1" ht="24" x14ac:dyDescent="0.2">
      <c r="A2361" s="316" t="s">
        <v>2048</v>
      </c>
      <c r="B2361" s="312" t="s">
        <v>8077</v>
      </c>
      <c r="C2361" s="297" t="s">
        <v>153</v>
      </c>
      <c r="D2361" s="297" t="s">
        <v>821</v>
      </c>
      <c r="E2361" s="305">
        <v>2500</v>
      </c>
      <c r="F2361" s="297" t="s">
        <v>3299</v>
      </c>
      <c r="G2361" s="426" t="s">
        <v>3300</v>
      </c>
      <c r="H2361" s="297" t="s">
        <v>2389</v>
      </c>
      <c r="I2361" s="297" t="s">
        <v>2052</v>
      </c>
      <c r="J2361" s="297" t="s">
        <v>1377</v>
      </c>
      <c r="K2361" s="131"/>
      <c r="L2361" s="131"/>
      <c r="M2361" s="130"/>
      <c r="N2361" s="308">
        <v>5</v>
      </c>
      <c r="O2361" s="308">
        <v>5</v>
      </c>
      <c r="P2361" s="307">
        <v>13431.5</v>
      </c>
      <c r="Q2361" s="308">
        <v>12</v>
      </c>
      <c r="R2361" s="308">
        <v>12</v>
      </c>
    </row>
    <row r="2362" spans="1:18" s="40" customFormat="1" ht="24" x14ac:dyDescent="0.2">
      <c r="A2362" s="316" t="s">
        <v>2048</v>
      </c>
      <c r="B2362" s="295" t="s">
        <v>8075</v>
      </c>
      <c r="C2362" s="297" t="s">
        <v>153</v>
      </c>
      <c r="D2362" s="297" t="s">
        <v>821</v>
      </c>
      <c r="E2362" s="305">
        <v>1600</v>
      </c>
      <c r="F2362" s="297" t="s">
        <v>2422</v>
      </c>
      <c r="G2362" s="426" t="s">
        <v>2423</v>
      </c>
      <c r="H2362" s="297" t="s">
        <v>2424</v>
      </c>
      <c r="I2362" s="431" t="s">
        <v>2052</v>
      </c>
      <c r="J2362" s="297" t="s">
        <v>1377</v>
      </c>
      <c r="K2362" s="131"/>
      <c r="L2362" s="131"/>
      <c r="M2362" s="130"/>
      <c r="N2362" s="308">
        <v>6</v>
      </c>
      <c r="O2362" s="308">
        <v>6</v>
      </c>
      <c r="P2362" s="307">
        <v>10464</v>
      </c>
      <c r="Q2362" s="308">
        <v>12</v>
      </c>
      <c r="R2362" s="308">
        <v>12</v>
      </c>
    </row>
    <row r="2363" spans="1:18" s="40" customFormat="1" ht="24" x14ac:dyDescent="0.2">
      <c r="A2363" s="316" t="s">
        <v>2048</v>
      </c>
      <c r="B2363" s="295" t="s">
        <v>8075</v>
      </c>
      <c r="C2363" s="297" t="s">
        <v>153</v>
      </c>
      <c r="D2363" s="297" t="s">
        <v>2425</v>
      </c>
      <c r="E2363" s="305">
        <v>1100</v>
      </c>
      <c r="F2363" s="297" t="s">
        <v>2426</v>
      </c>
      <c r="G2363" s="426" t="s">
        <v>2427</v>
      </c>
      <c r="H2363" s="297" t="s">
        <v>2111</v>
      </c>
      <c r="I2363" s="297" t="s">
        <v>2137</v>
      </c>
      <c r="J2363" s="297" t="s">
        <v>2111</v>
      </c>
      <c r="K2363" s="131"/>
      <c r="L2363" s="131"/>
      <c r="M2363" s="130"/>
      <c r="N2363" s="308">
        <v>6</v>
      </c>
      <c r="O2363" s="308">
        <v>6</v>
      </c>
      <c r="P2363" s="307">
        <v>7194</v>
      </c>
      <c r="Q2363" s="308">
        <v>12</v>
      </c>
      <c r="R2363" s="308">
        <v>12</v>
      </c>
    </row>
    <row r="2364" spans="1:18" s="40" customFormat="1" ht="24" x14ac:dyDescent="0.2">
      <c r="A2364" s="316" t="s">
        <v>2048</v>
      </c>
      <c r="B2364" s="312" t="s">
        <v>8077</v>
      </c>
      <c r="C2364" s="297" t="s">
        <v>153</v>
      </c>
      <c r="D2364" s="297" t="s">
        <v>682</v>
      </c>
      <c r="E2364" s="305">
        <v>8000</v>
      </c>
      <c r="F2364" s="297" t="s">
        <v>2428</v>
      </c>
      <c r="G2364" s="426" t="s">
        <v>2429</v>
      </c>
      <c r="H2364" s="297" t="s">
        <v>2066</v>
      </c>
      <c r="I2364" s="431" t="s">
        <v>2059</v>
      </c>
      <c r="J2364" s="297" t="s">
        <v>1377</v>
      </c>
      <c r="K2364" s="131"/>
      <c r="L2364" s="131"/>
      <c r="M2364" s="130"/>
      <c r="N2364" s="308">
        <v>5</v>
      </c>
      <c r="O2364" s="308">
        <v>5</v>
      </c>
      <c r="P2364" s="307">
        <v>40931.5</v>
      </c>
      <c r="Q2364" s="308">
        <v>12</v>
      </c>
      <c r="R2364" s="308">
        <v>12</v>
      </c>
    </row>
    <row r="2365" spans="1:18" s="40" customFormat="1" ht="24" x14ac:dyDescent="0.2">
      <c r="A2365" s="316" t="s">
        <v>2048</v>
      </c>
      <c r="B2365" s="312" t="s">
        <v>8077</v>
      </c>
      <c r="C2365" s="297" t="s">
        <v>153</v>
      </c>
      <c r="D2365" s="297" t="s">
        <v>682</v>
      </c>
      <c r="E2365" s="305">
        <v>8000</v>
      </c>
      <c r="F2365" s="297" t="s">
        <v>2430</v>
      </c>
      <c r="G2365" s="426" t="s">
        <v>2431</v>
      </c>
      <c r="H2365" s="297" t="s">
        <v>2066</v>
      </c>
      <c r="I2365" s="431" t="s">
        <v>2059</v>
      </c>
      <c r="J2365" s="297" t="s">
        <v>1377</v>
      </c>
      <c r="K2365" s="131"/>
      <c r="L2365" s="131"/>
      <c r="M2365" s="130"/>
      <c r="N2365" s="308">
        <v>6</v>
      </c>
      <c r="O2365" s="308">
        <v>6</v>
      </c>
      <c r="P2365" s="307">
        <v>49159.199999999997</v>
      </c>
      <c r="Q2365" s="308">
        <v>12</v>
      </c>
      <c r="R2365" s="308">
        <v>12</v>
      </c>
    </row>
    <row r="2366" spans="1:18" s="40" customFormat="1" ht="24" x14ac:dyDescent="0.2">
      <c r="A2366" s="316" t="s">
        <v>2048</v>
      </c>
      <c r="B2366" s="295" t="s">
        <v>8075</v>
      </c>
      <c r="C2366" s="297" t="s">
        <v>153</v>
      </c>
      <c r="D2366" s="297" t="s">
        <v>586</v>
      </c>
      <c r="E2366" s="305">
        <v>2200</v>
      </c>
      <c r="F2366" s="297" t="s">
        <v>2432</v>
      </c>
      <c r="G2366" s="426" t="s">
        <v>2433</v>
      </c>
      <c r="H2366" s="297" t="s">
        <v>586</v>
      </c>
      <c r="I2366" s="431" t="s">
        <v>2059</v>
      </c>
      <c r="J2366" s="297" t="s">
        <v>1377</v>
      </c>
      <c r="K2366" s="131"/>
      <c r="L2366" s="131"/>
      <c r="M2366" s="130"/>
      <c r="N2366" s="308">
        <v>1</v>
      </c>
      <c r="O2366" s="308">
        <v>1</v>
      </c>
      <c r="P2366" s="307">
        <v>2398</v>
      </c>
      <c r="Q2366" s="308">
        <v>12</v>
      </c>
      <c r="R2366" s="308">
        <v>12</v>
      </c>
    </row>
    <row r="2367" spans="1:18" s="40" customFormat="1" ht="24" x14ac:dyDescent="0.2">
      <c r="A2367" s="316" t="s">
        <v>2048</v>
      </c>
      <c r="B2367" s="312" t="s">
        <v>8077</v>
      </c>
      <c r="C2367" s="297" t="s">
        <v>153</v>
      </c>
      <c r="D2367" s="297" t="s">
        <v>579</v>
      </c>
      <c r="E2367" s="305">
        <v>2500</v>
      </c>
      <c r="F2367" s="297" t="s">
        <v>2434</v>
      </c>
      <c r="G2367" s="426" t="s">
        <v>2435</v>
      </c>
      <c r="H2367" s="297" t="s">
        <v>579</v>
      </c>
      <c r="I2367" s="431" t="s">
        <v>2052</v>
      </c>
      <c r="J2367" s="297" t="s">
        <v>1377</v>
      </c>
      <c r="K2367" s="131"/>
      <c r="L2367" s="131"/>
      <c r="M2367" s="130"/>
      <c r="N2367" s="308">
        <v>6</v>
      </c>
      <c r="O2367" s="308">
        <v>6</v>
      </c>
      <c r="P2367" s="307">
        <v>16156.5</v>
      </c>
      <c r="Q2367" s="308">
        <v>12</v>
      </c>
      <c r="R2367" s="308">
        <v>12</v>
      </c>
    </row>
    <row r="2368" spans="1:18" s="40" customFormat="1" ht="24" x14ac:dyDescent="0.2">
      <c r="A2368" s="316" t="s">
        <v>2048</v>
      </c>
      <c r="B2368" s="312" t="s">
        <v>8077</v>
      </c>
      <c r="C2368" s="297" t="s">
        <v>153</v>
      </c>
      <c r="D2368" s="297" t="s">
        <v>597</v>
      </c>
      <c r="E2368" s="305">
        <v>4000</v>
      </c>
      <c r="F2368" s="297" t="s">
        <v>2436</v>
      </c>
      <c r="G2368" s="426" t="s">
        <v>2437</v>
      </c>
      <c r="H2368" s="297" t="s">
        <v>2088</v>
      </c>
      <c r="I2368" s="431" t="s">
        <v>2059</v>
      </c>
      <c r="J2368" s="297" t="s">
        <v>1377</v>
      </c>
      <c r="K2368" s="131"/>
      <c r="L2368" s="131"/>
      <c r="M2368" s="130"/>
      <c r="N2368" s="308">
        <v>6</v>
      </c>
      <c r="O2368" s="308">
        <v>6</v>
      </c>
      <c r="P2368" s="307">
        <v>25159.200000000001</v>
      </c>
      <c r="Q2368" s="308">
        <v>12</v>
      </c>
      <c r="R2368" s="308">
        <v>12</v>
      </c>
    </row>
    <row r="2369" spans="1:18" s="40" customFormat="1" ht="24" x14ac:dyDescent="0.2">
      <c r="A2369" s="316" t="s">
        <v>2048</v>
      </c>
      <c r="B2369" s="312" t="s">
        <v>8077</v>
      </c>
      <c r="C2369" s="297" t="s">
        <v>153</v>
      </c>
      <c r="D2369" s="297" t="s">
        <v>597</v>
      </c>
      <c r="E2369" s="305">
        <v>4000</v>
      </c>
      <c r="F2369" s="297" t="s">
        <v>2440</v>
      </c>
      <c r="G2369" s="426" t="s">
        <v>2441</v>
      </c>
      <c r="H2369" s="297" t="s">
        <v>2088</v>
      </c>
      <c r="I2369" s="431" t="s">
        <v>2059</v>
      </c>
      <c r="J2369" s="297" t="s">
        <v>1377</v>
      </c>
      <c r="K2369" s="131"/>
      <c r="L2369" s="131"/>
      <c r="M2369" s="130"/>
      <c r="N2369" s="308">
        <v>6</v>
      </c>
      <c r="O2369" s="308">
        <v>6</v>
      </c>
      <c r="P2369" s="307">
        <v>25159.200000000001</v>
      </c>
      <c r="Q2369" s="308">
        <v>12</v>
      </c>
      <c r="R2369" s="308">
        <v>12</v>
      </c>
    </row>
    <row r="2370" spans="1:18" s="40" customFormat="1" ht="24" x14ac:dyDescent="0.2">
      <c r="A2370" s="316" t="s">
        <v>2048</v>
      </c>
      <c r="B2370" s="295" t="s">
        <v>8075</v>
      </c>
      <c r="C2370" s="297" t="s">
        <v>153</v>
      </c>
      <c r="D2370" s="297" t="s">
        <v>2290</v>
      </c>
      <c r="E2370" s="305">
        <v>4000</v>
      </c>
      <c r="F2370" s="297" t="s">
        <v>2442</v>
      </c>
      <c r="G2370" s="426" t="s">
        <v>2443</v>
      </c>
      <c r="H2370" s="297" t="s">
        <v>1050</v>
      </c>
      <c r="I2370" s="431" t="s">
        <v>2059</v>
      </c>
      <c r="J2370" s="297" t="s">
        <v>1377</v>
      </c>
      <c r="K2370" s="131"/>
      <c r="L2370" s="131"/>
      <c r="M2370" s="130"/>
      <c r="N2370" s="308">
        <v>6</v>
      </c>
      <c r="O2370" s="308">
        <v>6</v>
      </c>
      <c r="P2370" s="307">
        <v>25159.200000000001</v>
      </c>
      <c r="Q2370" s="308">
        <v>12</v>
      </c>
      <c r="R2370" s="308">
        <v>12</v>
      </c>
    </row>
    <row r="2371" spans="1:18" s="40" customFormat="1" ht="24" x14ac:dyDescent="0.2">
      <c r="A2371" s="316" t="s">
        <v>2048</v>
      </c>
      <c r="B2371" s="312" t="s">
        <v>8077</v>
      </c>
      <c r="C2371" s="297" t="s">
        <v>153</v>
      </c>
      <c r="D2371" s="297" t="s">
        <v>3301</v>
      </c>
      <c r="E2371" s="305">
        <v>12900</v>
      </c>
      <c r="F2371" s="297" t="s">
        <v>3302</v>
      </c>
      <c r="G2371" s="426" t="s">
        <v>3303</v>
      </c>
      <c r="H2371" s="297" t="s">
        <v>2066</v>
      </c>
      <c r="I2371" s="297" t="s">
        <v>2059</v>
      </c>
      <c r="J2371" s="297" t="s">
        <v>1377</v>
      </c>
      <c r="K2371" s="131"/>
      <c r="L2371" s="131"/>
      <c r="M2371" s="130"/>
      <c r="N2371" s="308">
        <v>1</v>
      </c>
      <c r="O2371" s="308">
        <v>1</v>
      </c>
      <c r="P2371" s="307">
        <v>13086.3</v>
      </c>
      <c r="Q2371" s="308">
        <v>12</v>
      </c>
      <c r="R2371" s="308">
        <v>12</v>
      </c>
    </row>
    <row r="2372" spans="1:18" s="40" customFormat="1" ht="24" x14ac:dyDescent="0.2">
      <c r="A2372" s="316" t="s">
        <v>2048</v>
      </c>
      <c r="B2372" s="295" t="s">
        <v>8075</v>
      </c>
      <c r="C2372" s="297" t="s">
        <v>153</v>
      </c>
      <c r="D2372" s="297" t="s">
        <v>1351</v>
      </c>
      <c r="E2372" s="305">
        <v>2000</v>
      </c>
      <c r="F2372" s="297" t="s">
        <v>2448</v>
      </c>
      <c r="G2372" s="426" t="s">
        <v>2449</v>
      </c>
      <c r="H2372" s="297" t="s">
        <v>2450</v>
      </c>
      <c r="I2372" s="297" t="s">
        <v>2059</v>
      </c>
      <c r="J2372" s="297" t="s">
        <v>1377</v>
      </c>
      <c r="K2372" s="131"/>
      <c r="L2372" s="131"/>
      <c r="M2372" s="130"/>
      <c r="N2372" s="308">
        <v>5</v>
      </c>
      <c r="O2372" s="308">
        <v>5</v>
      </c>
      <c r="P2372" s="307">
        <v>10900</v>
      </c>
      <c r="Q2372" s="308">
        <v>12</v>
      </c>
      <c r="R2372" s="308">
        <v>12</v>
      </c>
    </row>
    <row r="2373" spans="1:18" s="40" customFormat="1" ht="24" x14ac:dyDescent="0.2">
      <c r="A2373" s="316" t="s">
        <v>2048</v>
      </c>
      <c r="B2373" s="295" t="s">
        <v>8075</v>
      </c>
      <c r="C2373" s="297" t="s">
        <v>153</v>
      </c>
      <c r="D2373" s="297" t="s">
        <v>2425</v>
      </c>
      <c r="E2373" s="305">
        <v>1100</v>
      </c>
      <c r="F2373" s="297" t="s">
        <v>2453</v>
      </c>
      <c r="G2373" s="426" t="s">
        <v>2454</v>
      </c>
      <c r="H2373" s="297" t="s">
        <v>2111</v>
      </c>
      <c r="I2373" s="297" t="s">
        <v>2137</v>
      </c>
      <c r="J2373" s="297" t="s">
        <v>2111</v>
      </c>
      <c r="K2373" s="131"/>
      <c r="L2373" s="131"/>
      <c r="M2373" s="130"/>
      <c r="N2373" s="308">
        <v>6</v>
      </c>
      <c r="O2373" s="308">
        <v>6</v>
      </c>
      <c r="P2373" s="307">
        <v>6609.6900000000005</v>
      </c>
      <c r="Q2373" s="308">
        <v>12</v>
      </c>
      <c r="R2373" s="308">
        <v>12</v>
      </c>
    </row>
    <row r="2374" spans="1:18" s="40" customFormat="1" ht="24" x14ac:dyDescent="0.2">
      <c r="A2374" s="316" t="s">
        <v>2048</v>
      </c>
      <c r="B2374" s="312" t="s">
        <v>8077</v>
      </c>
      <c r="C2374" s="297" t="s">
        <v>153</v>
      </c>
      <c r="D2374" s="297" t="s">
        <v>579</v>
      </c>
      <c r="E2374" s="305">
        <v>2500</v>
      </c>
      <c r="F2374" s="297" t="s">
        <v>2457</v>
      </c>
      <c r="G2374" s="426" t="s">
        <v>2458</v>
      </c>
      <c r="H2374" s="297" t="s">
        <v>579</v>
      </c>
      <c r="I2374" s="431" t="s">
        <v>2052</v>
      </c>
      <c r="J2374" s="297" t="s">
        <v>1377</v>
      </c>
      <c r="K2374" s="131"/>
      <c r="L2374" s="131"/>
      <c r="M2374" s="130"/>
      <c r="N2374" s="308">
        <v>6</v>
      </c>
      <c r="O2374" s="308">
        <v>6</v>
      </c>
      <c r="P2374" s="307">
        <v>16156.5</v>
      </c>
      <c r="Q2374" s="308">
        <v>12</v>
      </c>
      <c r="R2374" s="308">
        <v>12</v>
      </c>
    </row>
    <row r="2375" spans="1:18" s="40" customFormat="1" ht="24" x14ac:dyDescent="0.2">
      <c r="A2375" s="316" t="s">
        <v>2048</v>
      </c>
      <c r="B2375" s="295" t="s">
        <v>8075</v>
      </c>
      <c r="C2375" s="297" t="s">
        <v>153</v>
      </c>
      <c r="D2375" s="297" t="s">
        <v>586</v>
      </c>
      <c r="E2375" s="305">
        <v>2000</v>
      </c>
      <c r="F2375" s="297" t="s">
        <v>2459</v>
      </c>
      <c r="G2375" s="426" t="s">
        <v>2460</v>
      </c>
      <c r="H2375" s="297" t="s">
        <v>586</v>
      </c>
      <c r="I2375" s="431" t="s">
        <v>2059</v>
      </c>
      <c r="J2375" s="297" t="s">
        <v>1377</v>
      </c>
      <c r="K2375" s="131"/>
      <c r="L2375" s="131"/>
      <c r="M2375" s="130"/>
      <c r="N2375" s="308">
        <v>6</v>
      </c>
      <c r="O2375" s="308">
        <v>6</v>
      </c>
      <c r="P2375" s="307">
        <v>13002.14</v>
      </c>
      <c r="Q2375" s="308">
        <v>12</v>
      </c>
      <c r="R2375" s="308">
        <v>12</v>
      </c>
    </row>
    <row r="2376" spans="1:18" s="40" customFormat="1" ht="24" x14ac:dyDescent="0.2">
      <c r="A2376" s="316" t="s">
        <v>2048</v>
      </c>
      <c r="B2376" s="312" t="s">
        <v>8077</v>
      </c>
      <c r="C2376" s="297" t="s">
        <v>153</v>
      </c>
      <c r="D2376" s="297" t="s">
        <v>590</v>
      </c>
      <c r="E2376" s="305">
        <v>4000</v>
      </c>
      <c r="F2376" s="297" t="s">
        <v>2461</v>
      </c>
      <c r="G2376" s="426" t="s">
        <v>2462</v>
      </c>
      <c r="H2376" s="297" t="s">
        <v>2153</v>
      </c>
      <c r="I2376" s="431" t="s">
        <v>2059</v>
      </c>
      <c r="J2376" s="297">
        <v>0</v>
      </c>
      <c r="K2376" s="131"/>
      <c r="L2376" s="131"/>
      <c r="M2376" s="130"/>
      <c r="N2376" s="308">
        <v>6</v>
      </c>
      <c r="O2376" s="308">
        <v>6</v>
      </c>
      <c r="P2376" s="307">
        <v>25159.200000000001</v>
      </c>
      <c r="Q2376" s="308">
        <v>12</v>
      </c>
      <c r="R2376" s="308">
        <v>12</v>
      </c>
    </row>
    <row r="2377" spans="1:18" s="40" customFormat="1" ht="24" x14ac:dyDescent="0.2">
      <c r="A2377" s="316" t="s">
        <v>2048</v>
      </c>
      <c r="B2377" s="312" t="s">
        <v>8077</v>
      </c>
      <c r="C2377" s="297" t="s">
        <v>153</v>
      </c>
      <c r="D2377" s="297" t="s">
        <v>3272</v>
      </c>
      <c r="E2377" s="305">
        <v>12900</v>
      </c>
      <c r="F2377" s="297" t="s">
        <v>3304</v>
      </c>
      <c r="G2377" s="426" t="s">
        <v>3305</v>
      </c>
      <c r="H2377" s="297" t="s">
        <v>2066</v>
      </c>
      <c r="I2377" s="297" t="s">
        <v>2059</v>
      </c>
      <c r="J2377" s="297" t="s">
        <v>1377</v>
      </c>
      <c r="K2377" s="131"/>
      <c r="L2377" s="131"/>
      <c r="M2377" s="130"/>
      <c r="N2377" s="308">
        <v>1</v>
      </c>
      <c r="O2377" s="308">
        <v>1</v>
      </c>
      <c r="P2377" s="307">
        <v>13086.3</v>
      </c>
      <c r="Q2377" s="308">
        <v>12</v>
      </c>
      <c r="R2377" s="308">
        <v>12</v>
      </c>
    </row>
    <row r="2378" spans="1:18" s="40" customFormat="1" ht="24" x14ac:dyDescent="0.2">
      <c r="A2378" s="316" t="s">
        <v>2048</v>
      </c>
      <c r="B2378" s="295" t="s">
        <v>8075</v>
      </c>
      <c r="C2378" s="297" t="s">
        <v>153</v>
      </c>
      <c r="D2378" s="297" t="s">
        <v>648</v>
      </c>
      <c r="E2378" s="305">
        <v>1100</v>
      </c>
      <c r="F2378" s="297" t="s">
        <v>2465</v>
      </c>
      <c r="G2378" s="426" t="s">
        <v>2466</v>
      </c>
      <c r="H2378" s="297" t="s">
        <v>2111</v>
      </c>
      <c r="I2378" s="297" t="s">
        <v>2137</v>
      </c>
      <c r="J2378" s="297" t="s">
        <v>2111</v>
      </c>
      <c r="K2378" s="131"/>
      <c r="L2378" s="131"/>
      <c r="M2378" s="130"/>
      <c r="N2378" s="308">
        <v>6</v>
      </c>
      <c r="O2378" s="308">
        <v>6</v>
      </c>
      <c r="P2378" s="307">
        <v>7194</v>
      </c>
      <c r="Q2378" s="308">
        <v>12</v>
      </c>
      <c r="R2378" s="308">
        <v>12</v>
      </c>
    </row>
    <row r="2379" spans="1:18" s="40" customFormat="1" ht="24" x14ac:dyDescent="0.2">
      <c r="A2379" s="316" t="s">
        <v>2048</v>
      </c>
      <c r="B2379" s="295" t="s">
        <v>8075</v>
      </c>
      <c r="C2379" s="297" t="s">
        <v>153</v>
      </c>
      <c r="D2379" s="297" t="s">
        <v>579</v>
      </c>
      <c r="E2379" s="305">
        <v>1100</v>
      </c>
      <c r="F2379" s="297" t="s">
        <v>2469</v>
      </c>
      <c r="G2379" s="426" t="s">
        <v>2470</v>
      </c>
      <c r="H2379" s="297" t="s">
        <v>579</v>
      </c>
      <c r="I2379" s="431" t="s">
        <v>2052</v>
      </c>
      <c r="J2379" s="297" t="s">
        <v>1377</v>
      </c>
      <c r="K2379" s="131"/>
      <c r="L2379" s="131"/>
      <c r="M2379" s="130"/>
      <c r="N2379" s="308">
        <v>6</v>
      </c>
      <c r="O2379" s="308">
        <v>6</v>
      </c>
      <c r="P2379" s="307">
        <v>7194</v>
      </c>
      <c r="Q2379" s="308">
        <v>12</v>
      </c>
      <c r="R2379" s="308">
        <v>12</v>
      </c>
    </row>
    <row r="2380" spans="1:18" s="40" customFormat="1" ht="24" x14ac:dyDescent="0.2">
      <c r="A2380" s="316" t="s">
        <v>2048</v>
      </c>
      <c r="B2380" s="312" t="s">
        <v>8077</v>
      </c>
      <c r="C2380" s="297" t="s">
        <v>153</v>
      </c>
      <c r="D2380" s="297" t="s">
        <v>586</v>
      </c>
      <c r="E2380" s="305">
        <v>4000</v>
      </c>
      <c r="F2380" s="297" t="s">
        <v>3306</v>
      </c>
      <c r="G2380" s="426" t="s">
        <v>3307</v>
      </c>
      <c r="H2380" s="297" t="s">
        <v>586</v>
      </c>
      <c r="I2380" s="297" t="s">
        <v>2059</v>
      </c>
      <c r="J2380" s="297" t="s">
        <v>1377</v>
      </c>
      <c r="K2380" s="131"/>
      <c r="L2380" s="131"/>
      <c r="M2380" s="130"/>
      <c r="N2380" s="308">
        <v>3</v>
      </c>
      <c r="O2380" s="308">
        <v>3</v>
      </c>
      <c r="P2380" s="307">
        <v>12558.9</v>
      </c>
      <c r="Q2380" s="308">
        <v>12</v>
      </c>
      <c r="R2380" s="308">
        <v>12</v>
      </c>
    </row>
    <row r="2381" spans="1:18" s="40" customFormat="1" ht="24" x14ac:dyDescent="0.2">
      <c r="A2381" s="316" t="s">
        <v>2048</v>
      </c>
      <c r="B2381" s="312" t="s">
        <v>8077</v>
      </c>
      <c r="C2381" s="297" t="s">
        <v>153</v>
      </c>
      <c r="D2381" s="297" t="s">
        <v>579</v>
      </c>
      <c r="E2381" s="305">
        <v>2500</v>
      </c>
      <c r="F2381" s="297" t="s">
        <v>2471</v>
      </c>
      <c r="G2381" s="426" t="s">
        <v>2472</v>
      </c>
      <c r="H2381" s="297" t="s">
        <v>579</v>
      </c>
      <c r="I2381" s="431" t="s">
        <v>2052</v>
      </c>
      <c r="J2381" s="297" t="s">
        <v>1377</v>
      </c>
      <c r="K2381" s="131"/>
      <c r="L2381" s="131"/>
      <c r="M2381" s="130"/>
      <c r="N2381" s="308">
        <v>6</v>
      </c>
      <c r="O2381" s="308">
        <v>6</v>
      </c>
      <c r="P2381" s="307">
        <v>16156.5</v>
      </c>
      <c r="Q2381" s="308">
        <v>12</v>
      </c>
      <c r="R2381" s="308">
        <v>12</v>
      </c>
    </row>
    <row r="2382" spans="1:18" s="40" customFormat="1" ht="24" x14ac:dyDescent="0.2">
      <c r="A2382" s="316" t="s">
        <v>2048</v>
      </c>
      <c r="B2382" s="312" t="s">
        <v>8077</v>
      </c>
      <c r="C2382" s="297" t="s">
        <v>153</v>
      </c>
      <c r="D2382" s="297" t="s">
        <v>2053</v>
      </c>
      <c r="E2382" s="305">
        <v>3000</v>
      </c>
      <c r="F2382" s="297" t="s">
        <v>2475</v>
      </c>
      <c r="G2382" s="426" t="s">
        <v>2476</v>
      </c>
      <c r="H2382" s="297" t="s">
        <v>579</v>
      </c>
      <c r="I2382" s="431" t="s">
        <v>2052</v>
      </c>
      <c r="J2382" s="297" t="s">
        <v>1377</v>
      </c>
      <c r="K2382" s="131"/>
      <c r="L2382" s="131"/>
      <c r="M2382" s="130"/>
      <c r="N2382" s="308">
        <v>6</v>
      </c>
      <c r="O2382" s="308">
        <v>6</v>
      </c>
      <c r="P2382" s="307">
        <v>19159.2</v>
      </c>
      <c r="Q2382" s="308">
        <v>12</v>
      </c>
      <c r="R2382" s="308">
        <v>12</v>
      </c>
    </row>
    <row r="2383" spans="1:18" s="40" customFormat="1" ht="24" x14ac:dyDescent="0.2">
      <c r="A2383" s="316" t="s">
        <v>2048</v>
      </c>
      <c r="B2383" s="312" t="s">
        <v>8077</v>
      </c>
      <c r="C2383" s="297" t="s">
        <v>153</v>
      </c>
      <c r="D2383" s="297" t="s">
        <v>2477</v>
      </c>
      <c r="E2383" s="305">
        <v>12900</v>
      </c>
      <c r="F2383" s="297" t="s">
        <v>2478</v>
      </c>
      <c r="G2383" s="426" t="s">
        <v>2479</v>
      </c>
      <c r="H2383" s="297" t="s">
        <v>2066</v>
      </c>
      <c r="I2383" s="431" t="s">
        <v>2059</v>
      </c>
      <c r="J2383" s="297" t="s">
        <v>1377</v>
      </c>
      <c r="K2383" s="131"/>
      <c r="L2383" s="131"/>
      <c r="M2383" s="130"/>
      <c r="N2383" s="308">
        <v>4</v>
      </c>
      <c r="O2383" s="308">
        <v>4</v>
      </c>
      <c r="P2383" s="307">
        <v>63181.2</v>
      </c>
      <c r="Q2383" s="308">
        <v>12</v>
      </c>
      <c r="R2383" s="308">
        <v>12</v>
      </c>
    </row>
    <row r="2384" spans="1:18" s="40" customFormat="1" ht="24" x14ac:dyDescent="0.2">
      <c r="A2384" s="316" t="s">
        <v>2048</v>
      </c>
      <c r="B2384" s="312" t="s">
        <v>8077</v>
      </c>
      <c r="C2384" s="297" t="s">
        <v>153</v>
      </c>
      <c r="D2384" s="297" t="s">
        <v>586</v>
      </c>
      <c r="E2384" s="305">
        <v>4000</v>
      </c>
      <c r="F2384" s="297" t="s">
        <v>1124</v>
      </c>
      <c r="G2384" s="426" t="s">
        <v>1125</v>
      </c>
      <c r="H2384" s="297" t="s">
        <v>586</v>
      </c>
      <c r="I2384" s="297" t="s">
        <v>2059</v>
      </c>
      <c r="J2384" s="297" t="s">
        <v>1377</v>
      </c>
      <c r="K2384" s="131"/>
      <c r="L2384" s="131"/>
      <c r="M2384" s="130"/>
      <c r="N2384" s="308">
        <v>1</v>
      </c>
      <c r="O2384" s="308">
        <v>1</v>
      </c>
      <c r="P2384" s="307">
        <v>4186.3</v>
      </c>
      <c r="Q2384" s="308">
        <v>12</v>
      </c>
      <c r="R2384" s="308">
        <v>12</v>
      </c>
    </row>
    <row r="2385" spans="1:18" s="40" customFormat="1" ht="24" x14ac:dyDescent="0.2">
      <c r="A2385" s="316" t="s">
        <v>2048</v>
      </c>
      <c r="B2385" s="312" t="s">
        <v>8077</v>
      </c>
      <c r="C2385" s="297" t="s">
        <v>153</v>
      </c>
      <c r="D2385" s="297" t="s">
        <v>2053</v>
      </c>
      <c r="E2385" s="305">
        <v>1500</v>
      </c>
      <c r="F2385" s="297" t="s">
        <v>2482</v>
      </c>
      <c r="G2385" s="426" t="s">
        <v>2483</v>
      </c>
      <c r="H2385" s="297" t="s">
        <v>579</v>
      </c>
      <c r="I2385" s="431" t="s">
        <v>2052</v>
      </c>
      <c r="J2385" s="297" t="s">
        <v>1377</v>
      </c>
      <c r="K2385" s="131"/>
      <c r="L2385" s="131"/>
      <c r="M2385" s="130"/>
      <c r="N2385" s="308">
        <v>6</v>
      </c>
      <c r="O2385" s="308">
        <v>6</v>
      </c>
      <c r="P2385" s="307">
        <v>9810</v>
      </c>
      <c r="Q2385" s="308">
        <v>12</v>
      </c>
      <c r="R2385" s="308">
        <v>12</v>
      </c>
    </row>
    <row r="2386" spans="1:18" s="40" customFormat="1" ht="24" x14ac:dyDescent="0.2">
      <c r="A2386" s="316" t="s">
        <v>2048</v>
      </c>
      <c r="B2386" s="295" t="s">
        <v>8075</v>
      </c>
      <c r="C2386" s="297" t="s">
        <v>153</v>
      </c>
      <c r="D2386" s="297" t="s">
        <v>736</v>
      </c>
      <c r="E2386" s="305">
        <v>1200</v>
      </c>
      <c r="F2386" s="297" t="s">
        <v>2486</v>
      </c>
      <c r="G2386" s="426" t="s">
        <v>2487</v>
      </c>
      <c r="H2386" s="297" t="s">
        <v>2130</v>
      </c>
      <c r="I2386" s="431" t="s">
        <v>2059</v>
      </c>
      <c r="J2386" s="297" t="s">
        <v>1377</v>
      </c>
      <c r="K2386" s="131"/>
      <c r="L2386" s="131"/>
      <c r="M2386" s="130"/>
      <c r="N2386" s="308">
        <v>6</v>
      </c>
      <c r="O2386" s="308">
        <v>6</v>
      </c>
      <c r="P2386" s="307">
        <v>7848</v>
      </c>
      <c r="Q2386" s="308">
        <v>12</v>
      </c>
      <c r="R2386" s="308">
        <v>12</v>
      </c>
    </row>
    <row r="2387" spans="1:18" s="40" customFormat="1" ht="24" x14ac:dyDescent="0.2">
      <c r="A2387" s="316" t="s">
        <v>2048</v>
      </c>
      <c r="B2387" s="312" t="s">
        <v>8077</v>
      </c>
      <c r="C2387" s="297" t="s">
        <v>153</v>
      </c>
      <c r="D2387" s="297" t="s">
        <v>586</v>
      </c>
      <c r="E2387" s="305">
        <v>4000</v>
      </c>
      <c r="F2387" s="297" t="s">
        <v>2488</v>
      </c>
      <c r="G2387" s="426" t="s">
        <v>2489</v>
      </c>
      <c r="H2387" s="297" t="s">
        <v>586</v>
      </c>
      <c r="I2387" s="431" t="s">
        <v>2059</v>
      </c>
      <c r="J2387" s="297" t="s">
        <v>1377</v>
      </c>
      <c r="K2387" s="131"/>
      <c r="L2387" s="131"/>
      <c r="M2387" s="130"/>
      <c r="N2387" s="308">
        <v>6</v>
      </c>
      <c r="O2387" s="308">
        <v>6</v>
      </c>
      <c r="P2387" s="307">
        <v>25159.200000000001</v>
      </c>
      <c r="Q2387" s="308">
        <v>12</v>
      </c>
      <c r="R2387" s="308">
        <v>12</v>
      </c>
    </row>
    <row r="2388" spans="1:18" s="40" customFormat="1" ht="24" x14ac:dyDescent="0.2">
      <c r="A2388" s="316" t="s">
        <v>2048</v>
      </c>
      <c r="B2388" s="312" t="s">
        <v>8077</v>
      </c>
      <c r="C2388" s="297" t="s">
        <v>153</v>
      </c>
      <c r="D2388" s="297" t="s">
        <v>590</v>
      </c>
      <c r="E2388" s="305">
        <v>6000</v>
      </c>
      <c r="F2388" s="297" t="s">
        <v>3308</v>
      </c>
      <c r="G2388" s="426" t="s">
        <v>3309</v>
      </c>
      <c r="H2388" s="297" t="s">
        <v>2153</v>
      </c>
      <c r="I2388" s="297" t="s">
        <v>2059</v>
      </c>
      <c r="J2388" s="297" t="s">
        <v>1377</v>
      </c>
      <c r="K2388" s="131"/>
      <c r="L2388" s="131"/>
      <c r="M2388" s="130"/>
      <c r="N2388" s="308">
        <v>3</v>
      </c>
      <c r="O2388" s="308">
        <v>3</v>
      </c>
      <c r="P2388" s="307">
        <v>18558.900000000001</v>
      </c>
      <c r="Q2388" s="308">
        <v>12</v>
      </c>
      <c r="R2388" s="308">
        <v>12</v>
      </c>
    </row>
    <row r="2389" spans="1:18" s="40" customFormat="1" ht="24" x14ac:dyDescent="0.2">
      <c r="A2389" s="316" t="s">
        <v>2048</v>
      </c>
      <c r="B2389" s="312" t="s">
        <v>8077</v>
      </c>
      <c r="C2389" s="297" t="s">
        <v>153</v>
      </c>
      <c r="D2389" s="297" t="s">
        <v>682</v>
      </c>
      <c r="E2389" s="305">
        <v>8000</v>
      </c>
      <c r="F2389" s="297" t="s">
        <v>2494</v>
      </c>
      <c r="G2389" s="426" t="s">
        <v>2495</v>
      </c>
      <c r="H2389" s="297" t="s">
        <v>2066</v>
      </c>
      <c r="I2389" s="431" t="s">
        <v>2059</v>
      </c>
      <c r="J2389" s="297" t="s">
        <v>1377</v>
      </c>
      <c r="K2389" s="131"/>
      <c r="L2389" s="131"/>
      <c r="M2389" s="130"/>
      <c r="N2389" s="308">
        <v>6</v>
      </c>
      <c r="O2389" s="308">
        <v>6</v>
      </c>
      <c r="P2389" s="307">
        <v>49159.199999999997</v>
      </c>
      <c r="Q2389" s="308">
        <v>12</v>
      </c>
      <c r="R2389" s="308">
        <v>12</v>
      </c>
    </row>
    <row r="2390" spans="1:18" s="40" customFormat="1" ht="24" x14ac:dyDescent="0.2">
      <c r="A2390" s="316" t="s">
        <v>2048</v>
      </c>
      <c r="B2390" s="295" t="s">
        <v>8075</v>
      </c>
      <c r="C2390" s="297" t="s">
        <v>153</v>
      </c>
      <c r="D2390" s="297" t="s">
        <v>1351</v>
      </c>
      <c r="E2390" s="305">
        <v>2000</v>
      </c>
      <c r="F2390" s="297" t="s">
        <v>2496</v>
      </c>
      <c r="G2390" s="426" t="s">
        <v>2497</v>
      </c>
      <c r="H2390" s="297" t="s">
        <v>665</v>
      </c>
      <c r="I2390" s="431" t="s">
        <v>2059</v>
      </c>
      <c r="J2390" s="297" t="s">
        <v>314</v>
      </c>
      <c r="K2390" s="131"/>
      <c r="L2390" s="131"/>
      <c r="M2390" s="130"/>
      <c r="N2390" s="308">
        <v>6</v>
      </c>
      <c r="O2390" s="308">
        <v>6</v>
      </c>
      <c r="P2390" s="307">
        <v>13080</v>
      </c>
      <c r="Q2390" s="308">
        <v>12</v>
      </c>
      <c r="R2390" s="308">
        <v>12</v>
      </c>
    </row>
    <row r="2391" spans="1:18" s="40" customFormat="1" ht="24" x14ac:dyDescent="0.2">
      <c r="A2391" s="316" t="s">
        <v>2048</v>
      </c>
      <c r="B2391" s="312" t="s">
        <v>8077</v>
      </c>
      <c r="C2391" s="297" t="s">
        <v>153</v>
      </c>
      <c r="D2391" s="297" t="s">
        <v>2053</v>
      </c>
      <c r="E2391" s="305">
        <v>1500</v>
      </c>
      <c r="F2391" s="297" t="s">
        <v>3310</v>
      </c>
      <c r="G2391" s="426" t="s">
        <v>3311</v>
      </c>
      <c r="H2391" s="297" t="s">
        <v>2051</v>
      </c>
      <c r="I2391" s="297" t="s">
        <v>2052</v>
      </c>
      <c r="J2391" s="297" t="s">
        <v>323</v>
      </c>
      <c r="K2391" s="131"/>
      <c r="L2391" s="131"/>
      <c r="M2391" s="130"/>
      <c r="N2391" s="308">
        <v>4</v>
      </c>
      <c r="O2391" s="308">
        <v>4</v>
      </c>
      <c r="P2391" s="307">
        <v>6540</v>
      </c>
      <c r="Q2391" s="308">
        <v>12</v>
      </c>
      <c r="R2391" s="308">
        <v>12</v>
      </c>
    </row>
    <row r="2392" spans="1:18" s="40" customFormat="1" ht="24" x14ac:dyDescent="0.2">
      <c r="A2392" s="316" t="s">
        <v>2048</v>
      </c>
      <c r="B2392" s="312" t="s">
        <v>8077</v>
      </c>
      <c r="C2392" s="297" t="s">
        <v>153</v>
      </c>
      <c r="D2392" s="297" t="s">
        <v>821</v>
      </c>
      <c r="E2392" s="305">
        <v>2500</v>
      </c>
      <c r="F2392" s="297" t="s">
        <v>3312</v>
      </c>
      <c r="G2392" s="426" t="s">
        <v>3313</v>
      </c>
      <c r="H2392" s="297" t="s">
        <v>579</v>
      </c>
      <c r="I2392" s="297" t="s">
        <v>2052</v>
      </c>
      <c r="J2392" s="297" t="s">
        <v>1377</v>
      </c>
      <c r="K2392" s="131"/>
      <c r="L2392" s="131"/>
      <c r="M2392" s="130"/>
      <c r="N2392" s="308">
        <v>5</v>
      </c>
      <c r="O2392" s="308">
        <v>5</v>
      </c>
      <c r="P2392" s="307">
        <v>13431.5</v>
      </c>
      <c r="Q2392" s="308">
        <v>12</v>
      </c>
      <c r="R2392" s="308">
        <v>12</v>
      </c>
    </row>
    <row r="2393" spans="1:18" s="40" customFormat="1" ht="24" x14ac:dyDescent="0.2">
      <c r="A2393" s="316" t="s">
        <v>2048</v>
      </c>
      <c r="B2393" s="295" t="s">
        <v>8075</v>
      </c>
      <c r="C2393" s="297" t="s">
        <v>153</v>
      </c>
      <c r="D2393" s="297" t="s">
        <v>586</v>
      </c>
      <c r="E2393" s="305">
        <v>2200</v>
      </c>
      <c r="F2393" s="297" t="s">
        <v>2498</v>
      </c>
      <c r="G2393" s="426" t="s">
        <v>2499</v>
      </c>
      <c r="H2393" s="297" t="s">
        <v>586</v>
      </c>
      <c r="I2393" s="431" t="s">
        <v>2059</v>
      </c>
      <c r="J2393" s="297" t="s">
        <v>1377</v>
      </c>
      <c r="K2393" s="131"/>
      <c r="L2393" s="131"/>
      <c r="M2393" s="130"/>
      <c r="N2393" s="308">
        <v>6</v>
      </c>
      <c r="O2393" s="308">
        <v>6</v>
      </c>
      <c r="P2393" s="307">
        <v>14329.5</v>
      </c>
      <c r="Q2393" s="308">
        <v>12</v>
      </c>
      <c r="R2393" s="308">
        <v>12</v>
      </c>
    </row>
    <row r="2394" spans="1:18" s="40" customFormat="1" ht="24" x14ac:dyDescent="0.2">
      <c r="A2394" s="316" t="s">
        <v>2048</v>
      </c>
      <c r="B2394" s="295" t="s">
        <v>8075</v>
      </c>
      <c r="C2394" s="297" t="s">
        <v>153</v>
      </c>
      <c r="D2394" s="297" t="s">
        <v>2162</v>
      </c>
      <c r="E2394" s="305">
        <v>1500</v>
      </c>
      <c r="F2394" s="297" t="s">
        <v>2500</v>
      </c>
      <c r="G2394" s="426" t="s">
        <v>2501</v>
      </c>
      <c r="H2394" s="297" t="s">
        <v>2502</v>
      </c>
      <c r="I2394" s="297" t="s">
        <v>2052</v>
      </c>
      <c r="J2394" s="297" t="s">
        <v>1377</v>
      </c>
      <c r="K2394" s="131"/>
      <c r="L2394" s="131"/>
      <c r="M2394" s="130"/>
      <c r="N2394" s="308">
        <v>6</v>
      </c>
      <c r="O2394" s="308">
        <v>6</v>
      </c>
      <c r="P2394" s="307">
        <v>9282.5800000000017</v>
      </c>
      <c r="Q2394" s="308">
        <v>12</v>
      </c>
      <c r="R2394" s="308">
        <v>12</v>
      </c>
    </row>
    <row r="2395" spans="1:18" s="40" customFormat="1" ht="24" x14ac:dyDescent="0.2">
      <c r="A2395" s="316" t="s">
        <v>2048</v>
      </c>
      <c r="B2395" s="295" t="s">
        <v>8075</v>
      </c>
      <c r="C2395" s="297" t="s">
        <v>153</v>
      </c>
      <c r="D2395" s="297" t="s">
        <v>2425</v>
      </c>
      <c r="E2395" s="305">
        <v>1500</v>
      </c>
      <c r="F2395" s="297" t="s">
        <v>2503</v>
      </c>
      <c r="G2395" s="426" t="s">
        <v>2504</v>
      </c>
      <c r="H2395" s="297" t="s">
        <v>2111</v>
      </c>
      <c r="I2395" s="297" t="s">
        <v>2137</v>
      </c>
      <c r="J2395" s="297" t="s">
        <v>2111</v>
      </c>
      <c r="K2395" s="131"/>
      <c r="L2395" s="131"/>
      <c r="M2395" s="130"/>
      <c r="N2395" s="308">
        <v>6</v>
      </c>
      <c r="O2395" s="308">
        <v>6</v>
      </c>
      <c r="P2395" s="307">
        <v>9751.61</v>
      </c>
      <c r="Q2395" s="308">
        <v>12</v>
      </c>
      <c r="R2395" s="308">
        <v>12</v>
      </c>
    </row>
    <row r="2396" spans="1:18" s="40" customFormat="1" ht="24" x14ac:dyDescent="0.2">
      <c r="A2396" s="316" t="s">
        <v>2048</v>
      </c>
      <c r="B2396" s="295" t="s">
        <v>8075</v>
      </c>
      <c r="C2396" s="297" t="s">
        <v>153</v>
      </c>
      <c r="D2396" s="297" t="s">
        <v>679</v>
      </c>
      <c r="E2396" s="305">
        <v>2500</v>
      </c>
      <c r="F2396" s="297" t="s">
        <v>2509</v>
      </c>
      <c r="G2396" s="426" t="s">
        <v>2510</v>
      </c>
      <c r="H2396" s="297" t="s">
        <v>2075</v>
      </c>
      <c r="I2396" s="431" t="s">
        <v>2059</v>
      </c>
      <c r="J2396" s="297" t="s">
        <v>1377</v>
      </c>
      <c r="K2396" s="131"/>
      <c r="L2396" s="131"/>
      <c r="M2396" s="130"/>
      <c r="N2396" s="308">
        <v>6</v>
      </c>
      <c r="O2396" s="308">
        <v>6</v>
      </c>
      <c r="P2396" s="307">
        <v>16156.5</v>
      </c>
      <c r="Q2396" s="308">
        <v>12</v>
      </c>
      <c r="R2396" s="308">
        <v>12</v>
      </c>
    </row>
    <row r="2397" spans="1:18" s="40" customFormat="1" ht="24" x14ac:dyDescent="0.2">
      <c r="A2397" s="316" t="s">
        <v>2048</v>
      </c>
      <c r="B2397" s="295" t="s">
        <v>8075</v>
      </c>
      <c r="C2397" s="297" t="s">
        <v>153</v>
      </c>
      <c r="D2397" s="297" t="s">
        <v>648</v>
      </c>
      <c r="E2397" s="305">
        <v>1200</v>
      </c>
      <c r="F2397" s="297" t="s">
        <v>2511</v>
      </c>
      <c r="G2397" s="426" t="s">
        <v>2512</v>
      </c>
      <c r="H2397" s="297" t="s">
        <v>2111</v>
      </c>
      <c r="I2397" s="297" t="s">
        <v>2137</v>
      </c>
      <c r="J2397" s="297" t="s">
        <v>2111</v>
      </c>
      <c r="K2397" s="131"/>
      <c r="L2397" s="131"/>
      <c r="M2397" s="130"/>
      <c r="N2397" s="308">
        <v>6</v>
      </c>
      <c r="O2397" s="308">
        <v>6</v>
      </c>
      <c r="P2397" s="307">
        <v>7848</v>
      </c>
      <c r="Q2397" s="308">
        <v>12</v>
      </c>
      <c r="R2397" s="308">
        <v>12</v>
      </c>
    </row>
    <row r="2398" spans="1:18" s="40" customFormat="1" ht="24" x14ac:dyDescent="0.2">
      <c r="A2398" s="316" t="s">
        <v>2048</v>
      </c>
      <c r="B2398" s="295" t="s">
        <v>8075</v>
      </c>
      <c r="C2398" s="297" t="s">
        <v>153</v>
      </c>
      <c r="D2398" s="297" t="s">
        <v>586</v>
      </c>
      <c r="E2398" s="305">
        <v>2100</v>
      </c>
      <c r="F2398" s="297" t="s">
        <v>2513</v>
      </c>
      <c r="G2398" s="426" t="s">
        <v>2514</v>
      </c>
      <c r="H2398" s="297" t="s">
        <v>586</v>
      </c>
      <c r="I2398" s="431" t="s">
        <v>2059</v>
      </c>
      <c r="J2398" s="297" t="s">
        <v>1377</v>
      </c>
      <c r="K2398" s="131"/>
      <c r="L2398" s="131"/>
      <c r="M2398" s="130"/>
      <c r="N2398" s="308">
        <v>6</v>
      </c>
      <c r="O2398" s="308">
        <v>6</v>
      </c>
      <c r="P2398" s="307">
        <v>13720.5</v>
      </c>
      <c r="Q2398" s="308">
        <v>12</v>
      </c>
      <c r="R2398" s="308">
        <v>12</v>
      </c>
    </row>
    <row r="2399" spans="1:18" s="40" customFormat="1" ht="24" x14ac:dyDescent="0.2">
      <c r="A2399" s="316" t="s">
        <v>2048</v>
      </c>
      <c r="B2399" s="295" t="s">
        <v>8075</v>
      </c>
      <c r="C2399" s="297" t="s">
        <v>153</v>
      </c>
      <c r="D2399" s="297" t="s">
        <v>586</v>
      </c>
      <c r="E2399" s="305">
        <v>2000</v>
      </c>
      <c r="F2399" s="297" t="s">
        <v>2515</v>
      </c>
      <c r="G2399" s="426" t="s">
        <v>2516</v>
      </c>
      <c r="H2399" s="297" t="s">
        <v>586</v>
      </c>
      <c r="I2399" s="431" t="s">
        <v>2059</v>
      </c>
      <c r="J2399" s="297" t="s">
        <v>1377</v>
      </c>
      <c r="K2399" s="131"/>
      <c r="L2399" s="131"/>
      <c r="M2399" s="130"/>
      <c r="N2399" s="308">
        <v>5</v>
      </c>
      <c r="O2399" s="308">
        <v>5</v>
      </c>
      <c r="P2399" s="307">
        <v>10900</v>
      </c>
      <c r="Q2399" s="308">
        <v>12</v>
      </c>
      <c r="R2399" s="308">
        <v>12</v>
      </c>
    </row>
    <row r="2400" spans="1:18" s="40" customFormat="1" ht="24" x14ac:dyDescent="0.2">
      <c r="A2400" s="316" t="s">
        <v>2048</v>
      </c>
      <c r="B2400" s="295" t="s">
        <v>8075</v>
      </c>
      <c r="C2400" s="297" t="s">
        <v>153</v>
      </c>
      <c r="D2400" s="297" t="s">
        <v>590</v>
      </c>
      <c r="E2400" s="305">
        <v>2500</v>
      </c>
      <c r="F2400" s="297" t="s">
        <v>2521</v>
      </c>
      <c r="G2400" s="426" t="s">
        <v>2522</v>
      </c>
      <c r="H2400" s="297" t="s">
        <v>2153</v>
      </c>
      <c r="I2400" s="431" t="s">
        <v>2059</v>
      </c>
      <c r="J2400" s="297" t="s">
        <v>1377</v>
      </c>
      <c r="K2400" s="131"/>
      <c r="L2400" s="131"/>
      <c r="M2400" s="130"/>
      <c r="N2400" s="308">
        <v>6</v>
      </c>
      <c r="O2400" s="308">
        <v>6</v>
      </c>
      <c r="P2400" s="307">
        <v>16156.5</v>
      </c>
      <c r="Q2400" s="308">
        <v>12</v>
      </c>
      <c r="R2400" s="308">
        <v>12</v>
      </c>
    </row>
    <row r="2401" spans="1:18" s="40" customFormat="1" ht="24" x14ac:dyDescent="0.2">
      <c r="A2401" s="316" t="s">
        <v>2048</v>
      </c>
      <c r="B2401" s="312" t="s">
        <v>8077</v>
      </c>
      <c r="C2401" s="297" t="s">
        <v>153</v>
      </c>
      <c r="D2401" s="297" t="s">
        <v>2053</v>
      </c>
      <c r="E2401" s="305">
        <v>3000</v>
      </c>
      <c r="F2401" s="297" t="s">
        <v>2523</v>
      </c>
      <c r="G2401" s="426" t="s">
        <v>2524</v>
      </c>
      <c r="H2401" s="297" t="s">
        <v>2153</v>
      </c>
      <c r="I2401" s="431" t="s">
        <v>2059</v>
      </c>
      <c r="J2401" s="297" t="s">
        <v>1377</v>
      </c>
      <c r="K2401" s="131"/>
      <c r="L2401" s="131"/>
      <c r="M2401" s="130"/>
      <c r="N2401" s="308">
        <v>6</v>
      </c>
      <c r="O2401" s="308">
        <v>6</v>
      </c>
      <c r="P2401" s="307">
        <v>19159.2</v>
      </c>
      <c r="Q2401" s="308">
        <v>12</v>
      </c>
      <c r="R2401" s="308">
        <v>12</v>
      </c>
    </row>
    <row r="2402" spans="1:18" s="40" customFormat="1" ht="24" x14ac:dyDescent="0.2">
      <c r="A2402" s="316" t="s">
        <v>2048</v>
      </c>
      <c r="B2402" s="295" t="s">
        <v>8075</v>
      </c>
      <c r="C2402" s="297" t="s">
        <v>153</v>
      </c>
      <c r="D2402" s="297" t="s">
        <v>672</v>
      </c>
      <c r="E2402" s="305">
        <v>2000</v>
      </c>
      <c r="F2402" s="297" t="s">
        <v>2525</v>
      </c>
      <c r="G2402" s="426" t="s">
        <v>2526</v>
      </c>
      <c r="H2402" s="297" t="s">
        <v>2389</v>
      </c>
      <c r="I2402" s="431" t="s">
        <v>2052</v>
      </c>
      <c r="J2402" s="297" t="s">
        <v>1377</v>
      </c>
      <c r="K2402" s="131"/>
      <c r="L2402" s="131"/>
      <c r="M2402" s="130"/>
      <c r="N2402" s="308">
        <v>6</v>
      </c>
      <c r="O2402" s="308">
        <v>6</v>
      </c>
      <c r="P2402" s="307">
        <v>13080</v>
      </c>
      <c r="Q2402" s="308">
        <v>12</v>
      </c>
      <c r="R2402" s="308">
        <v>12</v>
      </c>
    </row>
    <row r="2403" spans="1:18" s="40" customFormat="1" ht="24" x14ac:dyDescent="0.2">
      <c r="A2403" s="316" t="s">
        <v>2048</v>
      </c>
      <c r="B2403" s="312" t="s">
        <v>8077</v>
      </c>
      <c r="C2403" s="297" t="s">
        <v>153</v>
      </c>
      <c r="D2403" s="297" t="s">
        <v>579</v>
      </c>
      <c r="E2403" s="305">
        <v>2500</v>
      </c>
      <c r="F2403" s="297" t="s">
        <v>2527</v>
      </c>
      <c r="G2403" s="426" t="s">
        <v>2528</v>
      </c>
      <c r="H2403" s="297" t="s">
        <v>690</v>
      </c>
      <c r="I2403" s="431" t="s">
        <v>2059</v>
      </c>
      <c r="J2403" s="297" t="s">
        <v>314</v>
      </c>
      <c r="K2403" s="131"/>
      <c r="L2403" s="131"/>
      <c r="M2403" s="130"/>
      <c r="N2403" s="308">
        <v>6</v>
      </c>
      <c r="O2403" s="308">
        <v>6</v>
      </c>
      <c r="P2403" s="307">
        <v>15980.689999999999</v>
      </c>
      <c r="Q2403" s="308">
        <v>12</v>
      </c>
      <c r="R2403" s="308">
        <v>12</v>
      </c>
    </row>
    <row r="2404" spans="1:18" s="40" customFormat="1" ht="24" x14ac:dyDescent="0.2">
      <c r="A2404" s="316" t="s">
        <v>2048</v>
      </c>
      <c r="B2404" s="295" t="s">
        <v>8075</v>
      </c>
      <c r="C2404" s="297" t="s">
        <v>153</v>
      </c>
      <c r="D2404" s="297" t="s">
        <v>579</v>
      </c>
      <c r="E2404" s="305">
        <v>1200</v>
      </c>
      <c r="F2404" s="297" t="s">
        <v>2529</v>
      </c>
      <c r="G2404" s="426" t="s">
        <v>2530</v>
      </c>
      <c r="H2404" s="297" t="s">
        <v>579</v>
      </c>
      <c r="I2404" s="431" t="s">
        <v>2052</v>
      </c>
      <c r="J2404" s="297" t="s">
        <v>1377</v>
      </c>
      <c r="K2404" s="131"/>
      <c r="L2404" s="131"/>
      <c r="M2404" s="130"/>
      <c r="N2404" s="308">
        <v>6</v>
      </c>
      <c r="O2404" s="308">
        <v>6</v>
      </c>
      <c r="P2404" s="307">
        <v>7848</v>
      </c>
      <c r="Q2404" s="308">
        <v>12</v>
      </c>
      <c r="R2404" s="308">
        <v>12</v>
      </c>
    </row>
    <row r="2405" spans="1:18" s="40" customFormat="1" ht="24" x14ac:dyDescent="0.2">
      <c r="A2405" s="316" t="s">
        <v>2048</v>
      </c>
      <c r="B2405" s="312" t="s">
        <v>8077</v>
      </c>
      <c r="C2405" s="297" t="s">
        <v>153</v>
      </c>
      <c r="D2405" s="297" t="s">
        <v>2088</v>
      </c>
      <c r="E2405" s="305">
        <v>4000</v>
      </c>
      <c r="F2405" s="297" t="s">
        <v>2533</v>
      </c>
      <c r="G2405" s="426" t="s">
        <v>2534</v>
      </c>
      <c r="H2405" s="297" t="s">
        <v>2088</v>
      </c>
      <c r="I2405" s="431" t="s">
        <v>2059</v>
      </c>
      <c r="J2405" s="297" t="s">
        <v>1377</v>
      </c>
      <c r="K2405" s="131"/>
      <c r="L2405" s="131"/>
      <c r="M2405" s="130"/>
      <c r="N2405" s="308">
        <v>6</v>
      </c>
      <c r="O2405" s="308">
        <v>6</v>
      </c>
      <c r="P2405" s="307">
        <v>25159.200000000001</v>
      </c>
      <c r="Q2405" s="308">
        <v>12</v>
      </c>
      <c r="R2405" s="308">
        <v>12</v>
      </c>
    </row>
    <row r="2406" spans="1:18" s="40" customFormat="1" ht="24" x14ac:dyDescent="0.2">
      <c r="A2406" s="316" t="s">
        <v>2048</v>
      </c>
      <c r="B2406" s="295" t="s">
        <v>8075</v>
      </c>
      <c r="C2406" s="297" t="s">
        <v>153</v>
      </c>
      <c r="D2406" s="297" t="s">
        <v>1351</v>
      </c>
      <c r="E2406" s="305">
        <v>1800</v>
      </c>
      <c r="F2406" s="297" t="s">
        <v>3314</v>
      </c>
      <c r="G2406" s="426" t="s">
        <v>3315</v>
      </c>
      <c r="H2406" s="297" t="s">
        <v>1050</v>
      </c>
      <c r="I2406" s="297" t="s">
        <v>2059</v>
      </c>
      <c r="J2406" s="297" t="s">
        <v>1377</v>
      </c>
      <c r="K2406" s="131"/>
      <c r="L2406" s="131"/>
      <c r="M2406" s="130"/>
      <c r="N2406" s="308">
        <v>2</v>
      </c>
      <c r="O2406" s="308">
        <v>2</v>
      </c>
      <c r="P2406" s="307">
        <v>3727.8</v>
      </c>
      <c r="Q2406" s="308">
        <v>12</v>
      </c>
      <c r="R2406" s="308">
        <v>12</v>
      </c>
    </row>
    <row r="2407" spans="1:18" s="40" customFormat="1" ht="24" x14ac:dyDescent="0.2">
      <c r="A2407" s="316" t="s">
        <v>2048</v>
      </c>
      <c r="B2407" s="295" t="s">
        <v>8075</v>
      </c>
      <c r="C2407" s="297" t="s">
        <v>153</v>
      </c>
      <c r="D2407" s="297" t="s">
        <v>1351</v>
      </c>
      <c r="E2407" s="305">
        <v>1500</v>
      </c>
      <c r="F2407" s="297" t="s">
        <v>3316</v>
      </c>
      <c r="G2407" s="426" t="s">
        <v>3317</v>
      </c>
      <c r="H2407" s="297" t="s">
        <v>2389</v>
      </c>
      <c r="I2407" s="297" t="s">
        <v>2052</v>
      </c>
      <c r="J2407" s="297" t="s">
        <v>1377</v>
      </c>
      <c r="K2407" s="131"/>
      <c r="L2407" s="131"/>
      <c r="M2407" s="130"/>
      <c r="N2407" s="308">
        <v>3</v>
      </c>
      <c r="O2407" s="308">
        <v>3</v>
      </c>
      <c r="P2407" s="307">
        <v>4741.5</v>
      </c>
      <c r="Q2407" s="308">
        <v>12</v>
      </c>
      <c r="R2407" s="308">
        <v>12</v>
      </c>
    </row>
    <row r="2408" spans="1:18" s="40" customFormat="1" ht="24" x14ac:dyDescent="0.2">
      <c r="A2408" s="316" t="s">
        <v>2048</v>
      </c>
      <c r="B2408" s="312" t="s">
        <v>8077</v>
      </c>
      <c r="C2408" s="297" t="s">
        <v>153</v>
      </c>
      <c r="D2408" s="297" t="s">
        <v>2053</v>
      </c>
      <c r="E2408" s="305">
        <v>3000</v>
      </c>
      <c r="F2408" s="297" t="s">
        <v>3318</v>
      </c>
      <c r="G2408" s="426" t="s">
        <v>3319</v>
      </c>
      <c r="H2408" s="297" t="s">
        <v>2644</v>
      </c>
      <c r="I2408" s="297" t="s">
        <v>2059</v>
      </c>
      <c r="J2408" s="297" t="s">
        <v>314</v>
      </c>
      <c r="K2408" s="131"/>
      <c r="L2408" s="131"/>
      <c r="M2408" s="130"/>
      <c r="N2408" s="308">
        <v>6</v>
      </c>
      <c r="O2408" s="308">
        <v>6</v>
      </c>
      <c r="P2408" s="307">
        <v>18965.650000000001</v>
      </c>
      <c r="Q2408" s="308">
        <v>12</v>
      </c>
      <c r="R2408" s="308">
        <v>12</v>
      </c>
    </row>
    <row r="2409" spans="1:18" s="40" customFormat="1" ht="24" x14ac:dyDescent="0.2">
      <c r="A2409" s="316" t="s">
        <v>2048</v>
      </c>
      <c r="B2409" s="312" t="s">
        <v>8077</v>
      </c>
      <c r="C2409" s="297" t="s">
        <v>153</v>
      </c>
      <c r="D2409" s="297" t="s">
        <v>586</v>
      </c>
      <c r="E2409" s="305">
        <v>4500</v>
      </c>
      <c r="F2409" s="297" t="s">
        <v>3320</v>
      </c>
      <c r="G2409" s="426" t="s">
        <v>3321</v>
      </c>
      <c r="H2409" s="297" t="s">
        <v>586</v>
      </c>
      <c r="I2409" s="297" t="s">
        <v>2059</v>
      </c>
      <c r="J2409" s="297" t="s">
        <v>314</v>
      </c>
      <c r="K2409" s="131"/>
      <c r="L2409" s="131"/>
      <c r="M2409" s="130"/>
      <c r="N2409" s="308">
        <v>6</v>
      </c>
      <c r="O2409" s="308">
        <v>6</v>
      </c>
      <c r="P2409" s="307">
        <v>28159.200000000001</v>
      </c>
      <c r="Q2409" s="308">
        <v>12</v>
      </c>
      <c r="R2409" s="308">
        <v>12</v>
      </c>
    </row>
    <row r="2410" spans="1:18" s="40" customFormat="1" ht="24" x14ac:dyDescent="0.2">
      <c r="A2410" s="316" t="s">
        <v>2048</v>
      </c>
      <c r="B2410" s="295" t="s">
        <v>8075</v>
      </c>
      <c r="C2410" s="297" t="s">
        <v>153</v>
      </c>
      <c r="D2410" s="297" t="s">
        <v>2162</v>
      </c>
      <c r="E2410" s="305">
        <v>1800</v>
      </c>
      <c r="F2410" s="297" t="s">
        <v>3322</v>
      </c>
      <c r="G2410" s="426" t="s">
        <v>3323</v>
      </c>
      <c r="H2410" s="297" t="s">
        <v>1050</v>
      </c>
      <c r="I2410" s="297" t="s">
        <v>2059</v>
      </c>
      <c r="J2410" s="297" t="s">
        <v>1377</v>
      </c>
      <c r="K2410" s="131"/>
      <c r="L2410" s="131"/>
      <c r="M2410" s="130"/>
      <c r="N2410" s="308">
        <v>6</v>
      </c>
      <c r="O2410" s="308">
        <v>6</v>
      </c>
      <c r="P2410" s="307">
        <v>10940.33</v>
      </c>
      <c r="Q2410" s="308">
        <v>12</v>
      </c>
      <c r="R2410" s="308">
        <v>12</v>
      </c>
    </row>
    <row r="2411" spans="1:18" s="40" customFormat="1" ht="24" x14ac:dyDescent="0.2">
      <c r="A2411" s="316" t="s">
        <v>2048</v>
      </c>
      <c r="B2411" s="312" t="s">
        <v>8077</v>
      </c>
      <c r="C2411" s="297" t="s">
        <v>153</v>
      </c>
      <c r="D2411" s="297" t="s">
        <v>2088</v>
      </c>
      <c r="E2411" s="305">
        <v>4000</v>
      </c>
      <c r="F2411" s="297" t="s">
        <v>2539</v>
      </c>
      <c r="G2411" s="426" t="s">
        <v>2540</v>
      </c>
      <c r="H2411" s="297" t="s">
        <v>586</v>
      </c>
      <c r="I2411" s="431" t="s">
        <v>2059</v>
      </c>
      <c r="J2411" s="297" t="s">
        <v>1377</v>
      </c>
      <c r="K2411" s="131"/>
      <c r="L2411" s="131"/>
      <c r="M2411" s="130"/>
      <c r="N2411" s="308">
        <v>1</v>
      </c>
      <c r="O2411" s="308">
        <v>1</v>
      </c>
      <c r="P2411" s="307">
        <v>4227.7</v>
      </c>
      <c r="Q2411" s="308">
        <v>12</v>
      </c>
      <c r="R2411" s="308">
        <v>12</v>
      </c>
    </row>
    <row r="2412" spans="1:18" s="40" customFormat="1" ht="24" x14ac:dyDescent="0.2">
      <c r="A2412" s="316" t="s">
        <v>2048</v>
      </c>
      <c r="B2412" s="312" t="s">
        <v>8077</v>
      </c>
      <c r="C2412" s="297" t="s">
        <v>153</v>
      </c>
      <c r="D2412" s="297" t="s">
        <v>586</v>
      </c>
      <c r="E2412" s="305">
        <v>4000</v>
      </c>
      <c r="F2412" s="297" t="s">
        <v>2541</v>
      </c>
      <c r="G2412" s="426" t="s">
        <v>2542</v>
      </c>
      <c r="H2412" s="297" t="s">
        <v>586</v>
      </c>
      <c r="I2412" s="431" t="s">
        <v>2059</v>
      </c>
      <c r="J2412" s="297" t="s">
        <v>1377</v>
      </c>
      <c r="K2412" s="131"/>
      <c r="L2412" s="131"/>
      <c r="M2412" s="130"/>
      <c r="N2412" s="308">
        <v>6</v>
      </c>
      <c r="O2412" s="308">
        <v>6</v>
      </c>
      <c r="P2412" s="307">
        <v>25159.200000000001</v>
      </c>
      <c r="Q2412" s="308">
        <v>12</v>
      </c>
      <c r="R2412" s="308">
        <v>12</v>
      </c>
    </row>
    <row r="2413" spans="1:18" s="40" customFormat="1" ht="24" x14ac:dyDescent="0.2">
      <c r="A2413" s="316" t="s">
        <v>2048</v>
      </c>
      <c r="B2413" s="295" t="s">
        <v>8075</v>
      </c>
      <c r="C2413" s="297" t="s">
        <v>153</v>
      </c>
      <c r="D2413" s="297" t="s">
        <v>821</v>
      </c>
      <c r="E2413" s="305">
        <v>1200</v>
      </c>
      <c r="F2413" s="297" t="s">
        <v>2543</v>
      </c>
      <c r="G2413" s="426" t="s">
        <v>2544</v>
      </c>
      <c r="H2413" s="297" t="s">
        <v>579</v>
      </c>
      <c r="I2413" s="431" t="s">
        <v>2052</v>
      </c>
      <c r="J2413" s="297" t="s">
        <v>1377</v>
      </c>
      <c r="K2413" s="131"/>
      <c r="L2413" s="131"/>
      <c r="M2413" s="130"/>
      <c r="N2413" s="308">
        <v>6</v>
      </c>
      <c r="O2413" s="308">
        <v>6</v>
      </c>
      <c r="P2413" s="307">
        <v>7848</v>
      </c>
      <c r="Q2413" s="308">
        <v>12</v>
      </c>
      <c r="R2413" s="308">
        <v>12</v>
      </c>
    </row>
    <row r="2414" spans="1:18" s="40" customFormat="1" ht="24" x14ac:dyDescent="0.2">
      <c r="A2414" s="316" t="s">
        <v>2048</v>
      </c>
      <c r="B2414" s="295" t="s">
        <v>8075</v>
      </c>
      <c r="C2414" s="297" t="s">
        <v>153</v>
      </c>
      <c r="D2414" s="297" t="s">
        <v>579</v>
      </c>
      <c r="E2414" s="305">
        <v>1100</v>
      </c>
      <c r="F2414" s="297" t="s">
        <v>2545</v>
      </c>
      <c r="G2414" s="426" t="s">
        <v>2546</v>
      </c>
      <c r="H2414" s="297" t="s">
        <v>579</v>
      </c>
      <c r="I2414" s="431" t="s">
        <v>2052</v>
      </c>
      <c r="J2414" s="297" t="s">
        <v>1377</v>
      </c>
      <c r="K2414" s="131"/>
      <c r="L2414" s="131"/>
      <c r="M2414" s="130"/>
      <c r="N2414" s="308">
        <v>6</v>
      </c>
      <c r="O2414" s="308">
        <v>6</v>
      </c>
      <c r="P2414" s="307">
        <v>7194</v>
      </c>
      <c r="Q2414" s="308">
        <v>12</v>
      </c>
      <c r="R2414" s="308">
        <v>12</v>
      </c>
    </row>
    <row r="2415" spans="1:18" s="40" customFormat="1" ht="24" x14ac:dyDescent="0.2">
      <c r="A2415" s="316" t="s">
        <v>2048</v>
      </c>
      <c r="B2415" s="295" t="s">
        <v>8075</v>
      </c>
      <c r="C2415" s="297" t="s">
        <v>153</v>
      </c>
      <c r="D2415" s="297" t="s">
        <v>3324</v>
      </c>
      <c r="E2415" s="305">
        <v>1800</v>
      </c>
      <c r="F2415" s="297" t="s">
        <v>2551</v>
      </c>
      <c r="G2415" s="426" t="s">
        <v>2552</v>
      </c>
      <c r="H2415" s="297" t="s">
        <v>2130</v>
      </c>
      <c r="I2415" s="431" t="s">
        <v>2059</v>
      </c>
      <c r="J2415" s="297" t="s">
        <v>1377</v>
      </c>
      <c r="K2415" s="131"/>
      <c r="L2415" s="131"/>
      <c r="M2415" s="130"/>
      <c r="N2415" s="308">
        <v>6</v>
      </c>
      <c r="O2415" s="308">
        <v>6</v>
      </c>
      <c r="P2415" s="307">
        <v>11772</v>
      </c>
      <c r="Q2415" s="308">
        <v>12</v>
      </c>
      <c r="R2415" s="308">
        <v>12</v>
      </c>
    </row>
    <row r="2416" spans="1:18" s="40" customFormat="1" ht="24" x14ac:dyDescent="0.2">
      <c r="A2416" s="316" t="s">
        <v>2048</v>
      </c>
      <c r="B2416" s="295" t="s">
        <v>8075</v>
      </c>
      <c r="C2416" s="297" t="s">
        <v>153</v>
      </c>
      <c r="D2416" s="297" t="s">
        <v>579</v>
      </c>
      <c r="E2416" s="305">
        <v>2040</v>
      </c>
      <c r="F2416" s="297" t="s">
        <v>2553</v>
      </c>
      <c r="G2416" s="426" t="s">
        <v>2554</v>
      </c>
      <c r="H2416" s="297" t="s">
        <v>579</v>
      </c>
      <c r="I2416" s="297" t="s">
        <v>2052</v>
      </c>
      <c r="J2416" s="297" t="s">
        <v>1377</v>
      </c>
      <c r="K2416" s="131"/>
      <c r="L2416" s="131"/>
      <c r="M2416" s="130"/>
      <c r="N2416" s="308">
        <v>2</v>
      </c>
      <c r="O2416" s="308">
        <v>2</v>
      </c>
      <c r="P2416" s="307">
        <v>4447.2</v>
      </c>
      <c r="Q2416" s="308">
        <v>12</v>
      </c>
      <c r="R2416" s="308">
        <v>12</v>
      </c>
    </row>
    <row r="2417" spans="1:18" s="40" customFormat="1" ht="24" x14ac:dyDescent="0.2">
      <c r="A2417" s="316" t="s">
        <v>2048</v>
      </c>
      <c r="B2417" s="312" t="s">
        <v>8077</v>
      </c>
      <c r="C2417" s="297" t="s">
        <v>153</v>
      </c>
      <c r="D2417" s="297" t="s">
        <v>682</v>
      </c>
      <c r="E2417" s="305">
        <v>8000</v>
      </c>
      <c r="F2417" s="297" t="s">
        <v>3325</v>
      </c>
      <c r="G2417" s="426" t="s">
        <v>3326</v>
      </c>
      <c r="H2417" s="297" t="s">
        <v>682</v>
      </c>
      <c r="I2417" s="431" t="s">
        <v>2059</v>
      </c>
      <c r="J2417" s="297" t="s">
        <v>1377</v>
      </c>
      <c r="K2417" s="131"/>
      <c r="L2417" s="131"/>
      <c r="M2417" s="130"/>
      <c r="N2417" s="308">
        <v>1</v>
      </c>
      <c r="O2417" s="308">
        <v>1</v>
      </c>
      <c r="P2417" s="307">
        <v>8186.3</v>
      </c>
      <c r="Q2417" s="308">
        <v>12</v>
      </c>
      <c r="R2417" s="308">
        <v>12</v>
      </c>
    </row>
    <row r="2418" spans="1:18" s="40" customFormat="1" ht="24" x14ac:dyDescent="0.2">
      <c r="A2418" s="316" t="s">
        <v>2048</v>
      </c>
      <c r="B2418" s="295" t="s">
        <v>8075</v>
      </c>
      <c r="C2418" s="297" t="s">
        <v>153</v>
      </c>
      <c r="D2418" s="297" t="s">
        <v>579</v>
      </c>
      <c r="E2418" s="305">
        <v>1200</v>
      </c>
      <c r="F2418" s="297" t="s">
        <v>2559</v>
      </c>
      <c r="G2418" s="426" t="s">
        <v>2560</v>
      </c>
      <c r="H2418" s="297" t="s">
        <v>579</v>
      </c>
      <c r="I2418" s="431" t="s">
        <v>2052</v>
      </c>
      <c r="J2418" s="297" t="s">
        <v>1377</v>
      </c>
      <c r="K2418" s="131"/>
      <c r="L2418" s="131"/>
      <c r="M2418" s="130"/>
      <c r="N2418" s="308">
        <v>6</v>
      </c>
      <c r="O2418" s="308">
        <v>6</v>
      </c>
      <c r="P2418" s="307">
        <v>7848</v>
      </c>
      <c r="Q2418" s="308">
        <v>12</v>
      </c>
      <c r="R2418" s="308">
        <v>12</v>
      </c>
    </row>
    <row r="2419" spans="1:18" s="40" customFormat="1" ht="24" x14ac:dyDescent="0.2">
      <c r="A2419" s="316" t="s">
        <v>2048</v>
      </c>
      <c r="B2419" s="295" t="s">
        <v>8075</v>
      </c>
      <c r="C2419" s="297" t="s">
        <v>153</v>
      </c>
      <c r="D2419" s="297" t="s">
        <v>579</v>
      </c>
      <c r="E2419" s="305">
        <v>2040</v>
      </c>
      <c r="F2419" s="297" t="s">
        <v>3327</v>
      </c>
      <c r="G2419" s="426" t="s">
        <v>3328</v>
      </c>
      <c r="H2419" s="297" t="s">
        <v>579</v>
      </c>
      <c r="I2419" s="297" t="s">
        <v>2052</v>
      </c>
      <c r="J2419" s="297" t="s">
        <v>1377</v>
      </c>
      <c r="K2419" s="131"/>
      <c r="L2419" s="131"/>
      <c r="M2419" s="130"/>
      <c r="N2419" s="308">
        <v>2</v>
      </c>
      <c r="O2419" s="308">
        <v>2</v>
      </c>
      <c r="P2419" s="307">
        <v>3873.3700000000003</v>
      </c>
      <c r="Q2419" s="308">
        <v>12</v>
      </c>
      <c r="R2419" s="308">
        <v>12</v>
      </c>
    </row>
    <row r="2420" spans="1:18" s="40" customFormat="1" ht="24" x14ac:dyDescent="0.2">
      <c r="A2420" s="316" t="s">
        <v>2048</v>
      </c>
      <c r="B2420" s="312" t="s">
        <v>8077</v>
      </c>
      <c r="C2420" s="297" t="s">
        <v>153</v>
      </c>
      <c r="D2420" s="297" t="s">
        <v>648</v>
      </c>
      <c r="E2420" s="305">
        <v>2500</v>
      </c>
      <c r="F2420" s="297" t="s">
        <v>3329</v>
      </c>
      <c r="G2420" s="426" t="s">
        <v>3330</v>
      </c>
      <c r="H2420" s="297" t="s">
        <v>2265</v>
      </c>
      <c r="I2420" s="297" t="s">
        <v>2052</v>
      </c>
      <c r="J2420" s="297" t="s">
        <v>1377</v>
      </c>
      <c r="K2420" s="131"/>
      <c r="L2420" s="131"/>
      <c r="M2420" s="130"/>
      <c r="N2420" s="308">
        <v>3</v>
      </c>
      <c r="O2420" s="308">
        <v>3</v>
      </c>
      <c r="P2420" s="307">
        <v>8058.9</v>
      </c>
      <c r="Q2420" s="308">
        <v>12</v>
      </c>
      <c r="R2420" s="308">
        <v>12</v>
      </c>
    </row>
    <row r="2421" spans="1:18" s="40" customFormat="1" ht="24" x14ac:dyDescent="0.2">
      <c r="A2421" s="316" t="s">
        <v>2048</v>
      </c>
      <c r="B2421" s="312" t="s">
        <v>8077</v>
      </c>
      <c r="C2421" s="297" t="s">
        <v>153</v>
      </c>
      <c r="D2421" s="297" t="s">
        <v>2053</v>
      </c>
      <c r="E2421" s="305">
        <v>1500</v>
      </c>
      <c r="F2421" s="297" t="s">
        <v>2563</v>
      </c>
      <c r="G2421" s="426" t="s">
        <v>2564</v>
      </c>
      <c r="H2421" s="297" t="s">
        <v>579</v>
      </c>
      <c r="I2421" s="297" t="s">
        <v>2052</v>
      </c>
      <c r="J2421" s="297" t="s">
        <v>1377</v>
      </c>
      <c r="K2421" s="131"/>
      <c r="L2421" s="131"/>
      <c r="M2421" s="130"/>
      <c r="N2421" s="308">
        <v>4</v>
      </c>
      <c r="O2421" s="308">
        <v>4</v>
      </c>
      <c r="P2421" s="307">
        <v>6540</v>
      </c>
      <c r="Q2421" s="308">
        <v>12</v>
      </c>
      <c r="R2421" s="308">
        <v>12</v>
      </c>
    </row>
    <row r="2422" spans="1:18" s="40" customFormat="1" ht="24" x14ac:dyDescent="0.2">
      <c r="A2422" s="316" t="s">
        <v>2048</v>
      </c>
      <c r="B2422" s="312" t="s">
        <v>8077</v>
      </c>
      <c r="C2422" s="297" t="s">
        <v>153</v>
      </c>
      <c r="D2422" s="297" t="s">
        <v>586</v>
      </c>
      <c r="E2422" s="305">
        <v>4000</v>
      </c>
      <c r="F2422" s="297" t="s">
        <v>3331</v>
      </c>
      <c r="G2422" s="426" t="s">
        <v>3332</v>
      </c>
      <c r="H2422" s="297" t="s">
        <v>586</v>
      </c>
      <c r="I2422" s="297" t="s">
        <v>2059</v>
      </c>
      <c r="J2422" s="297" t="s">
        <v>1377</v>
      </c>
      <c r="K2422" s="131"/>
      <c r="L2422" s="131"/>
      <c r="M2422" s="130"/>
      <c r="N2422" s="308">
        <v>3</v>
      </c>
      <c r="O2422" s="308">
        <v>3</v>
      </c>
      <c r="P2422" s="307">
        <v>11758.9</v>
      </c>
      <c r="Q2422" s="308">
        <v>12</v>
      </c>
      <c r="R2422" s="308">
        <v>12</v>
      </c>
    </row>
    <row r="2423" spans="1:18" s="40" customFormat="1" ht="24" x14ac:dyDescent="0.2">
      <c r="A2423" s="316" t="s">
        <v>2048</v>
      </c>
      <c r="B2423" s="295" t="s">
        <v>8075</v>
      </c>
      <c r="C2423" s="297" t="s">
        <v>153</v>
      </c>
      <c r="D2423" s="297" t="s">
        <v>586</v>
      </c>
      <c r="E2423" s="305">
        <v>2200</v>
      </c>
      <c r="F2423" s="297" t="s">
        <v>2565</v>
      </c>
      <c r="G2423" s="426" t="s">
        <v>2566</v>
      </c>
      <c r="H2423" s="297" t="s">
        <v>586</v>
      </c>
      <c r="I2423" s="431" t="s">
        <v>2059</v>
      </c>
      <c r="J2423" s="297" t="s">
        <v>1377</v>
      </c>
      <c r="K2423" s="131"/>
      <c r="L2423" s="131"/>
      <c r="M2423" s="130"/>
      <c r="N2423" s="308">
        <v>6</v>
      </c>
      <c r="O2423" s="308">
        <v>6</v>
      </c>
      <c r="P2423" s="307">
        <v>14329.5</v>
      </c>
      <c r="Q2423" s="308">
        <v>12</v>
      </c>
      <c r="R2423" s="308">
        <v>12</v>
      </c>
    </row>
    <row r="2424" spans="1:18" s="40" customFormat="1" ht="24" x14ac:dyDescent="0.2">
      <c r="A2424" s="316" t="s">
        <v>2048</v>
      </c>
      <c r="B2424" s="295" t="s">
        <v>8075</v>
      </c>
      <c r="C2424" s="297" t="s">
        <v>153</v>
      </c>
      <c r="D2424" s="297" t="s">
        <v>679</v>
      </c>
      <c r="E2424" s="305">
        <v>2500</v>
      </c>
      <c r="F2424" s="297" t="s">
        <v>2571</v>
      </c>
      <c r="G2424" s="426" t="s">
        <v>2572</v>
      </c>
      <c r="H2424" s="297" t="s">
        <v>2075</v>
      </c>
      <c r="I2424" s="297" t="s">
        <v>2059</v>
      </c>
      <c r="J2424" s="297" t="s">
        <v>1377</v>
      </c>
      <c r="K2424" s="131"/>
      <c r="L2424" s="131"/>
      <c r="M2424" s="130"/>
      <c r="N2424" s="308">
        <v>2</v>
      </c>
      <c r="O2424" s="308">
        <v>2</v>
      </c>
      <c r="P2424" s="307">
        <v>5372.6</v>
      </c>
      <c r="Q2424" s="308">
        <v>12</v>
      </c>
      <c r="R2424" s="308">
        <v>12</v>
      </c>
    </row>
    <row r="2425" spans="1:18" s="40" customFormat="1" ht="24" x14ac:dyDescent="0.2">
      <c r="A2425" s="316" t="s">
        <v>2048</v>
      </c>
      <c r="B2425" s="312" t="s">
        <v>8077</v>
      </c>
      <c r="C2425" s="297" t="s">
        <v>153</v>
      </c>
      <c r="D2425" s="297" t="s">
        <v>682</v>
      </c>
      <c r="E2425" s="305">
        <v>8000</v>
      </c>
      <c r="F2425" s="297" t="s">
        <v>2575</v>
      </c>
      <c r="G2425" s="426" t="s">
        <v>2576</v>
      </c>
      <c r="H2425" s="297" t="s">
        <v>2066</v>
      </c>
      <c r="I2425" s="431" t="s">
        <v>2059</v>
      </c>
      <c r="J2425" s="297" t="s">
        <v>1377</v>
      </c>
      <c r="K2425" s="131"/>
      <c r="L2425" s="131"/>
      <c r="M2425" s="130"/>
      <c r="N2425" s="308">
        <v>1</v>
      </c>
      <c r="O2425" s="308">
        <v>1</v>
      </c>
      <c r="P2425" s="307">
        <v>8227.7000000000007</v>
      </c>
      <c r="Q2425" s="308">
        <v>12</v>
      </c>
      <c r="R2425" s="308">
        <v>12</v>
      </c>
    </row>
    <row r="2426" spans="1:18" s="40" customFormat="1" ht="24" x14ac:dyDescent="0.2">
      <c r="A2426" s="316" t="s">
        <v>2048</v>
      </c>
      <c r="B2426" s="312" t="s">
        <v>8077</v>
      </c>
      <c r="C2426" s="297" t="s">
        <v>153</v>
      </c>
      <c r="D2426" s="297" t="s">
        <v>586</v>
      </c>
      <c r="E2426" s="305">
        <v>4000</v>
      </c>
      <c r="F2426" s="297" t="s">
        <v>2577</v>
      </c>
      <c r="G2426" s="426" t="s">
        <v>2578</v>
      </c>
      <c r="H2426" s="297" t="s">
        <v>586</v>
      </c>
      <c r="I2426" s="431" t="s">
        <v>2059</v>
      </c>
      <c r="J2426" s="297" t="s">
        <v>1377</v>
      </c>
      <c r="K2426" s="131"/>
      <c r="L2426" s="131"/>
      <c r="M2426" s="130"/>
      <c r="N2426" s="308">
        <v>6</v>
      </c>
      <c r="O2426" s="308">
        <v>6</v>
      </c>
      <c r="P2426" s="307">
        <v>25159.200000000001</v>
      </c>
      <c r="Q2426" s="308">
        <v>12</v>
      </c>
      <c r="R2426" s="308">
        <v>12</v>
      </c>
    </row>
    <row r="2427" spans="1:18" s="40" customFormat="1" ht="24" x14ac:dyDescent="0.2">
      <c r="A2427" s="316" t="s">
        <v>2048</v>
      </c>
      <c r="B2427" s="312" t="s">
        <v>8077</v>
      </c>
      <c r="C2427" s="297" t="s">
        <v>153</v>
      </c>
      <c r="D2427" s="297" t="s">
        <v>2088</v>
      </c>
      <c r="E2427" s="305">
        <v>6000</v>
      </c>
      <c r="F2427" s="297" t="s">
        <v>2579</v>
      </c>
      <c r="G2427" s="426" t="s">
        <v>2580</v>
      </c>
      <c r="H2427" s="297" t="s">
        <v>2088</v>
      </c>
      <c r="I2427" s="431" t="s">
        <v>2059</v>
      </c>
      <c r="J2427" s="297" t="s">
        <v>1377</v>
      </c>
      <c r="K2427" s="131"/>
      <c r="L2427" s="131"/>
      <c r="M2427" s="130"/>
      <c r="N2427" s="308">
        <v>2</v>
      </c>
      <c r="O2427" s="308">
        <v>2</v>
      </c>
      <c r="P2427" s="307">
        <v>12414</v>
      </c>
      <c r="Q2427" s="308">
        <v>12</v>
      </c>
      <c r="R2427" s="308">
        <v>12</v>
      </c>
    </row>
    <row r="2428" spans="1:18" s="40" customFormat="1" ht="24" x14ac:dyDescent="0.2">
      <c r="A2428" s="316" t="s">
        <v>2048</v>
      </c>
      <c r="B2428" s="295" t="s">
        <v>8075</v>
      </c>
      <c r="C2428" s="297" t="s">
        <v>153</v>
      </c>
      <c r="D2428" s="297" t="s">
        <v>679</v>
      </c>
      <c r="E2428" s="305">
        <v>2500</v>
      </c>
      <c r="F2428" s="297" t="s">
        <v>2581</v>
      </c>
      <c r="G2428" s="426" t="s">
        <v>2582</v>
      </c>
      <c r="H2428" s="297" t="s">
        <v>2075</v>
      </c>
      <c r="I2428" s="431" t="s">
        <v>2059</v>
      </c>
      <c r="J2428" s="297" t="s">
        <v>1377</v>
      </c>
      <c r="K2428" s="131"/>
      <c r="L2428" s="131"/>
      <c r="M2428" s="130"/>
      <c r="N2428" s="308">
        <v>6</v>
      </c>
      <c r="O2428" s="308">
        <v>6</v>
      </c>
      <c r="P2428" s="307">
        <v>14832.7</v>
      </c>
      <c r="Q2428" s="308">
        <v>12</v>
      </c>
      <c r="R2428" s="308">
        <v>12</v>
      </c>
    </row>
    <row r="2429" spans="1:18" s="40" customFormat="1" ht="24" x14ac:dyDescent="0.2">
      <c r="A2429" s="316" t="s">
        <v>2048</v>
      </c>
      <c r="B2429" s="295" t="s">
        <v>8075</v>
      </c>
      <c r="C2429" s="297" t="s">
        <v>153</v>
      </c>
      <c r="D2429" s="297" t="s">
        <v>586</v>
      </c>
      <c r="E2429" s="305">
        <v>3500</v>
      </c>
      <c r="F2429" s="297" t="s">
        <v>3333</v>
      </c>
      <c r="G2429" s="426" t="s">
        <v>3334</v>
      </c>
      <c r="H2429" s="297" t="s">
        <v>586</v>
      </c>
      <c r="I2429" s="297" t="s">
        <v>2059</v>
      </c>
      <c r="J2429" s="297" t="s">
        <v>1377</v>
      </c>
      <c r="K2429" s="131"/>
      <c r="L2429" s="131"/>
      <c r="M2429" s="130"/>
      <c r="N2429" s="308">
        <v>1</v>
      </c>
      <c r="O2429" s="308">
        <v>1</v>
      </c>
      <c r="P2429" s="307">
        <v>3686.3</v>
      </c>
      <c r="Q2429" s="308">
        <v>12</v>
      </c>
      <c r="R2429" s="308">
        <v>12</v>
      </c>
    </row>
    <row r="2430" spans="1:18" s="40" customFormat="1" ht="24" x14ac:dyDescent="0.2">
      <c r="A2430" s="316" t="s">
        <v>2048</v>
      </c>
      <c r="B2430" s="312" t="s">
        <v>8077</v>
      </c>
      <c r="C2430" s="297" t="s">
        <v>153</v>
      </c>
      <c r="D2430" s="297" t="s">
        <v>586</v>
      </c>
      <c r="E2430" s="305">
        <v>4000</v>
      </c>
      <c r="F2430" s="297" t="s">
        <v>3335</v>
      </c>
      <c r="G2430" s="426" t="s">
        <v>3336</v>
      </c>
      <c r="H2430" s="297" t="s">
        <v>586</v>
      </c>
      <c r="I2430" s="297" t="s">
        <v>2059</v>
      </c>
      <c r="J2430" s="297" t="s">
        <v>314</v>
      </c>
      <c r="K2430" s="131"/>
      <c r="L2430" s="131"/>
      <c r="M2430" s="130"/>
      <c r="N2430" s="308">
        <v>6</v>
      </c>
      <c r="O2430" s="308">
        <v>6</v>
      </c>
      <c r="P2430" s="307">
        <v>25159.200000000001</v>
      </c>
      <c r="Q2430" s="308">
        <v>12</v>
      </c>
      <c r="R2430" s="308">
        <v>12</v>
      </c>
    </row>
    <row r="2431" spans="1:18" s="40" customFormat="1" ht="24" x14ac:dyDescent="0.2">
      <c r="A2431" s="316" t="s">
        <v>2048</v>
      </c>
      <c r="B2431" s="295" t="s">
        <v>8075</v>
      </c>
      <c r="C2431" s="297" t="s">
        <v>153</v>
      </c>
      <c r="D2431" s="297" t="s">
        <v>586</v>
      </c>
      <c r="E2431" s="305">
        <v>2000</v>
      </c>
      <c r="F2431" s="297" t="s">
        <v>2587</v>
      </c>
      <c r="G2431" s="426" t="s">
        <v>2588</v>
      </c>
      <c r="H2431" s="297" t="s">
        <v>586</v>
      </c>
      <c r="I2431" s="297" t="s">
        <v>2059</v>
      </c>
      <c r="J2431" s="297" t="s">
        <v>1377</v>
      </c>
      <c r="K2431" s="131"/>
      <c r="L2431" s="131"/>
      <c r="M2431" s="130"/>
      <c r="N2431" s="308">
        <v>2</v>
      </c>
      <c r="O2431" s="308">
        <v>2</v>
      </c>
      <c r="P2431" s="307">
        <v>4360</v>
      </c>
      <c r="Q2431" s="308">
        <v>12</v>
      </c>
      <c r="R2431" s="308">
        <v>12</v>
      </c>
    </row>
    <row r="2432" spans="1:18" s="40" customFormat="1" ht="24" x14ac:dyDescent="0.2">
      <c r="A2432" s="316" t="s">
        <v>2048</v>
      </c>
      <c r="B2432" s="295" t="s">
        <v>8075</v>
      </c>
      <c r="C2432" s="297" t="s">
        <v>153</v>
      </c>
      <c r="D2432" s="297" t="s">
        <v>586</v>
      </c>
      <c r="E2432" s="305">
        <v>2000</v>
      </c>
      <c r="F2432" s="297" t="s">
        <v>2589</v>
      </c>
      <c r="G2432" s="426" t="s">
        <v>2590</v>
      </c>
      <c r="H2432" s="297" t="s">
        <v>586</v>
      </c>
      <c r="I2432" s="431" t="s">
        <v>2059</v>
      </c>
      <c r="J2432" s="297" t="s">
        <v>1377</v>
      </c>
      <c r="K2432" s="131"/>
      <c r="L2432" s="131"/>
      <c r="M2432" s="130"/>
      <c r="N2432" s="308">
        <v>6</v>
      </c>
      <c r="O2432" s="308">
        <v>6</v>
      </c>
      <c r="P2432" s="307">
        <v>13080</v>
      </c>
      <c r="Q2432" s="308">
        <v>12</v>
      </c>
      <c r="R2432" s="308">
        <v>12</v>
      </c>
    </row>
    <row r="2433" spans="1:18" s="40" customFormat="1" ht="24" x14ac:dyDescent="0.2">
      <c r="A2433" s="316" t="s">
        <v>2048</v>
      </c>
      <c r="B2433" s="295" t="s">
        <v>8075</v>
      </c>
      <c r="C2433" s="297" t="s">
        <v>153</v>
      </c>
      <c r="D2433" s="297" t="s">
        <v>579</v>
      </c>
      <c r="E2433" s="305">
        <v>1800</v>
      </c>
      <c r="F2433" s="297" t="s">
        <v>2591</v>
      </c>
      <c r="G2433" s="426" t="s">
        <v>2592</v>
      </c>
      <c r="H2433" s="297" t="s">
        <v>579</v>
      </c>
      <c r="I2433" s="431" t="s">
        <v>2052</v>
      </c>
      <c r="J2433" s="297" t="s">
        <v>1377</v>
      </c>
      <c r="K2433" s="131"/>
      <c r="L2433" s="131"/>
      <c r="M2433" s="130"/>
      <c r="N2433" s="308">
        <v>6</v>
      </c>
      <c r="O2433" s="308">
        <v>6</v>
      </c>
      <c r="P2433" s="307">
        <v>11701.919999999998</v>
      </c>
      <c r="Q2433" s="308">
        <v>12</v>
      </c>
      <c r="R2433" s="308">
        <v>12</v>
      </c>
    </row>
    <row r="2434" spans="1:18" s="40" customFormat="1" ht="24" x14ac:dyDescent="0.2">
      <c r="A2434" s="316" t="s">
        <v>2048</v>
      </c>
      <c r="B2434" s="295" t="s">
        <v>8075</v>
      </c>
      <c r="C2434" s="297" t="s">
        <v>153</v>
      </c>
      <c r="D2434" s="297" t="s">
        <v>579</v>
      </c>
      <c r="E2434" s="305">
        <v>1200</v>
      </c>
      <c r="F2434" s="297" t="s">
        <v>2593</v>
      </c>
      <c r="G2434" s="426" t="s">
        <v>2594</v>
      </c>
      <c r="H2434" s="297" t="s">
        <v>579</v>
      </c>
      <c r="I2434" s="431" t="s">
        <v>2052</v>
      </c>
      <c r="J2434" s="297" t="s">
        <v>1377</v>
      </c>
      <c r="K2434" s="131"/>
      <c r="L2434" s="131"/>
      <c r="M2434" s="130"/>
      <c r="N2434" s="308">
        <v>6</v>
      </c>
      <c r="O2434" s="308">
        <v>6</v>
      </c>
      <c r="P2434" s="307">
        <v>7848</v>
      </c>
      <c r="Q2434" s="308">
        <v>12</v>
      </c>
      <c r="R2434" s="308">
        <v>12</v>
      </c>
    </row>
    <row r="2435" spans="1:18" s="40" customFormat="1" ht="24" x14ac:dyDescent="0.2">
      <c r="A2435" s="316" t="s">
        <v>2048</v>
      </c>
      <c r="B2435" s="295" t="s">
        <v>8075</v>
      </c>
      <c r="C2435" s="297" t="s">
        <v>153</v>
      </c>
      <c r="D2435" s="297" t="s">
        <v>1351</v>
      </c>
      <c r="E2435" s="305">
        <v>1200</v>
      </c>
      <c r="F2435" s="297" t="s">
        <v>2595</v>
      </c>
      <c r="G2435" s="426" t="s">
        <v>2596</v>
      </c>
      <c r="H2435" s="297" t="s">
        <v>2597</v>
      </c>
      <c r="I2435" s="431" t="s">
        <v>2052</v>
      </c>
      <c r="J2435" s="297" t="s">
        <v>323</v>
      </c>
      <c r="K2435" s="131"/>
      <c r="L2435" s="131"/>
      <c r="M2435" s="130"/>
      <c r="N2435" s="308">
        <v>6</v>
      </c>
      <c r="O2435" s="308">
        <v>6</v>
      </c>
      <c r="P2435" s="307">
        <v>7848</v>
      </c>
      <c r="Q2435" s="308">
        <v>12</v>
      </c>
      <c r="R2435" s="308">
        <v>12</v>
      </c>
    </row>
    <row r="2436" spans="1:18" s="40" customFormat="1" ht="24" x14ac:dyDescent="0.2">
      <c r="A2436" s="316" t="s">
        <v>2048</v>
      </c>
      <c r="B2436" s="295" t="s">
        <v>8075</v>
      </c>
      <c r="C2436" s="297" t="s">
        <v>153</v>
      </c>
      <c r="D2436" s="297" t="s">
        <v>2088</v>
      </c>
      <c r="E2436" s="305">
        <v>2000</v>
      </c>
      <c r="F2436" s="297" t="s">
        <v>2598</v>
      </c>
      <c r="G2436" s="426" t="s">
        <v>2599</v>
      </c>
      <c r="H2436" s="297" t="s">
        <v>2088</v>
      </c>
      <c r="I2436" s="431" t="s">
        <v>2059</v>
      </c>
      <c r="J2436" s="297" t="s">
        <v>1377</v>
      </c>
      <c r="K2436" s="131"/>
      <c r="L2436" s="131"/>
      <c r="M2436" s="130"/>
      <c r="N2436" s="308">
        <v>6</v>
      </c>
      <c r="O2436" s="308">
        <v>6</v>
      </c>
      <c r="P2436" s="307">
        <v>13080</v>
      </c>
      <c r="Q2436" s="308">
        <v>12</v>
      </c>
      <c r="R2436" s="308">
        <v>12</v>
      </c>
    </row>
    <row r="2437" spans="1:18" s="40" customFormat="1" ht="24" x14ac:dyDescent="0.2">
      <c r="A2437" s="316" t="s">
        <v>2048</v>
      </c>
      <c r="B2437" s="312" t="s">
        <v>8077</v>
      </c>
      <c r="C2437" s="297" t="s">
        <v>153</v>
      </c>
      <c r="D2437" s="297" t="s">
        <v>690</v>
      </c>
      <c r="E2437" s="305">
        <v>3000</v>
      </c>
      <c r="F2437" s="297" t="s">
        <v>2600</v>
      </c>
      <c r="G2437" s="426" t="s">
        <v>2601</v>
      </c>
      <c r="H2437" s="297" t="s">
        <v>690</v>
      </c>
      <c r="I2437" s="431" t="s">
        <v>2059</v>
      </c>
      <c r="J2437" s="297" t="s">
        <v>1377</v>
      </c>
      <c r="K2437" s="131"/>
      <c r="L2437" s="131"/>
      <c r="M2437" s="130"/>
      <c r="N2437" s="308">
        <v>2</v>
      </c>
      <c r="O2437" s="308">
        <v>2</v>
      </c>
      <c r="P2437" s="307">
        <v>6414</v>
      </c>
      <c r="Q2437" s="308">
        <v>12</v>
      </c>
      <c r="R2437" s="308">
        <v>12</v>
      </c>
    </row>
    <row r="2438" spans="1:18" s="40" customFormat="1" ht="24" x14ac:dyDescent="0.2">
      <c r="A2438" s="316" t="s">
        <v>2048</v>
      </c>
      <c r="B2438" s="312" t="s">
        <v>8077</v>
      </c>
      <c r="C2438" s="297" t="s">
        <v>153</v>
      </c>
      <c r="D2438" s="297" t="s">
        <v>586</v>
      </c>
      <c r="E2438" s="305">
        <v>4500</v>
      </c>
      <c r="F2438" s="297" t="s">
        <v>2602</v>
      </c>
      <c r="G2438" s="426" t="s">
        <v>2603</v>
      </c>
      <c r="H2438" s="297" t="s">
        <v>586</v>
      </c>
      <c r="I2438" s="431" t="s">
        <v>2059</v>
      </c>
      <c r="J2438" s="297" t="s">
        <v>1377</v>
      </c>
      <c r="K2438" s="131"/>
      <c r="L2438" s="131"/>
      <c r="M2438" s="130"/>
      <c r="N2438" s="308">
        <v>6</v>
      </c>
      <c r="O2438" s="308">
        <v>6</v>
      </c>
      <c r="P2438" s="307">
        <v>28159.200000000001</v>
      </c>
      <c r="Q2438" s="308">
        <v>12</v>
      </c>
      <c r="R2438" s="308">
        <v>12</v>
      </c>
    </row>
    <row r="2439" spans="1:18" s="40" customFormat="1" ht="24" x14ac:dyDescent="0.2">
      <c r="A2439" s="316" t="s">
        <v>2048</v>
      </c>
      <c r="B2439" s="312" t="s">
        <v>8077</v>
      </c>
      <c r="C2439" s="297" t="s">
        <v>153</v>
      </c>
      <c r="D2439" s="297" t="s">
        <v>2088</v>
      </c>
      <c r="E2439" s="305">
        <v>4000</v>
      </c>
      <c r="F2439" s="297" t="s">
        <v>2604</v>
      </c>
      <c r="G2439" s="426" t="s">
        <v>2605</v>
      </c>
      <c r="H2439" s="297" t="s">
        <v>2088</v>
      </c>
      <c r="I2439" s="431" t="s">
        <v>2059</v>
      </c>
      <c r="J2439" s="297" t="s">
        <v>1377</v>
      </c>
      <c r="K2439" s="131"/>
      <c r="L2439" s="131"/>
      <c r="M2439" s="130"/>
      <c r="N2439" s="308">
        <v>3</v>
      </c>
      <c r="O2439" s="308">
        <v>3</v>
      </c>
      <c r="P2439" s="307">
        <v>12600.3</v>
      </c>
      <c r="Q2439" s="308">
        <v>12</v>
      </c>
      <c r="R2439" s="308">
        <v>12</v>
      </c>
    </row>
    <row r="2440" spans="1:18" s="40" customFormat="1" ht="24" x14ac:dyDescent="0.2">
      <c r="A2440" s="316" t="s">
        <v>2048</v>
      </c>
      <c r="B2440" s="312" t="s">
        <v>8077</v>
      </c>
      <c r="C2440" s="297" t="s">
        <v>153</v>
      </c>
      <c r="D2440" s="297" t="s">
        <v>2053</v>
      </c>
      <c r="E2440" s="305">
        <v>1500</v>
      </c>
      <c r="F2440" s="297" t="s">
        <v>3337</v>
      </c>
      <c r="G2440" s="426" t="s">
        <v>3338</v>
      </c>
      <c r="H2440" s="297" t="s">
        <v>579</v>
      </c>
      <c r="I2440" s="297" t="s">
        <v>2052</v>
      </c>
      <c r="J2440" s="297" t="s">
        <v>1377</v>
      </c>
      <c r="K2440" s="131"/>
      <c r="L2440" s="131"/>
      <c r="M2440" s="130"/>
      <c r="N2440" s="308">
        <v>2</v>
      </c>
      <c r="O2440" s="308">
        <v>2</v>
      </c>
      <c r="P2440" s="307">
        <v>3006.29</v>
      </c>
      <c r="Q2440" s="308">
        <v>12</v>
      </c>
      <c r="R2440" s="308">
        <v>12</v>
      </c>
    </row>
    <row r="2441" spans="1:18" s="40" customFormat="1" ht="24" x14ac:dyDescent="0.2">
      <c r="A2441" s="316" t="s">
        <v>2048</v>
      </c>
      <c r="B2441" s="312" t="s">
        <v>8077</v>
      </c>
      <c r="C2441" s="297" t="s">
        <v>153</v>
      </c>
      <c r="D2441" s="297" t="s">
        <v>579</v>
      </c>
      <c r="E2441" s="305">
        <v>2500</v>
      </c>
      <c r="F2441" s="297" t="s">
        <v>2606</v>
      </c>
      <c r="G2441" s="426" t="s">
        <v>2607</v>
      </c>
      <c r="H2441" s="297" t="s">
        <v>579</v>
      </c>
      <c r="I2441" s="431" t="s">
        <v>2052</v>
      </c>
      <c r="J2441" s="297" t="s">
        <v>1377</v>
      </c>
      <c r="K2441" s="131"/>
      <c r="L2441" s="131"/>
      <c r="M2441" s="130"/>
      <c r="N2441" s="308">
        <v>6</v>
      </c>
      <c r="O2441" s="308">
        <v>6</v>
      </c>
      <c r="P2441" s="307">
        <v>15823.17</v>
      </c>
      <c r="Q2441" s="308">
        <v>12</v>
      </c>
      <c r="R2441" s="308">
        <v>12</v>
      </c>
    </row>
    <row r="2442" spans="1:18" s="40" customFormat="1" ht="24" x14ac:dyDescent="0.2">
      <c r="A2442" s="316" t="s">
        <v>2048</v>
      </c>
      <c r="B2442" s="312" t="s">
        <v>8077</v>
      </c>
      <c r="C2442" s="297" t="s">
        <v>153</v>
      </c>
      <c r="D2442" s="297" t="s">
        <v>597</v>
      </c>
      <c r="E2442" s="305">
        <v>4000</v>
      </c>
      <c r="F2442" s="297" t="s">
        <v>2608</v>
      </c>
      <c r="G2442" s="426" t="s">
        <v>2609</v>
      </c>
      <c r="H2442" s="297" t="s">
        <v>2088</v>
      </c>
      <c r="I2442" s="431" t="s">
        <v>2059</v>
      </c>
      <c r="J2442" s="297" t="s">
        <v>1377</v>
      </c>
      <c r="K2442" s="131"/>
      <c r="L2442" s="131"/>
      <c r="M2442" s="130"/>
      <c r="N2442" s="308">
        <v>6</v>
      </c>
      <c r="O2442" s="308">
        <v>6</v>
      </c>
      <c r="P2442" s="307">
        <v>25159.200000000001</v>
      </c>
      <c r="Q2442" s="308">
        <v>12</v>
      </c>
      <c r="R2442" s="308">
        <v>12</v>
      </c>
    </row>
    <row r="2443" spans="1:18" s="40" customFormat="1" ht="24" x14ac:dyDescent="0.2">
      <c r="A2443" s="316" t="s">
        <v>2048</v>
      </c>
      <c r="B2443" s="312" t="s">
        <v>8077</v>
      </c>
      <c r="C2443" s="297" t="s">
        <v>153</v>
      </c>
      <c r="D2443" s="297" t="s">
        <v>586</v>
      </c>
      <c r="E2443" s="305">
        <v>4000</v>
      </c>
      <c r="F2443" s="297" t="s">
        <v>2612</v>
      </c>
      <c r="G2443" s="426" t="s">
        <v>2613</v>
      </c>
      <c r="H2443" s="297" t="s">
        <v>586</v>
      </c>
      <c r="I2443" s="431" t="s">
        <v>2059</v>
      </c>
      <c r="J2443" s="297" t="s">
        <v>1377</v>
      </c>
      <c r="K2443" s="131"/>
      <c r="L2443" s="131"/>
      <c r="M2443" s="130"/>
      <c r="N2443" s="308">
        <v>3</v>
      </c>
      <c r="O2443" s="308">
        <v>3</v>
      </c>
      <c r="P2443" s="307">
        <v>12342.24</v>
      </c>
      <c r="Q2443" s="308">
        <v>12</v>
      </c>
      <c r="R2443" s="308">
        <v>12</v>
      </c>
    </row>
    <row r="2444" spans="1:18" s="40" customFormat="1" ht="24" x14ac:dyDescent="0.2">
      <c r="A2444" s="316" t="s">
        <v>2048</v>
      </c>
      <c r="B2444" s="295" t="s">
        <v>8075</v>
      </c>
      <c r="C2444" s="297" t="s">
        <v>153</v>
      </c>
      <c r="D2444" s="297" t="s">
        <v>2162</v>
      </c>
      <c r="E2444" s="305">
        <v>1500</v>
      </c>
      <c r="F2444" s="297" t="s">
        <v>2614</v>
      </c>
      <c r="G2444" s="426" t="s">
        <v>2615</v>
      </c>
      <c r="H2444" s="297" t="s">
        <v>2616</v>
      </c>
      <c r="I2444" s="431" t="s">
        <v>2052</v>
      </c>
      <c r="J2444" s="297" t="s">
        <v>326</v>
      </c>
      <c r="K2444" s="131"/>
      <c r="L2444" s="131"/>
      <c r="M2444" s="130"/>
      <c r="N2444" s="308">
        <v>6</v>
      </c>
      <c r="O2444" s="308">
        <v>6</v>
      </c>
      <c r="P2444" s="307">
        <v>9698.86</v>
      </c>
      <c r="Q2444" s="308">
        <v>12</v>
      </c>
      <c r="R2444" s="308">
        <v>12</v>
      </c>
    </row>
    <row r="2445" spans="1:18" s="40" customFormat="1" ht="24" x14ac:dyDescent="0.2">
      <c r="A2445" s="316" t="s">
        <v>2048</v>
      </c>
      <c r="B2445" s="295" t="s">
        <v>8075</v>
      </c>
      <c r="C2445" s="297" t="s">
        <v>153</v>
      </c>
      <c r="D2445" s="297" t="s">
        <v>308</v>
      </c>
      <c r="E2445" s="305">
        <v>1800</v>
      </c>
      <c r="F2445" s="297" t="s">
        <v>2617</v>
      </c>
      <c r="G2445" s="426" t="s">
        <v>2618</v>
      </c>
      <c r="H2445" s="297" t="s">
        <v>2502</v>
      </c>
      <c r="I2445" s="431" t="s">
        <v>2052</v>
      </c>
      <c r="J2445" s="297" t="s">
        <v>1377</v>
      </c>
      <c r="K2445" s="131"/>
      <c r="L2445" s="131"/>
      <c r="M2445" s="130"/>
      <c r="N2445" s="308">
        <v>6</v>
      </c>
      <c r="O2445" s="308">
        <v>6</v>
      </c>
      <c r="P2445" s="307">
        <v>11772</v>
      </c>
      <c r="Q2445" s="308">
        <v>12</v>
      </c>
      <c r="R2445" s="308">
        <v>12</v>
      </c>
    </row>
    <row r="2446" spans="1:18" s="40" customFormat="1" ht="24" x14ac:dyDescent="0.2">
      <c r="A2446" s="316" t="s">
        <v>2048</v>
      </c>
      <c r="B2446" s="312" t="s">
        <v>8077</v>
      </c>
      <c r="C2446" s="297" t="s">
        <v>153</v>
      </c>
      <c r="D2446" s="297" t="s">
        <v>648</v>
      </c>
      <c r="E2446" s="305">
        <v>2500</v>
      </c>
      <c r="F2446" s="297" t="s">
        <v>2619</v>
      </c>
      <c r="G2446" s="426" t="s">
        <v>2620</v>
      </c>
      <c r="H2446" s="297" t="s">
        <v>2111</v>
      </c>
      <c r="I2446" s="297" t="s">
        <v>2137</v>
      </c>
      <c r="J2446" s="297" t="s">
        <v>2111</v>
      </c>
      <c r="K2446" s="131"/>
      <c r="L2446" s="131"/>
      <c r="M2446" s="130"/>
      <c r="N2446" s="308">
        <v>6</v>
      </c>
      <c r="O2446" s="308">
        <v>6</v>
      </c>
      <c r="P2446" s="307">
        <v>16156.5</v>
      </c>
      <c r="Q2446" s="308">
        <v>12</v>
      </c>
      <c r="R2446" s="308">
        <v>12</v>
      </c>
    </row>
    <row r="2447" spans="1:18" s="40" customFormat="1" ht="24" x14ac:dyDescent="0.2">
      <c r="A2447" s="316" t="s">
        <v>2048</v>
      </c>
      <c r="B2447" s="295" t="s">
        <v>8075</v>
      </c>
      <c r="C2447" s="297" t="s">
        <v>153</v>
      </c>
      <c r="D2447" s="297" t="s">
        <v>586</v>
      </c>
      <c r="E2447" s="305">
        <v>3500</v>
      </c>
      <c r="F2447" s="297" t="s">
        <v>3339</v>
      </c>
      <c r="G2447" s="426" t="s">
        <v>3340</v>
      </c>
      <c r="H2447" s="297" t="s">
        <v>586</v>
      </c>
      <c r="I2447" s="297" t="s">
        <v>2059</v>
      </c>
      <c r="J2447" s="297" t="s">
        <v>1377</v>
      </c>
      <c r="K2447" s="131"/>
      <c r="L2447" s="131"/>
      <c r="M2447" s="130"/>
      <c r="N2447" s="308">
        <v>2</v>
      </c>
      <c r="O2447" s="308">
        <v>2</v>
      </c>
      <c r="P2447" s="307">
        <v>7372.6</v>
      </c>
      <c r="Q2447" s="308">
        <v>12</v>
      </c>
      <c r="R2447" s="308">
        <v>12</v>
      </c>
    </row>
    <row r="2448" spans="1:18" s="40" customFormat="1" ht="24" x14ac:dyDescent="0.2">
      <c r="A2448" s="316" t="s">
        <v>2048</v>
      </c>
      <c r="B2448" s="312" t="s">
        <v>8077</v>
      </c>
      <c r="C2448" s="297" t="s">
        <v>153</v>
      </c>
      <c r="D2448" s="297" t="s">
        <v>682</v>
      </c>
      <c r="E2448" s="305">
        <v>8000</v>
      </c>
      <c r="F2448" s="297" t="s">
        <v>3341</v>
      </c>
      <c r="G2448" s="426" t="s">
        <v>3342</v>
      </c>
      <c r="H2448" s="297" t="s">
        <v>2066</v>
      </c>
      <c r="I2448" s="297" t="s">
        <v>2059</v>
      </c>
      <c r="J2448" s="297" t="s">
        <v>1377</v>
      </c>
      <c r="K2448" s="131"/>
      <c r="L2448" s="131"/>
      <c r="M2448" s="130"/>
      <c r="N2448" s="308">
        <v>2</v>
      </c>
      <c r="O2448" s="308">
        <v>2</v>
      </c>
      <c r="P2448" s="307">
        <v>16372.6</v>
      </c>
      <c r="Q2448" s="308">
        <v>12</v>
      </c>
      <c r="R2448" s="308">
        <v>12</v>
      </c>
    </row>
    <row r="2449" spans="1:18" s="40" customFormat="1" ht="24" x14ac:dyDescent="0.2">
      <c r="A2449" s="316" t="s">
        <v>2048</v>
      </c>
      <c r="B2449" s="312" t="s">
        <v>8077</v>
      </c>
      <c r="C2449" s="297" t="s">
        <v>153</v>
      </c>
      <c r="D2449" s="297" t="s">
        <v>579</v>
      </c>
      <c r="E2449" s="305">
        <v>2500</v>
      </c>
      <c r="F2449" s="297" t="s">
        <v>2621</v>
      </c>
      <c r="G2449" s="426" t="s">
        <v>2622</v>
      </c>
      <c r="H2449" s="297" t="s">
        <v>579</v>
      </c>
      <c r="I2449" s="431" t="s">
        <v>2052</v>
      </c>
      <c r="J2449" s="297" t="s">
        <v>1377</v>
      </c>
      <c r="K2449" s="131"/>
      <c r="L2449" s="131"/>
      <c r="M2449" s="130"/>
      <c r="N2449" s="308">
        <v>6</v>
      </c>
      <c r="O2449" s="308">
        <v>6</v>
      </c>
      <c r="P2449" s="307">
        <v>16156.5</v>
      </c>
      <c r="Q2449" s="308">
        <v>12</v>
      </c>
      <c r="R2449" s="308">
        <v>12</v>
      </c>
    </row>
    <row r="2450" spans="1:18" s="40" customFormat="1" ht="24" x14ac:dyDescent="0.2">
      <c r="A2450" s="316" t="s">
        <v>2048</v>
      </c>
      <c r="B2450" s="295" t="s">
        <v>8075</v>
      </c>
      <c r="C2450" s="297" t="s">
        <v>153</v>
      </c>
      <c r="D2450" s="297" t="s">
        <v>655</v>
      </c>
      <c r="E2450" s="305">
        <v>930</v>
      </c>
      <c r="F2450" s="297" t="s">
        <v>2623</v>
      </c>
      <c r="G2450" s="426" t="s">
        <v>2624</v>
      </c>
      <c r="H2450" s="297" t="s">
        <v>2111</v>
      </c>
      <c r="I2450" s="431" t="s">
        <v>2112</v>
      </c>
      <c r="J2450" s="297" t="s">
        <v>2111</v>
      </c>
      <c r="K2450" s="131"/>
      <c r="L2450" s="131"/>
      <c r="M2450" s="130"/>
      <c r="N2450" s="308">
        <v>6</v>
      </c>
      <c r="O2450" s="308">
        <v>6</v>
      </c>
      <c r="P2450" s="307">
        <v>6099.3</v>
      </c>
      <c r="Q2450" s="308">
        <v>12</v>
      </c>
      <c r="R2450" s="308">
        <v>12</v>
      </c>
    </row>
    <row r="2451" spans="1:18" s="40" customFormat="1" ht="24" x14ac:dyDescent="0.2">
      <c r="A2451" s="316" t="s">
        <v>2048</v>
      </c>
      <c r="B2451" s="295" t="s">
        <v>8075</v>
      </c>
      <c r="C2451" s="297" t="s">
        <v>153</v>
      </c>
      <c r="D2451" s="297" t="s">
        <v>2088</v>
      </c>
      <c r="E2451" s="305">
        <v>2200</v>
      </c>
      <c r="F2451" s="297" t="s">
        <v>3343</v>
      </c>
      <c r="G2451" s="426" t="s">
        <v>3344</v>
      </c>
      <c r="H2451" s="297" t="s">
        <v>2058</v>
      </c>
      <c r="I2451" s="297" t="s">
        <v>2059</v>
      </c>
      <c r="J2451" s="297" t="s">
        <v>1377</v>
      </c>
      <c r="K2451" s="131"/>
      <c r="L2451" s="131"/>
      <c r="M2451" s="130"/>
      <c r="N2451" s="308">
        <v>6</v>
      </c>
      <c r="O2451" s="308">
        <v>6</v>
      </c>
      <c r="P2451" s="307">
        <v>13401.25</v>
      </c>
      <c r="Q2451" s="308">
        <v>12</v>
      </c>
      <c r="R2451" s="308">
        <v>12</v>
      </c>
    </row>
    <row r="2452" spans="1:18" s="40" customFormat="1" ht="24" x14ac:dyDescent="0.2">
      <c r="A2452" s="316" t="s">
        <v>2048</v>
      </c>
      <c r="B2452" s="295" t="s">
        <v>8075</v>
      </c>
      <c r="C2452" s="297" t="s">
        <v>153</v>
      </c>
      <c r="D2452" s="297" t="s">
        <v>586</v>
      </c>
      <c r="E2452" s="305">
        <v>2000</v>
      </c>
      <c r="F2452" s="297" t="s">
        <v>2625</v>
      </c>
      <c r="G2452" s="426" t="s">
        <v>2626</v>
      </c>
      <c r="H2452" s="297" t="s">
        <v>586</v>
      </c>
      <c r="I2452" s="431" t="s">
        <v>2059</v>
      </c>
      <c r="J2452" s="297" t="s">
        <v>1377</v>
      </c>
      <c r="K2452" s="131"/>
      <c r="L2452" s="131"/>
      <c r="M2452" s="130"/>
      <c r="N2452" s="308">
        <v>6</v>
      </c>
      <c r="O2452" s="308">
        <v>6</v>
      </c>
      <c r="P2452" s="307">
        <v>13080</v>
      </c>
      <c r="Q2452" s="308">
        <v>12</v>
      </c>
      <c r="R2452" s="308">
        <v>12</v>
      </c>
    </row>
    <row r="2453" spans="1:18" s="40" customFormat="1" ht="24" x14ac:dyDescent="0.2">
      <c r="A2453" s="316" t="s">
        <v>2048</v>
      </c>
      <c r="B2453" s="312" t="s">
        <v>8077</v>
      </c>
      <c r="C2453" s="297" t="s">
        <v>153</v>
      </c>
      <c r="D2453" s="297" t="s">
        <v>586</v>
      </c>
      <c r="E2453" s="305">
        <v>4000</v>
      </c>
      <c r="F2453" s="297" t="s">
        <v>2630</v>
      </c>
      <c r="G2453" s="426" t="s">
        <v>2631</v>
      </c>
      <c r="H2453" s="297" t="s">
        <v>586</v>
      </c>
      <c r="I2453" s="431" t="s">
        <v>2059</v>
      </c>
      <c r="J2453" s="297" t="s">
        <v>1377</v>
      </c>
      <c r="K2453" s="131"/>
      <c r="L2453" s="131"/>
      <c r="M2453" s="130"/>
      <c r="N2453" s="308">
        <v>6</v>
      </c>
      <c r="O2453" s="308">
        <v>6</v>
      </c>
      <c r="P2453" s="307">
        <v>25159.200000000001</v>
      </c>
      <c r="Q2453" s="308">
        <v>12</v>
      </c>
      <c r="R2453" s="308">
        <v>12</v>
      </c>
    </row>
    <row r="2454" spans="1:18" s="40" customFormat="1" ht="24" x14ac:dyDescent="0.2">
      <c r="A2454" s="316" t="s">
        <v>2048</v>
      </c>
      <c r="B2454" s="312" t="s">
        <v>8077</v>
      </c>
      <c r="C2454" s="297" t="s">
        <v>153</v>
      </c>
      <c r="D2454" s="297" t="s">
        <v>2088</v>
      </c>
      <c r="E2454" s="305">
        <v>4000</v>
      </c>
      <c r="F2454" s="297" t="s">
        <v>2632</v>
      </c>
      <c r="G2454" s="426" t="s">
        <v>2633</v>
      </c>
      <c r="H2454" s="297" t="s">
        <v>2088</v>
      </c>
      <c r="I2454" s="431" t="s">
        <v>2059</v>
      </c>
      <c r="J2454" s="297" t="s">
        <v>1377</v>
      </c>
      <c r="K2454" s="131"/>
      <c r="L2454" s="131"/>
      <c r="M2454" s="130"/>
      <c r="N2454" s="308">
        <v>6</v>
      </c>
      <c r="O2454" s="308">
        <v>6</v>
      </c>
      <c r="P2454" s="307">
        <v>25159.200000000001</v>
      </c>
      <c r="Q2454" s="308">
        <v>12</v>
      </c>
      <c r="R2454" s="308">
        <v>12</v>
      </c>
    </row>
    <row r="2455" spans="1:18" s="40" customFormat="1" ht="24" x14ac:dyDescent="0.2">
      <c r="A2455" s="316" t="s">
        <v>2048</v>
      </c>
      <c r="B2455" s="295" t="s">
        <v>8075</v>
      </c>
      <c r="C2455" s="297" t="s">
        <v>153</v>
      </c>
      <c r="D2455" s="297" t="s">
        <v>655</v>
      </c>
      <c r="E2455" s="305">
        <v>1600</v>
      </c>
      <c r="F2455" s="297" t="s">
        <v>2634</v>
      </c>
      <c r="G2455" s="426" t="s">
        <v>2635</v>
      </c>
      <c r="H2455" s="297" t="s">
        <v>2051</v>
      </c>
      <c r="I2455" s="431" t="s">
        <v>2052</v>
      </c>
      <c r="J2455" s="297" t="s">
        <v>1377</v>
      </c>
      <c r="K2455" s="131"/>
      <c r="L2455" s="131"/>
      <c r="M2455" s="130"/>
      <c r="N2455" s="308">
        <v>6</v>
      </c>
      <c r="O2455" s="308">
        <v>6</v>
      </c>
      <c r="P2455" s="307">
        <v>10464</v>
      </c>
      <c r="Q2455" s="308">
        <v>12</v>
      </c>
      <c r="R2455" s="308">
        <v>12</v>
      </c>
    </row>
    <row r="2456" spans="1:18" s="40" customFormat="1" ht="24" x14ac:dyDescent="0.2">
      <c r="A2456" s="316" t="s">
        <v>2048</v>
      </c>
      <c r="B2456" s="295" t="s">
        <v>8075</v>
      </c>
      <c r="C2456" s="297" t="s">
        <v>153</v>
      </c>
      <c r="D2456" s="297" t="s">
        <v>2262</v>
      </c>
      <c r="E2456" s="305">
        <v>1600</v>
      </c>
      <c r="F2456" s="297" t="s">
        <v>2642</v>
      </c>
      <c r="G2456" s="426" t="s">
        <v>2643</v>
      </c>
      <c r="H2456" s="297" t="s">
        <v>2644</v>
      </c>
      <c r="I2456" s="431" t="s">
        <v>2059</v>
      </c>
      <c r="J2456" s="297" t="s">
        <v>326</v>
      </c>
      <c r="K2456" s="131"/>
      <c r="L2456" s="131"/>
      <c r="M2456" s="130"/>
      <c r="N2456" s="308">
        <v>3</v>
      </c>
      <c r="O2456" s="308">
        <v>3</v>
      </c>
      <c r="P2456" s="307">
        <v>5232</v>
      </c>
      <c r="Q2456" s="308">
        <v>12</v>
      </c>
      <c r="R2456" s="308">
        <v>12</v>
      </c>
    </row>
    <row r="2457" spans="1:18" s="40" customFormat="1" ht="24" x14ac:dyDescent="0.2">
      <c r="A2457" s="316" t="s">
        <v>2048</v>
      </c>
      <c r="B2457" s="312" t="s">
        <v>8077</v>
      </c>
      <c r="C2457" s="297" t="s">
        <v>153</v>
      </c>
      <c r="D2457" s="297" t="s">
        <v>586</v>
      </c>
      <c r="E2457" s="305">
        <v>4000</v>
      </c>
      <c r="F2457" s="297" t="s">
        <v>2645</v>
      </c>
      <c r="G2457" s="426" t="s">
        <v>2646</v>
      </c>
      <c r="H2457" s="297" t="s">
        <v>586</v>
      </c>
      <c r="I2457" s="431" t="s">
        <v>2059</v>
      </c>
      <c r="J2457" s="297" t="s">
        <v>1377</v>
      </c>
      <c r="K2457" s="131"/>
      <c r="L2457" s="131"/>
      <c r="M2457" s="130"/>
      <c r="N2457" s="308">
        <v>6</v>
      </c>
      <c r="O2457" s="308">
        <v>6</v>
      </c>
      <c r="P2457" s="307">
        <v>25159.200000000001</v>
      </c>
      <c r="Q2457" s="308">
        <v>12</v>
      </c>
      <c r="R2457" s="308">
        <v>12</v>
      </c>
    </row>
    <row r="2458" spans="1:18" s="40" customFormat="1" ht="24" x14ac:dyDescent="0.2">
      <c r="A2458" s="316" t="s">
        <v>2048</v>
      </c>
      <c r="B2458" s="295" t="s">
        <v>8075</v>
      </c>
      <c r="C2458" s="297" t="s">
        <v>153</v>
      </c>
      <c r="D2458" s="297" t="s">
        <v>2651</v>
      </c>
      <c r="E2458" s="305">
        <v>1200</v>
      </c>
      <c r="F2458" s="297" t="s">
        <v>2652</v>
      </c>
      <c r="G2458" s="426" t="s">
        <v>2653</v>
      </c>
      <c r="H2458" s="297" t="s">
        <v>579</v>
      </c>
      <c r="I2458" s="431" t="s">
        <v>2052</v>
      </c>
      <c r="J2458" s="297" t="s">
        <v>1377</v>
      </c>
      <c r="K2458" s="131"/>
      <c r="L2458" s="131"/>
      <c r="M2458" s="130"/>
      <c r="N2458" s="308">
        <v>6</v>
      </c>
      <c r="O2458" s="308">
        <v>6</v>
      </c>
      <c r="P2458" s="307">
        <v>7848</v>
      </c>
      <c r="Q2458" s="308">
        <v>12</v>
      </c>
      <c r="R2458" s="308">
        <v>12</v>
      </c>
    </row>
    <row r="2459" spans="1:18" s="40" customFormat="1" ht="24" x14ac:dyDescent="0.2">
      <c r="A2459" s="316" t="s">
        <v>2048</v>
      </c>
      <c r="B2459" s="295" t="s">
        <v>8075</v>
      </c>
      <c r="C2459" s="297" t="s">
        <v>153</v>
      </c>
      <c r="D2459" s="297" t="s">
        <v>2088</v>
      </c>
      <c r="E2459" s="305">
        <v>2000</v>
      </c>
      <c r="F2459" s="297" t="s">
        <v>2654</v>
      </c>
      <c r="G2459" s="426" t="s">
        <v>2655</v>
      </c>
      <c r="H2459" s="297" t="s">
        <v>2088</v>
      </c>
      <c r="I2459" s="431" t="s">
        <v>2059</v>
      </c>
      <c r="J2459" s="297" t="s">
        <v>1377</v>
      </c>
      <c r="K2459" s="131"/>
      <c r="L2459" s="131"/>
      <c r="M2459" s="130"/>
      <c r="N2459" s="308">
        <v>6</v>
      </c>
      <c r="O2459" s="308">
        <v>6</v>
      </c>
      <c r="P2459" s="307">
        <v>13080</v>
      </c>
      <c r="Q2459" s="308">
        <v>12</v>
      </c>
      <c r="R2459" s="308">
        <v>12</v>
      </c>
    </row>
    <row r="2460" spans="1:18" s="40" customFormat="1" ht="24" x14ac:dyDescent="0.2">
      <c r="A2460" s="316" t="s">
        <v>2048</v>
      </c>
      <c r="B2460" s="312" t="s">
        <v>8077</v>
      </c>
      <c r="C2460" s="297" t="s">
        <v>153</v>
      </c>
      <c r="D2460" s="297" t="s">
        <v>586</v>
      </c>
      <c r="E2460" s="305">
        <v>4000</v>
      </c>
      <c r="F2460" s="297" t="s">
        <v>2656</v>
      </c>
      <c r="G2460" s="426" t="s">
        <v>2657</v>
      </c>
      <c r="H2460" s="297" t="s">
        <v>586</v>
      </c>
      <c r="I2460" s="431" t="s">
        <v>2059</v>
      </c>
      <c r="J2460" s="297" t="s">
        <v>1377</v>
      </c>
      <c r="K2460" s="131"/>
      <c r="L2460" s="131"/>
      <c r="M2460" s="130"/>
      <c r="N2460" s="308">
        <v>6</v>
      </c>
      <c r="O2460" s="308">
        <v>6</v>
      </c>
      <c r="P2460" s="307">
        <v>25159.200000000001</v>
      </c>
      <c r="Q2460" s="308">
        <v>12</v>
      </c>
      <c r="R2460" s="308">
        <v>12</v>
      </c>
    </row>
    <row r="2461" spans="1:18" s="40" customFormat="1" ht="24" x14ac:dyDescent="0.2">
      <c r="A2461" s="316" t="s">
        <v>2048</v>
      </c>
      <c r="B2461" s="312" t="s">
        <v>8077</v>
      </c>
      <c r="C2461" s="297" t="s">
        <v>153</v>
      </c>
      <c r="D2461" s="297" t="s">
        <v>579</v>
      </c>
      <c r="E2461" s="305">
        <v>2500</v>
      </c>
      <c r="F2461" s="297" t="s">
        <v>2658</v>
      </c>
      <c r="G2461" s="426" t="s">
        <v>2659</v>
      </c>
      <c r="H2461" s="297" t="s">
        <v>2424</v>
      </c>
      <c r="I2461" s="431" t="s">
        <v>2052</v>
      </c>
      <c r="J2461" s="297" t="s">
        <v>1377</v>
      </c>
      <c r="K2461" s="131"/>
      <c r="L2461" s="131"/>
      <c r="M2461" s="130"/>
      <c r="N2461" s="308">
        <v>6</v>
      </c>
      <c r="O2461" s="308">
        <v>6</v>
      </c>
      <c r="P2461" s="307">
        <v>16156.5</v>
      </c>
      <c r="Q2461" s="308">
        <v>12</v>
      </c>
      <c r="R2461" s="308">
        <v>12</v>
      </c>
    </row>
    <row r="2462" spans="1:18" s="40" customFormat="1" ht="24" x14ac:dyDescent="0.2">
      <c r="A2462" s="316" t="s">
        <v>2048</v>
      </c>
      <c r="B2462" s="295" t="s">
        <v>8075</v>
      </c>
      <c r="C2462" s="297" t="s">
        <v>153</v>
      </c>
      <c r="D2462" s="297" t="s">
        <v>648</v>
      </c>
      <c r="E2462" s="305">
        <v>1200</v>
      </c>
      <c r="F2462" s="297" t="s">
        <v>2662</v>
      </c>
      <c r="G2462" s="426" t="s">
        <v>2663</v>
      </c>
      <c r="H2462" s="297" t="s">
        <v>2111</v>
      </c>
      <c r="I2462" s="297" t="s">
        <v>2137</v>
      </c>
      <c r="J2462" s="297" t="s">
        <v>2111</v>
      </c>
      <c r="K2462" s="131"/>
      <c r="L2462" s="131"/>
      <c r="M2462" s="130"/>
      <c r="N2462" s="308">
        <v>6</v>
      </c>
      <c r="O2462" s="308">
        <v>6</v>
      </c>
      <c r="P2462" s="307">
        <v>7848</v>
      </c>
      <c r="Q2462" s="308">
        <v>12</v>
      </c>
      <c r="R2462" s="308">
        <v>12</v>
      </c>
    </row>
    <row r="2463" spans="1:18" s="40" customFormat="1" ht="24" x14ac:dyDescent="0.2">
      <c r="A2463" s="316" t="s">
        <v>2048</v>
      </c>
      <c r="B2463" s="312" t="s">
        <v>8077</v>
      </c>
      <c r="C2463" s="297" t="s">
        <v>153</v>
      </c>
      <c r="D2463" s="297" t="s">
        <v>648</v>
      </c>
      <c r="E2463" s="305">
        <v>2500</v>
      </c>
      <c r="F2463" s="297" t="s">
        <v>2664</v>
      </c>
      <c r="G2463" s="426" t="s">
        <v>2665</v>
      </c>
      <c r="H2463" s="297" t="s">
        <v>2111</v>
      </c>
      <c r="I2463" s="297" t="s">
        <v>2137</v>
      </c>
      <c r="J2463" s="297" t="s">
        <v>2111</v>
      </c>
      <c r="K2463" s="131"/>
      <c r="L2463" s="131"/>
      <c r="M2463" s="130"/>
      <c r="N2463" s="308">
        <v>6</v>
      </c>
      <c r="O2463" s="308">
        <v>6</v>
      </c>
      <c r="P2463" s="307">
        <v>16156.5</v>
      </c>
      <c r="Q2463" s="308">
        <v>12</v>
      </c>
      <c r="R2463" s="308">
        <v>12</v>
      </c>
    </row>
    <row r="2464" spans="1:18" s="40" customFormat="1" ht="24" x14ac:dyDescent="0.2">
      <c r="A2464" s="316" t="s">
        <v>2048</v>
      </c>
      <c r="B2464" s="295" t="s">
        <v>8075</v>
      </c>
      <c r="C2464" s="297" t="s">
        <v>153</v>
      </c>
      <c r="D2464" s="297" t="s">
        <v>2670</v>
      </c>
      <c r="E2464" s="305">
        <v>4000</v>
      </c>
      <c r="F2464" s="297" t="s">
        <v>2671</v>
      </c>
      <c r="G2464" s="426" t="s">
        <v>2672</v>
      </c>
      <c r="H2464" s="297" t="s">
        <v>341</v>
      </c>
      <c r="I2464" s="431" t="s">
        <v>2059</v>
      </c>
      <c r="J2464" s="297" t="s">
        <v>1377</v>
      </c>
      <c r="K2464" s="131"/>
      <c r="L2464" s="131"/>
      <c r="M2464" s="130"/>
      <c r="N2464" s="308">
        <v>6</v>
      </c>
      <c r="O2464" s="308">
        <v>6</v>
      </c>
      <c r="P2464" s="307">
        <v>25159.200000000001</v>
      </c>
      <c r="Q2464" s="308">
        <v>12</v>
      </c>
      <c r="R2464" s="308">
        <v>12</v>
      </c>
    </row>
    <row r="2465" spans="1:18" s="40" customFormat="1" ht="24" x14ac:dyDescent="0.2">
      <c r="A2465" s="316" t="s">
        <v>2048</v>
      </c>
      <c r="B2465" s="295" t="s">
        <v>8075</v>
      </c>
      <c r="C2465" s="297" t="s">
        <v>153</v>
      </c>
      <c r="D2465" s="297" t="s">
        <v>597</v>
      </c>
      <c r="E2465" s="305">
        <v>2000</v>
      </c>
      <c r="F2465" s="297" t="s">
        <v>2673</v>
      </c>
      <c r="G2465" s="426" t="s">
        <v>2674</v>
      </c>
      <c r="H2465" s="297" t="s">
        <v>2088</v>
      </c>
      <c r="I2465" s="431" t="s">
        <v>2059</v>
      </c>
      <c r="J2465" s="297" t="s">
        <v>1377</v>
      </c>
      <c r="K2465" s="131"/>
      <c r="L2465" s="131"/>
      <c r="M2465" s="130"/>
      <c r="N2465" s="308">
        <v>6</v>
      </c>
      <c r="O2465" s="308">
        <v>6</v>
      </c>
      <c r="P2465" s="307">
        <v>13080</v>
      </c>
      <c r="Q2465" s="308">
        <v>12</v>
      </c>
      <c r="R2465" s="308">
        <v>12</v>
      </c>
    </row>
    <row r="2466" spans="1:18" s="40" customFormat="1" ht="24" x14ac:dyDescent="0.2">
      <c r="A2466" s="316" t="s">
        <v>2048</v>
      </c>
      <c r="B2466" s="295" t="s">
        <v>8075</v>
      </c>
      <c r="C2466" s="297" t="s">
        <v>153</v>
      </c>
      <c r="D2466" s="297" t="s">
        <v>2162</v>
      </c>
      <c r="E2466" s="305">
        <v>1500</v>
      </c>
      <c r="F2466" s="297" t="s">
        <v>2677</v>
      </c>
      <c r="G2466" s="426" t="s">
        <v>2678</v>
      </c>
      <c r="H2466" s="297" t="s">
        <v>1050</v>
      </c>
      <c r="I2466" s="431" t="s">
        <v>2059</v>
      </c>
      <c r="J2466" s="297" t="s">
        <v>1377</v>
      </c>
      <c r="K2466" s="131"/>
      <c r="L2466" s="131"/>
      <c r="M2466" s="130"/>
      <c r="N2466" s="308">
        <v>6</v>
      </c>
      <c r="O2466" s="308">
        <v>6</v>
      </c>
      <c r="P2466" s="307">
        <v>9810</v>
      </c>
      <c r="Q2466" s="308">
        <v>12</v>
      </c>
      <c r="R2466" s="308">
        <v>12</v>
      </c>
    </row>
    <row r="2467" spans="1:18" s="40" customFormat="1" ht="24" x14ac:dyDescent="0.2">
      <c r="A2467" s="316" t="s">
        <v>2048</v>
      </c>
      <c r="B2467" s="312" t="s">
        <v>8077</v>
      </c>
      <c r="C2467" s="297" t="s">
        <v>153</v>
      </c>
      <c r="D2467" s="297" t="s">
        <v>586</v>
      </c>
      <c r="E2467" s="305">
        <v>4000</v>
      </c>
      <c r="F2467" s="297" t="s">
        <v>2679</v>
      </c>
      <c r="G2467" s="426" t="s">
        <v>2680</v>
      </c>
      <c r="H2467" s="297" t="s">
        <v>586</v>
      </c>
      <c r="I2467" s="431" t="s">
        <v>2059</v>
      </c>
      <c r="J2467" s="297" t="s">
        <v>1377</v>
      </c>
      <c r="K2467" s="131"/>
      <c r="L2467" s="131"/>
      <c r="M2467" s="130"/>
      <c r="N2467" s="308">
        <v>6</v>
      </c>
      <c r="O2467" s="308">
        <v>6</v>
      </c>
      <c r="P2467" s="307">
        <v>25159.200000000001</v>
      </c>
      <c r="Q2467" s="308">
        <v>12</v>
      </c>
      <c r="R2467" s="308">
        <v>12</v>
      </c>
    </row>
    <row r="2468" spans="1:18" s="40" customFormat="1" ht="24" x14ac:dyDescent="0.2">
      <c r="A2468" s="316" t="s">
        <v>2048</v>
      </c>
      <c r="B2468" s="312" t="s">
        <v>8077</v>
      </c>
      <c r="C2468" s="297" t="s">
        <v>153</v>
      </c>
      <c r="D2468" s="297" t="s">
        <v>579</v>
      </c>
      <c r="E2468" s="305">
        <v>2500</v>
      </c>
      <c r="F2468" s="297" t="s">
        <v>2681</v>
      </c>
      <c r="G2468" s="426" t="s">
        <v>2682</v>
      </c>
      <c r="H2468" s="297" t="s">
        <v>579</v>
      </c>
      <c r="I2468" s="431" t="s">
        <v>2052</v>
      </c>
      <c r="J2468" s="297" t="s">
        <v>1377</v>
      </c>
      <c r="K2468" s="131"/>
      <c r="L2468" s="131"/>
      <c r="M2468" s="130"/>
      <c r="N2468" s="308">
        <v>6</v>
      </c>
      <c r="O2468" s="308">
        <v>6</v>
      </c>
      <c r="P2468" s="307">
        <v>16156.5</v>
      </c>
      <c r="Q2468" s="308">
        <v>12</v>
      </c>
      <c r="R2468" s="308">
        <v>12</v>
      </c>
    </row>
    <row r="2469" spans="1:18" s="40" customFormat="1" ht="24" x14ac:dyDescent="0.2">
      <c r="A2469" s="316" t="s">
        <v>2048</v>
      </c>
      <c r="B2469" s="295" t="s">
        <v>8075</v>
      </c>
      <c r="C2469" s="297" t="s">
        <v>153</v>
      </c>
      <c r="D2469" s="297" t="s">
        <v>586</v>
      </c>
      <c r="E2469" s="305">
        <v>2200</v>
      </c>
      <c r="F2469" s="297" t="s">
        <v>2683</v>
      </c>
      <c r="G2469" s="426" t="s">
        <v>2684</v>
      </c>
      <c r="H2469" s="297" t="s">
        <v>586</v>
      </c>
      <c r="I2469" s="431" t="s">
        <v>2059</v>
      </c>
      <c r="J2469" s="297" t="s">
        <v>1377</v>
      </c>
      <c r="K2469" s="131"/>
      <c r="L2469" s="131"/>
      <c r="M2469" s="130"/>
      <c r="N2469" s="308">
        <v>6</v>
      </c>
      <c r="O2469" s="308">
        <v>6</v>
      </c>
      <c r="P2469" s="307">
        <v>14329.5</v>
      </c>
      <c r="Q2469" s="308">
        <v>12</v>
      </c>
      <c r="R2469" s="308">
        <v>12</v>
      </c>
    </row>
    <row r="2470" spans="1:18" s="40" customFormat="1" ht="24" x14ac:dyDescent="0.2">
      <c r="A2470" s="316" t="s">
        <v>2048</v>
      </c>
      <c r="B2470" s="312" t="s">
        <v>8077</v>
      </c>
      <c r="C2470" s="297" t="s">
        <v>153</v>
      </c>
      <c r="D2470" s="297" t="s">
        <v>2053</v>
      </c>
      <c r="E2470" s="305">
        <v>1500</v>
      </c>
      <c r="F2470" s="297" t="s">
        <v>3345</v>
      </c>
      <c r="G2470" s="426" t="s">
        <v>3346</v>
      </c>
      <c r="H2470" s="297" t="s">
        <v>2051</v>
      </c>
      <c r="I2470" s="297" t="s">
        <v>2052</v>
      </c>
      <c r="J2470" s="297" t="s">
        <v>1377</v>
      </c>
      <c r="K2470" s="131"/>
      <c r="L2470" s="131"/>
      <c r="M2470" s="130"/>
      <c r="N2470" s="308">
        <v>1</v>
      </c>
      <c r="O2470" s="308">
        <v>1</v>
      </c>
      <c r="P2470" s="307">
        <v>1635</v>
      </c>
      <c r="Q2470" s="308">
        <v>12</v>
      </c>
      <c r="R2470" s="308">
        <v>12</v>
      </c>
    </row>
    <row r="2471" spans="1:18" s="40" customFormat="1" ht="24" x14ac:dyDescent="0.2">
      <c r="A2471" s="316" t="s">
        <v>2048</v>
      </c>
      <c r="B2471" s="312" t="s">
        <v>8077</v>
      </c>
      <c r="C2471" s="297" t="s">
        <v>153</v>
      </c>
      <c r="D2471" s="297" t="s">
        <v>597</v>
      </c>
      <c r="E2471" s="305">
        <v>4000</v>
      </c>
      <c r="F2471" s="297" t="s">
        <v>2687</v>
      </c>
      <c r="G2471" s="426" t="s">
        <v>2688</v>
      </c>
      <c r="H2471" s="297" t="s">
        <v>2088</v>
      </c>
      <c r="I2471" s="431" t="s">
        <v>2059</v>
      </c>
      <c r="J2471" s="297" t="s">
        <v>1377</v>
      </c>
      <c r="K2471" s="131"/>
      <c r="L2471" s="131"/>
      <c r="M2471" s="130"/>
      <c r="N2471" s="308">
        <v>6</v>
      </c>
      <c r="O2471" s="308">
        <v>6</v>
      </c>
      <c r="P2471" s="307">
        <v>25159.200000000001</v>
      </c>
      <c r="Q2471" s="308">
        <v>12</v>
      </c>
      <c r="R2471" s="308">
        <v>12</v>
      </c>
    </row>
    <row r="2472" spans="1:18" s="40" customFormat="1" ht="24" x14ac:dyDescent="0.2">
      <c r="A2472" s="316" t="s">
        <v>2048</v>
      </c>
      <c r="B2472" s="312" t="s">
        <v>8077</v>
      </c>
      <c r="C2472" s="297" t="s">
        <v>153</v>
      </c>
      <c r="D2472" s="297" t="s">
        <v>579</v>
      </c>
      <c r="E2472" s="305">
        <v>2500</v>
      </c>
      <c r="F2472" s="297" t="s">
        <v>2689</v>
      </c>
      <c r="G2472" s="426" t="s">
        <v>2690</v>
      </c>
      <c r="H2472" s="297" t="s">
        <v>579</v>
      </c>
      <c r="I2472" s="431" t="s">
        <v>2052</v>
      </c>
      <c r="J2472" s="297" t="s">
        <v>1377</v>
      </c>
      <c r="K2472" s="131"/>
      <c r="L2472" s="131"/>
      <c r="M2472" s="130"/>
      <c r="N2472" s="308">
        <v>5</v>
      </c>
      <c r="O2472" s="308">
        <v>5</v>
      </c>
      <c r="P2472" s="307">
        <v>13470.2</v>
      </c>
      <c r="Q2472" s="308">
        <v>12</v>
      </c>
      <c r="R2472" s="308">
        <v>12</v>
      </c>
    </row>
    <row r="2473" spans="1:18" s="40" customFormat="1" ht="24" x14ac:dyDescent="0.2">
      <c r="A2473" s="316" t="s">
        <v>2048</v>
      </c>
      <c r="B2473" s="295" t="s">
        <v>8075</v>
      </c>
      <c r="C2473" s="297" t="s">
        <v>153</v>
      </c>
      <c r="D2473" s="297" t="s">
        <v>586</v>
      </c>
      <c r="E2473" s="305">
        <v>2000</v>
      </c>
      <c r="F2473" s="297" t="s">
        <v>2691</v>
      </c>
      <c r="G2473" s="426" t="s">
        <v>2692</v>
      </c>
      <c r="H2473" s="297" t="s">
        <v>586</v>
      </c>
      <c r="I2473" s="431" t="s">
        <v>2059</v>
      </c>
      <c r="J2473" s="297" t="s">
        <v>1377</v>
      </c>
      <c r="K2473" s="131"/>
      <c r="L2473" s="131"/>
      <c r="M2473" s="130"/>
      <c r="N2473" s="308">
        <v>6</v>
      </c>
      <c r="O2473" s="308">
        <v>6</v>
      </c>
      <c r="P2473" s="307">
        <v>12716.66</v>
      </c>
      <c r="Q2473" s="308">
        <v>12</v>
      </c>
      <c r="R2473" s="308">
        <v>12</v>
      </c>
    </row>
    <row r="2474" spans="1:18" s="40" customFormat="1" ht="24" x14ac:dyDescent="0.2">
      <c r="A2474" s="316" t="s">
        <v>2048</v>
      </c>
      <c r="B2474" s="312" t="s">
        <v>8077</v>
      </c>
      <c r="C2474" s="297" t="s">
        <v>153</v>
      </c>
      <c r="D2474" s="297" t="s">
        <v>579</v>
      </c>
      <c r="E2474" s="305">
        <v>2500</v>
      </c>
      <c r="F2474" s="297" t="s">
        <v>2693</v>
      </c>
      <c r="G2474" s="426" t="s">
        <v>2694</v>
      </c>
      <c r="H2474" s="297" t="s">
        <v>579</v>
      </c>
      <c r="I2474" s="431" t="s">
        <v>2052</v>
      </c>
      <c r="J2474" s="297" t="s">
        <v>1377</v>
      </c>
      <c r="K2474" s="131"/>
      <c r="L2474" s="131"/>
      <c r="M2474" s="130"/>
      <c r="N2474" s="308">
        <v>6</v>
      </c>
      <c r="O2474" s="308">
        <v>6</v>
      </c>
      <c r="P2474" s="307">
        <v>16156.5</v>
      </c>
      <c r="Q2474" s="308">
        <v>12</v>
      </c>
      <c r="R2474" s="308">
        <v>12</v>
      </c>
    </row>
    <row r="2475" spans="1:18" s="40" customFormat="1" ht="24" x14ac:dyDescent="0.2">
      <c r="A2475" s="316" t="s">
        <v>2048</v>
      </c>
      <c r="B2475" s="312" t="s">
        <v>8077</v>
      </c>
      <c r="C2475" s="297" t="s">
        <v>153</v>
      </c>
      <c r="D2475" s="297" t="s">
        <v>579</v>
      </c>
      <c r="E2475" s="305">
        <v>3000</v>
      </c>
      <c r="F2475" s="297" t="s">
        <v>2697</v>
      </c>
      <c r="G2475" s="426" t="s">
        <v>2698</v>
      </c>
      <c r="H2475" s="297" t="s">
        <v>579</v>
      </c>
      <c r="I2475" s="431" t="s">
        <v>2052</v>
      </c>
      <c r="J2475" s="297" t="s">
        <v>1377</v>
      </c>
      <c r="K2475" s="131"/>
      <c r="L2475" s="131"/>
      <c r="M2475" s="130"/>
      <c r="N2475" s="308">
        <v>6</v>
      </c>
      <c r="O2475" s="308">
        <v>6</v>
      </c>
      <c r="P2475" s="307">
        <v>19159.2</v>
      </c>
      <c r="Q2475" s="308">
        <v>12</v>
      </c>
      <c r="R2475" s="308">
        <v>12</v>
      </c>
    </row>
    <row r="2476" spans="1:18" s="40" customFormat="1" ht="24" x14ac:dyDescent="0.2">
      <c r="A2476" s="316" t="s">
        <v>2048</v>
      </c>
      <c r="B2476" s="312" t="s">
        <v>8077</v>
      </c>
      <c r="C2476" s="297" t="s">
        <v>153</v>
      </c>
      <c r="D2476" s="297" t="s">
        <v>579</v>
      </c>
      <c r="E2476" s="305">
        <v>3000</v>
      </c>
      <c r="F2476" s="297" t="s">
        <v>2699</v>
      </c>
      <c r="G2476" s="426" t="s">
        <v>2700</v>
      </c>
      <c r="H2476" s="297" t="s">
        <v>579</v>
      </c>
      <c r="I2476" s="431" t="s">
        <v>2052</v>
      </c>
      <c r="J2476" s="297" t="s">
        <v>1377</v>
      </c>
      <c r="K2476" s="131"/>
      <c r="L2476" s="131"/>
      <c r="M2476" s="130"/>
      <c r="N2476" s="308">
        <v>6</v>
      </c>
      <c r="O2476" s="308">
        <v>6</v>
      </c>
      <c r="P2476" s="307">
        <v>19159.2</v>
      </c>
      <c r="Q2476" s="308">
        <v>12</v>
      </c>
      <c r="R2476" s="308">
        <v>12</v>
      </c>
    </row>
    <row r="2477" spans="1:18" s="40" customFormat="1" ht="24" x14ac:dyDescent="0.2">
      <c r="A2477" s="316" t="s">
        <v>2048</v>
      </c>
      <c r="B2477" s="312" t="s">
        <v>8077</v>
      </c>
      <c r="C2477" s="297" t="s">
        <v>153</v>
      </c>
      <c r="D2477" s="297" t="s">
        <v>690</v>
      </c>
      <c r="E2477" s="305">
        <v>4000</v>
      </c>
      <c r="F2477" s="297" t="s">
        <v>3347</v>
      </c>
      <c r="G2477" s="426" t="s">
        <v>3348</v>
      </c>
      <c r="H2477" s="297" t="s">
        <v>690</v>
      </c>
      <c r="I2477" s="297" t="s">
        <v>2059</v>
      </c>
      <c r="J2477" s="297" t="s">
        <v>1377</v>
      </c>
      <c r="K2477" s="131"/>
      <c r="L2477" s="131"/>
      <c r="M2477" s="130"/>
      <c r="N2477" s="308">
        <v>2</v>
      </c>
      <c r="O2477" s="308">
        <v>2</v>
      </c>
      <c r="P2477" s="307">
        <v>8372.6</v>
      </c>
      <c r="Q2477" s="308">
        <v>12</v>
      </c>
      <c r="R2477" s="308">
        <v>12</v>
      </c>
    </row>
    <row r="2478" spans="1:18" s="40" customFormat="1" ht="24" x14ac:dyDescent="0.2">
      <c r="A2478" s="316" t="s">
        <v>2048</v>
      </c>
      <c r="B2478" s="295" t="s">
        <v>8075</v>
      </c>
      <c r="C2478" s="297" t="s">
        <v>153</v>
      </c>
      <c r="D2478" s="297" t="s">
        <v>656</v>
      </c>
      <c r="E2478" s="305">
        <v>2500</v>
      </c>
      <c r="F2478" s="297" t="s">
        <v>3349</v>
      </c>
      <c r="G2478" s="426" t="s">
        <v>3350</v>
      </c>
      <c r="H2478" s="297" t="s">
        <v>656</v>
      </c>
      <c r="I2478" s="297" t="s">
        <v>2059</v>
      </c>
      <c r="J2478" s="297" t="s">
        <v>1377</v>
      </c>
      <c r="K2478" s="131"/>
      <c r="L2478" s="131"/>
      <c r="M2478" s="130"/>
      <c r="N2478" s="308">
        <v>3</v>
      </c>
      <c r="O2478" s="308">
        <v>3</v>
      </c>
      <c r="P2478" s="307">
        <v>7808.9</v>
      </c>
      <c r="Q2478" s="308">
        <v>12</v>
      </c>
      <c r="R2478" s="308">
        <v>12</v>
      </c>
    </row>
    <row r="2479" spans="1:18" s="40" customFormat="1" ht="24" x14ac:dyDescent="0.2">
      <c r="A2479" s="316" t="s">
        <v>2048</v>
      </c>
      <c r="B2479" s="312" t="s">
        <v>8077</v>
      </c>
      <c r="C2479" s="297" t="s">
        <v>153</v>
      </c>
      <c r="D2479" s="297" t="s">
        <v>2088</v>
      </c>
      <c r="E2479" s="305">
        <v>4000</v>
      </c>
      <c r="F2479" s="297" t="s">
        <v>2703</v>
      </c>
      <c r="G2479" s="426" t="s">
        <v>2704</v>
      </c>
      <c r="H2479" s="297" t="s">
        <v>2088</v>
      </c>
      <c r="I2479" s="431" t="s">
        <v>2059</v>
      </c>
      <c r="J2479" s="297" t="s">
        <v>1377</v>
      </c>
      <c r="K2479" s="131"/>
      <c r="L2479" s="131"/>
      <c r="M2479" s="130"/>
      <c r="N2479" s="308">
        <v>6</v>
      </c>
      <c r="O2479" s="308">
        <v>6</v>
      </c>
      <c r="P2479" s="307">
        <v>25159.200000000001</v>
      </c>
      <c r="Q2479" s="308">
        <v>12</v>
      </c>
      <c r="R2479" s="308">
        <v>12</v>
      </c>
    </row>
    <row r="2480" spans="1:18" s="40" customFormat="1" ht="24" x14ac:dyDescent="0.2">
      <c r="A2480" s="316" t="s">
        <v>2048</v>
      </c>
      <c r="B2480" s="295" t="s">
        <v>8075</v>
      </c>
      <c r="C2480" s="297" t="s">
        <v>153</v>
      </c>
      <c r="D2480" s="297" t="s">
        <v>679</v>
      </c>
      <c r="E2480" s="305">
        <v>2500</v>
      </c>
      <c r="F2480" s="297" t="s">
        <v>2707</v>
      </c>
      <c r="G2480" s="426" t="s">
        <v>2708</v>
      </c>
      <c r="H2480" s="297" t="s">
        <v>2075</v>
      </c>
      <c r="I2480" s="431" t="s">
        <v>2059</v>
      </c>
      <c r="J2480" s="297" t="s">
        <v>1377</v>
      </c>
      <c r="K2480" s="131"/>
      <c r="L2480" s="131"/>
      <c r="M2480" s="130"/>
      <c r="N2480" s="308">
        <v>6</v>
      </c>
      <c r="O2480" s="308">
        <v>6</v>
      </c>
      <c r="P2480" s="307">
        <v>16156.5</v>
      </c>
      <c r="Q2480" s="308">
        <v>12</v>
      </c>
      <c r="R2480" s="308">
        <v>12</v>
      </c>
    </row>
    <row r="2481" spans="1:18" s="40" customFormat="1" ht="24" x14ac:dyDescent="0.2">
      <c r="A2481" s="316" t="s">
        <v>2048</v>
      </c>
      <c r="B2481" s="312" t="s">
        <v>8077</v>
      </c>
      <c r="C2481" s="297" t="s">
        <v>153</v>
      </c>
      <c r="D2481" s="297" t="s">
        <v>2651</v>
      </c>
      <c r="E2481" s="305">
        <v>2500</v>
      </c>
      <c r="F2481" s="297" t="s">
        <v>2709</v>
      </c>
      <c r="G2481" s="426" t="s">
        <v>2710</v>
      </c>
      <c r="H2481" s="297" t="s">
        <v>2711</v>
      </c>
      <c r="I2481" s="431" t="s">
        <v>2052</v>
      </c>
      <c r="J2481" s="297" t="s">
        <v>1377</v>
      </c>
      <c r="K2481" s="131"/>
      <c r="L2481" s="131"/>
      <c r="M2481" s="130"/>
      <c r="N2481" s="308">
        <v>6</v>
      </c>
      <c r="O2481" s="308">
        <v>6</v>
      </c>
      <c r="P2481" s="307">
        <v>16156.5</v>
      </c>
      <c r="Q2481" s="308">
        <v>12</v>
      </c>
      <c r="R2481" s="308">
        <v>12</v>
      </c>
    </row>
    <row r="2482" spans="1:18" s="40" customFormat="1" ht="24" x14ac:dyDescent="0.2">
      <c r="A2482" s="316" t="s">
        <v>2048</v>
      </c>
      <c r="B2482" s="312" t="s">
        <v>8077</v>
      </c>
      <c r="C2482" s="297" t="s">
        <v>153</v>
      </c>
      <c r="D2482" s="297" t="s">
        <v>2088</v>
      </c>
      <c r="E2482" s="305">
        <v>4000</v>
      </c>
      <c r="F2482" s="297" t="s">
        <v>3351</v>
      </c>
      <c r="G2482" s="426" t="s">
        <v>3352</v>
      </c>
      <c r="H2482" s="297" t="s">
        <v>2088</v>
      </c>
      <c r="I2482" s="297" t="s">
        <v>2059</v>
      </c>
      <c r="J2482" s="297" t="s">
        <v>1377</v>
      </c>
      <c r="K2482" s="131"/>
      <c r="L2482" s="131"/>
      <c r="M2482" s="130"/>
      <c r="N2482" s="308">
        <v>5</v>
      </c>
      <c r="O2482" s="308">
        <v>5</v>
      </c>
      <c r="P2482" s="307">
        <v>20931.5</v>
      </c>
      <c r="Q2482" s="308">
        <v>12</v>
      </c>
      <c r="R2482" s="308">
        <v>12</v>
      </c>
    </row>
    <row r="2483" spans="1:18" s="40" customFormat="1" ht="24" x14ac:dyDescent="0.2">
      <c r="A2483" s="316" t="s">
        <v>2048</v>
      </c>
      <c r="B2483" s="312" t="s">
        <v>8077</v>
      </c>
      <c r="C2483" s="297" t="s">
        <v>153</v>
      </c>
      <c r="D2483" s="297" t="s">
        <v>682</v>
      </c>
      <c r="E2483" s="305">
        <v>8000</v>
      </c>
      <c r="F2483" s="297" t="s">
        <v>2714</v>
      </c>
      <c r="G2483" s="426" t="s">
        <v>2715</v>
      </c>
      <c r="H2483" s="297" t="s">
        <v>2066</v>
      </c>
      <c r="I2483" s="431" t="s">
        <v>2059</v>
      </c>
      <c r="J2483" s="297" t="s">
        <v>1377</v>
      </c>
      <c r="K2483" s="131"/>
      <c r="L2483" s="131"/>
      <c r="M2483" s="130"/>
      <c r="N2483" s="308">
        <v>6</v>
      </c>
      <c r="O2483" s="308">
        <v>6</v>
      </c>
      <c r="P2483" s="307">
        <v>49159.199999999997</v>
      </c>
      <c r="Q2483" s="308">
        <v>12</v>
      </c>
      <c r="R2483" s="308">
        <v>12</v>
      </c>
    </row>
    <row r="2484" spans="1:18" s="40" customFormat="1" ht="24" x14ac:dyDescent="0.2">
      <c r="A2484" s="316" t="s">
        <v>2048</v>
      </c>
      <c r="B2484" s="295" t="s">
        <v>8075</v>
      </c>
      <c r="C2484" s="297" t="s">
        <v>153</v>
      </c>
      <c r="D2484" s="297" t="s">
        <v>2053</v>
      </c>
      <c r="E2484" s="305">
        <v>2100</v>
      </c>
      <c r="F2484" s="297" t="s">
        <v>2716</v>
      </c>
      <c r="G2484" s="426" t="s">
        <v>2717</v>
      </c>
      <c r="H2484" s="297" t="s">
        <v>2153</v>
      </c>
      <c r="I2484" s="431" t="s">
        <v>2059</v>
      </c>
      <c r="J2484" s="297" t="s">
        <v>1377</v>
      </c>
      <c r="K2484" s="131"/>
      <c r="L2484" s="131"/>
      <c r="M2484" s="130"/>
      <c r="N2484" s="308">
        <v>6</v>
      </c>
      <c r="O2484" s="308">
        <v>6</v>
      </c>
      <c r="P2484" s="307">
        <v>13720.5</v>
      </c>
      <c r="Q2484" s="308">
        <v>12</v>
      </c>
      <c r="R2484" s="308">
        <v>12</v>
      </c>
    </row>
    <row r="2485" spans="1:18" s="40" customFormat="1" ht="24" x14ac:dyDescent="0.2">
      <c r="A2485" s="316" t="s">
        <v>2048</v>
      </c>
      <c r="B2485" s="312" t="s">
        <v>8077</v>
      </c>
      <c r="C2485" s="297" t="s">
        <v>153</v>
      </c>
      <c r="D2485" s="297" t="s">
        <v>579</v>
      </c>
      <c r="E2485" s="305">
        <v>2500</v>
      </c>
      <c r="F2485" s="297" t="s">
        <v>2718</v>
      </c>
      <c r="G2485" s="426" t="s">
        <v>2719</v>
      </c>
      <c r="H2485" s="297" t="s">
        <v>579</v>
      </c>
      <c r="I2485" s="431" t="s">
        <v>2052</v>
      </c>
      <c r="J2485" s="297" t="s">
        <v>1377</v>
      </c>
      <c r="K2485" s="131"/>
      <c r="L2485" s="131"/>
      <c r="M2485" s="130"/>
      <c r="N2485" s="308">
        <v>6</v>
      </c>
      <c r="O2485" s="308">
        <v>6</v>
      </c>
      <c r="P2485" s="307">
        <v>16156.5</v>
      </c>
      <c r="Q2485" s="308">
        <v>12</v>
      </c>
      <c r="R2485" s="308">
        <v>12</v>
      </c>
    </row>
    <row r="2486" spans="1:18" s="40" customFormat="1" ht="24" x14ac:dyDescent="0.2">
      <c r="A2486" s="316" t="s">
        <v>2048</v>
      </c>
      <c r="B2486" s="295" t="s">
        <v>8075</v>
      </c>
      <c r="C2486" s="297" t="s">
        <v>153</v>
      </c>
      <c r="D2486" s="297" t="s">
        <v>2150</v>
      </c>
      <c r="E2486" s="305">
        <v>2500</v>
      </c>
      <c r="F2486" s="297" t="s">
        <v>2720</v>
      </c>
      <c r="G2486" s="426" t="s">
        <v>2721</v>
      </c>
      <c r="H2486" s="297" t="s">
        <v>690</v>
      </c>
      <c r="I2486" s="431" t="s">
        <v>2059</v>
      </c>
      <c r="J2486" s="297" t="s">
        <v>1377</v>
      </c>
      <c r="K2486" s="131"/>
      <c r="L2486" s="131"/>
      <c r="M2486" s="130"/>
      <c r="N2486" s="308">
        <v>6</v>
      </c>
      <c r="O2486" s="308">
        <v>6</v>
      </c>
      <c r="P2486" s="307">
        <v>16156.5</v>
      </c>
      <c r="Q2486" s="308">
        <v>12</v>
      </c>
      <c r="R2486" s="308">
        <v>12</v>
      </c>
    </row>
    <row r="2487" spans="1:18" s="40" customFormat="1" ht="24" x14ac:dyDescent="0.2">
      <c r="A2487" s="316" t="s">
        <v>2048</v>
      </c>
      <c r="B2487" s="295" t="s">
        <v>8075</v>
      </c>
      <c r="C2487" s="297" t="s">
        <v>153</v>
      </c>
      <c r="D2487" s="297" t="s">
        <v>597</v>
      </c>
      <c r="E2487" s="305">
        <v>2100</v>
      </c>
      <c r="F2487" s="297" t="s">
        <v>2724</v>
      </c>
      <c r="G2487" s="426" t="s">
        <v>2725</v>
      </c>
      <c r="H2487" s="297" t="s">
        <v>2088</v>
      </c>
      <c r="I2487" s="431" t="s">
        <v>2059</v>
      </c>
      <c r="J2487" s="297" t="s">
        <v>1377</v>
      </c>
      <c r="K2487" s="131"/>
      <c r="L2487" s="131"/>
      <c r="M2487" s="130"/>
      <c r="N2487" s="308">
        <v>6</v>
      </c>
      <c r="O2487" s="308">
        <v>6</v>
      </c>
      <c r="P2487" s="307">
        <v>13720.5</v>
      </c>
      <c r="Q2487" s="308">
        <v>12</v>
      </c>
      <c r="R2487" s="308">
        <v>12</v>
      </c>
    </row>
    <row r="2488" spans="1:18" s="40" customFormat="1" ht="24" x14ac:dyDescent="0.2">
      <c r="A2488" s="316" t="s">
        <v>2048</v>
      </c>
      <c r="B2488" s="295" t="s">
        <v>8075</v>
      </c>
      <c r="C2488" s="297" t="s">
        <v>153</v>
      </c>
      <c r="D2488" s="297" t="s">
        <v>2425</v>
      </c>
      <c r="E2488" s="305">
        <v>1500</v>
      </c>
      <c r="F2488" s="297" t="s">
        <v>2730</v>
      </c>
      <c r="G2488" s="426" t="s">
        <v>2731</v>
      </c>
      <c r="H2488" s="297" t="s">
        <v>2389</v>
      </c>
      <c r="I2488" s="431" t="s">
        <v>2052</v>
      </c>
      <c r="J2488" s="297" t="s">
        <v>323</v>
      </c>
      <c r="K2488" s="131"/>
      <c r="L2488" s="131"/>
      <c r="M2488" s="130"/>
      <c r="N2488" s="308">
        <v>6</v>
      </c>
      <c r="O2488" s="308">
        <v>6</v>
      </c>
      <c r="P2488" s="307">
        <v>9646.1299999999992</v>
      </c>
      <c r="Q2488" s="308">
        <v>12</v>
      </c>
      <c r="R2488" s="308">
        <v>12</v>
      </c>
    </row>
    <row r="2489" spans="1:18" s="40" customFormat="1" ht="24" x14ac:dyDescent="0.2">
      <c r="A2489" s="316" t="s">
        <v>2048</v>
      </c>
      <c r="B2489" s="295" t="s">
        <v>8075</v>
      </c>
      <c r="C2489" s="297" t="s">
        <v>153</v>
      </c>
      <c r="D2489" s="297" t="s">
        <v>2734</v>
      </c>
      <c r="E2489" s="305">
        <v>2500</v>
      </c>
      <c r="F2489" s="297" t="s">
        <v>2735</v>
      </c>
      <c r="G2489" s="426" t="s">
        <v>2736</v>
      </c>
      <c r="H2489" s="297" t="s">
        <v>2130</v>
      </c>
      <c r="I2489" s="431" t="s">
        <v>2059</v>
      </c>
      <c r="J2489" s="297" t="s">
        <v>1377</v>
      </c>
      <c r="K2489" s="131"/>
      <c r="L2489" s="131"/>
      <c r="M2489" s="130"/>
      <c r="N2489" s="308">
        <v>6</v>
      </c>
      <c r="O2489" s="308">
        <v>6</v>
      </c>
      <c r="P2489" s="307">
        <v>15739.25</v>
      </c>
      <c r="Q2489" s="308">
        <v>12</v>
      </c>
      <c r="R2489" s="308">
        <v>12</v>
      </c>
    </row>
    <row r="2490" spans="1:18" s="40" customFormat="1" ht="24" x14ac:dyDescent="0.2">
      <c r="A2490" s="316" t="s">
        <v>2048</v>
      </c>
      <c r="B2490" s="312" t="s">
        <v>8077</v>
      </c>
      <c r="C2490" s="297" t="s">
        <v>153</v>
      </c>
      <c r="D2490" s="297" t="s">
        <v>2053</v>
      </c>
      <c r="E2490" s="305">
        <v>1500</v>
      </c>
      <c r="F2490" s="297" t="s">
        <v>2737</v>
      </c>
      <c r="G2490" s="426" t="s">
        <v>2738</v>
      </c>
      <c r="H2490" s="297" t="s">
        <v>579</v>
      </c>
      <c r="I2490" s="431" t="s">
        <v>2052</v>
      </c>
      <c r="J2490" s="297" t="s">
        <v>1377</v>
      </c>
      <c r="K2490" s="131"/>
      <c r="L2490" s="131"/>
      <c r="M2490" s="130"/>
      <c r="N2490" s="308">
        <v>1</v>
      </c>
      <c r="O2490" s="308">
        <v>1</v>
      </c>
      <c r="P2490" s="307">
        <v>1580.5</v>
      </c>
      <c r="Q2490" s="308">
        <v>12</v>
      </c>
      <c r="R2490" s="308">
        <v>12</v>
      </c>
    </row>
    <row r="2491" spans="1:18" s="40" customFormat="1" ht="24" x14ac:dyDescent="0.2">
      <c r="A2491" s="316" t="s">
        <v>2048</v>
      </c>
      <c r="B2491" s="312" t="s">
        <v>8077</v>
      </c>
      <c r="C2491" s="297" t="s">
        <v>153</v>
      </c>
      <c r="D2491" s="297" t="s">
        <v>648</v>
      </c>
      <c r="E2491" s="305">
        <v>2500</v>
      </c>
      <c r="F2491" s="297" t="s">
        <v>2739</v>
      </c>
      <c r="G2491" s="426" t="s">
        <v>2740</v>
      </c>
      <c r="H2491" s="297" t="s">
        <v>579</v>
      </c>
      <c r="I2491" s="431" t="s">
        <v>2052</v>
      </c>
      <c r="J2491" s="297" t="s">
        <v>1377</v>
      </c>
      <c r="K2491" s="131"/>
      <c r="L2491" s="131"/>
      <c r="M2491" s="130"/>
      <c r="N2491" s="308">
        <v>3</v>
      </c>
      <c r="O2491" s="308">
        <v>3</v>
      </c>
      <c r="P2491" s="307">
        <v>8097.6</v>
      </c>
      <c r="Q2491" s="308">
        <v>12</v>
      </c>
      <c r="R2491" s="308">
        <v>12</v>
      </c>
    </row>
    <row r="2492" spans="1:18" s="40" customFormat="1" ht="24" x14ac:dyDescent="0.2">
      <c r="A2492" s="316" t="s">
        <v>2048</v>
      </c>
      <c r="B2492" s="312" t="s">
        <v>8077</v>
      </c>
      <c r="C2492" s="297" t="s">
        <v>153</v>
      </c>
      <c r="D2492" s="297" t="s">
        <v>645</v>
      </c>
      <c r="E2492" s="305">
        <v>4000</v>
      </c>
      <c r="F2492" s="297" t="s">
        <v>2747</v>
      </c>
      <c r="G2492" s="426" t="s">
        <v>2748</v>
      </c>
      <c r="H2492" s="297" t="s">
        <v>2058</v>
      </c>
      <c r="I2492" s="431" t="s">
        <v>2059</v>
      </c>
      <c r="J2492" s="297" t="s">
        <v>1377</v>
      </c>
      <c r="K2492" s="131"/>
      <c r="L2492" s="131"/>
      <c r="M2492" s="130"/>
      <c r="N2492" s="308">
        <v>6</v>
      </c>
      <c r="O2492" s="308">
        <v>6</v>
      </c>
      <c r="P2492" s="307">
        <v>25159.200000000001</v>
      </c>
      <c r="Q2492" s="308">
        <v>12</v>
      </c>
      <c r="R2492" s="308">
        <v>12</v>
      </c>
    </row>
    <row r="2493" spans="1:18" s="40" customFormat="1" ht="24" x14ac:dyDescent="0.2">
      <c r="A2493" s="316" t="s">
        <v>2048</v>
      </c>
      <c r="B2493" s="295" t="s">
        <v>8075</v>
      </c>
      <c r="C2493" s="297" t="s">
        <v>153</v>
      </c>
      <c r="D2493" s="297" t="s">
        <v>2424</v>
      </c>
      <c r="E2493" s="305">
        <v>1800</v>
      </c>
      <c r="F2493" s="297" t="s">
        <v>2749</v>
      </c>
      <c r="G2493" s="426" t="s">
        <v>2750</v>
      </c>
      <c r="H2493" s="297" t="s">
        <v>2424</v>
      </c>
      <c r="I2493" s="431" t="s">
        <v>2052</v>
      </c>
      <c r="J2493" s="297" t="s">
        <v>1377</v>
      </c>
      <c r="K2493" s="131"/>
      <c r="L2493" s="131"/>
      <c r="M2493" s="130"/>
      <c r="N2493" s="308">
        <v>6</v>
      </c>
      <c r="O2493" s="308">
        <v>6</v>
      </c>
      <c r="P2493" s="307">
        <v>11772</v>
      </c>
      <c r="Q2493" s="308">
        <v>12</v>
      </c>
      <c r="R2493" s="308">
        <v>12</v>
      </c>
    </row>
    <row r="2494" spans="1:18" s="40" customFormat="1" ht="24" x14ac:dyDescent="0.2">
      <c r="A2494" s="316" t="s">
        <v>2048</v>
      </c>
      <c r="B2494" s="312" t="s">
        <v>8077</v>
      </c>
      <c r="C2494" s="297" t="s">
        <v>153</v>
      </c>
      <c r="D2494" s="297" t="s">
        <v>690</v>
      </c>
      <c r="E2494" s="305">
        <v>3000</v>
      </c>
      <c r="F2494" s="297" t="s">
        <v>3353</v>
      </c>
      <c r="G2494" s="426" t="s">
        <v>3354</v>
      </c>
      <c r="H2494" s="297" t="s">
        <v>690</v>
      </c>
      <c r="I2494" s="297" t="s">
        <v>2059</v>
      </c>
      <c r="J2494" s="297" t="s">
        <v>1377</v>
      </c>
      <c r="K2494" s="131"/>
      <c r="L2494" s="131"/>
      <c r="M2494" s="130"/>
      <c r="N2494" s="308">
        <v>4</v>
      </c>
      <c r="O2494" s="308">
        <v>4</v>
      </c>
      <c r="P2494" s="307">
        <v>12745.2</v>
      </c>
      <c r="Q2494" s="308">
        <v>12</v>
      </c>
      <c r="R2494" s="308">
        <v>12</v>
      </c>
    </row>
    <row r="2495" spans="1:18" s="40" customFormat="1" ht="24" x14ac:dyDescent="0.2">
      <c r="A2495" s="316" t="s">
        <v>2048</v>
      </c>
      <c r="B2495" s="295" t="s">
        <v>8075</v>
      </c>
      <c r="C2495" s="297" t="s">
        <v>153</v>
      </c>
      <c r="D2495" s="297" t="s">
        <v>579</v>
      </c>
      <c r="E2495" s="305">
        <v>1200</v>
      </c>
      <c r="F2495" s="297" t="s">
        <v>2755</v>
      </c>
      <c r="G2495" s="426" t="s">
        <v>2756</v>
      </c>
      <c r="H2495" s="297" t="s">
        <v>579</v>
      </c>
      <c r="I2495" s="431" t="s">
        <v>2052</v>
      </c>
      <c r="J2495" s="297" t="s">
        <v>1377</v>
      </c>
      <c r="K2495" s="131"/>
      <c r="L2495" s="131"/>
      <c r="M2495" s="130"/>
      <c r="N2495" s="308">
        <v>6</v>
      </c>
      <c r="O2495" s="308">
        <v>6</v>
      </c>
      <c r="P2495" s="307">
        <v>7848</v>
      </c>
      <c r="Q2495" s="308">
        <v>12</v>
      </c>
      <c r="R2495" s="308">
        <v>12</v>
      </c>
    </row>
    <row r="2496" spans="1:18" s="40" customFormat="1" ht="24" x14ac:dyDescent="0.2">
      <c r="A2496" s="316" t="s">
        <v>2048</v>
      </c>
      <c r="B2496" s="312" t="s">
        <v>8077</v>
      </c>
      <c r="C2496" s="297" t="s">
        <v>153</v>
      </c>
      <c r="D2496" s="297" t="s">
        <v>579</v>
      </c>
      <c r="E2496" s="305">
        <v>3000</v>
      </c>
      <c r="F2496" s="297" t="s">
        <v>2759</v>
      </c>
      <c r="G2496" s="426" t="s">
        <v>2760</v>
      </c>
      <c r="H2496" s="297" t="s">
        <v>2153</v>
      </c>
      <c r="I2496" s="431" t="s">
        <v>2059</v>
      </c>
      <c r="J2496" s="297" t="s">
        <v>1377</v>
      </c>
      <c r="K2496" s="131"/>
      <c r="L2496" s="131"/>
      <c r="M2496" s="130"/>
      <c r="N2496" s="308">
        <v>6</v>
      </c>
      <c r="O2496" s="308">
        <v>6</v>
      </c>
      <c r="P2496" s="307">
        <v>19159.2</v>
      </c>
      <c r="Q2496" s="308">
        <v>12</v>
      </c>
      <c r="R2496" s="308">
        <v>12</v>
      </c>
    </row>
    <row r="2497" spans="1:18" s="40" customFormat="1" ht="24" x14ac:dyDescent="0.2">
      <c r="A2497" s="316" t="s">
        <v>2048</v>
      </c>
      <c r="B2497" s="295" t="s">
        <v>8075</v>
      </c>
      <c r="C2497" s="297" t="s">
        <v>153</v>
      </c>
      <c r="D2497" s="297" t="s">
        <v>579</v>
      </c>
      <c r="E2497" s="305">
        <v>1100</v>
      </c>
      <c r="F2497" s="297" t="s">
        <v>2761</v>
      </c>
      <c r="G2497" s="426" t="s">
        <v>2762</v>
      </c>
      <c r="H2497" s="297" t="s">
        <v>579</v>
      </c>
      <c r="I2497" s="431" t="s">
        <v>2052</v>
      </c>
      <c r="J2497" s="297" t="s">
        <v>1377</v>
      </c>
      <c r="K2497" s="131"/>
      <c r="L2497" s="131"/>
      <c r="M2497" s="130"/>
      <c r="N2497" s="308">
        <v>6</v>
      </c>
      <c r="O2497" s="308">
        <v>6</v>
      </c>
      <c r="P2497" s="307">
        <v>7194</v>
      </c>
      <c r="Q2497" s="308">
        <v>12</v>
      </c>
      <c r="R2497" s="308">
        <v>12</v>
      </c>
    </row>
    <row r="2498" spans="1:18" s="40" customFormat="1" ht="24" x14ac:dyDescent="0.2">
      <c r="A2498" s="316" t="s">
        <v>2048</v>
      </c>
      <c r="B2498" s="295" t="s">
        <v>8075</v>
      </c>
      <c r="C2498" s="297" t="s">
        <v>153</v>
      </c>
      <c r="D2498" s="297" t="s">
        <v>648</v>
      </c>
      <c r="E2498" s="305">
        <v>1100</v>
      </c>
      <c r="F2498" s="297" t="s">
        <v>2775</v>
      </c>
      <c r="G2498" s="426" t="s">
        <v>2776</v>
      </c>
      <c r="H2498" s="297" t="s">
        <v>579</v>
      </c>
      <c r="I2498" s="431" t="s">
        <v>2052</v>
      </c>
      <c r="J2498" s="297" t="s">
        <v>1377</v>
      </c>
      <c r="K2498" s="131"/>
      <c r="L2498" s="131"/>
      <c r="M2498" s="130"/>
      <c r="N2498" s="308">
        <v>6</v>
      </c>
      <c r="O2498" s="308">
        <v>6</v>
      </c>
      <c r="P2498" s="307">
        <v>7194</v>
      </c>
      <c r="Q2498" s="308">
        <v>12</v>
      </c>
      <c r="R2498" s="308">
        <v>12</v>
      </c>
    </row>
    <row r="2499" spans="1:18" s="40" customFormat="1" ht="24" x14ac:dyDescent="0.2">
      <c r="A2499" s="316" t="s">
        <v>2048</v>
      </c>
      <c r="B2499" s="295" t="s">
        <v>8075</v>
      </c>
      <c r="C2499" s="297" t="s">
        <v>153</v>
      </c>
      <c r="D2499" s="297" t="s">
        <v>590</v>
      </c>
      <c r="E2499" s="305">
        <v>2000</v>
      </c>
      <c r="F2499" s="297" t="s">
        <v>2779</v>
      </c>
      <c r="G2499" s="426" t="s">
        <v>2780</v>
      </c>
      <c r="H2499" s="297" t="s">
        <v>2153</v>
      </c>
      <c r="I2499" s="431" t="s">
        <v>2059</v>
      </c>
      <c r="J2499" s="297" t="s">
        <v>1377</v>
      </c>
      <c r="K2499" s="131"/>
      <c r="L2499" s="131"/>
      <c r="M2499" s="130"/>
      <c r="N2499" s="308">
        <v>6</v>
      </c>
      <c r="O2499" s="308">
        <v>6</v>
      </c>
      <c r="P2499" s="307">
        <v>7665.16</v>
      </c>
      <c r="Q2499" s="308">
        <v>12</v>
      </c>
      <c r="R2499" s="308">
        <v>12</v>
      </c>
    </row>
    <row r="2500" spans="1:18" s="40" customFormat="1" ht="24" x14ac:dyDescent="0.2">
      <c r="A2500" s="316" t="s">
        <v>2048</v>
      </c>
      <c r="B2500" s="312" t="s">
        <v>8077</v>
      </c>
      <c r="C2500" s="297" t="s">
        <v>153</v>
      </c>
      <c r="D2500" s="297" t="s">
        <v>579</v>
      </c>
      <c r="E2500" s="305">
        <v>2500</v>
      </c>
      <c r="F2500" s="297" t="s">
        <v>2781</v>
      </c>
      <c r="G2500" s="426" t="s">
        <v>2782</v>
      </c>
      <c r="H2500" s="297" t="s">
        <v>579</v>
      </c>
      <c r="I2500" s="431" t="s">
        <v>2052</v>
      </c>
      <c r="J2500" s="297" t="s">
        <v>1377</v>
      </c>
      <c r="K2500" s="131"/>
      <c r="L2500" s="131"/>
      <c r="M2500" s="130"/>
      <c r="N2500" s="308">
        <v>6</v>
      </c>
      <c r="O2500" s="308">
        <v>6</v>
      </c>
      <c r="P2500" s="307">
        <v>16156.5</v>
      </c>
      <c r="Q2500" s="308">
        <v>12</v>
      </c>
      <c r="R2500" s="308">
        <v>12</v>
      </c>
    </row>
    <row r="2501" spans="1:18" s="40" customFormat="1" ht="24" x14ac:dyDescent="0.2">
      <c r="A2501" s="316" t="s">
        <v>2048</v>
      </c>
      <c r="B2501" s="312" t="s">
        <v>8077</v>
      </c>
      <c r="C2501" s="297" t="s">
        <v>153</v>
      </c>
      <c r="D2501" s="297" t="s">
        <v>586</v>
      </c>
      <c r="E2501" s="305">
        <v>4000</v>
      </c>
      <c r="F2501" s="297" t="s">
        <v>3355</v>
      </c>
      <c r="G2501" s="426" t="s">
        <v>3356</v>
      </c>
      <c r="H2501" s="297" t="s">
        <v>586</v>
      </c>
      <c r="I2501" s="297" t="s">
        <v>2059</v>
      </c>
      <c r="J2501" s="297" t="s">
        <v>1377</v>
      </c>
      <c r="K2501" s="131"/>
      <c r="L2501" s="131"/>
      <c r="M2501" s="130"/>
      <c r="N2501" s="308">
        <v>5</v>
      </c>
      <c r="O2501" s="308">
        <v>5</v>
      </c>
      <c r="P2501" s="307">
        <v>20931.5</v>
      </c>
      <c r="Q2501" s="308">
        <v>12</v>
      </c>
      <c r="R2501" s="308">
        <v>12</v>
      </c>
    </row>
    <row r="2502" spans="1:18" s="40" customFormat="1" ht="24" x14ac:dyDescent="0.2">
      <c r="A2502" s="316" t="s">
        <v>2048</v>
      </c>
      <c r="B2502" s="312" t="s">
        <v>8077</v>
      </c>
      <c r="C2502" s="297" t="s">
        <v>153</v>
      </c>
      <c r="D2502" s="297" t="s">
        <v>3301</v>
      </c>
      <c r="E2502" s="305">
        <v>12900</v>
      </c>
      <c r="F2502" s="297" t="s">
        <v>3357</v>
      </c>
      <c r="G2502" s="426" t="s">
        <v>3358</v>
      </c>
      <c r="H2502" s="297" t="s">
        <v>2066</v>
      </c>
      <c r="I2502" s="297" t="s">
        <v>2059</v>
      </c>
      <c r="J2502" s="297" t="s">
        <v>1377</v>
      </c>
      <c r="K2502" s="131"/>
      <c r="L2502" s="131"/>
      <c r="M2502" s="130"/>
      <c r="N2502" s="308">
        <v>3</v>
      </c>
      <c r="O2502" s="308">
        <v>3</v>
      </c>
      <c r="P2502" s="307">
        <v>39258.9</v>
      </c>
      <c r="Q2502" s="308">
        <v>12</v>
      </c>
      <c r="R2502" s="308">
        <v>12</v>
      </c>
    </row>
    <row r="2503" spans="1:18" s="40" customFormat="1" ht="24" x14ac:dyDescent="0.2">
      <c r="A2503" s="316" t="s">
        <v>2048</v>
      </c>
      <c r="B2503" s="312" t="s">
        <v>8077</v>
      </c>
      <c r="C2503" s="297" t="s">
        <v>153</v>
      </c>
      <c r="D2503" s="297" t="s">
        <v>866</v>
      </c>
      <c r="E2503" s="305">
        <v>4000</v>
      </c>
      <c r="F2503" s="297" t="s">
        <v>2783</v>
      </c>
      <c r="G2503" s="426" t="s">
        <v>2784</v>
      </c>
      <c r="H2503" s="297" t="s">
        <v>2106</v>
      </c>
      <c r="I2503" s="431" t="s">
        <v>2059</v>
      </c>
      <c r="J2503" s="297" t="s">
        <v>323</v>
      </c>
      <c r="K2503" s="131"/>
      <c r="L2503" s="131"/>
      <c r="M2503" s="130"/>
      <c r="N2503" s="308">
        <v>2</v>
      </c>
      <c r="O2503" s="308">
        <v>2</v>
      </c>
      <c r="P2503" s="307">
        <v>8414</v>
      </c>
      <c r="Q2503" s="308">
        <v>12</v>
      </c>
      <c r="R2503" s="308">
        <v>12</v>
      </c>
    </row>
    <row r="2504" spans="1:18" s="40" customFormat="1" ht="24" x14ac:dyDescent="0.2">
      <c r="A2504" s="316" t="s">
        <v>2048</v>
      </c>
      <c r="B2504" s="312" t="s">
        <v>8077</v>
      </c>
      <c r="C2504" s="297" t="s">
        <v>153</v>
      </c>
      <c r="D2504" s="297" t="s">
        <v>648</v>
      </c>
      <c r="E2504" s="305">
        <v>2500</v>
      </c>
      <c r="F2504" s="297" t="s">
        <v>2785</v>
      </c>
      <c r="G2504" s="426" t="s">
        <v>2786</v>
      </c>
      <c r="H2504" s="297" t="s">
        <v>2111</v>
      </c>
      <c r="I2504" s="297" t="s">
        <v>2137</v>
      </c>
      <c r="J2504" s="297" t="s">
        <v>2111</v>
      </c>
      <c r="K2504" s="131"/>
      <c r="L2504" s="131"/>
      <c r="M2504" s="130"/>
      <c r="N2504" s="308">
        <v>1</v>
      </c>
      <c r="O2504" s="308">
        <v>1</v>
      </c>
      <c r="P2504" s="307">
        <v>2725</v>
      </c>
      <c r="Q2504" s="308">
        <v>12</v>
      </c>
      <c r="R2504" s="308">
        <v>12</v>
      </c>
    </row>
    <row r="2505" spans="1:18" s="40" customFormat="1" ht="24" x14ac:dyDescent="0.2">
      <c r="A2505" s="316" t="s">
        <v>2048</v>
      </c>
      <c r="B2505" s="312" t="s">
        <v>8077</v>
      </c>
      <c r="C2505" s="297" t="s">
        <v>153</v>
      </c>
      <c r="D2505" s="297" t="s">
        <v>579</v>
      </c>
      <c r="E2505" s="305">
        <v>2500</v>
      </c>
      <c r="F2505" s="297" t="s">
        <v>2787</v>
      </c>
      <c r="G2505" s="426" t="s">
        <v>2788</v>
      </c>
      <c r="H2505" s="297" t="s">
        <v>579</v>
      </c>
      <c r="I2505" s="431" t="s">
        <v>2052</v>
      </c>
      <c r="J2505" s="297" t="s">
        <v>1377</v>
      </c>
      <c r="K2505" s="131"/>
      <c r="L2505" s="131"/>
      <c r="M2505" s="130"/>
      <c r="N2505" s="308">
        <v>6</v>
      </c>
      <c r="O2505" s="308">
        <v>6</v>
      </c>
      <c r="P2505" s="307">
        <v>16156.5</v>
      </c>
      <c r="Q2505" s="308">
        <v>12</v>
      </c>
      <c r="R2505" s="308">
        <v>12</v>
      </c>
    </row>
    <row r="2506" spans="1:18" s="40" customFormat="1" ht="24" x14ac:dyDescent="0.2">
      <c r="A2506" s="316" t="s">
        <v>2048</v>
      </c>
      <c r="B2506" s="295" t="s">
        <v>8075</v>
      </c>
      <c r="C2506" s="297" t="s">
        <v>153</v>
      </c>
      <c r="D2506" s="297" t="s">
        <v>590</v>
      </c>
      <c r="E2506" s="305">
        <v>2000</v>
      </c>
      <c r="F2506" s="297" t="s">
        <v>2789</v>
      </c>
      <c r="G2506" s="426" t="s">
        <v>2790</v>
      </c>
      <c r="H2506" s="297" t="s">
        <v>2153</v>
      </c>
      <c r="I2506" s="431" t="s">
        <v>2059</v>
      </c>
      <c r="J2506" s="297">
        <v>0</v>
      </c>
      <c r="K2506" s="131"/>
      <c r="L2506" s="131"/>
      <c r="M2506" s="130"/>
      <c r="N2506" s="308">
        <v>6</v>
      </c>
      <c r="O2506" s="308">
        <v>6</v>
      </c>
      <c r="P2506" s="307">
        <v>13080</v>
      </c>
      <c r="Q2506" s="308">
        <v>12</v>
      </c>
      <c r="R2506" s="308">
        <v>12</v>
      </c>
    </row>
    <row r="2507" spans="1:18" s="40" customFormat="1" ht="24" x14ac:dyDescent="0.2">
      <c r="A2507" s="316" t="s">
        <v>2048</v>
      </c>
      <c r="B2507" s="295" t="s">
        <v>8075</v>
      </c>
      <c r="C2507" s="297" t="s">
        <v>153</v>
      </c>
      <c r="D2507" s="297" t="s">
        <v>655</v>
      </c>
      <c r="E2507" s="305">
        <v>930</v>
      </c>
      <c r="F2507" s="297" t="s">
        <v>2795</v>
      </c>
      <c r="G2507" s="426" t="s">
        <v>2796</v>
      </c>
      <c r="H2507" s="297" t="s">
        <v>579</v>
      </c>
      <c r="I2507" s="431" t="s">
        <v>2052</v>
      </c>
      <c r="J2507" s="297" t="s">
        <v>1377</v>
      </c>
      <c r="K2507" s="131"/>
      <c r="L2507" s="131"/>
      <c r="M2507" s="130"/>
      <c r="N2507" s="308">
        <v>6</v>
      </c>
      <c r="O2507" s="308">
        <v>6</v>
      </c>
      <c r="P2507" s="307">
        <v>6099.3</v>
      </c>
      <c r="Q2507" s="308">
        <v>12</v>
      </c>
      <c r="R2507" s="308">
        <v>12</v>
      </c>
    </row>
    <row r="2508" spans="1:18" s="40" customFormat="1" ht="24" x14ac:dyDescent="0.2">
      <c r="A2508" s="316" t="s">
        <v>2048</v>
      </c>
      <c r="B2508" s="295" t="s">
        <v>8075</v>
      </c>
      <c r="C2508" s="297" t="s">
        <v>153</v>
      </c>
      <c r="D2508" s="297" t="s">
        <v>2162</v>
      </c>
      <c r="E2508" s="305">
        <v>1800</v>
      </c>
      <c r="F2508" s="297" t="s">
        <v>2797</v>
      </c>
      <c r="G2508" s="426" t="s">
        <v>2798</v>
      </c>
      <c r="H2508" s="297" t="s">
        <v>665</v>
      </c>
      <c r="I2508" s="431" t="s">
        <v>2059</v>
      </c>
      <c r="J2508" s="297" t="s">
        <v>314</v>
      </c>
      <c r="K2508" s="131"/>
      <c r="L2508" s="131"/>
      <c r="M2508" s="130"/>
      <c r="N2508" s="308">
        <v>1</v>
      </c>
      <c r="O2508" s="308">
        <v>1</v>
      </c>
      <c r="P2508" s="307">
        <v>1962</v>
      </c>
      <c r="Q2508" s="308">
        <v>12</v>
      </c>
      <c r="R2508" s="308">
        <v>12</v>
      </c>
    </row>
    <row r="2509" spans="1:18" s="40" customFormat="1" ht="24" x14ac:dyDescent="0.2">
      <c r="A2509" s="316" t="s">
        <v>2048</v>
      </c>
      <c r="B2509" s="295" t="s">
        <v>8075</v>
      </c>
      <c r="C2509" s="297" t="s">
        <v>153</v>
      </c>
      <c r="D2509" s="297" t="s">
        <v>2162</v>
      </c>
      <c r="E2509" s="305">
        <v>1800</v>
      </c>
      <c r="F2509" s="297" t="s">
        <v>2797</v>
      </c>
      <c r="G2509" s="426" t="s">
        <v>3359</v>
      </c>
      <c r="H2509" s="297" t="s">
        <v>665</v>
      </c>
      <c r="I2509" s="431" t="s">
        <v>2059</v>
      </c>
      <c r="J2509" s="297" t="s">
        <v>314</v>
      </c>
      <c r="K2509" s="131"/>
      <c r="L2509" s="131"/>
      <c r="M2509" s="130"/>
      <c r="N2509" s="308">
        <v>5</v>
      </c>
      <c r="O2509" s="308">
        <v>5</v>
      </c>
      <c r="P2509" s="307">
        <v>9810</v>
      </c>
      <c r="Q2509" s="308">
        <v>12</v>
      </c>
      <c r="R2509" s="308">
        <v>12</v>
      </c>
    </row>
    <row r="2510" spans="1:18" s="40" customFormat="1" ht="24" x14ac:dyDescent="0.2">
      <c r="A2510" s="316" t="s">
        <v>2048</v>
      </c>
      <c r="B2510" s="312" t="s">
        <v>8077</v>
      </c>
      <c r="C2510" s="297" t="s">
        <v>153</v>
      </c>
      <c r="D2510" s="297" t="s">
        <v>682</v>
      </c>
      <c r="E2510" s="305">
        <v>8000</v>
      </c>
      <c r="F2510" s="297" t="s">
        <v>2799</v>
      </c>
      <c r="G2510" s="426" t="s">
        <v>2800</v>
      </c>
      <c r="H2510" s="297" t="s">
        <v>2066</v>
      </c>
      <c r="I2510" s="431" t="s">
        <v>2059</v>
      </c>
      <c r="J2510" s="297" t="s">
        <v>1377</v>
      </c>
      <c r="K2510" s="131"/>
      <c r="L2510" s="131"/>
      <c r="M2510" s="130"/>
      <c r="N2510" s="308">
        <v>6</v>
      </c>
      <c r="O2510" s="308">
        <v>6</v>
      </c>
      <c r="P2510" s="307">
        <v>49159.199999999997</v>
      </c>
      <c r="Q2510" s="308">
        <v>12</v>
      </c>
      <c r="R2510" s="308">
        <v>12</v>
      </c>
    </row>
    <row r="2511" spans="1:18" s="40" customFormat="1" ht="24" x14ac:dyDescent="0.2">
      <c r="A2511" s="316" t="s">
        <v>2048</v>
      </c>
      <c r="B2511" s="312" t="s">
        <v>8077</v>
      </c>
      <c r="C2511" s="297" t="s">
        <v>153</v>
      </c>
      <c r="D2511" s="297" t="s">
        <v>2053</v>
      </c>
      <c r="E2511" s="305">
        <v>1500</v>
      </c>
      <c r="F2511" s="297" t="s">
        <v>2803</v>
      </c>
      <c r="G2511" s="426" t="s">
        <v>2804</v>
      </c>
      <c r="H2511" s="297" t="s">
        <v>579</v>
      </c>
      <c r="I2511" s="431" t="s">
        <v>2052</v>
      </c>
      <c r="J2511" s="297" t="s">
        <v>1377</v>
      </c>
      <c r="K2511" s="131"/>
      <c r="L2511" s="131"/>
      <c r="M2511" s="130"/>
      <c r="N2511" s="308">
        <v>1</v>
      </c>
      <c r="O2511" s="308">
        <v>1</v>
      </c>
      <c r="P2511" s="307">
        <v>210.97000000000003</v>
      </c>
      <c r="Q2511" s="308">
        <v>12</v>
      </c>
      <c r="R2511" s="308">
        <v>12</v>
      </c>
    </row>
    <row r="2512" spans="1:18" s="40" customFormat="1" ht="24" x14ac:dyDescent="0.2">
      <c r="A2512" s="316" t="s">
        <v>2048</v>
      </c>
      <c r="B2512" s="312" t="s">
        <v>8077</v>
      </c>
      <c r="C2512" s="297" t="s">
        <v>153</v>
      </c>
      <c r="D2512" s="297" t="s">
        <v>648</v>
      </c>
      <c r="E2512" s="305">
        <v>2500</v>
      </c>
      <c r="F2512" s="297" t="s">
        <v>2805</v>
      </c>
      <c r="G2512" s="426" t="s">
        <v>2806</v>
      </c>
      <c r="H2512" s="297" t="s">
        <v>2111</v>
      </c>
      <c r="I2512" s="297" t="s">
        <v>2137</v>
      </c>
      <c r="J2512" s="297" t="s">
        <v>2111</v>
      </c>
      <c r="K2512" s="131"/>
      <c r="L2512" s="131"/>
      <c r="M2512" s="130"/>
      <c r="N2512" s="308">
        <v>6</v>
      </c>
      <c r="O2512" s="308">
        <v>6</v>
      </c>
      <c r="P2512" s="307">
        <v>16156.5</v>
      </c>
      <c r="Q2512" s="308">
        <v>12</v>
      </c>
      <c r="R2512" s="308">
        <v>12</v>
      </c>
    </row>
    <row r="2513" spans="1:18" s="40" customFormat="1" ht="24" x14ac:dyDescent="0.2">
      <c r="A2513" s="316" t="s">
        <v>2048</v>
      </c>
      <c r="B2513" s="312" t="s">
        <v>8077</v>
      </c>
      <c r="C2513" s="297" t="s">
        <v>153</v>
      </c>
      <c r="D2513" s="297" t="s">
        <v>682</v>
      </c>
      <c r="E2513" s="305">
        <v>8000</v>
      </c>
      <c r="F2513" s="297" t="s">
        <v>3360</v>
      </c>
      <c r="G2513" s="426" t="s">
        <v>3361</v>
      </c>
      <c r="H2513" s="297" t="s">
        <v>2066</v>
      </c>
      <c r="I2513" s="297" t="s">
        <v>2059</v>
      </c>
      <c r="J2513" s="297" t="s">
        <v>1377</v>
      </c>
      <c r="K2513" s="131"/>
      <c r="L2513" s="131"/>
      <c r="M2513" s="130"/>
      <c r="N2513" s="308">
        <v>4</v>
      </c>
      <c r="O2513" s="308">
        <v>4</v>
      </c>
      <c r="P2513" s="307">
        <v>32745.200000000001</v>
      </c>
      <c r="Q2513" s="308">
        <v>12</v>
      </c>
      <c r="R2513" s="308">
        <v>12</v>
      </c>
    </row>
    <row r="2514" spans="1:18" s="40" customFormat="1" ht="24" x14ac:dyDescent="0.2">
      <c r="A2514" s="316" t="s">
        <v>2048</v>
      </c>
      <c r="B2514" s="295" t="s">
        <v>8075</v>
      </c>
      <c r="C2514" s="297" t="s">
        <v>153</v>
      </c>
      <c r="D2514" s="297" t="s">
        <v>2150</v>
      </c>
      <c r="E2514" s="305">
        <v>2500</v>
      </c>
      <c r="F2514" s="297" t="s">
        <v>2811</v>
      </c>
      <c r="G2514" s="426" t="s">
        <v>2812</v>
      </c>
      <c r="H2514" s="297" t="s">
        <v>656</v>
      </c>
      <c r="I2514" s="431" t="s">
        <v>2059</v>
      </c>
      <c r="J2514" s="297" t="s">
        <v>1377</v>
      </c>
      <c r="K2514" s="131"/>
      <c r="L2514" s="131"/>
      <c r="M2514" s="130"/>
      <c r="N2514" s="308">
        <v>6</v>
      </c>
      <c r="O2514" s="308">
        <v>6</v>
      </c>
      <c r="P2514" s="307">
        <v>16156.5</v>
      </c>
      <c r="Q2514" s="308">
        <v>12</v>
      </c>
      <c r="R2514" s="308">
        <v>12</v>
      </c>
    </row>
    <row r="2515" spans="1:18" s="40" customFormat="1" ht="24" x14ac:dyDescent="0.2">
      <c r="A2515" s="316" t="s">
        <v>2048</v>
      </c>
      <c r="B2515" s="295" t="s">
        <v>8075</v>
      </c>
      <c r="C2515" s="297" t="s">
        <v>153</v>
      </c>
      <c r="D2515" s="297" t="s">
        <v>586</v>
      </c>
      <c r="E2515" s="305">
        <v>2100</v>
      </c>
      <c r="F2515" s="297" t="s">
        <v>2813</v>
      </c>
      <c r="G2515" s="426" t="s">
        <v>2814</v>
      </c>
      <c r="H2515" s="297" t="s">
        <v>586</v>
      </c>
      <c r="I2515" s="431" t="s">
        <v>2059</v>
      </c>
      <c r="J2515" s="297" t="s">
        <v>1377</v>
      </c>
      <c r="K2515" s="131"/>
      <c r="L2515" s="131"/>
      <c r="M2515" s="130"/>
      <c r="N2515" s="308">
        <v>6</v>
      </c>
      <c r="O2515" s="308">
        <v>6</v>
      </c>
      <c r="P2515" s="307">
        <v>13720.5</v>
      </c>
      <c r="Q2515" s="308">
        <v>12</v>
      </c>
      <c r="R2515" s="308">
        <v>12</v>
      </c>
    </row>
    <row r="2516" spans="1:18" s="40" customFormat="1" ht="24" x14ac:dyDescent="0.2">
      <c r="A2516" s="316" t="s">
        <v>2048</v>
      </c>
      <c r="B2516" s="295" t="s">
        <v>8075</v>
      </c>
      <c r="C2516" s="297" t="s">
        <v>153</v>
      </c>
      <c r="D2516" s="297" t="s">
        <v>648</v>
      </c>
      <c r="E2516" s="305">
        <v>1200</v>
      </c>
      <c r="F2516" s="297" t="s">
        <v>2817</v>
      </c>
      <c r="G2516" s="426" t="s">
        <v>2818</v>
      </c>
      <c r="H2516" s="297" t="s">
        <v>2111</v>
      </c>
      <c r="I2516" s="431" t="s">
        <v>2137</v>
      </c>
      <c r="J2516" s="297">
        <v>0</v>
      </c>
      <c r="K2516" s="131"/>
      <c r="L2516" s="131"/>
      <c r="M2516" s="130"/>
      <c r="N2516" s="308">
        <v>5</v>
      </c>
      <c r="O2516" s="308">
        <v>5</v>
      </c>
      <c r="P2516" s="307">
        <v>5711.35</v>
      </c>
      <c r="Q2516" s="308">
        <v>12</v>
      </c>
      <c r="R2516" s="308">
        <v>12</v>
      </c>
    </row>
    <row r="2517" spans="1:18" s="40" customFormat="1" ht="24" x14ac:dyDescent="0.2">
      <c r="A2517" s="316" t="s">
        <v>2048</v>
      </c>
      <c r="B2517" s="312" t="s">
        <v>8077</v>
      </c>
      <c r="C2517" s="297" t="s">
        <v>153</v>
      </c>
      <c r="D2517" s="297" t="s">
        <v>682</v>
      </c>
      <c r="E2517" s="305">
        <v>8000</v>
      </c>
      <c r="F2517" s="297" t="s">
        <v>2819</v>
      </c>
      <c r="G2517" s="426" t="s">
        <v>2820</v>
      </c>
      <c r="H2517" s="297" t="s">
        <v>2066</v>
      </c>
      <c r="I2517" s="431" t="s">
        <v>2059</v>
      </c>
      <c r="J2517" s="297" t="s">
        <v>1377</v>
      </c>
      <c r="K2517" s="131"/>
      <c r="L2517" s="131"/>
      <c r="M2517" s="130"/>
      <c r="N2517" s="308">
        <v>6</v>
      </c>
      <c r="O2517" s="308">
        <v>6</v>
      </c>
      <c r="P2517" s="307">
        <v>49159.199999999997</v>
      </c>
      <c r="Q2517" s="308">
        <v>12</v>
      </c>
      <c r="R2517" s="308">
        <v>12</v>
      </c>
    </row>
    <row r="2518" spans="1:18" s="40" customFormat="1" ht="24" x14ac:dyDescent="0.2">
      <c r="A2518" s="316" t="s">
        <v>2048</v>
      </c>
      <c r="B2518" s="312" t="s">
        <v>8077</v>
      </c>
      <c r="C2518" s="297" t="s">
        <v>153</v>
      </c>
      <c r="D2518" s="297" t="s">
        <v>648</v>
      </c>
      <c r="E2518" s="305">
        <v>2500</v>
      </c>
      <c r="F2518" s="297" t="s">
        <v>2821</v>
      </c>
      <c r="G2518" s="426" t="s">
        <v>2822</v>
      </c>
      <c r="H2518" s="297" t="s">
        <v>1050</v>
      </c>
      <c r="I2518" s="431" t="s">
        <v>2059</v>
      </c>
      <c r="J2518" s="297" t="s">
        <v>1377</v>
      </c>
      <c r="K2518" s="131"/>
      <c r="L2518" s="131"/>
      <c r="M2518" s="130"/>
      <c r="N2518" s="308">
        <v>6</v>
      </c>
      <c r="O2518" s="308">
        <v>6</v>
      </c>
      <c r="P2518" s="307">
        <v>15909.18</v>
      </c>
      <c r="Q2518" s="308">
        <v>12</v>
      </c>
      <c r="R2518" s="308">
        <v>12</v>
      </c>
    </row>
    <row r="2519" spans="1:18" s="40" customFormat="1" ht="24" x14ac:dyDescent="0.2">
      <c r="A2519" s="316" t="s">
        <v>2048</v>
      </c>
      <c r="B2519" s="295" t="s">
        <v>8075</v>
      </c>
      <c r="C2519" s="297" t="s">
        <v>153</v>
      </c>
      <c r="D2519" s="297" t="s">
        <v>597</v>
      </c>
      <c r="E2519" s="305">
        <v>2000</v>
      </c>
      <c r="F2519" s="297" t="s">
        <v>2823</v>
      </c>
      <c r="G2519" s="426" t="s">
        <v>2824</v>
      </c>
      <c r="H2519" s="297" t="s">
        <v>2088</v>
      </c>
      <c r="I2519" s="431" t="s">
        <v>2059</v>
      </c>
      <c r="J2519" s="297" t="s">
        <v>1377</v>
      </c>
      <c r="K2519" s="131"/>
      <c r="L2519" s="131"/>
      <c r="M2519" s="130"/>
      <c r="N2519" s="308">
        <v>6</v>
      </c>
      <c r="O2519" s="308">
        <v>6</v>
      </c>
      <c r="P2519" s="307">
        <v>13080</v>
      </c>
      <c r="Q2519" s="308">
        <v>12</v>
      </c>
      <c r="R2519" s="308">
        <v>12</v>
      </c>
    </row>
    <row r="2520" spans="1:18" s="40" customFormat="1" ht="24" x14ac:dyDescent="0.2">
      <c r="A2520" s="316" t="s">
        <v>2048</v>
      </c>
      <c r="B2520" s="312" t="s">
        <v>8077</v>
      </c>
      <c r="C2520" s="297" t="s">
        <v>153</v>
      </c>
      <c r="D2520" s="297" t="s">
        <v>2088</v>
      </c>
      <c r="E2520" s="305">
        <v>6000</v>
      </c>
      <c r="F2520" s="297" t="s">
        <v>2825</v>
      </c>
      <c r="G2520" s="426" t="s">
        <v>2826</v>
      </c>
      <c r="H2520" s="297" t="s">
        <v>2088</v>
      </c>
      <c r="I2520" s="431" t="s">
        <v>2059</v>
      </c>
      <c r="J2520" s="297" t="s">
        <v>1377</v>
      </c>
      <c r="K2520" s="131"/>
      <c r="L2520" s="131"/>
      <c r="M2520" s="130"/>
      <c r="N2520" s="308">
        <v>6</v>
      </c>
      <c r="O2520" s="308">
        <v>6</v>
      </c>
      <c r="P2520" s="307">
        <v>35159.199999999997</v>
      </c>
      <c r="Q2520" s="308">
        <v>12</v>
      </c>
      <c r="R2520" s="308">
        <v>12</v>
      </c>
    </row>
    <row r="2521" spans="1:18" s="40" customFormat="1" ht="24" x14ac:dyDescent="0.2">
      <c r="A2521" s="316" t="s">
        <v>2048</v>
      </c>
      <c r="B2521" s="312" t="s">
        <v>8077</v>
      </c>
      <c r="C2521" s="297" t="s">
        <v>153</v>
      </c>
      <c r="D2521" s="297" t="s">
        <v>682</v>
      </c>
      <c r="E2521" s="305">
        <v>8000</v>
      </c>
      <c r="F2521" s="297" t="s">
        <v>3362</v>
      </c>
      <c r="G2521" s="426" t="s">
        <v>3363</v>
      </c>
      <c r="H2521" s="297" t="s">
        <v>2066</v>
      </c>
      <c r="I2521" s="297" t="s">
        <v>2059</v>
      </c>
      <c r="J2521" s="297" t="s">
        <v>1377</v>
      </c>
      <c r="K2521" s="131"/>
      <c r="L2521" s="131"/>
      <c r="M2521" s="130"/>
      <c r="N2521" s="308">
        <v>4</v>
      </c>
      <c r="O2521" s="308">
        <v>4</v>
      </c>
      <c r="P2521" s="307">
        <v>32745.200000000001</v>
      </c>
      <c r="Q2521" s="308">
        <v>12</v>
      </c>
      <c r="R2521" s="308">
        <v>12</v>
      </c>
    </row>
    <row r="2522" spans="1:18" s="40" customFormat="1" ht="24" x14ac:dyDescent="0.2">
      <c r="A2522" s="316" t="s">
        <v>2048</v>
      </c>
      <c r="B2522" s="312" t="s">
        <v>8077</v>
      </c>
      <c r="C2522" s="297" t="s">
        <v>153</v>
      </c>
      <c r="D2522" s="297" t="s">
        <v>2088</v>
      </c>
      <c r="E2522" s="305">
        <v>4000</v>
      </c>
      <c r="F2522" s="297" t="s">
        <v>2834</v>
      </c>
      <c r="G2522" s="426" t="s">
        <v>2835</v>
      </c>
      <c r="H2522" s="297" t="s">
        <v>2088</v>
      </c>
      <c r="I2522" s="431" t="s">
        <v>2059</v>
      </c>
      <c r="J2522" s="297" t="s">
        <v>1377</v>
      </c>
      <c r="K2522" s="131"/>
      <c r="L2522" s="131"/>
      <c r="M2522" s="130"/>
      <c r="N2522" s="308">
        <v>6</v>
      </c>
      <c r="O2522" s="308">
        <v>6</v>
      </c>
      <c r="P2522" s="307">
        <v>25159.200000000001</v>
      </c>
      <c r="Q2522" s="308">
        <v>12</v>
      </c>
      <c r="R2522" s="308">
        <v>12</v>
      </c>
    </row>
    <row r="2523" spans="1:18" s="40" customFormat="1" ht="24" x14ac:dyDescent="0.2">
      <c r="A2523" s="316" t="s">
        <v>2048</v>
      </c>
      <c r="B2523" s="312" t="s">
        <v>8077</v>
      </c>
      <c r="C2523" s="297" t="s">
        <v>153</v>
      </c>
      <c r="D2523" s="297" t="s">
        <v>586</v>
      </c>
      <c r="E2523" s="305">
        <v>4000</v>
      </c>
      <c r="F2523" s="297" t="s">
        <v>2836</v>
      </c>
      <c r="G2523" s="426" t="s">
        <v>2837</v>
      </c>
      <c r="H2523" s="297" t="s">
        <v>586</v>
      </c>
      <c r="I2523" s="431" t="s">
        <v>2059</v>
      </c>
      <c r="J2523" s="297" t="s">
        <v>1377</v>
      </c>
      <c r="K2523" s="131"/>
      <c r="L2523" s="131"/>
      <c r="M2523" s="130"/>
      <c r="N2523" s="308">
        <v>2</v>
      </c>
      <c r="O2523" s="308">
        <v>2</v>
      </c>
      <c r="P2523" s="307">
        <v>8414</v>
      </c>
      <c r="Q2523" s="308">
        <v>12</v>
      </c>
      <c r="R2523" s="308">
        <v>12</v>
      </c>
    </row>
    <row r="2524" spans="1:18" s="40" customFormat="1" ht="24" x14ac:dyDescent="0.2">
      <c r="A2524" s="316" t="s">
        <v>2048</v>
      </c>
      <c r="B2524" s="295" t="s">
        <v>8075</v>
      </c>
      <c r="C2524" s="297" t="s">
        <v>153</v>
      </c>
      <c r="D2524" s="297" t="s">
        <v>648</v>
      </c>
      <c r="E2524" s="305">
        <v>1100</v>
      </c>
      <c r="F2524" s="297" t="s">
        <v>2840</v>
      </c>
      <c r="G2524" s="426" t="s">
        <v>2841</v>
      </c>
      <c r="H2524" s="297" t="s">
        <v>2111</v>
      </c>
      <c r="I2524" s="431" t="s">
        <v>2137</v>
      </c>
      <c r="J2524" s="297">
        <v>0</v>
      </c>
      <c r="K2524" s="131"/>
      <c r="L2524" s="131"/>
      <c r="M2524" s="130"/>
      <c r="N2524" s="308">
        <v>6</v>
      </c>
      <c r="O2524" s="308">
        <v>6</v>
      </c>
      <c r="P2524" s="307">
        <v>7194</v>
      </c>
      <c r="Q2524" s="308">
        <v>12</v>
      </c>
      <c r="R2524" s="308">
        <v>12</v>
      </c>
    </row>
    <row r="2525" spans="1:18" s="40" customFormat="1" ht="24" x14ac:dyDescent="0.2">
      <c r="A2525" s="316" t="s">
        <v>2048</v>
      </c>
      <c r="B2525" s="295" t="s">
        <v>8075</v>
      </c>
      <c r="C2525" s="297" t="s">
        <v>153</v>
      </c>
      <c r="D2525" s="297" t="s">
        <v>586</v>
      </c>
      <c r="E2525" s="305">
        <v>2500</v>
      </c>
      <c r="F2525" s="297" t="s">
        <v>2842</v>
      </c>
      <c r="G2525" s="426" t="s">
        <v>2843</v>
      </c>
      <c r="H2525" s="297" t="s">
        <v>586</v>
      </c>
      <c r="I2525" s="431" t="s">
        <v>2059</v>
      </c>
      <c r="J2525" s="297" t="s">
        <v>1377</v>
      </c>
      <c r="K2525" s="131"/>
      <c r="L2525" s="131"/>
      <c r="M2525" s="130"/>
      <c r="N2525" s="308">
        <v>6</v>
      </c>
      <c r="O2525" s="308">
        <v>6</v>
      </c>
      <c r="P2525" s="307">
        <v>16067.21</v>
      </c>
      <c r="Q2525" s="308">
        <v>12</v>
      </c>
      <c r="R2525" s="308">
        <v>12</v>
      </c>
    </row>
    <row r="2526" spans="1:18" s="40" customFormat="1" ht="24" x14ac:dyDescent="0.2">
      <c r="A2526" s="316" t="s">
        <v>2048</v>
      </c>
      <c r="B2526" s="312" t="s">
        <v>8077</v>
      </c>
      <c r="C2526" s="297" t="s">
        <v>153</v>
      </c>
      <c r="D2526" s="297" t="s">
        <v>682</v>
      </c>
      <c r="E2526" s="305">
        <v>8000</v>
      </c>
      <c r="F2526" s="297" t="s">
        <v>2844</v>
      </c>
      <c r="G2526" s="426" t="s">
        <v>2845</v>
      </c>
      <c r="H2526" s="297" t="s">
        <v>2066</v>
      </c>
      <c r="I2526" s="431" t="s">
        <v>2059</v>
      </c>
      <c r="J2526" s="297" t="s">
        <v>1377</v>
      </c>
      <c r="K2526" s="131"/>
      <c r="L2526" s="131"/>
      <c r="M2526" s="130"/>
      <c r="N2526" s="308">
        <v>3</v>
      </c>
      <c r="O2526" s="308">
        <v>3</v>
      </c>
      <c r="P2526" s="307">
        <v>24600.3</v>
      </c>
      <c r="Q2526" s="308">
        <v>12</v>
      </c>
      <c r="R2526" s="308">
        <v>12</v>
      </c>
    </row>
    <row r="2527" spans="1:18" s="40" customFormat="1" ht="24" x14ac:dyDescent="0.2">
      <c r="A2527" s="316" t="s">
        <v>2048</v>
      </c>
      <c r="B2527" s="295" t="s">
        <v>8075</v>
      </c>
      <c r="C2527" s="297" t="s">
        <v>153</v>
      </c>
      <c r="D2527" s="297" t="s">
        <v>2150</v>
      </c>
      <c r="E2527" s="305">
        <v>2000</v>
      </c>
      <c r="F2527" s="297" t="s">
        <v>2846</v>
      </c>
      <c r="G2527" s="426" t="s">
        <v>2847</v>
      </c>
      <c r="H2527" s="297" t="s">
        <v>2644</v>
      </c>
      <c r="I2527" s="431" t="s">
        <v>2059</v>
      </c>
      <c r="J2527" s="297" t="s">
        <v>314</v>
      </c>
      <c r="K2527" s="131"/>
      <c r="L2527" s="131"/>
      <c r="M2527" s="130"/>
      <c r="N2527" s="308">
        <v>6</v>
      </c>
      <c r="O2527" s="308">
        <v>6</v>
      </c>
      <c r="P2527" s="307">
        <v>13002.14</v>
      </c>
      <c r="Q2527" s="308">
        <v>12</v>
      </c>
      <c r="R2527" s="308">
        <v>12</v>
      </c>
    </row>
    <row r="2528" spans="1:18" s="40" customFormat="1" ht="24" x14ac:dyDescent="0.2">
      <c r="A2528" s="316" t="s">
        <v>2048</v>
      </c>
      <c r="B2528" s="295" t="s">
        <v>8075</v>
      </c>
      <c r="C2528" s="297" t="s">
        <v>153</v>
      </c>
      <c r="D2528" s="297" t="s">
        <v>2088</v>
      </c>
      <c r="E2528" s="305">
        <v>2100</v>
      </c>
      <c r="F2528" s="297" t="s">
        <v>2852</v>
      </c>
      <c r="G2528" s="426" t="s">
        <v>2853</v>
      </c>
      <c r="H2528" s="297" t="s">
        <v>2088</v>
      </c>
      <c r="I2528" s="431" t="s">
        <v>2059</v>
      </c>
      <c r="J2528" s="297" t="s">
        <v>1377</v>
      </c>
      <c r="K2528" s="131"/>
      <c r="L2528" s="131"/>
      <c r="M2528" s="130"/>
      <c r="N2528" s="308">
        <v>6</v>
      </c>
      <c r="O2528" s="308">
        <v>6</v>
      </c>
      <c r="P2528" s="307">
        <v>13720.5</v>
      </c>
      <c r="Q2528" s="308">
        <v>12</v>
      </c>
      <c r="R2528" s="308">
        <v>12</v>
      </c>
    </row>
    <row r="2529" spans="1:18" s="40" customFormat="1" ht="24" x14ac:dyDescent="0.2">
      <c r="A2529" s="316" t="s">
        <v>2048</v>
      </c>
      <c r="B2529" s="312" t="s">
        <v>8077</v>
      </c>
      <c r="C2529" s="297" t="s">
        <v>153</v>
      </c>
      <c r="D2529" s="297" t="s">
        <v>2053</v>
      </c>
      <c r="E2529" s="305">
        <v>1500</v>
      </c>
      <c r="F2529" s="297" t="s">
        <v>2858</v>
      </c>
      <c r="G2529" s="426" t="s">
        <v>2859</v>
      </c>
      <c r="H2529" s="297" t="s">
        <v>579</v>
      </c>
      <c r="I2529" s="431" t="s">
        <v>2052</v>
      </c>
      <c r="J2529" s="297" t="s">
        <v>1377</v>
      </c>
      <c r="K2529" s="131"/>
      <c r="L2529" s="131"/>
      <c r="M2529" s="130"/>
      <c r="N2529" s="308">
        <v>2</v>
      </c>
      <c r="O2529" s="308">
        <v>2</v>
      </c>
      <c r="P2529" s="307">
        <v>3270</v>
      </c>
      <c r="Q2529" s="308">
        <v>12</v>
      </c>
      <c r="R2529" s="308">
        <v>12</v>
      </c>
    </row>
    <row r="2530" spans="1:18" s="40" customFormat="1" ht="24" x14ac:dyDescent="0.2">
      <c r="A2530" s="316" t="s">
        <v>2048</v>
      </c>
      <c r="B2530" s="312" t="s">
        <v>8077</v>
      </c>
      <c r="C2530" s="297" t="s">
        <v>153</v>
      </c>
      <c r="D2530" s="297" t="s">
        <v>690</v>
      </c>
      <c r="E2530" s="305">
        <v>4000</v>
      </c>
      <c r="F2530" s="297" t="s">
        <v>3364</v>
      </c>
      <c r="G2530" s="426" t="s">
        <v>3365</v>
      </c>
      <c r="H2530" s="297" t="s">
        <v>690</v>
      </c>
      <c r="I2530" s="297" t="s">
        <v>2059</v>
      </c>
      <c r="J2530" s="297" t="s">
        <v>1377</v>
      </c>
      <c r="K2530" s="131"/>
      <c r="L2530" s="131"/>
      <c r="M2530" s="130"/>
      <c r="N2530" s="308">
        <v>2</v>
      </c>
      <c r="O2530" s="308">
        <v>2</v>
      </c>
      <c r="P2530" s="307">
        <v>8372.6</v>
      </c>
      <c r="Q2530" s="308">
        <v>12</v>
      </c>
      <c r="R2530" s="308">
        <v>12</v>
      </c>
    </row>
    <row r="2531" spans="1:18" s="40" customFormat="1" ht="24" x14ac:dyDescent="0.2">
      <c r="A2531" s="316" t="s">
        <v>2048</v>
      </c>
      <c r="B2531" s="295" t="s">
        <v>8075</v>
      </c>
      <c r="C2531" s="297" t="s">
        <v>153</v>
      </c>
      <c r="D2531" s="297" t="s">
        <v>579</v>
      </c>
      <c r="E2531" s="305">
        <v>2040</v>
      </c>
      <c r="F2531" s="297" t="s">
        <v>2861</v>
      </c>
      <c r="G2531" s="426" t="s">
        <v>2862</v>
      </c>
      <c r="H2531" s="297" t="s">
        <v>579</v>
      </c>
      <c r="I2531" s="297" t="s">
        <v>2052</v>
      </c>
      <c r="J2531" s="297" t="s">
        <v>1377</v>
      </c>
      <c r="K2531" s="131"/>
      <c r="L2531" s="131"/>
      <c r="M2531" s="130"/>
      <c r="N2531" s="308">
        <v>2</v>
      </c>
      <c r="O2531" s="308">
        <v>2</v>
      </c>
      <c r="P2531" s="307">
        <v>4447.2</v>
      </c>
      <c r="Q2531" s="308">
        <v>12</v>
      </c>
      <c r="R2531" s="308">
        <v>12</v>
      </c>
    </row>
    <row r="2532" spans="1:18" s="40" customFormat="1" ht="24" x14ac:dyDescent="0.2">
      <c r="A2532" s="316" t="s">
        <v>2048</v>
      </c>
      <c r="B2532" s="312" t="s">
        <v>8077</v>
      </c>
      <c r="C2532" s="297" t="s">
        <v>153</v>
      </c>
      <c r="D2532" s="297" t="s">
        <v>590</v>
      </c>
      <c r="E2532" s="305">
        <v>6000</v>
      </c>
      <c r="F2532" s="297" t="s">
        <v>3366</v>
      </c>
      <c r="G2532" s="426" t="s">
        <v>3367</v>
      </c>
      <c r="H2532" s="297" t="s">
        <v>2153</v>
      </c>
      <c r="I2532" s="297" t="s">
        <v>2059</v>
      </c>
      <c r="J2532" s="297" t="s">
        <v>1377</v>
      </c>
      <c r="K2532" s="131"/>
      <c r="L2532" s="131"/>
      <c r="M2532" s="130"/>
      <c r="N2532" s="308">
        <v>1</v>
      </c>
      <c r="O2532" s="308">
        <v>1</v>
      </c>
      <c r="P2532" s="307">
        <v>6227.7</v>
      </c>
      <c r="Q2532" s="308">
        <v>12</v>
      </c>
      <c r="R2532" s="308">
        <v>12</v>
      </c>
    </row>
    <row r="2533" spans="1:18" s="40" customFormat="1" ht="24" x14ac:dyDescent="0.2">
      <c r="A2533" s="316" t="s">
        <v>2048</v>
      </c>
      <c r="B2533" s="312" t="s">
        <v>8077</v>
      </c>
      <c r="C2533" s="297" t="s">
        <v>153</v>
      </c>
      <c r="D2533" s="297" t="s">
        <v>648</v>
      </c>
      <c r="E2533" s="305">
        <v>2500</v>
      </c>
      <c r="F2533" s="297" t="s">
        <v>2865</v>
      </c>
      <c r="G2533" s="426" t="s">
        <v>2866</v>
      </c>
      <c r="H2533" s="297" t="s">
        <v>579</v>
      </c>
      <c r="I2533" s="431" t="s">
        <v>2052</v>
      </c>
      <c r="J2533" s="297" t="s">
        <v>1377</v>
      </c>
      <c r="K2533" s="131"/>
      <c r="L2533" s="131"/>
      <c r="M2533" s="130"/>
      <c r="N2533" s="308">
        <v>6</v>
      </c>
      <c r="O2533" s="308">
        <v>6</v>
      </c>
      <c r="P2533" s="307">
        <v>16156.5</v>
      </c>
      <c r="Q2533" s="308">
        <v>12</v>
      </c>
      <c r="R2533" s="308">
        <v>12</v>
      </c>
    </row>
    <row r="2534" spans="1:18" s="40" customFormat="1" ht="24" x14ac:dyDescent="0.2">
      <c r="A2534" s="316" t="s">
        <v>2048</v>
      </c>
      <c r="B2534" s="312" t="s">
        <v>8077</v>
      </c>
      <c r="C2534" s="297" t="s">
        <v>153</v>
      </c>
      <c r="D2534" s="297" t="s">
        <v>682</v>
      </c>
      <c r="E2534" s="305">
        <v>8000</v>
      </c>
      <c r="F2534" s="297" t="s">
        <v>2869</v>
      </c>
      <c r="G2534" s="426" t="s">
        <v>2870</v>
      </c>
      <c r="H2534" s="297" t="s">
        <v>2066</v>
      </c>
      <c r="I2534" s="431" t="s">
        <v>2059</v>
      </c>
      <c r="J2534" s="297" t="s">
        <v>1377</v>
      </c>
      <c r="K2534" s="131"/>
      <c r="L2534" s="131"/>
      <c r="M2534" s="130"/>
      <c r="N2534" s="308">
        <v>1</v>
      </c>
      <c r="O2534" s="308">
        <v>1</v>
      </c>
      <c r="P2534" s="307">
        <v>8227.7000000000007</v>
      </c>
      <c r="Q2534" s="308">
        <v>12</v>
      </c>
      <c r="R2534" s="308">
        <v>12</v>
      </c>
    </row>
    <row r="2535" spans="1:18" s="40" customFormat="1" ht="24" x14ac:dyDescent="0.2">
      <c r="A2535" s="316" t="s">
        <v>2048</v>
      </c>
      <c r="B2535" s="295" t="s">
        <v>8075</v>
      </c>
      <c r="C2535" s="297" t="s">
        <v>153</v>
      </c>
      <c r="D2535" s="297" t="s">
        <v>2871</v>
      </c>
      <c r="E2535" s="305">
        <v>2500</v>
      </c>
      <c r="F2535" s="297" t="s">
        <v>2872</v>
      </c>
      <c r="G2535" s="426" t="s">
        <v>2873</v>
      </c>
      <c r="H2535" s="297" t="s">
        <v>656</v>
      </c>
      <c r="I2535" s="431" t="s">
        <v>2059</v>
      </c>
      <c r="J2535" s="297" t="s">
        <v>1377</v>
      </c>
      <c r="K2535" s="131"/>
      <c r="L2535" s="131"/>
      <c r="M2535" s="130"/>
      <c r="N2535" s="308">
        <v>6</v>
      </c>
      <c r="O2535" s="308">
        <v>6</v>
      </c>
      <c r="P2535" s="307">
        <v>16156.5</v>
      </c>
      <c r="Q2535" s="308">
        <v>12</v>
      </c>
      <c r="R2535" s="308">
        <v>12</v>
      </c>
    </row>
    <row r="2536" spans="1:18" s="40" customFormat="1" ht="24" x14ac:dyDescent="0.2">
      <c r="A2536" s="316" t="s">
        <v>2048</v>
      </c>
      <c r="B2536" s="312" t="s">
        <v>8077</v>
      </c>
      <c r="C2536" s="297" t="s">
        <v>153</v>
      </c>
      <c r="D2536" s="297" t="s">
        <v>586</v>
      </c>
      <c r="E2536" s="305">
        <v>4000</v>
      </c>
      <c r="F2536" s="297" t="s">
        <v>2874</v>
      </c>
      <c r="G2536" s="426" t="s">
        <v>2875</v>
      </c>
      <c r="H2536" s="297" t="s">
        <v>586</v>
      </c>
      <c r="I2536" s="431" t="s">
        <v>2059</v>
      </c>
      <c r="J2536" s="297" t="s">
        <v>1377</v>
      </c>
      <c r="K2536" s="131"/>
      <c r="L2536" s="131"/>
      <c r="M2536" s="130"/>
      <c r="N2536" s="308">
        <v>1</v>
      </c>
      <c r="O2536" s="308">
        <v>1</v>
      </c>
      <c r="P2536" s="307">
        <v>949.36</v>
      </c>
      <c r="Q2536" s="308">
        <v>12</v>
      </c>
      <c r="R2536" s="308">
        <v>12</v>
      </c>
    </row>
    <row r="2537" spans="1:18" s="40" customFormat="1" ht="24" x14ac:dyDescent="0.2">
      <c r="A2537" s="316" t="s">
        <v>2048</v>
      </c>
      <c r="B2537" s="295" t="s">
        <v>8075</v>
      </c>
      <c r="C2537" s="297" t="s">
        <v>153</v>
      </c>
      <c r="D2537" s="297" t="s">
        <v>2150</v>
      </c>
      <c r="E2537" s="305">
        <v>2500</v>
      </c>
      <c r="F2537" s="297" t="s">
        <v>2876</v>
      </c>
      <c r="G2537" s="426" t="s">
        <v>2877</v>
      </c>
      <c r="H2537" s="297" t="s">
        <v>2878</v>
      </c>
      <c r="I2537" s="431" t="s">
        <v>2052</v>
      </c>
      <c r="J2537" s="297" t="s">
        <v>1377</v>
      </c>
      <c r="K2537" s="131"/>
      <c r="L2537" s="131"/>
      <c r="M2537" s="130"/>
      <c r="N2537" s="308">
        <v>2</v>
      </c>
      <c r="O2537" s="308">
        <v>2</v>
      </c>
      <c r="P2537" s="307">
        <v>3795.5299999999997</v>
      </c>
      <c r="Q2537" s="308">
        <v>12</v>
      </c>
      <c r="R2537" s="308">
        <v>12</v>
      </c>
    </row>
    <row r="2538" spans="1:18" s="40" customFormat="1" ht="24" x14ac:dyDescent="0.2">
      <c r="A2538" s="316" t="s">
        <v>2048</v>
      </c>
      <c r="B2538" s="295" t="s">
        <v>8075</v>
      </c>
      <c r="C2538" s="297" t="s">
        <v>153</v>
      </c>
      <c r="D2538" s="297" t="s">
        <v>866</v>
      </c>
      <c r="E2538" s="305">
        <v>2000</v>
      </c>
      <c r="F2538" s="297" t="s">
        <v>2882</v>
      </c>
      <c r="G2538" s="426" t="s">
        <v>2883</v>
      </c>
      <c r="H2538" s="297" t="s">
        <v>2058</v>
      </c>
      <c r="I2538" s="431" t="s">
        <v>2059</v>
      </c>
      <c r="J2538" s="297" t="s">
        <v>1377</v>
      </c>
      <c r="K2538" s="131"/>
      <c r="L2538" s="131"/>
      <c r="M2538" s="130"/>
      <c r="N2538" s="308">
        <v>6</v>
      </c>
      <c r="O2538" s="308">
        <v>6</v>
      </c>
      <c r="P2538" s="307">
        <v>13080</v>
      </c>
      <c r="Q2538" s="308">
        <v>12</v>
      </c>
      <c r="R2538" s="308">
        <v>12</v>
      </c>
    </row>
    <row r="2539" spans="1:18" s="40" customFormat="1" ht="24" x14ac:dyDescent="0.2">
      <c r="A2539" s="316" t="s">
        <v>2048</v>
      </c>
      <c r="B2539" s="312" t="s">
        <v>8077</v>
      </c>
      <c r="C2539" s="297" t="s">
        <v>153</v>
      </c>
      <c r="D2539" s="297" t="s">
        <v>2053</v>
      </c>
      <c r="E2539" s="305">
        <v>3000</v>
      </c>
      <c r="F2539" s="297" t="s">
        <v>2884</v>
      </c>
      <c r="G2539" s="426" t="s">
        <v>2885</v>
      </c>
      <c r="H2539" s="297" t="s">
        <v>579</v>
      </c>
      <c r="I2539" s="431" t="s">
        <v>2052</v>
      </c>
      <c r="J2539" s="297" t="s">
        <v>1377</v>
      </c>
      <c r="K2539" s="131"/>
      <c r="L2539" s="131"/>
      <c r="M2539" s="130"/>
      <c r="N2539" s="308">
        <v>6</v>
      </c>
      <c r="O2539" s="308">
        <v>6</v>
      </c>
      <c r="P2539" s="307">
        <v>19159.2</v>
      </c>
      <c r="Q2539" s="308">
        <v>12</v>
      </c>
      <c r="R2539" s="308">
        <v>12</v>
      </c>
    </row>
    <row r="2540" spans="1:18" s="40" customFormat="1" ht="24" x14ac:dyDescent="0.2">
      <c r="A2540" s="316" t="s">
        <v>2048</v>
      </c>
      <c r="B2540" s="312" t="s">
        <v>8077</v>
      </c>
      <c r="C2540" s="297" t="s">
        <v>153</v>
      </c>
      <c r="D2540" s="297" t="s">
        <v>586</v>
      </c>
      <c r="E2540" s="305">
        <v>4000</v>
      </c>
      <c r="F2540" s="297" t="s">
        <v>2890</v>
      </c>
      <c r="G2540" s="426" t="s">
        <v>2891</v>
      </c>
      <c r="H2540" s="297" t="s">
        <v>586</v>
      </c>
      <c r="I2540" s="431" t="s">
        <v>2059</v>
      </c>
      <c r="J2540" s="297" t="s">
        <v>1377</v>
      </c>
      <c r="K2540" s="131"/>
      <c r="L2540" s="131"/>
      <c r="M2540" s="130"/>
      <c r="N2540" s="308">
        <v>5</v>
      </c>
      <c r="O2540" s="308">
        <v>5</v>
      </c>
      <c r="P2540" s="307">
        <v>17349.18</v>
      </c>
      <c r="Q2540" s="308">
        <v>12</v>
      </c>
      <c r="R2540" s="308">
        <v>12</v>
      </c>
    </row>
    <row r="2541" spans="1:18" s="40" customFormat="1" ht="24" x14ac:dyDescent="0.2">
      <c r="A2541" s="316" t="s">
        <v>2048</v>
      </c>
      <c r="B2541" s="312" t="s">
        <v>8077</v>
      </c>
      <c r="C2541" s="297" t="s">
        <v>153</v>
      </c>
      <c r="D2541" s="297" t="s">
        <v>2053</v>
      </c>
      <c r="E2541" s="305">
        <v>1500</v>
      </c>
      <c r="F2541" s="297" t="s">
        <v>2892</v>
      </c>
      <c r="G2541" s="426" t="s">
        <v>2893</v>
      </c>
      <c r="H2541" s="297" t="s">
        <v>579</v>
      </c>
      <c r="I2541" s="431" t="s">
        <v>2052</v>
      </c>
      <c r="J2541" s="297" t="s">
        <v>326</v>
      </c>
      <c r="K2541" s="131"/>
      <c r="L2541" s="131"/>
      <c r="M2541" s="130"/>
      <c r="N2541" s="308">
        <v>6</v>
      </c>
      <c r="O2541" s="308">
        <v>6</v>
      </c>
      <c r="P2541" s="307">
        <v>9810</v>
      </c>
      <c r="Q2541" s="308">
        <v>12</v>
      </c>
      <c r="R2541" s="308">
        <v>12</v>
      </c>
    </row>
    <row r="2542" spans="1:18" s="40" customFormat="1" ht="24" x14ac:dyDescent="0.2">
      <c r="A2542" s="316" t="s">
        <v>2048</v>
      </c>
      <c r="B2542" s="295" t="s">
        <v>8075</v>
      </c>
      <c r="C2542" s="297" t="s">
        <v>153</v>
      </c>
      <c r="D2542" s="297" t="s">
        <v>590</v>
      </c>
      <c r="E2542" s="305">
        <v>2000</v>
      </c>
      <c r="F2542" s="297" t="s">
        <v>2894</v>
      </c>
      <c r="G2542" s="426" t="s">
        <v>2895</v>
      </c>
      <c r="H2542" s="297" t="s">
        <v>2153</v>
      </c>
      <c r="I2542" s="431" t="s">
        <v>2059</v>
      </c>
      <c r="J2542" s="297" t="s">
        <v>1377</v>
      </c>
      <c r="K2542" s="131"/>
      <c r="L2542" s="131"/>
      <c r="M2542" s="130"/>
      <c r="N2542" s="308">
        <v>6</v>
      </c>
      <c r="O2542" s="308">
        <v>6</v>
      </c>
      <c r="P2542" s="307">
        <v>13080</v>
      </c>
      <c r="Q2542" s="308">
        <v>12</v>
      </c>
      <c r="R2542" s="308">
        <v>12</v>
      </c>
    </row>
    <row r="2543" spans="1:18" s="40" customFormat="1" ht="24" x14ac:dyDescent="0.2">
      <c r="A2543" s="316" t="s">
        <v>2048</v>
      </c>
      <c r="B2543" s="312" t="s">
        <v>8077</v>
      </c>
      <c r="C2543" s="297" t="s">
        <v>153</v>
      </c>
      <c r="D2543" s="297" t="s">
        <v>579</v>
      </c>
      <c r="E2543" s="305">
        <v>2500</v>
      </c>
      <c r="F2543" s="297" t="s">
        <v>2896</v>
      </c>
      <c r="G2543" s="426" t="s">
        <v>2897</v>
      </c>
      <c r="H2543" s="297" t="s">
        <v>579</v>
      </c>
      <c r="I2543" s="431" t="s">
        <v>2052</v>
      </c>
      <c r="J2543" s="297" t="s">
        <v>1377</v>
      </c>
      <c r="K2543" s="131"/>
      <c r="L2543" s="131"/>
      <c r="M2543" s="130"/>
      <c r="N2543" s="308">
        <v>6</v>
      </c>
      <c r="O2543" s="308">
        <v>6</v>
      </c>
      <c r="P2543" s="307">
        <v>16156.5</v>
      </c>
      <c r="Q2543" s="308">
        <v>12</v>
      </c>
      <c r="R2543" s="308">
        <v>12</v>
      </c>
    </row>
    <row r="2544" spans="1:18" s="40" customFormat="1" ht="24" x14ac:dyDescent="0.2">
      <c r="A2544" s="316" t="s">
        <v>2048</v>
      </c>
      <c r="B2544" s="295" t="s">
        <v>8075</v>
      </c>
      <c r="C2544" s="297" t="s">
        <v>153</v>
      </c>
      <c r="D2544" s="297" t="s">
        <v>579</v>
      </c>
      <c r="E2544" s="305">
        <v>1200</v>
      </c>
      <c r="F2544" s="297" t="s">
        <v>2898</v>
      </c>
      <c r="G2544" s="426" t="s">
        <v>2899</v>
      </c>
      <c r="H2544" s="297" t="s">
        <v>579</v>
      </c>
      <c r="I2544" s="431" t="s">
        <v>2052</v>
      </c>
      <c r="J2544" s="297" t="s">
        <v>1377</v>
      </c>
      <c r="K2544" s="131"/>
      <c r="L2544" s="131"/>
      <c r="M2544" s="130"/>
      <c r="N2544" s="308">
        <v>6</v>
      </c>
      <c r="O2544" s="308">
        <v>6</v>
      </c>
      <c r="P2544" s="307">
        <v>7426.0599999999995</v>
      </c>
      <c r="Q2544" s="308">
        <v>12</v>
      </c>
      <c r="R2544" s="308">
        <v>12</v>
      </c>
    </row>
    <row r="2545" spans="1:18" s="40" customFormat="1" ht="24" x14ac:dyDescent="0.2">
      <c r="A2545" s="316" t="s">
        <v>2048</v>
      </c>
      <c r="B2545" s="295" t="s">
        <v>8075</v>
      </c>
      <c r="C2545" s="297" t="s">
        <v>153</v>
      </c>
      <c r="D2545" s="297" t="s">
        <v>679</v>
      </c>
      <c r="E2545" s="305">
        <v>2500</v>
      </c>
      <c r="F2545" s="297" t="s">
        <v>2900</v>
      </c>
      <c r="G2545" s="426" t="s">
        <v>2901</v>
      </c>
      <c r="H2545" s="297" t="s">
        <v>2075</v>
      </c>
      <c r="I2545" s="431" t="s">
        <v>2059</v>
      </c>
      <c r="J2545" s="297" t="s">
        <v>1377</v>
      </c>
      <c r="K2545" s="131"/>
      <c r="L2545" s="131"/>
      <c r="M2545" s="130"/>
      <c r="N2545" s="308">
        <v>6</v>
      </c>
      <c r="O2545" s="308">
        <v>6</v>
      </c>
      <c r="P2545" s="307">
        <v>16156.5</v>
      </c>
      <c r="Q2545" s="308">
        <v>12</v>
      </c>
      <c r="R2545" s="308">
        <v>12</v>
      </c>
    </row>
    <row r="2546" spans="1:18" s="40" customFormat="1" ht="24" x14ac:dyDescent="0.2">
      <c r="A2546" s="316" t="s">
        <v>2048</v>
      </c>
      <c r="B2546" s="312" t="s">
        <v>8077</v>
      </c>
      <c r="C2546" s="297" t="s">
        <v>153</v>
      </c>
      <c r="D2546" s="297" t="s">
        <v>579</v>
      </c>
      <c r="E2546" s="305">
        <v>2500</v>
      </c>
      <c r="F2546" s="297" t="s">
        <v>2902</v>
      </c>
      <c r="G2546" s="426" t="s">
        <v>2903</v>
      </c>
      <c r="H2546" s="297" t="s">
        <v>579</v>
      </c>
      <c r="I2546" s="431" t="s">
        <v>2052</v>
      </c>
      <c r="J2546" s="297" t="s">
        <v>1377</v>
      </c>
      <c r="K2546" s="131"/>
      <c r="L2546" s="131"/>
      <c r="M2546" s="130"/>
      <c r="N2546" s="308">
        <v>6</v>
      </c>
      <c r="O2546" s="308">
        <v>6</v>
      </c>
      <c r="P2546" s="307">
        <v>16156.5</v>
      </c>
      <c r="Q2546" s="308">
        <v>12</v>
      </c>
      <c r="R2546" s="308">
        <v>12</v>
      </c>
    </row>
    <row r="2547" spans="1:18" s="40" customFormat="1" ht="24" x14ac:dyDescent="0.2">
      <c r="A2547" s="316" t="s">
        <v>2048</v>
      </c>
      <c r="B2547" s="312" t="s">
        <v>8077</v>
      </c>
      <c r="C2547" s="297" t="s">
        <v>153</v>
      </c>
      <c r="D2547" s="297" t="s">
        <v>679</v>
      </c>
      <c r="E2547" s="305">
        <v>4000</v>
      </c>
      <c r="F2547" s="297" t="s">
        <v>3368</v>
      </c>
      <c r="G2547" s="426" t="s">
        <v>3369</v>
      </c>
      <c r="H2547" s="297" t="s">
        <v>2075</v>
      </c>
      <c r="I2547" s="297" t="s">
        <v>2059</v>
      </c>
      <c r="J2547" s="297" t="s">
        <v>1377</v>
      </c>
      <c r="K2547" s="131"/>
      <c r="L2547" s="131"/>
      <c r="M2547" s="130"/>
      <c r="N2547" s="308">
        <v>2</v>
      </c>
      <c r="O2547" s="308">
        <v>2</v>
      </c>
      <c r="P2547" s="307">
        <v>7092.6</v>
      </c>
      <c r="Q2547" s="308">
        <v>12</v>
      </c>
      <c r="R2547" s="308">
        <v>12</v>
      </c>
    </row>
    <row r="2548" spans="1:18" s="40" customFormat="1" ht="24" x14ac:dyDescent="0.2">
      <c r="A2548" s="316" t="s">
        <v>2048</v>
      </c>
      <c r="B2548" s="312" t="s">
        <v>8077</v>
      </c>
      <c r="C2548" s="297" t="s">
        <v>153</v>
      </c>
      <c r="D2548" s="297" t="s">
        <v>2053</v>
      </c>
      <c r="E2548" s="305">
        <v>1500</v>
      </c>
      <c r="F2548" s="297" t="s">
        <v>2904</v>
      </c>
      <c r="G2548" s="426" t="s">
        <v>2905</v>
      </c>
      <c r="H2548" s="297" t="s">
        <v>2111</v>
      </c>
      <c r="I2548" s="297" t="s">
        <v>2137</v>
      </c>
      <c r="J2548" s="297" t="s">
        <v>2111</v>
      </c>
      <c r="K2548" s="131"/>
      <c r="L2548" s="131"/>
      <c r="M2548" s="130"/>
      <c r="N2548" s="308">
        <v>2</v>
      </c>
      <c r="O2548" s="308">
        <v>2</v>
      </c>
      <c r="P2548" s="307">
        <v>3270</v>
      </c>
      <c r="Q2548" s="308">
        <v>12</v>
      </c>
      <c r="R2548" s="308">
        <v>12</v>
      </c>
    </row>
    <row r="2549" spans="1:18" s="40" customFormat="1" ht="24" x14ac:dyDescent="0.2">
      <c r="A2549" s="316" t="s">
        <v>2048</v>
      </c>
      <c r="B2549" s="295" t="s">
        <v>8075</v>
      </c>
      <c r="C2549" s="297" t="s">
        <v>153</v>
      </c>
      <c r="D2549" s="297" t="s">
        <v>579</v>
      </c>
      <c r="E2549" s="305">
        <v>2040</v>
      </c>
      <c r="F2549" s="297" t="s">
        <v>2906</v>
      </c>
      <c r="G2549" s="426" t="s">
        <v>2907</v>
      </c>
      <c r="H2549" s="297" t="s">
        <v>579</v>
      </c>
      <c r="I2549" s="431" t="s">
        <v>2052</v>
      </c>
      <c r="J2549" s="297" t="s">
        <v>1377</v>
      </c>
      <c r="K2549" s="131"/>
      <c r="L2549" s="131"/>
      <c r="M2549" s="130"/>
      <c r="N2549" s="308">
        <v>6</v>
      </c>
      <c r="O2549" s="308">
        <v>6</v>
      </c>
      <c r="P2549" s="307">
        <v>9254.9</v>
      </c>
      <c r="Q2549" s="308">
        <v>12</v>
      </c>
      <c r="R2549" s="308">
        <v>12</v>
      </c>
    </row>
    <row r="2550" spans="1:18" s="40" customFormat="1" ht="24" x14ac:dyDescent="0.2">
      <c r="A2550" s="316" t="s">
        <v>2048</v>
      </c>
      <c r="B2550" s="312" t="s">
        <v>8077</v>
      </c>
      <c r="C2550" s="297" t="s">
        <v>153</v>
      </c>
      <c r="D2550" s="297" t="s">
        <v>2053</v>
      </c>
      <c r="E2550" s="305">
        <v>1500</v>
      </c>
      <c r="F2550" s="297" t="s">
        <v>2908</v>
      </c>
      <c r="G2550" s="426" t="s">
        <v>2909</v>
      </c>
      <c r="H2550" s="297" t="s">
        <v>579</v>
      </c>
      <c r="I2550" s="297" t="s">
        <v>2052</v>
      </c>
      <c r="J2550" s="297" t="s">
        <v>1377</v>
      </c>
      <c r="K2550" s="131"/>
      <c r="L2550" s="131"/>
      <c r="M2550" s="130"/>
      <c r="N2550" s="308">
        <v>1</v>
      </c>
      <c r="O2550" s="308">
        <v>1</v>
      </c>
      <c r="P2550" s="307">
        <v>2944.3</v>
      </c>
      <c r="Q2550" s="308">
        <v>12</v>
      </c>
      <c r="R2550" s="308">
        <v>12</v>
      </c>
    </row>
    <row r="2551" spans="1:18" s="40" customFormat="1" ht="24" x14ac:dyDescent="0.2">
      <c r="A2551" s="316" t="s">
        <v>2048</v>
      </c>
      <c r="B2551" s="312" t="s">
        <v>8077</v>
      </c>
      <c r="C2551" s="297" t="s">
        <v>153</v>
      </c>
      <c r="D2551" s="297" t="s">
        <v>579</v>
      </c>
      <c r="E2551" s="305">
        <v>2500</v>
      </c>
      <c r="F2551" s="297" t="s">
        <v>2910</v>
      </c>
      <c r="G2551" s="426" t="s">
        <v>2911</v>
      </c>
      <c r="H2551" s="297" t="s">
        <v>579</v>
      </c>
      <c r="I2551" s="431" t="s">
        <v>2052</v>
      </c>
      <c r="J2551" s="297" t="s">
        <v>1377</v>
      </c>
      <c r="K2551" s="131"/>
      <c r="L2551" s="131"/>
      <c r="M2551" s="130"/>
      <c r="N2551" s="308">
        <v>6</v>
      </c>
      <c r="O2551" s="308">
        <v>6</v>
      </c>
      <c r="P2551" s="307">
        <v>16156.5</v>
      </c>
      <c r="Q2551" s="308">
        <v>12</v>
      </c>
      <c r="R2551" s="308">
        <v>12</v>
      </c>
    </row>
    <row r="2552" spans="1:18" s="40" customFormat="1" ht="24" x14ac:dyDescent="0.2">
      <c r="A2552" s="316" t="s">
        <v>2048</v>
      </c>
      <c r="B2552" s="295" t="s">
        <v>8075</v>
      </c>
      <c r="C2552" s="297" t="s">
        <v>153</v>
      </c>
      <c r="D2552" s="297" t="s">
        <v>579</v>
      </c>
      <c r="E2552" s="305">
        <v>1100</v>
      </c>
      <c r="F2552" s="297" t="s">
        <v>2912</v>
      </c>
      <c r="G2552" s="426" t="s">
        <v>2913</v>
      </c>
      <c r="H2552" s="297" t="s">
        <v>579</v>
      </c>
      <c r="I2552" s="431" t="s">
        <v>2052</v>
      </c>
      <c r="J2552" s="297" t="s">
        <v>1377</v>
      </c>
      <c r="K2552" s="131"/>
      <c r="L2552" s="131"/>
      <c r="M2552" s="130"/>
      <c r="N2552" s="308">
        <v>6</v>
      </c>
      <c r="O2552" s="308">
        <v>6</v>
      </c>
      <c r="P2552" s="307">
        <v>7194</v>
      </c>
      <c r="Q2552" s="308">
        <v>12</v>
      </c>
      <c r="R2552" s="308">
        <v>12</v>
      </c>
    </row>
    <row r="2553" spans="1:18" s="40" customFormat="1" ht="24" x14ac:dyDescent="0.2">
      <c r="A2553" s="316" t="s">
        <v>2048</v>
      </c>
      <c r="B2553" s="295" t="s">
        <v>8075</v>
      </c>
      <c r="C2553" s="297" t="s">
        <v>153</v>
      </c>
      <c r="D2553" s="297" t="s">
        <v>579</v>
      </c>
      <c r="E2553" s="305">
        <v>1200</v>
      </c>
      <c r="F2553" s="297" t="s">
        <v>2916</v>
      </c>
      <c r="G2553" s="426" t="s">
        <v>2917</v>
      </c>
      <c r="H2553" s="297" t="s">
        <v>579</v>
      </c>
      <c r="I2553" s="431" t="s">
        <v>2052</v>
      </c>
      <c r="J2553" s="297" t="s">
        <v>1377</v>
      </c>
      <c r="K2553" s="131"/>
      <c r="L2553" s="131"/>
      <c r="M2553" s="130"/>
      <c r="N2553" s="308">
        <v>6</v>
      </c>
      <c r="O2553" s="308">
        <v>6</v>
      </c>
      <c r="P2553" s="307">
        <v>7848</v>
      </c>
      <c r="Q2553" s="308">
        <v>12</v>
      </c>
      <c r="R2553" s="308">
        <v>12</v>
      </c>
    </row>
    <row r="2554" spans="1:18" s="40" customFormat="1" ht="24" x14ac:dyDescent="0.2">
      <c r="A2554" s="316" t="s">
        <v>2048</v>
      </c>
      <c r="B2554" s="295" t="s">
        <v>8075</v>
      </c>
      <c r="C2554" s="297" t="s">
        <v>153</v>
      </c>
      <c r="D2554" s="297" t="s">
        <v>821</v>
      </c>
      <c r="E2554" s="305">
        <v>1100</v>
      </c>
      <c r="F2554" s="297" t="s">
        <v>2918</v>
      </c>
      <c r="G2554" s="426" t="s">
        <v>2919</v>
      </c>
      <c r="H2554" s="297" t="s">
        <v>2424</v>
      </c>
      <c r="I2554" s="431" t="s">
        <v>2052</v>
      </c>
      <c r="J2554" s="297" t="s">
        <v>1377</v>
      </c>
      <c r="K2554" s="131"/>
      <c r="L2554" s="131"/>
      <c r="M2554" s="130"/>
      <c r="N2554" s="308">
        <v>6</v>
      </c>
      <c r="O2554" s="308">
        <v>6</v>
      </c>
      <c r="P2554" s="307">
        <v>7194</v>
      </c>
      <c r="Q2554" s="308">
        <v>12</v>
      </c>
      <c r="R2554" s="308">
        <v>12</v>
      </c>
    </row>
    <row r="2555" spans="1:18" s="40" customFormat="1" ht="24" x14ac:dyDescent="0.2">
      <c r="A2555" s="316" t="s">
        <v>2048</v>
      </c>
      <c r="B2555" s="295" t="s">
        <v>8075</v>
      </c>
      <c r="C2555" s="297" t="s">
        <v>153</v>
      </c>
      <c r="D2555" s="297" t="s">
        <v>2162</v>
      </c>
      <c r="E2555" s="305">
        <v>1800</v>
      </c>
      <c r="F2555" s="297" t="s">
        <v>2920</v>
      </c>
      <c r="G2555" s="426" t="s">
        <v>2921</v>
      </c>
      <c r="H2555" s="297" t="s">
        <v>2130</v>
      </c>
      <c r="I2555" s="431" t="s">
        <v>2059</v>
      </c>
      <c r="J2555" s="297" t="s">
        <v>314</v>
      </c>
      <c r="K2555" s="131"/>
      <c r="L2555" s="131"/>
      <c r="M2555" s="130"/>
      <c r="N2555" s="308">
        <v>6</v>
      </c>
      <c r="O2555" s="308">
        <v>6</v>
      </c>
      <c r="P2555" s="307">
        <v>11772</v>
      </c>
      <c r="Q2555" s="308">
        <v>12</v>
      </c>
      <c r="R2555" s="308">
        <v>12</v>
      </c>
    </row>
    <row r="2556" spans="1:18" s="40" customFormat="1" ht="24" x14ac:dyDescent="0.2">
      <c r="A2556" s="316" t="s">
        <v>2048</v>
      </c>
      <c r="B2556" s="295" t="s">
        <v>8075</v>
      </c>
      <c r="C2556" s="297" t="s">
        <v>153</v>
      </c>
      <c r="D2556" s="297" t="s">
        <v>586</v>
      </c>
      <c r="E2556" s="305">
        <v>2100</v>
      </c>
      <c r="F2556" s="297" t="s">
        <v>3370</v>
      </c>
      <c r="G2556" s="426" t="s">
        <v>3371</v>
      </c>
      <c r="H2556" s="297" t="s">
        <v>586</v>
      </c>
      <c r="I2556" s="297" t="s">
        <v>2059</v>
      </c>
      <c r="J2556" s="297" t="s">
        <v>1377</v>
      </c>
      <c r="K2556" s="131"/>
      <c r="L2556" s="131"/>
      <c r="M2556" s="130"/>
      <c r="N2556" s="308">
        <v>1</v>
      </c>
      <c r="O2556" s="308">
        <v>1</v>
      </c>
      <c r="P2556" s="307">
        <v>2286.3000000000002</v>
      </c>
      <c r="Q2556" s="308">
        <v>12</v>
      </c>
      <c r="R2556" s="308">
        <v>12</v>
      </c>
    </row>
    <row r="2557" spans="1:18" s="40" customFormat="1" ht="24" x14ac:dyDescent="0.2">
      <c r="A2557" s="316" t="s">
        <v>2048</v>
      </c>
      <c r="B2557" s="312" t="s">
        <v>8077</v>
      </c>
      <c r="C2557" s="297" t="s">
        <v>153</v>
      </c>
      <c r="D2557" s="297" t="s">
        <v>679</v>
      </c>
      <c r="E2557" s="305">
        <v>4000</v>
      </c>
      <c r="F2557" s="297" t="s">
        <v>2933</v>
      </c>
      <c r="G2557" s="426" t="s">
        <v>2934</v>
      </c>
      <c r="H2557" s="297" t="s">
        <v>2075</v>
      </c>
      <c r="I2557" s="431" t="s">
        <v>2059</v>
      </c>
      <c r="J2557" s="297" t="s">
        <v>1377</v>
      </c>
      <c r="K2557" s="131"/>
      <c r="L2557" s="131"/>
      <c r="M2557" s="130"/>
      <c r="N2557" s="308">
        <v>6</v>
      </c>
      <c r="O2557" s="308">
        <v>6</v>
      </c>
      <c r="P2557" s="307">
        <v>25159.200000000001</v>
      </c>
      <c r="Q2557" s="308">
        <v>12</v>
      </c>
      <c r="R2557" s="308">
        <v>12</v>
      </c>
    </row>
    <row r="2558" spans="1:18" s="40" customFormat="1" ht="24" x14ac:dyDescent="0.2">
      <c r="A2558" s="316" t="s">
        <v>2048</v>
      </c>
      <c r="B2558" s="312" t="s">
        <v>8077</v>
      </c>
      <c r="C2558" s="297" t="s">
        <v>153</v>
      </c>
      <c r="D2558" s="297" t="s">
        <v>579</v>
      </c>
      <c r="E2558" s="305">
        <v>2500</v>
      </c>
      <c r="F2558" s="297" t="s">
        <v>2935</v>
      </c>
      <c r="G2558" s="426" t="s">
        <v>2936</v>
      </c>
      <c r="H2558" s="297" t="s">
        <v>579</v>
      </c>
      <c r="I2558" s="431" t="s">
        <v>2052</v>
      </c>
      <c r="J2558" s="297" t="s">
        <v>1377</v>
      </c>
      <c r="K2558" s="131"/>
      <c r="L2558" s="131"/>
      <c r="M2558" s="130"/>
      <c r="N2558" s="308">
        <v>6</v>
      </c>
      <c r="O2558" s="308">
        <v>6</v>
      </c>
      <c r="P2558" s="307">
        <v>16156.5</v>
      </c>
      <c r="Q2558" s="308">
        <v>12</v>
      </c>
      <c r="R2558" s="308">
        <v>12</v>
      </c>
    </row>
    <row r="2559" spans="1:18" s="40" customFormat="1" ht="24" x14ac:dyDescent="0.2">
      <c r="A2559" s="316" t="s">
        <v>2048</v>
      </c>
      <c r="B2559" s="295" t="s">
        <v>8075</v>
      </c>
      <c r="C2559" s="297" t="s">
        <v>153</v>
      </c>
      <c r="D2559" s="297" t="s">
        <v>2262</v>
      </c>
      <c r="E2559" s="305">
        <v>1600</v>
      </c>
      <c r="F2559" s="297" t="s">
        <v>3372</v>
      </c>
      <c r="G2559" s="426" t="s">
        <v>3373</v>
      </c>
      <c r="H2559" s="297" t="s">
        <v>3374</v>
      </c>
      <c r="I2559" s="297" t="s">
        <v>2059</v>
      </c>
      <c r="J2559" s="297" t="s">
        <v>314</v>
      </c>
      <c r="K2559" s="131"/>
      <c r="L2559" s="131"/>
      <c r="M2559" s="130"/>
      <c r="N2559" s="308">
        <v>2</v>
      </c>
      <c r="O2559" s="308">
        <v>2</v>
      </c>
      <c r="P2559" s="307">
        <v>3319.22</v>
      </c>
      <c r="Q2559" s="308">
        <v>12</v>
      </c>
      <c r="R2559" s="308">
        <v>12</v>
      </c>
    </row>
    <row r="2560" spans="1:18" s="40" customFormat="1" ht="24" x14ac:dyDescent="0.2">
      <c r="A2560" s="316" t="s">
        <v>2048</v>
      </c>
      <c r="B2560" s="295" t="s">
        <v>8075</v>
      </c>
      <c r="C2560" s="297" t="s">
        <v>153</v>
      </c>
      <c r="D2560" s="297" t="s">
        <v>655</v>
      </c>
      <c r="E2560" s="305">
        <v>930</v>
      </c>
      <c r="F2560" s="297" t="s">
        <v>2937</v>
      </c>
      <c r="G2560" s="426" t="s">
        <v>2938</v>
      </c>
      <c r="H2560" s="297" t="s">
        <v>2111</v>
      </c>
      <c r="I2560" s="297" t="s">
        <v>2137</v>
      </c>
      <c r="J2560" s="297" t="s">
        <v>2111</v>
      </c>
      <c r="K2560" s="131"/>
      <c r="L2560" s="131"/>
      <c r="M2560" s="130"/>
      <c r="N2560" s="308">
        <v>6</v>
      </c>
      <c r="O2560" s="308">
        <v>6</v>
      </c>
      <c r="P2560" s="307">
        <v>6099.3</v>
      </c>
      <c r="Q2560" s="308">
        <v>12</v>
      </c>
      <c r="R2560" s="308">
        <v>12</v>
      </c>
    </row>
    <row r="2561" spans="1:18" s="40" customFormat="1" ht="24" x14ac:dyDescent="0.2">
      <c r="A2561" s="316" t="s">
        <v>2048</v>
      </c>
      <c r="B2561" s="295" t="s">
        <v>8075</v>
      </c>
      <c r="C2561" s="297" t="s">
        <v>153</v>
      </c>
      <c r="D2561" s="297" t="s">
        <v>648</v>
      </c>
      <c r="E2561" s="305">
        <v>1100</v>
      </c>
      <c r="F2561" s="297" t="s">
        <v>2943</v>
      </c>
      <c r="G2561" s="426" t="s">
        <v>2944</v>
      </c>
      <c r="H2561" s="297" t="s">
        <v>2111</v>
      </c>
      <c r="I2561" s="297" t="s">
        <v>2137</v>
      </c>
      <c r="J2561" s="297" t="s">
        <v>2111</v>
      </c>
      <c r="K2561" s="131"/>
      <c r="L2561" s="131"/>
      <c r="M2561" s="130"/>
      <c r="N2561" s="308">
        <v>6</v>
      </c>
      <c r="O2561" s="308">
        <v>6</v>
      </c>
      <c r="P2561" s="307">
        <v>7194</v>
      </c>
      <c r="Q2561" s="308">
        <v>12</v>
      </c>
      <c r="R2561" s="308">
        <v>12</v>
      </c>
    </row>
    <row r="2562" spans="1:18" s="40" customFormat="1" ht="24" x14ac:dyDescent="0.2">
      <c r="A2562" s="316" t="s">
        <v>2048</v>
      </c>
      <c r="B2562" s="312" t="s">
        <v>8077</v>
      </c>
      <c r="C2562" s="297" t="s">
        <v>153</v>
      </c>
      <c r="D2562" s="297" t="s">
        <v>590</v>
      </c>
      <c r="E2562" s="305">
        <v>4000</v>
      </c>
      <c r="F2562" s="297" t="s">
        <v>2945</v>
      </c>
      <c r="G2562" s="426" t="s">
        <v>2946</v>
      </c>
      <c r="H2562" s="297" t="s">
        <v>2153</v>
      </c>
      <c r="I2562" s="431" t="s">
        <v>2059</v>
      </c>
      <c r="J2562" s="297" t="s">
        <v>1377</v>
      </c>
      <c r="K2562" s="131"/>
      <c r="L2562" s="131"/>
      <c r="M2562" s="130"/>
      <c r="N2562" s="308">
        <v>6</v>
      </c>
      <c r="O2562" s="308">
        <v>6</v>
      </c>
      <c r="P2562" s="307">
        <v>25159.200000000001</v>
      </c>
      <c r="Q2562" s="308">
        <v>12</v>
      </c>
      <c r="R2562" s="308">
        <v>12</v>
      </c>
    </row>
    <row r="2563" spans="1:18" s="40" customFormat="1" ht="24" x14ac:dyDescent="0.2">
      <c r="A2563" s="316" t="s">
        <v>2048</v>
      </c>
      <c r="B2563" s="295" t="s">
        <v>8075</v>
      </c>
      <c r="C2563" s="297" t="s">
        <v>153</v>
      </c>
      <c r="D2563" s="297" t="s">
        <v>736</v>
      </c>
      <c r="E2563" s="305">
        <v>1200</v>
      </c>
      <c r="F2563" s="297" t="s">
        <v>2949</v>
      </c>
      <c r="G2563" s="426" t="s">
        <v>2950</v>
      </c>
      <c r="H2563" s="297" t="s">
        <v>2186</v>
      </c>
      <c r="I2563" s="431" t="s">
        <v>2052</v>
      </c>
      <c r="J2563" s="297" t="s">
        <v>1377</v>
      </c>
      <c r="K2563" s="131"/>
      <c r="L2563" s="131"/>
      <c r="M2563" s="130"/>
      <c r="N2563" s="308">
        <v>6</v>
      </c>
      <c r="O2563" s="308">
        <v>6</v>
      </c>
      <c r="P2563" s="307">
        <v>7848</v>
      </c>
      <c r="Q2563" s="308">
        <v>12</v>
      </c>
      <c r="R2563" s="308">
        <v>12</v>
      </c>
    </row>
    <row r="2564" spans="1:18" s="40" customFormat="1" ht="24" x14ac:dyDescent="0.2">
      <c r="A2564" s="316" t="s">
        <v>2048</v>
      </c>
      <c r="B2564" s="312" t="s">
        <v>8077</v>
      </c>
      <c r="C2564" s="297" t="s">
        <v>153</v>
      </c>
      <c r="D2564" s="297" t="s">
        <v>821</v>
      </c>
      <c r="E2564" s="305">
        <v>2500</v>
      </c>
      <c r="F2564" s="297" t="s">
        <v>2951</v>
      </c>
      <c r="G2564" s="426" t="s">
        <v>2952</v>
      </c>
      <c r="H2564" s="297" t="s">
        <v>2424</v>
      </c>
      <c r="I2564" s="431" t="s">
        <v>2052</v>
      </c>
      <c r="J2564" s="297" t="s">
        <v>1377</v>
      </c>
      <c r="K2564" s="131"/>
      <c r="L2564" s="131"/>
      <c r="M2564" s="130"/>
      <c r="N2564" s="308">
        <v>6</v>
      </c>
      <c r="O2564" s="308">
        <v>6</v>
      </c>
      <c r="P2564" s="307">
        <v>16156.5</v>
      </c>
      <c r="Q2564" s="308">
        <v>12</v>
      </c>
      <c r="R2564" s="308">
        <v>12</v>
      </c>
    </row>
    <row r="2565" spans="1:18" s="40" customFormat="1" ht="24" x14ac:dyDescent="0.2">
      <c r="A2565" s="316" t="s">
        <v>2048</v>
      </c>
      <c r="B2565" s="295" t="s">
        <v>8075</v>
      </c>
      <c r="C2565" s="297" t="s">
        <v>153</v>
      </c>
      <c r="D2565" s="297" t="s">
        <v>586</v>
      </c>
      <c r="E2565" s="305">
        <v>2500</v>
      </c>
      <c r="F2565" s="297" t="s">
        <v>3375</v>
      </c>
      <c r="G2565" s="426" t="s">
        <v>3376</v>
      </c>
      <c r="H2565" s="297" t="s">
        <v>586</v>
      </c>
      <c r="I2565" s="297" t="s">
        <v>2059</v>
      </c>
      <c r="J2565" s="297" t="s">
        <v>1377</v>
      </c>
      <c r="K2565" s="131"/>
      <c r="L2565" s="131"/>
      <c r="M2565" s="130"/>
      <c r="N2565" s="308">
        <v>3</v>
      </c>
      <c r="O2565" s="308">
        <v>3</v>
      </c>
      <c r="P2565" s="307">
        <v>5281.78</v>
      </c>
      <c r="Q2565" s="308">
        <v>12</v>
      </c>
      <c r="R2565" s="308">
        <v>12</v>
      </c>
    </row>
    <row r="2566" spans="1:18" s="40" customFormat="1" ht="24" x14ac:dyDescent="0.2">
      <c r="A2566" s="316" t="s">
        <v>2048</v>
      </c>
      <c r="B2566" s="295" t="s">
        <v>8075</v>
      </c>
      <c r="C2566" s="297" t="s">
        <v>153</v>
      </c>
      <c r="D2566" s="297" t="s">
        <v>679</v>
      </c>
      <c r="E2566" s="305">
        <v>2500</v>
      </c>
      <c r="F2566" s="297" t="s">
        <v>2953</v>
      </c>
      <c r="G2566" s="426" t="s">
        <v>2954</v>
      </c>
      <c r="H2566" s="297" t="s">
        <v>2075</v>
      </c>
      <c r="I2566" s="431" t="s">
        <v>2059</v>
      </c>
      <c r="J2566" s="297" t="s">
        <v>1377</v>
      </c>
      <c r="K2566" s="131"/>
      <c r="L2566" s="131"/>
      <c r="M2566" s="130"/>
      <c r="N2566" s="308">
        <v>1</v>
      </c>
      <c r="O2566" s="308">
        <v>1</v>
      </c>
      <c r="P2566" s="307">
        <v>809.51</v>
      </c>
      <c r="Q2566" s="308">
        <v>12</v>
      </c>
      <c r="R2566" s="308">
        <v>12</v>
      </c>
    </row>
    <row r="2567" spans="1:18" s="40" customFormat="1" ht="24" x14ac:dyDescent="0.2">
      <c r="A2567" s="316" t="s">
        <v>2048</v>
      </c>
      <c r="B2567" s="312" t="s">
        <v>8077</v>
      </c>
      <c r="C2567" s="297" t="s">
        <v>153</v>
      </c>
      <c r="D2567" s="297" t="s">
        <v>586</v>
      </c>
      <c r="E2567" s="305">
        <v>4000</v>
      </c>
      <c r="F2567" s="297" t="s">
        <v>2957</v>
      </c>
      <c r="G2567" s="426" t="s">
        <v>2958</v>
      </c>
      <c r="H2567" s="297" t="s">
        <v>586</v>
      </c>
      <c r="I2567" s="431" t="s">
        <v>2059</v>
      </c>
      <c r="J2567" s="297" t="s">
        <v>1377</v>
      </c>
      <c r="K2567" s="131"/>
      <c r="L2567" s="131"/>
      <c r="M2567" s="130"/>
      <c r="N2567" s="308">
        <v>6</v>
      </c>
      <c r="O2567" s="308">
        <v>6</v>
      </c>
      <c r="P2567" s="307">
        <v>25159.200000000001</v>
      </c>
      <c r="Q2567" s="308">
        <v>12</v>
      </c>
      <c r="R2567" s="308">
        <v>12</v>
      </c>
    </row>
    <row r="2568" spans="1:18" s="40" customFormat="1" ht="24" x14ac:dyDescent="0.2">
      <c r="A2568" s="316" t="s">
        <v>2048</v>
      </c>
      <c r="B2568" s="295" t="s">
        <v>8075</v>
      </c>
      <c r="C2568" s="297" t="s">
        <v>153</v>
      </c>
      <c r="D2568" s="297" t="s">
        <v>2162</v>
      </c>
      <c r="E2568" s="305">
        <v>1800</v>
      </c>
      <c r="F2568" s="297" t="s">
        <v>2963</v>
      </c>
      <c r="G2568" s="426" t="s">
        <v>2964</v>
      </c>
      <c r="H2568" s="297" t="s">
        <v>665</v>
      </c>
      <c r="I2568" s="431" t="s">
        <v>2059</v>
      </c>
      <c r="J2568" s="297" t="s">
        <v>1377</v>
      </c>
      <c r="K2568" s="131"/>
      <c r="L2568" s="131"/>
      <c r="M2568" s="130"/>
      <c r="N2568" s="308">
        <v>5</v>
      </c>
      <c r="O2568" s="308">
        <v>5</v>
      </c>
      <c r="P2568" s="307">
        <v>9810</v>
      </c>
      <c r="Q2568" s="308">
        <v>12</v>
      </c>
      <c r="R2568" s="308">
        <v>12</v>
      </c>
    </row>
    <row r="2569" spans="1:18" s="40" customFormat="1" ht="24" x14ac:dyDescent="0.2">
      <c r="A2569" s="316" t="s">
        <v>2048</v>
      </c>
      <c r="B2569" s="295" t="s">
        <v>8075</v>
      </c>
      <c r="C2569" s="297" t="s">
        <v>153</v>
      </c>
      <c r="D2569" s="297" t="s">
        <v>548</v>
      </c>
      <c r="E2569" s="305">
        <v>2200</v>
      </c>
      <c r="F2569" s="297" t="s">
        <v>2965</v>
      </c>
      <c r="G2569" s="426" t="s">
        <v>2966</v>
      </c>
      <c r="H2569" s="297" t="s">
        <v>665</v>
      </c>
      <c r="I2569" s="431" t="s">
        <v>2059</v>
      </c>
      <c r="J2569" s="297" t="s">
        <v>1377</v>
      </c>
      <c r="K2569" s="131"/>
      <c r="L2569" s="131"/>
      <c r="M2569" s="130"/>
      <c r="N2569" s="308">
        <v>6</v>
      </c>
      <c r="O2569" s="308">
        <v>6</v>
      </c>
      <c r="P2569" s="307">
        <v>6687.23</v>
      </c>
      <c r="Q2569" s="308">
        <v>12</v>
      </c>
      <c r="R2569" s="308">
        <v>12</v>
      </c>
    </row>
    <row r="2570" spans="1:18" s="40" customFormat="1" ht="24" x14ac:dyDescent="0.2">
      <c r="A2570" s="316" t="s">
        <v>2048</v>
      </c>
      <c r="B2570" s="312" t="s">
        <v>8077</v>
      </c>
      <c r="C2570" s="297" t="s">
        <v>153</v>
      </c>
      <c r="D2570" s="297" t="s">
        <v>586</v>
      </c>
      <c r="E2570" s="305">
        <v>4500</v>
      </c>
      <c r="F2570" s="297" t="s">
        <v>2967</v>
      </c>
      <c r="G2570" s="426" t="s">
        <v>2968</v>
      </c>
      <c r="H2570" s="297" t="s">
        <v>586</v>
      </c>
      <c r="I2570" s="431" t="s">
        <v>2059</v>
      </c>
      <c r="J2570" s="297" t="s">
        <v>323</v>
      </c>
      <c r="K2570" s="131"/>
      <c r="L2570" s="131"/>
      <c r="M2570" s="130"/>
      <c r="N2570" s="308">
        <v>2</v>
      </c>
      <c r="O2570" s="308">
        <v>2</v>
      </c>
      <c r="P2570" s="307">
        <v>9414</v>
      </c>
      <c r="Q2570" s="308">
        <v>12</v>
      </c>
      <c r="R2570" s="308">
        <v>12</v>
      </c>
    </row>
    <row r="2571" spans="1:18" s="40" customFormat="1" ht="24" x14ac:dyDescent="0.2">
      <c r="A2571" s="316" t="s">
        <v>2048</v>
      </c>
      <c r="B2571" s="312" t="s">
        <v>8077</v>
      </c>
      <c r="C2571" s="297" t="s">
        <v>153</v>
      </c>
      <c r="D2571" s="297" t="s">
        <v>682</v>
      </c>
      <c r="E2571" s="305">
        <v>8000</v>
      </c>
      <c r="F2571" s="297" t="s">
        <v>2969</v>
      </c>
      <c r="G2571" s="426" t="s">
        <v>2970</v>
      </c>
      <c r="H2571" s="297" t="s">
        <v>2066</v>
      </c>
      <c r="I2571" s="431" t="s">
        <v>2059</v>
      </c>
      <c r="J2571" s="297" t="s">
        <v>1377</v>
      </c>
      <c r="K2571" s="131"/>
      <c r="L2571" s="131"/>
      <c r="M2571" s="130"/>
      <c r="N2571" s="308">
        <v>4</v>
      </c>
      <c r="O2571" s="308">
        <v>4</v>
      </c>
      <c r="P2571" s="307">
        <v>32786.6</v>
      </c>
      <c r="Q2571" s="308">
        <v>12</v>
      </c>
      <c r="R2571" s="308">
        <v>12</v>
      </c>
    </row>
    <row r="2572" spans="1:18" s="40" customFormat="1" ht="24" x14ac:dyDescent="0.2">
      <c r="A2572" s="316" t="s">
        <v>2048</v>
      </c>
      <c r="B2572" s="295" t="s">
        <v>8075</v>
      </c>
      <c r="C2572" s="297" t="s">
        <v>153</v>
      </c>
      <c r="D2572" s="297" t="s">
        <v>682</v>
      </c>
      <c r="E2572" s="305">
        <v>3800</v>
      </c>
      <c r="F2572" s="297" t="s">
        <v>2971</v>
      </c>
      <c r="G2572" s="426" t="s">
        <v>2972</v>
      </c>
      <c r="H2572" s="297" t="s">
        <v>2066</v>
      </c>
      <c r="I2572" s="431" t="s">
        <v>2059</v>
      </c>
      <c r="J2572" s="297" t="s">
        <v>1377</v>
      </c>
      <c r="K2572" s="131"/>
      <c r="L2572" s="131"/>
      <c r="M2572" s="130"/>
      <c r="N2572" s="308">
        <v>6</v>
      </c>
      <c r="O2572" s="308">
        <v>6</v>
      </c>
      <c r="P2572" s="307">
        <v>17517.52</v>
      </c>
      <c r="Q2572" s="308">
        <v>12</v>
      </c>
      <c r="R2572" s="308">
        <v>12</v>
      </c>
    </row>
    <row r="2573" spans="1:18" s="40" customFormat="1" ht="24" x14ac:dyDescent="0.2">
      <c r="A2573" s="316" t="s">
        <v>2048</v>
      </c>
      <c r="B2573" s="312" t="s">
        <v>8077</v>
      </c>
      <c r="C2573" s="297" t="s">
        <v>153</v>
      </c>
      <c r="D2573" s="297" t="s">
        <v>579</v>
      </c>
      <c r="E2573" s="305">
        <v>2500</v>
      </c>
      <c r="F2573" s="297" t="s">
        <v>2978</v>
      </c>
      <c r="G2573" s="426" t="s">
        <v>2979</v>
      </c>
      <c r="H2573" s="297" t="s">
        <v>579</v>
      </c>
      <c r="I2573" s="297" t="s">
        <v>2052</v>
      </c>
      <c r="J2573" s="297" t="s">
        <v>1377</v>
      </c>
      <c r="K2573" s="131"/>
      <c r="L2573" s="131"/>
      <c r="M2573" s="130"/>
      <c r="N2573" s="308">
        <v>2</v>
      </c>
      <c r="O2573" s="308">
        <v>2</v>
      </c>
      <c r="P2573" s="307">
        <v>5372.6</v>
      </c>
      <c r="Q2573" s="308">
        <v>12</v>
      </c>
      <c r="R2573" s="308">
        <v>12</v>
      </c>
    </row>
    <row r="2574" spans="1:18" s="40" customFormat="1" ht="24" x14ac:dyDescent="0.2">
      <c r="A2574" s="316" t="s">
        <v>2048</v>
      </c>
      <c r="B2574" s="312" t="s">
        <v>8077</v>
      </c>
      <c r="C2574" s="297" t="s">
        <v>153</v>
      </c>
      <c r="D2574" s="297" t="s">
        <v>579</v>
      </c>
      <c r="E2574" s="305">
        <v>2500</v>
      </c>
      <c r="F2574" s="297" t="s">
        <v>3377</v>
      </c>
      <c r="G2574" s="426" t="s">
        <v>3378</v>
      </c>
      <c r="H2574" s="297" t="s">
        <v>579</v>
      </c>
      <c r="I2574" s="297" t="s">
        <v>2052</v>
      </c>
      <c r="J2574" s="297" t="s">
        <v>1377</v>
      </c>
      <c r="K2574" s="131"/>
      <c r="L2574" s="131"/>
      <c r="M2574" s="130"/>
      <c r="N2574" s="308">
        <v>1</v>
      </c>
      <c r="O2574" s="308">
        <v>1</v>
      </c>
      <c r="P2574" s="307">
        <v>2686.3</v>
      </c>
      <c r="Q2574" s="308">
        <v>12</v>
      </c>
      <c r="R2574" s="308">
        <v>12</v>
      </c>
    </row>
    <row r="2575" spans="1:18" s="40" customFormat="1" ht="24" x14ac:dyDescent="0.2">
      <c r="A2575" s="316" t="s">
        <v>2048</v>
      </c>
      <c r="B2575" s="312" t="s">
        <v>8077</v>
      </c>
      <c r="C2575" s="297" t="s">
        <v>153</v>
      </c>
      <c r="D2575" s="297" t="s">
        <v>682</v>
      </c>
      <c r="E2575" s="305">
        <v>8000</v>
      </c>
      <c r="F2575" s="297" t="s">
        <v>2982</v>
      </c>
      <c r="G2575" s="426" t="s">
        <v>2983</v>
      </c>
      <c r="H2575" s="297" t="s">
        <v>2066</v>
      </c>
      <c r="I2575" s="431" t="s">
        <v>2059</v>
      </c>
      <c r="J2575" s="297" t="s">
        <v>1377</v>
      </c>
      <c r="K2575" s="131"/>
      <c r="L2575" s="131"/>
      <c r="M2575" s="130"/>
      <c r="N2575" s="308">
        <v>6</v>
      </c>
      <c r="O2575" s="308">
        <v>6</v>
      </c>
      <c r="P2575" s="307">
        <v>49159.199999999997</v>
      </c>
      <c r="Q2575" s="308">
        <v>12</v>
      </c>
      <c r="R2575" s="308">
        <v>12</v>
      </c>
    </row>
    <row r="2576" spans="1:18" s="40" customFormat="1" ht="24" x14ac:dyDescent="0.2">
      <c r="A2576" s="316" t="s">
        <v>2048</v>
      </c>
      <c r="B2576" s="295" t="s">
        <v>8075</v>
      </c>
      <c r="C2576" s="297" t="s">
        <v>153</v>
      </c>
      <c r="D2576" s="297" t="s">
        <v>2162</v>
      </c>
      <c r="E2576" s="305">
        <v>1500</v>
      </c>
      <c r="F2576" s="297" t="s">
        <v>2988</v>
      </c>
      <c r="G2576" s="426" t="s">
        <v>2989</v>
      </c>
      <c r="H2576" s="297" t="s">
        <v>2597</v>
      </c>
      <c r="I2576" s="431" t="s">
        <v>2052</v>
      </c>
      <c r="J2576" s="297" t="s">
        <v>1377</v>
      </c>
      <c r="K2576" s="131"/>
      <c r="L2576" s="131"/>
      <c r="M2576" s="130"/>
      <c r="N2576" s="308">
        <v>6</v>
      </c>
      <c r="O2576" s="308">
        <v>6</v>
      </c>
      <c r="P2576" s="307">
        <v>9810</v>
      </c>
      <c r="Q2576" s="308">
        <v>12</v>
      </c>
      <c r="R2576" s="308">
        <v>12</v>
      </c>
    </row>
    <row r="2577" spans="1:18" s="40" customFormat="1" ht="24" x14ac:dyDescent="0.2">
      <c r="A2577" s="316" t="s">
        <v>2048</v>
      </c>
      <c r="B2577" s="312" t="s">
        <v>8077</v>
      </c>
      <c r="C2577" s="297" t="s">
        <v>153</v>
      </c>
      <c r="D2577" s="297" t="s">
        <v>645</v>
      </c>
      <c r="E2577" s="305">
        <v>4000</v>
      </c>
      <c r="F2577" s="297" t="s">
        <v>2990</v>
      </c>
      <c r="G2577" s="426" t="s">
        <v>2991</v>
      </c>
      <c r="H2577" s="297" t="s">
        <v>2106</v>
      </c>
      <c r="I2577" s="431" t="s">
        <v>2059</v>
      </c>
      <c r="J2577" s="297" t="s">
        <v>323</v>
      </c>
      <c r="K2577" s="131"/>
      <c r="L2577" s="131"/>
      <c r="M2577" s="130"/>
      <c r="N2577" s="308">
        <v>6</v>
      </c>
      <c r="O2577" s="308">
        <v>6</v>
      </c>
      <c r="P2577" s="307">
        <v>24901.140000000003</v>
      </c>
      <c r="Q2577" s="308">
        <v>12</v>
      </c>
      <c r="R2577" s="308">
        <v>12</v>
      </c>
    </row>
    <row r="2578" spans="1:18" s="40" customFormat="1" ht="24" x14ac:dyDescent="0.2">
      <c r="A2578" s="316" t="s">
        <v>2048</v>
      </c>
      <c r="B2578" s="312" t="s">
        <v>8077</v>
      </c>
      <c r="C2578" s="297" t="s">
        <v>153</v>
      </c>
      <c r="D2578" s="297" t="s">
        <v>2053</v>
      </c>
      <c r="E2578" s="305">
        <v>1500</v>
      </c>
      <c r="F2578" s="297" t="s">
        <v>2992</v>
      </c>
      <c r="G2578" s="426" t="s">
        <v>2993</v>
      </c>
      <c r="H2578" s="297" t="s">
        <v>579</v>
      </c>
      <c r="I2578" s="431" t="s">
        <v>2052</v>
      </c>
      <c r="J2578" s="297" t="s">
        <v>1377</v>
      </c>
      <c r="K2578" s="131"/>
      <c r="L2578" s="131"/>
      <c r="M2578" s="130"/>
      <c r="N2578" s="308">
        <v>5</v>
      </c>
      <c r="O2578" s="308">
        <v>5</v>
      </c>
      <c r="P2578" s="307">
        <v>8175</v>
      </c>
      <c r="Q2578" s="308">
        <v>12</v>
      </c>
      <c r="R2578" s="308">
        <v>12</v>
      </c>
    </row>
    <row r="2579" spans="1:18" s="40" customFormat="1" ht="24" x14ac:dyDescent="0.2">
      <c r="A2579" s="316" t="s">
        <v>2048</v>
      </c>
      <c r="B2579" s="295" t="s">
        <v>8075</v>
      </c>
      <c r="C2579" s="297" t="s">
        <v>153</v>
      </c>
      <c r="D2579" s="297" t="s">
        <v>655</v>
      </c>
      <c r="E2579" s="305">
        <v>1100</v>
      </c>
      <c r="F2579" s="297" t="s">
        <v>2994</v>
      </c>
      <c r="G2579" s="426" t="s">
        <v>2995</v>
      </c>
      <c r="H2579" s="297" t="s">
        <v>579</v>
      </c>
      <c r="I2579" s="431" t="s">
        <v>2052</v>
      </c>
      <c r="J2579" s="297" t="s">
        <v>323</v>
      </c>
      <c r="K2579" s="131"/>
      <c r="L2579" s="131"/>
      <c r="M2579" s="130"/>
      <c r="N2579" s="308">
        <v>6</v>
      </c>
      <c r="O2579" s="308">
        <v>6</v>
      </c>
      <c r="P2579" s="307">
        <v>7194</v>
      </c>
      <c r="Q2579" s="308">
        <v>12</v>
      </c>
      <c r="R2579" s="308">
        <v>12</v>
      </c>
    </row>
    <row r="2580" spans="1:18" s="40" customFormat="1" ht="24" x14ac:dyDescent="0.2">
      <c r="A2580" s="316" t="s">
        <v>2048</v>
      </c>
      <c r="B2580" s="295" t="s">
        <v>8075</v>
      </c>
      <c r="C2580" s="297" t="s">
        <v>153</v>
      </c>
      <c r="D2580" s="297" t="s">
        <v>586</v>
      </c>
      <c r="E2580" s="305">
        <v>2500</v>
      </c>
      <c r="F2580" s="297" t="s">
        <v>2996</v>
      </c>
      <c r="G2580" s="426" t="s">
        <v>2997</v>
      </c>
      <c r="H2580" s="297" t="s">
        <v>586</v>
      </c>
      <c r="I2580" s="431" t="s">
        <v>2059</v>
      </c>
      <c r="J2580" s="297" t="s">
        <v>1377</v>
      </c>
      <c r="K2580" s="131"/>
      <c r="L2580" s="131"/>
      <c r="M2580" s="130"/>
      <c r="N2580" s="308">
        <v>2</v>
      </c>
      <c r="O2580" s="308">
        <v>2</v>
      </c>
      <c r="P2580" s="307">
        <v>0</v>
      </c>
      <c r="Q2580" s="308">
        <v>12</v>
      </c>
      <c r="R2580" s="308">
        <v>12</v>
      </c>
    </row>
    <row r="2581" spans="1:18" s="40" customFormat="1" ht="24" x14ac:dyDescent="0.2">
      <c r="A2581" s="316" t="s">
        <v>2048</v>
      </c>
      <c r="B2581" s="312" t="s">
        <v>8077</v>
      </c>
      <c r="C2581" s="297" t="s">
        <v>153</v>
      </c>
      <c r="D2581" s="297" t="s">
        <v>2088</v>
      </c>
      <c r="E2581" s="305">
        <v>4000</v>
      </c>
      <c r="F2581" s="297" t="s">
        <v>2998</v>
      </c>
      <c r="G2581" s="426" t="s">
        <v>2999</v>
      </c>
      <c r="H2581" s="297" t="s">
        <v>2088</v>
      </c>
      <c r="I2581" s="431" t="s">
        <v>2059</v>
      </c>
      <c r="J2581" s="297" t="s">
        <v>1377</v>
      </c>
      <c r="K2581" s="131"/>
      <c r="L2581" s="131"/>
      <c r="M2581" s="130"/>
      <c r="N2581" s="308">
        <v>6</v>
      </c>
      <c r="O2581" s="308">
        <v>6</v>
      </c>
      <c r="P2581" s="307">
        <v>25159.200000000001</v>
      </c>
      <c r="Q2581" s="308">
        <v>12</v>
      </c>
      <c r="R2581" s="308">
        <v>12</v>
      </c>
    </row>
    <row r="2582" spans="1:18" s="40" customFormat="1" ht="24" x14ac:dyDescent="0.2">
      <c r="A2582" s="316" t="s">
        <v>2048</v>
      </c>
      <c r="B2582" s="312" t="s">
        <v>8077</v>
      </c>
      <c r="C2582" s="297" t="s">
        <v>153</v>
      </c>
      <c r="D2582" s="297" t="s">
        <v>586</v>
      </c>
      <c r="E2582" s="305">
        <v>4000</v>
      </c>
      <c r="F2582" s="297" t="s">
        <v>3002</v>
      </c>
      <c r="G2582" s="426" t="s">
        <v>3003</v>
      </c>
      <c r="H2582" s="297" t="s">
        <v>586</v>
      </c>
      <c r="I2582" s="431" t="s">
        <v>2059</v>
      </c>
      <c r="J2582" s="297" t="s">
        <v>326</v>
      </c>
      <c r="K2582" s="131"/>
      <c r="L2582" s="131"/>
      <c r="M2582" s="130"/>
      <c r="N2582" s="308">
        <v>6</v>
      </c>
      <c r="O2582" s="308">
        <v>6</v>
      </c>
      <c r="P2582" s="307">
        <v>25159.200000000001</v>
      </c>
      <c r="Q2582" s="308">
        <v>12</v>
      </c>
      <c r="R2582" s="308">
        <v>12</v>
      </c>
    </row>
    <row r="2583" spans="1:18" s="40" customFormat="1" ht="24" x14ac:dyDescent="0.2">
      <c r="A2583" s="316" t="s">
        <v>2048</v>
      </c>
      <c r="B2583" s="312" t="s">
        <v>8077</v>
      </c>
      <c r="C2583" s="297" t="s">
        <v>153</v>
      </c>
      <c r="D2583" s="297" t="s">
        <v>586</v>
      </c>
      <c r="E2583" s="305">
        <v>4000</v>
      </c>
      <c r="F2583" s="297" t="s">
        <v>3008</v>
      </c>
      <c r="G2583" s="426" t="s">
        <v>3009</v>
      </c>
      <c r="H2583" s="297" t="s">
        <v>586</v>
      </c>
      <c r="I2583" s="431" t="s">
        <v>2059</v>
      </c>
      <c r="J2583" s="297" t="s">
        <v>1377</v>
      </c>
      <c r="K2583" s="131"/>
      <c r="L2583" s="131"/>
      <c r="M2583" s="130"/>
      <c r="N2583" s="308">
        <v>5</v>
      </c>
      <c r="O2583" s="308">
        <v>5</v>
      </c>
      <c r="P2583" s="307">
        <v>20972.9</v>
      </c>
      <c r="Q2583" s="308">
        <v>12</v>
      </c>
      <c r="R2583" s="308">
        <v>12</v>
      </c>
    </row>
    <row r="2584" spans="1:18" s="40" customFormat="1" ht="24" x14ac:dyDescent="0.2">
      <c r="A2584" s="316" t="s">
        <v>2048</v>
      </c>
      <c r="B2584" s="312" t="s">
        <v>8077</v>
      </c>
      <c r="C2584" s="297" t="s">
        <v>153</v>
      </c>
      <c r="D2584" s="297" t="s">
        <v>586</v>
      </c>
      <c r="E2584" s="305">
        <v>4500</v>
      </c>
      <c r="F2584" s="297" t="s">
        <v>3379</v>
      </c>
      <c r="G2584" s="426" t="s">
        <v>3380</v>
      </c>
      <c r="H2584" s="297" t="s">
        <v>586</v>
      </c>
      <c r="I2584" s="297" t="s">
        <v>2059</v>
      </c>
      <c r="J2584" s="297" t="s">
        <v>1377</v>
      </c>
      <c r="K2584" s="131"/>
      <c r="L2584" s="131"/>
      <c r="M2584" s="130"/>
      <c r="N2584" s="308">
        <v>1</v>
      </c>
      <c r="O2584" s="308">
        <v>1</v>
      </c>
      <c r="P2584" s="307">
        <v>8315.2999999999993</v>
      </c>
      <c r="Q2584" s="308">
        <v>12</v>
      </c>
      <c r="R2584" s="308">
        <v>12</v>
      </c>
    </row>
    <row r="2585" spans="1:18" s="40" customFormat="1" ht="24" x14ac:dyDescent="0.2">
      <c r="A2585" s="316" t="s">
        <v>2048</v>
      </c>
      <c r="B2585" s="312" t="s">
        <v>8077</v>
      </c>
      <c r="C2585" s="297" t="s">
        <v>153</v>
      </c>
      <c r="D2585" s="297" t="s">
        <v>579</v>
      </c>
      <c r="E2585" s="305">
        <v>2500</v>
      </c>
      <c r="F2585" s="297" t="s">
        <v>3012</v>
      </c>
      <c r="G2585" s="426" t="s">
        <v>3013</v>
      </c>
      <c r="H2585" s="297" t="s">
        <v>579</v>
      </c>
      <c r="I2585" s="297" t="s">
        <v>2052</v>
      </c>
      <c r="J2585" s="297" t="s">
        <v>1377</v>
      </c>
      <c r="K2585" s="131"/>
      <c r="L2585" s="131"/>
      <c r="M2585" s="130"/>
      <c r="N2585" s="308">
        <v>6</v>
      </c>
      <c r="O2585" s="308">
        <v>6</v>
      </c>
      <c r="P2585" s="307">
        <v>16156.5</v>
      </c>
      <c r="Q2585" s="308">
        <v>12</v>
      </c>
      <c r="R2585" s="308">
        <v>12</v>
      </c>
    </row>
    <row r="2586" spans="1:18" s="40" customFormat="1" ht="24" x14ac:dyDescent="0.2">
      <c r="A2586" s="316" t="s">
        <v>2048</v>
      </c>
      <c r="B2586" s="295" t="s">
        <v>8075</v>
      </c>
      <c r="C2586" s="297" t="s">
        <v>153</v>
      </c>
      <c r="D2586" s="297" t="s">
        <v>597</v>
      </c>
      <c r="E2586" s="305">
        <v>2000</v>
      </c>
      <c r="F2586" s="297" t="s">
        <v>3014</v>
      </c>
      <c r="G2586" s="426" t="s">
        <v>3015</v>
      </c>
      <c r="H2586" s="297" t="s">
        <v>2088</v>
      </c>
      <c r="I2586" s="431" t="s">
        <v>2059</v>
      </c>
      <c r="J2586" s="297" t="s">
        <v>1377</v>
      </c>
      <c r="K2586" s="131"/>
      <c r="L2586" s="131"/>
      <c r="M2586" s="130"/>
      <c r="N2586" s="308">
        <v>6</v>
      </c>
      <c r="O2586" s="308">
        <v>6</v>
      </c>
      <c r="P2586" s="307">
        <v>13080</v>
      </c>
      <c r="Q2586" s="308">
        <v>12</v>
      </c>
      <c r="R2586" s="308">
        <v>12</v>
      </c>
    </row>
    <row r="2587" spans="1:18" s="40" customFormat="1" ht="24" x14ac:dyDescent="0.2">
      <c r="A2587" s="316" t="s">
        <v>2048</v>
      </c>
      <c r="B2587" s="312" t="s">
        <v>8077</v>
      </c>
      <c r="C2587" s="297" t="s">
        <v>153</v>
      </c>
      <c r="D2587" s="297" t="s">
        <v>682</v>
      </c>
      <c r="E2587" s="305">
        <v>8000</v>
      </c>
      <c r="F2587" s="297" t="s">
        <v>3381</v>
      </c>
      <c r="G2587" s="426" t="s">
        <v>3382</v>
      </c>
      <c r="H2587" s="297" t="s">
        <v>2066</v>
      </c>
      <c r="I2587" s="297" t="s">
        <v>2059</v>
      </c>
      <c r="J2587" s="297" t="s">
        <v>1377</v>
      </c>
      <c r="K2587" s="131"/>
      <c r="L2587" s="131"/>
      <c r="M2587" s="130"/>
      <c r="N2587" s="308">
        <v>6</v>
      </c>
      <c r="O2587" s="308">
        <v>6</v>
      </c>
      <c r="P2587" s="307">
        <v>48385.009999999995</v>
      </c>
      <c r="Q2587" s="308">
        <v>12</v>
      </c>
      <c r="R2587" s="308">
        <v>12</v>
      </c>
    </row>
    <row r="2588" spans="1:18" s="40" customFormat="1" ht="24" x14ac:dyDescent="0.2">
      <c r="A2588" s="316" t="s">
        <v>2048</v>
      </c>
      <c r="B2588" s="295" t="s">
        <v>8075</v>
      </c>
      <c r="C2588" s="297" t="s">
        <v>153</v>
      </c>
      <c r="D2588" s="297" t="s">
        <v>1351</v>
      </c>
      <c r="E2588" s="305">
        <v>1800</v>
      </c>
      <c r="F2588" s="297" t="s">
        <v>3018</v>
      </c>
      <c r="G2588" s="426" t="s">
        <v>3019</v>
      </c>
      <c r="H2588" s="297" t="s">
        <v>665</v>
      </c>
      <c r="I2588" s="431" t="s">
        <v>2059</v>
      </c>
      <c r="J2588" s="297" t="s">
        <v>1377</v>
      </c>
      <c r="K2588" s="131"/>
      <c r="L2588" s="131"/>
      <c r="M2588" s="130"/>
      <c r="N2588" s="308">
        <v>2</v>
      </c>
      <c r="O2588" s="308">
        <v>2</v>
      </c>
      <c r="P2588" s="307">
        <v>3924</v>
      </c>
      <c r="Q2588" s="308">
        <v>12</v>
      </c>
      <c r="R2588" s="308">
        <v>12</v>
      </c>
    </row>
    <row r="2589" spans="1:18" s="40" customFormat="1" ht="24" x14ac:dyDescent="0.2">
      <c r="A2589" s="316" t="s">
        <v>2048</v>
      </c>
      <c r="B2589" s="312" t="s">
        <v>8077</v>
      </c>
      <c r="C2589" s="297" t="s">
        <v>153</v>
      </c>
      <c r="D2589" s="297" t="s">
        <v>3257</v>
      </c>
      <c r="E2589" s="305">
        <v>12900</v>
      </c>
      <c r="F2589" s="297" t="s">
        <v>3383</v>
      </c>
      <c r="G2589" s="426" t="s">
        <v>3384</v>
      </c>
      <c r="H2589" s="297" t="s">
        <v>2066</v>
      </c>
      <c r="I2589" s="297" t="s">
        <v>2059</v>
      </c>
      <c r="J2589" s="297" t="s">
        <v>1377</v>
      </c>
      <c r="K2589" s="131"/>
      <c r="L2589" s="131"/>
      <c r="M2589" s="130"/>
      <c r="N2589" s="308">
        <v>5</v>
      </c>
      <c r="O2589" s="308">
        <v>5</v>
      </c>
      <c r="P2589" s="307">
        <v>65431.5</v>
      </c>
      <c r="Q2589" s="308">
        <v>12</v>
      </c>
      <c r="R2589" s="308">
        <v>12</v>
      </c>
    </row>
    <row r="2590" spans="1:18" s="40" customFormat="1" ht="24" x14ac:dyDescent="0.2">
      <c r="A2590" s="316" t="s">
        <v>2048</v>
      </c>
      <c r="B2590" s="312" t="s">
        <v>8077</v>
      </c>
      <c r="C2590" s="297" t="s">
        <v>153</v>
      </c>
      <c r="D2590" s="297" t="s">
        <v>682</v>
      </c>
      <c r="E2590" s="305">
        <v>8000</v>
      </c>
      <c r="F2590" s="297" t="s">
        <v>3020</v>
      </c>
      <c r="G2590" s="426" t="s">
        <v>3021</v>
      </c>
      <c r="H2590" s="297" t="s">
        <v>2066</v>
      </c>
      <c r="I2590" s="431" t="s">
        <v>2059</v>
      </c>
      <c r="J2590" s="297" t="s">
        <v>1377</v>
      </c>
      <c r="K2590" s="131"/>
      <c r="L2590" s="131"/>
      <c r="M2590" s="130"/>
      <c r="N2590" s="308">
        <v>6</v>
      </c>
      <c r="O2590" s="308">
        <v>6</v>
      </c>
      <c r="P2590" s="307">
        <v>48625.86</v>
      </c>
      <c r="Q2590" s="308">
        <v>12</v>
      </c>
      <c r="R2590" s="308">
        <v>12</v>
      </c>
    </row>
    <row r="2591" spans="1:18" s="40" customFormat="1" ht="24" x14ac:dyDescent="0.2">
      <c r="A2591" s="316" t="s">
        <v>2048</v>
      </c>
      <c r="B2591" s="295" t="s">
        <v>8075</v>
      </c>
      <c r="C2591" s="297" t="s">
        <v>153</v>
      </c>
      <c r="D2591" s="297" t="s">
        <v>866</v>
      </c>
      <c r="E2591" s="305">
        <v>2000</v>
      </c>
      <c r="F2591" s="297" t="s">
        <v>3022</v>
      </c>
      <c r="G2591" s="426" t="s">
        <v>3023</v>
      </c>
      <c r="H2591" s="297" t="s">
        <v>2058</v>
      </c>
      <c r="I2591" s="431" t="s">
        <v>2059</v>
      </c>
      <c r="J2591" s="297" t="s">
        <v>1377</v>
      </c>
      <c r="K2591" s="131"/>
      <c r="L2591" s="131"/>
      <c r="M2591" s="130"/>
      <c r="N2591" s="308">
        <v>6</v>
      </c>
      <c r="O2591" s="308">
        <v>6</v>
      </c>
      <c r="P2591" s="307">
        <v>13080</v>
      </c>
      <c r="Q2591" s="308">
        <v>12</v>
      </c>
      <c r="R2591" s="308">
        <v>12</v>
      </c>
    </row>
    <row r="2592" spans="1:18" s="40" customFormat="1" ht="24" x14ac:dyDescent="0.2">
      <c r="A2592" s="316" t="s">
        <v>2048</v>
      </c>
      <c r="B2592" s="312" t="s">
        <v>8077</v>
      </c>
      <c r="C2592" s="297" t="s">
        <v>153</v>
      </c>
      <c r="D2592" s="297" t="s">
        <v>2088</v>
      </c>
      <c r="E2592" s="305">
        <v>4000</v>
      </c>
      <c r="F2592" s="297" t="s">
        <v>3024</v>
      </c>
      <c r="G2592" s="426" t="s">
        <v>3025</v>
      </c>
      <c r="H2592" s="297" t="s">
        <v>2088</v>
      </c>
      <c r="I2592" s="431" t="s">
        <v>2059</v>
      </c>
      <c r="J2592" s="297" t="s">
        <v>1377</v>
      </c>
      <c r="K2592" s="131"/>
      <c r="L2592" s="131"/>
      <c r="M2592" s="130"/>
      <c r="N2592" s="308">
        <v>5</v>
      </c>
      <c r="O2592" s="308">
        <v>5</v>
      </c>
      <c r="P2592" s="307">
        <v>20931.5</v>
      </c>
      <c r="Q2592" s="308">
        <v>12</v>
      </c>
      <c r="R2592" s="308">
        <v>12</v>
      </c>
    </row>
    <row r="2593" spans="1:18" s="40" customFormat="1" ht="24" x14ac:dyDescent="0.2">
      <c r="A2593" s="316" t="s">
        <v>2048</v>
      </c>
      <c r="B2593" s="312" t="s">
        <v>8077</v>
      </c>
      <c r="C2593" s="297" t="s">
        <v>153</v>
      </c>
      <c r="D2593" s="297" t="s">
        <v>586</v>
      </c>
      <c r="E2593" s="305">
        <v>4500</v>
      </c>
      <c r="F2593" s="297" t="s">
        <v>3385</v>
      </c>
      <c r="G2593" s="426" t="s">
        <v>3386</v>
      </c>
      <c r="H2593" s="297" t="s">
        <v>579</v>
      </c>
      <c r="I2593" s="297" t="s">
        <v>2052</v>
      </c>
      <c r="J2593" s="297" t="s">
        <v>1377</v>
      </c>
      <c r="K2593" s="131"/>
      <c r="L2593" s="131"/>
      <c r="M2593" s="130"/>
      <c r="N2593" s="308">
        <v>6</v>
      </c>
      <c r="O2593" s="308">
        <v>6</v>
      </c>
      <c r="P2593" s="307">
        <v>28159.200000000001</v>
      </c>
      <c r="Q2593" s="308">
        <v>12</v>
      </c>
      <c r="R2593" s="308">
        <v>12</v>
      </c>
    </row>
    <row r="2594" spans="1:18" s="40" customFormat="1" ht="24" x14ac:dyDescent="0.2">
      <c r="A2594" s="316" t="s">
        <v>2048</v>
      </c>
      <c r="B2594" s="312" t="s">
        <v>8077</v>
      </c>
      <c r="C2594" s="297" t="s">
        <v>153</v>
      </c>
      <c r="D2594" s="297" t="s">
        <v>586</v>
      </c>
      <c r="E2594" s="305">
        <v>6000</v>
      </c>
      <c r="F2594" s="297" t="s">
        <v>3387</v>
      </c>
      <c r="G2594" s="426" t="s">
        <v>3388</v>
      </c>
      <c r="H2594" s="297" t="s">
        <v>586</v>
      </c>
      <c r="I2594" s="431" t="s">
        <v>2059</v>
      </c>
      <c r="J2594" s="297" t="s">
        <v>1377</v>
      </c>
      <c r="K2594" s="131"/>
      <c r="L2594" s="131"/>
      <c r="M2594" s="130"/>
      <c r="N2594" s="308">
        <v>4</v>
      </c>
      <c r="O2594" s="308">
        <v>4</v>
      </c>
      <c r="P2594" s="307">
        <v>24745.200000000001</v>
      </c>
      <c r="Q2594" s="308">
        <v>12</v>
      </c>
      <c r="R2594" s="308">
        <v>12</v>
      </c>
    </row>
    <row r="2595" spans="1:18" s="40" customFormat="1" ht="24" x14ac:dyDescent="0.2">
      <c r="A2595" s="316" t="s">
        <v>2048</v>
      </c>
      <c r="B2595" s="312" t="s">
        <v>8077</v>
      </c>
      <c r="C2595" s="297" t="s">
        <v>153</v>
      </c>
      <c r="D2595" s="297" t="s">
        <v>579</v>
      </c>
      <c r="E2595" s="305">
        <v>2500</v>
      </c>
      <c r="F2595" s="297" t="s">
        <v>3026</v>
      </c>
      <c r="G2595" s="426" t="s">
        <v>3027</v>
      </c>
      <c r="H2595" s="297" t="s">
        <v>579</v>
      </c>
      <c r="I2595" s="431" t="s">
        <v>2052</v>
      </c>
      <c r="J2595" s="297" t="s">
        <v>1377</v>
      </c>
      <c r="K2595" s="131"/>
      <c r="L2595" s="131"/>
      <c r="M2595" s="130"/>
      <c r="N2595" s="308">
        <v>6</v>
      </c>
      <c r="O2595" s="308">
        <v>6</v>
      </c>
      <c r="P2595" s="307">
        <v>16156.5</v>
      </c>
      <c r="Q2595" s="308">
        <v>12</v>
      </c>
      <c r="R2595" s="308">
        <v>12</v>
      </c>
    </row>
    <row r="2596" spans="1:18" s="40" customFormat="1" ht="24" x14ac:dyDescent="0.2">
      <c r="A2596" s="316" t="s">
        <v>2048</v>
      </c>
      <c r="B2596" s="312" t="s">
        <v>8077</v>
      </c>
      <c r="C2596" s="297" t="s">
        <v>153</v>
      </c>
      <c r="D2596" s="297" t="s">
        <v>656</v>
      </c>
      <c r="E2596" s="305">
        <v>4000</v>
      </c>
      <c r="F2596" s="297" t="s">
        <v>3028</v>
      </c>
      <c r="G2596" s="426" t="s">
        <v>3029</v>
      </c>
      <c r="H2596" s="297" t="s">
        <v>656</v>
      </c>
      <c r="I2596" s="431" t="s">
        <v>2059</v>
      </c>
      <c r="J2596" s="297" t="s">
        <v>1377</v>
      </c>
      <c r="K2596" s="131"/>
      <c r="L2596" s="131"/>
      <c r="M2596" s="130"/>
      <c r="N2596" s="308">
        <v>6</v>
      </c>
      <c r="O2596" s="308">
        <v>6</v>
      </c>
      <c r="P2596" s="307">
        <v>25159.200000000001</v>
      </c>
      <c r="Q2596" s="308">
        <v>12</v>
      </c>
      <c r="R2596" s="308">
        <v>12</v>
      </c>
    </row>
    <row r="2597" spans="1:18" s="40" customFormat="1" ht="24" x14ac:dyDescent="0.2">
      <c r="A2597" s="316" t="s">
        <v>2048</v>
      </c>
      <c r="B2597" s="312" t="s">
        <v>8077</v>
      </c>
      <c r="C2597" s="297" t="s">
        <v>153</v>
      </c>
      <c r="D2597" s="297" t="s">
        <v>597</v>
      </c>
      <c r="E2597" s="305">
        <v>4000</v>
      </c>
      <c r="F2597" s="297" t="s">
        <v>3030</v>
      </c>
      <c r="G2597" s="426" t="s">
        <v>3031</v>
      </c>
      <c r="H2597" s="297" t="s">
        <v>2088</v>
      </c>
      <c r="I2597" s="431" t="s">
        <v>2059</v>
      </c>
      <c r="J2597" s="297" t="s">
        <v>1377</v>
      </c>
      <c r="K2597" s="131"/>
      <c r="L2597" s="131"/>
      <c r="M2597" s="130"/>
      <c r="N2597" s="308">
        <v>6</v>
      </c>
      <c r="O2597" s="308">
        <v>6</v>
      </c>
      <c r="P2597" s="307">
        <v>25159.200000000001</v>
      </c>
      <c r="Q2597" s="308">
        <v>12</v>
      </c>
      <c r="R2597" s="308">
        <v>12</v>
      </c>
    </row>
    <row r="2598" spans="1:18" s="40" customFormat="1" ht="24" x14ac:dyDescent="0.2">
      <c r="A2598" s="316" t="s">
        <v>2048</v>
      </c>
      <c r="B2598" s="295" t="s">
        <v>8075</v>
      </c>
      <c r="C2598" s="297" t="s">
        <v>153</v>
      </c>
      <c r="D2598" s="297" t="s">
        <v>3032</v>
      </c>
      <c r="E2598" s="305">
        <v>2500</v>
      </c>
      <c r="F2598" s="297" t="s">
        <v>3033</v>
      </c>
      <c r="G2598" s="426" t="s">
        <v>3034</v>
      </c>
      <c r="H2598" s="297" t="s">
        <v>2977</v>
      </c>
      <c r="I2598" s="431" t="s">
        <v>2059</v>
      </c>
      <c r="J2598" s="297" t="s">
        <v>1377</v>
      </c>
      <c r="K2598" s="131"/>
      <c r="L2598" s="131"/>
      <c r="M2598" s="130"/>
      <c r="N2598" s="308">
        <v>6</v>
      </c>
      <c r="O2598" s="308">
        <v>6</v>
      </c>
      <c r="P2598" s="307">
        <v>16156.5</v>
      </c>
      <c r="Q2598" s="308">
        <v>12</v>
      </c>
      <c r="R2598" s="308">
        <v>12</v>
      </c>
    </row>
    <row r="2599" spans="1:18" s="40" customFormat="1" ht="24" x14ac:dyDescent="0.2">
      <c r="A2599" s="316" t="s">
        <v>2048</v>
      </c>
      <c r="B2599" s="312" t="s">
        <v>8077</v>
      </c>
      <c r="C2599" s="297" t="s">
        <v>153</v>
      </c>
      <c r="D2599" s="297" t="s">
        <v>2651</v>
      </c>
      <c r="E2599" s="305">
        <v>2500</v>
      </c>
      <c r="F2599" s="297" t="s">
        <v>3389</v>
      </c>
      <c r="G2599" s="426" t="s">
        <v>3390</v>
      </c>
      <c r="H2599" s="297" t="s">
        <v>2711</v>
      </c>
      <c r="I2599" s="297" t="s">
        <v>2052</v>
      </c>
      <c r="J2599" s="297" t="s">
        <v>1377</v>
      </c>
      <c r="K2599" s="131"/>
      <c r="L2599" s="131"/>
      <c r="M2599" s="130"/>
      <c r="N2599" s="308">
        <v>4</v>
      </c>
      <c r="O2599" s="308">
        <v>4</v>
      </c>
      <c r="P2599" s="307">
        <v>10745.2</v>
      </c>
      <c r="Q2599" s="308">
        <v>12</v>
      </c>
      <c r="R2599" s="308">
        <v>12</v>
      </c>
    </row>
    <row r="2600" spans="1:18" s="40" customFormat="1" ht="24" x14ac:dyDescent="0.2">
      <c r="A2600" s="316" t="s">
        <v>2048</v>
      </c>
      <c r="B2600" s="295" t="s">
        <v>8075</v>
      </c>
      <c r="C2600" s="297" t="s">
        <v>153</v>
      </c>
      <c r="D2600" s="297" t="s">
        <v>586</v>
      </c>
      <c r="E2600" s="305">
        <v>2500</v>
      </c>
      <c r="F2600" s="297" t="s">
        <v>3035</v>
      </c>
      <c r="G2600" s="426" t="s">
        <v>3036</v>
      </c>
      <c r="H2600" s="297" t="s">
        <v>586</v>
      </c>
      <c r="I2600" s="431" t="s">
        <v>2059</v>
      </c>
      <c r="J2600" s="297" t="s">
        <v>1377</v>
      </c>
      <c r="K2600" s="131"/>
      <c r="L2600" s="131"/>
      <c r="M2600" s="130"/>
      <c r="N2600" s="308">
        <v>4</v>
      </c>
      <c r="O2600" s="308">
        <v>4</v>
      </c>
      <c r="P2600" s="307">
        <v>10694.609999999999</v>
      </c>
      <c r="Q2600" s="308">
        <v>12</v>
      </c>
      <c r="R2600" s="308">
        <v>12</v>
      </c>
    </row>
    <row r="2601" spans="1:18" s="40" customFormat="1" ht="24" x14ac:dyDescent="0.2">
      <c r="A2601" s="316" t="s">
        <v>2048</v>
      </c>
      <c r="B2601" s="295" t="s">
        <v>8075</v>
      </c>
      <c r="C2601" s="297" t="s">
        <v>153</v>
      </c>
      <c r="D2601" s="297" t="s">
        <v>586</v>
      </c>
      <c r="E2601" s="305">
        <v>3500</v>
      </c>
      <c r="F2601" s="297" t="s">
        <v>3391</v>
      </c>
      <c r="G2601" s="426" t="s">
        <v>3392</v>
      </c>
      <c r="H2601" s="297" t="s">
        <v>586</v>
      </c>
      <c r="I2601" s="297" t="s">
        <v>2059</v>
      </c>
      <c r="J2601" s="297" t="s">
        <v>1377</v>
      </c>
      <c r="K2601" s="131"/>
      <c r="L2601" s="131"/>
      <c r="M2601" s="130"/>
      <c r="N2601" s="308">
        <v>2</v>
      </c>
      <c r="O2601" s="308">
        <v>2</v>
      </c>
      <c r="P2601" s="307">
        <v>6243.57</v>
      </c>
      <c r="Q2601" s="308">
        <v>12</v>
      </c>
      <c r="R2601" s="308">
        <v>12</v>
      </c>
    </row>
    <row r="2602" spans="1:18" s="40" customFormat="1" ht="24" x14ac:dyDescent="0.2">
      <c r="A2602" s="316" t="s">
        <v>2048</v>
      </c>
      <c r="B2602" s="295" t="s">
        <v>8075</v>
      </c>
      <c r="C2602" s="297" t="s">
        <v>153</v>
      </c>
      <c r="D2602" s="297" t="s">
        <v>579</v>
      </c>
      <c r="E2602" s="305">
        <v>2040</v>
      </c>
      <c r="F2602" s="297" t="s">
        <v>3393</v>
      </c>
      <c r="G2602" s="426" t="s">
        <v>3394</v>
      </c>
      <c r="H2602" s="297" t="s">
        <v>579</v>
      </c>
      <c r="I2602" s="297" t="s">
        <v>2052</v>
      </c>
      <c r="J2602" s="297" t="s">
        <v>1377</v>
      </c>
      <c r="K2602" s="131"/>
      <c r="L2602" s="131"/>
      <c r="M2602" s="130"/>
      <c r="N2602" s="308">
        <v>2</v>
      </c>
      <c r="O2602" s="308">
        <v>2</v>
      </c>
      <c r="P2602" s="307">
        <v>3873.3700000000003</v>
      </c>
      <c r="Q2602" s="308">
        <v>12</v>
      </c>
      <c r="R2602" s="308">
        <v>12</v>
      </c>
    </row>
    <row r="2603" spans="1:18" s="40" customFormat="1" ht="24" x14ac:dyDescent="0.2">
      <c r="A2603" s="316" t="s">
        <v>2048</v>
      </c>
      <c r="B2603" s="295" t="s">
        <v>8075</v>
      </c>
      <c r="C2603" s="297" t="s">
        <v>153</v>
      </c>
      <c r="D2603" s="297" t="s">
        <v>579</v>
      </c>
      <c r="E2603" s="305">
        <v>2040</v>
      </c>
      <c r="F2603" s="297" t="s">
        <v>3037</v>
      </c>
      <c r="G2603" s="426" t="s">
        <v>3038</v>
      </c>
      <c r="H2603" s="297" t="s">
        <v>579</v>
      </c>
      <c r="I2603" s="431" t="s">
        <v>2052</v>
      </c>
      <c r="J2603" s="297" t="s">
        <v>1377</v>
      </c>
      <c r="K2603" s="131"/>
      <c r="L2603" s="131"/>
      <c r="M2603" s="130"/>
      <c r="N2603" s="308">
        <v>6</v>
      </c>
      <c r="O2603" s="308">
        <v>6</v>
      </c>
      <c r="P2603" s="307">
        <v>9105.369999999999</v>
      </c>
      <c r="Q2603" s="308">
        <v>12</v>
      </c>
      <c r="R2603" s="308">
        <v>12</v>
      </c>
    </row>
    <row r="2604" spans="1:18" s="40" customFormat="1" ht="24" x14ac:dyDescent="0.2">
      <c r="A2604" s="316" t="s">
        <v>2048</v>
      </c>
      <c r="B2604" s="295" t="s">
        <v>8075</v>
      </c>
      <c r="C2604" s="297" t="s">
        <v>153</v>
      </c>
      <c r="D2604" s="297" t="s">
        <v>2162</v>
      </c>
      <c r="E2604" s="305">
        <v>2500</v>
      </c>
      <c r="F2604" s="297" t="s">
        <v>3039</v>
      </c>
      <c r="G2604" s="426" t="s">
        <v>3040</v>
      </c>
      <c r="H2604" s="297" t="s">
        <v>1050</v>
      </c>
      <c r="I2604" s="431" t="s">
        <v>2059</v>
      </c>
      <c r="J2604" s="297" t="s">
        <v>314</v>
      </c>
      <c r="K2604" s="131"/>
      <c r="L2604" s="131"/>
      <c r="M2604" s="130"/>
      <c r="N2604" s="308">
        <v>6</v>
      </c>
      <c r="O2604" s="308">
        <v>6</v>
      </c>
      <c r="P2604" s="307">
        <v>14629.5</v>
      </c>
      <c r="Q2604" s="308">
        <v>12</v>
      </c>
      <c r="R2604" s="308">
        <v>12</v>
      </c>
    </row>
    <row r="2605" spans="1:18" s="40" customFormat="1" ht="24" x14ac:dyDescent="0.2">
      <c r="A2605" s="316" t="s">
        <v>2048</v>
      </c>
      <c r="B2605" s="312" t="s">
        <v>8077</v>
      </c>
      <c r="C2605" s="297" t="s">
        <v>153</v>
      </c>
      <c r="D2605" s="297" t="s">
        <v>579</v>
      </c>
      <c r="E2605" s="305">
        <v>2500</v>
      </c>
      <c r="F2605" s="297" t="s">
        <v>3041</v>
      </c>
      <c r="G2605" s="426" t="s">
        <v>3042</v>
      </c>
      <c r="H2605" s="297" t="s">
        <v>579</v>
      </c>
      <c r="I2605" s="431" t="s">
        <v>2052</v>
      </c>
      <c r="J2605" s="297" t="s">
        <v>1377</v>
      </c>
      <c r="K2605" s="131"/>
      <c r="L2605" s="131"/>
      <c r="M2605" s="130"/>
      <c r="N2605" s="308">
        <v>6</v>
      </c>
      <c r="O2605" s="308">
        <v>6</v>
      </c>
      <c r="P2605" s="307">
        <v>16156.5</v>
      </c>
      <c r="Q2605" s="308">
        <v>12</v>
      </c>
      <c r="R2605" s="308">
        <v>12</v>
      </c>
    </row>
    <row r="2606" spans="1:18" s="40" customFormat="1" ht="24" x14ac:dyDescent="0.2">
      <c r="A2606" s="316" t="s">
        <v>2048</v>
      </c>
      <c r="B2606" s="295" t="s">
        <v>8075</v>
      </c>
      <c r="C2606" s="297" t="s">
        <v>153</v>
      </c>
      <c r="D2606" s="297" t="s">
        <v>586</v>
      </c>
      <c r="E2606" s="305">
        <v>2500</v>
      </c>
      <c r="F2606" s="297" t="s">
        <v>3043</v>
      </c>
      <c r="G2606" s="426" t="s">
        <v>3044</v>
      </c>
      <c r="H2606" s="297" t="s">
        <v>586</v>
      </c>
      <c r="I2606" s="431" t="s">
        <v>2059</v>
      </c>
      <c r="J2606" s="297" t="s">
        <v>1377</v>
      </c>
      <c r="K2606" s="131"/>
      <c r="L2606" s="131"/>
      <c r="M2606" s="130"/>
      <c r="N2606" s="308">
        <v>4</v>
      </c>
      <c r="O2606" s="308">
        <v>4</v>
      </c>
      <c r="P2606" s="307">
        <v>10783.9</v>
      </c>
      <c r="Q2606" s="308">
        <v>12</v>
      </c>
      <c r="R2606" s="308">
        <v>12</v>
      </c>
    </row>
    <row r="2607" spans="1:18" s="40" customFormat="1" ht="24" x14ac:dyDescent="0.2">
      <c r="A2607" s="316" t="s">
        <v>2048</v>
      </c>
      <c r="B2607" s="312" t="s">
        <v>8077</v>
      </c>
      <c r="C2607" s="297" t="s">
        <v>153</v>
      </c>
      <c r="D2607" s="297" t="s">
        <v>690</v>
      </c>
      <c r="E2607" s="305">
        <v>3000</v>
      </c>
      <c r="F2607" s="297" t="s">
        <v>3045</v>
      </c>
      <c r="G2607" s="426" t="s">
        <v>3046</v>
      </c>
      <c r="H2607" s="297" t="s">
        <v>690</v>
      </c>
      <c r="I2607" s="431" t="s">
        <v>2059</v>
      </c>
      <c r="J2607" s="297" t="s">
        <v>1377</v>
      </c>
      <c r="K2607" s="131"/>
      <c r="L2607" s="131"/>
      <c r="M2607" s="130"/>
      <c r="N2607" s="308">
        <v>6</v>
      </c>
      <c r="O2607" s="308">
        <v>6</v>
      </c>
      <c r="P2607" s="307">
        <v>19159.2</v>
      </c>
      <c r="Q2607" s="308">
        <v>12</v>
      </c>
      <c r="R2607" s="308">
        <v>12</v>
      </c>
    </row>
    <row r="2608" spans="1:18" s="40" customFormat="1" ht="24" x14ac:dyDescent="0.2">
      <c r="A2608" s="316" t="s">
        <v>2048</v>
      </c>
      <c r="B2608" s="295" t="s">
        <v>8075</v>
      </c>
      <c r="C2608" s="297" t="s">
        <v>153</v>
      </c>
      <c r="D2608" s="297" t="s">
        <v>586</v>
      </c>
      <c r="E2608" s="305">
        <v>2000</v>
      </c>
      <c r="F2608" s="297" t="s">
        <v>3047</v>
      </c>
      <c r="G2608" s="426" t="s">
        <v>3048</v>
      </c>
      <c r="H2608" s="297" t="s">
        <v>586</v>
      </c>
      <c r="I2608" s="431" t="s">
        <v>2059</v>
      </c>
      <c r="J2608" s="297" t="s">
        <v>1377</v>
      </c>
      <c r="K2608" s="131"/>
      <c r="L2608" s="131"/>
      <c r="M2608" s="130"/>
      <c r="N2608" s="308">
        <v>6</v>
      </c>
      <c r="O2608" s="308">
        <v>6</v>
      </c>
      <c r="P2608" s="307">
        <v>13080</v>
      </c>
      <c r="Q2608" s="308">
        <v>12</v>
      </c>
      <c r="R2608" s="308">
        <v>12</v>
      </c>
    </row>
    <row r="2609" spans="1:18" s="40" customFormat="1" ht="24" x14ac:dyDescent="0.2">
      <c r="A2609" s="316" t="s">
        <v>2048</v>
      </c>
      <c r="B2609" s="295" t="s">
        <v>8075</v>
      </c>
      <c r="C2609" s="297" t="s">
        <v>153</v>
      </c>
      <c r="D2609" s="297" t="s">
        <v>648</v>
      </c>
      <c r="E2609" s="305">
        <v>1100</v>
      </c>
      <c r="F2609" s="297" t="s">
        <v>3049</v>
      </c>
      <c r="G2609" s="426" t="s">
        <v>3050</v>
      </c>
      <c r="H2609" s="297" t="s">
        <v>2111</v>
      </c>
      <c r="I2609" s="297" t="s">
        <v>2137</v>
      </c>
      <c r="J2609" s="297" t="s">
        <v>2111</v>
      </c>
      <c r="K2609" s="131"/>
      <c r="L2609" s="131"/>
      <c r="M2609" s="130"/>
      <c r="N2609" s="308">
        <v>6</v>
      </c>
      <c r="O2609" s="308">
        <v>6</v>
      </c>
      <c r="P2609" s="307">
        <v>7194</v>
      </c>
      <c r="Q2609" s="308">
        <v>12</v>
      </c>
      <c r="R2609" s="308">
        <v>12</v>
      </c>
    </row>
    <row r="2610" spans="1:18" s="40" customFormat="1" ht="24" x14ac:dyDescent="0.2">
      <c r="A2610" s="316" t="s">
        <v>2048</v>
      </c>
      <c r="B2610" s="295" t="s">
        <v>8075</v>
      </c>
      <c r="C2610" s="297" t="s">
        <v>153</v>
      </c>
      <c r="D2610" s="297" t="s">
        <v>736</v>
      </c>
      <c r="E2610" s="305">
        <v>1200</v>
      </c>
      <c r="F2610" s="297" t="s">
        <v>3053</v>
      </c>
      <c r="G2610" s="426" t="s">
        <v>3054</v>
      </c>
      <c r="H2610" s="297" t="s">
        <v>2186</v>
      </c>
      <c r="I2610" s="431" t="s">
        <v>2052</v>
      </c>
      <c r="J2610" s="297" t="s">
        <v>1377</v>
      </c>
      <c r="K2610" s="131"/>
      <c r="L2610" s="131"/>
      <c r="M2610" s="130"/>
      <c r="N2610" s="308">
        <v>6</v>
      </c>
      <c r="O2610" s="308">
        <v>6</v>
      </c>
      <c r="P2610" s="307">
        <v>7848</v>
      </c>
      <c r="Q2610" s="308">
        <v>12</v>
      </c>
      <c r="R2610" s="308">
        <v>12</v>
      </c>
    </row>
    <row r="2611" spans="1:18" s="40" customFormat="1" ht="24" x14ac:dyDescent="0.2">
      <c r="A2611" s="316" t="s">
        <v>2048</v>
      </c>
      <c r="B2611" s="295" t="s">
        <v>8075</v>
      </c>
      <c r="C2611" s="297" t="s">
        <v>153</v>
      </c>
      <c r="D2611" s="297" t="s">
        <v>586</v>
      </c>
      <c r="E2611" s="305">
        <v>2000</v>
      </c>
      <c r="F2611" s="297" t="s">
        <v>3395</v>
      </c>
      <c r="G2611" s="426" t="s">
        <v>3396</v>
      </c>
      <c r="H2611" s="297" t="s">
        <v>586</v>
      </c>
      <c r="I2611" s="297" t="s">
        <v>2059</v>
      </c>
      <c r="J2611" s="297" t="s">
        <v>1377</v>
      </c>
      <c r="K2611" s="131"/>
      <c r="L2611" s="131"/>
      <c r="M2611" s="130"/>
      <c r="N2611" s="308">
        <v>3</v>
      </c>
      <c r="O2611" s="308">
        <v>3</v>
      </c>
      <c r="P2611" s="307">
        <v>6540</v>
      </c>
      <c r="Q2611" s="308">
        <v>12</v>
      </c>
      <c r="R2611" s="308">
        <v>12</v>
      </c>
    </row>
    <row r="2612" spans="1:18" s="40" customFormat="1" ht="24" x14ac:dyDescent="0.2">
      <c r="A2612" s="316" t="s">
        <v>2048</v>
      </c>
      <c r="B2612" s="295" t="s">
        <v>8075</v>
      </c>
      <c r="C2612" s="297" t="s">
        <v>153</v>
      </c>
      <c r="D2612" s="297" t="s">
        <v>648</v>
      </c>
      <c r="E2612" s="305">
        <v>1200</v>
      </c>
      <c r="F2612" s="297" t="s">
        <v>3055</v>
      </c>
      <c r="G2612" s="426" t="s">
        <v>3056</v>
      </c>
      <c r="H2612" s="297" t="s">
        <v>2111</v>
      </c>
      <c r="I2612" s="297" t="s">
        <v>2137</v>
      </c>
      <c r="J2612" s="297" t="s">
        <v>2111</v>
      </c>
      <c r="K2612" s="131"/>
      <c r="L2612" s="131"/>
      <c r="M2612" s="130"/>
      <c r="N2612" s="308">
        <v>5</v>
      </c>
      <c r="O2612" s="308">
        <v>5</v>
      </c>
      <c r="P2612" s="307">
        <v>6413.42</v>
      </c>
      <c r="Q2612" s="308">
        <v>12</v>
      </c>
      <c r="R2612" s="308">
        <v>12</v>
      </c>
    </row>
    <row r="2613" spans="1:18" s="40" customFormat="1" ht="24" x14ac:dyDescent="0.2">
      <c r="A2613" s="316" t="s">
        <v>2048</v>
      </c>
      <c r="B2613" s="295" t="s">
        <v>8075</v>
      </c>
      <c r="C2613" s="297" t="s">
        <v>153</v>
      </c>
      <c r="D2613" s="297" t="s">
        <v>579</v>
      </c>
      <c r="E2613" s="305">
        <v>1200</v>
      </c>
      <c r="F2613" s="297" t="s">
        <v>3057</v>
      </c>
      <c r="G2613" s="426" t="s">
        <v>3058</v>
      </c>
      <c r="H2613" s="297" t="s">
        <v>579</v>
      </c>
      <c r="I2613" s="431" t="s">
        <v>2052</v>
      </c>
      <c r="J2613" s="297" t="s">
        <v>1377</v>
      </c>
      <c r="K2613" s="131"/>
      <c r="L2613" s="131"/>
      <c r="M2613" s="130"/>
      <c r="N2613" s="308">
        <v>6</v>
      </c>
      <c r="O2613" s="308">
        <v>6</v>
      </c>
      <c r="P2613" s="307">
        <v>7848</v>
      </c>
      <c r="Q2613" s="308">
        <v>12</v>
      </c>
      <c r="R2613" s="308">
        <v>12</v>
      </c>
    </row>
    <row r="2614" spans="1:18" s="40" customFormat="1" ht="24" x14ac:dyDescent="0.2">
      <c r="A2614" s="316" t="s">
        <v>2048</v>
      </c>
      <c r="B2614" s="312" t="s">
        <v>8077</v>
      </c>
      <c r="C2614" s="297" t="s">
        <v>153</v>
      </c>
      <c r="D2614" s="297" t="s">
        <v>579</v>
      </c>
      <c r="E2614" s="305">
        <v>2500</v>
      </c>
      <c r="F2614" s="297" t="s">
        <v>3059</v>
      </c>
      <c r="G2614" s="426" t="s">
        <v>3060</v>
      </c>
      <c r="H2614" s="297" t="s">
        <v>579</v>
      </c>
      <c r="I2614" s="431" t="s">
        <v>2052</v>
      </c>
      <c r="J2614" s="297" t="s">
        <v>1377</v>
      </c>
      <c r="K2614" s="131"/>
      <c r="L2614" s="131"/>
      <c r="M2614" s="130"/>
      <c r="N2614" s="308">
        <v>4</v>
      </c>
      <c r="O2614" s="308">
        <v>4</v>
      </c>
      <c r="P2614" s="307">
        <v>10783.9</v>
      </c>
      <c r="Q2614" s="308">
        <v>12</v>
      </c>
      <c r="R2614" s="308">
        <v>12</v>
      </c>
    </row>
    <row r="2615" spans="1:18" s="40" customFormat="1" ht="24" x14ac:dyDescent="0.2">
      <c r="A2615" s="316" t="s">
        <v>2048</v>
      </c>
      <c r="B2615" s="295" t="s">
        <v>8075</v>
      </c>
      <c r="C2615" s="297" t="s">
        <v>153</v>
      </c>
      <c r="D2615" s="297" t="s">
        <v>2425</v>
      </c>
      <c r="E2615" s="305">
        <v>1200</v>
      </c>
      <c r="F2615" s="297" t="s">
        <v>3061</v>
      </c>
      <c r="G2615" s="426" t="s">
        <v>3062</v>
      </c>
      <c r="H2615" s="297" t="s">
        <v>2111</v>
      </c>
      <c r="I2615" s="297" t="s">
        <v>2137</v>
      </c>
      <c r="J2615" s="297" t="s">
        <v>2111</v>
      </c>
      <c r="K2615" s="131"/>
      <c r="L2615" s="131"/>
      <c r="M2615" s="130"/>
      <c r="N2615" s="308">
        <v>6</v>
      </c>
      <c r="O2615" s="308">
        <v>6</v>
      </c>
      <c r="P2615" s="307">
        <v>7848</v>
      </c>
      <c r="Q2615" s="308">
        <v>12</v>
      </c>
      <c r="R2615" s="308">
        <v>12</v>
      </c>
    </row>
    <row r="2616" spans="1:18" s="40" customFormat="1" ht="24" x14ac:dyDescent="0.2">
      <c r="A2616" s="316" t="s">
        <v>2048</v>
      </c>
      <c r="B2616" s="312" t="s">
        <v>8077</v>
      </c>
      <c r="C2616" s="297" t="s">
        <v>153</v>
      </c>
      <c r="D2616" s="297" t="s">
        <v>579</v>
      </c>
      <c r="E2616" s="305">
        <v>2500</v>
      </c>
      <c r="F2616" s="297" t="s">
        <v>3063</v>
      </c>
      <c r="G2616" s="426" t="s">
        <v>3064</v>
      </c>
      <c r="H2616" s="297" t="s">
        <v>579</v>
      </c>
      <c r="I2616" s="431" t="s">
        <v>2052</v>
      </c>
      <c r="J2616" s="297" t="s">
        <v>1377</v>
      </c>
      <c r="K2616" s="131"/>
      <c r="L2616" s="131"/>
      <c r="M2616" s="130"/>
      <c r="N2616" s="308">
        <v>6</v>
      </c>
      <c r="O2616" s="308">
        <v>6</v>
      </c>
      <c r="P2616" s="307">
        <v>16156.5</v>
      </c>
      <c r="Q2616" s="308">
        <v>12</v>
      </c>
      <c r="R2616" s="308">
        <v>12</v>
      </c>
    </row>
    <row r="2617" spans="1:18" s="40" customFormat="1" ht="24" x14ac:dyDescent="0.2">
      <c r="A2617" s="316" t="s">
        <v>2048</v>
      </c>
      <c r="B2617" s="312" t="s">
        <v>8077</v>
      </c>
      <c r="C2617" s="297" t="s">
        <v>153</v>
      </c>
      <c r="D2617" s="297" t="s">
        <v>579</v>
      </c>
      <c r="E2617" s="305">
        <v>2500</v>
      </c>
      <c r="F2617" s="297" t="s">
        <v>3065</v>
      </c>
      <c r="G2617" s="426" t="s">
        <v>3066</v>
      </c>
      <c r="H2617" s="297" t="s">
        <v>579</v>
      </c>
      <c r="I2617" s="431" t="s">
        <v>2052</v>
      </c>
      <c r="J2617" s="297" t="s">
        <v>1377</v>
      </c>
      <c r="K2617" s="131"/>
      <c r="L2617" s="131"/>
      <c r="M2617" s="130"/>
      <c r="N2617" s="308">
        <v>6</v>
      </c>
      <c r="O2617" s="308">
        <v>6</v>
      </c>
      <c r="P2617" s="307">
        <v>16156.5</v>
      </c>
      <c r="Q2617" s="308">
        <v>12</v>
      </c>
      <c r="R2617" s="308">
        <v>12</v>
      </c>
    </row>
    <row r="2618" spans="1:18" s="40" customFormat="1" ht="24" x14ac:dyDescent="0.2">
      <c r="A2618" s="316" t="s">
        <v>2048</v>
      </c>
      <c r="B2618" s="295" t="s">
        <v>8075</v>
      </c>
      <c r="C2618" s="297" t="s">
        <v>153</v>
      </c>
      <c r="D2618" s="297" t="s">
        <v>579</v>
      </c>
      <c r="E2618" s="305">
        <v>1200</v>
      </c>
      <c r="F2618" s="297" t="s">
        <v>3067</v>
      </c>
      <c r="G2618" s="426" t="s">
        <v>3068</v>
      </c>
      <c r="H2618" s="297" t="s">
        <v>579</v>
      </c>
      <c r="I2618" s="431" t="s">
        <v>2052</v>
      </c>
      <c r="J2618" s="297" t="s">
        <v>1377</v>
      </c>
      <c r="K2618" s="131"/>
      <c r="L2618" s="131"/>
      <c r="M2618" s="130"/>
      <c r="N2618" s="308">
        <v>6</v>
      </c>
      <c r="O2618" s="308">
        <v>6</v>
      </c>
      <c r="P2618" s="307">
        <v>7760.8</v>
      </c>
      <c r="Q2618" s="308">
        <v>12</v>
      </c>
      <c r="R2618" s="308">
        <v>12</v>
      </c>
    </row>
    <row r="2619" spans="1:18" s="40" customFormat="1" ht="24" x14ac:dyDescent="0.2">
      <c r="A2619" s="316" t="s">
        <v>2048</v>
      </c>
      <c r="B2619" s="312" t="s">
        <v>8077</v>
      </c>
      <c r="C2619" s="297" t="s">
        <v>153</v>
      </c>
      <c r="D2619" s="297" t="s">
        <v>2651</v>
      </c>
      <c r="E2619" s="305">
        <v>2500</v>
      </c>
      <c r="F2619" s="297" t="s">
        <v>3069</v>
      </c>
      <c r="G2619" s="426" t="s">
        <v>3070</v>
      </c>
      <c r="H2619" s="297" t="s">
        <v>2711</v>
      </c>
      <c r="I2619" s="431" t="s">
        <v>2052</v>
      </c>
      <c r="J2619" s="297" t="s">
        <v>1377</v>
      </c>
      <c r="K2619" s="131"/>
      <c r="L2619" s="131"/>
      <c r="M2619" s="130"/>
      <c r="N2619" s="308">
        <v>2</v>
      </c>
      <c r="O2619" s="308">
        <v>2</v>
      </c>
      <c r="P2619" s="307">
        <v>5411.3</v>
      </c>
      <c r="Q2619" s="308">
        <v>12</v>
      </c>
      <c r="R2619" s="308">
        <v>12</v>
      </c>
    </row>
    <row r="2620" spans="1:18" s="40" customFormat="1" ht="24" x14ac:dyDescent="0.2">
      <c r="A2620" s="316" t="s">
        <v>2048</v>
      </c>
      <c r="B2620" s="295" t="s">
        <v>8075</v>
      </c>
      <c r="C2620" s="297" t="s">
        <v>153</v>
      </c>
      <c r="D2620" s="297" t="s">
        <v>1351</v>
      </c>
      <c r="E2620" s="305">
        <v>1800</v>
      </c>
      <c r="F2620" s="297" t="s">
        <v>3397</v>
      </c>
      <c r="G2620" s="426" t="s">
        <v>3398</v>
      </c>
      <c r="H2620" s="297" t="s">
        <v>665</v>
      </c>
      <c r="I2620" s="297" t="s">
        <v>2059</v>
      </c>
      <c r="J2620" s="297" t="s">
        <v>1377</v>
      </c>
      <c r="K2620" s="131"/>
      <c r="L2620" s="131"/>
      <c r="M2620" s="130"/>
      <c r="N2620" s="308">
        <v>1</v>
      </c>
      <c r="O2620" s="308">
        <v>1</v>
      </c>
      <c r="P2620" s="307">
        <v>1112.25</v>
      </c>
      <c r="Q2620" s="308">
        <v>12</v>
      </c>
      <c r="R2620" s="308">
        <v>12</v>
      </c>
    </row>
    <row r="2621" spans="1:18" s="40" customFormat="1" ht="24" x14ac:dyDescent="0.2">
      <c r="A2621" s="316" t="s">
        <v>2048</v>
      </c>
      <c r="B2621" s="312" t="s">
        <v>8077</v>
      </c>
      <c r="C2621" s="297" t="s">
        <v>153</v>
      </c>
      <c r="D2621" s="297" t="s">
        <v>682</v>
      </c>
      <c r="E2621" s="305">
        <v>8000</v>
      </c>
      <c r="F2621" s="297" t="s">
        <v>3399</v>
      </c>
      <c r="G2621" s="426" t="s">
        <v>3400</v>
      </c>
      <c r="H2621" s="297" t="s">
        <v>682</v>
      </c>
      <c r="I2621" s="431" t="s">
        <v>2059</v>
      </c>
      <c r="J2621" s="297" t="s">
        <v>1377</v>
      </c>
      <c r="K2621" s="131"/>
      <c r="L2621" s="131"/>
      <c r="M2621" s="130"/>
      <c r="N2621" s="308">
        <v>6</v>
      </c>
      <c r="O2621" s="308">
        <v>6</v>
      </c>
      <c r="P2621" s="307">
        <v>49159.199999999997</v>
      </c>
      <c r="Q2621" s="308">
        <v>12</v>
      </c>
      <c r="R2621" s="308">
        <v>12</v>
      </c>
    </row>
    <row r="2622" spans="1:18" s="40" customFormat="1" ht="24" x14ac:dyDescent="0.2">
      <c r="A2622" s="316" t="s">
        <v>2048</v>
      </c>
      <c r="B2622" s="312" t="s">
        <v>8077</v>
      </c>
      <c r="C2622" s="297" t="s">
        <v>153</v>
      </c>
      <c r="D2622" s="297" t="s">
        <v>682</v>
      </c>
      <c r="E2622" s="305">
        <v>8000</v>
      </c>
      <c r="F2622" s="297" t="s">
        <v>3401</v>
      </c>
      <c r="G2622" s="426" t="s">
        <v>3402</v>
      </c>
      <c r="H2622" s="297" t="s">
        <v>2066</v>
      </c>
      <c r="I2622" s="297" t="s">
        <v>2059</v>
      </c>
      <c r="J2622" s="297" t="s">
        <v>1377</v>
      </c>
      <c r="K2622" s="131"/>
      <c r="L2622" s="131"/>
      <c r="M2622" s="130"/>
      <c r="N2622" s="308">
        <v>4</v>
      </c>
      <c r="O2622" s="308">
        <v>4</v>
      </c>
      <c r="P2622" s="307">
        <v>32745.200000000001</v>
      </c>
      <c r="Q2622" s="308">
        <v>12</v>
      </c>
      <c r="R2622" s="308">
        <v>12</v>
      </c>
    </row>
    <row r="2623" spans="1:18" s="40" customFormat="1" ht="24" x14ac:dyDescent="0.2">
      <c r="A2623" s="316" t="s">
        <v>2048</v>
      </c>
      <c r="B2623" s="312" t="s">
        <v>8077</v>
      </c>
      <c r="C2623" s="297" t="s">
        <v>153</v>
      </c>
      <c r="D2623" s="297" t="s">
        <v>586</v>
      </c>
      <c r="E2623" s="305">
        <v>4000</v>
      </c>
      <c r="F2623" s="297" t="s">
        <v>3077</v>
      </c>
      <c r="G2623" s="426" t="s">
        <v>3078</v>
      </c>
      <c r="H2623" s="297" t="s">
        <v>586</v>
      </c>
      <c r="I2623" s="431" t="s">
        <v>2059</v>
      </c>
      <c r="J2623" s="297" t="s">
        <v>1377</v>
      </c>
      <c r="K2623" s="131"/>
      <c r="L2623" s="131"/>
      <c r="M2623" s="130"/>
      <c r="N2623" s="308">
        <v>6</v>
      </c>
      <c r="O2623" s="308">
        <v>6</v>
      </c>
      <c r="P2623" s="307">
        <v>24587.77</v>
      </c>
      <c r="Q2623" s="308">
        <v>12</v>
      </c>
      <c r="R2623" s="308">
        <v>12</v>
      </c>
    </row>
    <row r="2624" spans="1:18" s="40" customFormat="1" ht="24" x14ac:dyDescent="0.2">
      <c r="A2624" s="316" t="s">
        <v>2048</v>
      </c>
      <c r="B2624" s="312" t="s">
        <v>8077</v>
      </c>
      <c r="C2624" s="297" t="s">
        <v>153</v>
      </c>
      <c r="D2624" s="297" t="s">
        <v>597</v>
      </c>
      <c r="E2624" s="305">
        <v>4000</v>
      </c>
      <c r="F2624" s="297" t="s">
        <v>3079</v>
      </c>
      <c r="G2624" s="426" t="s">
        <v>3080</v>
      </c>
      <c r="H2624" s="297" t="s">
        <v>2088</v>
      </c>
      <c r="I2624" s="431" t="s">
        <v>2059</v>
      </c>
      <c r="J2624" s="297" t="s">
        <v>1377</v>
      </c>
      <c r="K2624" s="131"/>
      <c r="L2624" s="131"/>
      <c r="M2624" s="130"/>
      <c r="N2624" s="308">
        <v>6</v>
      </c>
      <c r="O2624" s="308">
        <v>6</v>
      </c>
      <c r="P2624" s="307">
        <v>25159.200000000001</v>
      </c>
      <c r="Q2624" s="308">
        <v>12</v>
      </c>
      <c r="R2624" s="308">
        <v>12</v>
      </c>
    </row>
    <row r="2625" spans="1:18" s="40" customFormat="1" ht="24" x14ac:dyDescent="0.2">
      <c r="A2625" s="316" t="s">
        <v>2048</v>
      </c>
      <c r="B2625" s="295" t="s">
        <v>8075</v>
      </c>
      <c r="C2625" s="297" t="s">
        <v>153</v>
      </c>
      <c r="D2625" s="297" t="s">
        <v>579</v>
      </c>
      <c r="E2625" s="305">
        <v>1200</v>
      </c>
      <c r="F2625" s="297" t="s">
        <v>3081</v>
      </c>
      <c r="G2625" s="426" t="s">
        <v>3082</v>
      </c>
      <c r="H2625" s="297" t="s">
        <v>579</v>
      </c>
      <c r="I2625" s="431" t="s">
        <v>2052</v>
      </c>
      <c r="J2625" s="297" t="s">
        <v>1377</v>
      </c>
      <c r="K2625" s="131"/>
      <c r="L2625" s="131"/>
      <c r="M2625" s="130"/>
      <c r="N2625" s="308">
        <v>6</v>
      </c>
      <c r="O2625" s="308">
        <v>6</v>
      </c>
      <c r="P2625" s="307">
        <v>7848</v>
      </c>
      <c r="Q2625" s="308">
        <v>12</v>
      </c>
      <c r="R2625" s="308">
        <v>12</v>
      </c>
    </row>
    <row r="2626" spans="1:18" s="40" customFormat="1" ht="24" x14ac:dyDescent="0.2">
      <c r="A2626" s="316" t="s">
        <v>2048</v>
      </c>
      <c r="B2626" s="295" t="s">
        <v>8075</v>
      </c>
      <c r="C2626" s="297" t="s">
        <v>153</v>
      </c>
      <c r="D2626" s="297" t="s">
        <v>579</v>
      </c>
      <c r="E2626" s="305">
        <v>1200</v>
      </c>
      <c r="F2626" s="297" t="s">
        <v>3083</v>
      </c>
      <c r="G2626" s="426" t="s">
        <v>3084</v>
      </c>
      <c r="H2626" s="297" t="s">
        <v>579</v>
      </c>
      <c r="I2626" s="431" t="s">
        <v>2052</v>
      </c>
      <c r="J2626" s="297" t="s">
        <v>1377</v>
      </c>
      <c r="K2626" s="131"/>
      <c r="L2626" s="131"/>
      <c r="M2626" s="130"/>
      <c r="N2626" s="308">
        <v>2</v>
      </c>
      <c r="O2626" s="308">
        <v>2</v>
      </c>
      <c r="P2626" s="307">
        <v>2616</v>
      </c>
      <c r="Q2626" s="308">
        <v>12</v>
      </c>
      <c r="R2626" s="308">
        <v>12</v>
      </c>
    </row>
    <row r="2627" spans="1:18" s="40" customFormat="1" ht="24" x14ac:dyDescent="0.2">
      <c r="A2627" s="316" t="s">
        <v>2048</v>
      </c>
      <c r="B2627" s="295" t="s">
        <v>8075</v>
      </c>
      <c r="C2627" s="297" t="s">
        <v>153</v>
      </c>
      <c r="D2627" s="297" t="s">
        <v>648</v>
      </c>
      <c r="E2627" s="305">
        <v>1100</v>
      </c>
      <c r="F2627" s="297" t="s">
        <v>3085</v>
      </c>
      <c r="G2627" s="426" t="s">
        <v>3086</v>
      </c>
      <c r="H2627" s="297" t="s">
        <v>2111</v>
      </c>
      <c r="I2627" s="297" t="s">
        <v>2137</v>
      </c>
      <c r="J2627" s="297" t="s">
        <v>2111</v>
      </c>
      <c r="K2627" s="131"/>
      <c r="L2627" s="131"/>
      <c r="M2627" s="130"/>
      <c r="N2627" s="308">
        <v>6</v>
      </c>
      <c r="O2627" s="308">
        <v>6</v>
      </c>
      <c r="P2627" s="307">
        <v>7194</v>
      </c>
      <c r="Q2627" s="308">
        <v>12</v>
      </c>
      <c r="R2627" s="308">
        <v>12</v>
      </c>
    </row>
    <row r="2628" spans="1:18" s="40" customFormat="1" ht="24" x14ac:dyDescent="0.2">
      <c r="A2628" s="316" t="s">
        <v>2048</v>
      </c>
      <c r="B2628" s="312" t="s">
        <v>8077</v>
      </c>
      <c r="C2628" s="297" t="s">
        <v>153</v>
      </c>
      <c r="D2628" s="297" t="s">
        <v>586</v>
      </c>
      <c r="E2628" s="305">
        <v>4000</v>
      </c>
      <c r="F2628" s="297" t="s">
        <v>3087</v>
      </c>
      <c r="G2628" s="426" t="s">
        <v>3088</v>
      </c>
      <c r="H2628" s="297" t="s">
        <v>586</v>
      </c>
      <c r="I2628" s="431" t="s">
        <v>2059</v>
      </c>
      <c r="J2628" s="297" t="s">
        <v>1377</v>
      </c>
      <c r="K2628" s="131"/>
      <c r="L2628" s="131"/>
      <c r="M2628" s="130"/>
      <c r="N2628" s="308">
        <v>6</v>
      </c>
      <c r="O2628" s="308">
        <v>6</v>
      </c>
      <c r="P2628" s="307">
        <v>25159.200000000001</v>
      </c>
      <c r="Q2628" s="308">
        <v>12</v>
      </c>
      <c r="R2628" s="308">
        <v>12</v>
      </c>
    </row>
    <row r="2629" spans="1:18" s="40" customFormat="1" ht="24" x14ac:dyDescent="0.2">
      <c r="A2629" s="316" t="s">
        <v>2048</v>
      </c>
      <c r="B2629" s="312" t="s">
        <v>8077</v>
      </c>
      <c r="C2629" s="297" t="s">
        <v>153</v>
      </c>
      <c r="D2629" s="297" t="s">
        <v>586</v>
      </c>
      <c r="E2629" s="305">
        <v>4000</v>
      </c>
      <c r="F2629" s="297" t="s">
        <v>3089</v>
      </c>
      <c r="G2629" s="426" t="s">
        <v>3090</v>
      </c>
      <c r="H2629" s="297" t="s">
        <v>586</v>
      </c>
      <c r="I2629" s="431" t="s">
        <v>2059</v>
      </c>
      <c r="J2629" s="297" t="s">
        <v>1377</v>
      </c>
      <c r="K2629" s="131"/>
      <c r="L2629" s="131"/>
      <c r="M2629" s="130"/>
      <c r="N2629" s="308">
        <v>6</v>
      </c>
      <c r="O2629" s="308">
        <v>6</v>
      </c>
      <c r="P2629" s="307">
        <v>25159.200000000001</v>
      </c>
      <c r="Q2629" s="308">
        <v>12</v>
      </c>
      <c r="R2629" s="308">
        <v>12</v>
      </c>
    </row>
    <row r="2630" spans="1:18" s="40" customFormat="1" ht="24" x14ac:dyDescent="0.2">
      <c r="A2630" s="316" t="s">
        <v>2048</v>
      </c>
      <c r="B2630" s="295" t="s">
        <v>8075</v>
      </c>
      <c r="C2630" s="297" t="s">
        <v>153</v>
      </c>
      <c r="D2630" s="297" t="s">
        <v>655</v>
      </c>
      <c r="E2630" s="305">
        <v>930</v>
      </c>
      <c r="F2630" s="297" t="s">
        <v>3091</v>
      </c>
      <c r="G2630" s="426" t="s">
        <v>3092</v>
      </c>
      <c r="H2630" s="297" t="s">
        <v>2111</v>
      </c>
      <c r="I2630" s="431" t="s">
        <v>2112</v>
      </c>
      <c r="J2630" s="297" t="s">
        <v>2111</v>
      </c>
      <c r="K2630" s="131"/>
      <c r="L2630" s="131"/>
      <c r="M2630" s="130"/>
      <c r="N2630" s="308">
        <v>6</v>
      </c>
      <c r="O2630" s="308">
        <v>6</v>
      </c>
      <c r="P2630" s="307">
        <v>6099.3</v>
      </c>
      <c r="Q2630" s="308">
        <v>12</v>
      </c>
      <c r="R2630" s="308">
        <v>12</v>
      </c>
    </row>
    <row r="2631" spans="1:18" s="40" customFormat="1" ht="24" x14ac:dyDescent="0.2">
      <c r="A2631" s="316" t="s">
        <v>2048</v>
      </c>
      <c r="B2631" s="312" t="s">
        <v>8077</v>
      </c>
      <c r="C2631" s="297" t="s">
        <v>153</v>
      </c>
      <c r="D2631" s="297" t="s">
        <v>597</v>
      </c>
      <c r="E2631" s="305">
        <v>4000</v>
      </c>
      <c r="F2631" s="297" t="s">
        <v>3093</v>
      </c>
      <c r="G2631" s="426" t="s">
        <v>3094</v>
      </c>
      <c r="H2631" s="297" t="s">
        <v>2088</v>
      </c>
      <c r="I2631" s="431" t="s">
        <v>2059</v>
      </c>
      <c r="J2631" s="297" t="s">
        <v>1377</v>
      </c>
      <c r="K2631" s="131"/>
      <c r="L2631" s="131"/>
      <c r="M2631" s="130"/>
      <c r="N2631" s="308">
        <v>6</v>
      </c>
      <c r="O2631" s="308">
        <v>6</v>
      </c>
      <c r="P2631" s="307">
        <v>25159.200000000001</v>
      </c>
      <c r="Q2631" s="308">
        <v>12</v>
      </c>
      <c r="R2631" s="308">
        <v>12</v>
      </c>
    </row>
    <row r="2632" spans="1:18" s="40" customFormat="1" ht="24" x14ac:dyDescent="0.2">
      <c r="A2632" s="316" t="s">
        <v>2048</v>
      </c>
      <c r="B2632" s="295" t="s">
        <v>8075</v>
      </c>
      <c r="C2632" s="297" t="s">
        <v>153</v>
      </c>
      <c r="D2632" s="297" t="s">
        <v>579</v>
      </c>
      <c r="E2632" s="305">
        <v>2040</v>
      </c>
      <c r="F2632" s="297" t="s">
        <v>3403</v>
      </c>
      <c r="G2632" s="426" t="s">
        <v>3404</v>
      </c>
      <c r="H2632" s="297" t="s">
        <v>579</v>
      </c>
      <c r="I2632" s="297" t="s">
        <v>2052</v>
      </c>
      <c r="J2632" s="297" t="s">
        <v>1377</v>
      </c>
      <c r="K2632" s="131"/>
      <c r="L2632" s="131"/>
      <c r="M2632" s="130"/>
      <c r="N2632" s="308">
        <v>2</v>
      </c>
      <c r="O2632" s="308">
        <v>2</v>
      </c>
      <c r="P2632" s="307">
        <v>4447.2</v>
      </c>
      <c r="Q2632" s="308">
        <v>12</v>
      </c>
      <c r="R2632" s="308">
        <v>12</v>
      </c>
    </row>
    <row r="2633" spans="1:18" s="40" customFormat="1" ht="24" x14ac:dyDescent="0.2">
      <c r="A2633" s="316" t="s">
        <v>2048</v>
      </c>
      <c r="B2633" s="312" t="s">
        <v>8077</v>
      </c>
      <c r="C2633" s="297" t="s">
        <v>153</v>
      </c>
      <c r="D2633" s="297" t="s">
        <v>579</v>
      </c>
      <c r="E2633" s="305">
        <v>2500</v>
      </c>
      <c r="F2633" s="297" t="s">
        <v>3405</v>
      </c>
      <c r="G2633" s="426" t="s">
        <v>3406</v>
      </c>
      <c r="H2633" s="297" t="s">
        <v>2424</v>
      </c>
      <c r="I2633" s="297" t="s">
        <v>2052</v>
      </c>
      <c r="J2633" s="297" t="s">
        <v>1377</v>
      </c>
      <c r="K2633" s="131"/>
      <c r="L2633" s="131"/>
      <c r="M2633" s="130"/>
      <c r="N2633" s="308">
        <v>5</v>
      </c>
      <c r="O2633" s="308">
        <v>5</v>
      </c>
      <c r="P2633" s="307">
        <v>13431.5</v>
      </c>
      <c r="Q2633" s="308">
        <v>12</v>
      </c>
      <c r="R2633" s="308">
        <v>12</v>
      </c>
    </row>
    <row r="2634" spans="1:18" s="40" customFormat="1" ht="24" x14ac:dyDescent="0.2">
      <c r="A2634" s="316" t="s">
        <v>2048</v>
      </c>
      <c r="B2634" s="312" t="s">
        <v>8077</v>
      </c>
      <c r="C2634" s="297" t="s">
        <v>153</v>
      </c>
      <c r="D2634" s="297" t="s">
        <v>586</v>
      </c>
      <c r="E2634" s="305">
        <v>4000</v>
      </c>
      <c r="F2634" s="297" t="s">
        <v>3095</v>
      </c>
      <c r="G2634" s="426" t="s">
        <v>3096</v>
      </c>
      <c r="H2634" s="297" t="s">
        <v>586</v>
      </c>
      <c r="I2634" s="431" t="s">
        <v>2059</v>
      </c>
      <c r="J2634" s="297" t="s">
        <v>1377</v>
      </c>
      <c r="K2634" s="131"/>
      <c r="L2634" s="131"/>
      <c r="M2634" s="130"/>
      <c r="N2634" s="308">
        <v>6</v>
      </c>
      <c r="O2634" s="308">
        <v>6</v>
      </c>
      <c r="P2634" s="307">
        <v>25159.200000000001</v>
      </c>
      <c r="Q2634" s="308">
        <v>12</v>
      </c>
      <c r="R2634" s="308">
        <v>12</v>
      </c>
    </row>
    <row r="2635" spans="1:18" s="40" customFormat="1" ht="24" x14ac:dyDescent="0.2">
      <c r="A2635" s="316" t="s">
        <v>2048</v>
      </c>
      <c r="B2635" s="295" t="s">
        <v>8075</v>
      </c>
      <c r="C2635" s="297" t="s">
        <v>153</v>
      </c>
      <c r="D2635" s="297" t="s">
        <v>2150</v>
      </c>
      <c r="E2635" s="305">
        <v>2000</v>
      </c>
      <c r="F2635" s="297" t="s">
        <v>3407</v>
      </c>
      <c r="G2635" s="426" t="s">
        <v>3408</v>
      </c>
      <c r="H2635" s="297" t="s">
        <v>2153</v>
      </c>
      <c r="I2635" s="297" t="s">
        <v>2059</v>
      </c>
      <c r="J2635" s="297" t="s">
        <v>1377</v>
      </c>
      <c r="K2635" s="131"/>
      <c r="L2635" s="131"/>
      <c r="M2635" s="130"/>
      <c r="N2635" s="308">
        <v>1</v>
      </c>
      <c r="O2635" s="308">
        <v>1</v>
      </c>
      <c r="P2635" s="307">
        <v>2180</v>
      </c>
      <c r="Q2635" s="308">
        <v>12</v>
      </c>
      <c r="R2635" s="308">
        <v>12</v>
      </c>
    </row>
    <row r="2636" spans="1:18" s="40" customFormat="1" ht="24" x14ac:dyDescent="0.2">
      <c r="A2636" s="316" t="s">
        <v>2048</v>
      </c>
      <c r="B2636" s="295" t="s">
        <v>8075</v>
      </c>
      <c r="C2636" s="297" t="s">
        <v>153</v>
      </c>
      <c r="D2636" s="297" t="s">
        <v>597</v>
      </c>
      <c r="E2636" s="305">
        <v>2000</v>
      </c>
      <c r="F2636" s="297" t="s">
        <v>3101</v>
      </c>
      <c r="G2636" s="426" t="s">
        <v>3102</v>
      </c>
      <c r="H2636" s="297" t="s">
        <v>2088</v>
      </c>
      <c r="I2636" s="431" t="s">
        <v>2059</v>
      </c>
      <c r="J2636" s="297" t="s">
        <v>1377</v>
      </c>
      <c r="K2636" s="131"/>
      <c r="L2636" s="131"/>
      <c r="M2636" s="130"/>
      <c r="N2636" s="308">
        <v>6</v>
      </c>
      <c r="O2636" s="308">
        <v>6</v>
      </c>
      <c r="P2636" s="307">
        <v>13080</v>
      </c>
      <c r="Q2636" s="308">
        <v>12</v>
      </c>
      <c r="R2636" s="308">
        <v>12</v>
      </c>
    </row>
    <row r="2637" spans="1:18" s="40" customFormat="1" ht="24" x14ac:dyDescent="0.2">
      <c r="A2637" s="316" t="s">
        <v>2048</v>
      </c>
      <c r="B2637" s="295" t="s">
        <v>8075</v>
      </c>
      <c r="C2637" s="297" t="s">
        <v>153</v>
      </c>
      <c r="D2637" s="297" t="s">
        <v>1351</v>
      </c>
      <c r="E2637" s="305">
        <v>1500</v>
      </c>
      <c r="F2637" s="297" t="s">
        <v>3103</v>
      </c>
      <c r="G2637" s="426" t="s">
        <v>3104</v>
      </c>
      <c r="H2637" s="297" t="s">
        <v>2186</v>
      </c>
      <c r="I2637" s="431" t="s">
        <v>2052</v>
      </c>
      <c r="J2637" s="297" t="s">
        <v>1377</v>
      </c>
      <c r="K2637" s="131"/>
      <c r="L2637" s="131"/>
      <c r="M2637" s="130"/>
      <c r="N2637" s="308">
        <v>6</v>
      </c>
      <c r="O2637" s="308">
        <v>6</v>
      </c>
      <c r="P2637" s="307">
        <v>9810</v>
      </c>
      <c r="Q2637" s="308">
        <v>12</v>
      </c>
      <c r="R2637" s="308">
        <v>12</v>
      </c>
    </row>
    <row r="2638" spans="1:18" s="40" customFormat="1" ht="24" x14ac:dyDescent="0.2">
      <c r="A2638" s="316" t="s">
        <v>2048</v>
      </c>
      <c r="B2638" s="295" t="s">
        <v>8075</v>
      </c>
      <c r="C2638" s="297" t="s">
        <v>153</v>
      </c>
      <c r="D2638" s="297" t="s">
        <v>590</v>
      </c>
      <c r="E2638" s="305">
        <v>2000</v>
      </c>
      <c r="F2638" s="297" t="s">
        <v>3409</v>
      </c>
      <c r="G2638" s="426" t="s">
        <v>3410</v>
      </c>
      <c r="H2638" s="297" t="s">
        <v>2153</v>
      </c>
      <c r="I2638" s="297" t="s">
        <v>2059</v>
      </c>
      <c r="J2638" s="297" t="s">
        <v>1377</v>
      </c>
      <c r="K2638" s="131"/>
      <c r="L2638" s="131"/>
      <c r="M2638" s="130"/>
      <c r="N2638" s="308">
        <v>1</v>
      </c>
      <c r="O2638" s="308">
        <v>1</v>
      </c>
      <c r="P2638" s="307">
        <v>2180</v>
      </c>
      <c r="Q2638" s="308">
        <v>12</v>
      </c>
      <c r="R2638" s="308">
        <v>12</v>
      </c>
    </row>
    <row r="2639" spans="1:18" s="40" customFormat="1" ht="24" x14ac:dyDescent="0.2">
      <c r="A2639" s="316" t="s">
        <v>2048</v>
      </c>
      <c r="B2639" s="295" t="s">
        <v>8075</v>
      </c>
      <c r="C2639" s="297" t="s">
        <v>153</v>
      </c>
      <c r="D2639" s="297" t="s">
        <v>2871</v>
      </c>
      <c r="E2639" s="305">
        <v>2200</v>
      </c>
      <c r="F2639" s="297" t="s">
        <v>3105</v>
      </c>
      <c r="G2639" s="426" t="s">
        <v>3106</v>
      </c>
      <c r="H2639" s="297" t="s">
        <v>1050</v>
      </c>
      <c r="I2639" s="431" t="s">
        <v>2059</v>
      </c>
      <c r="J2639" s="297" t="s">
        <v>1377</v>
      </c>
      <c r="K2639" s="131"/>
      <c r="L2639" s="131"/>
      <c r="M2639" s="130"/>
      <c r="N2639" s="308">
        <v>2</v>
      </c>
      <c r="O2639" s="308">
        <v>2</v>
      </c>
      <c r="P2639" s="307">
        <v>3597</v>
      </c>
      <c r="Q2639" s="308">
        <v>12</v>
      </c>
      <c r="R2639" s="308">
        <v>12</v>
      </c>
    </row>
    <row r="2640" spans="1:18" s="40" customFormat="1" ht="24" x14ac:dyDescent="0.2">
      <c r="A2640" s="316" t="s">
        <v>2048</v>
      </c>
      <c r="B2640" s="312" t="s">
        <v>8077</v>
      </c>
      <c r="C2640" s="297" t="s">
        <v>153</v>
      </c>
      <c r="D2640" s="297" t="s">
        <v>2053</v>
      </c>
      <c r="E2640" s="305">
        <v>1500</v>
      </c>
      <c r="F2640" s="297" t="s">
        <v>3411</v>
      </c>
      <c r="G2640" s="426" t="s">
        <v>3412</v>
      </c>
      <c r="H2640" s="297" t="s">
        <v>2051</v>
      </c>
      <c r="I2640" s="297" t="s">
        <v>2052</v>
      </c>
      <c r="J2640" s="297" t="s">
        <v>323</v>
      </c>
      <c r="K2640" s="131"/>
      <c r="L2640" s="131"/>
      <c r="M2640" s="130"/>
      <c r="N2640" s="308">
        <v>4</v>
      </c>
      <c r="O2640" s="308">
        <v>4</v>
      </c>
      <c r="P2640" s="307">
        <v>6540</v>
      </c>
      <c r="Q2640" s="308">
        <v>12</v>
      </c>
      <c r="R2640" s="308">
        <v>12</v>
      </c>
    </row>
    <row r="2641" spans="1:18" s="40" customFormat="1" ht="24" x14ac:dyDescent="0.2">
      <c r="A2641" s="316" t="s">
        <v>2048</v>
      </c>
      <c r="B2641" s="312" t="s">
        <v>8077</v>
      </c>
      <c r="C2641" s="297" t="s">
        <v>153</v>
      </c>
      <c r="D2641" s="297" t="s">
        <v>579</v>
      </c>
      <c r="E2641" s="305">
        <v>2500</v>
      </c>
      <c r="F2641" s="297" t="s">
        <v>3111</v>
      </c>
      <c r="G2641" s="426" t="s">
        <v>3112</v>
      </c>
      <c r="H2641" s="297" t="s">
        <v>579</v>
      </c>
      <c r="I2641" s="431" t="s">
        <v>2052</v>
      </c>
      <c r="J2641" s="297" t="s">
        <v>1377</v>
      </c>
      <c r="K2641" s="131"/>
      <c r="L2641" s="131"/>
      <c r="M2641" s="130"/>
      <c r="N2641" s="308">
        <v>6</v>
      </c>
      <c r="O2641" s="308">
        <v>6</v>
      </c>
      <c r="P2641" s="307">
        <v>16156.5</v>
      </c>
      <c r="Q2641" s="308">
        <v>12</v>
      </c>
      <c r="R2641" s="308">
        <v>12</v>
      </c>
    </row>
    <row r="2642" spans="1:18" s="40" customFormat="1" ht="24" x14ac:dyDescent="0.2">
      <c r="A2642" s="316" t="s">
        <v>2048</v>
      </c>
      <c r="B2642" s="312" t="s">
        <v>8077</v>
      </c>
      <c r="C2642" s="297" t="s">
        <v>153</v>
      </c>
      <c r="D2642" s="297" t="s">
        <v>690</v>
      </c>
      <c r="E2642" s="305">
        <v>3000</v>
      </c>
      <c r="F2642" s="297" t="s">
        <v>3113</v>
      </c>
      <c r="G2642" s="426" t="s">
        <v>3114</v>
      </c>
      <c r="H2642" s="297" t="s">
        <v>690</v>
      </c>
      <c r="I2642" s="431" t="s">
        <v>2059</v>
      </c>
      <c r="J2642" s="297" t="s">
        <v>1377</v>
      </c>
      <c r="K2642" s="131"/>
      <c r="L2642" s="131"/>
      <c r="M2642" s="130"/>
      <c r="N2642" s="308">
        <v>1</v>
      </c>
      <c r="O2642" s="308">
        <v>1</v>
      </c>
      <c r="P2642" s="307">
        <v>3227.7</v>
      </c>
      <c r="Q2642" s="308">
        <v>12</v>
      </c>
      <c r="R2642" s="308">
        <v>12</v>
      </c>
    </row>
    <row r="2643" spans="1:18" s="40" customFormat="1" ht="24" x14ac:dyDescent="0.2">
      <c r="A2643" s="316" t="s">
        <v>2048</v>
      </c>
      <c r="B2643" s="312" t="s">
        <v>8077</v>
      </c>
      <c r="C2643" s="297" t="s">
        <v>153</v>
      </c>
      <c r="D2643" s="297" t="s">
        <v>648</v>
      </c>
      <c r="E2643" s="305">
        <v>2500</v>
      </c>
      <c r="F2643" s="297" t="s">
        <v>3115</v>
      </c>
      <c r="G2643" s="426" t="s">
        <v>3116</v>
      </c>
      <c r="H2643" s="297" t="s">
        <v>579</v>
      </c>
      <c r="I2643" s="431" t="s">
        <v>2052</v>
      </c>
      <c r="J2643" s="297" t="s">
        <v>326</v>
      </c>
      <c r="K2643" s="131"/>
      <c r="L2643" s="131"/>
      <c r="M2643" s="130"/>
      <c r="N2643" s="308">
        <v>6</v>
      </c>
      <c r="O2643" s="308">
        <v>6</v>
      </c>
      <c r="P2643" s="307">
        <v>16156.5</v>
      </c>
      <c r="Q2643" s="308">
        <v>12</v>
      </c>
      <c r="R2643" s="308">
        <v>12</v>
      </c>
    </row>
    <row r="2644" spans="1:18" s="40" customFormat="1" ht="24" x14ac:dyDescent="0.2">
      <c r="A2644" s="316" t="s">
        <v>2048</v>
      </c>
      <c r="B2644" s="312" t="s">
        <v>8077</v>
      </c>
      <c r="C2644" s="297" t="s">
        <v>153</v>
      </c>
      <c r="D2644" s="297" t="s">
        <v>656</v>
      </c>
      <c r="E2644" s="305">
        <v>4000</v>
      </c>
      <c r="F2644" s="297" t="s">
        <v>3413</v>
      </c>
      <c r="G2644" s="426" t="s">
        <v>3414</v>
      </c>
      <c r="H2644" s="297" t="s">
        <v>656</v>
      </c>
      <c r="I2644" s="297" t="s">
        <v>2059</v>
      </c>
      <c r="J2644" s="297" t="s">
        <v>1377</v>
      </c>
      <c r="K2644" s="131"/>
      <c r="L2644" s="131"/>
      <c r="M2644" s="130"/>
      <c r="N2644" s="308">
        <v>6</v>
      </c>
      <c r="O2644" s="308">
        <v>6</v>
      </c>
      <c r="P2644" s="307">
        <v>25159.200000000001</v>
      </c>
      <c r="Q2644" s="308">
        <v>12</v>
      </c>
      <c r="R2644" s="308">
        <v>12</v>
      </c>
    </row>
    <row r="2645" spans="1:18" s="40" customFormat="1" ht="24" x14ac:dyDescent="0.2">
      <c r="A2645" s="316" t="s">
        <v>2048</v>
      </c>
      <c r="B2645" s="295" t="s">
        <v>8075</v>
      </c>
      <c r="C2645" s="297" t="s">
        <v>153</v>
      </c>
      <c r="D2645" s="297" t="s">
        <v>597</v>
      </c>
      <c r="E2645" s="305">
        <v>2000</v>
      </c>
      <c r="F2645" s="297" t="s">
        <v>3117</v>
      </c>
      <c r="G2645" s="426" t="s">
        <v>3118</v>
      </c>
      <c r="H2645" s="297" t="s">
        <v>2088</v>
      </c>
      <c r="I2645" s="431" t="s">
        <v>2059</v>
      </c>
      <c r="J2645" s="297" t="s">
        <v>1377</v>
      </c>
      <c r="K2645" s="131"/>
      <c r="L2645" s="131"/>
      <c r="M2645" s="130"/>
      <c r="N2645" s="308">
        <v>6</v>
      </c>
      <c r="O2645" s="308">
        <v>6</v>
      </c>
      <c r="P2645" s="307">
        <v>13080</v>
      </c>
      <c r="Q2645" s="308">
        <v>12</v>
      </c>
      <c r="R2645" s="308">
        <v>12</v>
      </c>
    </row>
    <row r="2646" spans="1:18" s="40" customFormat="1" ht="24" x14ac:dyDescent="0.2">
      <c r="A2646" s="316" t="s">
        <v>2048</v>
      </c>
      <c r="B2646" s="295" t="s">
        <v>8075</v>
      </c>
      <c r="C2646" s="297" t="s">
        <v>153</v>
      </c>
      <c r="D2646" s="297" t="s">
        <v>3119</v>
      </c>
      <c r="E2646" s="305">
        <v>2500</v>
      </c>
      <c r="F2646" s="297" t="s">
        <v>3120</v>
      </c>
      <c r="G2646" s="426" t="s">
        <v>3121</v>
      </c>
      <c r="H2646" s="297" t="s">
        <v>1050</v>
      </c>
      <c r="I2646" s="431" t="s">
        <v>2059</v>
      </c>
      <c r="J2646" s="297" t="s">
        <v>1377</v>
      </c>
      <c r="K2646" s="131"/>
      <c r="L2646" s="131"/>
      <c r="M2646" s="130"/>
      <c r="N2646" s="308">
        <v>6</v>
      </c>
      <c r="O2646" s="308">
        <v>6</v>
      </c>
      <c r="P2646" s="307">
        <v>15987.94</v>
      </c>
      <c r="Q2646" s="308">
        <v>12</v>
      </c>
      <c r="R2646" s="308">
        <v>12</v>
      </c>
    </row>
    <row r="2647" spans="1:18" s="40" customFormat="1" ht="24" x14ac:dyDescent="0.2">
      <c r="A2647" s="316" t="s">
        <v>2048</v>
      </c>
      <c r="B2647" s="295" t="s">
        <v>8075</v>
      </c>
      <c r="C2647" s="297" t="s">
        <v>153</v>
      </c>
      <c r="D2647" s="297" t="s">
        <v>655</v>
      </c>
      <c r="E2647" s="305">
        <v>930</v>
      </c>
      <c r="F2647" s="297" t="s">
        <v>3122</v>
      </c>
      <c r="G2647" s="426" t="s">
        <v>3123</v>
      </c>
      <c r="H2647" s="297" t="s">
        <v>2111</v>
      </c>
      <c r="I2647" s="297" t="s">
        <v>2137</v>
      </c>
      <c r="J2647" s="297" t="s">
        <v>2111</v>
      </c>
      <c r="K2647" s="131"/>
      <c r="L2647" s="131"/>
      <c r="M2647" s="130"/>
      <c r="N2647" s="308">
        <v>6</v>
      </c>
      <c r="O2647" s="308">
        <v>6</v>
      </c>
      <c r="P2647" s="307">
        <v>6099.3</v>
      </c>
      <c r="Q2647" s="308">
        <v>12</v>
      </c>
      <c r="R2647" s="308">
        <v>12</v>
      </c>
    </row>
    <row r="2648" spans="1:18" s="40" customFormat="1" ht="24" x14ac:dyDescent="0.2">
      <c r="A2648" s="316" t="s">
        <v>2048</v>
      </c>
      <c r="B2648" s="312" t="s">
        <v>8077</v>
      </c>
      <c r="C2648" s="297" t="s">
        <v>153</v>
      </c>
      <c r="D2648" s="297" t="s">
        <v>690</v>
      </c>
      <c r="E2648" s="305">
        <v>3000</v>
      </c>
      <c r="F2648" s="297" t="s">
        <v>3415</v>
      </c>
      <c r="G2648" s="426" t="s">
        <v>3416</v>
      </c>
      <c r="H2648" s="297" t="s">
        <v>690</v>
      </c>
      <c r="I2648" s="297" t="s">
        <v>2059</v>
      </c>
      <c r="J2648" s="297" t="s">
        <v>1377</v>
      </c>
      <c r="K2648" s="131"/>
      <c r="L2648" s="131"/>
      <c r="M2648" s="130"/>
      <c r="N2648" s="308">
        <v>5</v>
      </c>
      <c r="O2648" s="308">
        <v>5</v>
      </c>
      <c r="P2648" s="307">
        <v>15834.73</v>
      </c>
      <c r="Q2648" s="308">
        <v>12</v>
      </c>
      <c r="R2648" s="308">
        <v>12</v>
      </c>
    </row>
    <row r="2649" spans="1:18" s="40" customFormat="1" ht="24" x14ac:dyDescent="0.2">
      <c r="A2649" s="316" t="s">
        <v>2048</v>
      </c>
      <c r="B2649" s="295" t="s">
        <v>8075</v>
      </c>
      <c r="C2649" s="297" t="s">
        <v>153</v>
      </c>
      <c r="D2649" s="297" t="s">
        <v>682</v>
      </c>
      <c r="E2649" s="305">
        <v>6500</v>
      </c>
      <c r="F2649" s="297" t="s">
        <v>3124</v>
      </c>
      <c r="G2649" s="426" t="s">
        <v>3125</v>
      </c>
      <c r="H2649" s="297" t="s">
        <v>2066</v>
      </c>
      <c r="I2649" s="431" t="s">
        <v>2059</v>
      </c>
      <c r="J2649" s="297" t="s">
        <v>1377</v>
      </c>
      <c r="K2649" s="131"/>
      <c r="L2649" s="131"/>
      <c r="M2649" s="130"/>
      <c r="N2649" s="308">
        <v>6</v>
      </c>
      <c r="O2649" s="308">
        <v>6</v>
      </c>
      <c r="P2649" s="307">
        <v>40159.199999999997</v>
      </c>
      <c r="Q2649" s="308">
        <v>12</v>
      </c>
      <c r="R2649" s="308">
        <v>12</v>
      </c>
    </row>
    <row r="2650" spans="1:18" s="40" customFormat="1" ht="24" x14ac:dyDescent="0.2">
      <c r="A2650" s="316" t="s">
        <v>2048</v>
      </c>
      <c r="B2650" s="312" t="s">
        <v>8077</v>
      </c>
      <c r="C2650" s="297" t="s">
        <v>153</v>
      </c>
      <c r="D2650" s="297" t="s">
        <v>866</v>
      </c>
      <c r="E2650" s="305">
        <v>4000</v>
      </c>
      <c r="F2650" s="297" t="s">
        <v>3417</v>
      </c>
      <c r="G2650" s="426" t="s">
        <v>3418</v>
      </c>
      <c r="H2650" s="297" t="s">
        <v>2058</v>
      </c>
      <c r="I2650" s="297" t="s">
        <v>2059</v>
      </c>
      <c r="J2650" s="297" t="s">
        <v>1377</v>
      </c>
      <c r="K2650" s="131"/>
      <c r="L2650" s="131"/>
      <c r="M2650" s="130"/>
      <c r="N2650" s="308">
        <v>3</v>
      </c>
      <c r="O2650" s="308">
        <v>3</v>
      </c>
      <c r="P2650" s="307">
        <v>12558.9</v>
      </c>
      <c r="Q2650" s="308">
        <v>12</v>
      </c>
      <c r="R2650" s="308">
        <v>12</v>
      </c>
    </row>
    <row r="2651" spans="1:18" s="40" customFormat="1" ht="24" x14ac:dyDescent="0.2">
      <c r="A2651" s="316" t="s">
        <v>2048</v>
      </c>
      <c r="B2651" s="312" t="s">
        <v>8077</v>
      </c>
      <c r="C2651" s="297" t="s">
        <v>153</v>
      </c>
      <c r="D2651" s="297" t="s">
        <v>682</v>
      </c>
      <c r="E2651" s="305">
        <v>8000</v>
      </c>
      <c r="F2651" s="297" t="s">
        <v>3128</v>
      </c>
      <c r="G2651" s="426" t="s">
        <v>3129</v>
      </c>
      <c r="H2651" s="297" t="s">
        <v>2066</v>
      </c>
      <c r="I2651" s="431" t="s">
        <v>2059</v>
      </c>
      <c r="J2651" s="297" t="s">
        <v>1377</v>
      </c>
      <c r="K2651" s="131"/>
      <c r="L2651" s="131"/>
      <c r="M2651" s="130"/>
      <c r="N2651" s="308">
        <v>6</v>
      </c>
      <c r="O2651" s="308">
        <v>6</v>
      </c>
      <c r="P2651" s="307">
        <v>49159.199999999997</v>
      </c>
      <c r="Q2651" s="308">
        <v>12</v>
      </c>
      <c r="R2651" s="308">
        <v>12</v>
      </c>
    </row>
    <row r="2652" spans="1:18" s="40" customFormat="1" ht="24" x14ac:dyDescent="0.2">
      <c r="A2652" s="316" t="s">
        <v>2048</v>
      </c>
      <c r="B2652" s="295" t="s">
        <v>8075</v>
      </c>
      <c r="C2652" s="297" t="s">
        <v>153</v>
      </c>
      <c r="D2652" s="297" t="s">
        <v>2871</v>
      </c>
      <c r="E2652" s="305">
        <v>2200</v>
      </c>
      <c r="F2652" s="297" t="s">
        <v>3419</v>
      </c>
      <c r="G2652" s="426" t="s">
        <v>3420</v>
      </c>
      <c r="H2652" s="297" t="s">
        <v>1050</v>
      </c>
      <c r="I2652" s="297" t="s">
        <v>2059</v>
      </c>
      <c r="J2652" s="297" t="s">
        <v>1377</v>
      </c>
      <c r="K2652" s="131"/>
      <c r="L2652" s="131"/>
      <c r="M2652" s="130"/>
      <c r="N2652" s="308">
        <v>4</v>
      </c>
      <c r="O2652" s="308">
        <v>4</v>
      </c>
      <c r="P2652" s="307">
        <v>9545.2000000000007</v>
      </c>
      <c r="Q2652" s="308">
        <v>12</v>
      </c>
      <c r="R2652" s="308">
        <v>12</v>
      </c>
    </row>
    <row r="2653" spans="1:18" s="40" customFormat="1" ht="24" x14ac:dyDescent="0.2">
      <c r="A2653" s="316" t="s">
        <v>2048</v>
      </c>
      <c r="B2653" s="295" t="s">
        <v>8075</v>
      </c>
      <c r="C2653" s="297" t="s">
        <v>153</v>
      </c>
      <c r="D2653" s="297" t="s">
        <v>586</v>
      </c>
      <c r="E2653" s="305">
        <v>2000</v>
      </c>
      <c r="F2653" s="297" t="s">
        <v>3130</v>
      </c>
      <c r="G2653" s="426" t="s">
        <v>3131</v>
      </c>
      <c r="H2653" s="297" t="s">
        <v>586</v>
      </c>
      <c r="I2653" s="431" t="s">
        <v>2059</v>
      </c>
      <c r="J2653" s="297" t="s">
        <v>1377</v>
      </c>
      <c r="K2653" s="131"/>
      <c r="L2653" s="131"/>
      <c r="M2653" s="130"/>
      <c r="N2653" s="308">
        <v>1</v>
      </c>
      <c r="O2653" s="308">
        <v>1</v>
      </c>
      <c r="P2653" s="307">
        <v>2180</v>
      </c>
      <c r="Q2653" s="308">
        <v>12</v>
      </c>
      <c r="R2653" s="308">
        <v>12</v>
      </c>
    </row>
    <row r="2654" spans="1:18" s="40" customFormat="1" ht="24" x14ac:dyDescent="0.2">
      <c r="A2654" s="316" t="s">
        <v>2048</v>
      </c>
      <c r="B2654" s="295" t="s">
        <v>8075</v>
      </c>
      <c r="C2654" s="297" t="s">
        <v>153</v>
      </c>
      <c r="D2654" s="297" t="s">
        <v>590</v>
      </c>
      <c r="E2654" s="305">
        <v>2000</v>
      </c>
      <c r="F2654" s="297" t="s">
        <v>3132</v>
      </c>
      <c r="G2654" s="426" t="s">
        <v>3133</v>
      </c>
      <c r="H2654" s="297" t="s">
        <v>2153</v>
      </c>
      <c r="I2654" s="431" t="s">
        <v>2059</v>
      </c>
      <c r="J2654" s="297" t="s">
        <v>1377</v>
      </c>
      <c r="K2654" s="131"/>
      <c r="L2654" s="131"/>
      <c r="M2654" s="130"/>
      <c r="N2654" s="308">
        <v>6</v>
      </c>
      <c r="O2654" s="308">
        <v>6</v>
      </c>
      <c r="P2654" s="307">
        <v>12701.09</v>
      </c>
      <c r="Q2654" s="308">
        <v>12</v>
      </c>
      <c r="R2654" s="308">
        <v>12</v>
      </c>
    </row>
    <row r="2655" spans="1:18" s="40" customFormat="1" ht="24" x14ac:dyDescent="0.2">
      <c r="A2655" s="316" t="s">
        <v>2048</v>
      </c>
      <c r="B2655" s="295" t="s">
        <v>8075</v>
      </c>
      <c r="C2655" s="297" t="s">
        <v>153</v>
      </c>
      <c r="D2655" s="297" t="s">
        <v>690</v>
      </c>
      <c r="E2655" s="305">
        <v>3000</v>
      </c>
      <c r="F2655" s="297" t="s">
        <v>3134</v>
      </c>
      <c r="G2655" s="426" t="s">
        <v>3135</v>
      </c>
      <c r="H2655" s="297" t="s">
        <v>690</v>
      </c>
      <c r="I2655" s="431" t="s">
        <v>2059</v>
      </c>
      <c r="J2655" s="297" t="s">
        <v>1377</v>
      </c>
      <c r="K2655" s="131"/>
      <c r="L2655" s="131"/>
      <c r="M2655" s="130"/>
      <c r="N2655" s="308">
        <v>6</v>
      </c>
      <c r="O2655" s="308">
        <v>6</v>
      </c>
      <c r="P2655" s="307">
        <v>18111.5</v>
      </c>
      <c r="Q2655" s="308">
        <v>12</v>
      </c>
      <c r="R2655" s="308">
        <v>12</v>
      </c>
    </row>
    <row r="2656" spans="1:18" s="40" customFormat="1" ht="24" x14ac:dyDescent="0.2">
      <c r="A2656" s="316" t="s">
        <v>2048</v>
      </c>
      <c r="B2656" s="295" t="s">
        <v>8075</v>
      </c>
      <c r="C2656" s="297" t="s">
        <v>153</v>
      </c>
      <c r="D2656" s="297" t="s">
        <v>866</v>
      </c>
      <c r="E2656" s="305">
        <v>2000</v>
      </c>
      <c r="F2656" s="297" t="s">
        <v>3138</v>
      </c>
      <c r="G2656" s="426" t="s">
        <v>3139</v>
      </c>
      <c r="H2656" s="297" t="s">
        <v>2058</v>
      </c>
      <c r="I2656" s="431" t="s">
        <v>2059</v>
      </c>
      <c r="J2656" s="297" t="s">
        <v>1377</v>
      </c>
      <c r="K2656" s="131"/>
      <c r="L2656" s="131"/>
      <c r="M2656" s="130"/>
      <c r="N2656" s="308">
        <v>6</v>
      </c>
      <c r="O2656" s="308">
        <v>6</v>
      </c>
      <c r="P2656" s="307">
        <v>13080</v>
      </c>
      <c r="Q2656" s="308">
        <v>12</v>
      </c>
      <c r="R2656" s="308">
        <v>12</v>
      </c>
    </row>
    <row r="2657" spans="1:18" s="40" customFormat="1" ht="24" x14ac:dyDescent="0.2">
      <c r="A2657" s="316" t="s">
        <v>2048</v>
      </c>
      <c r="B2657" s="312" t="s">
        <v>8077</v>
      </c>
      <c r="C2657" s="297" t="s">
        <v>153</v>
      </c>
      <c r="D2657" s="297" t="s">
        <v>682</v>
      </c>
      <c r="E2657" s="305">
        <v>8000</v>
      </c>
      <c r="F2657" s="297" t="s">
        <v>3142</v>
      </c>
      <c r="G2657" s="426" t="s">
        <v>3143</v>
      </c>
      <c r="H2657" s="297" t="s">
        <v>2066</v>
      </c>
      <c r="I2657" s="431" t="s">
        <v>2059</v>
      </c>
      <c r="J2657" s="297" t="s">
        <v>1377</v>
      </c>
      <c r="K2657" s="131"/>
      <c r="L2657" s="131"/>
      <c r="M2657" s="130"/>
      <c r="N2657" s="308">
        <v>6</v>
      </c>
      <c r="O2657" s="308">
        <v>6</v>
      </c>
      <c r="P2657" s="307">
        <v>49159.199999999997</v>
      </c>
      <c r="Q2657" s="308">
        <v>12</v>
      </c>
      <c r="R2657" s="308">
        <v>12</v>
      </c>
    </row>
    <row r="2658" spans="1:18" s="40" customFormat="1" ht="24" x14ac:dyDescent="0.2">
      <c r="A2658" s="316" t="s">
        <v>2048</v>
      </c>
      <c r="B2658" s="295" t="s">
        <v>8075</v>
      </c>
      <c r="C2658" s="297" t="s">
        <v>153</v>
      </c>
      <c r="D2658" s="297" t="s">
        <v>679</v>
      </c>
      <c r="E2658" s="305">
        <v>3500</v>
      </c>
      <c r="F2658" s="297" t="s">
        <v>3421</v>
      </c>
      <c r="G2658" s="426" t="s">
        <v>3422</v>
      </c>
      <c r="H2658" s="297" t="s">
        <v>2075</v>
      </c>
      <c r="I2658" s="297" t="s">
        <v>2059</v>
      </c>
      <c r="J2658" s="297" t="s">
        <v>1377</v>
      </c>
      <c r="K2658" s="131"/>
      <c r="L2658" s="131"/>
      <c r="M2658" s="130"/>
      <c r="N2658" s="308">
        <v>2</v>
      </c>
      <c r="O2658" s="308">
        <v>2</v>
      </c>
      <c r="P2658" s="307">
        <v>7372.6</v>
      </c>
      <c r="Q2658" s="308">
        <v>12</v>
      </c>
      <c r="R2658" s="308">
        <v>12</v>
      </c>
    </row>
    <row r="2659" spans="1:18" s="40" customFormat="1" ht="24" x14ac:dyDescent="0.2">
      <c r="A2659" s="316" t="s">
        <v>2048</v>
      </c>
      <c r="B2659" s="295" t="s">
        <v>8075</v>
      </c>
      <c r="C2659" s="297" t="s">
        <v>153</v>
      </c>
      <c r="D2659" s="297" t="s">
        <v>579</v>
      </c>
      <c r="E2659" s="305">
        <v>1200</v>
      </c>
      <c r="F2659" s="297" t="s">
        <v>3145</v>
      </c>
      <c r="G2659" s="426" t="s">
        <v>3146</v>
      </c>
      <c r="H2659" s="297" t="s">
        <v>579</v>
      </c>
      <c r="I2659" s="431" t="s">
        <v>2052</v>
      </c>
      <c r="J2659" s="297" t="s">
        <v>1377</v>
      </c>
      <c r="K2659" s="131"/>
      <c r="L2659" s="131"/>
      <c r="M2659" s="130"/>
      <c r="N2659" s="308">
        <v>6</v>
      </c>
      <c r="O2659" s="308">
        <v>6</v>
      </c>
      <c r="P2659" s="307">
        <v>7848</v>
      </c>
      <c r="Q2659" s="308">
        <v>12</v>
      </c>
      <c r="R2659" s="308">
        <v>12</v>
      </c>
    </row>
    <row r="2660" spans="1:18" s="40" customFormat="1" ht="24" x14ac:dyDescent="0.2">
      <c r="A2660" s="316" t="s">
        <v>2048</v>
      </c>
      <c r="B2660" s="312" t="s">
        <v>8077</v>
      </c>
      <c r="C2660" s="297" t="s">
        <v>153</v>
      </c>
      <c r="D2660" s="297" t="s">
        <v>682</v>
      </c>
      <c r="E2660" s="305">
        <v>8000</v>
      </c>
      <c r="F2660" s="297" t="s">
        <v>3147</v>
      </c>
      <c r="G2660" s="426" t="s">
        <v>3148</v>
      </c>
      <c r="H2660" s="297" t="s">
        <v>2066</v>
      </c>
      <c r="I2660" s="431" t="s">
        <v>2059</v>
      </c>
      <c r="J2660" s="297" t="s">
        <v>314</v>
      </c>
      <c r="K2660" s="131"/>
      <c r="L2660" s="131"/>
      <c r="M2660" s="130"/>
      <c r="N2660" s="308">
        <v>6</v>
      </c>
      <c r="O2660" s="308">
        <v>6</v>
      </c>
      <c r="P2660" s="307">
        <v>49159.199999999997</v>
      </c>
      <c r="Q2660" s="308">
        <v>12</v>
      </c>
      <c r="R2660" s="308">
        <v>12</v>
      </c>
    </row>
    <row r="2661" spans="1:18" s="40" customFormat="1" ht="24" x14ac:dyDescent="0.2">
      <c r="A2661" s="316" t="s">
        <v>2048</v>
      </c>
      <c r="B2661" s="312" t="s">
        <v>8077</v>
      </c>
      <c r="C2661" s="297" t="s">
        <v>153</v>
      </c>
      <c r="D2661" s="297" t="s">
        <v>2930</v>
      </c>
      <c r="E2661" s="305">
        <v>12900</v>
      </c>
      <c r="F2661" s="297" t="s">
        <v>3423</v>
      </c>
      <c r="G2661" s="426" t="s">
        <v>3424</v>
      </c>
      <c r="H2661" s="297" t="s">
        <v>2066</v>
      </c>
      <c r="I2661" s="297" t="s">
        <v>2059</v>
      </c>
      <c r="J2661" s="297" t="s">
        <v>1377</v>
      </c>
      <c r="K2661" s="131"/>
      <c r="L2661" s="131"/>
      <c r="M2661" s="130"/>
      <c r="N2661" s="308">
        <v>4</v>
      </c>
      <c r="O2661" s="308">
        <v>4</v>
      </c>
      <c r="P2661" s="307">
        <v>52345.2</v>
      </c>
      <c r="Q2661" s="308">
        <v>12</v>
      </c>
      <c r="R2661" s="308">
        <v>12</v>
      </c>
    </row>
    <row r="2662" spans="1:18" s="40" customFormat="1" ht="24" x14ac:dyDescent="0.2">
      <c r="A2662" s="316" t="s">
        <v>2048</v>
      </c>
      <c r="B2662" s="312" t="s">
        <v>8077</v>
      </c>
      <c r="C2662" s="297" t="s">
        <v>153</v>
      </c>
      <c r="D2662" s="297" t="s">
        <v>679</v>
      </c>
      <c r="E2662" s="305">
        <v>4000</v>
      </c>
      <c r="F2662" s="297" t="s">
        <v>3425</v>
      </c>
      <c r="G2662" s="426" t="s">
        <v>3426</v>
      </c>
      <c r="H2662" s="297" t="s">
        <v>2075</v>
      </c>
      <c r="I2662" s="297" t="s">
        <v>2059</v>
      </c>
      <c r="J2662" s="297" t="s">
        <v>1377</v>
      </c>
      <c r="K2662" s="131"/>
      <c r="L2662" s="131"/>
      <c r="M2662" s="130"/>
      <c r="N2662" s="308">
        <v>3</v>
      </c>
      <c r="O2662" s="308">
        <v>3</v>
      </c>
      <c r="P2662" s="307">
        <v>12558.9</v>
      </c>
      <c r="Q2662" s="308">
        <v>12</v>
      </c>
      <c r="R2662" s="308">
        <v>12</v>
      </c>
    </row>
    <row r="2663" spans="1:18" s="40" customFormat="1" ht="24" x14ac:dyDescent="0.2">
      <c r="A2663" s="316" t="s">
        <v>2048</v>
      </c>
      <c r="B2663" s="312" t="s">
        <v>8077</v>
      </c>
      <c r="C2663" s="297" t="s">
        <v>153</v>
      </c>
      <c r="D2663" s="297" t="s">
        <v>586</v>
      </c>
      <c r="E2663" s="305">
        <v>4500</v>
      </c>
      <c r="F2663" s="297" t="s">
        <v>3427</v>
      </c>
      <c r="G2663" s="426" t="s">
        <v>3428</v>
      </c>
      <c r="H2663" s="297" t="s">
        <v>586</v>
      </c>
      <c r="I2663" s="297" t="s">
        <v>2059</v>
      </c>
      <c r="J2663" s="297" t="s">
        <v>314</v>
      </c>
      <c r="K2663" s="131"/>
      <c r="L2663" s="131"/>
      <c r="M2663" s="130"/>
      <c r="N2663" s="308">
        <v>4</v>
      </c>
      <c r="O2663" s="308">
        <v>4</v>
      </c>
      <c r="P2663" s="307">
        <v>18745.2</v>
      </c>
      <c r="Q2663" s="308">
        <v>12</v>
      </c>
      <c r="R2663" s="308">
        <v>12</v>
      </c>
    </row>
    <row r="2664" spans="1:18" s="40" customFormat="1" ht="24" x14ac:dyDescent="0.2">
      <c r="A2664" s="316" t="s">
        <v>2048</v>
      </c>
      <c r="B2664" s="312" t="s">
        <v>8077</v>
      </c>
      <c r="C2664" s="297" t="s">
        <v>153</v>
      </c>
      <c r="D2664" s="297" t="s">
        <v>866</v>
      </c>
      <c r="E2664" s="305">
        <v>4000</v>
      </c>
      <c r="F2664" s="297" t="s">
        <v>3429</v>
      </c>
      <c r="G2664" s="426" t="s">
        <v>3430</v>
      </c>
      <c r="H2664" s="297" t="s">
        <v>2058</v>
      </c>
      <c r="I2664" s="297" t="s">
        <v>2059</v>
      </c>
      <c r="J2664" s="297" t="s">
        <v>1377</v>
      </c>
      <c r="K2664" s="131"/>
      <c r="L2664" s="131"/>
      <c r="M2664" s="130"/>
      <c r="N2664" s="308">
        <v>6</v>
      </c>
      <c r="O2664" s="308">
        <v>6</v>
      </c>
      <c r="P2664" s="307">
        <v>25159.200000000001</v>
      </c>
      <c r="Q2664" s="308">
        <v>12</v>
      </c>
      <c r="R2664" s="308">
        <v>12</v>
      </c>
    </row>
    <row r="2665" spans="1:18" s="40" customFormat="1" ht="24" x14ac:dyDescent="0.2">
      <c r="A2665" s="316" t="s">
        <v>2048</v>
      </c>
      <c r="B2665" s="312" t="s">
        <v>8077</v>
      </c>
      <c r="C2665" s="297" t="s">
        <v>153</v>
      </c>
      <c r="D2665" s="297" t="s">
        <v>586</v>
      </c>
      <c r="E2665" s="305">
        <v>4000</v>
      </c>
      <c r="F2665" s="297" t="s">
        <v>3151</v>
      </c>
      <c r="G2665" s="426" t="s">
        <v>3152</v>
      </c>
      <c r="H2665" s="297" t="s">
        <v>586</v>
      </c>
      <c r="I2665" s="431" t="s">
        <v>2059</v>
      </c>
      <c r="J2665" s="297" t="s">
        <v>1377</v>
      </c>
      <c r="K2665" s="131"/>
      <c r="L2665" s="131"/>
      <c r="M2665" s="130"/>
      <c r="N2665" s="308">
        <v>6</v>
      </c>
      <c r="O2665" s="308">
        <v>6</v>
      </c>
      <c r="P2665" s="307">
        <v>25159.200000000001</v>
      </c>
      <c r="Q2665" s="308">
        <v>12</v>
      </c>
      <c r="R2665" s="308">
        <v>12</v>
      </c>
    </row>
    <row r="2666" spans="1:18" s="40" customFormat="1" ht="24" x14ac:dyDescent="0.2">
      <c r="A2666" s="316" t="s">
        <v>2048</v>
      </c>
      <c r="B2666" s="312" t="s">
        <v>8077</v>
      </c>
      <c r="C2666" s="297" t="s">
        <v>153</v>
      </c>
      <c r="D2666" s="297" t="s">
        <v>586</v>
      </c>
      <c r="E2666" s="305">
        <v>4500</v>
      </c>
      <c r="F2666" s="297" t="s">
        <v>3153</v>
      </c>
      <c r="G2666" s="426" t="s">
        <v>3154</v>
      </c>
      <c r="H2666" s="297" t="s">
        <v>586</v>
      </c>
      <c r="I2666" s="431" t="s">
        <v>2059</v>
      </c>
      <c r="J2666" s="297" t="s">
        <v>1377</v>
      </c>
      <c r="K2666" s="131"/>
      <c r="L2666" s="131"/>
      <c r="M2666" s="130"/>
      <c r="N2666" s="308">
        <v>6</v>
      </c>
      <c r="O2666" s="308">
        <v>6</v>
      </c>
      <c r="P2666" s="307">
        <v>28159.200000000001</v>
      </c>
      <c r="Q2666" s="308">
        <v>12</v>
      </c>
      <c r="R2666" s="308">
        <v>12</v>
      </c>
    </row>
    <row r="2667" spans="1:18" s="40" customFormat="1" ht="24" x14ac:dyDescent="0.2">
      <c r="A2667" s="316" t="s">
        <v>2048</v>
      </c>
      <c r="B2667" s="312" t="s">
        <v>8077</v>
      </c>
      <c r="C2667" s="297" t="s">
        <v>153</v>
      </c>
      <c r="D2667" s="297" t="s">
        <v>645</v>
      </c>
      <c r="E2667" s="305">
        <v>4000</v>
      </c>
      <c r="F2667" s="297" t="s">
        <v>3431</v>
      </c>
      <c r="G2667" s="426" t="s">
        <v>3432</v>
      </c>
      <c r="H2667" s="297" t="s">
        <v>2106</v>
      </c>
      <c r="I2667" s="297" t="s">
        <v>2059</v>
      </c>
      <c r="J2667" s="297" t="s">
        <v>1377</v>
      </c>
      <c r="K2667" s="131"/>
      <c r="L2667" s="131"/>
      <c r="M2667" s="130"/>
      <c r="N2667" s="308">
        <v>3</v>
      </c>
      <c r="O2667" s="308">
        <v>3</v>
      </c>
      <c r="P2667" s="307">
        <v>12558.9</v>
      </c>
      <c r="Q2667" s="308">
        <v>12</v>
      </c>
      <c r="R2667" s="308">
        <v>12</v>
      </c>
    </row>
    <row r="2668" spans="1:18" s="40" customFormat="1" ht="24" x14ac:dyDescent="0.2">
      <c r="A2668" s="316" t="s">
        <v>2048</v>
      </c>
      <c r="B2668" s="295" t="s">
        <v>8075</v>
      </c>
      <c r="C2668" s="297" t="s">
        <v>153</v>
      </c>
      <c r="D2668" s="297" t="s">
        <v>2088</v>
      </c>
      <c r="E2668" s="305">
        <v>2200</v>
      </c>
      <c r="F2668" s="297" t="s">
        <v>3160</v>
      </c>
      <c r="G2668" s="426" t="s">
        <v>3161</v>
      </c>
      <c r="H2668" s="297" t="s">
        <v>2088</v>
      </c>
      <c r="I2668" s="431" t="s">
        <v>2059</v>
      </c>
      <c r="J2668" s="297" t="s">
        <v>1377</v>
      </c>
      <c r="K2668" s="131"/>
      <c r="L2668" s="131"/>
      <c r="M2668" s="130"/>
      <c r="N2668" s="308">
        <v>6</v>
      </c>
      <c r="O2668" s="308">
        <v>6</v>
      </c>
      <c r="P2668" s="307">
        <v>14329.5</v>
      </c>
      <c r="Q2668" s="308">
        <v>12</v>
      </c>
      <c r="R2668" s="308">
        <v>12</v>
      </c>
    </row>
    <row r="2669" spans="1:18" s="40" customFormat="1" ht="24" x14ac:dyDescent="0.2">
      <c r="A2669" s="316" t="s">
        <v>2048</v>
      </c>
      <c r="B2669" s="312" t="s">
        <v>8077</v>
      </c>
      <c r="C2669" s="297" t="s">
        <v>153</v>
      </c>
      <c r="D2669" s="297" t="s">
        <v>597</v>
      </c>
      <c r="E2669" s="305">
        <v>4000</v>
      </c>
      <c r="F2669" s="297" t="s">
        <v>3162</v>
      </c>
      <c r="G2669" s="426" t="s">
        <v>3163</v>
      </c>
      <c r="H2669" s="297" t="s">
        <v>2088</v>
      </c>
      <c r="I2669" s="431" t="s">
        <v>2059</v>
      </c>
      <c r="J2669" s="297" t="s">
        <v>1377</v>
      </c>
      <c r="K2669" s="131"/>
      <c r="L2669" s="131"/>
      <c r="M2669" s="130"/>
      <c r="N2669" s="308">
        <v>6</v>
      </c>
      <c r="O2669" s="308">
        <v>6</v>
      </c>
      <c r="P2669" s="307">
        <v>25159.200000000001</v>
      </c>
      <c r="Q2669" s="308">
        <v>12</v>
      </c>
      <c r="R2669" s="308">
        <v>12</v>
      </c>
    </row>
    <row r="2670" spans="1:18" s="40" customFormat="1" ht="24" x14ac:dyDescent="0.2">
      <c r="A2670" s="316" t="s">
        <v>2048</v>
      </c>
      <c r="B2670" s="295" t="s">
        <v>8075</v>
      </c>
      <c r="C2670" s="297" t="s">
        <v>153</v>
      </c>
      <c r="D2670" s="297" t="s">
        <v>679</v>
      </c>
      <c r="E2670" s="305">
        <v>3500</v>
      </c>
      <c r="F2670" s="297" t="s">
        <v>3433</v>
      </c>
      <c r="G2670" s="426" t="s">
        <v>3434</v>
      </c>
      <c r="H2670" s="297" t="s">
        <v>2075</v>
      </c>
      <c r="I2670" s="297" t="s">
        <v>2059</v>
      </c>
      <c r="J2670" s="297" t="s">
        <v>1377</v>
      </c>
      <c r="K2670" s="131"/>
      <c r="L2670" s="131"/>
      <c r="M2670" s="130"/>
      <c r="N2670" s="308">
        <v>2</v>
      </c>
      <c r="O2670" s="308">
        <v>2</v>
      </c>
      <c r="P2670" s="307">
        <v>6469.3700000000008</v>
      </c>
      <c r="Q2670" s="308">
        <v>12</v>
      </c>
      <c r="R2670" s="308">
        <v>12</v>
      </c>
    </row>
    <row r="2671" spans="1:18" s="40" customFormat="1" ht="24" x14ac:dyDescent="0.2">
      <c r="A2671" s="316" t="s">
        <v>2048</v>
      </c>
      <c r="B2671" s="312" t="s">
        <v>8077</v>
      </c>
      <c r="C2671" s="297" t="s">
        <v>153</v>
      </c>
      <c r="D2671" s="297" t="s">
        <v>579</v>
      </c>
      <c r="E2671" s="305">
        <v>3000</v>
      </c>
      <c r="F2671" s="297" t="s">
        <v>3164</v>
      </c>
      <c r="G2671" s="426" t="s">
        <v>3165</v>
      </c>
      <c r="H2671" s="297" t="s">
        <v>579</v>
      </c>
      <c r="I2671" s="431" t="s">
        <v>2052</v>
      </c>
      <c r="J2671" s="297" t="s">
        <v>1377</v>
      </c>
      <c r="K2671" s="131"/>
      <c r="L2671" s="131"/>
      <c r="M2671" s="130"/>
      <c r="N2671" s="308">
        <v>6</v>
      </c>
      <c r="O2671" s="308">
        <v>6</v>
      </c>
      <c r="P2671" s="307">
        <v>19159.2</v>
      </c>
      <c r="Q2671" s="308">
        <v>12</v>
      </c>
      <c r="R2671" s="308">
        <v>12</v>
      </c>
    </row>
    <row r="2672" spans="1:18" s="40" customFormat="1" ht="24" x14ac:dyDescent="0.2">
      <c r="A2672" s="316" t="s">
        <v>2048</v>
      </c>
      <c r="B2672" s="295" t="s">
        <v>8075</v>
      </c>
      <c r="C2672" s="297" t="s">
        <v>153</v>
      </c>
      <c r="D2672" s="297" t="s">
        <v>2162</v>
      </c>
      <c r="E2672" s="305">
        <v>1800</v>
      </c>
      <c r="F2672" s="297" t="s">
        <v>3435</v>
      </c>
      <c r="G2672" s="426" t="s">
        <v>3436</v>
      </c>
      <c r="H2672" s="297" t="s">
        <v>2115</v>
      </c>
      <c r="I2672" s="297" t="s">
        <v>2059</v>
      </c>
      <c r="J2672" s="297" t="s">
        <v>314</v>
      </c>
      <c r="K2672" s="131"/>
      <c r="L2672" s="131"/>
      <c r="M2672" s="130"/>
      <c r="N2672" s="308">
        <v>1</v>
      </c>
      <c r="O2672" s="308">
        <v>1</v>
      </c>
      <c r="P2672" s="307">
        <v>1962</v>
      </c>
      <c r="Q2672" s="308">
        <v>12</v>
      </c>
      <c r="R2672" s="308">
        <v>12</v>
      </c>
    </row>
    <row r="2673" spans="1:18" s="40" customFormat="1" ht="24" x14ac:dyDescent="0.2">
      <c r="A2673" s="316" t="s">
        <v>2048</v>
      </c>
      <c r="B2673" s="295" t="s">
        <v>8075</v>
      </c>
      <c r="C2673" s="297" t="s">
        <v>153</v>
      </c>
      <c r="D2673" s="297" t="s">
        <v>679</v>
      </c>
      <c r="E2673" s="305">
        <v>2500</v>
      </c>
      <c r="F2673" s="297" t="s">
        <v>3168</v>
      </c>
      <c r="G2673" s="426" t="s">
        <v>3169</v>
      </c>
      <c r="H2673" s="297" t="s">
        <v>2075</v>
      </c>
      <c r="I2673" s="431" t="s">
        <v>2059</v>
      </c>
      <c r="J2673" s="297" t="s">
        <v>1377</v>
      </c>
      <c r="K2673" s="131"/>
      <c r="L2673" s="131"/>
      <c r="M2673" s="130"/>
      <c r="N2673" s="308">
        <v>6</v>
      </c>
      <c r="O2673" s="308">
        <v>6</v>
      </c>
      <c r="P2673" s="307">
        <v>16156.5</v>
      </c>
      <c r="Q2673" s="308">
        <v>12</v>
      </c>
      <c r="R2673" s="308">
        <v>12</v>
      </c>
    </row>
    <row r="2674" spans="1:18" s="40" customFormat="1" ht="24" x14ac:dyDescent="0.2">
      <c r="A2674" s="316" t="s">
        <v>2048</v>
      </c>
      <c r="B2674" s="295" t="s">
        <v>8075</v>
      </c>
      <c r="C2674" s="297" t="s">
        <v>153</v>
      </c>
      <c r="D2674" s="297" t="s">
        <v>655</v>
      </c>
      <c r="E2674" s="305">
        <v>930</v>
      </c>
      <c r="F2674" s="297" t="s">
        <v>3170</v>
      </c>
      <c r="G2674" s="426" t="s">
        <v>3171</v>
      </c>
      <c r="H2674" s="297" t="s">
        <v>579</v>
      </c>
      <c r="I2674" s="431" t="s">
        <v>2052</v>
      </c>
      <c r="J2674" s="297" t="s">
        <v>1377</v>
      </c>
      <c r="K2674" s="131"/>
      <c r="L2674" s="131"/>
      <c r="M2674" s="130"/>
      <c r="N2674" s="308">
        <v>6</v>
      </c>
      <c r="O2674" s="308">
        <v>6</v>
      </c>
      <c r="P2674" s="307">
        <v>6099.3</v>
      </c>
      <c r="Q2674" s="308">
        <v>12</v>
      </c>
      <c r="R2674" s="308">
        <v>12</v>
      </c>
    </row>
    <row r="2675" spans="1:18" s="40" customFormat="1" ht="24" x14ac:dyDescent="0.2">
      <c r="A2675" s="316" t="s">
        <v>2048</v>
      </c>
      <c r="B2675" s="312" t="s">
        <v>8077</v>
      </c>
      <c r="C2675" s="297" t="s">
        <v>153</v>
      </c>
      <c r="D2675" s="297" t="s">
        <v>586</v>
      </c>
      <c r="E2675" s="305">
        <v>4000</v>
      </c>
      <c r="F2675" s="297" t="s">
        <v>3172</v>
      </c>
      <c r="G2675" s="426" t="s">
        <v>3173</v>
      </c>
      <c r="H2675" s="297" t="s">
        <v>586</v>
      </c>
      <c r="I2675" s="431" t="s">
        <v>2059</v>
      </c>
      <c r="J2675" s="297" t="s">
        <v>1377</v>
      </c>
      <c r="K2675" s="131"/>
      <c r="L2675" s="131"/>
      <c r="M2675" s="130"/>
      <c r="N2675" s="308">
        <v>3</v>
      </c>
      <c r="O2675" s="308">
        <v>3</v>
      </c>
      <c r="P2675" s="307">
        <v>12600.3</v>
      </c>
      <c r="Q2675" s="308">
        <v>12</v>
      </c>
      <c r="R2675" s="308">
        <v>12</v>
      </c>
    </row>
    <row r="2676" spans="1:18" s="40" customFormat="1" ht="24" x14ac:dyDescent="0.2">
      <c r="A2676" s="316" t="s">
        <v>2048</v>
      </c>
      <c r="B2676" s="312" t="s">
        <v>8077</v>
      </c>
      <c r="C2676" s="297" t="s">
        <v>153</v>
      </c>
      <c r="D2676" s="297" t="s">
        <v>866</v>
      </c>
      <c r="E2676" s="305">
        <v>4000</v>
      </c>
      <c r="F2676" s="297" t="s">
        <v>3437</v>
      </c>
      <c r="G2676" s="426" t="s">
        <v>3438</v>
      </c>
      <c r="H2676" s="297" t="s">
        <v>2058</v>
      </c>
      <c r="I2676" s="297" t="s">
        <v>2059</v>
      </c>
      <c r="J2676" s="297" t="s">
        <v>1377</v>
      </c>
      <c r="K2676" s="131"/>
      <c r="L2676" s="131"/>
      <c r="M2676" s="130"/>
      <c r="N2676" s="308">
        <v>6</v>
      </c>
      <c r="O2676" s="308">
        <v>6</v>
      </c>
      <c r="P2676" s="307">
        <v>23603.75</v>
      </c>
      <c r="Q2676" s="308">
        <v>12</v>
      </c>
      <c r="R2676" s="308">
        <v>12</v>
      </c>
    </row>
    <row r="2677" spans="1:18" s="40" customFormat="1" ht="24" x14ac:dyDescent="0.2">
      <c r="A2677" s="316" t="s">
        <v>2048</v>
      </c>
      <c r="B2677" s="295" t="s">
        <v>8075</v>
      </c>
      <c r="C2677" s="297" t="s">
        <v>153</v>
      </c>
      <c r="D2677" s="297" t="s">
        <v>586</v>
      </c>
      <c r="E2677" s="305">
        <v>2000</v>
      </c>
      <c r="F2677" s="297" t="s">
        <v>3176</v>
      </c>
      <c r="G2677" s="426" t="s">
        <v>3177</v>
      </c>
      <c r="H2677" s="297" t="s">
        <v>586</v>
      </c>
      <c r="I2677" s="431" t="s">
        <v>2059</v>
      </c>
      <c r="J2677" s="297" t="s">
        <v>1377</v>
      </c>
      <c r="K2677" s="131"/>
      <c r="L2677" s="131"/>
      <c r="M2677" s="130"/>
      <c r="N2677" s="308">
        <v>6</v>
      </c>
      <c r="O2677" s="308">
        <v>6</v>
      </c>
      <c r="P2677" s="307">
        <v>13080</v>
      </c>
      <c r="Q2677" s="308">
        <v>12</v>
      </c>
      <c r="R2677" s="308">
        <v>12</v>
      </c>
    </row>
    <row r="2678" spans="1:18" s="40" customFormat="1" ht="24" x14ac:dyDescent="0.2">
      <c r="A2678" s="316" t="s">
        <v>2048</v>
      </c>
      <c r="B2678" s="312" t="s">
        <v>8077</v>
      </c>
      <c r="C2678" s="297" t="s">
        <v>153</v>
      </c>
      <c r="D2678" s="297" t="s">
        <v>682</v>
      </c>
      <c r="E2678" s="305">
        <v>8000</v>
      </c>
      <c r="F2678" s="297" t="s">
        <v>3178</v>
      </c>
      <c r="G2678" s="426" t="s">
        <v>3179</v>
      </c>
      <c r="H2678" s="297" t="s">
        <v>2066</v>
      </c>
      <c r="I2678" s="431" t="s">
        <v>2059</v>
      </c>
      <c r="J2678" s="297" t="s">
        <v>1377</v>
      </c>
      <c r="K2678" s="131"/>
      <c r="L2678" s="131"/>
      <c r="M2678" s="130"/>
      <c r="N2678" s="308">
        <v>2</v>
      </c>
      <c r="O2678" s="308">
        <v>2</v>
      </c>
      <c r="P2678" s="307">
        <v>16414</v>
      </c>
      <c r="Q2678" s="308">
        <v>12</v>
      </c>
      <c r="R2678" s="308">
        <v>12</v>
      </c>
    </row>
    <row r="2679" spans="1:18" s="40" customFormat="1" ht="24" x14ac:dyDescent="0.2">
      <c r="A2679" s="316" t="s">
        <v>2048</v>
      </c>
      <c r="B2679" s="295" t="s">
        <v>8075</v>
      </c>
      <c r="C2679" s="297" t="s">
        <v>153</v>
      </c>
      <c r="D2679" s="297" t="s">
        <v>655</v>
      </c>
      <c r="E2679" s="305">
        <v>1500</v>
      </c>
      <c r="F2679" s="297" t="s">
        <v>3181</v>
      </c>
      <c r="G2679" s="426" t="s">
        <v>3182</v>
      </c>
      <c r="H2679" s="297" t="s">
        <v>2111</v>
      </c>
      <c r="I2679" s="297" t="s">
        <v>2137</v>
      </c>
      <c r="J2679" s="297" t="s">
        <v>2111</v>
      </c>
      <c r="K2679" s="131"/>
      <c r="L2679" s="131"/>
      <c r="M2679" s="130"/>
      <c r="N2679" s="308">
        <v>6</v>
      </c>
      <c r="O2679" s="308">
        <v>6</v>
      </c>
      <c r="P2679" s="307">
        <v>9810</v>
      </c>
      <c r="Q2679" s="308">
        <v>12</v>
      </c>
      <c r="R2679" s="308">
        <v>12</v>
      </c>
    </row>
    <row r="2680" spans="1:18" s="40" customFormat="1" ht="24" x14ac:dyDescent="0.2">
      <c r="A2680" s="316" t="s">
        <v>2048</v>
      </c>
      <c r="B2680" s="295" t="s">
        <v>8075</v>
      </c>
      <c r="C2680" s="297" t="s">
        <v>153</v>
      </c>
      <c r="D2680" s="297" t="s">
        <v>579</v>
      </c>
      <c r="E2680" s="305">
        <v>1200</v>
      </c>
      <c r="F2680" s="297" t="s">
        <v>3183</v>
      </c>
      <c r="G2680" s="426" t="s">
        <v>3184</v>
      </c>
      <c r="H2680" s="297" t="s">
        <v>579</v>
      </c>
      <c r="I2680" s="431" t="s">
        <v>2052</v>
      </c>
      <c r="J2680" s="297" t="s">
        <v>1377</v>
      </c>
      <c r="K2680" s="131"/>
      <c r="L2680" s="131"/>
      <c r="M2680" s="130"/>
      <c r="N2680" s="308">
        <v>6</v>
      </c>
      <c r="O2680" s="308">
        <v>6</v>
      </c>
      <c r="P2680" s="307">
        <v>7848</v>
      </c>
      <c r="Q2680" s="308">
        <v>12</v>
      </c>
      <c r="R2680" s="308">
        <v>12</v>
      </c>
    </row>
    <row r="2681" spans="1:18" s="40" customFormat="1" ht="24" x14ac:dyDescent="0.2">
      <c r="A2681" s="316" t="s">
        <v>2048</v>
      </c>
      <c r="B2681" s="312" t="s">
        <v>8077</v>
      </c>
      <c r="C2681" s="297" t="s">
        <v>153</v>
      </c>
      <c r="D2681" s="297" t="s">
        <v>586</v>
      </c>
      <c r="E2681" s="305">
        <v>4000</v>
      </c>
      <c r="F2681" s="297" t="s">
        <v>3185</v>
      </c>
      <c r="G2681" s="426" t="s">
        <v>3186</v>
      </c>
      <c r="H2681" s="297" t="s">
        <v>586</v>
      </c>
      <c r="I2681" s="431" t="s">
        <v>2059</v>
      </c>
      <c r="J2681" s="297" t="s">
        <v>1377</v>
      </c>
      <c r="K2681" s="131"/>
      <c r="L2681" s="131"/>
      <c r="M2681" s="130"/>
      <c r="N2681" s="308">
        <v>6</v>
      </c>
      <c r="O2681" s="308">
        <v>6</v>
      </c>
      <c r="P2681" s="307">
        <v>25159.200000000001</v>
      </c>
      <c r="Q2681" s="308">
        <v>12</v>
      </c>
      <c r="R2681" s="308">
        <v>12</v>
      </c>
    </row>
    <row r="2682" spans="1:18" s="40" customFormat="1" ht="24" x14ac:dyDescent="0.2">
      <c r="A2682" s="316" t="s">
        <v>2048</v>
      </c>
      <c r="B2682" s="295" t="s">
        <v>8075</v>
      </c>
      <c r="C2682" s="297" t="s">
        <v>153</v>
      </c>
      <c r="D2682" s="297" t="s">
        <v>579</v>
      </c>
      <c r="E2682" s="305">
        <v>1800</v>
      </c>
      <c r="F2682" s="297" t="s">
        <v>3187</v>
      </c>
      <c r="G2682" s="426" t="s">
        <v>3188</v>
      </c>
      <c r="H2682" s="297" t="s">
        <v>579</v>
      </c>
      <c r="I2682" s="431" t="s">
        <v>2052</v>
      </c>
      <c r="J2682" s="297" t="s">
        <v>1377</v>
      </c>
      <c r="K2682" s="131"/>
      <c r="L2682" s="131"/>
      <c r="M2682" s="130"/>
      <c r="N2682" s="308">
        <v>6</v>
      </c>
      <c r="O2682" s="308">
        <v>6</v>
      </c>
      <c r="P2682" s="307">
        <v>11772</v>
      </c>
      <c r="Q2682" s="308">
        <v>12</v>
      </c>
      <c r="R2682" s="308">
        <v>12</v>
      </c>
    </row>
    <row r="2683" spans="1:18" s="40" customFormat="1" ht="24" x14ac:dyDescent="0.2">
      <c r="A2683" s="316" t="s">
        <v>2048</v>
      </c>
      <c r="B2683" s="295" t="s">
        <v>8075</v>
      </c>
      <c r="C2683" s="297" t="s">
        <v>153</v>
      </c>
      <c r="D2683" s="297" t="s">
        <v>579</v>
      </c>
      <c r="E2683" s="305">
        <v>1200</v>
      </c>
      <c r="F2683" s="297" t="s">
        <v>3189</v>
      </c>
      <c r="G2683" s="426" t="s">
        <v>3190</v>
      </c>
      <c r="H2683" s="297" t="s">
        <v>579</v>
      </c>
      <c r="I2683" s="431" t="s">
        <v>2052</v>
      </c>
      <c r="J2683" s="297" t="s">
        <v>1377</v>
      </c>
      <c r="K2683" s="131"/>
      <c r="L2683" s="131"/>
      <c r="M2683" s="130"/>
      <c r="N2683" s="308">
        <v>6</v>
      </c>
      <c r="O2683" s="308">
        <v>6</v>
      </c>
      <c r="P2683" s="307">
        <v>7848</v>
      </c>
      <c r="Q2683" s="308">
        <v>12</v>
      </c>
      <c r="R2683" s="308">
        <v>12</v>
      </c>
    </row>
    <row r="2684" spans="1:18" s="40" customFormat="1" ht="24" x14ac:dyDescent="0.2">
      <c r="A2684" s="316" t="s">
        <v>2048</v>
      </c>
      <c r="B2684" s="295" t="s">
        <v>8075</v>
      </c>
      <c r="C2684" s="297" t="s">
        <v>153</v>
      </c>
      <c r="D2684" s="297" t="s">
        <v>3439</v>
      </c>
      <c r="E2684" s="305">
        <v>3500</v>
      </c>
      <c r="F2684" s="297" t="s">
        <v>3440</v>
      </c>
      <c r="G2684" s="426" t="s">
        <v>3441</v>
      </c>
      <c r="H2684" s="297" t="s">
        <v>341</v>
      </c>
      <c r="I2684" s="297" t="s">
        <v>2059</v>
      </c>
      <c r="J2684" s="297" t="s">
        <v>1377</v>
      </c>
      <c r="K2684" s="131"/>
      <c r="L2684" s="131"/>
      <c r="M2684" s="130"/>
      <c r="N2684" s="308">
        <v>1</v>
      </c>
      <c r="O2684" s="308">
        <v>1</v>
      </c>
      <c r="P2684" s="307">
        <v>2752.9700000000003</v>
      </c>
      <c r="Q2684" s="308">
        <v>12</v>
      </c>
      <c r="R2684" s="308">
        <v>12</v>
      </c>
    </row>
    <row r="2685" spans="1:18" s="40" customFormat="1" ht="24" x14ac:dyDescent="0.2">
      <c r="A2685" s="316" t="s">
        <v>2048</v>
      </c>
      <c r="B2685" s="295" t="s">
        <v>8075</v>
      </c>
      <c r="C2685" s="297" t="s">
        <v>153</v>
      </c>
      <c r="D2685" s="297" t="s">
        <v>579</v>
      </c>
      <c r="E2685" s="305">
        <v>1100</v>
      </c>
      <c r="F2685" s="297" t="s">
        <v>3191</v>
      </c>
      <c r="G2685" s="426" t="s">
        <v>3192</v>
      </c>
      <c r="H2685" s="297" t="s">
        <v>579</v>
      </c>
      <c r="I2685" s="431" t="s">
        <v>2052</v>
      </c>
      <c r="J2685" s="297" t="s">
        <v>1377</v>
      </c>
      <c r="K2685" s="131"/>
      <c r="L2685" s="131"/>
      <c r="M2685" s="130"/>
      <c r="N2685" s="308">
        <v>6</v>
      </c>
      <c r="O2685" s="308">
        <v>6</v>
      </c>
      <c r="P2685" s="307">
        <v>7194</v>
      </c>
      <c r="Q2685" s="308">
        <v>12</v>
      </c>
      <c r="R2685" s="308">
        <v>12</v>
      </c>
    </row>
    <row r="2686" spans="1:18" s="40" customFormat="1" ht="24" x14ac:dyDescent="0.2">
      <c r="A2686" s="316" t="s">
        <v>2048</v>
      </c>
      <c r="B2686" s="312" t="s">
        <v>8077</v>
      </c>
      <c r="C2686" s="297" t="s">
        <v>153</v>
      </c>
      <c r="D2686" s="297" t="s">
        <v>579</v>
      </c>
      <c r="E2686" s="305">
        <v>2500</v>
      </c>
      <c r="F2686" s="297" t="s">
        <v>3193</v>
      </c>
      <c r="G2686" s="426" t="s">
        <v>3194</v>
      </c>
      <c r="H2686" s="297" t="s">
        <v>579</v>
      </c>
      <c r="I2686" s="431" t="s">
        <v>2052</v>
      </c>
      <c r="J2686" s="297" t="s">
        <v>1377</v>
      </c>
      <c r="K2686" s="131"/>
      <c r="L2686" s="131"/>
      <c r="M2686" s="130"/>
      <c r="N2686" s="308">
        <v>6</v>
      </c>
      <c r="O2686" s="308">
        <v>6</v>
      </c>
      <c r="P2686" s="307">
        <v>16156.5</v>
      </c>
      <c r="Q2686" s="308">
        <v>12</v>
      </c>
      <c r="R2686" s="308">
        <v>12</v>
      </c>
    </row>
    <row r="2687" spans="1:18" s="40" customFormat="1" ht="24" x14ac:dyDescent="0.2">
      <c r="A2687" s="316" t="s">
        <v>2048</v>
      </c>
      <c r="B2687" s="295" t="s">
        <v>8075</v>
      </c>
      <c r="C2687" s="297" t="s">
        <v>153</v>
      </c>
      <c r="D2687" s="297" t="s">
        <v>586</v>
      </c>
      <c r="E2687" s="305">
        <v>2500</v>
      </c>
      <c r="F2687" s="297" t="s">
        <v>3199</v>
      </c>
      <c r="G2687" s="426" t="s">
        <v>3200</v>
      </c>
      <c r="H2687" s="297" t="s">
        <v>586</v>
      </c>
      <c r="I2687" s="431" t="s">
        <v>2059</v>
      </c>
      <c r="J2687" s="297" t="s">
        <v>1377</v>
      </c>
      <c r="K2687" s="131"/>
      <c r="L2687" s="131"/>
      <c r="M2687" s="130"/>
      <c r="N2687" s="308">
        <v>6</v>
      </c>
      <c r="O2687" s="308">
        <v>6</v>
      </c>
      <c r="P2687" s="307">
        <v>16067.21</v>
      </c>
      <c r="Q2687" s="308">
        <v>12</v>
      </c>
      <c r="R2687" s="308">
        <v>12</v>
      </c>
    </row>
    <row r="2688" spans="1:18" s="40" customFormat="1" ht="24" x14ac:dyDescent="0.2">
      <c r="A2688" s="316" t="s">
        <v>2048</v>
      </c>
      <c r="B2688" s="312" t="s">
        <v>8077</v>
      </c>
      <c r="C2688" s="297" t="s">
        <v>153</v>
      </c>
      <c r="D2688" s="297" t="s">
        <v>682</v>
      </c>
      <c r="E2688" s="305">
        <v>12900</v>
      </c>
      <c r="F2688" s="297" t="s">
        <v>3203</v>
      </c>
      <c r="G2688" s="426" t="s">
        <v>3204</v>
      </c>
      <c r="H2688" s="297" t="s">
        <v>2066</v>
      </c>
      <c r="I2688" s="431" t="s">
        <v>2059</v>
      </c>
      <c r="J2688" s="297" t="s">
        <v>1377</v>
      </c>
      <c r="K2688" s="131"/>
      <c r="L2688" s="131"/>
      <c r="M2688" s="130"/>
      <c r="N2688" s="308">
        <v>5</v>
      </c>
      <c r="O2688" s="308">
        <v>5</v>
      </c>
      <c r="P2688" s="307">
        <v>65472.9</v>
      </c>
      <c r="Q2688" s="308">
        <v>12</v>
      </c>
      <c r="R2688" s="308">
        <v>12</v>
      </c>
    </row>
    <row r="2689" spans="1:18" s="40" customFormat="1" ht="24" x14ac:dyDescent="0.2">
      <c r="A2689" s="316" t="s">
        <v>2048</v>
      </c>
      <c r="B2689" s="295" t="s">
        <v>8075</v>
      </c>
      <c r="C2689" s="297" t="s">
        <v>153</v>
      </c>
      <c r="D2689" s="297" t="s">
        <v>679</v>
      </c>
      <c r="E2689" s="305">
        <v>3500</v>
      </c>
      <c r="F2689" s="297" t="s">
        <v>3205</v>
      </c>
      <c r="G2689" s="426" t="s">
        <v>3206</v>
      </c>
      <c r="H2689" s="297" t="s">
        <v>2075</v>
      </c>
      <c r="I2689" s="431" t="s">
        <v>2059</v>
      </c>
      <c r="J2689" s="297" t="s">
        <v>1377</v>
      </c>
      <c r="K2689" s="131"/>
      <c r="L2689" s="131"/>
      <c r="M2689" s="130"/>
      <c r="N2689" s="308">
        <v>6</v>
      </c>
      <c r="O2689" s="308">
        <v>6</v>
      </c>
      <c r="P2689" s="307">
        <v>18755.97</v>
      </c>
      <c r="Q2689" s="308">
        <v>12</v>
      </c>
      <c r="R2689" s="308">
        <v>12</v>
      </c>
    </row>
    <row r="2690" spans="1:18" s="40" customFormat="1" ht="24" x14ac:dyDescent="0.2">
      <c r="A2690" s="316" t="s">
        <v>2048</v>
      </c>
      <c r="B2690" s="295" t="s">
        <v>8075</v>
      </c>
      <c r="C2690" s="297" t="s">
        <v>153</v>
      </c>
      <c r="D2690" s="297" t="s">
        <v>579</v>
      </c>
      <c r="E2690" s="305">
        <v>2040</v>
      </c>
      <c r="F2690" s="297" t="s">
        <v>3207</v>
      </c>
      <c r="G2690" s="426" t="s">
        <v>3208</v>
      </c>
      <c r="H2690" s="297" t="s">
        <v>579</v>
      </c>
      <c r="I2690" s="431" t="s">
        <v>2052</v>
      </c>
      <c r="J2690" s="297" t="s">
        <v>1377</v>
      </c>
      <c r="K2690" s="131"/>
      <c r="L2690" s="131"/>
      <c r="M2690" s="130"/>
      <c r="N2690" s="308">
        <v>5</v>
      </c>
      <c r="O2690" s="308">
        <v>5</v>
      </c>
      <c r="P2690" s="307">
        <v>14152.6</v>
      </c>
      <c r="Q2690" s="308">
        <v>12</v>
      </c>
      <c r="R2690" s="308">
        <v>12</v>
      </c>
    </row>
    <row r="2691" spans="1:18" s="40" customFormat="1" ht="24" x14ac:dyDescent="0.2">
      <c r="A2691" s="316" t="s">
        <v>2048</v>
      </c>
      <c r="B2691" s="312" t="s">
        <v>8077</v>
      </c>
      <c r="C2691" s="297" t="s">
        <v>153</v>
      </c>
      <c r="D2691" s="297" t="s">
        <v>682</v>
      </c>
      <c r="E2691" s="305">
        <v>8000</v>
      </c>
      <c r="F2691" s="297" t="s">
        <v>3211</v>
      </c>
      <c r="G2691" s="426" t="s">
        <v>3212</v>
      </c>
      <c r="H2691" s="297" t="s">
        <v>2066</v>
      </c>
      <c r="I2691" s="431" t="s">
        <v>2059</v>
      </c>
      <c r="J2691" s="297" t="s">
        <v>1377</v>
      </c>
      <c r="K2691" s="131"/>
      <c r="L2691" s="131"/>
      <c r="M2691" s="130"/>
      <c r="N2691" s="308">
        <v>6</v>
      </c>
      <c r="O2691" s="308">
        <v>6</v>
      </c>
      <c r="P2691" s="307">
        <v>49159.199999999997</v>
      </c>
      <c r="Q2691" s="308">
        <v>12</v>
      </c>
      <c r="R2691" s="308">
        <v>12</v>
      </c>
    </row>
    <row r="2692" spans="1:18" s="40" customFormat="1" ht="24" x14ac:dyDescent="0.2">
      <c r="A2692" s="316" t="s">
        <v>2048</v>
      </c>
      <c r="B2692" s="295" t="s">
        <v>8075</v>
      </c>
      <c r="C2692" s="297" t="s">
        <v>153</v>
      </c>
      <c r="D2692" s="297" t="s">
        <v>579</v>
      </c>
      <c r="E2692" s="305">
        <v>1100</v>
      </c>
      <c r="F2692" s="297" t="s">
        <v>3213</v>
      </c>
      <c r="G2692" s="426" t="s">
        <v>3214</v>
      </c>
      <c r="H2692" s="297" t="s">
        <v>579</v>
      </c>
      <c r="I2692" s="431" t="s">
        <v>2052</v>
      </c>
      <c r="J2692" s="297" t="s">
        <v>1377</v>
      </c>
      <c r="K2692" s="131"/>
      <c r="L2692" s="131"/>
      <c r="M2692" s="130"/>
      <c r="N2692" s="308">
        <v>6</v>
      </c>
      <c r="O2692" s="308">
        <v>6</v>
      </c>
      <c r="P2692" s="307">
        <v>7194</v>
      </c>
      <c r="Q2692" s="308">
        <v>12</v>
      </c>
      <c r="R2692" s="308">
        <v>12</v>
      </c>
    </row>
    <row r="2693" spans="1:18" s="40" customFormat="1" ht="24" x14ac:dyDescent="0.2">
      <c r="A2693" s="316" t="s">
        <v>2048</v>
      </c>
      <c r="B2693" s="312" t="s">
        <v>8077</v>
      </c>
      <c r="C2693" s="297" t="s">
        <v>153</v>
      </c>
      <c r="D2693" s="297" t="s">
        <v>586</v>
      </c>
      <c r="E2693" s="305">
        <v>4000</v>
      </c>
      <c r="F2693" s="297" t="s">
        <v>3215</v>
      </c>
      <c r="G2693" s="426" t="s">
        <v>3216</v>
      </c>
      <c r="H2693" s="297" t="s">
        <v>586</v>
      </c>
      <c r="I2693" s="431" t="s">
        <v>2059</v>
      </c>
      <c r="J2693" s="297" t="s">
        <v>1377</v>
      </c>
      <c r="K2693" s="131"/>
      <c r="L2693" s="131"/>
      <c r="M2693" s="130"/>
      <c r="N2693" s="308">
        <v>1</v>
      </c>
      <c r="O2693" s="308">
        <v>1</v>
      </c>
      <c r="P2693" s="307">
        <v>4227.7</v>
      </c>
      <c r="Q2693" s="308">
        <v>12</v>
      </c>
      <c r="R2693" s="308">
        <v>12</v>
      </c>
    </row>
    <row r="2694" spans="1:18" s="40" customFormat="1" ht="24" x14ac:dyDescent="0.2">
      <c r="A2694" s="316" t="s">
        <v>2048</v>
      </c>
      <c r="B2694" s="312" t="s">
        <v>8077</v>
      </c>
      <c r="C2694" s="297" t="s">
        <v>153</v>
      </c>
      <c r="D2694" s="297" t="s">
        <v>648</v>
      </c>
      <c r="E2694" s="305">
        <v>2500</v>
      </c>
      <c r="F2694" s="297" t="s">
        <v>3217</v>
      </c>
      <c r="G2694" s="426" t="s">
        <v>3218</v>
      </c>
      <c r="H2694" s="297" t="s">
        <v>579</v>
      </c>
      <c r="I2694" s="431" t="s">
        <v>2052</v>
      </c>
      <c r="J2694" s="297" t="s">
        <v>326</v>
      </c>
      <c r="K2694" s="131"/>
      <c r="L2694" s="131"/>
      <c r="M2694" s="130"/>
      <c r="N2694" s="308">
        <v>6</v>
      </c>
      <c r="O2694" s="308">
        <v>6</v>
      </c>
      <c r="P2694" s="307">
        <v>16156.5</v>
      </c>
      <c r="Q2694" s="308">
        <v>12</v>
      </c>
      <c r="R2694" s="308">
        <v>12</v>
      </c>
    </row>
    <row r="2695" spans="1:18" s="40" customFormat="1" ht="24" x14ac:dyDescent="0.2">
      <c r="A2695" s="316" t="s">
        <v>2048</v>
      </c>
      <c r="B2695" s="295" t="s">
        <v>8075</v>
      </c>
      <c r="C2695" s="297" t="s">
        <v>153</v>
      </c>
      <c r="D2695" s="297" t="s">
        <v>690</v>
      </c>
      <c r="E2695" s="305">
        <v>2000</v>
      </c>
      <c r="F2695" s="297" t="s">
        <v>3442</v>
      </c>
      <c r="G2695" s="426" t="s">
        <v>3443</v>
      </c>
      <c r="H2695" s="297" t="s">
        <v>690</v>
      </c>
      <c r="I2695" s="297" t="s">
        <v>2059</v>
      </c>
      <c r="J2695" s="297" t="s">
        <v>1377</v>
      </c>
      <c r="K2695" s="131"/>
      <c r="L2695" s="131"/>
      <c r="M2695" s="130"/>
      <c r="N2695" s="308">
        <v>4</v>
      </c>
      <c r="O2695" s="308">
        <v>4</v>
      </c>
      <c r="P2695" s="307">
        <v>8720</v>
      </c>
      <c r="Q2695" s="308">
        <v>12</v>
      </c>
      <c r="R2695" s="308">
        <v>12</v>
      </c>
    </row>
    <row r="2696" spans="1:18" s="40" customFormat="1" ht="24" x14ac:dyDescent="0.2">
      <c r="A2696" s="316" t="s">
        <v>2048</v>
      </c>
      <c r="B2696" s="295" t="s">
        <v>8075</v>
      </c>
      <c r="C2696" s="297" t="s">
        <v>153</v>
      </c>
      <c r="D2696" s="297" t="s">
        <v>586</v>
      </c>
      <c r="E2696" s="305">
        <v>4000</v>
      </c>
      <c r="F2696" s="297" t="s">
        <v>3219</v>
      </c>
      <c r="G2696" s="426" t="s">
        <v>3220</v>
      </c>
      <c r="H2696" s="297" t="s">
        <v>586</v>
      </c>
      <c r="I2696" s="431" t="s">
        <v>2059</v>
      </c>
      <c r="J2696" s="297" t="s">
        <v>1377</v>
      </c>
      <c r="K2696" s="131"/>
      <c r="L2696" s="131"/>
      <c r="M2696" s="130"/>
      <c r="N2696" s="308">
        <v>5</v>
      </c>
      <c r="O2696" s="308">
        <v>5</v>
      </c>
      <c r="P2696" s="307">
        <v>18925.2</v>
      </c>
      <c r="Q2696" s="308">
        <v>12</v>
      </c>
      <c r="R2696" s="308">
        <v>12</v>
      </c>
    </row>
    <row r="2697" spans="1:18" s="40" customFormat="1" ht="24" x14ac:dyDescent="0.2">
      <c r="A2697" s="316" t="s">
        <v>2048</v>
      </c>
      <c r="B2697" s="295" t="s">
        <v>8075</v>
      </c>
      <c r="C2697" s="297" t="s">
        <v>153</v>
      </c>
      <c r="D2697" s="297" t="s">
        <v>2150</v>
      </c>
      <c r="E2697" s="305">
        <v>2500</v>
      </c>
      <c r="F2697" s="297" t="s">
        <v>3221</v>
      </c>
      <c r="G2697" s="426" t="s">
        <v>3222</v>
      </c>
      <c r="H2697" s="297" t="s">
        <v>2088</v>
      </c>
      <c r="I2697" s="431" t="s">
        <v>2059</v>
      </c>
      <c r="J2697" s="297" t="s">
        <v>1377</v>
      </c>
      <c r="K2697" s="131"/>
      <c r="L2697" s="131"/>
      <c r="M2697" s="130"/>
      <c r="N2697" s="308">
        <v>6</v>
      </c>
      <c r="O2697" s="308">
        <v>6</v>
      </c>
      <c r="P2697" s="307">
        <v>16156.5</v>
      </c>
      <c r="Q2697" s="308">
        <v>12</v>
      </c>
      <c r="R2697" s="308">
        <v>12</v>
      </c>
    </row>
    <row r="2698" spans="1:18" s="40" customFormat="1" ht="24" x14ac:dyDescent="0.2">
      <c r="A2698" s="316" t="s">
        <v>2048</v>
      </c>
      <c r="B2698" s="312" t="s">
        <v>8077</v>
      </c>
      <c r="C2698" s="297" t="s">
        <v>153</v>
      </c>
      <c r="D2698" s="297" t="s">
        <v>579</v>
      </c>
      <c r="E2698" s="305">
        <v>2500</v>
      </c>
      <c r="F2698" s="297" t="s">
        <v>3223</v>
      </c>
      <c r="G2698" s="297" t="s">
        <v>3224</v>
      </c>
      <c r="H2698" s="297" t="s">
        <v>579</v>
      </c>
      <c r="I2698" s="431" t="s">
        <v>2052</v>
      </c>
      <c r="J2698" s="297" t="s">
        <v>1377</v>
      </c>
      <c r="K2698" s="131"/>
      <c r="L2698" s="131"/>
      <c r="M2698" s="130"/>
      <c r="N2698" s="308">
        <v>6</v>
      </c>
      <c r="O2698" s="308">
        <v>6</v>
      </c>
      <c r="P2698" s="307">
        <v>16156.5</v>
      </c>
      <c r="Q2698" s="308">
        <v>12</v>
      </c>
      <c r="R2698" s="308">
        <v>12</v>
      </c>
    </row>
    <row r="2699" spans="1:18" s="40" customFormat="1" ht="24" x14ac:dyDescent="0.2">
      <c r="A2699" s="316" t="s">
        <v>2048</v>
      </c>
      <c r="B2699" s="312" t="s">
        <v>8077</v>
      </c>
      <c r="C2699" s="297" t="s">
        <v>153</v>
      </c>
      <c r="D2699" s="297" t="s">
        <v>586</v>
      </c>
      <c r="E2699" s="305">
        <v>4000</v>
      </c>
      <c r="F2699" s="297" t="s">
        <v>3444</v>
      </c>
      <c r="G2699" s="297" t="s">
        <v>3445</v>
      </c>
      <c r="H2699" s="297" t="s">
        <v>586</v>
      </c>
      <c r="I2699" s="297" t="s">
        <v>2059</v>
      </c>
      <c r="J2699" s="297" t="s">
        <v>1377</v>
      </c>
      <c r="K2699" s="131"/>
      <c r="L2699" s="131"/>
      <c r="M2699" s="130"/>
      <c r="N2699" s="308">
        <v>1</v>
      </c>
      <c r="O2699" s="308">
        <v>1</v>
      </c>
      <c r="P2699" s="307">
        <v>4186.3</v>
      </c>
      <c r="Q2699" s="308">
        <v>12</v>
      </c>
      <c r="R2699" s="308">
        <v>12</v>
      </c>
    </row>
    <row r="2700" spans="1:18" s="40" customFormat="1" ht="24" x14ac:dyDescent="0.2">
      <c r="A2700" s="316" t="s">
        <v>2048</v>
      </c>
      <c r="B2700" s="312" t="s">
        <v>8077</v>
      </c>
      <c r="C2700" s="297" t="s">
        <v>153</v>
      </c>
      <c r="D2700" s="297" t="s">
        <v>866</v>
      </c>
      <c r="E2700" s="305">
        <v>4000</v>
      </c>
      <c r="F2700" s="297" t="s">
        <v>3225</v>
      </c>
      <c r="G2700" s="297" t="s">
        <v>3226</v>
      </c>
      <c r="H2700" s="297" t="s">
        <v>2058</v>
      </c>
      <c r="I2700" s="431" t="s">
        <v>2059</v>
      </c>
      <c r="J2700" s="297" t="s">
        <v>1377</v>
      </c>
      <c r="K2700" s="131"/>
      <c r="L2700" s="131"/>
      <c r="M2700" s="130"/>
      <c r="N2700" s="308">
        <v>6</v>
      </c>
      <c r="O2700" s="308">
        <v>6</v>
      </c>
      <c r="P2700" s="307">
        <v>25159.200000000001</v>
      </c>
      <c r="Q2700" s="308">
        <v>12</v>
      </c>
      <c r="R2700" s="308">
        <v>12</v>
      </c>
    </row>
    <row r="2701" spans="1:18" s="40" customFormat="1" ht="24" x14ac:dyDescent="0.2">
      <c r="A2701" s="316" t="s">
        <v>2048</v>
      </c>
      <c r="B2701" s="295" t="s">
        <v>8075</v>
      </c>
      <c r="C2701" s="297" t="s">
        <v>153</v>
      </c>
      <c r="D2701" s="297" t="s">
        <v>1145</v>
      </c>
      <c r="E2701" s="305">
        <v>5500</v>
      </c>
      <c r="F2701" s="297" t="s">
        <v>3227</v>
      </c>
      <c r="G2701" s="297" t="s">
        <v>3228</v>
      </c>
      <c r="H2701" s="297" t="s">
        <v>656</v>
      </c>
      <c r="I2701" s="431" t="s">
        <v>2059</v>
      </c>
      <c r="J2701" s="297" t="s">
        <v>1377</v>
      </c>
      <c r="K2701" s="131"/>
      <c r="L2701" s="131"/>
      <c r="M2701" s="130"/>
      <c r="N2701" s="308">
        <v>6</v>
      </c>
      <c r="O2701" s="308">
        <v>6</v>
      </c>
      <c r="P2701" s="307">
        <v>34159.199999999997</v>
      </c>
      <c r="Q2701" s="308">
        <v>12</v>
      </c>
      <c r="R2701" s="308">
        <v>12</v>
      </c>
    </row>
    <row r="2702" spans="1:18" s="40" customFormat="1" ht="24" x14ac:dyDescent="0.2">
      <c r="A2702" s="316" t="s">
        <v>2048</v>
      </c>
      <c r="B2702" s="295" t="s">
        <v>8075</v>
      </c>
      <c r="C2702" s="297" t="s">
        <v>153</v>
      </c>
      <c r="D2702" s="297" t="s">
        <v>665</v>
      </c>
      <c r="E2702" s="305">
        <v>2800</v>
      </c>
      <c r="F2702" s="297" t="s">
        <v>3231</v>
      </c>
      <c r="G2702" s="297" t="s">
        <v>3232</v>
      </c>
      <c r="H2702" s="297" t="s">
        <v>665</v>
      </c>
      <c r="I2702" s="431" t="s">
        <v>2059</v>
      </c>
      <c r="J2702" s="297" t="s">
        <v>1377</v>
      </c>
      <c r="K2702" s="131"/>
      <c r="L2702" s="131"/>
      <c r="M2702" s="130"/>
      <c r="N2702" s="308">
        <v>6</v>
      </c>
      <c r="O2702" s="308">
        <v>6</v>
      </c>
      <c r="P2702" s="307">
        <v>17959.2</v>
      </c>
      <c r="Q2702" s="308">
        <v>12</v>
      </c>
      <c r="R2702" s="308">
        <v>12</v>
      </c>
    </row>
    <row r="2703" spans="1:18" s="40" customFormat="1" ht="24.75" thickBot="1" x14ac:dyDescent="0.25">
      <c r="A2703" s="316" t="s">
        <v>2048</v>
      </c>
      <c r="B2703" s="312" t="s">
        <v>8077</v>
      </c>
      <c r="C2703" s="297" t="s">
        <v>153</v>
      </c>
      <c r="D2703" s="297" t="s">
        <v>2088</v>
      </c>
      <c r="E2703" s="305">
        <v>4000</v>
      </c>
      <c r="F2703" s="297" t="s">
        <v>3235</v>
      </c>
      <c r="G2703" s="297" t="s">
        <v>3236</v>
      </c>
      <c r="H2703" s="297" t="s">
        <v>2088</v>
      </c>
      <c r="I2703" s="431" t="s">
        <v>2059</v>
      </c>
      <c r="J2703" s="297" t="s">
        <v>1377</v>
      </c>
      <c r="K2703" s="131"/>
      <c r="L2703" s="131"/>
      <c r="M2703" s="130"/>
      <c r="N2703" s="308">
        <v>6</v>
      </c>
      <c r="O2703" s="308">
        <v>6</v>
      </c>
      <c r="P2703" s="307">
        <v>25159.200000000001</v>
      </c>
      <c r="Q2703" s="308">
        <v>12</v>
      </c>
      <c r="R2703" s="308">
        <v>12</v>
      </c>
    </row>
    <row r="2704" spans="1:18" s="40" customFormat="1" x14ac:dyDescent="0.2">
      <c r="A2704" s="316" t="s">
        <v>4333</v>
      </c>
      <c r="B2704" s="295" t="s">
        <v>8075</v>
      </c>
      <c r="C2704" s="423" t="s">
        <v>153</v>
      </c>
      <c r="D2704" s="444" t="s">
        <v>3446</v>
      </c>
      <c r="E2704" s="445">
        <v>2000</v>
      </c>
      <c r="F2704" s="446" t="s">
        <v>3447</v>
      </c>
      <c r="G2704" s="423" t="s">
        <v>3448</v>
      </c>
      <c r="H2704" s="423" t="s">
        <v>2127</v>
      </c>
      <c r="I2704" s="423" t="s">
        <v>334</v>
      </c>
      <c r="J2704" s="423" t="s">
        <v>318</v>
      </c>
      <c r="K2704" s="310">
        <v>4</v>
      </c>
      <c r="L2704" s="447">
        <v>12</v>
      </c>
      <c r="M2704" s="310">
        <v>24000</v>
      </c>
      <c r="N2704" s="310">
        <v>5</v>
      </c>
      <c r="O2704" s="310">
        <v>8</v>
      </c>
      <c r="P2704" s="310">
        <v>16000</v>
      </c>
      <c r="Q2704" s="310">
        <v>4</v>
      </c>
      <c r="R2704" s="448">
        <v>12</v>
      </c>
    </row>
    <row r="2705" spans="1:18" s="40" customFormat="1" x14ac:dyDescent="0.2">
      <c r="A2705" s="316" t="s">
        <v>4333</v>
      </c>
      <c r="B2705" s="295" t="s">
        <v>8075</v>
      </c>
      <c r="C2705" s="297" t="s">
        <v>153</v>
      </c>
      <c r="D2705" s="428" t="s">
        <v>3449</v>
      </c>
      <c r="E2705" s="439">
        <v>2200</v>
      </c>
      <c r="F2705" s="449" t="s">
        <v>3450</v>
      </c>
      <c r="G2705" s="297" t="s">
        <v>3451</v>
      </c>
      <c r="H2705" s="297" t="s">
        <v>590</v>
      </c>
      <c r="I2705" s="297" t="s">
        <v>3452</v>
      </c>
      <c r="J2705" s="297" t="s">
        <v>318</v>
      </c>
      <c r="K2705" s="130"/>
      <c r="L2705" s="305">
        <v>4</v>
      </c>
      <c r="M2705" s="130">
        <v>28100</v>
      </c>
      <c r="N2705" s="130"/>
      <c r="O2705" s="130"/>
      <c r="P2705" s="130"/>
      <c r="Q2705" s="130"/>
      <c r="R2705" s="450"/>
    </row>
    <row r="2706" spans="1:18" s="40" customFormat="1" x14ac:dyDescent="0.2">
      <c r="A2706" s="316" t="s">
        <v>4333</v>
      </c>
      <c r="B2706" s="295" t="s">
        <v>8075</v>
      </c>
      <c r="C2706" s="297" t="s">
        <v>153</v>
      </c>
      <c r="D2706" s="428" t="s">
        <v>3449</v>
      </c>
      <c r="E2706" s="439">
        <v>2500</v>
      </c>
      <c r="F2706" s="449" t="s">
        <v>3453</v>
      </c>
      <c r="G2706" s="297" t="s">
        <v>3454</v>
      </c>
      <c r="H2706" s="428" t="s">
        <v>579</v>
      </c>
      <c r="I2706" s="297"/>
      <c r="J2706" s="297" t="s">
        <v>318</v>
      </c>
      <c r="K2706" s="130">
        <v>4</v>
      </c>
      <c r="L2706" s="305">
        <v>12</v>
      </c>
      <c r="M2706" s="130">
        <v>27400</v>
      </c>
      <c r="N2706" s="130">
        <v>2</v>
      </c>
      <c r="O2706" s="130">
        <v>7</v>
      </c>
      <c r="P2706" s="130">
        <v>17500</v>
      </c>
      <c r="Q2706" s="130">
        <v>4</v>
      </c>
      <c r="R2706" s="450">
        <v>12</v>
      </c>
    </row>
    <row r="2707" spans="1:18" s="40" customFormat="1" x14ac:dyDescent="0.2">
      <c r="A2707" s="316" t="s">
        <v>4333</v>
      </c>
      <c r="B2707" s="295" t="s">
        <v>8075</v>
      </c>
      <c r="C2707" s="297" t="s">
        <v>153</v>
      </c>
      <c r="D2707" s="428" t="s">
        <v>3449</v>
      </c>
      <c r="E2707" s="439">
        <v>3300</v>
      </c>
      <c r="F2707" s="449">
        <v>73384782</v>
      </c>
      <c r="G2707" s="297" t="s">
        <v>3455</v>
      </c>
      <c r="H2707" s="428" t="s">
        <v>579</v>
      </c>
      <c r="I2707" s="297"/>
      <c r="J2707" s="297" t="s">
        <v>318</v>
      </c>
      <c r="K2707" s="130"/>
      <c r="L2707" s="305"/>
      <c r="M2707" s="130"/>
      <c r="N2707" s="130">
        <v>5</v>
      </c>
      <c r="O2707" s="130">
        <v>8</v>
      </c>
      <c r="P2707" s="130">
        <v>26400</v>
      </c>
      <c r="Q2707" s="130">
        <v>4</v>
      </c>
      <c r="R2707" s="450">
        <v>12</v>
      </c>
    </row>
    <row r="2708" spans="1:18" s="40" customFormat="1" x14ac:dyDescent="0.2">
      <c r="A2708" s="316" t="s">
        <v>4333</v>
      </c>
      <c r="B2708" s="295" t="s">
        <v>8075</v>
      </c>
      <c r="C2708" s="297" t="s">
        <v>153</v>
      </c>
      <c r="D2708" s="428" t="s">
        <v>3449</v>
      </c>
      <c r="E2708" s="439">
        <v>3300</v>
      </c>
      <c r="F2708" s="449">
        <v>40225613</v>
      </c>
      <c r="G2708" s="297" t="s">
        <v>3456</v>
      </c>
      <c r="H2708" s="428" t="s">
        <v>579</v>
      </c>
      <c r="I2708" s="297"/>
      <c r="J2708" s="297" t="s">
        <v>318</v>
      </c>
      <c r="K2708" s="130"/>
      <c r="L2708" s="305"/>
      <c r="M2708" s="130"/>
      <c r="N2708" s="130">
        <v>5</v>
      </c>
      <c r="O2708" s="130">
        <v>8</v>
      </c>
      <c r="P2708" s="130">
        <v>26400</v>
      </c>
      <c r="Q2708" s="130">
        <v>4</v>
      </c>
      <c r="R2708" s="450">
        <v>12</v>
      </c>
    </row>
    <row r="2709" spans="1:18" s="40" customFormat="1" x14ac:dyDescent="0.2">
      <c r="A2709" s="316" t="s">
        <v>4333</v>
      </c>
      <c r="B2709" s="295" t="s">
        <v>8075</v>
      </c>
      <c r="C2709" s="297" t="s">
        <v>153</v>
      </c>
      <c r="D2709" s="428" t="s">
        <v>3446</v>
      </c>
      <c r="E2709" s="439">
        <v>1300</v>
      </c>
      <c r="F2709" s="449" t="s">
        <v>3457</v>
      </c>
      <c r="G2709" s="297" t="s">
        <v>3458</v>
      </c>
      <c r="H2709" s="297" t="s">
        <v>2085</v>
      </c>
      <c r="I2709" s="297" t="s">
        <v>334</v>
      </c>
      <c r="J2709" s="297" t="s">
        <v>318</v>
      </c>
      <c r="K2709" s="130">
        <v>2</v>
      </c>
      <c r="L2709" s="305">
        <v>12</v>
      </c>
      <c r="M2709" s="130">
        <v>15600</v>
      </c>
      <c r="N2709" s="130">
        <v>5</v>
      </c>
      <c r="O2709" s="130">
        <v>8</v>
      </c>
      <c r="P2709" s="130">
        <v>10400</v>
      </c>
      <c r="Q2709" s="130">
        <v>4</v>
      </c>
      <c r="R2709" s="450">
        <v>12</v>
      </c>
    </row>
    <row r="2710" spans="1:18" s="40" customFormat="1" x14ac:dyDescent="0.2">
      <c r="A2710" s="316" t="s">
        <v>4333</v>
      </c>
      <c r="B2710" s="295" t="s">
        <v>8075</v>
      </c>
      <c r="C2710" s="297" t="s">
        <v>153</v>
      </c>
      <c r="D2710" s="428" t="s">
        <v>3449</v>
      </c>
      <c r="E2710" s="439">
        <v>3500</v>
      </c>
      <c r="F2710" s="451" t="s">
        <v>3459</v>
      </c>
      <c r="G2710" s="428" t="s">
        <v>3460</v>
      </c>
      <c r="H2710" s="297" t="s">
        <v>586</v>
      </c>
      <c r="I2710" s="297" t="s">
        <v>3452</v>
      </c>
      <c r="J2710" s="297" t="s">
        <v>318</v>
      </c>
      <c r="K2710" s="130">
        <v>4</v>
      </c>
      <c r="L2710" s="305">
        <v>12</v>
      </c>
      <c r="M2710" s="130">
        <v>40300</v>
      </c>
      <c r="N2710" s="130">
        <v>5</v>
      </c>
      <c r="O2710" s="130">
        <v>8</v>
      </c>
      <c r="P2710" s="130">
        <v>28000</v>
      </c>
      <c r="Q2710" s="130">
        <v>4</v>
      </c>
      <c r="R2710" s="450">
        <v>12</v>
      </c>
    </row>
    <row r="2711" spans="1:18" s="40" customFormat="1" x14ac:dyDescent="0.2">
      <c r="A2711" s="316" t="s">
        <v>4333</v>
      </c>
      <c r="B2711" s="295" t="s">
        <v>8075</v>
      </c>
      <c r="C2711" s="297" t="s">
        <v>153</v>
      </c>
      <c r="D2711" s="428" t="s">
        <v>3449</v>
      </c>
      <c r="E2711" s="439">
        <v>6000</v>
      </c>
      <c r="F2711" s="449" t="s">
        <v>3461</v>
      </c>
      <c r="G2711" s="297" t="s">
        <v>3462</v>
      </c>
      <c r="H2711" s="297" t="s">
        <v>586</v>
      </c>
      <c r="I2711" s="297" t="s">
        <v>3452</v>
      </c>
      <c r="J2711" s="297" t="s">
        <v>318</v>
      </c>
      <c r="K2711" s="130"/>
      <c r="L2711" s="305"/>
      <c r="M2711" s="130"/>
      <c r="N2711" s="130">
        <v>5</v>
      </c>
      <c r="O2711" s="130">
        <v>8</v>
      </c>
      <c r="P2711" s="130">
        <v>48000</v>
      </c>
      <c r="Q2711" s="130">
        <v>4</v>
      </c>
      <c r="R2711" s="450">
        <v>12</v>
      </c>
    </row>
    <row r="2712" spans="1:18" s="40" customFormat="1" x14ac:dyDescent="0.2">
      <c r="A2712" s="316" t="s">
        <v>4333</v>
      </c>
      <c r="B2712" s="295" t="s">
        <v>8075</v>
      </c>
      <c r="C2712" s="297" t="s">
        <v>153</v>
      </c>
      <c r="D2712" s="428" t="s">
        <v>3449</v>
      </c>
      <c r="E2712" s="439">
        <v>2500</v>
      </c>
      <c r="F2712" s="451" t="s">
        <v>3463</v>
      </c>
      <c r="G2712" s="428" t="s">
        <v>3464</v>
      </c>
      <c r="H2712" s="428" t="s">
        <v>579</v>
      </c>
      <c r="I2712" s="297" t="s">
        <v>334</v>
      </c>
      <c r="J2712" s="297" t="s">
        <v>318</v>
      </c>
      <c r="K2712" s="130">
        <v>4</v>
      </c>
      <c r="L2712" s="305">
        <v>12</v>
      </c>
      <c r="M2712" s="130">
        <v>29730</v>
      </c>
      <c r="N2712" s="130">
        <v>5</v>
      </c>
      <c r="O2712" s="130">
        <v>8</v>
      </c>
      <c r="P2712" s="130">
        <v>20000</v>
      </c>
      <c r="Q2712" s="130">
        <v>4</v>
      </c>
      <c r="R2712" s="450">
        <v>12</v>
      </c>
    </row>
    <row r="2713" spans="1:18" s="40" customFormat="1" x14ac:dyDescent="0.2">
      <c r="A2713" s="316" t="s">
        <v>4333</v>
      </c>
      <c r="B2713" s="295" t="s">
        <v>8075</v>
      </c>
      <c r="C2713" s="297" t="s">
        <v>153</v>
      </c>
      <c r="D2713" s="428" t="s">
        <v>3449</v>
      </c>
      <c r="E2713" s="439">
        <v>3500</v>
      </c>
      <c r="F2713" s="451" t="s">
        <v>3465</v>
      </c>
      <c r="G2713" s="428" t="s">
        <v>3466</v>
      </c>
      <c r="H2713" s="297" t="s">
        <v>2088</v>
      </c>
      <c r="I2713" s="297" t="s">
        <v>3452</v>
      </c>
      <c r="J2713" s="297" t="s">
        <v>318</v>
      </c>
      <c r="K2713" s="130">
        <v>4</v>
      </c>
      <c r="L2713" s="305">
        <v>12</v>
      </c>
      <c r="M2713" s="130">
        <v>40100</v>
      </c>
      <c r="N2713" s="130">
        <v>5</v>
      </c>
      <c r="O2713" s="130">
        <v>8</v>
      </c>
      <c r="P2713" s="130">
        <v>28000</v>
      </c>
      <c r="Q2713" s="130">
        <v>4</v>
      </c>
      <c r="R2713" s="450">
        <v>12</v>
      </c>
    </row>
    <row r="2714" spans="1:18" s="40" customFormat="1" x14ac:dyDescent="0.2">
      <c r="A2714" s="316" t="s">
        <v>4333</v>
      </c>
      <c r="B2714" s="295" t="s">
        <v>8075</v>
      </c>
      <c r="C2714" s="297" t="s">
        <v>153</v>
      </c>
      <c r="D2714" s="428" t="s">
        <v>3449</v>
      </c>
      <c r="E2714" s="439">
        <v>3100</v>
      </c>
      <c r="F2714" s="449" t="s">
        <v>3467</v>
      </c>
      <c r="G2714" s="297" t="s">
        <v>3468</v>
      </c>
      <c r="H2714" s="297" t="s">
        <v>682</v>
      </c>
      <c r="I2714" s="297" t="s">
        <v>3452</v>
      </c>
      <c r="J2714" s="297" t="s">
        <v>318</v>
      </c>
      <c r="K2714" s="130"/>
      <c r="L2714" s="305">
        <v>2</v>
      </c>
      <c r="M2714" s="130">
        <v>6200</v>
      </c>
      <c r="N2714" s="130"/>
      <c r="O2714" s="130"/>
      <c r="P2714" s="130"/>
      <c r="Q2714" s="130"/>
      <c r="R2714" s="450"/>
    </row>
    <row r="2715" spans="1:18" s="40" customFormat="1" x14ac:dyDescent="0.2">
      <c r="A2715" s="316" t="s">
        <v>4333</v>
      </c>
      <c r="B2715" s="295" t="s">
        <v>8075</v>
      </c>
      <c r="C2715" s="297" t="s">
        <v>153</v>
      </c>
      <c r="D2715" s="428" t="s">
        <v>3446</v>
      </c>
      <c r="E2715" s="439">
        <v>3300</v>
      </c>
      <c r="F2715" s="449" t="s">
        <v>3469</v>
      </c>
      <c r="G2715" s="297" t="s">
        <v>3470</v>
      </c>
      <c r="H2715" s="297" t="s">
        <v>665</v>
      </c>
      <c r="I2715" s="297" t="s">
        <v>334</v>
      </c>
      <c r="J2715" s="297" t="s">
        <v>318</v>
      </c>
      <c r="K2715" s="130">
        <v>4</v>
      </c>
      <c r="L2715" s="305">
        <v>12</v>
      </c>
      <c r="M2715" s="130">
        <v>39600</v>
      </c>
      <c r="N2715" s="130">
        <v>5</v>
      </c>
      <c r="O2715" s="130">
        <v>8</v>
      </c>
      <c r="P2715" s="130">
        <v>26400</v>
      </c>
      <c r="Q2715" s="130">
        <v>4</v>
      </c>
      <c r="R2715" s="450">
        <v>12</v>
      </c>
    </row>
    <row r="2716" spans="1:18" s="40" customFormat="1" x14ac:dyDescent="0.2">
      <c r="A2716" s="316" t="s">
        <v>4333</v>
      </c>
      <c r="B2716" s="295" t="s">
        <v>8075</v>
      </c>
      <c r="C2716" s="297" t="s">
        <v>153</v>
      </c>
      <c r="D2716" s="428" t="s">
        <v>3449</v>
      </c>
      <c r="E2716" s="439">
        <v>2000</v>
      </c>
      <c r="F2716" s="449">
        <v>31176347</v>
      </c>
      <c r="G2716" s="297" t="s">
        <v>3471</v>
      </c>
      <c r="H2716" s="297" t="s">
        <v>3472</v>
      </c>
      <c r="I2716" s="297" t="s">
        <v>334</v>
      </c>
      <c r="J2716" s="297"/>
      <c r="K2716" s="130"/>
      <c r="L2716" s="305"/>
      <c r="M2716" s="130"/>
      <c r="N2716" s="130">
        <v>2</v>
      </c>
      <c r="O2716" s="130">
        <v>5</v>
      </c>
      <c r="P2716" s="130">
        <v>10000</v>
      </c>
      <c r="Q2716" s="130">
        <v>4</v>
      </c>
      <c r="R2716" s="450">
        <v>12</v>
      </c>
    </row>
    <row r="2717" spans="1:18" s="40" customFormat="1" x14ac:dyDescent="0.2">
      <c r="A2717" s="316" t="s">
        <v>4333</v>
      </c>
      <c r="B2717" s="295" t="s">
        <v>8075</v>
      </c>
      <c r="C2717" s="297" t="s">
        <v>153</v>
      </c>
      <c r="D2717" s="428" t="s">
        <v>3449</v>
      </c>
      <c r="E2717" s="439">
        <v>6000</v>
      </c>
      <c r="F2717" s="449">
        <v>47141473</v>
      </c>
      <c r="G2717" s="297" t="s">
        <v>3473</v>
      </c>
      <c r="H2717" s="297" t="s">
        <v>586</v>
      </c>
      <c r="I2717" s="297" t="s">
        <v>3452</v>
      </c>
      <c r="J2717" s="297" t="s">
        <v>318</v>
      </c>
      <c r="K2717" s="130"/>
      <c r="L2717" s="305">
        <v>2</v>
      </c>
      <c r="M2717" s="130">
        <v>12000</v>
      </c>
      <c r="N2717" s="130">
        <v>5</v>
      </c>
      <c r="O2717" s="130">
        <v>8</v>
      </c>
      <c r="P2717" s="130">
        <v>48000</v>
      </c>
      <c r="Q2717" s="130">
        <v>4</v>
      </c>
      <c r="R2717" s="450">
        <v>12</v>
      </c>
    </row>
    <row r="2718" spans="1:18" s="40" customFormat="1" x14ac:dyDescent="0.2">
      <c r="A2718" s="316" t="s">
        <v>4333</v>
      </c>
      <c r="B2718" s="295" t="s">
        <v>8075</v>
      </c>
      <c r="C2718" s="297" t="s">
        <v>153</v>
      </c>
      <c r="D2718" s="428" t="s">
        <v>3449</v>
      </c>
      <c r="E2718" s="439">
        <v>8000</v>
      </c>
      <c r="F2718" s="449" t="s">
        <v>3474</v>
      </c>
      <c r="G2718" s="297" t="s">
        <v>3475</v>
      </c>
      <c r="H2718" s="297" t="s">
        <v>3476</v>
      </c>
      <c r="I2718" s="297" t="s">
        <v>3452</v>
      </c>
      <c r="J2718" s="297" t="s">
        <v>318</v>
      </c>
      <c r="K2718" s="130"/>
      <c r="L2718" s="305">
        <v>8</v>
      </c>
      <c r="M2718" s="130">
        <v>67000</v>
      </c>
      <c r="N2718" s="130">
        <v>5</v>
      </c>
      <c r="O2718" s="130">
        <v>8</v>
      </c>
      <c r="P2718" s="130">
        <v>64000</v>
      </c>
      <c r="Q2718" s="130">
        <v>4</v>
      </c>
      <c r="R2718" s="450">
        <v>12</v>
      </c>
    </row>
    <row r="2719" spans="1:18" s="40" customFormat="1" x14ac:dyDescent="0.2">
      <c r="A2719" s="316" t="s">
        <v>4333</v>
      </c>
      <c r="B2719" s="295" t="s">
        <v>8075</v>
      </c>
      <c r="C2719" s="297" t="s">
        <v>153</v>
      </c>
      <c r="D2719" s="428" t="s">
        <v>3449</v>
      </c>
      <c r="E2719" s="439">
        <v>4500</v>
      </c>
      <c r="F2719" s="449">
        <v>31176438</v>
      </c>
      <c r="G2719" s="297" t="s">
        <v>3477</v>
      </c>
      <c r="H2719" s="297" t="s">
        <v>586</v>
      </c>
      <c r="I2719" s="297" t="s">
        <v>3452</v>
      </c>
      <c r="J2719" s="297" t="s">
        <v>318</v>
      </c>
      <c r="K2719" s="130"/>
      <c r="L2719" s="305"/>
      <c r="M2719" s="130"/>
      <c r="N2719" s="130">
        <v>1</v>
      </c>
      <c r="O2719" s="130">
        <v>2</v>
      </c>
      <c r="P2719" s="130">
        <v>9000</v>
      </c>
      <c r="Q2719" s="130">
        <v>4</v>
      </c>
      <c r="R2719" s="450">
        <v>12</v>
      </c>
    </row>
    <row r="2720" spans="1:18" s="40" customFormat="1" x14ac:dyDescent="0.2">
      <c r="A2720" s="316" t="s">
        <v>4333</v>
      </c>
      <c r="B2720" s="295" t="s">
        <v>8075</v>
      </c>
      <c r="C2720" s="297" t="s">
        <v>153</v>
      </c>
      <c r="D2720" s="428" t="s">
        <v>3446</v>
      </c>
      <c r="E2720" s="439">
        <v>1300</v>
      </c>
      <c r="F2720" s="449" t="s">
        <v>3478</v>
      </c>
      <c r="G2720" s="297" t="s">
        <v>3479</v>
      </c>
      <c r="H2720" s="297" t="s">
        <v>2085</v>
      </c>
      <c r="I2720" s="297" t="s">
        <v>334</v>
      </c>
      <c r="J2720" s="297" t="s">
        <v>318</v>
      </c>
      <c r="K2720" s="130">
        <v>2</v>
      </c>
      <c r="L2720" s="305">
        <v>12</v>
      </c>
      <c r="M2720" s="130">
        <v>15600</v>
      </c>
      <c r="N2720" s="130">
        <v>2</v>
      </c>
      <c r="O2720" s="130">
        <v>4</v>
      </c>
      <c r="P2720" s="130">
        <v>5200</v>
      </c>
      <c r="Q2720" s="130">
        <v>4</v>
      </c>
      <c r="R2720" s="450">
        <v>12</v>
      </c>
    </row>
    <row r="2721" spans="1:18" s="40" customFormat="1" x14ac:dyDescent="0.2">
      <c r="A2721" s="316" t="s">
        <v>4333</v>
      </c>
      <c r="B2721" s="295" t="s">
        <v>8075</v>
      </c>
      <c r="C2721" s="297" t="s">
        <v>153</v>
      </c>
      <c r="D2721" s="428" t="s">
        <v>3449</v>
      </c>
      <c r="E2721" s="439">
        <v>6000</v>
      </c>
      <c r="F2721" s="449">
        <v>72967484</v>
      </c>
      <c r="G2721" s="297" t="s">
        <v>3480</v>
      </c>
      <c r="H2721" s="297" t="s">
        <v>586</v>
      </c>
      <c r="I2721" s="297" t="s">
        <v>3452</v>
      </c>
      <c r="J2721" s="297" t="s">
        <v>318</v>
      </c>
      <c r="K2721" s="130"/>
      <c r="L2721" s="305">
        <v>2</v>
      </c>
      <c r="M2721" s="130">
        <v>12000</v>
      </c>
      <c r="N2721" s="130">
        <v>5</v>
      </c>
      <c r="O2721" s="130">
        <v>8</v>
      </c>
      <c r="P2721" s="130">
        <v>40300</v>
      </c>
      <c r="Q2721" s="130">
        <v>4</v>
      </c>
      <c r="R2721" s="450">
        <v>12</v>
      </c>
    </row>
    <row r="2722" spans="1:18" s="40" customFormat="1" x14ac:dyDescent="0.2">
      <c r="A2722" s="316" t="s">
        <v>4333</v>
      </c>
      <c r="B2722" s="295" t="s">
        <v>8075</v>
      </c>
      <c r="C2722" s="297" t="s">
        <v>153</v>
      </c>
      <c r="D2722" s="428" t="s">
        <v>3449</v>
      </c>
      <c r="E2722" s="439">
        <v>930</v>
      </c>
      <c r="F2722" s="449" t="s">
        <v>3481</v>
      </c>
      <c r="G2722" s="297" t="s">
        <v>3482</v>
      </c>
      <c r="H2722" s="297" t="s">
        <v>655</v>
      </c>
      <c r="I2722" s="297"/>
      <c r="J2722" s="297"/>
      <c r="K2722" s="130">
        <v>2</v>
      </c>
      <c r="L2722" s="305">
        <v>12</v>
      </c>
      <c r="M2722" s="130">
        <v>11160</v>
      </c>
      <c r="N2722" s="130">
        <v>5</v>
      </c>
      <c r="O2722" s="130">
        <v>8</v>
      </c>
      <c r="P2722" s="130">
        <v>7440</v>
      </c>
      <c r="Q2722" s="130">
        <v>4</v>
      </c>
      <c r="R2722" s="450">
        <v>12</v>
      </c>
    </row>
    <row r="2723" spans="1:18" s="40" customFormat="1" x14ac:dyDescent="0.2">
      <c r="A2723" s="316" t="s">
        <v>4333</v>
      </c>
      <c r="B2723" s="295" t="s">
        <v>8075</v>
      </c>
      <c r="C2723" s="297" t="s">
        <v>153</v>
      </c>
      <c r="D2723" s="428" t="s">
        <v>3446</v>
      </c>
      <c r="E2723" s="439">
        <v>1100</v>
      </c>
      <c r="F2723" s="449" t="s">
        <v>3483</v>
      </c>
      <c r="G2723" s="297" t="s">
        <v>3484</v>
      </c>
      <c r="H2723" s="297" t="s">
        <v>648</v>
      </c>
      <c r="I2723" s="297"/>
      <c r="J2723" s="297"/>
      <c r="K2723" s="130">
        <v>2</v>
      </c>
      <c r="L2723" s="305">
        <v>12</v>
      </c>
      <c r="M2723" s="130">
        <v>13200</v>
      </c>
      <c r="N2723" s="130">
        <v>5</v>
      </c>
      <c r="O2723" s="130">
        <v>8</v>
      </c>
      <c r="P2723" s="130">
        <v>9900</v>
      </c>
      <c r="Q2723" s="130">
        <v>4</v>
      </c>
      <c r="R2723" s="450">
        <v>12</v>
      </c>
    </row>
    <row r="2724" spans="1:18" s="40" customFormat="1" x14ac:dyDescent="0.2">
      <c r="A2724" s="316" t="s">
        <v>4333</v>
      </c>
      <c r="B2724" s="295" t="s">
        <v>8075</v>
      </c>
      <c r="C2724" s="297" t="s">
        <v>153</v>
      </c>
      <c r="D2724" s="428" t="s">
        <v>3449</v>
      </c>
      <c r="E2724" s="439">
        <v>4500</v>
      </c>
      <c r="F2724" s="449" t="s">
        <v>3485</v>
      </c>
      <c r="G2724" s="297" t="s">
        <v>3486</v>
      </c>
      <c r="H2724" s="297" t="s">
        <v>586</v>
      </c>
      <c r="I2724" s="297" t="s">
        <v>3452</v>
      </c>
      <c r="J2724" s="297" t="s">
        <v>318</v>
      </c>
      <c r="K2724" s="130"/>
      <c r="L2724" s="305">
        <v>2</v>
      </c>
      <c r="M2724" s="130">
        <v>9000</v>
      </c>
      <c r="N2724" s="130"/>
      <c r="O2724" s="130"/>
      <c r="P2724" s="130"/>
      <c r="Q2724" s="130"/>
      <c r="R2724" s="450"/>
    </row>
    <row r="2725" spans="1:18" s="40" customFormat="1" x14ac:dyDescent="0.2">
      <c r="A2725" s="316" t="s">
        <v>4333</v>
      </c>
      <c r="B2725" s="295" t="s">
        <v>8075</v>
      </c>
      <c r="C2725" s="297" t="s">
        <v>153</v>
      </c>
      <c r="D2725" s="428" t="s">
        <v>3449</v>
      </c>
      <c r="E2725" s="439">
        <v>3300</v>
      </c>
      <c r="F2725" s="449" t="s">
        <v>3487</v>
      </c>
      <c r="G2725" s="297" t="s">
        <v>3488</v>
      </c>
      <c r="H2725" s="297" t="s">
        <v>679</v>
      </c>
      <c r="I2725" s="297" t="s">
        <v>3452</v>
      </c>
      <c r="J2725" s="297" t="s">
        <v>318</v>
      </c>
      <c r="K2725" s="130">
        <v>1</v>
      </c>
      <c r="L2725" s="305">
        <v>3</v>
      </c>
      <c r="M2725" s="132">
        <v>6400</v>
      </c>
      <c r="N2725" s="130"/>
      <c r="O2725" s="130"/>
      <c r="P2725" s="130"/>
      <c r="Q2725" s="130"/>
      <c r="R2725" s="450"/>
    </row>
    <row r="2726" spans="1:18" s="40" customFormat="1" x14ac:dyDescent="0.2">
      <c r="A2726" s="316" t="s">
        <v>4333</v>
      </c>
      <c r="B2726" s="295" t="s">
        <v>8075</v>
      </c>
      <c r="C2726" s="297" t="s">
        <v>153</v>
      </c>
      <c r="D2726" s="428" t="s">
        <v>3449</v>
      </c>
      <c r="E2726" s="439">
        <v>1800</v>
      </c>
      <c r="F2726" s="449" t="s">
        <v>3489</v>
      </c>
      <c r="G2726" s="297" t="s">
        <v>3490</v>
      </c>
      <c r="H2726" s="297" t="s">
        <v>690</v>
      </c>
      <c r="I2726" s="297" t="s">
        <v>3452</v>
      </c>
      <c r="J2726" s="297" t="s">
        <v>318</v>
      </c>
      <c r="K2726" s="130"/>
      <c r="L2726" s="305">
        <v>7</v>
      </c>
      <c r="M2726" s="130">
        <v>21100</v>
      </c>
      <c r="N2726" s="130"/>
      <c r="O2726" s="130"/>
      <c r="P2726" s="130"/>
      <c r="Q2726" s="130"/>
      <c r="R2726" s="450"/>
    </row>
    <row r="2727" spans="1:18" s="40" customFormat="1" x14ac:dyDescent="0.2">
      <c r="A2727" s="316" t="s">
        <v>4333</v>
      </c>
      <c r="B2727" s="295" t="s">
        <v>8075</v>
      </c>
      <c r="C2727" s="297" t="s">
        <v>153</v>
      </c>
      <c r="D2727" s="428" t="s">
        <v>3449</v>
      </c>
      <c r="E2727" s="439">
        <v>2200</v>
      </c>
      <c r="F2727" s="449" t="s">
        <v>3491</v>
      </c>
      <c r="G2727" s="297" t="s">
        <v>3492</v>
      </c>
      <c r="H2727" s="297" t="s">
        <v>586</v>
      </c>
      <c r="I2727" s="297" t="s">
        <v>3452</v>
      </c>
      <c r="J2727" s="297" t="s">
        <v>318</v>
      </c>
      <c r="K2727" s="130"/>
      <c r="L2727" s="305">
        <v>5</v>
      </c>
      <c r="M2727" s="130">
        <v>16200</v>
      </c>
      <c r="N2727" s="130"/>
      <c r="O2727" s="130"/>
      <c r="P2727" s="130"/>
      <c r="Q2727" s="130"/>
      <c r="R2727" s="450"/>
    </row>
    <row r="2728" spans="1:18" s="40" customFormat="1" x14ac:dyDescent="0.2">
      <c r="A2728" s="316" t="s">
        <v>4333</v>
      </c>
      <c r="B2728" s="295" t="s">
        <v>8075</v>
      </c>
      <c r="C2728" s="297" t="s">
        <v>153</v>
      </c>
      <c r="D2728" s="428" t="s">
        <v>3446</v>
      </c>
      <c r="E2728" s="439">
        <v>1300</v>
      </c>
      <c r="F2728" s="449" t="s">
        <v>3493</v>
      </c>
      <c r="G2728" s="297" t="s">
        <v>1352</v>
      </c>
      <c r="H2728" s="297" t="s">
        <v>2085</v>
      </c>
      <c r="I2728" s="297" t="s">
        <v>334</v>
      </c>
      <c r="J2728" s="297" t="s">
        <v>318</v>
      </c>
      <c r="K2728" s="130"/>
      <c r="L2728" s="305">
        <v>11</v>
      </c>
      <c r="M2728" s="130">
        <v>22200</v>
      </c>
      <c r="N2728" s="130"/>
      <c r="O2728" s="130"/>
      <c r="P2728" s="130"/>
      <c r="Q2728" s="130"/>
      <c r="R2728" s="450"/>
    </row>
    <row r="2729" spans="1:18" s="40" customFormat="1" x14ac:dyDescent="0.2">
      <c r="A2729" s="316" t="s">
        <v>4333</v>
      </c>
      <c r="B2729" s="295" t="s">
        <v>8075</v>
      </c>
      <c r="C2729" s="297" t="s">
        <v>153</v>
      </c>
      <c r="D2729" s="428" t="s">
        <v>3449</v>
      </c>
      <c r="E2729" s="439">
        <v>930</v>
      </c>
      <c r="F2729" s="449" t="s">
        <v>3494</v>
      </c>
      <c r="G2729" s="297" t="s">
        <v>3495</v>
      </c>
      <c r="H2729" s="297" t="s">
        <v>648</v>
      </c>
      <c r="I2729" s="297"/>
      <c r="J2729" s="297"/>
      <c r="K2729" s="130"/>
      <c r="L2729" s="305">
        <v>6</v>
      </c>
      <c r="M2729" s="130">
        <v>10930</v>
      </c>
      <c r="N2729" s="130">
        <v>5</v>
      </c>
      <c r="O2729" s="130">
        <v>8</v>
      </c>
      <c r="P2729" s="130">
        <v>16000</v>
      </c>
      <c r="Q2729" s="130">
        <v>4</v>
      </c>
      <c r="R2729" s="450">
        <v>12</v>
      </c>
    </row>
    <row r="2730" spans="1:18" s="40" customFormat="1" x14ac:dyDescent="0.2">
      <c r="A2730" s="316" t="s">
        <v>4333</v>
      </c>
      <c r="B2730" s="295" t="s">
        <v>8075</v>
      </c>
      <c r="C2730" s="297" t="s">
        <v>153</v>
      </c>
      <c r="D2730" s="428" t="s">
        <v>3449</v>
      </c>
      <c r="E2730" s="439">
        <v>3500</v>
      </c>
      <c r="F2730" s="449">
        <v>73011349</v>
      </c>
      <c r="G2730" s="297" t="s">
        <v>3496</v>
      </c>
      <c r="H2730" s="297" t="s">
        <v>2088</v>
      </c>
      <c r="I2730" s="297" t="s">
        <v>3452</v>
      </c>
      <c r="J2730" s="297" t="s">
        <v>318</v>
      </c>
      <c r="K2730" s="130"/>
      <c r="L2730" s="305"/>
      <c r="M2730" s="130"/>
      <c r="N2730" s="130">
        <v>2</v>
      </c>
      <c r="O2730" s="130">
        <v>6</v>
      </c>
      <c r="P2730" s="130">
        <v>21000</v>
      </c>
      <c r="Q2730" s="130">
        <v>4</v>
      </c>
      <c r="R2730" s="450">
        <v>12</v>
      </c>
    </row>
    <row r="2731" spans="1:18" s="40" customFormat="1" x14ac:dyDescent="0.2">
      <c r="A2731" s="316" t="s">
        <v>4333</v>
      </c>
      <c r="B2731" s="295" t="s">
        <v>8075</v>
      </c>
      <c r="C2731" s="297" t="s">
        <v>153</v>
      </c>
      <c r="D2731" s="428" t="s">
        <v>3449</v>
      </c>
      <c r="E2731" s="439">
        <v>6000</v>
      </c>
      <c r="F2731" s="449">
        <v>45747737</v>
      </c>
      <c r="G2731" s="297" t="s">
        <v>3497</v>
      </c>
      <c r="H2731" s="297" t="s">
        <v>586</v>
      </c>
      <c r="I2731" s="297" t="s">
        <v>3452</v>
      </c>
      <c r="J2731" s="297" t="s">
        <v>318</v>
      </c>
      <c r="K2731" s="130"/>
      <c r="L2731" s="305">
        <v>2</v>
      </c>
      <c r="M2731" s="130">
        <v>12000</v>
      </c>
      <c r="N2731" s="130"/>
      <c r="O2731" s="130"/>
      <c r="P2731" s="130"/>
      <c r="Q2731" s="130"/>
      <c r="R2731" s="450"/>
    </row>
    <row r="2732" spans="1:18" s="40" customFormat="1" x14ac:dyDescent="0.2">
      <c r="A2732" s="316" t="s">
        <v>4333</v>
      </c>
      <c r="B2732" s="295" t="s">
        <v>8075</v>
      </c>
      <c r="C2732" s="297" t="s">
        <v>153</v>
      </c>
      <c r="D2732" s="428" t="s">
        <v>3449</v>
      </c>
      <c r="E2732" s="439">
        <v>2000</v>
      </c>
      <c r="F2732" s="449" t="s">
        <v>3498</v>
      </c>
      <c r="G2732" s="297" t="s">
        <v>3499</v>
      </c>
      <c r="H2732" s="297" t="s">
        <v>579</v>
      </c>
      <c r="I2732" s="297" t="s">
        <v>3452</v>
      </c>
      <c r="J2732" s="297" t="s">
        <v>318</v>
      </c>
      <c r="K2732" s="130">
        <v>4</v>
      </c>
      <c r="L2732" s="305">
        <v>12</v>
      </c>
      <c r="M2732" s="130">
        <v>24000</v>
      </c>
      <c r="N2732" s="130">
        <v>5</v>
      </c>
      <c r="O2732" s="130">
        <v>8</v>
      </c>
      <c r="P2732" s="130">
        <v>16000</v>
      </c>
      <c r="Q2732" s="130">
        <v>4</v>
      </c>
      <c r="R2732" s="450">
        <v>12</v>
      </c>
    </row>
    <row r="2733" spans="1:18" s="40" customFormat="1" x14ac:dyDescent="0.2">
      <c r="A2733" s="316" t="s">
        <v>4333</v>
      </c>
      <c r="B2733" s="295" t="s">
        <v>8075</v>
      </c>
      <c r="C2733" s="297" t="s">
        <v>153</v>
      </c>
      <c r="D2733" s="428" t="s">
        <v>3449</v>
      </c>
      <c r="E2733" s="439">
        <v>2500</v>
      </c>
      <c r="F2733" s="451" t="s">
        <v>3500</v>
      </c>
      <c r="G2733" s="428" t="s">
        <v>3501</v>
      </c>
      <c r="H2733" s="297" t="s">
        <v>579</v>
      </c>
      <c r="I2733" s="297" t="s">
        <v>3452</v>
      </c>
      <c r="J2733" s="297" t="s">
        <v>318</v>
      </c>
      <c r="K2733" s="130">
        <v>4</v>
      </c>
      <c r="L2733" s="305">
        <v>12</v>
      </c>
      <c r="M2733" s="130">
        <v>28430</v>
      </c>
      <c r="N2733" s="130">
        <v>5</v>
      </c>
      <c r="O2733" s="130">
        <v>8</v>
      </c>
      <c r="P2733" s="130">
        <v>20000</v>
      </c>
      <c r="Q2733" s="130">
        <v>4</v>
      </c>
      <c r="R2733" s="450">
        <v>12</v>
      </c>
    </row>
    <row r="2734" spans="1:18" s="40" customFormat="1" x14ac:dyDescent="0.2">
      <c r="A2734" s="316" t="s">
        <v>4333</v>
      </c>
      <c r="B2734" s="295" t="s">
        <v>8075</v>
      </c>
      <c r="C2734" s="297" t="s">
        <v>153</v>
      </c>
      <c r="D2734" s="428" t="s">
        <v>3449</v>
      </c>
      <c r="E2734" s="439">
        <v>3500</v>
      </c>
      <c r="F2734" s="449">
        <v>44789819</v>
      </c>
      <c r="G2734" s="297" t="s">
        <v>3502</v>
      </c>
      <c r="H2734" s="297" t="s">
        <v>866</v>
      </c>
      <c r="I2734" s="297" t="s">
        <v>3452</v>
      </c>
      <c r="J2734" s="297" t="s">
        <v>318</v>
      </c>
      <c r="K2734" s="130"/>
      <c r="L2734" s="305"/>
      <c r="M2734" s="130"/>
      <c r="N2734" s="130">
        <v>1</v>
      </c>
      <c r="O2734" s="130">
        <v>2</v>
      </c>
      <c r="P2734" s="130">
        <v>7000</v>
      </c>
      <c r="Q2734" s="130">
        <v>4</v>
      </c>
      <c r="R2734" s="450">
        <v>12</v>
      </c>
    </row>
    <row r="2735" spans="1:18" s="40" customFormat="1" x14ac:dyDescent="0.2">
      <c r="A2735" s="316" t="s">
        <v>4333</v>
      </c>
      <c r="B2735" s="295" t="s">
        <v>8075</v>
      </c>
      <c r="C2735" s="297" t="s">
        <v>153</v>
      </c>
      <c r="D2735" s="428" t="s">
        <v>3446</v>
      </c>
      <c r="E2735" s="439">
        <v>1300</v>
      </c>
      <c r="F2735" s="449" t="s">
        <v>3503</v>
      </c>
      <c r="G2735" s="297" t="s">
        <v>3504</v>
      </c>
      <c r="H2735" s="297" t="s">
        <v>2085</v>
      </c>
      <c r="I2735" s="297" t="s">
        <v>334</v>
      </c>
      <c r="J2735" s="297" t="s">
        <v>318</v>
      </c>
      <c r="K2735" s="130">
        <v>2</v>
      </c>
      <c r="L2735" s="305">
        <v>12</v>
      </c>
      <c r="M2735" s="130">
        <v>17000</v>
      </c>
      <c r="N2735" s="130">
        <v>5</v>
      </c>
      <c r="O2735" s="130">
        <v>8</v>
      </c>
      <c r="P2735" s="130">
        <v>16000</v>
      </c>
      <c r="Q2735" s="130">
        <v>4</v>
      </c>
      <c r="R2735" s="450">
        <v>12</v>
      </c>
    </row>
    <row r="2736" spans="1:18" s="40" customFormat="1" x14ac:dyDescent="0.2">
      <c r="A2736" s="316" t="s">
        <v>4333</v>
      </c>
      <c r="B2736" s="295" t="s">
        <v>8075</v>
      </c>
      <c r="C2736" s="297" t="s">
        <v>153</v>
      </c>
      <c r="D2736" s="428" t="s">
        <v>3449</v>
      </c>
      <c r="E2736" s="439">
        <v>4500</v>
      </c>
      <c r="F2736" s="451" t="s">
        <v>3505</v>
      </c>
      <c r="G2736" s="428" t="s">
        <v>3506</v>
      </c>
      <c r="H2736" s="297" t="s">
        <v>586</v>
      </c>
      <c r="I2736" s="297" t="s">
        <v>3452</v>
      </c>
      <c r="J2736" s="297" t="s">
        <v>318</v>
      </c>
      <c r="K2736" s="130"/>
      <c r="L2736" s="305">
        <v>8</v>
      </c>
      <c r="M2736" s="130">
        <v>36000</v>
      </c>
      <c r="N2736" s="130">
        <v>1</v>
      </c>
      <c r="O2736" s="130">
        <v>2</v>
      </c>
      <c r="P2736" s="130">
        <v>9000</v>
      </c>
      <c r="Q2736" s="130">
        <v>4</v>
      </c>
      <c r="R2736" s="450">
        <v>12</v>
      </c>
    </row>
    <row r="2737" spans="1:18" s="40" customFormat="1" x14ac:dyDescent="0.2">
      <c r="A2737" s="316" t="s">
        <v>4333</v>
      </c>
      <c r="B2737" s="295" t="s">
        <v>8075</v>
      </c>
      <c r="C2737" s="297" t="s">
        <v>153</v>
      </c>
      <c r="D2737" s="428" t="s">
        <v>3449</v>
      </c>
      <c r="E2737" s="439">
        <v>3300</v>
      </c>
      <c r="F2737" s="449" t="s">
        <v>3507</v>
      </c>
      <c r="G2737" s="297" t="s">
        <v>3508</v>
      </c>
      <c r="H2737" s="297" t="s">
        <v>679</v>
      </c>
      <c r="I2737" s="297" t="s">
        <v>3452</v>
      </c>
      <c r="J2737" s="297" t="s">
        <v>318</v>
      </c>
      <c r="K2737" s="130">
        <v>2</v>
      </c>
      <c r="L2737" s="305">
        <v>7</v>
      </c>
      <c r="M2737" s="130">
        <v>12600</v>
      </c>
      <c r="N2737" s="130">
        <v>5</v>
      </c>
      <c r="O2737" s="130">
        <v>8</v>
      </c>
      <c r="P2737" s="130">
        <v>26400</v>
      </c>
      <c r="Q2737" s="130">
        <v>4</v>
      </c>
      <c r="R2737" s="450">
        <v>12</v>
      </c>
    </row>
    <row r="2738" spans="1:18" s="40" customFormat="1" x14ac:dyDescent="0.2">
      <c r="A2738" s="316" t="s">
        <v>4333</v>
      </c>
      <c r="B2738" s="295" t="s">
        <v>8075</v>
      </c>
      <c r="C2738" s="297" t="s">
        <v>153</v>
      </c>
      <c r="D2738" s="428" t="s">
        <v>3449</v>
      </c>
      <c r="E2738" s="439">
        <v>2800</v>
      </c>
      <c r="F2738" s="449">
        <v>46160481</v>
      </c>
      <c r="G2738" s="297" t="s">
        <v>647</v>
      </c>
      <c r="H2738" s="297" t="s">
        <v>679</v>
      </c>
      <c r="I2738" s="297" t="s">
        <v>3452</v>
      </c>
      <c r="J2738" s="297" t="s">
        <v>318</v>
      </c>
      <c r="K2738" s="130"/>
      <c r="L2738" s="305"/>
      <c r="M2738" s="130"/>
      <c r="N2738" s="130">
        <v>1</v>
      </c>
      <c r="O2738" s="130">
        <v>3</v>
      </c>
      <c r="P2738" s="130">
        <v>8400</v>
      </c>
      <c r="Q2738" s="130">
        <v>4</v>
      </c>
      <c r="R2738" s="450">
        <v>12</v>
      </c>
    </row>
    <row r="2739" spans="1:18" s="40" customFormat="1" x14ac:dyDescent="0.2">
      <c r="A2739" s="316" t="s">
        <v>4333</v>
      </c>
      <c r="B2739" s="295" t="s">
        <v>8075</v>
      </c>
      <c r="C2739" s="297" t="s">
        <v>153</v>
      </c>
      <c r="D2739" s="428" t="s">
        <v>3449</v>
      </c>
      <c r="E2739" s="439">
        <v>6000</v>
      </c>
      <c r="F2739" s="449">
        <v>45630487</v>
      </c>
      <c r="G2739" s="297" t="s">
        <v>2190</v>
      </c>
      <c r="H2739" s="297" t="s">
        <v>586</v>
      </c>
      <c r="I2739" s="297" t="s">
        <v>3452</v>
      </c>
      <c r="J2739" s="297" t="s">
        <v>318</v>
      </c>
      <c r="K2739" s="130"/>
      <c r="L2739" s="305"/>
      <c r="M2739" s="130"/>
      <c r="N2739" s="130">
        <v>2</v>
      </c>
      <c r="O2739" s="130">
        <v>5</v>
      </c>
      <c r="P2739" s="130">
        <v>30000</v>
      </c>
      <c r="Q2739" s="130">
        <v>4</v>
      </c>
      <c r="R2739" s="450">
        <v>12</v>
      </c>
    </row>
    <row r="2740" spans="1:18" s="40" customFormat="1" x14ac:dyDescent="0.2">
      <c r="A2740" s="316" t="s">
        <v>4333</v>
      </c>
      <c r="B2740" s="295" t="s">
        <v>8075</v>
      </c>
      <c r="C2740" s="297" t="s">
        <v>153</v>
      </c>
      <c r="D2740" s="428" t="s">
        <v>3449</v>
      </c>
      <c r="E2740" s="439">
        <v>3500</v>
      </c>
      <c r="F2740" s="449">
        <v>76658005</v>
      </c>
      <c r="G2740" s="297" t="s">
        <v>3509</v>
      </c>
      <c r="H2740" s="297" t="s">
        <v>586</v>
      </c>
      <c r="I2740" s="297" t="s">
        <v>3452</v>
      </c>
      <c r="J2740" s="297" t="s">
        <v>318</v>
      </c>
      <c r="K2740" s="130"/>
      <c r="L2740" s="305"/>
      <c r="M2740" s="130"/>
      <c r="N2740" s="130">
        <v>5</v>
      </c>
      <c r="O2740" s="130">
        <v>8</v>
      </c>
      <c r="P2740" s="130">
        <v>28000</v>
      </c>
      <c r="Q2740" s="130">
        <v>4</v>
      </c>
      <c r="R2740" s="450">
        <v>12</v>
      </c>
    </row>
    <row r="2741" spans="1:18" s="40" customFormat="1" x14ac:dyDescent="0.2">
      <c r="A2741" s="316" t="s">
        <v>4333</v>
      </c>
      <c r="B2741" s="295" t="s">
        <v>8075</v>
      </c>
      <c r="C2741" s="297" t="s">
        <v>153</v>
      </c>
      <c r="D2741" s="428" t="s">
        <v>3449</v>
      </c>
      <c r="E2741" s="439">
        <v>3500</v>
      </c>
      <c r="F2741" s="451" t="s">
        <v>3510</v>
      </c>
      <c r="G2741" s="428" t="s">
        <v>3511</v>
      </c>
      <c r="H2741" s="297" t="s">
        <v>586</v>
      </c>
      <c r="I2741" s="297" t="s">
        <v>3452</v>
      </c>
      <c r="J2741" s="297" t="s">
        <v>318</v>
      </c>
      <c r="K2741" s="130">
        <v>4</v>
      </c>
      <c r="L2741" s="305">
        <v>12</v>
      </c>
      <c r="M2741" s="130">
        <v>40300</v>
      </c>
      <c r="N2741" s="130">
        <v>5</v>
      </c>
      <c r="O2741" s="130">
        <v>8</v>
      </c>
      <c r="P2741" s="130">
        <v>28000</v>
      </c>
      <c r="Q2741" s="130">
        <v>4</v>
      </c>
      <c r="R2741" s="450">
        <v>12</v>
      </c>
    </row>
    <row r="2742" spans="1:18" s="40" customFormat="1" x14ac:dyDescent="0.2">
      <c r="A2742" s="316" t="s">
        <v>4333</v>
      </c>
      <c r="B2742" s="295" t="s">
        <v>8075</v>
      </c>
      <c r="C2742" s="297" t="s">
        <v>153</v>
      </c>
      <c r="D2742" s="428" t="s">
        <v>3446</v>
      </c>
      <c r="E2742" s="439">
        <v>3300</v>
      </c>
      <c r="F2742" s="449" t="s">
        <v>3512</v>
      </c>
      <c r="G2742" s="297" t="s">
        <v>3513</v>
      </c>
      <c r="H2742" s="297" t="s">
        <v>586</v>
      </c>
      <c r="I2742" s="297" t="s">
        <v>3452</v>
      </c>
      <c r="J2742" s="297" t="s">
        <v>318</v>
      </c>
      <c r="K2742" s="130">
        <v>4</v>
      </c>
      <c r="L2742" s="305">
        <v>12</v>
      </c>
      <c r="M2742" s="130">
        <v>39600</v>
      </c>
      <c r="N2742" s="130">
        <v>5</v>
      </c>
      <c r="O2742" s="130">
        <v>8</v>
      </c>
      <c r="P2742" s="130">
        <v>26400</v>
      </c>
      <c r="Q2742" s="130">
        <v>4</v>
      </c>
      <c r="R2742" s="450">
        <v>12</v>
      </c>
    </row>
    <row r="2743" spans="1:18" s="40" customFormat="1" x14ac:dyDescent="0.2">
      <c r="A2743" s="316" t="s">
        <v>4333</v>
      </c>
      <c r="B2743" s="295" t="s">
        <v>8075</v>
      </c>
      <c r="C2743" s="297" t="s">
        <v>153</v>
      </c>
      <c r="D2743" s="428" t="s">
        <v>3449</v>
      </c>
      <c r="E2743" s="439">
        <v>6000</v>
      </c>
      <c r="F2743" s="449">
        <v>41622434</v>
      </c>
      <c r="G2743" s="297" t="s">
        <v>3514</v>
      </c>
      <c r="H2743" s="297" t="s">
        <v>586</v>
      </c>
      <c r="I2743" s="297" t="s">
        <v>3452</v>
      </c>
      <c r="J2743" s="297" t="s">
        <v>318</v>
      </c>
      <c r="K2743" s="130"/>
      <c r="L2743" s="305"/>
      <c r="M2743" s="130"/>
      <c r="N2743" s="130">
        <v>5</v>
      </c>
      <c r="O2743" s="130">
        <v>8</v>
      </c>
      <c r="P2743" s="130">
        <v>48000</v>
      </c>
      <c r="Q2743" s="130">
        <v>4</v>
      </c>
      <c r="R2743" s="450">
        <v>12</v>
      </c>
    </row>
    <row r="2744" spans="1:18" s="40" customFormat="1" x14ac:dyDescent="0.2">
      <c r="A2744" s="316" t="s">
        <v>4333</v>
      </c>
      <c r="B2744" s="295" t="s">
        <v>8075</v>
      </c>
      <c r="C2744" s="297" t="s">
        <v>153</v>
      </c>
      <c r="D2744" s="428" t="s">
        <v>3449</v>
      </c>
      <c r="E2744" s="439">
        <v>1800</v>
      </c>
      <c r="F2744" s="449" t="s">
        <v>3515</v>
      </c>
      <c r="G2744" s="297" t="s">
        <v>3516</v>
      </c>
      <c r="H2744" s="297" t="s">
        <v>579</v>
      </c>
      <c r="I2744" s="297" t="s">
        <v>3452</v>
      </c>
      <c r="J2744" s="297" t="s">
        <v>318</v>
      </c>
      <c r="K2744" s="130"/>
      <c r="L2744" s="305">
        <v>3</v>
      </c>
      <c r="M2744" s="130">
        <v>5400</v>
      </c>
      <c r="N2744" s="130">
        <v>5</v>
      </c>
      <c r="O2744" s="130">
        <v>8</v>
      </c>
      <c r="P2744" s="130">
        <v>14400</v>
      </c>
      <c r="Q2744" s="130">
        <v>4</v>
      </c>
      <c r="R2744" s="450">
        <v>12</v>
      </c>
    </row>
    <row r="2745" spans="1:18" s="40" customFormat="1" x14ac:dyDescent="0.2">
      <c r="A2745" s="316" t="s">
        <v>4333</v>
      </c>
      <c r="B2745" s="295" t="s">
        <v>8075</v>
      </c>
      <c r="C2745" s="297" t="s">
        <v>153</v>
      </c>
      <c r="D2745" s="428" t="s">
        <v>3449</v>
      </c>
      <c r="E2745" s="439">
        <v>2000</v>
      </c>
      <c r="F2745" s="449" t="s">
        <v>3517</v>
      </c>
      <c r="G2745" s="297" t="s">
        <v>3518</v>
      </c>
      <c r="H2745" s="297" t="s">
        <v>579</v>
      </c>
      <c r="I2745" s="297" t="s">
        <v>3452</v>
      </c>
      <c r="J2745" s="297" t="s">
        <v>318</v>
      </c>
      <c r="K2745" s="130">
        <v>4</v>
      </c>
      <c r="L2745" s="305">
        <v>12</v>
      </c>
      <c r="M2745" s="130">
        <v>11400</v>
      </c>
      <c r="N2745" s="130">
        <v>5</v>
      </c>
      <c r="O2745" s="130">
        <v>8</v>
      </c>
      <c r="P2745" s="130">
        <v>16000</v>
      </c>
      <c r="Q2745" s="130">
        <v>4</v>
      </c>
      <c r="R2745" s="450">
        <v>12</v>
      </c>
    </row>
    <row r="2746" spans="1:18" s="40" customFormat="1" x14ac:dyDescent="0.2">
      <c r="A2746" s="316" t="s">
        <v>4333</v>
      </c>
      <c r="B2746" s="295" t="s">
        <v>8075</v>
      </c>
      <c r="C2746" s="297" t="s">
        <v>153</v>
      </c>
      <c r="D2746" s="428" t="s">
        <v>3446</v>
      </c>
      <c r="E2746" s="439">
        <v>1000</v>
      </c>
      <c r="F2746" s="449" t="s">
        <v>3519</v>
      </c>
      <c r="G2746" s="297" t="s">
        <v>3520</v>
      </c>
      <c r="H2746" s="297" t="s">
        <v>2127</v>
      </c>
      <c r="I2746" s="297" t="s">
        <v>334</v>
      </c>
      <c r="J2746" s="297" t="s">
        <v>318</v>
      </c>
      <c r="K2746" s="130">
        <v>2</v>
      </c>
      <c r="L2746" s="305">
        <v>12</v>
      </c>
      <c r="M2746" s="130">
        <v>11400</v>
      </c>
      <c r="N2746" s="130">
        <v>5</v>
      </c>
      <c r="O2746" s="130">
        <v>8</v>
      </c>
      <c r="P2746" s="130">
        <v>8000</v>
      </c>
      <c r="Q2746" s="130">
        <v>4</v>
      </c>
      <c r="R2746" s="450">
        <v>12</v>
      </c>
    </row>
    <row r="2747" spans="1:18" s="40" customFormat="1" x14ac:dyDescent="0.2">
      <c r="A2747" s="316" t="s">
        <v>4333</v>
      </c>
      <c r="B2747" s="295" t="s">
        <v>8075</v>
      </c>
      <c r="C2747" s="297" t="s">
        <v>153</v>
      </c>
      <c r="D2747" s="428" t="s">
        <v>3449</v>
      </c>
      <c r="E2747" s="439">
        <v>1800</v>
      </c>
      <c r="F2747" s="449">
        <v>72839887</v>
      </c>
      <c r="G2747" s="297" t="s">
        <v>3521</v>
      </c>
      <c r="H2747" s="297" t="s">
        <v>690</v>
      </c>
      <c r="I2747" s="297" t="s">
        <v>3452</v>
      </c>
      <c r="J2747" s="297" t="s">
        <v>318</v>
      </c>
      <c r="K2747" s="130"/>
      <c r="L2747" s="305">
        <v>7</v>
      </c>
      <c r="M2747" s="130">
        <v>19600</v>
      </c>
      <c r="N2747" s="130"/>
      <c r="O2747" s="130"/>
      <c r="P2747" s="130"/>
      <c r="Q2747" s="130"/>
      <c r="R2747" s="450"/>
    </row>
    <row r="2748" spans="1:18" s="40" customFormat="1" x14ac:dyDescent="0.2">
      <c r="A2748" s="316" t="s">
        <v>4333</v>
      </c>
      <c r="B2748" s="295" t="s">
        <v>8075</v>
      </c>
      <c r="C2748" s="297" t="s">
        <v>153</v>
      </c>
      <c r="D2748" s="428" t="s">
        <v>3449</v>
      </c>
      <c r="E2748" s="439">
        <v>1200</v>
      </c>
      <c r="F2748" s="449" t="s">
        <v>3522</v>
      </c>
      <c r="G2748" s="297" t="s">
        <v>3523</v>
      </c>
      <c r="H2748" s="297" t="s">
        <v>579</v>
      </c>
      <c r="I2748" s="297" t="s">
        <v>3452</v>
      </c>
      <c r="J2748" s="297" t="s">
        <v>318</v>
      </c>
      <c r="K2748" s="130">
        <v>2</v>
      </c>
      <c r="L2748" s="305">
        <v>12</v>
      </c>
      <c r="M2748" s="130">
        <v>15720</v>
      </c>
      <c r="N2748" s="130">
        <v>5</v>
      </c>
      <c r="O2748" s="130">
        <v>8</v>
      </c>
      <c r="P2748" s="130">
        <v>9600</v>
      </c>
      <c r="Q2748" s="130">
        <v>4</v>
      </c>
      <c r="R2748" s="450">
        <v>12</v>
      </c>
    </row>
    <row r="2749" spans="1:18" s="40" customFormat="1" x14ac:dyDescent="0.2">
      <c r="A2749" s="316" t="s">
        <v>4333</v>
      </c>
      <c r="B2749" s="295" t="s">
        <v>8075</v>
      </c>
      <c r="C2749" s="297" t="s">
        <v>153</v>
      </c>
      <c r="D2749" s="428" t="s">
        <v>3446</v>
      </c>
      <c r="E2749" s="439">
        <v>950</v>
      </c>
      <c r="F2749" s="449" t="s">
        <v>3524</v>
      </c>
      <c r="G2749" s="297" t="s">
        <v>3525</v>
      </c>
      <c r="H2749" s="297" t="s">
        <v>655</v>
      </c>
      <c r="I2749" s="297"/>
      <c r="J2749" s="297"/>
      <c r="K2749" s="130">
        <v>2</v>
      </c>
      <c r="L2749" s="305">
        <v>12</v>
      </c>
      <c r="M2749" s="130">
        <v>24000</v>
      </c>
      <c r="N2749" s="130">
        <v>5</v>
      </c>
      <c r="O2749" s="130">
        <v>8</v>
      </c>
      <c r="P2749" s="130">
        <v>7600</v>
      </c>
      <c r="Q2749" s="130">
        <v>4</v>
      </c>
      <c r="R2749" s="450">
        <v>12</v>
      </c>
    </row>
    <row r="2750" spans="1:18" s="40" customFormat="1" x14ac:dyDescent="0.2">
      <c r="A2750" s="316" t="s">
        <v>4333</v>
      </c>
      <c r="B2750" s="295" t="s">
        <v>8075</v>
      </c>
      <c r="C2750" s="297" t="s">
        <v>153</v>
      </c>
      <c r="D2750" s="428" t="s">
        <v>3449</v>
      </c>
      <c r="E2750" s="439">
        <v>6500</v>
      </c>
      <c r="F2750" s="451" t="s">
        <v>3526</v>
      </c>
      <c r="G2750" s="428" t="s">
        <v>3527</v>
      </c>
      <c r="H2750" s="297" t="s">
        <v>682</v>
      </c>
      <c r="I2750" s="297" t="s">
        <v>3452</v>
      </c>
      <c r="J2750" s="297" t="s">
        <v>318</v>
      </c>
      <c r="K2750" s="130">
        <v>4</v>
      </c>
      <c r="L2750" s="305">
        <v>12</v>
      </c>
      <c r="M2750" s="130">
        <v>76800</v>
      </c>
      <c r="N2750" s="130">
        <v>5</v>
      </c>
      <c r="O2750" s="130">
        <v>8</v>
      </c>
      <c r="P2750" s="130">
        <v>52000</v>
      </c>
      <c r="Q2750" s="130">
        <v>4</v>
      </c>
      <c r="R2750" s="450">
        <v>12</v>
      </c>
    </row>
    <row r="2751" spans="1:18" s="40" customFormat="1" x14ac:dyDescent="0.2">
      <c r="A2751" s="316" t="s">
        <v>4333</v>
      </c>
      <c r="B2751" s="295" t="s">
        <v>8075</v>
      </c>
      <c r="C2751" s="297" t="s">
        <v>153</v>
      </c>
      <c r="D2751" s="428" t="s">
        <v>3446</v>
      </c>
      <c r="E2751" s="439">
        <v>950</v>
      </c>
      <c r="F2751" s="449" t="s">
        <v>3528</v>
      </c>
      <c r="G2751" s="297" t="s">
        <v>3529</v>
      </c>
      <c r="H2751" s="297" t="s">
        <v>655</v>
      </c>
      <c r="I2751" s="297"/>
      <c r="J2751" s="297"/>
      <c r="K2751" s="130"/>
      <c r="L2751" s="305">
        <v>7</v>
      </c>
      <c r="M2751" s="130">
        <v>15400</v>
      </c>
      <c r="N2751" s="130">
        <v>5</v>
      </c>
      <c r="O2751" s="130">
        <v>8</v>
      </c>
      <c r="P2751" s="130">
        <v>7600</v>
      </c>
      <c r="Q2751" s="130">
        <v>4</v>
      </c>
      <c r="R2751" s="450">
        <v>12</v>
      </c>
    </row>
    <row r="2752" spans="1:18" s="40" customFormat="1" x14ac:dyDescent="0.2">
      <c r="A2752" s="316" t="s">
        <v>4333</v>
      </c>
      <c r="B2752" s="295" t="s">
        <v>8075</v>
      </c>
      <c r="C2752" s="297" t="s">
        <v>153</v>
      </c>
      <c r="D2752" s="428" t="s">
        <v>3449</v>
      </c>
      <c r="E2752" s="439">
        <v>2800</v>
      </c>
      <c r="F2752" s="449" t="s">
        <v>3530</v>
      </c>
      <c r="G2752" s="297" t="s">
        <v>3531</v>
      </c>
      <c r="H2752" s="297" t="s">
        <v>679</v>
      </c>
      <c r="I2752" s="297" t="s">
        <v>3452</v>
      </c>
      <c r="J2752" s="297" t="s">
        <v>318</v>
      </c>
      <c r="K2752" s="130">
        <v>2</v>
      </c>
      <c r="L2752" s="305">
        <v>12</v>
      </c>
      <c r="M2752" s="130">
        <v>11400</v>
      </c>
      <c r="N2752" s="130">
        <v>5</v>
      </c>
      <c r="O2752" s="130">
        <v>8</v>
      </c>
      <c r="P2752" s="130">
        <v>22400</v>
      </c>
      <c r="Q2752" s="130">
        <v>4</v>
      </c>
      <c r="R2752" s="450">
        <v>12</v>
      </c>
    </row>
    <row r="2753" spans="1:18" s="40" customFormat="1" x14ac:dyDescent="0.2">
      <c r="A2753" s="316" t="s">
        <v>4333</v>
      </c>
      <c r="B2753" s="295" t="s">
        <v>8075</v>
      </c>
      <c r="C2753" s="297" t="s">
        <v>153</v>
      </c>
      <c r="D2753" s="428" t="s">
        <v>3449</v>
      </c>
      <c r="E2753" s="439">
        <v>2500</v>
      </c>
      <c r="F2753" s="451" t="s">
        <v>3532</v>
      </c>
      <c r="G2753" s="428" t="s">
        <v>3533</v>
      </c>
      <c r="H2753" s="297" t="s">
        <v>579</v>
      </c>
      <c r="I2753" s="297" t="s">
        <v>3452</v>
      </c>
      <c r="J2753" s="297" t="s">
        <v>318</v>
      </c>
      <c r="K2753" s="130">
        <v>4</v>
      </c>
      <c r="L2753" s="305">
        <v>12</v>
      </c>
      <c r="M2753" s="130">
        <v>28430</v>
      </c>
      <c r="N2753" s="130">
        <v>5</v>
      </c>
      <c r="O2753" s="130">
        <v>8</v>
      </c>
      <c r="P2753" s="130">
        <v>20000</v>
      </c>
      <c r="Q2753" s="130">
        <v>4</v>
      </c>
      <c r="R2753" s="450">
        <v>12</v>
      </c>
    </row>
    <row r="2754" spans="1:18" s="40" customFormat="1" x14ac:dyDescent="0.2">
      <c r="A2754" s="316" t="s">
        <v>4333</v>
      </c>
      <c r="B2754" s="295" t="s">
        <v>8075</v>
      </c>
      <c r="C2754" s="297" t="s">
        <v>153</v>
      </c>
      <c r="D2754" s="428" t="s">
        <v>3449</v>
      </c>
      <c r="E2754" s="439">
        <v>5300</v>
      </c>
      <c r="F2754" s="449">
        <v>46809056</v>
      </c>
      <c r="G2754" s="297" t="s">
        <v>3534</v>
      </c>
      <c r="H2754" s="297" t="s">
        <v>682</v>
      </c>
      <c r="I2754" s="297" t="s">
        <v>3452</v>
      </c>
      <c r="J2754" s="297" t="s">
        <v>318</v>
      </c>
      <c r="K2754" s="130"/>
      <c r="L2754" s="305">
        <v>3</v>
      </c>
      <c r="M2754" s="130">
        <v>17100</v>
      </c>
      <c r="N2754" s="130"/>
      <c r="O2754" s="130"/>
      <c r="P2754" s="130"/>
      <c r="Q2754" s="130"/>
      <c r="R2754" s="450"/>
    </row>
    <row r="2755" spans="1:18" s="40" customFormat="1" x14ac:dyDescent="0.2">
      <c r="A2755" s="316" t="s">
        <v>4333</v>
      </c>
      <c r="B2755" s="295" t="s">
        <v>8075</v>
      </c>
      <c r="C2755" s="297" t="s">
        <v>153</v>
      </c>
      <c r="D2755" s="428" t="s">
        <v>3446</v>
      </c>
      <c r="E2755" s="439">
        <v>930</v>
      </c>
      <c r="F2755" s="449" t="s">
        <v>3535</v>
      </c>
      <c r="G2755" s="297" t="s">
        <v>3536</v>
      </c>
      <c r="H2755" s="297" t="s">
        <v>655</v>
      </c>
      <c r="I2755" s="297"/>
      <c r="J2755" s="297"/>
      <c r="K2755" s="130"/>
      <c r="L2755" s="305">
        <v>7</v>
      </c>
      <c r="M2755" s="130">
        <v>11200</v>
      </c>
      <c r="N2755" s="130">
        <v>5</v>
      </c>
      <c r="O2755" s="130">
        <v>8</v>
      </c>
      <c r="P2755" s="130">
        <v>12000</v>
      </c>
      <c r="Q2755" s="130">
        <v>4</v>
      </c>
      <c r="R2755" s="450">
        <v>12</v>
      </c>
    </row>
    <row r="2756" spans="1:18" s="40" customFormat="1" x14ac:dyDescent="0.2">
      <c r="A2756" s="316" t="s">
        <v>4333</v>
      </c>
      <c r="B2756" s="295" t="s">
        <v>8075</v>
      </c>
      <c r="C2756" s="297" t="s">
        <v>153</v>
      </c>
      <c r="D2756" s="428" t="s">
        <v>3449</v>
      </c>
      <c r="E2756" s="439">
        <v>4500</v>
      </c>
      <c r="F2756" s="451" t="s">
        <v>3537</v>
      </c>
      <c r="G2756" s="428" t="s">
        <v>3538</v>
      </c>
      <c r="H2756" s="297" t="s">
        <v>586</v>
      </c>
      <c r="I2756" s="297" t="s">
        <v>3452</v>
      </c>
      <c r="J2756" s="297" t="s">
        <v>318</v>
      </c>
      <c r="K2756" s="130"/>
      <c r="L2756" s="305">
        <v>8</v>
      </c>
      <c r="M2756" s="130">
        <v>36000</v>
      </c>
      <c r="N2756" s="130">
        <v>2</v>
      </c>
      <c r="O2756" s="130">
        <v>5</v>
      </c>
      <c r="P2756" s="130">
        <v>22500</v>
      </c>
      <c r="Q2756" s="130">
        <v>4</v>
      </c>
      <c r="R2756" s="450">
        <v>12</v>
      </c>
    </row>
    <row r="2757" spans="1:18" s="40" customFormat="1" x14ac:dyDescent="0.2">
      <c r="A2757" s="316" t="s">
        <v>4333</v>
      </c>
      <c r="B2757" s="295" t="s">
        <v>8075</v>
      </c>
      <c r="C2757" s="297" t="s">
        <v>153</v>
      </c>
      <c r="D2757" s="428" t="s">
        <v>3446</v>
      </c>
      <c r="E2757" s="439">
        <v>2000</v>
      </c>
      <c r="F2757" s="449" t="s">
        <v>3539</v>
      </c>
      <c r="G2757" s="297" t="s">
        <v>3540</v>
      </c>
      <c r="H2757" s="297" t="s">
        <v>2085</v>
      </c>
      <c r="I2757" s="297" t="s">
        <v>334</v>
      </c>
      <c r="J2757" s="297" t="s">
        <v>318</v>
      </c>
      <c r="K2757" s="130">
        <v>4</v>
      </c>
      <c r="L2757" s="305">
        <v>12</v>
      </c>
      <c r="M2757" s="130">
        <v>13200</v>
      </c>
      <c r="N2757" s="130">
        <v>5</v>
      </c>
      <c r="O2757" s="130">
        <v>8</v>
      </c>
      <c r="P2757" s="130">
        <v>16000</v>
      </c>
      <c r="Q2757" s="130">
        <v>4</v>
      </c>
      <c r="R2757" s="450">
        <v>12</v>
      </c>
    </row>
    <row r="2758" spans="1:18" s="40" customFormat="1" x14ac:dyDescent="0.2">
      <c r="A2758" s="316" t="s">
        <v>4333</v>
      </c>
      <c r="B2758" s="295" t="s">
        <v>8075</v>
      </c>
      <c r="C2758" s="297" t="s">
        <v>153</v>
      </c>
      <c r="D2758" s="428" t="s">
        <v>3449</v>
      </c>
      <c r="E2758" s="439">
        <v>2800</v>
      </c>
      <c r="F2758" s="449">
        <v>70517852</v>
      </c>
      <c r="G2758" s="297" t="s">
        <v>3541</v>
      </c>
      <c r="H2758" s="297" t="s">
        <v>679</v>
      </c>
      <c r="I2758" s="297"/>
      <c r="J2758" s="297"/>
      <c r="K2758" s="130"/>
      <c r="L2758" s="305"/>
      <c r="M2758" s="130"/>
      <c r="N2758" s="130">
        <v>3</v>
      </c>
      <c r="O2758" s="130">
        <v>6</v>
      </c>
      <c r="P2758" s="130">
        <v>16800</v>
      </c>
      <c r="Q2758" s="130">
        <v>4</v>
      </c>
      <c r="R2758" s="450">
        <v>12</v>
      </c>
    </row>
    <row r="2759" spans="1:18" s="40" customFormat="1" x14ac:dyDescent="0.2">
      <c r="A2759" s="316" t="s">
        <v>4333</v>
      </c>
      <c r="B2759" s="295" t="s">
        <v>8075</v>
      </c>
      <c r="C2759" s="297" t="s">
        <v>153</v>
      </c>
      <c r="D2759" s="428" t="s">
        <v>3449</v>
      </c>
      <c r="E2759" s="439">
        <v>2200</v>
      </c>
      <c r="F2759" s="449" t="s">
        <v>3542</v>
      </c>
      <c r="G2759" s="297" t="s">
        <v>3543</v>
      </c>
      <c r="H2759" s="297" t="s">
        <v>2088</v>
      </c>
      <c r="I2759" s="297" t="s">
        <v>3452</v>
      </c>
      <c r="J2759" s="297" t="s">
        <v>318</v>
      </c>
      <c r="K2759" s="130"/>
      <c r="L2759" s="305">
        <v>7</v>
      </c>
      <c r="M2759" s="130">
        <v>19600</v>
      </c>
      <c r="N2759" s="130">
        <v>5</v>
      </c>
      <c r="O2759" s="130">
        <v>8</v>
      </c>
      <c r="P2759" s="130">
        <v>17600</v>
      </c>
      <c r="Q2759" s="130">
        <v>4</v>
      </c>
      <c r="R2759" s="450">
        <v>12</v>
      </c>
    </row>
    <row r="2760" spans="1:18" s="40" customFormat="1" x14ac:dyDescent="0.2">
      <c r="A2760" s="316" t="s">
        <v>4333</v>
      </c>
      <c r="B2760" s="295" t="s">
        <v>8075</v>
      </c>
      <c r="C2760" s="297" t="s">
        <v>153</v>
      </c>
      <c r="D2760" s="428" t="s">
        <v>3449</v>
      </c>
      <c r="E2760" s="439">
        <v>950</v>
      </c>
      <c r="F2760" s="449" t="s">
        <v>3544</v>
      </c>
      <c r="G2760" s="297" t="s">
        <v>3545</v>
      </c>
      <c r="H2760" s="297" t="s">
        <v>655</v>
      </c>
      <c r="I2760" s="297"/>
      <c r="J2760" s="297"/>
      <c r="K2760" s="130"/>
      <c r="L2760" s="305">
        <v>11</v>
      </c>
      <c r="M2760" s="130">
        <v>36300</v>
      </c>
      <c r="N2760" s="130">
        <v>5</v>
      </c>
      <c r="O2760" s="130">
        <v>8</v>
      </c>
      <c r="P2760" s="130">
        <v>7600</v>
      </c>
      <c r="Q2760" s="130">
        <v>4</v>
      </c>
      <c r="R2760" s="450">
        <v>12</v>
      </c>
    </row>
    <row r="2761" spans="1:18" s="40" customFormat="1" x14ac:dyDescent="0.2">
      <c r="A2761" s="316" t="s">
        <v>4333</v>
      </c>
      <c r="B2761" s="295" t="s">
        <v>8075</v>
      </c>
      <c r="C2761" s="297" t="s">
        <v>153</v>
      </c>
      <c r="D2761" s="428" t="s">
        <v>3449</v>
      </c>
      <c r="E2761" s="439">
        <v>1600</v>
      </c>
      <c r="F2761" s="449" t="s">
        <v>3546</v>
      </c>
      <c r="G2761" s="297" t="s">
        <v>3547</v>
      </c>
      <c r="H2761" s="297" t="s">
        <v>2088</v>
      </c>
      <c r="I2761" s="297" t="s">
        <v>3452</v>
      </c>
      <c r="J2761" s="297" t="s">
        <v>318</v>
      </c>
      <c r="K2761" s="130"/>
      <c r="L2761" s="305">
        <v>7</v>
      </c>
      <c r="M2761" s="130">
        <v>19600</v>
      </c>
      <c r="N2761" s="130">
        <v>5</v>
      </c>
      <c r="O2761" s="130">
        <v>8</v>
      </c>
      <c r="P2761" s="130">
        <v>12800</v>
      </c>
      <c r="Q2761" s="130">
        <v>4</v>
      </c>
      <c r="R2761" s="450">
        <v>12</v>
      </c>
    </row>
    <row r="2762" spans="1:18" s="40" customFormat="1" x14ac:dyDescent="0.2">
      <c r="A2762" s="316" t="s">
        <v>4333</v>
      </c>
      <c r="B2762" s="295" t="s">
        <v>8075</v>
      </c>
      <c r="C2762" s="297" t="s">
        <v>153</v>
      </c>
      <c r="D2762" s="428" t="s">
        <v>3446</v>
      </c>
      <c r="E2762" s="439">
        <v>1100</v>
      </c>
      <c r="F2762" s="449" t="s">
        <v>3548</v>
      </c>
      <c r="G2762" s="297" t="s">
        <v>3549</v>
      </c>
      <c r="H2762" s="297" t="s">
        <v>648</v>
      </c>
      <c r="I2762" s="297"/>
      <c r="J2762" s="297"/>
      <c r="K2762" s="130">
        <v>2</v>
      </c>
      <c r="L2762" s="305">
        <v>12</v>
      </c>
      <c r="M2762" s="130">
        <v>13200</v>
      </c>
      <c r="N2762" s="130">
        <v>5</v>
      </c>
      <c r="O2762" s="130">
        <v>8</v>
      </c>
      <c r="P2762" s="130">
        <v>8800</v>
      </c>
      <c r="Q2762" s="130">
        <v>4</v>
      </c>
      <c r="R2762" s="450">
        <v>12</v>
      </c>
    </row>
    <row r="2763" spans="1:18" s="40" customFormat="1" x14ac:dyDescent="0.2">
      <c r="A2763" s="316" t="s">
        <v>4333</v>
      </c>
      <c r="B2763" s="295" t="s">
        <v>8075</v>
      </c>
      <c r="C2763" s="297" t="s">
        <v>153</v>
      </c>
      <c r="D2763" s="428" t="s">
        <v>3449</v>
      </c>
      <c r="E2763" s="439">
        <v>2800</v>
      </c>
      <c r="F2763" s="449" t="s">
        <v>3550</v>
      </c>
      <c r="G2763" s="297" t="s">
        <v>3551</v>
      </c>
      <c r="H2763" s="297" t="s">
        <v>2175</v>
      </c>
      <c r="I2763" s="297" t="s">
        <v>3452</v>
      </c>
      <c r="J2763" s="297" t="s">
        <v>318</v>
      </c>
      <c r="K2763" s="130"/>
      <c r="L2763" s="305">
        <v>11</v>
      </c>
      <c r="M2763" s="130">
        <v>36300</v>
      </c>
      <c r="N2763" s="130">
        <v>5</v>
      </c>
      <c r="O2763" s="130">
        <v>8</v>
      </c>
      <c r="P2763" s="130">
        <v>22400</v>
      </c>
      <c r="Q2763" s="130">
        <v>4</v>
      </c>
      <c r="R2763" s="450">
        <v>12</v>
      </c>
    </row>
    <row r="2764" spans="1:18" s="40" customFormat="1" x14ac:dyDescent="0.2">
      <c r="A2764" s="316" t="s">
        <v>4333</v>
      </c>
      <c r="B2764" s="295" t="s">
        <v>8075</v>
      </c>
      <c r="C2764" s="297" t="s">
        <v>153</v>
      </c>
      <c r="D2764" s="428" t="s">
        <v>3449</v>
      </c>
      <c r="E2764" s="439">
        <v>2000</v>
      </c>
      <c r="F2764" s="451" t="s">
        <v>3552</v>
      </c>
      <c r="G2764" s="428" t="s">
        <v>3553</v>
      </c>
      <c r="H2764" s="297" t="s">
        <v>648</v>
      </c>
      <c r="I2764" s="297"/>
      <c r="J2764" s="297"/>
      <c r="K2764" s="130">
        <v>4</v>
      </c>
      <c r="L2764" s="305">
        <v>12</v>
      </c>
      <c r="M2764" s="130">
        <v>23100</v>
      </c>
      <c r="N2764" s="130">
        <v>5</v>
      </c>
      <c r="O2764" s="130">
        <v>8</v>
      </c>
      <c r="P2764" s="130">
        <v>1600</v>
      </c>
      <c r="Q2764" s="130">
        <v>4</v>
      </c>
      <c r="R2764" s="450">
        <v>12</v>
      </c>
    </row>
    <row r="2765" spans="1:18" s="40" customFormat="1" x14ac:dyDescent="0.2">
      <c r="A2765" s="316" t="s">
        <v>4333</v>
      </c>
      <c r="B2765" s="295" t="s">
        <v>8075</v>
      </c>
      <c r="C2765" s="297" t="s">
        <v>153</v>
      </c>
      <c r="D2765" s="428" t="s">
        <v>3449</v>
      </c>
      <c r="E2765" s="439">
        <v>3300</v>
      </c>
      <c r="F2765" s="449" t="s">
        <v>3554</v>
      </c>
      <c r="G2765" s="297" t="s">
        <v>3555</v>
      </c>
      <c r="H2765" s="297" t="s">
        <v>679</v>
      </c>
      <c r="I2765" s="297" t="s">
        <v>3452</v>
      </c>
      <c r="J2765" s="297" t="s">
        <v>318</v>
      </c>
      <c r="K2765" s="130">
        <v>4</v>
      </c>
      <c r="L2765" s="305">
        <v>12</v>
      </c>
      <c r="M2765" s="130">
        <v>39600</v>
      </c>
      <c r="N2765" s="130">
        <v>5</v>
      </c>
      <c r="O2765" s="130">
        <v>8</v>
      </c>
      <c r="P2765" s="130">
        <v>26400</v>
      </c>
      <c r="Q2765" s="130">
        <v>4</v>
      </c>
      <c r="R2765" s="450">
        <v>12</v>
      </c>
    </row>
    <row r="2766" spans="1:18" s="40" customFormat="1" x14ac:dyDescent="0.2">
      <c r="A2766" s="316" t="s">
        <v>4333</v>
      </c>
      <c r="B2766" s="295" t="s">
        <v>8075</v>
      </c>
      <c r="C2766" s="297" t="s">
        <v>153</v>
      </c>
      <c r="D2766" s="428" t="s">
        <v>3449</v>
      </c>
      <c r="E2766" s="439">
        <v>3000</v>
      </c>
      <c r="F2766" s="451" t="s">
        <v>3556</v>
      </c>
      <c r="G2766" s="428" t="s">
        <v>3557</v>
      </c>
      <c r="H2766" s="297" t="s">
        <v>579</v>
      </c>
      <c r="I2766" s="297" t="s">
        <v>3452</v>
      </c>
      <c r="J2766" s="297" t="s">
        <v>318</v>
      </c>
      <c r="K2766" s="130"/>
      <c r="L2766" s="305">
        <v>8</v>
      </c>
      <c r="M2766" s="130">
        <v>24000</v>
      </c>
      <c r="N2766" s="130">
        <v>3</v>
      </c>
      <c r="O2766" s="130">
        <v>7</v>
      </c>
      <c r="P2766" s="130">
        <v>21000</v>
      </c>
      <c r="Q2766" s="130">
        <v>4</v>
      </c>
      <c r="R2766" s="450">
        <v>12</v>
      </c>
    </row>
    <row r="2767" spans="1:18" s="40" customFormat="1" x14ac:dyDescent="0.2">
      <c r="A2767" s="316" t="s">
        <v>4333</v>
      </c>
      <c r="B2767" s="295" t="s">
        <v>8075</v>
      </c>
      <c r="C2767" s="297" t="s">
        <v>153</v>
      </c>
      <c r="D2767" s="428" t="s">
        <v>3446</v>
      </c>
      <c r="E2767" s="439">
        <v>2800</v>
      </c>
      <c r="F2767" s="449" t="s">
        <v>3558</v>
      </c>
      <c r="G2767" s="297" t="s">
        <v>3559</v>
      </c>
      <c r="H2767" s="297" t="s">
        <v>586</v>
      </c>
      <c r="I2767" s="297" t="s">
        <v>3452</v>
      </c>
      <c r="J2767" s="297" t="s">
        <v>318</v>
      </c>
      <c r="K2767" s="130">
        <v>2</v>
      </c>
      <c r="L2767" s="305">
        <v>12</v>
      </c>
      <c r="M2767" s="130">
        <v>24000</v>
      </c>
      <c r="N2767" s="130">
        <v>5</v>
      </c>
      <c r="O2767" s="130">
        <v>8</v>
      </c>
      <c r="P2767" s="130">
        <v>22400</v>
      </c>
      <c r="Q2767" s="130">
        <v>4</v>
      </c>
      <c r="R2767" s="450">
        <v>12</v>
      </c>
    </row>
    <row r="2768" spans="1:18" s="40" customFormat="1" x14ac:dyDescent="0.2">
      <c r="A2768" s="316" t="s">
        <v>4333</v>
      </c>
      <c r="B2768" s="295" t="s">
        <v>8075</v>
      </c>
      <c r="C2768" s="297" t="s">
        <v>153</v>
      </c>
      <c r="D2768" s="428" t="s">
        <v>3446</v>
      </c>
      <c r="E2768" s="439">
        <v>2800</v>
      </c>
      <c r="F2768" s="449" t="s">
        <v>3560</v>
      </c>
      <c r="G2768" s="297" t="s">
        <v>3561</v>
      </c>
      <c r="H2768" s="297" t="s">
        <v>586</v>
      </c>
      <c r="I2768" s="297" t="s">
        <v>3452</v>
      </c>
      <c r="J2768" s="297" t="s">
        <v>318</v>
      </c>
      <c r="K2768" s="130"/>
      <c r="L2768" s="305">
        <v>7</v>
      </c>
      <c r="M2768" s="130">
        <v>15400</v>
      </c>
      <c r="N2768" s="130">
        <v>5</v>
      </c>
      <c r="O2768" s="130">
        <v>8</v>
      </c>
      <c r="P2768" s="130">
        <v>22400</v>
      </c>
      <c r="Q2768" s="130">
        <v>4</v>
      </c>
      <c r="R2768" s="450">
        <v>12</v>
      </c>
    </row>
    <row r="2769" spans="1:18" s="40" customFormat="1" x14ac:dyDescent="0.2">
      <c r="A2769" s="316" t="s">
        <v>4333</v>
      </c>
      <c r="B2769" s="295" t="s">
        <v>8075</v>
      </c>
      <c r="C2769" s="297" t="s">
        <v>153</v>
      </c>
      <c r="D2769" s="428" t="s">
        <v>3449</v>
      </c>
      <c r="E2769" s="439">
        <v>3500</v>
      </c>
      <c r="F2769" s="449">
        <v>43137649</v>
      </c>
      <c r="G2769" s="297" t="s">
        <v>3562</v>
      </c>
      <c r="H2769" s="297" t="s">
        <v>679</v>
      </c>
      <c r="I2769" s="297" t="s">
        <v>3452</v>
      </c>
      <c r="J2769" s="297" t="s">
        <v>318</v>
      </c>
      <c r="K2769" s="130"/>
      <c r="L2769" s="305"/>
      <c r="M2769" s="130"/>
      <c r="N2769" s="130">
        <v>2</v>
      </c>
      <c r="O2769" s="130">
        <v>4</v>
      </c>
      <c r="P2769" s="130">
        <v>1400</v>
      </c>
      <c r="Q2769" s="130">
        <v>4</v>
      </c>
      <c r="R2769" s="450">
        <v>12</v>
      </c>
    </row>
    <row r="2770" spans="1:18" s="40" customFormat="1" x14ac:dyDescent="0.2">
      <c r="A2770" s="316" t="s">
        <v>4333</v>
      </c>
      <c r="B2770" s="295" t="s">
        <v>8075</v>
      </c>
      <c r="C2770" s="297" t="s">
        <v>153</v>
      </c>
      <c r="D2770" s="428" t="s">
        <v>3449</v>
      </c>
      <c r="E2770" s="439">
        <v>2500</v>
      </c>
      <c r="F2770" s="449">
        <v>31169532</v>
      </c>
      <c r="G2770" s="297" t="s">
        <v>3563</v>
      </c>
      <c r="H2770" s="297" t="s">
        <v>3472</v>
      </c>
      <c r="I2770" s="297"/>
      <c r="J2770" s="297"/>
      <c r="K2770" s="130"/>
      <c r="L2770" s="305"/>
      <c r="M2770" s="130"/>
      <c r="N2770" s="130">
        <v>2</v>
      </c>
      <c r="O2770" s="130">
        <v>4</v>
      </c>
      <c r="P2770" s="130">
        <v>10000</v>
      </c>
      <c r="Q2770" s="130">
        <v>4</v>
      </c>
      <c r="R2770" s="450">
        <v>12</v>
      </c>
    </row>
    <row r="2771" spans="1:18" s="40" customFormat="1" x14ac:dyDescent="0.2">
      <c r="A2771" s="316" t="s">
        <v>4333</v>
      </c>
      <c r="B2771" s="295" t="s">
        <v>8075</v>
      </c>
      <c r="C2771" s="297" t="s">
        <v>153</v>
      </c>
      <c r="D2771" s="428" t="s">
        <v>3449</v>
      </c>
      <c r="E2771" s="439">
        <v>1200</v>
      </c>
      <c r="F2771" s="449">
        <v>73208883</v>
      </c>
      <c r="G2771" s="297" t="s">
        <v>3564</v>
      </c>
      <c r="H2771" s="297" t="s">
        <v>579</v>
      </c>
      <c r="I2771" s="297"/>
      <c r="J2771" s="297"/>
      <c r="K2771" s="130"/>
      <c r="L2771" s="305"/>
      <c r="M2771" s="130"/>
      <c r="N2771" s="130">
        <v>2</v>
      </c>
      <c r="O2771" s="130">
        <v>5</v>
      </c>
      <c r="P2771" s="130">
        <v>6000</v>
      </c>
      <c r="Q2771" s="130">
        <v>4</v>
      </c>
      <c r="R2771" s="450">
        <v>12</v>
      </c>
    </row>
    <row r="2772" spans="1:18" s="40" customFormat="1" x14ac:dyDescent="0.2">
      <c r="A2772" s="316" t="s">
        <v>4333</v>
      </c>
      <c r="B2772" s="295" t="s">
        <v>8075</v>
      </c>
      <c r="C2772" s="297" t="s">
        <v>153</v>
      </c>
      <c r="D2772" s="428" t="s">
        <v>3449</v>
      </c>
      <c r="E2772" s="439">
        <v>2800</v>
      </c>
      <c r="F2772" s="449">
        <v>45826088</v>
      </c>
      <c r="G2772" s="297" t="s">
        <v>3565</v>
      </c>
      <c r="H2772" s="297" t="s">
        <v>679</v>
      </c>
      <c r="I2772" s="297"/>
      <c r="J2772" s="297"/>
      <c r="K2772" s="130"/>
      <c r="L2772" s="305"/>
      <c r="M2772" s="130"/>
      <c r="N2772" s="130">
        <v>2</v>
      </c>
      <c r="O2772" s="130">
        <v>3</v>
      </c>
      <c r="P2772" s="130">
        <v>8400</v>
      </c>
      <c r="Q2772" s="130">
        <v>4</v>
      </c>
      <c r="R2772" s="450">
        <v>12</v>
      </c>
    </row>
    <row r="2773" spans="1:18" s="40" customFormat="1" x14ac:dyDescent="0.2">
      <c r="A2773" s="316" t="s">
        <v>4333</v>
      </c>
      <c r="B2773" s="295" t="s">
        <v>8075</v>
      </c>
      <c r="C2773" s="297" t="s">
        <v>153</v>
      </c>
      <c r="D2773" s="428" t="s">
        <v>3449</v>
      </c>
      <c r="E2773" s="439">
        <v>3300</v>
      </c>
      <c r="F2773" s="449" t="s">
        <v>3566</v>
      </c>
      <c r="G2773" s="297" t="s">
        <v>3567</v>
      </c>
      <c r="H2773" s="297" t="s">
        <v>656</v>
      </c>
      <c r="I2773" s="297" t="s">
        <v>3452</v>
      </c>
      <c r="J2773" s="297" t="s">
        <v>318</v>
      </c>
      <c r="K2773" s="130">
        <v>4</v>
      </c>
      <c r="L2773" s="305">
        <v>12</v>
      </c>
      <c r="M2773" s="130">
        <v>39600</v>
      </c>
      <c r="N2773" s="130">
        <v>5</v>
      </c>
      <c r="O2773" s="130">
        <v>8</v>
      </c>
      <c r="P2773" s="130">
        <v>26400</v>
      </c>
      <c r="Q2773" s="130">
        <v>4</v>
      </c>
      <c r="R2773" s="450">
        <v>12</v>
      </c>
    </row>
    <row r="2774" spans="1:18" s="40" customFormat="1" x14ac:dyDescent="0.2">
      <c r="A2774" s="316" t="s">
        <v>4333</v>
      </c>
      <c r="B2774" s="295" t="s">
        <v>8075</v>
      </c>
      <c r="C2774" s="297" t="s">
        <v>153</v>
      </c>
      <c r="D2774" s="428" t="s">
        <v>3449</v>
      </c>
      <c r="E2774" s="439">
        <v>2800</v>
      </c>
      <c r="F2774" s="449" t="s">
        <v>3568</v>
      </c>
      <c r="G2774" s="297" t="s">
        <v>3569</v>
      </c>
      <c r="H2774" s="297" t="s">
        <v>679</v>
      </c>
      <c r="I2774" s="297" t="s">
        <v>3452</v>
      </c>
      <c r="J2774" s="297" t="s">
        <v>318</v>
      </c>
      <c r="K2774" s="130"/>
      <c r="L2774" s="305">
        <v>1</v>
      </c>
      <c r="M2774" s="132">
        <v>2000</v>
      </c>
      <c r="N2774" s="130">
        <v>5</v>
      </c>
      <c r="O2774" s="130">
        <v>8</v>
      </c>
      <c r="P2774" s="130">
        <v>22400</v>
      </c>
      <c r="Q2774" s="130">
        <v>4</v>
      </c>
      <c r="R2774" s="450">
        <v>12</v>
      </c>
    </row>
    <row r="2775" spans="1:18" s="40" customFormat="1" x14ac:dyDescent="0.2">
      <c r="A2775" s="316" t="s">
        <v>4333</v>
      </c>
      <c r="B2775" s="295" t="s">
        <v>8075</v>
      </c>
      <c r="C2775" s="297" t="s">
        <v>153</v>
      </c>
      <c r="D2775" s="428" t="s">
        <v>3449</v>
      </c>
      <c r="E2775" s="439">
        <v>2000</v>
      </c>
      <c r="F2775" s="449" t="s">
        <v>3570</v>
      </c>
      <c r="G2775" s="297" t="s">
        <v>3571</v>
      </c>
      <c r="H2775" s="297" t="s">
        <v>690</v>
      </c>
      <c r="I2775" s="297" t="s">
        <v>3452</v>
      </c>
      <c r="J2775" s="297" t="s">
        <v>318</v>
      </c>
      <c r="K2775" s="130">
        <v>4</v>
      </c>
      <c r="L2775" s="305">
        <v>12</v>
      </c>
      <c r="M2775" s="130">
        <v>24000</v>
      </c>
      <c r="N2775" s="130">
        <v>5</v>
      </c>
      <c r="O2775" s="130">
        <v>8</v>
      </c>
      <c r="P2775" s="130">
        <v>16000</v>
      </c>
      <c r="Q2775" s="130">
        <v>4</v>
      </c>
      <c r="R2775" s="450">
        <v>12</v>
      </c>
    </row>
    <row r="2776" spans="1:18" s="40" customFormat="1" x14ac:dyDescent="0.2">
      <c r="A2776" s="316" t="s">
        <v>4333</v>
      </c>
      <c r="B2776" s="295" t="s">
        <v>8075</v>
      </c>
      <c r="C2776" s="297" t="s">
        <v>153</v>
      </c>
      <c r="D2776" s="428" t="s">
        <v>3449</v>
      </c>
      <c r="E2776" s="439">
        <v>2000</v>
      </c>
      <c r="F2776" s="449" t="s">
        <v>3572</v>
      </c>
      <c r="G2776" s="297" t="s">
        <v>3573</v>
      </c>
      <c r="H2776" s="297" t="s">
        <v>579</v>
      </c>
      <c r="I2776" s="297" t="s">
        <v>3452</v>
      </c>
      <c r="J2776" s="297" t="s">
        <v>318</v>
      </c>
      <c r="K2776" s="130">
        <v>4</v>
      </c>
      <c r="L2776" s="305">
        <v>12</v>
      </c>
      <c r="M2776" s="130">
        <v>24000</v>
      </c>
      <c r="N2776" s="130">
        <v>5</v>
      </c>
      <c r="O2776" s="130">
        <v>8</v>
      </c>
      <c r="P2776" s="130">
        <v>16000</v>
      </c>
      <c r="Q2776" s="130">
        <v>4</v>
      </c>
      <c r="R2776" s="450">
        <v>12</v>
      </c>
    </row>
    <row r="2777" spans="1:18" s="40" customFormat="1" x14ac:dyDescent="0.2">
      <c r="A2777" s="316" t="s">
        <v>4333</v>
      </c>
      <c r="B2777" s="295" t="s">
        <v>8075</v>
      </c>
      <c r="C2777" s="297" t="s">
        <v>153</v>
      </c>
      <c r="D2777" s="428" t="s">
        <v>3446</v>
      </c>
      <c r="E2777" s="439">
        <v>2200</v>
      </c>
      <c r="F2777" s="449" t="s">
        <v>3574</v>
      </c>
      <c r="G2777" s="297" t="s">
        <v>3575</v>
      </c>
      <c r="H2777" s="297" t="s">
        <v>586</v>
      </c>
      <c r="I2777" s="297" t="s">
        <v>3452</v>
      </c>
      <c r="J2777" s="297" t="s">
        <v>318</v>
      </c>
      <c r="K2777" s="130">
        <v>2</v>
      </c>
      <c r="L2777" s="305">
        <v>12</v>
      </c>
      <c r="M2777" s="130">
        <v>24000</v>
      </c>
      <c r="N2777" s="130">
        <v>1</v>
      </c>
      <c r="O2777" s="130">
        <v>2</v>
      </c>
      <c r="P2777" s="130">
        <v>4400</v>
      </c>
      <c r="Q2777" s="130">
        <v>4</v>
      </c>
      <c r="R2777" s="450">
        <v>12</v>
      </c>
    </row>
    <row r="2778" spans="1:18" s="40" customFormat="1" x14ac:dyDescent="0.2">
      <c r="A2778" s="316" t="s">
        <v>4333</v>
      </c>
      <c r="B2778" s="295" t="s">
        <v>8075</v>
      </c>
      <c r="C2778" s="297" t="s">
        <v>153</v>
      </c>
      <c r="D2778" s="428" t="s">
        <v>3449</v>
      </c>
      <c r="E2778" s="439">
        <v>4500</v>
      </c>
      <c r="F2778" s="451" t="s">
        <v>3576</v>
      </c>
      <c r="G2778" s="428" t="s">
        <v>3577</v>
      </c>
      <c r="H2778" s="297" t="s">
        <v>586</v>
      </c>
      <c r="I2778" s="297" t="s">
        <v>3452</v>
      </c>
      <c r="J2778" s="297" t="s">
        <v>318</v>
      </c>
      <c r="K2778" s="130"/>
      <c r="L2778" s="305">
        <v>8</v>
      </c>
      <c r="M2778" s="130">
        <v>36000</v>
      </c>
      <c r="N2778" s="130">
        <v>1</v>
      </c>
      <c r="O2778" s="130">
        <v>2</v>
      </c>
      <c r="P2778" s="130">
        <v>9000</v>
      </c>
      <c r="Q2778" s="130">
        <v>4</v>
      </c>
      <c r="R2778" s="450">
        <v>12</v>
      </c>
    </row>
    <row r="2779" spans="1:18" s="40" customFormat="1" x14ac:dyDescent="0.2">
      <c r="A2779" s="316" t="s">
        <v>4333</v>
      </c>
      <c r="B2779" s="295" t="s">
        <v>8075</v>
      </c>
      <c r="C2779" s="297" t="s">
        <v>153</v>
      </c>
      <c r="D2779" s="428" t="s">
        <v>3449</v>
      </c>
      <c r="E2779" s="439">
        <v>4500</v>
      </c>
      <c r="F2779" s="449">
        <v>41834384</v>
      </c>
      <c r="G2779" s="297" t="s">
        <v>3578</v>
      </c>
      <c r="H2779" s="297" t="s">
        <v>586</v>
      </c>
      <c r="I2779" s="297" t="s">
        <v>3452</v>
      </c>
      <c r="J2779" s="297" t="s">
        <v>318</v>
      </c>
      <c r="K2779" s="130"/>
      <c r="L2779" s="305"/>
      <c r="M2779" s="130"/>
      <c r="N2779" s="130">
        <v>2</v>
      </c>
      <c r="O2779" s="130">
        <v>5</v>
      </c>
      <c r="P2779" s="130">
        <v>22500</v>
      </c>
      <c r="Q2779" s="130">
        <v>4</v>
      </c>
      <c r="R2779" s="450">
        <v>12</v>
      </c>
    </row>
    <row r="2780" spans="1:18" s="40" customFormat="1" x14ac:dyDescent="0.2">
      <c r="A2780" s="316" t="s">
        <v>4333</v>
      </c>
      <c r="B2780" s="295" t="s">
        <v>8075</v>
      </c>
      <c r="C2780" s="297" t="s">
        <v>153</v>
      </c>
      <c r="D2780" s="428" t="s">
        <v>3449</v>
      </c>
      <c r="E2780" s="439">
        <v>6000</v>
      </c>
      <c r="F2780" s="449">
        <v>71288492</v>
      </c>
      <c r="G2780" s="297" t="s">
        <v>2294</v>
      </c>
      <c r="H2780" s="297" t="s">
        <v>586</v>
      </c>
      <c r="I2780" s="297" t="s">
        <v>3452</v>
      </c>
      <c r="J2780" s="297" t="s">
        <v>318</v>
      </c>
      <c r="K2780" s="130"/>
      <c r="L2780" s="305"/>
      <c r="M2780" s="130"/>
      <c r="N2780" s="130">
        <v>2</v>
      </c>
      <c r="O2780" s="130">
        <v>6</v>
      </c>
      <c r="P2780" s="130">
        <v>30000</v>
      </c>
      <c r="Q2780" s="130">
        <v>4</v>
      </c>
      <c r="R2780" s="450">
        <v>12</v>
      </c>
    </row>
    <row r="2781" spans="1:18" s="40" customFormat="1" x14ac:dyDescent="0.2">
      <c r="A2781" s="316" t="s">
        <v>4333</v>
      </c>
      <c r="B2781" s="295" t="s">
        <v>8075</v>
      </c>
      <c r="C2781" s="297" t="s">
        <v>153</v>
      </c>
      <c r="D2781" s="428" t="s">
        <v>3446</v>
      </c>
      <c r="E2781" s="439">
        <v>1500</v>
      </c>
      <c r="F2781" s="449" t="s">
        <v>3579</v>
      </c>
      <c r="G2781" s="297" t="s">
        <v>3580</v>
      </c>
      <c r="H2781" s="297" t="s">
        <v>1647</v>
      </c>
      <c r="I2781" s="297"/>
      <c r="J2781" s="297"/>
      <c r="K2781" s="130">
        <v>2</v>
      </c>
      <c r="L2781" s="305">
        <v>12</v>
      </c>
      <c r="M2781" s="130">
        <v>12000</v>
      </c>
      <c r="N2781" s="130">
        <v>5</v>
      </c>
      <c r="O2781" s="130">
        <v>8</v>
      </c>
      <c r="P2781" s="130">
        <v>12000</v>
      </c>
      <c r="Q2781" s="130">
        <v>4</v>
      </c>
      <c r="R2781" s="450">
        <v>12</v>
      </c>
    </row>
    <row r="2782" spans="1:18" s="40" customFormat="1" x14ac:dyDescent="0.2">
      <c r="A2782" s="316" t="s">
        <v>4333</v>
      </c>
      <c r="B2782" s="295" t="s">
        <v>8075</v>
      </c>
      <c r="C2782" s="297" t="s">
        <v>153</v>
      </c>
      <c r="D2782" s="428" t="s">
        <v>3449</v>
      </c>
      <c r="E2782" s="439">
        <v>3300</v>
      </c>
      <c r="F2782" s="449" t="s">
        <v>3581</v>
      </c>
      <c r="G2782" s="297" t="s">
        <v>3582</v>
      </c>
      <c r="H2782" s="297" t="s">
        <v>679</v>
      </c>
      <c r="I2782" s="297" t="s">
        <v>3452</v>
      </c>
      <c r="J2782" s="297" t="s">
        <v>318</v>
      </c>
      <c r="K2782" s="130">
        <v>4</v>
      </c>
      <c r="L2782" s="305">
        <v>12</v>
      </c>
      <c r="M2782" s="130">
        <v>39600</v>
      </c>
      <c r="N2782" s="130">
        <v>5</v>
      </c>
      <c r="O2782" s="130">
        <v>8</v>
      </c>
      <c r="P2782" s="130">
        <v>26400</v>
      </c>
      <c r="Q2782" s="130">
        <v>4</v>
      </c>
      <c r="R2782" s="450">
        <v>12</v>
      </c>
    </row>
    <row r="2783" spans="1:18" s="40" customFormat="1" x14ac:dyDescent="0.2">
      <c r="A2783" s="316" t="s">
        <v>4333</v>
      </c>
      <c r="B2783" s="295" t="s">
        <v>8075</v>
      </c>
      <c r="C2783" s="297" t="s">
        <v>153</v>
      </c>
      <c r="D2783" s="428" t="s">
        <v>3449</v>
      </c>
      <c r="E2783" s="439">
        <v>3500</v>
      </c>
      <c r="F2783" s="451">
        <v>42307837</v>
      </c>
      <c r="G2783" s="428" t="s">
        <v>1283</v>
      </c>
      <c r="H2783" s="297" t="s">
        <v>586</v>
      </c>
      <c r="I2783" s="297" t="s">
        <v>3452</v>
      </c>
      <c r="J2783" s="297" t="s">
        <v>318</v>
      </c>
      <c r="K2783" s="130">
        <v>2</v>
      </c>
      <c r="L2783" s="305">
        <v>7</v>
      </c>
      <c r="M2783" s="130">
        <v>24500</v>
      </c>
      <c r="N2783" s="130"/>
      <c r="O2783" s="130"/>
      <c r="P2783" s="130"/>
      <c r="Q2783" s="130"/>
      <c r="R2783" s="450"/>
    </row>
    <row r="2784" spans="1:18" s="40" customFormat="1" x14ac:dyDescent="0.2">
      <c r="A2784" s="316" t="s">
        <v>4333</v>
      </c>
      <c r="B2784" s="295" t="s">
        <v>8075</v>
      </c>
      <c r="C2784" s="297" t="s">
        <v>153</v>
      </c>
      <c r="D2784" s="428" t="s">
        <v>3449</v>
      </c>
      <c r="E2784" s="439">
        <v>4500</v>
      </c>
      <c r="F2784" s="449">
        <v>70234348</v>
      </c>
      <c r="G2784" s="297" t="s">
        <v>2314</v>
      </c>
      <c r="H2784" s="297" t="s">
        <v>586</v>
      </c>
      <c r="I2784" s="297" t="s">
        <v>3452</v>
      </c>
      <c r="J2784" s="297" t="s">
        <v>318</v>
      </c>
      <c r="K2784" s="130"/>
      <c r="L2784" s="305"/>
      <c r="M2784" s="130"/>
      <c r="N2784" s="130">
        <v>2</v>
      </c>
      <c r="O2784" s="130">
        <v>5</v>
      </c>
      <c r="P2784" s="130">
        <v>22500</v>
      </c>
      <c r="Q2784" s="130">
        <v>4</v>
      </c>
      <c r="R2784" s="450">
        <v>12</v>
      </c>
    </row>
    <row r="2785" spans="1:18" s="40" customFormat="1" x14ac:dyDescent="0.2">
      <c r="A2785" s="316" t="s">
        <v>4333</v>
      </c>
      <c r="B2785" s="295" t="s">
        <v>8075</v>
      </c>
      <c r="C2785" s="297" t="s">
        <v>153</v>
      </c>
      <c r="D2785" s="428" t="s">
        <v>3449</v>
      </c>
      <c r="E2785" s="439">
        <v>2000</v>
      </c>
      <c r="F2785" s="449" t="s">
        <v>3583</v>
      </c>
      <c r="G2785" s="297" t="s">
        <v>3584</v>
      </c>
      <c r="H2785" s="297" t="s">
        <v>590</v>
      </c>
      <c r="I2785" s="297" t="s">
        <v>3452</v>
      </c>
      <c r="J2785" s="297" t="s">
        <v>318</v>
      </c>
      <c r="K2785" s="130">
        <v>2</v>
      </c>
      <c r="L2785" s="305">
        <v>7</v>
      </c>
      <c r="M2785" s="130">
        <v>21300</v>
      </c>
      <c r="N2785" s="130"/>
      <c r="O2785" s="130"/>
      <c r="P2785" s="130"/>
      <c r="Q2785" s="130"/>
      <c r="R2785" s="450"/>
    </row>
    <row r="2786" spans="1:18" s="40" customFormat="1" x14ac:dyDescent="0.2">
      <c r="A2786" s="316" t="s">
        <v>4333</v>
      </c>
      <c r="B2786" s="295" t="s">
        <v>8075</v>
      </c>
      <c r="C2786" s="297" t="s">
        <v>153</v>
      </c>
      <c r="D2786" s="428" t="s">
        <v>3449</v>
      </c>
      <c r="E2786" s="439">
        <v>1600</v>
      </c>
      <c r="F2786" s="449">
        <v>45066164</v>
      </c>
      <c r="G2786" s="297" t="s">
        <v>3585</v>
      </c>
      <c r="H2786" s="297" t="s">
        <v>586</v>
      </c>
      <c r="I2786" s="297"/>
      <c r="J2786" s="297"/>
      <c r="K2786" s="130"/>
      <c r="L2786" s="305"/>
      <c r="M2786" s="130"/>
      <c r="N2786" s="130">
        <v>1</v>
      </c>
      <c r="O2786" s="130">
        <v>2</v>
      </c>
      <c r="P2786" s="130">
        <v>3200</v>
      </c>
      <c r="Q2786" s="130">
        <v>4</v>
      </c>
      <c r="R2786" s="450">
        <v>12</v>
      </c>
    </row>
    <row r="2787" spans="1:18" s="40" customFormat="1" x14ac:dyDescent="0.2">
      <c r="A2787" s="316" t="s">
        <v>4333</v>
      </c>
      <c r="B2787" s="295" t="s">
        <v>8075</v>
      </c>
      <c r="C2787" s="297" t="s">
        <v>153</v>
      </c>
      <c r="D2787" s="428" t="s">
        <v>3449</v>
      </c>
      <c r="E2787" s="439">
        <v>2500</v>
      </c>
      <c r="F2787" s="451" t="s">
        <v>3586</v>
      </c>
      <c r="G2787" s="428" t="s">
        <v>3587</v>
      </c>
      <c r="H2787" s="297" t="s">
        <v>579</v>
      </c>
      <c r="I2787" s="297" t="s">
        <v>3452</v>
      </c>
      <c r="J2787" s="297" t="s">
        <v>318</v>
      </c>
      <c r="K2787" s="130">
        <v>4</v>
      </c>
      <c r="L2787" s="305">
        <v>12</v>
      </c>
      <c r="M2787" s="130">
        <v>28600</v>
      </c>
      <c r="N2787" s="130">
        <v>5</v>
      </c>
      <c r="O2787" s="130">
        <v>8</v>
      </c>
      <c r="P2787" s="130">
        <v>20000</v>
      </c>
      <c r="Q2787" s="130">
        <v>4</v>
      </c>
      <c r="R2787" s="450">
        <v>12</v>
      </c>
    </row>
    <row r="2788" spans="1:18" s="40" customFormat="1" x14ac:dyDescent="0.2">
      <c r="A2788" s="316" t="s">
        <v>4333</v>
      </c>
      <c r="B2788" s="295" t="s">
        <v>8075</v>
      </c>
      <c r="C2788" s="297" t="s">
        <v>153</v>
      </c>
      <c r="D2788" s="428" t="s">
        <v>3446</v>
      </c>
      <c r="E2788" s="439">
        <v>1200</v>
      </c>
      <c r="F2788" s="449" t="s">
        <v>3588</v>
      </c>
      <c r="G2788" s="297" t="s">
        <v>3589</v>
      </c>
      <c r="H2788" s="297" t="s">
        <v>648</v>
      </c>
      <c r="I2788" s="297"/>
      <c r="J2788" s="297"/>
      <c r="K2788" s="130"/>
      <c r="L2788" s="305">
        <v>11</v>
      </c>
      <c r="M2788" s="130">
        <v>11000</v>
      </c>
      <c r="N2788" s="130">
        <v>5</v>
      </c>
      <c r="O2788" s="130">
        <v>8</v>
      </c>
      <c r="P2788" s="130">
        <v>9600</v>
      </c>
      <c r="Q2788" s="130">
        <v>4</v>
      </c>
      <c r="R2788" s="450">
        <v>12</v>
      </c>
    </row>
    <row r="2789" spans="1:18" s="40" customFormat="1" x14ac:dyDescent="0.2">
      <c r="A2789" s="316" t="s">
        <v>4333</v>
      </c>
      <c r="B2789" s="295" t="s">
        <v>8075</v>
      </c>
      <c r="C2789" s="297" t="s">
        <v>153</v>
      </c>
      <c r="D2789" s="428" t="s">
        <v>3446</v>
      </c>
      <c r="E2789" s="439">
        <v>2000</v>
      </c>
      <c r="F2789" s="449" t="s">
        <v>3590</v>
      </c>
      <c r="G2789" s="297" t="s">
        <v>3591</v>
      </c>
      <c r="H2789" s="297" t="s">
        <v>2085</v>
      </c>
      <c r="I2789" s="297" t="s">
        <v>334</v>
      </c>
      <c r="J2789" s="297" t="s">
        <v>318</v>
      </c>
      <c r="K2789" s="130">
        <v>4</v>
      </c>
      <c r="L2789" s="305">
        <v>12</v>
      </c>
      <c r="M2789" s="130">
        <v>24000</v>
      </c>
      <c r="N2789" s="130">
        <v>5</v>
      </c>
      <c r="O2789" s="130">
        <v>8</v>
      </c>
      <c r="P2789" s="130">
        <v>16000</v>
      </c>
      <c r="Q2789" s="130">
        <v>4</v>
      </c>
      <c r="R2789" s="450">
        <v>12</v>
      </c>
    </row>
    <row r="2790" spans="1:18" s="40" customFormat="1" x14ac:dyDescent="0.2">
      <c r="A2790" s="316" t="s">
        <v>4333</v>
      </c>
      <c r="B2790" s="295" t="s">
        <v>8075</v>
      </c>
      <c r="C2790" s="297" t="s">
        <v>153</v>
      </c>
      <c r="D2790" s="428" t="s">
        <v>3449</v>
      </c>
      <c r="E2790" s="439">
        <v>4500</v>
      </c>
      <c r="F2790" s="451">
        <v>70422896</v>
      </c>
      <c r="G2790" s="428" t="s">
        <v>3592</v>
      </c>
      <c r="H2790" s="297" t="s">
        <v>586</v>
      </c>
      <c r="I2790" s="297" t="s">
        <v>3452</v>
      </c>
      <c r="J2790" s="297" t="s">
        <v>318</v>
      </c>
      <c r="K2790" s="130"/>
      <c r="L2790" s="305">
        <v>6</v>
      </c>
      <c r="M2790" s="130">
        <v>27000</v>
      </c>
      <c r="N2790" s="130">
        <v>1</v>
      </c>
      <c r="O2790" s="130">
        <v>1</v>
      </c>
      <c r="P2790" s="130">
        <v>4500</v>
      </c>
      <c r="Q2790" s="130">
        <v>4</v>
      </c>
      <c r="R2790" s="450">
        <v>12</v>
      </c>
    </row>
    <row r="2791" spans="1:18" s="40" customFormat="1" x14ac:dyDescent="0.2">
      <c r="A2791" s="316" t="s">
        <v>4333</v>
      </c>
      <c r="B2791" s="295" t="s">
        <v>8075</v>
      </c>
      <c r="C2791" s="297" t="s">
        <v>153</v>
      </c>
      <c r="D2791" s="428" t="s">
        <v>3449</v>
      </c>
      <c r="E2791" s="439">
        <v>2500</v>
      </c>
      <c r="F2791" s="451" t="s">
        <v>3593</v>
      </c>
      <c r="G2791" s="428" t="s">
        <v>3594</v>
      </c>
      <c r="H2791" s="297" t="s">
        <v>579</v>
      </c>
      <c r="I2791" s="297" t="s">
        <v>3452</v>
      </c>
      <c r="J2791" s="297" t="s">
        <v>318</v>
      </c>
      <c r="K2791" s="130">
        <v>4</v>
      </c>
      <c r="L2791" s="305">
        <v>12</v>
      </c>
      <c r="M2791" s="130">
        <v>28600</v>
      </c>
      <c r="N2791" s="130">
        <v>5</v>
      </c>
      <c r="O2791" s="130">
        <v>8</v>
      </c>
      <c r="P2791" s="130">
        <v>20000</v>
      </c>
      <c r="Q2791" s="130">
        <v>4</v>
      </c>
      <c r="R2791" s="450">
        <v>12</v>
      </c>
    </row>
    <row r="2792" spans="1:18" s="40" customFormat="1" x14ac:dyDescent="0.2">
      <c r="A2792" s="316" t="s">
        <v>4333</v>
      </c>
      <c r="B2792" s="295" t="s">
        <v>8075</v>
      </c>
      <c r="C2792" s="297" t="s">
        <v>153</v>
      </c>
      <c r="D2792" s="428" t="s">
        <v>3446</v>
      </c>
      <c r="E2792" s="439">
        <v>1600</v>
      </c>
      <c r="F2792" s="449">
        <v>44254826</v>
      </c>
      <c r="G2792" s="297" t="s">
        <v>3595</v>
      </c>
      <c r="H2792" s="297" t="s">
        <v>1351</v>
      </c>
      <c r="I2792" s="297" t="s">
        <v>334</v>
      </c>
      <c r="J2792" s="297" t="s">
        <v>318</v>
      </c>
      <c r="K2792" s="130"/>
      <c r="L2792" s="305">
        <v>7</v>
      </c>
      <c r="M2792" s="130">
        <v>8400</v>
      </c>
      <c r="N2792" s="130"/>
      <c r="O2792" s="130"/>
      <c r="P2792" s="130"/>
      <c r="Q2792" s="130"/>
      <c r="R2792" s="450"/>
    </row>
    <row r="2793" spans="1:18" s="40" customFormat="1" x14ac:dyDescent="0.2">
      <c r="A2793" s="316" t="s">
        <v>4333</v>
      </c>
      <c r="B2793" s="295" t="s">
        <v>8075</v>
      </c>
      <c r="C2793" s="297" t="s">
        <v>153</v>
      </c>
      <c r="D2793" s="428" t="s">
        <v>3449</v>
      </c>
      <c r="E2793" s="439">
        <v>2000</v>
      </c>
      <c r="F2793" s="449" t="s">
        <v>3596</v>
      </c>
      <c r="G2793" s="297" t="s">
        <v>3597</v>
      </c>
      <c r="H2793" s="297" t="s">
        <v>821</v>
      </c>
      <c r="I2793" s="297" t="s">
        <v>3452</v>
      </c>
      <c r="J2793" s="297" t="s">
        <v>318</v>
      </c>
      <c r="K2793" s="130">
        <v>4</v>
      </c>
      <c r="L2793" s="305">
        <v>10</v>
      </c>
      <c r="M2793" s="130">
        <v>20000</v>
      </c>
      <c r="N2793" s="130">
        <v>5</v>
      </c>
      <c r="O2793" s="130">
        <v>8</v>
      </c>
      <c r="P2793" s="130">
        <v>16000</v>
      </c>
      <c r="Q2793" s="130">
        <v>4</v>
      </c>
      <c r="R2793" s="450">
        <v>12</v>
      </c>
    </row>
    <row r="2794" spans="1:18" s="40" customFormat="1" x14ac:dyDescent="0.2">
      <c r="A2794" s="316" t="s">
        <v>4333</v>
      </c>
      <c r="B2794" s="295" t="s">
        <v>8075</v>
      </c>
      <c r="C2794" s="297" t="s">
        <v>153</v>
      </c>
      <c r="D2794" s="428" t="s">
        <v>3446</v>
      </c>
      <c r="E2794" s="439">
        <v>1000</v>
      </c>
      <c r="F2794" s="449" t="s">
        <v>3598</v>
      </c>
      <c r="G2794" s="297" t="s">
        <v>3599</v>
      </c>
      <c r="H2794" s="297" t="s">
        <v>736</v>
      </c>
      <c r="I2794" s="297" t="s">
        <v>334</v>
      </c>
      <c r="J2794" s="297" t="s">
        <v>318</v>
      </c>
      <c r="K2794" s="130"/>
      <c r="L2794" s="305">
        <v>7</v>
      </c>
      <c r="M2794" s="130">
        <v>19600</v>
      </c>
      <c r="N2794" s="130">
        <v>5</v>
      </c>
      <c r="O2794" s="130">
        <v>8</v>
      </c>
      <c r="P2794" s="130">
        <v>8000</v>
      </c>
      <c r="Q2794" s="130">
        <v>4</v>
      </c>
      <c r="R2794" s="450">
        <v>12</v>
      </c>
    </row>
    <row r="2795" spans="1:18" s="40" customFormat="1" x14ac:dyDescent="0.2">
      <c r="A2795" s="316" t="s">
        <v>4333</v>
      </c>
      <c r="B2795" s="295" t="s">
        <v>8075</v>
      </c>
      <c r="C2795" s="297" t="s">
        <v>153</v>
      </c>
      <c r="D2795" s="428" t="s">
        <v>3449</v>
      </c>
      <c r="E2795" s="439">
        <v>3300</v>
      </c>
      <c r="F2795" s="449" t="s">
        <v>3600</v>
      </c>
      <c r="G2795" s="297" t="s">
        <v>3601</v>
      </c>
      <c r="H2795" s="297" t="s">
        <v>679</v>
      </c>
      <c r="I2795" s="297" t="s">
        <v>3452</v>
      </c>
      <c r="J2795" s="297" t="s">
        <v>318</v>
      </c>
      <c r="K2795" s="130">
        <v>4</v>
      </c>
      <c r="L2795" s="305">
        <v>12</v>
      </c>
      <c r="M2795" s="130">
        <v>39600</v>
      </c>
      <c r="N2795" s="130">
        <v>5</v>
      </c>
      <c r="O2795" s="130">
        <v>8</v>
      </c>
      <c r="P2795" s="130">
        <v>26400</v>
      </c>
      <c r="Q2795" s="130">
        <v>4</v>
      </c>
      <c r="R2795" s="450">
        <v>12</v>
      </c>
    </row>
    <row r="2796" spans="1:18" s="40" customFormat="1" x14ac:dyDescent="0.2">
      <c r="A2796" s="316" t="s">
        <v>4333</v>
      </c>
      <c r="B2796" s="295" t="s">
        <v>8075</v>
      </c>
      <c r="C2796" s="297" t="s">
        <v>153</v>
      </c>
      <c r="D2796" s="428" t="s">
        <v>3449</v>
      </c>
      <c r="E2796" s="439">
        <v>1800</v>
      </c>
      <c r="F2796" s="449" t="s">
        <v>3602</v>
      </c>
      <c r="G2796" s="297" t="s">
        <v>3603</v>
      </c>
      <c r="H2796" s="297" t="s">
        <v>690</v>
      </c>
      <c r="I2796" s="297" t="s">
        <v>3452</v>
      </c>
      <c r="J2796" s="297" t="s">
        <v>318</v>
      </c>
      <c r="K2796" s="130"/>
      <c r="L2796" s="305">
        <v>9</v>
      </c>
      <c r="M2796" s="130">
        <v>16200</v>
      </c>
      <c r="N2796" s="130">
        <v>5</v>
      </c>
      <c r="O2796" s="130">
        <v>8</v>
      </c>
      <c r="P2796" s="130">
        <v>14400</v>
      </c>
      <c r="Q2796" s="130">
        <v>4</v>
      </c>
      <c r="R2796" s="450">
        <v>12</v>
      </c>
    </row>
    <row r="2797" spans="1:18" s="40" customFormat="1" x14ac:dyDescent="0.2">
      <c r="A2797" s="316" t="s">
        <v>4333</v>
      </c>
      <c r="B2797" s="295" t="s">
        <v>8075</v>
      </c>
      <c r="C2797" s="297" t="s">
        <v>153</v>
      </c>
      <c r="D2797" s="428" t="s">
        <v>3446</v>
      </c>
      <c r="E2797" s="439">
        <v>1800</v>
      </c>
      <c r="F2797" s="449" t="s">
        <v>3604</v>
      </c>
      <c r="G2797" s="297" t="s">
        <v>3605</v>
      </c>
      <c r="H2797" s="297" t="s">
        <v>1038</v>
      </c>
      <c r="I2797" s="297" t="s">
        <v>334</v>
      </c>
      <c r="J2797" s="297" t="s">
        <v>318</v>
      </c>
      <c r="K2797" s="130"/>
      <c r="L2797" s="305">
        <v>8</v>
      </c>
      <c r="M2797" s="130">
        <v>21600</v>
      </c>
      <c r="N2797" s="130"/>
      <c r="O2797" s="130"/>
      <c r="P2797" s="130"/>
      <c r="Q2797" s="130"/>
      <c r="R2797" s="450"/>
    </row>
    <row r="2798" spans="1:18" s="40" customFormat="1" x14ac:dyDescent="0.2">
      <c r="A2798" s="316" t="s">
        <v>4333</v>
      </c>
      <c r="B2798" s="295" t="s">
        <v>8075</v>
      </c>
      <c r="C2798" s="297" t="s">
        <v>153</v>
      </c>
      <c r="D2798" s="428" t="s">
        <v>3446</v>
      </c>
      <c r="E2798" s="439">
        <v>1000</v>
      </c>
      <c r="F2798" s="449" t="s">
        <v>3606</v>
      </c>
      <c r="G2798" s="297" t="s">
        <v>3607</v>
      </c>
      <c r="H2798" s="297" t="s">
        <v>2127</v>
      </c>
      <c r="I2798" s="297" t="s">
        <v>334</v>
      </c>
      <c r="J2798" s="297" t="s">
        <v>318</v>
      </c>
      <c r="K2798" s="130"/>
      <c r="L2798" s="305">
        <v>7</v>
      </c>
      <c r="M2798" s="130">
        <v>19600</v>
      </c>
      <c r="N2798" s="130"/>
      <c r="O2798" s="130"/>
      <c r="P2798" s="130"/>
      <c r="Q2798" s="130"/>
      <c r="R2798" s="450"/>
    </row>
    <row r="2799" spans="1:18" s="40" customFormat="1" x14ac:dyDescent="0.2">
      <c r="A2799" s="316" t="s">
        <v>4333</v>
      </c>
      <c r="B2799" s="295" t="s">
        <v>8075</v>
      </c>
      <c r="C2799" s="297" t="s">
        <v>153</v>
      </c>
      <c r="D2799" s="428" t="s">
        <v>3449</v>
      </c>
      <c r="E2799" s="439">
        <v>4500</v>
      </c>
      <c r="F2799" s="449">
        <v>46085284</v>
      </c>
      <c r="G2799" s="297" t="s">
        <v>3608</v>
      </c>
      <c r="H2799" s="297" t="s">
        <v>586</v>
      </c>
      <c r="I2799" s="297" t="s">
        <v>3452</v>
      </c>
      <c r="J2799" s="297" t="s">
        <v>318</v>
      </c>
      <c r="K2799" s="130"/>
      <c r="L2799" s="305"/>
      <c r="M2799" s="130"/>
      <c r="N2799" s="130">
        <v>1</v>
      </c>
      <c r="O2799" s="130">
        <v>1</v>
      </c>
      <c r="P2799" s="130">
        <v>4500</v>
      </c>
      <c r="Q2799" s="130">
        <v>4</v>
      </c>
      <c r="R2799" s="450">
        <v>12</v>
      </c>
    </row>
    <row r="2800" spans="1:18" s="40" customFormat="1" x14ac:dyDescent="0.2">
      <c r="A2800" s="316" t="s">
        <v>4333</v>
      </c>
      <c r="B2800" s="295" t="s">
        <v>8075</v>
      </c>
      <c r="C2800" s="297" t="s">
        <v>153</v>
      </c>
      <c r="D2800" s="428" t="s">
        <v>3449</v>
      </c>
      <c r="E2800" s="439">
        <v>1800</v>
      </c>
      <c r="F2800" s="449" t="s">
        <v>3609</v>
      </c>
      <c r="G2800" s="297" t="s">
        <v>3610</v>
      </c>
      <c r="H2800" s="297" t="s">
        <v>2088</v>
      </c>
      <c r="I2800" s="297" t="s">
        <v>3452</v>
      </c>
      <c r="J2800" s="297" t="s">
        <v>318</v>
      </c>
      <c r="K2800" s="130"/>
      <c r="L2800" s="305">
        <v>10</v>
      </c>
      <c r="M2800" s="130">
        <v>13600</v>
      </c>
      <c r="N2800" s="130">
        <v>5</v>
      </c>
      <c r="O2800" s="130">
        <v>8</v>
      </c>
      <c r="P2800" s="130">
        <v>14400</v>
      </c>
      <c r="Q2800" s="130">
        <v>4</v>
      </c>
      <c r="R2800" s="450">
        <v>12</v>
      </c>
    </row>
    <row r="2801" spans="1:18" s="40" customFormat="1" x14ac:dyDescent="0.2">
      <c r="A2801" s="316" t="s">
        <v>4333</v>
      </c>
      <c r="B2801" s="295" t="s">
        <v>8075</v>
      </c>
      <c r="C2801" s="297" t="s">
        <v>153</v>
      </c>
      <c r="D2801" s="428" t="s">
        <v>3446</v>
      </c>
      <c r="E2801" s="439">
        <v>1500</v>
      </c>
      <c r="F2801" s="449">
        <v>44651177</v>
      </c>
      <c r="G2801" s="297" t="s">
        <v>3611</v>
      </c>
      <c r="H2801" s="297" t="s">
        <v>655</v>
      </c>
      <c r="I2801" s="297"/>
      <c r="J2801" s="297"/>
      <c r="K2801" s="130">
        <v>2</v>
      </c>
      <c r="L2801" s="305">
        <v>12</v>
      </c>
      <c r="M2801" s="130">
        <v>13200</v>
      </c>
      <c r="N2801" s="130">
        <v>5</v>
      </c>
      <c r="O2801" s="130">
        <v>8</v>
      </c>
      <c r="P2801" s="130">
        <v>12000</v>
      </c>
      <c r="Q2801" s="130">
        <v>4</v>
      </c>
      <c r="R2801" s="450">
        <v>12</v>
      </c>
    </row>
    <row r="2802" spans="1:18" s="40" customFormat="1" x14ac:dyDescent="0.2">
      <c r="A2802" s="316" t="s">
        <v>4333</v>
      </c>
      <c r="B2802" s="295" t="s">
        <v>8075</v>
      </c>
      <c r="C2802" s="297" t="s">
        <v>153</v>
      </c>
      <c r="D2802" s="428" t="s">
        <v>3449</v>
      </c>
      <c r="E2802" s="439">
        <v>1200</v>
      </c>
      <c r="F2802" s="449" t="s">
        <v>3612</v>
      </c>
      <c r="G2802" s="297" t="s">
        <v>3613</v>
      </c>
      <c r="H2802" s="297" t="s">
        <v>579</v>
      </c>
      <c r="I2802" s="297" t="s">
        <v>3452</v>
      </c>
      <c r="J2802" s="297" t="s">
        <v>318</v>
      </c>
      <c r="K2802" s="130"/>
      <c r="L2802" s="305">
        <v>7</v>
      </c>
      <c r="M2802" s="130">
        <v>12600</v>
      </c>
      <c r="N2802" s="130">
        <v>5</v>
      </c>
      <c r="O2802" s="130">
        <v>8</v>
      </c>
      <c r="P2802" s="130">
        <v>9600</v>
      </c>
      <c r="Q2802" s="130">
        <v>4</v>
      </c>
      <c r="R2802" s="450">
        <v>12</v>
      </c>
    </row>
    <row r="2803" spans="1:18" s="40" customFormat="1" x14ac:dyDescent="0.2">
      <c r="A2803" s="316" t="s">
        <v>4333</v>
      </c>
      <c r="B2803" s="295" t="s">
        <v>8075</v>
      </c>
      <c r="C2803" s="297" t="s">
        <v>153</v>
      </c>
      <c r="D2803" s="428" t="s">
        <v>3449</v>
      </c>
      <c r="E2803" s="439">
        <v>2000</v>
      </c>
      <c r="F2803" s="449">
        <v>72922880</v>
      </c>
      <c r="G2803" s="297" t="s">
        <v>3614</v>
      </c>
      <c r="H2803" s="297" t="s">
        <v>2127</v>
      </c>
      <c r="I2803" s="297" t="s">
        <v>3452</v>
      </c>
      <c r="J2803" s="297" t="s">
        <v>318</v>
      </c>
      <c r="K2803" s="130">
        <v>1</v>
      </c>
      <c r="L2803" s="305">
        <v>2</v>
      </c>
      <c r="M2803" s="130">
        <v>4000</v>
      </c>
      <c r="N2803" s="130">
        <v>5</v>
      </c>
      <c r="O2803" s="130">
        <v>8</v>
      </c>
      <c r="P2803" s="130">
        <v>16000</v>
      </c>
      <c r="Q2803" s="130">
        <v>4</v>
      </c>
      <c r="R2803" s="450">
        <v>12</v>
      </c>
    </row>
    <row r="2804" spans="1:18" s="40" customFormat="1" x14ac:dyDescent="0.2">
      <c r="A2804" s="316" t="s">
        <v>4333</v>
      </c>
      <c r="B2804" s="295" t="s">
        <v>8075</v>
      </c>
      <c r="C2804" s="297" t="s">
        <v>153</v>
      </c>
      <c r="D2804" s="428" t="s">
        <v>3449</v>
      </c>
      <c r="E2804" s="439">
        <v>2800</v>
      </c>
      <c r="F2804" s="449" t="s">
        <v>3615</v>
      </c>
      <c r="G2804" s="297" t="s">
        <v>3616</v>
      </c>
      <c r="H2804" s="297" t="s">
        <v>656</v>
      </c>
      <c r="I2804" s="297" t="s">
        <v>3452</v>
      </c>
      <c r="J2804" s="297" t="s">
        <v>318</v>
      </c>
      <c r="K2804" s="130">
        <v>2</v>
      </c>
      <c r="L2804" s="305">
        <v>12</v>
      </c>
      <c r="M2804" s="130">
        <v>12000</v>
      </c>
      <c r="N2804" s="130">
        <v>5</v>
      </c>
      <c r="O2804" s="130">
        <v>8</v>
      </c>
      <c r="P2804" s="130">
        <v>22400</v>
      </c>
      <c r="Q2804" s="130">
        <v>4</v>
      </c>
      <c r="R2804" s="450">
        <v>12</v>
      </c>
    </row>
    <row r="2805" spans="1:18" s="40" customFormat="1" x14ac:dyDescent="0.2">
      <c r="A2805" s="316" t="s">
        <v>4333</v>
      </c>
      <c r="B2805" s="295" t="s">
        <v>8075</v>
      </c>
      <c r="C2805" s="297" t="s">
        <v>153</v>
      </c>
      <c r="D2805" s="428" t="s">
        <v>3449</v>
      </c>
      <c r="E2805" s="439">
        <v>3500</v>
      </c>
      <c r="F2805" s="451">
        <v>40961553</v>
      </c>
      <c r="G2805" s="428" t="s">
        <v>3617</v>
      </c>
      <c r="H2805" s="297" t="s">
        <v>866</v>
      </c>
      <c r="I2805" s="297" t="s">
        <v>3452</v>
      </c>
      <c r="J2805" s="297" t="s">
        <v>318</v>
      </c>
      <c r="K2805" s="130">
        <v>4</v>
      </c>
      <c r="L2805" s="305">
        <v>12</v>
      </c>
      <c r="M2805" s="130">
        <v>38600</v>
      </c>
      <c r="N2805" s="130">
        <v>5</v>
      </c>
      <c r="O2805" s="130">
        <v>8</v>
      </c>
      <c r="P2805" s="130">
        <v>28000</v>
      </c>
      <c r="Q2805" s="130">
        <v>4</v>
      </c>
      <c r="R2805" s="450">
        <v>12</v>
      </c>
    </row>
    <row r="2806" spans="1:18" s="40" customFormat="1" x14ac:dyDescent="0.2">
      <c r="A2806" s="316" t="s">
        <v>4333</v>
      </c>
      <c r="B2806" s="295" t="s">
        <v>8075</v>
      </c>
      <c r="C2806" s="297" t="s">
        <v>153</v>
      </c>
      <c r="D2806" s="428" t="s">
        <v>3449</v>
      </c>
      <c r="E2806" s="439">
        <v>2500</v>
      </c>
      <c r="F2806" s="451" t="s">
        <v>3618</v>
      </c>
      <c r="G2806" s="428" t="s">
        <v>3619</v>
      </c>
      <c r="H2806" s="297" t="s">
        <v>3620</v>
      </c>
      <c r="I2806" s="297" t="s">
        <v>3452</v>
      </c>
      <c r="J2806" s="297" t="s">
        <v>318</v>
      </c>
      <c r="K2806" s="130">
        <v>4</v>
      </c>
      <c r="L2806" s="305">
        <v>12</v>
      </c>
      <c r="M2806" s="130">
        <v>28700</v>
      </c>
      <c r="N2806" s="130">
        <v>5</v>
      </c>
      <c r="O2806" s="130">
        <v>8</v>
      </c>
      <c r="P2806" s="130">
        <v>2000</v>
      </c>
      <c r="Q2806" s="130">
        <v>4</v>
      </c>
      <c r="R2806" s="450">
        <v>12</v>
      </c>
    </row>
    <row r="2807" spans="1:18" s="40" customFormat="1" x14ac:dyDescent="0.2">
      <c r="A2807" s="316" t="s">
        <v>4333</v>
      </c>
      <c r="B2807" s="295" t="s">
        <v>8075</v>
      </c>
      <c r="C2807" s="297" t="s">
        <v>153</v>
      </c>
      <c r="D2807" s="428" t="s">
        <v>3449</v>
      </c>
      <c r="E2807" s="439">
        <v>1200</v>
      </c>
      <c r="F2807" s="449">
        <v>31176568</v>
      </c>
      <c r="G2807" s="297" t="s">
        <v>3621</v>
      </c>
      <c r="H2807" s="297" t="s">
        <v>821</v>
      </c>
      <c r="I2807" s="297" t="s">
        <v>3452</v>
      </c>
      <c r="J2807" s="297" t="s">
        <v>318</v>
      </c>
      <c r="K2807" s="130"/>
      <c r="L2807" s="305">
        <v>7</v>
      </c>
      <c r="M2807" s="130">
        <v>11200</v>
      </c>
      <c r="N2807" s="130"/>
      <c r="O2807" s="130"/>
      <c r="P2807" s="130"/>
      <c r="Q2807" s="130"/>
      <c r="R2807" s="450"/>
    </row>
    <row r="2808" spans="1:18" s="40" customFormat="1" x14ac:dyDescent="0.2">
      <c r="A2808" s="316" t="s">
        <v>4333</v>
      </c>
      <c r="B2808" s="295" t="s">
        <v>8075</v>
      </c>
      <c r="C2808" s="297" t="s">
        <v>153</v>
      </c>
      <c r="D2808" s="428" t="s">
        <v>3449</v>
      </c>
      <c r="E2808" s="439">
        <v>2800</v>
      </c>
      <c r="F2808" s="449" t="s">
        <v>3622</v>
      </c>
      <c r="G2808" s="297" t="s">
        <v>3623</v>
      </c>
      <c r="H2808" s="297" t="s">
        <v>656</v>
      </c>
      <c r="I2808" s="297" t="s">
        <v>3452</v>
      </c>
      <c r="J2808" s="297" t="s">
        <v>318</v>
      </c>
      <c r="K2808" s="130"/>
      <c r="L2808" s="305">
        <v>1</v>
      </c>
      <c r="M2808" s="130">
        <v>1300</v>
      </c>
      <c r="N2808" s="130">
        <v>5</v>
      </c>
      <c r="O2808" s="130">
        <v>8</v>
      </c>
      <c r="P2808" s="130">
        <v>22400</v>
      </c>
      <c r="Q2808" s="130">
        <v>4</v>
      </c>
      <c r="R2808" s="450">
        <v>12</v>
      </c>
    </row>
    <row r="2809" spans="1:18" s="40" customFormat="1" x14ac:dyDescent="0.2">
      <c r="A2809" s="316" t="s">
        <v>4333</v>
      </c>
      <c r="B2809" s="295" t="s">
        <v>8075</v>
      </c>
      <c r="C2809" s="297" t="s">
        <v>153</v>
      </c>
      <c r="D2809" s="428" t="s">
        <v>3449</v>
      </c>
      <c r="E2809" s="439">
        <v>5300</v>
      </c>
      <c r="F2809" s="449">
        <v>46439693</v>
      </c>
      <c r="G2809" s="297" t="s">
        <v>3624</v>
      </c>
      <c r="H2809" s="297" t="s">
        <v>682</v>
      </c>
      <c r="I2809" s="297" t="s">
        <v>3452</v>
      </c>
      <c r="J2809" s="297" t="s">
        <v>318</v>
      </c>
      <c r="K2809" s="130"/>
      <c r="L2809" s="305">
        <v>7</v>
      </c>
      <c r="M2809" s="130">
        <v>44300</v>
      </c>
      <c r="N2809" s="130"/>
      <c r="O2809" s="130"/>
      <c r="P2809" s="130"/>
      <c r="Q2809" s="130"/>
      <c r="R2809" s="450"/>
    </row>
    <row r="2810" spans="1:18" s="40" customFormat="1" x14ac:dyDescent="0.2">
      <c r="A2810" s="316" t="s">
        <v>4333</v>
      </c>
      <c r="B2810" s="295" t="s">
        <v>8075</v>
      </c>
      <c r="C2810" s="297" t="s">
        <v>153</v>
      </c>
      <c r="D2810" s="428" t="s">
        <v>3449</v>
      </c>
      <c r="E2810" s="439">
        <v>3300</v>
      </c>
      <c r="F2810" s="449">
        <v>47248336</v>
      </c>
      <c r="G2810" s="297" t="s">
        <v>3287</v>
      </c>
      <c r="H2810" s="297" t="s">
        <v>579</v>
      </c>
      <c r="I2810" s="297" t="s">
        <v>334</v>
      </c>
      <c r="J2810" s="297" t="s">
        <v>318</v>
      </c>
      <c r="K2810" s="130">
        <v>1</v>
      </c>
      <c r="L2810" s="305">
        <v>3</v>
      </c>
      <c r="M2810" s="132">
        <v>9900</v>
      </c>
      <c r="N2810" s="130">
        <v>2</v>
      </c>
      <c r="O2810" s="130">
        <v>4</v>
      </c>
      <c r="P2810" s="130">
        <v>13200</v>
      </c>
      <c r="Q2810" s="130">
        <v>4</v>
      </c>
      <c r="R2810" s="450">
        <v>12</v>
      </c>
    </row>
    <row r="2811" spans="1:18" s="40" customFormat="1" x14ac:dyDescent="0.2">
      <c r="A2811" s="316" t="s">
        <v>4333</v>
      </c>
      <c r="B2811" s="295" t="s">
        <v>8075</v>
      </c>
      <c r="C2811" s="297" t="s">
        <v>153</v>
      </c>
      <c r="D2811" s="428" t="s">
        <v>3449</v>
      </c>
      <c r="E2811" s="439">
        <v>1200</v>
      </c>
      <c r="F2811" s="449" t="s">
        <v>3625</v>
      </c>
      <c r="G2811" s="297" t="s">
        <v>3626</v>
      </c>
      <c r="H2811" s="297" t="s">
        <v>579</v>
      </c>
      <c r="I2811" s="297" t="s">
        <v>3452</v>
      </c>
      <c r="J2811" s="297" t="s">
        <v>318</v>
      </c>
      <c r="K2811" s="130">
        <v>2</v>
      </c>
      <c r="L2811" s="305">
        <v>12</v>
      </c>
      <c r="M2811" s="130">
        <v>14400</v>
      </c>
      <c r="N2811" s="130">
        <v>5</v>
      </c>
      <c r="O2811" s="130">
        <v>8</v>
      </c>
      <c r="P2811" s="130">
        <v>9600</v>
      </c>
      <c r="Q2811" s="130">
        <v>4</v>
      </c>
      <c r="R2811" s="450">
        <v>12</v>
      </c>
    </row>
    <row r="2812" spans="1:18" s="40" customFormat="1" x14ac:dyDescent="0.2">
      <c r="A2812" s="316" t="s">
        <v>4333</v>
      </c>
      <c r="B2812" s="295" t="s">
        <v>8075</v>
      </c>
      <c r="C2812" s="297" t="s">
        <v>153</v>
      </c>
      <c r="D2812" s="428" t="s">
        <v>3449</v>
      </c>
      <c r="E2812" s="439">
        <v>1600</v>
      </c>
      <c r="F2812" s="449" t="s">
        <v>3627</v>
      </c>
      <c r="G2812" s="297" t="s">
        <v>3628</v>
      </c>
      <c r="H2812" s="297" t="s">
        <v>2088</v>
      </c>
      <c r="I2812" s="297" t="s">
        <v>3452</v>
      </c>
      <c r="J2812" s="297" t="s">
        <v>318</v>
      </c>
      <c r="K2812" s="130"/>
      <c r="L2812" s="305">
        <v>7</v>
      </c>
      <c r="M2812" s="130">
        <v>19600</v>
      </c>
      <c r="N2812" s="130"/>
      <c r="O2812" s="130"/>
      <c r="P2812" s="130"/>
      <c r="Q2812" s="130"/>
      <c r="R2812" s="450"/>
    </row>
    <row r="2813" spans="1:18" s="40" customFormat="1" x14ac:dyDescent="0.2">
      <c r="A2813" s="316" t="s">
        <v>4333</v>
      </c>
      <c r="B2813" s="295" t="s">
        <v>8075</v>
      </c>
      <c r="C2813" s="297" t="s">
        <v>153</v>
      </c>
      <c r="D2813" s="428" t="s">
        <v>3449</v>
      </c>
      <c r="E2813" s="439">
        <v>2000</v>
      </c>
      <c r="F2813" s="449">
        <v>47233620</v>
      </c>
      <c r="G2813" s="297" t="s">
        <v>3629</v>
      </c>
      <c r="H2813" s="297" t="s">
        <v>648</v>
      </c>
      <c r="I2813" s="297"/>
      <c r="J2813" s="297"/>
      <c r="K2813" s="130">
        <v>4</v>
      </c>
      <c r="L2813" s="305">
        <v>11</v>
      </c>
      <c r="M2813" s="130">
        <v>22000</v>
      </c>
      <c r="N2813" s="130">
        <v>5</v>
      </c>
      <c r="O2813" s="130">
        <v>8</v>
      </c>
      <c r="P2813" s="130">
        <v>16000</v>
      </c>
      <c r="Q2813" s="130">
        <v>4</v>
      </c>
      <c r="R2813" s="450">
        <v>12</v>
      </c>
    </row>
    <row r="2814" spans="1:18" s="40" customFormat="1" x14ac:dyDescent="0.2">
      <c r="A2814" s="316" t="s">
        <v>4333</v>
      </c>
      <c r="B2814" s="295" t="s">
        <v>8075</v>
      </c>
      <c r="C2814" s="297" t="s">
        <v>153</v>
      </c>
      <c r="D2814" s="428" t="s">
        <v>3446</v>
      </c>
      <c r="E2814" s="439">
        <v>1800</v>
      </c>
      <c r="F2814" s="449" t="s">
        <v>3630</v>
      </c>
      <c r="G2814" s="297" t="s">
        <v>3631</v>
      </c>
      <c r="H2814" s="297" t="s">
        <v>586</v>
      </c>
      <c r="I2814" s="297" t="s">
        <v>3452</v>
      </c>
      <c r="J2814" s="297" t="s">
        <v>318</v>
      </c>
      <c r="K2814" s="130">
        <v>2</v>
      </c>
      <c r="L2814" s="305">
        <v>12</v>
      </c>
      <c r="M2814" s="130">
        <v>24000</v>
      </c>
      <c r="N2814" s="130">
        <v>5</v>
      </c>
      <c r="O2814" s="130">
        <v>8</v>
      </c>
      <c r="P2814" s="130">
        <v>14400</v>
      </c>
      <c r="Q2814" s="130">
        <v>4</v>
      </c>
      <c r="R2814" s="450">
        <v>12</v>
      </c>
    </row>
    <row r="2815" spans="1:18" s="40" customFormat="1" x14ac:dyDescent="0.2">
      <c r="A2815" s="316" t="s">
        <v>4333</v>
      </c>
      <c r="B2815" s="295" t="s">
        <v>8075</v>
      </c>
      <c r="C2815" s="297" t="s">
        <v>153</v>
      </c>
      <c r="D2815" s="428" t="s">
        <v>3449</v>
      </c>
      <c r="E2815" s="439">
        <v>2000</v>
      </c>
      <c r="F2815" s="451" t="s">
        <v>3632</v>
      </c>
      <c r="G2815" s="428" t="s">
        <v>3633</v>
      </c>
      <c r="H2815" s="297" t="s">
        <v>648</v>
      </c>
      <c r="I2815" s="297"/>
      <c r="J2815" s="297"/>
      <c r="K2815" s="130">
        <v>4</v>
      </c>
      <c r="L2815" s="305">
        <v>11</v>
      </c>
      <c r="M2815" s="130">
        <v>22000</v>
      </c>
      <c r="N2815" s="130">
        <v>5</v>
      </c>
      <c r="O2815" s="130">
        <v>8</v>
      </c>
      <c r="P2815" s="130">
        <v>16000</v>
      </c>
      <c r="Q2815" s="130">
        <v>4</v>
      </c>
      <c r="R2815" s="450">
        <v>12</v>
      </c>
    </row>
    <row r="2816" spans="1:18" s="40" customFormat="1" x14ac:dyDescent="0.2">
      <c r="A2816" s="316" t="s">
        <v>4333</v>
      </c>
      <c r="B2816" s="295" t="s">
        <v>8075</v>
      </c>
      <c r="C2816" s="297" t="s">
        <v>153</v>
      </c>
      <c r="D2816" s="428" t="s">
        <v>3449</v>
      </c>
      <c r="E2816" s="439">
        <v>1800</v>
      </c>
      <c r="F2816" s="449" t="s">
        <v>3634</v>
      </c>
      <c r="G2816" s="297" t="s">
        <v>3635</v>
      </c>
      <c r="H2816" s="297" t="s">
        <v>590</v>
      </c>
      <c r="I2816" s="297" t="s">
        <v>3452</v>
      </c>
      <c r="J2816" s="297" t="s">
        <v>318</v>
      </c>
      <c r="K2816" s="130">
        <v>2</v>
      </c>
      <c r="L2816" s="305">
        <v>12</v>
      </c>
      <c r="M2816" s="130">
        <v>21600</v>
      </c>
      <c r="N2816" s="130">
        <v>5</v>
      </c>
      <c r="O2816" s="130">
        <v>8</v>
      </c>
      <c r="P2816" s="130">
        <v>14400</v>
      </c>
      <c r="Q2816" s="130">
        <v>4</v>
      </c>
      <c r="R2816" s="450">
        <v>12</v>
      </c>
    </row>
    <row r="2817" spans="1:18" s="40" customFormat="1" x14ac:dyDescent="0.2">
      <c r="A2817" s="316" t="s">
        <v>4333</v>
      </c>
      <c r="B2817" s="295" t="s">
        <v>8075</v>
      </c>
      <c r="C2817" s="297" t="s">
        <v>153</v>
      </c>
      <c r="D2817" s="428" t="s">
        <v>3449</v>
      </c>
      <c r="E2817" s="439">
        <v>3500</v>
      </c>
      <c r="F2817" s="449">
        <v>21565585</v>
      </c>
      <c r="G2817" s="297" t="s">
        <v>3636</v>
      </c>
      <c r="H2817" s="297" t="s">
        <v>590</v>
      </c>
      <c r="I2817" s="297" t="s">
        <v>3452</v>
      </c>
      <c r="J2817" s="297" t="s">
        <v>318</v>
      </c>
      <c r="K2817" s="130">
        <v>3</v>
      </c>
      <c r="L2817" s="305">
        <v>8</v>
      </c>
      <c r="M2817" s="130">
        <v>24200</v>
      </c>
      <c r="N2817" s="130">
        <v>3</v>
      </c>
      <c r="O2817" s="130">
        <v>6</v>
      </c>
      <c r="P2817" s="130">
        <v>21000</v>
      </c>
      <c r="Q2817" s="130">
        <v>4</v>
      </c>
      <c r="R2817" s="450">
        <v>12</v>
      </c>
    </row>
    <row r="2818" spans="1:18" s="40" customFormat="1" x14ac:dyDescent="0.2">
      <c r="A2818" s="316" t="s">
        <v>4333</v>
      </c>
      <c r="B2818" s="295" t="s">
        <v>8075</v>
      </c>
      <c r="C2818" s="297" t="s">
        <v>153</v>
      </c>
      <c r="D2818" s="428" t="s">
        <v>3449</v>
      </c>
      <c r="E2818" s="439">
        <v>2800</v>
      </c>
      <c r="F2818" s="449" t="s">
        <v>3637</v>
      </c>
      <c r="G2818" s="297" t="s">
        <v>3638</v>
      </c>
      <c r="H2818" s="297" t="s">
        <v>679</v>
      </c>
      <c r="I2818" s="297" t="s">
        <v>3452</v>
      </c>
      <c r="J2818" s="297" t="s">
        <v>318</v>
      </c>
      <c r="K2818" s="130"/>
      <c r="L2818" s="305">
        <v>6</v>
      </c>
      <c r="M2818" s="130">
        <v>16800</v>
      </c>
      <c r="N2818" s="130"/>
      <c r="O2818" s="130"/>
      <c r="P2818" s="130"/>
      <c r="Q2818" s="130"/>
      <c r="R2818" s="450"/>
    </row>
    <row r="2819" spans="1:18" s="40" customFormat="1" x14ac:dyDescent="0.2">
      <c r="A2819" s="316" t="s">
        <v>4333</v>
      </c>
      <c r="B2819" s="295" t="s">
        <v>8075</v>
      </c>
      <c r="C2819" s="297" t="s">
        <v>153</v>
      </c>
      <c r="D2819" s="428" t="s">
        <v>3446</v>
      </c>
      <c r="E2819" s="439">
        <v>1600</v>
      </c>
      <c r="F2819" s="449">
        <v>48367030</v>
      </c>
      <c r="G2819" s="297" t="s">
        <v>3639</v>
      </c>
      <c r="H2819" s="297" t="s">
        <v>1351</v>
      </c>
      <c r="I2819" s="297" t="s">
        <v>334</v>
      </c>
      <c r="J2819" s="297" t="s">
        <v>318</v>
      </c>
      <c r="K2819" s="130"/>
      <c r="L2819" s="305">
        <v>1</v>
      </c>
      <c r="M2819" s="130">
        <v>1300</v>
      </c>
      <c r="N2819" s="130"/>
      <c r="O2819" s="130"/>
      <c r="P2819" s="130"/>
      <c r="Q2819" s="130"/>
      <c r="R2819" s="450"/>
    </row>
    <row r="2820" spans="1:18" s="40" customFormat="1" x14ac:dyDescent="0.2">
      <c r="A2820" s="316" t="s">
        <v>4333</v>
      </c>
      <c r="B2820" s="295" t="s">
        <v>8075</v>
      </c>
      <c r="C2820" s="297" t="s">
        <v>153</v>
      </c>
      <c r="D2820" s="428" t="s">
        <v>3446</v>
      </c>
      <c r="E2820" s="439">
        <v>1100</v>
      </c>
      <c r="F2820" s="449" t="s">
        <v>3640</v>
      </c>
      <c r="G2820" s="297" t="s">
        <v>3641</v>
      </c>
      <c r="H2820" s="297" t="s">
        <v>1730</v>
      </c>
      <c r="I2820" s="297" t="s">
        <v>334</v>
      </c>
      <c r="J2820" s="297" t="s">
        <v>318</v>
      </c>
      <c r="K2820" s="130"/>
      <c r="L2820" s="305">
        <v>7</v>
      </c>
      <c r="M2820" s="130">
        <v>17273</v>
      </c>
      <c r="N2820" s="130">
        <v>5</v>
      </c>
      <c r="O2820" s="130">
        <v>8</v>
      </c>
      <c r="P2820" s="130">
        <v>8800</v>
      </c>
      <c r="Q2820" s="130">
        <v>4</v>
      </c>
      <c r="R2820" s="450">
        <v>12</v>
      </c>
    </row>
    <row r="2821" spans="1:18" s="40" customFormat="1" x14ac:dyDescent="0.2">
      <c r="A2821" s="316" t="s">
        <v>4333</v>
      </c>
      <c r="B2821" s="295" t="s">
        <v>8075</v>
      </c>
      <c r="C2821" s="297" t="s">
        <v>153</v>
      </c>
      <c r="D2821" s="428" t="s">
        <v>3449</v>
      </c>
      <c r="E2821" s="439">
        <v>4500</v>
      </c>
      <c r="F2821" s="449">
        <v>70218746</v>
      </c>
      <c r="G2821" s="297" t="s">
        <v>3642</v>
      </c>
      <c r="H2821" s="297" t="s">
        <v>586</v>
      </c>
      <c r="I2821" s="297" t="s">
        <v>3452</v>
      </c>
      <c r="J2821" s="297" t="s">
        <v>318</v>
      </c>
      <c r="K2821" s="130"/>
      <c r="L2821" s="305"/>
      <c r="M2821" s="130"/>
      <c r="N2821" s="130">
        <v>3</v>
      </c>
      <c r="O2821" s="130">
        <v>7</v>
      </c>
      <c r="P2821" s="130">
        <v>31500</v>
      </c>
      <c r="Q2821" s="130">
        <v>4</v>
      </c>
      <c r="R2821" s="450">
        <v>12</v>
      </c>
    </row>
    <row r="2822" spans="1:18" s="40" customFormat="1" x14ac:dyDescent="0.2">
      <c r="A2822" s="316" t="s">
        <v>4333</v>
      </c>
      <c r="B2822" s="295" t="s">
        <v>8075</v>
      </c>
      <c r="C2822" s="297" t="s">
        <v>153</v>
      </c>
      <c r="D2822" s="428" t="s">
        <v>3449</v>
      </c>
      <c r="E2822" s="439">
        <v>4500</v>
      </c>
      <c r="F2822" s="451">
        <v>73435113</v>
      </c>
      <c r="G2822" s="428" t="s">
        <v>3643</v>
      </c>
      <c r="H2822" s="297" t="s">
        <v>586</v>
      </c>
      <c r="I2822" s="297" t="s">
        <v>3452</v>
      </c>
      <c r="J2822" s="297" t="s">
        <v>318</v>
      </c>
      <c r="K2822" s="130"/>
      <c r="L2822" s="305">
        <v>6</v>
      </c>
      <c r="M2822" s="130">
        <v>27000</v>
      </c>
      <c r="N2822" s="130"/>
      <c r="O2822" s="130"/>
      <c r="P2822" s="130"/>
      <c r="Q2822" s="130"/>
      <c r="R2822" s="450"/>
    </row>
    <row r="2823" spans="1:18" s="40" customFormat="1" x14ac:dyDescent="0.2">
      <c r="A2823" s="316" t="s">
        <v>4333</v>
      </c>
      <c r="B2823" s="295" t="s">
        <v>8075</v>
      </c>
      <c r="C2823" s="297" t="s">
        <v>153</v>
      </c>
      <c r="D2823" s="428" t="s">
        <v>3449</v>
      </c>
      <c r="E2823" s="439">
        <v>950</v>
      </c>
      <c r="F2823" s="449">
        <v>44388227</v>
      </c>
      <c r="G2823" s="297" t="s">
        <v>3644</v>
      </c>
      <c r="H2823" s="297" t="s">
        <v>655</v>
      </c>
      <c r="I2823" s="297"/>
      <c r="J2823" s="297"/>
      <c r="K2823" s="130"/>
      <c r="L2823" s="305">
        <v>5</v>
      </c>
      <c r="M2823" s="130">
        <v>7900</v>
      </c>
      <c r="N2823" s="130"/>
      <c r="O2823" s="130"/>
      <c r="P2823" s="130"/>
      <c r="Q2823" s="130"/>
      <c r="R2823" s="450"/>
    </row>
    <row r="2824" spans="1:18" s="40" customFormat="1" x14ac:dyDescent="0.2">
      <c r="A2824" s="316" t="s">
        <v>4333</v>
      </c>
      <c r="B2824" s="295" t="s">
        <v>8075</v>
      </c>
      <c r="C2824" s="297" t="s">
        <v>153</v>
      </c>
      <c r="D2824" s="428" t="s">
        <v>3449</v>
      </c>
      <c r="E2824" s="439">
        <v>1800</v>
      </c>
      <c r="F2824" s="449" t="s">
        <v>3645</v>
      </c>
      <c r="G2824" s="297" t="s">
        <v>3646</v>
      </c>
      <c r="H2824" s="297" t="s">
        <v>579</v>
      </c>
      <c r="I2824" s="297" t="s">
        <v>3452</v>
      </c>
      <c r="J2824" s="297" t="s">
        <v>318</v>
      </c>
      <c r="K2824" s="130">
        <v>2</v>
      </c>
      <c r="L2824" s="305">
        <v>12</v>
      </c>
      <c r="M2824" s="130">
        <v>111600</v>
      </c>
      <c r="N2824" s="130">
        <v>5</v>
      </c>
      <c r="O2824" s="130">
        <v>8</v>
      </c>
      <c r="P2824" s="130">
        <v>14400</v>
      </c>
      <c r="Q2824" s="130">
        <v>4</v>
      </c>
      <c r="R2824" s="450">
        <v>12</v>
      </c>
    </row>
    <row r="2825" spans="1:18" s="40" customFormat="1" x14ac:dyDescent="0.2">
      <c r="A2825" s="316" t="s">
        <v>4333</v>
      </c>
      <c r="B2825" s="295" t="s">
        <v>8075</v>
      </c>
      <c r="C2825" s="297" t="s">
        <v>153</v>
      </c>
      <c r="D2825" s="428" t="s">
        <v>3449</v>
      </c>
      <c r="E2825" s="439">
        <v>3500</v>
      </c>
      <c r="F2825" s="451" t="s">
        <v>3647</v>
      </c>
      <c r="G2825" s="428" t="s">
        <v>3648</v>
      </c>
      <c r="H2825" s="297" t="s">
        <v>586</v>
      </c>
      <c r="I2825" s="297" t="s">
        <v>3452</v>
      </c>
      <c r="J2825" s="297" t="s">
        <v>318</v>
      </c>
      <c r="K2825" s="130">
        <v>4</v>
      </c>
      <c r="L2825" s="305">
        <v>12</v>
      </c>
      <c r="M2825" s="130">
        <v>40500</v>
      </c>
      <c r="N2825" s="130">
        <v>5</v>
      </c>
      <c r="O2825" s="130">
        <v>8</v>
      </c>
      <c r="P2825" s="130">
        <v>28000</v>
      </c>
      <c r="Q2825" s="130">
        <v>4</v>
      </c>
      <c r="R2825" s="450">
        <v>12</v>
      </c>
    </row>
    <row r="2826" spans="1:18" s="40" customFormat="1" x14ac:dyDescent="0.2">
      <c r="A2826" s="316" t="s">
        <v>4333</v>
      </c>
      <c r="B2826" s="295" t="s">
        <v>8075</v>
      </c>
      <c r="C2826" s="297" t="s">
        <v>153</v>
      </c>
      <c r="D2826" s="428" t="s">
        <v>3446</v>
      </c>
      <c r="E2826" s="439">
        <v>1000</v>
      </c>
      <c r="F2826" s="449" t="s">
        <v>3649</v>
      </c>
      <c r="G2826" s="297" t="s">
        <v>3650</v>
      </c>
      <c r="H2826" s="297" t="s">
        <v>736</v>
      </c>
      <c r="I2826" s="297" t="s">
        <v>334</v>
      </c>
      <c r="J2826" s="297" t="s">
        <v>318</v>
      </c>
      <c r="K2826" s="130">
        <v>2</v>
      </c>
      <c r="L2826" s="305">
        <v>12</v>
      </c>
      <c r="M2826" s="130">
        <v>14400</v>
      </c>
      <c r="N2826" s="130">
        <v>5</v>
      </c>
      <c r="O2826" s="130">
        <v>8</v>
      </c>
      <c r="P2826" s="130">
        <v>8000</v>
      </c>
      <c r="Q2826" s="130">
        <v>4</v>
      </c>
      <c r="R2826" s="450">
        <v>12</v>
      </c>
    </row>
    <row r="2827" spans="1:18" s="40" customFormat="1" x14ac:dyDescent="0.2">
      <c r="A2827" s="316" t="s">
        <v>4333</v>
      </c>
      <c r="B2827" s="295" t="s">
        <v>8075</v>
      </c>
      <c r="C2827" s="297" t="s">
        <v>153</v>
      </c>
      <c r="D2827" s="428" t="s">
        <v>3449</v>
      </c>
      <c r="E2827" s="439">
        <v>1600</v>
      </c>
      <c r="F2827" s="449" t="s">
        <v>3651</v>
      </c>
      <c r="G2827" s="297" t="s">
        <v>3652</v>
      </c>
      <c r="H2827" s="297" t="s">
        <v>590</v>
      </c>
      <c r="I2827" s="297" t="s">
        <v>3452</v>
      </c>
      <c r="J2827" s="297" t="s">
        <v>318</v>
      </c>
      <c r="K2827" s="130"/>
      <c r="L2827" s="305">
        <v>7</v>
      </c>
      <c r="M2827" s="130">
        <v>12600</v>
      </c>
      <c r="N2827" s="130">
        <v>5</v>
      </c>
      <c r="O2827" s="130">
        <v>8</v>
      </c>
      <c r="P2827" s="130">
        <v>12800</v>
      </c>
      <c r="Q2827" s="130">
        <v>4</v>
      </c>
      <c r="R2827" s="450">
        <v>12</v>
      </c>
    </row>
    <row r="2828" spans="1:18" s="40" customFormat="1" x14ac:dyDescent="0.2">
      <c r="A2828" s="316" t="s">
        <v>4333</v>
      </c>
      <c r="B2828" s="295" t="s">
        <v>8075</v>
      </c>
      <c r="C2828" s="297" t="s">
        <v>153</v>
      </c>
      <c r="D2828" s="428" t="s">
        <v>3446</v>
      </c>
      <c r="E2828" s="439">
        <v>1300</v>
      </c>
      <c r="F2828" s="449" t="s">
        <v>3653</v>
      </c>
      <c r="G2828" s="297" t="s">
        <v>3654</v>
      </c>
      <c r="H2828" s="297" t="s">
        <v>2127</v>
      </c>
      <c r="I2828" s="297" t="s">
        <v>334</v>
      </c>
      <c r="J2828" s="297" t="s">
        <v>318</v>
      </c>
      <c r="K2828" s="130"/>
      <c r="L2828" s="305">
        <v>11</v>
      </c>
      <c r="M2828" s="130">
        <v>36300</v>
      </c>
      <c r="N2828" s="130"/>
      <c r="O2828" s="130"/>
      <c r="P2828" s="130"/>
      <c r="Q2828" s="130"/>
      <c r="R2828" s="450"/>
    </row>
    <row r="2829" spans="1:18" s="40" customFormat="1" x14ac:dyDescent="0.2">
      <c r="A2829" s="316" t="s">
        <v>4333</v>
      </c>
      <c r="B2829" s="295" t="s">
        <v>8075</v>
      </c>
      <c r="C2829" s="297" t="s">
        <v>153</v>
      </c>
      <c r="D2829" s="428" t="s">
        <v>3446</v>
      </c>
      <c r="E2829" s="439">
        <v>1200</v>
      </c>
      <c r="F2829" s="449" t="s">
        <v>3655</v>
      </c>
      <c r="G2829" s="297" t="s">
        <v>3656</v>
      </c>
      <c r="H2829" s="297" t="s">
        <v>648</v>
      </c>
      <c r="I2829" s="297"/>
      <c r="J2829" s="297"/>
      <c r="K2829" s="130"/>
      <c r="L2829" s="305">
        <v>7</v>
      </c>
      <c r="M2829" s="130">
        <v>19600</v>
      </c>
      <c r="N2829" s="130">
        <v>5</v>
      </c>
      <c r="O2829" s="130">
        <v>8</v>
      </c>
      <c r="P2829" s="130">
        <v>9600</v>
      </c>
      <c r="Q2829" s="130">
        <v>4</v>
      </c>
      <c r="R2829" s="450">
        <v>12</v>
      </c>
    </row>
    <row r="2830" spans="1:18" s="40" customFormat="1" x14ac:dyDescent="0.2">
      <c r="A2830" s="316" t="s">
        <v>4333</v>
      </c>
      <c r="B2830" s="295" t="s">
        <v>8075</v>
      </c>
      <c r="C2830" s="297" t="s">
        <v>153</v>
      </c>
      <c r="D2830" s="428" t="s">
        <v>3449</v>
      </c>
      <c r="E2830" s="439">
        <v>3500</v>
      </c>
      <c r="F2830" s="449">
        <v>46502152</v>
      </c>
      <c r="G2830" s="297" t="s">
        <v>3657</v>
      </c>
      <c r="H2830" s="297" t="s">
        <v>586</v>
      </c>
      <c r="I2830" s="297" t="s">
        <v>3452</v>
      </c>
      <c r="J2830" s="297" t="s">
        <v>318</v>
      </c>
      <c r="K2830" s="130"/>
      <c r="L2830" s="305"/>
      <c r="M2830" s="130"/>
      <c r="N2830" s="130">
        <v>2</v>
      </c>
      <c r="O2830" s="130">
        <v>4</v>
      </c>
      <c r="P2830" s="130">
        <v>15000</v>
      </c>
      <c r="Q2830" s="130">
        <v>4</v>
      </c>
      <c r="R2830" s="450">
        <v>12</v>
      </c>
    </row>
    <row r="2831" spans="1:18" s="40" customFormat="1" x14ac:dyDescent="0.2">
      <c r="A2831" s="316" t="s">
        <v>4333</v>
      </c>
      <c r="B2831" s="295" t="s">
        <v>8075</v>
      </c>
      <c r="C2831" s="297" t="s">
        <v>153</v>
      </c>
      <c r="D2831" s="428" t="s">
        <v>3449</v>
      </c>
      <c r="E2831" s="439">
        <v>1800</v>
      </c>
      <c r="F2831" s="449">
        <v>31174100</v>
      </c>
      <c r="G2831" s="297" t="s">
        <v>3658</v>
      </c>
      <c r="H2831" s="297" t="s">
        <v>586</v>
      </c>
      <c r="I2831" s="297" t="s">
        <v>3452</v>
      </c>
      <c r="J2831" s="297" t="s">
        <v>318</v>
      </c>
      <c r="K2831" s="130"/>
      <c r="L2831" s="305">
        <v>2</v>
      </c>
      <c r="M2831" s="130">
        <v>5300</v>
      </c>
      <c r="N2831" s="130"/>
      <c r="O2831" s="130"/>
      <c r="P2831" s="130"/>
      <c r="Q2831" s="130"/>
      <c r="R2831" s="450"/>
    </row>
    <row r="2832" spans="1:18" s="40" customFormat="1" x14ac:dyDescent="0.2">
      <c r="A2832" s="316" t="s">
        <v>4333</v>
      </c>
      <c r="B2832" s="295" t="s">
        <v>8075</v>
      </c>
      <c r="C2832" s="297" t="s">
        <v>153</v>
      </c>
      <c r="D2832" s="428" t="s">
        <v>3449</v>
      </c>
      <c r="E2832" s="439">
        <v>6500</v>
      </c>
      <c r="F2832" s="451" t="s">
        <v>3659</v>
      </c>
      <c r="G2832" s="428" t="s">
        <v>3660</v>
      </c>
      <c r="H2832" s="297" t="s">
        <v>682</v>
      </c>
      <c r="I2832" s="297" t="s">
        <v>3452</v>
      </c>
      <c r="J2832" s="297" t="s">
        <v>318</v>
      </c>
      <c r="K2832" s="130">
        <v>3</v>
      </c>
      <c r="L2832" s="305">
        <v>9</v>
      </c>
      <c r="M2832" s="130">
        <v>58500</v>
      </c>
      <c r="N2832" s="130"/>
      <c r="O2832" s="130"/>
      <c r="P2832" s="130"/>
      <c r="Q2832" s="130"/>
      <c r="R2832" s="450"/>
    </row>
    <row r="2833" spans="1:18" s="40" customFormat="1" x14ac:dyDescent="0.2">
      <c r="A2833" s="316" t="s">
        <v>4333</v>
      </c>
      <c r="B2833" s="295" t="s">
        <v>8075</v>
      </c>
      <c r="C2833" s="297" t="s">
        <v>153</v>
      </c>
      <c r="D2833" s="428" t="s">
        <v>3449</v>
      </c>
      <c r="E2833" s="439">
        <v>2500</v>
      </c>
      <c r="F2833" s="451" t="s">
        <v>3661</v>
      </c>
      <c r="G2833" s="428" t="s">
        <v>3662</v>
      </c>
      <c r="H2833" s="297" t="s">
        <v>579</v>
      </c>
      <c r="I2833" s="297" t="s">
        <v>3452</v>
      </c>
      <c r="J2833" s="297" t="s">
        <v>318</v>
      </c>
      <c r="K2833" s="130">
        <v>4</v>
      </c>
      <c r="L2833" s="305">
        <v>12</v>
      </c>
      <c r="M2833" s="130">
        <v>30000</v>
      </c>
      <c r="N2833" s="130">
        <v>5</v>
      </c>
      <c r="O2833" s="130">
        <v>8</v>
      </c>
      <c r="P2833" s="130">
        <v>20000</v>
      </c>
      <c r="Q2833" s="130">
        <v>4</v>
      </c>
      <c r="R2833" s="450">
        <v>12</v>
      </c>
    </row>
    <row r="2834" spans="1:18" s="40" customFormat="1" x14ac:dyDescent="0.2">
      <c r="A2834" s="316" t="s">
        <v>4333</v>
      </c>
      <c r="B2834" s="295" t="s">
        <v>8075</v>
      </c>
      <c r="C2834" s="297" t="s">
        <v>153</v>
      </c>
      <c r="D2834" s="428" t="s">
        <v>3449</v>
      </c>
      <c r="E2834" s="439">
        <v>2000</v>
      </c>
      <c r="F2834" s="449">
        <v>45422230</v>
      </c>
      <c r="G2834" s="297" t="s">
        <v>3663</v>
      </c>
      <c r="H2834" s="297" t="s">
        <v>648</v>
      </c>
      <c r="I2834" s="297"/>
      <c r="J2834" s="297"/>
      <c r="K2834" s="130">
        <v>1</v>
      </c>
      <c r="L2834" s="305">
        <v>2</v>
      </c>
      <c r="M2834" s="130">
        <v>4000</v>
      </c>
      <c r="N2834" s="130"/>
      <c r="O2834" s="130"/>
      <c r="P2834" s="130"/>
      <c r="Q2834" s="130"/>
      <c r="R2834" s="450"/>
    </row>
    <row r="2835" spans="1:18" s="40" customFormat="1" x14ac:dyDescent="0.2">
      <c r="A2835" s="316" t="s">
        <v>4333</v>
      </c>
      <c r="B2835" s="295" t="s">
        <v>8075</v>
      </c>
      <c r="C2835" s="297" t="s">
        <v>153</v>
      </c>
      <c r="D2835" s="428" t="s">
        <v>3449</v>
      </c>
      <c r="E2835" s="439">
        <v>2800</v>
      </c>
      <c r="F2835" s="449">
        <v>29671036</v>
      </c>
      <c r="G2835" s="297" t="s">
        <v>1289</v>
      </c>
      <c r="H2835" s="297" t="s">
        <v>679</v>
      </c>
      <c r="I2835" s="297"/>
      <c r="J2835" s="297"/>
      <c r="K2835" s="130"/>
      <c r="L2835" s="305"/>
      <c r="M2835" s="130"/>
      <c r="N2835" s="130">
        <v>1</v>
      </c>
      <c r="O2835" s="130">
        <v>1</v>
      </c>
      <c r="P2835" s="130">
        <v>2800</v>
      </c>
      <c r="Q2835" s="130">
        <v>4</v>
      </c>
      <c r="R2835" s="450">
        <v>12</v>
      </c>
    </row>
    <row r="2836" spans="1:18" s="40" customFormat="1" x14ac:dyDescent="0.2">
      <c r="A2836" s="316" t="s">
        <v>4333</v>
      </c>
      <c r="B2836" s="295" t="s">
        <v>8075</v>
      </c>
      <c r="C2836" s="297" t="s">
        <v>153</v>
      </c>
      <c r="D2836" s="428" t="s">
        <v>3449</v>
      </c>
      <c r="E2836" s="439">
        <v>2800</v>
      </c>
      <c r="F2836" s="449" t="s">
        <v>3664</v>
      </c>
      <c r="G2836" s="297" t="s">
        <v>3665</v>
      </c>
      <c r="H2836" s="297" t="s">
        <v>679</v>
      </c>
      <c r="I2836" s="297" t="s">
        <v>3452</v>
      </c>
      <c r="J2836" s="297" t="s">
        <v>318</v>
      </c>
      <c r="K2836" s="130">
        <v>2</v>
      </c>
      <c r="L2836" s="305">
        <v>12</v>
      </c>
      <c r="M2836" s="130">
        <v>11160</v>
      </c>
      <c r="N2836" s="130">
        <v>5</v>
      </c>
      <c r="O2836" s="130">
        <v>8</v>
      </c>
      <c r="P2836" s="130">
        <v>22400</v>
      </c>
      <c r="Q2836" s="130">
        <v>4</v>
      </c>
      <c r="R2836" s="450">
        <v>12</v>
      </c>
    </row>
    <row r="2837" spans="1:18" s="40" customFormat="1" x14ac:dyDescent="0.2">
      <c r="A2837" s="316" t="s">
        <v>4333</v>
      </c>
      <c r="B2837" s="295" t="s">
        <v>8075</v>
      </c>
      <c r="C2837" s="297" t="s">
        <v>153</v>
      </c>
      <c r="D2837" s="428" t="s">
        <v>3449</v>
      </c>
      <c r="E2837" s="439">
        <v>6500</v>
      </c>
      <c r="F2837" s="451" t="s">
        <v>3666</v>
      </c>
      <c r="G2837" s="428" t="s">
        <v>3667</v>
      </c>
      <c r="H2837" s="297" t="s">
        <v>682</v>
      </c>
      <c r="I2837" s="297" t="s">
        <v>3452</v>
      </c>
      <c r="J2837" s="297" t="s">
        <v>318</v>
      </c>
      <c r="K2837" s="130">
        <v>4</v>
      </c>
      <c r="L2837" s="305">
        <v>12</v>
      </c>
      <c r="M2837" s="130">
        <v>76800</v>
      </c>
      <c r="N2837" s="130">
        <v>5</v>
      </c>
      <c r="O2837" s="130">
        <v>8</v>
      </c>
      <c r="P2837" s="130">
        <v>52000</v>
      </c>
      <c r="Q2837" s="130">
        <v>4</v>
      </c>
      <c r="R2837" s="450">
        <v>12</v>
      </c>
    </row>
    <row r="2838" spans="1:18" s="40" customFormat="1" x14ac:dyDescent="0.2">
      <c r="A2838" s="316" t="s">
        <v>4333</v>
      </c>
      <c r="B2838" s="295" t="s">
        <v>8075</v>
      </c>
      <c r="C2838" s="297" t="s">
        <v>153</v>
      </c>
      <c r="D2838" s="428" t="s">
        <v>3446</v>
      </c>
      <c r="E2838" s="439">
        <v>2000</v>
      </c>
      <c r="F2838" s="449" t="s">
        <v>3668</v>
      </c>
      <c r="G2838" s="297" t="s">
        <v>3669</v>
      </c>
      <c r="H2838" s="297" t="s">
        <v>2127</v>
      </c>
      <c r="I2838" s="297" t="s">
        <v>334</v>
      </c>
      <c r="J2838" s="297" t="s">
        <v>318</v>
      </c>
      <c r="K2838" s="130">
        <v>2</v>
      </c>
      <c r="L2838" s="305">
        <v>7</v>
      </c>
      <c r="M2838" s="130">
        <v>19600</v>
      </c>
      <c r="N2838" s="130">
        <v>5</v>
      </c>
      <c r="O2838" s="130">
        <v>8</v>
      </c>
      <c r="P2838" s="130">
        <v>16000</v>
      </c>
      <c r="Q2838" s="130">
        <v>4</v>
      </c>
      <c r="R2838" s="450">
        <v>12</v>
      </c>
    </row>
    <row r="2839" spans="1:18" s="40" customFormat="1" x14ac:dyDescent="0.2">
      <c r="A2839" s="316" t="s">
        <v>4333</v>
      </c>
      <c r="B2839" s="295" t="s">
        <v>8075</v>
      </c>
      <c r="C2839" s="297" t="s">
        <v>153</v>
      </c>
      <c r="D2839" s="428" t="s">
        <v>3446</v>
      </c>
      <c r="E2839" s="439">
        <v>1800</v>
      </c>
      <c r="F2839" s="449" t="s">
        <v>3670</v>
      </c>
      <c r="G2839" s="297" t="s">
        <v>3671</v>
      </c>
      <c r="H2839" s="297" t="s">
        <v>586</v>
      </c>
      <c r="I2839" s="297" t="s">
        <v>3452</v>
      </c>
      <c r="J2839" s="297" t="s">
        <v>318</v>
      </c>
      <c r="K2839" s="130">
        <v>2</v>
      </c>
      <c r="L2839" s="305">
        <v>12</v>
      </c>
      <c r="M2839" s="130">
        <v>11400</v>
      </c>
      <c r="N2839" s="130">
        <v>5</v>
      </c>
      <c r="O2839" s="130">
        <v>8</v>
      </c>
      <c r="P2839" s="130">
        <v>14400</v>
      </c>
      <c r="Q2839" s="130">
        <v>4</v>
      </c>
      <c r="R2839" s="450">
        <v>12</v>
      </c>
    </row>
    <row r="2840" spans="1:18" s="40" customFormat="1" x14ac:dyDescent="0.2">
      <c r="A2840" s="316" t="s">
        <v>4333</v>
      </c>
      <c r="B2840" s="295" t="s">
        <v>8075</v>
      </c>
      <c r="C2840" s="297" t="s">
        <v>153</v>
      </c>
      <c r="D2840" s="428" t="s">
        <v>3449</v>
      </c>
      <c r="E2840" s="439">
        <v>3500</v>
      </c>
      <c r="F2840" s="449">
        <v>46819864</v>
      </c>
      <c r="G2840" s="297" t="s">
        <v>3672</v>
      </c>
      <c r="H2840" s="297" t="s">
        <v>2088</v>
      </c>
      <c r="I2840" s="297" t="s">
        <v>3452</v>
      </c>
      <c r="J2840" s="297" t="s">
        <v>318</v>
      </c>
      <c r="K2840" s="130"/>
      <c r="L2840" s="305"/>
      <c r="M2840" s="130"/>
      <c r="N2840" s="130">
        <v>3</v>
      </c>
      <c r="O2840" s="130">
        <v>6</v>
      </c>
      <c r="P2840" s="130">
        <v>21000</v>
      </c>
      <c r="Q2840" s="130">
        <v>4</v>
      </c>
      <c r="R2840" s="450">
        <v>12</v>
      </c>
    </row>
    <row r="2841" spans="1:18" s="40" customFormat="1" x14ac:dyDescent="0.2">
      <c r="A2841" s="316" t="s">
        <v>4333</v>
      </c>
      <c r="B2841" s="295" t="s">
        <v>8075</v>
      </c>
      <c r="C2841" s="297" t="s">
        <v>153</v>
      </c>
      <c r="D2841" s="428" t="s">
        <v>3449</v>
      </c>
      <c r="E2841" s="439">
        <v>2800</v>
      </c>
      <c r="F2841" s="449" t="s">
        <v>3673</v>
      </c>
      <c r="G2841" s="297" t="s">
        <v>3674</v>
      </c>
      <c r="H2841" s="297" t="s">
        <v>679</v>
      </c>
      <c r="I2841" s="297" t="s">
        <v>3452</v>
      </c>
      <c r="J2841" s="297" t="s">
        <v>318</v>
      </c>
      <c r="K2841" s="130"/>
      <c r="L2841" s="305">
        <v>7</v>
      </c>
      <c r="M2841" s="130">
        <v>19600</v>
      </c>
      <c r="N2841" s="130">
        <v>3</v>
      </c>
      <c r="O2841" s="130">
        <v>7</v>
      </c>
      <c r="P2841" s="130">
        <v>19600</v>
      </c>
      <c r="Q2841" s="130">
        <v>4</v>
      </c>
      <c r="R2841" s="450">
        <v>12</v>
      </c>
    </row>
    <row r="2842" spans="1:18" s="40" customFormat="1" x14ac:dyDescent="0.2">
      <c r="A2842" s="316" t="s">
        <v>4333</v>
      </c>
      <c r="B2842" s="295" t="s">
        <v>8075</v>
      </c>
      <c r="C2842" s="297" t="s">
        <v>153</v>
      </c>
      <c r="D2842" s="428" t="s">
        <v>3446</v>
      </c>
      <c r="E2842" s="439">
        <v>1300</v>
      </c>
      <c r="F2842" s="449">
        <v>72639945</v>
      </c>
      <c r="G2842" s="297" t="s">
        <v>3675</v>
      </c>
      <c r="H2842" s="297" t="s">
        <v>2127</v>
      </c>
      <c r="I2842" s="297" t="s">
        <v>334</v>
      </c>
      <c r="J2842" s="297" t="s">
        <v>318</v>
      </c>
      <c r="K2842" s="130">
        <v>2</v>
      </c>
      <c r="L2842" s="305">
        <v>12</v>
      </c>
      <c r="M2842" s="130">
        <v>18000</v>
      </c>
      <c r="N2842" s="130"/>
      <c r="O2842" s="130"/>
      <c r="P2842" s="130"/>
      <c r="Q2842" s="130"/>
      <c r="R2842" s="450"/>
    </row>
    <row r="2843" spans="1:18" s="40" customFormat="1" x14ac:dyDescent="0.2">
      <c r="A2843" s="316" t="s">
        <v>4333</v>
      </c>
      <c r="B2843" s="295" t="s">
        <v>8075</v>
      </c>
      <c r="C2843" s="297" t="s">
        <v>153</v>
      </c>
      <c r="D2843" s="428" t="s">
        <v>3449</v>
      </c>
      <c r="E2843" s="439">
        <v>3500</v>
      </c>
      <c r="F2843" s="451" t="s">
        <v>3676</v>
      </c>
      <c r="G2843" s="428" t="s">
        <v>3677</v>
      </c>
      <c r="H2843" s="297" t="s">
        <v>2088</v>
      </c>
      <c r="I2843" s="297" t="s">
        <v>3452</v>
      </c>
      <c r="J2843" s="297" t="s">
        <v>318</v>
      </c>
      <c r="K2843" s="130">
        <v>4</v>
      </c>
      <c r="L2843" s="305">
        <v>12</v>
      </c>
      <c r="M2843" s="130">
        <v>40700</v>
      </c>
      <c r="N2843" s="130">
        <v>5</v>
      </c>
      <c r="O2843" s="130">
        <v>8</v>
      </c>
      <c r="P2843" s="130">
        <v>28000</v>
      </c>
      <c r="Q2843" s="130">
        <v>4</v>
      </c>
      <c r="R2843" s="450">
        <v>12</v>
      </c>
    </row>
    <row r="2844" spans="1:18" s="40" customFormat="1" x14ac:dyDescent="0.2">
      <c r="A2844" s="316" t="s">
        <v>4333</v>
      </c>
      <c r="B2844" s="295" t="s">
        <v>8075</v>
      </c>
      <c r="C2844" s="297" t="s">
        <v>153</v>
      </c>
      <c r="D2844" s="428" t="s">
        <v>3446</v>
      </c>
      <c r="E2844" s="439">
        <v>2800</v>
      </c>
      <c r="F2844" s="449" t="s">
        <v>3678</v>
      </c>
      <c r="G2844" s="297" t="s">
        <v>3679</v>
      </c>
      <c r="H2844" s="297" t="s">
        <v>586</v>
      </c>
      <c r="I2844" s="297" t="s">
        <v>3452</v>
      </c>
      <c r="J2844" s="297" t="s">
        <v>318</v>
      </c>
      <c r="K2844" s="130"/>
      <c r="L2844" s="305">
        <v>1</v>
      </c>
      <c r="M2844" s="130">
        <v>3100</v>
      </c>
      <c r="N2844" s="130">
        <v>5</v>
      </c>
      <c r="O2844" s="130">
        <v>8</v>
      </c>
      <c r="P2844" s="130">
        <v>22400</v>
      </c>
      <c r="Q2844" s="130">
        <v>4</v>
      </c>
      <c r="R2844" s="450">
        <v>12</v>
      </c>
    </row>
    <row r="2845" spans="1:18" s="40" customFormat="1" x14ac:dyDescent="0.2">
      <c r="A2845" s="316" t="s">
        <v>4333</v>
      </c>
      <c r="B2845" s="295" t="s">
        <v>8075</v>
      </c>
      <c r="C2845" s="297" t="s">
        <v>153</v>
      </c>
      <c r="D2845" s="428" t="s">
        <v>3446</v>
      </c>
      <c r="E2845" s="439">
        <v>930</v>
      </c>
      <c r="F2845" s="449" t="s">
        <v>3680</v>
      </c>
      <c r="G2845" s="297" t="s">
        <v>3681</v>
      </c>
      <c r="H2845" s="297" t="s">
        <v>655</v>
      </c>
      <c r="I2845" s="297"/>
      <c r="J2845" s="297"/>
      <c r="K2845" s="130"/>
      <c r="L2845" s="305">
        <v>7</v>
      </c>
      <c r="M2845" s="130">
        <v>7000</v>
      </c>
      <c r="N2845" s="130">
        <v>5</v>
      </c>
      <c r="O2845" s="130">
        <v>8</v>
      </c>
      <c r="P2845" s="130">
        <v>7440</v>
      </c>
      <c r="Q2845" s="130">
        <v>4</v>
      </c>
      <c r="R2845" s="450">
        <v>12</v>
      </c>
    </row>
    <row r="2846" spans="1:18" s="40" customFormat="1" x14ac:dyDescent="0.2">
      <c r="A2846" s="316" t="s">
        <v>4333</v>
      </c>
      <c r="B2846" s="295" t="s">
        <v>8075</v>
      </c>
      <c r="C2846" s="297" t="s">
        <v>153</v>
      </c>
      <c r="D2846" s="428" t="s">
        <v>3446</v>
      </c>
      <c r="E2846" s="439">
        <v>1200</v>
      </c>
      <c r="F2846" s="449" t="s">
        <v>3682</v>
      </c>
      <c r="G2846" s="297" t="s">
        <v>3683</v>
      </c>
      <c r="H2846" s="297" t="s">
        <v>648</v>
      </c>
      <c r="I2846" s="297"/>
      <c r="J2846" s="297"/>
      <c r="K2846" s="130"/>
      <c r="L2846" s="305">
        <v>7</v>
      </c>
      <c r="M2846" s="130">
        <v>14000</v>
      </c>
      <c r="N2846" s="130">
        <v>5</v>
      </c>
      <c r="O2846" s="130">
        <v>8</v>
      </c>
      <c r="P2846" s="130">
        <v>9600</v>
      </c>
      <c r="Q2846" s="130">
        <v>4</v>
      </c>
      <c r="R2846" s="450">
        <v>12</v>
      </c>
    </row>
    <row r="2847" spans="1:18" s="40" customFormat="1" x14ac:dyDescent="0.2">
      <c r="A2847" s="316" t="s">
        <v>4333</v>
      </c>
      <c r="B2847" s="295" t="s">
        <v>8075</v>
      </c>
      <c r="C2847" s="297" t="s">
        <v>153</v>
      </c>
      <c r="D2847" s="428" t="s">
        <v>3449</v>
      </c>
      <c r="E2847" s="439">
        <v>3500</v>
      </c>
      <c r="F2847" s="451" t="s">
        <v>3684</v>
      </c>
      <c r="G2847" s="428" t="s">
        <v>3685</v>
      </c>
      <c r="H2847" s="297" t="s">
        <v>2088</v>
      </c>
      <c r="I2847" s="297" t="s">
        <v>3452</v>
      </c>
      <c r="J2847" s="297" t="s">
        <v>318</v>
      </c>
      <c r="K2847" s="130">
        <v>4</v>
      </c>
      <c r="L2847" s="305">
        <v>12</v>
      </c>
      <c r="M2847" s="130">
        <v>40300</v>
      </c>
      <c r="N2847" s="130">
        <v>5</v>
      </c>
      <c r="O2847" s="130">
        <v>8</v>
      </c>
      <c r="P2847" s="130">
        <v>28000</v>
      </c>
      <c r="Q2847" s="130">
        <v>4</v>
      </c>
      <c r="R2847" s="450">
        <v>12</v>
      </c>
    </row>
    <row r="2848" spans="1:18" s="40" customFormat="1" x14ac:dyDescent="0.2">
      <c r="A2848" s="316" t="s">
        <v>4333</v>
      </c>
      <c r="B2848" s="295" t="s">
        <v>8075</v>
      </c>
      <c r="C2848" s="297" t="s">
        <v>153</v>
      </c>
      <c r="D2848" s="428" t="s">
        <v>3449</v>
      </c>
      <c r="E2848" s="439">
        <v>1800</v>
      </c>
      <c r="F2848" s="449" t="s">
        <v>3686</v>
      </c>
      <c r="G2848" s="297" t="s">
        <v>3687</v>
      </c>
      <c r="H2848" s="297" t="s">
        <v>2088</v>
      </c>
      <c r="I2848" s="297" t="s">
        <v>3452</v>
      </c>
      <c r="J2848" s="297" t="s">
        <v>318</v>
      </c>
      <c r="K2848" s="130">
        <v>2</v>
      </c>
      <c r="L2848" s="305">
        <v>12</v>
      </c>
      <c r="M2848" s="130">
        <v>21600</v>
      </c>
      <c r="N2848" s="130">
        <v>5</v>
      </c>
      <c r="O2848" s="130">
        <v>8</v>
      </c>
      <c r="P2848" s="130">
        <v>14400</v>
      </c>
      <c r="Q2848" s="130">
        <v>4</v>
      </c>
      <c r="R2848" s="450">
        <v>12</v>
      </c>
    </row>
    <row r="2849" spans="1:18" s="40" customFormat="1" x14ac:dyDescent="0.2">
      <c r="A2849" s="316" t="s">
        <v>4333</v>
      </c>
      <c r="B2849" s="295" t="s">
        <v>8075</v>
      </c>
      <c r="C2849" s="297" t="s">
        <v>153</v>
      </c>
      <c r="D2849" s="428" t="s">
        <v>3449</v>
      </c>
      <c r="E2849" s="439">
        <v>3500</v>
      </c>
      <c r="F2849" s="451" t="s">
        <v>3688</v>
      </c>
      <c r="G2849" s="428" t="s">
        <v>3689</v>
      </c>
      <c r="H2849" s="297" t="s">
        <v>656</v>
      </c>
      <c r="I2849" s="297" t="s">
        <v>3452</v>
      </c>
      <c r="J2849" s="297" t="s">
        <v>318</v>
      </c>
      <c r="K2849" s="130">
        <v>4</v>
      </c>
      <c r="L2849" s="305">
        <v>12</v>
      </c>
      <c r="M2849" s="130">
        <v>40700</v>
      </c>
      <c r="N2849" s="130">
        <v>2</v>
      </c>
      <c r="O2849" s="130">
        <v>4</v>
      </c>
      <c r="P2849" s="130">
        <v>14000</v>
      </c>
      <c r="Q2849" s="130">
        <v>4</v>
      </c>
      <c r="R2849" s="450">
        <v>12</v>
      </c>
    </row>
    <row r="2850" spans="1:18" s="40" customFormat="1" x14ac:dyDescent="0.2">
      <c r="A2850" s="316" t="s">
        <v>4333</v>
      </c>
      <c r="B2850" s="295" t="s">
        <v>8075</v>
      </c>
      <c r="C2850" s="297" t="s">
        <v>153</v>
      </c>
      <c r="D2850" s="428" t="s">
        <v>3449</v>
      </c>
      <c r="E2850" s="439">
        <v>4500</v>
      </c>
      <c r="F2850" s="449" t="s">
        <v>3690</v>
      </c>
      <c r="G2850" s="297" t="s">
        <v>3691</v>
      </c>
      <c r="H2850" s="297" t="s">
        <v>586</v>
      </c>
      <c r="I2850" s="297" t="s">
        <v>3452</v>
      </c>
      <c r="J2850" s="297" t="s">
        <v>318</v>
      </c>
      <c r="K2850" s="130"/>
      <c r="L2850" s="305">
        <v>2</v>
      </c>
      <c r="M2850" s="130">
        <v>9000</v>
      </c>
      <c r="N2850" s="130"/>
      <c r="O2850" s="130"/>
      <c r="P2850" s="130"/>
      <c r="Q2850" s="130"/>
      <c r="R2850" s="450"/>
    </row>
    <row r="2851" spans="1:18" s="40" customFormat="1" x14ac:dyDescent="0.2">
      <c r="A2851" s="316" t="s">
        <v>4333</v>
      </c>
      <c r="B2851" s="295" t="s">
        <v>8075</v>
      </c>
      <c r="C2851" s="297" t="s">
        <v>153</v>
      </c>
      <c r="D2851" s="428" t="s">
        <v>3449</v>
      </c>
      <c r="E2851" s="439">
        <v>3300</v>
      </c>
      <c r="F2851" s="449" t="s">
        <v>3692</v>
      </c>
      <c r="G2851" s="297" t="s">
        <v>3693</v>
      </c>
      <c r="H2851" s="297" t="s">
        <v>2175</v>
      </c>
      <c r="I2851" s="297" t="s">
        <v>3452</v>
      </c>
      <c r="J2851" s="297" t="s">
        <v>318</v>
      </c>
      <c r="K2851" s="130">
        <v>4</v>
      </c>
      <c r="L2851" s="305">
        <v>10</v>
      </c>
      <c r="M2851" s="130">
        <v>33000</v>
      </c>
      <c r="N2851" s="130">
        <v>2</v>
      </c>
      <c r="O2851" s="130">
        <v>5</v>
      </c>
      <c r="P2851" s="130">
        <v>16500</v>
      </c>
      <c r="Q2851" s="130">
        <v>4</v>
      </c>
      <c r="R2851" s="450">
        <v>12</v>
      </c>
    </row>
    <row r="2852" spans="1:18" s="40" customFormat="1" x14ac:dyDescent="0.2">
      <c r="A2852" s="316" t="s">
        <v>4333</v>
      </c>
      <c r="B2852" s="295" t="s">
        <v>8075</v>
      </c>
      <c r="C2852" s="297" t="s">
        <v>153</v>
      </c>
      <c r="D2852" s="428" t="s">
        <v>3449</v>
      </c>
      <c r="E2852" s="439">
        <v>2800</v>
      </c>
      <c r="F2852" s="449" t="s">
        <v>3694</v>
      </c>
      <c r="G2852" s="297" t="s">
        <v>3695</v>
      </c>
      <c r="H2852" s="297" t="s">
        <v>679</v>
      </c>
      <c r="I2852" s="297" t="s">
        <v>3452</v>
      </c>
      <c r="J2852" s="297" t="s">
        <v>318</v>
      </c>
      <c r="K2852" s="130"/>
      <c r="L2852" s="305">
        <v>7</v>
      </c>
      <c r="M2852" s="130">
        <v>19600</v>
      </c>
      <c r="N2852" s="130"/>
      <c r="O2852" s="130"/>
      <c r="P2852" s="130"/>
      <c r="Q2852" s="130"/>
      <c r="R2852" s="450"/>
    </row>
    <row r="2853" spans="1:18" s="40" customFormat="1" x14ac:dyDescent="0.2">
      <c r="A2853" s="316" t="s">
        <v>4333</v>
      </c>
      <c r="B2853" s="295" t="s">
        <v>8075</v>
      </c>
      <c r="C2853" s="297" t="s">
        <v>153</v>
      </c>
      <c r="D2853" s="428" t="s">
        <v>3446</v>
      </c>
      <c r="E2853" s="439">
        <v>930</v>
      </c>
      <c r="F2853" s="449" t="s">
        <v>3696</v>
      </c>
      <c r="G2853" s="297" t="s">
        <v>3697</v>
      </c>
      <c r="H2853" s="297" t="s">
        <v>655</v>
      </c>
      <c r="I2853" s="297"/>
      <c r="J2853" s="297"/>
      <c r="K2853" s="130"/>
      <c r="L2853" s="305">
        <v>3</v>
      </c>
      <c r="M2853" s="130">
        <v>5400</v>
      </c>
      <c r="N2853" s="130">
        <v>5</v>
      </c>
      <c r="O2853" s="130">
        <v>8</v>
      </c>
      <c r="P2853" s="130">
        <v>7440</v>
      </c>
      <c r="Q2853" s="130">
        <v>4</v>
      </c>
      <c r="R2853" s="450">
        <v>12</v>
      </c>
    </row>
    <row r="2854" spans="1:18" s="40" customFormat="1" x14ac:dyDescent="0.2">
      <c r="A2854" s="316" t="s">
        <v>4333</v>
      </c>
      <c r="B2854" s="295" t="s">
        <v>8075</v>
      </c>
      <c r="C2854" s="297" t="s">
        <v>153</v>
      </c>
      <c r="D2854" s="428" t="s">
        <v>3449</v>
      </c>
      <c r="E2854" s="439">
        <v>2000</v>
      </c>
      <c r="F2854" s="451" t="s">
        <v>3698</v>
      </c>
      <c r="G2854" s="428" t="s">
        <v>3699</v>
      </c>
      <c r="H2854" s="297" t="s">
        <v>648</v>
      </c>
      <c r="I2854" s="297"/>
      <c r="J2854" s="297"/>
      <c r="K2854" s="130">
        <v>4</v>
      </c>
      <c r="L2854" s="305">
        <v>12</v>
      </c>
      <c r="M2854" s="130">
        <v>23000</v>
      </c>
      <c r="N2854" s="130">
        <v>5</v>
      </c>
      <c r="O2854" s="130">
        <v>8</v>
      </c>
      <c r="P2854" s="130">
        <v>1600</v>
      </c>
      <c r="Q2854" s="130">
        <v>4</v>
      </c>
      <c r="R2854" s="450">
        <v>12</v>
      </c>
    </row>
    <row r="2855" spans="1:18" s="40" customFormat="1" x14ac:dyDescent="0.2">
      <c r="A2855" s="316" t="s">
        <v>4333</v>
      </c>
      <c r="B2855" s="295" t="s">
        <v>8075</v>
      </c>
      <c r="C2855" s="297" t="s">
        <v>153</v>
      </c>
      <c r="D2855" s="428" t="s">
        <v>3449</v>
      </c>
      <c r="E2855" s="439">
        <v>2800</v>
      </c>
      <c r="F2855" s="449" t="s">
        <v>3700</v>
      </c>
      <c r="G2855" s="297" t="s">
        <v>3701</v>
      </c>
      <c r="H2855" s="297" t="s">
        <v>679</v>
      </c>
      <c r="I2855" s="297" t="s">
        <v>3452</v>
      </c>
      <c r="J2855" s="297" t="s">
        <v>318</v>
      </c>
      <c r="K2855" s="130"/>
      <c r="L2855" s="305">
        <v>11</v>
      </c>
      <c r="M2855" s="130">
        <v>36300</v>
      </c>
      <c r="N2855" s="130">
        <v>2</v>
      </c>
      <c r="O2855" s="130">
        <v>4</v>
      </c>
      <c r="P2855" s="130">
        <v>11200</v>
      </c>
      <c r="Q2855" s="130">
        <v>4</v>
      </c>
      <c r="R2855" s="450">
        <v>12</v>
      </c>
    </row>
    <row r="2856" spans="1:18" s="40" customFormat="1" x14ac:dyDescent="0.2">
      <c r="A2856" s="316" t="s">
        <v>4333</v>
      </c>
      <c r="B2856" s="295" t="s">
        <v>8075</v>
      </c>
      <c r="C2856" s="297" t="s">
        <v>153</v>
      </c>
      <c r="D2856" s="428" t="s">
        <v>3446</v>
      </c>
      <c r="E2856" s="439">
        <v>950</v>
      </c>
      <c r="F2856" s="449" t="s">
        <v>3702</v>
      </c>
      <c r="G2856" s="297" t="s">
        <v>3703</v>
      </c>
      <c r="H2856" s="297" t="s">
        <v>655</v>
      </c>
      <c r="I2856" s="297"/>
      <c r="J2856" s="297"/>
      <c r="K2856" s="130"/>
      <c r="L2856" s="305">
        <v>7</v>
      </c>
      <c r="M2856" s="130">
        <v>7700</v>
      </c>
      <c r="N2856" s="130">
        <v>5</v>
      </c>
      <c r="O2856" s="130">
        <v>8</v>
      </c>
      <c r="P2856" s="130">
        <v>7600</v>
      </c>
      <c r="Q2856" s="130">
        <v>4</v>
      </c>
      <c r="R2856" s="450">
        <v>12</v>
      </c>
    </row>
    <row r="2857" spans="1:18" s="40" customFormat="1" x14ac:dyDescent="0.2">
      <c r="A2857" s="316" t="s">
        <v>4333</v>
      </c>
      <c r="B2857" s="295" t="s">
        <v>8075</v>
      </c>
      <c r="C2857" s="297" t="s">
        <v>153</v>
      </c>
      <c r="D2857" s="428" t="s">
        <v>3449</v>
      </c>
      <c r="E2857" s="439">
        <v>3500</v>
      </c>
      <c r="F2857" s="451" t="s">
        <v>3704</v>
      </c>
      <c r="G2857" s="428" t="s">
        <v>3705</v>
      </c>
      <c r="H2857" s="297" t="s">
        <v>2088</v>
      </c>
      <c r="I2857" s="297" t="s">
        <v>3452</v>
      </c>
      <c r="J2857" s="297" t="s">
        <v>318</v>
      </c>
      <c r="K2857" s="130">
        <v>4</v>
      </c>
      <c r="L2857" s="305">
        <v>12</v>
      </c>
      <c r="M2857" s="130">
        <v>40700</v>
      </c>
      <c r="N2857" s="130">
        <v>1</v>
      </c>
      <c r="O2857" s="130">
        <v>2</v>
      </c>
      <c r="P2857" s="130">
        <v>7000</v>
      </c>
      <c r="Q2857" s="130">
        <v>4</v>
      </c>
      <c r="R2857" s="450">
        <v>12</v>
      </c>
    </row>
    <row r="2858" spans="1:18" s="40" customFormat="1" x14ac:dyDescent="0.2">
      <c r="A2858" s="316" t="s">
        <v>4333</v>
      </c>
      <c r="B2858" s="295" t="s">
        <v>8075</v>
      </c>
      <c r="C2858" s="297" t="s">
        <v>153</v>
      </c>
      <c r="D2858" s="428" t="s">
        <v>3449</v>
      </c>
      <c r="E2858" s="439">
        <v>6000</v>
      </c>
      <c r="F2858" s="449">
        <v>46439049</v>
      </c>
      <c r="G2858" s="297" t="s">
        <v>3706</v>
      </c>
      <c r="H2858" s="297" t="s">
        <v>586</v>
      </c>
      <c r="I2858" s="297" t="s">
        <v>3452</v>
      </c>
      <c r="J2858" s="297" t="s">
        <v>318</v>
      </c>
      <c r="K2858" s="130"/>
      <c r="L2858" s="305">
        <v>3</v>
      </c>
      <c r="M2858" s="130">
        <v>18000</v>
      </c>
      <c r="N2858" s="130">
        <v>5</v>
      </c>
      <c r="O2858" s="130">
        <v>8</v>
      </c>
      <c r="P2858" s="130">
        <v>48000</v>
      </c>
      <c r="Q2858" s="130">
        <v>4</v>
      </c>
      <c r="R2858" s="450">
        <v>12</v>
      </c>
    </row>
    <row r="2859" spans="1:18" s="40" customFormat="1" x14ac:dyDescent="0.2">
      <c r="A2859" s="316" t="s">
        <v>4333</v>
      </c>
      <c r="B2859" s="295" t="s">
        <v>8075</v>
      </c>
      <c r="C2859" s="297" t="s">
        <v>153</v>
      </c>
      <c r="D2859" s="428" t="s">
        <v>3449</v>
      </c>
      <c r="E2859" s="439">
        <v>2000</v>
      </c>
      <c r="F2859" s="449">
        <v>32166840</v>
      </c>
      <c r="G2859" s="297" t="s">
        <v>3707</v>
      </c>
      <c r="H2859" s="297" t="s">
        <v>3708</v>
      </c>
      <c r="I2859" s="297"/>
      <c r="J2859" s="297"/>
      <c r="K2859" s="130"/>
      <c r="L2859" s="305"/>
      <c r="M2859" s="130"/>
      <c r="N2859" s="130">
        <v>1</v>
      </c>
      <c r="O2859" s="130">
        <v>1</v>
      </c>
      <c r="P2859" s="130">
        <v>2000</v>
      </c>
      <c r="Q2859" s="130">
        <v>4</v>
      </c>
      <c r="R2859" s="450">
        <v>12</v>
      </c>
    </row>
    <row r="2860" spans="1:18" s="40" customFormat="1" x14ac:dyDescent="0.2">
      <c r="A2860" s="316" t="s">
        <v>4333</v>
      </c>
      <c r="B2860" s="295" t="s">
        <v>8075</v>
      </c>
      <c r="C2860" s="297" t="s">
        <v>153</v>
      </c>
      <c r="D2860" s="428" t="s">
        <v>3449</v>
      </c>
      <c r="E2860" s="439">
        <v>3000</v>
      </c>
      <c r="F2860" s="451" t="s">
        <v>3709</v>
      </c>
      <c r="G2860" s="428" t="s">
        <v>3710</v>
      </c>
      <c r="H2860" s="297" t="s">
        <v>3620</v>
      </c>
      <c r="I2860" s="297" t="s">
        <v>3452</v>
      </c>
      <c r="J2860" s="297" t="s">
        <v>318</v>
      </c>
      <c r="K2860" s="130"/>
      <c r="L2860" s="305">
        <v>8</v>
      </c>
      <c r="M2860" s="130">
        <v>24000</v>
      </c>
      <c r="N2860" s="130">
        <v>3</v>
      </c>
      <c r="O2860" s="130">
        <v>7</v>
      </c>
      <c r="P2860" s="130">
        <v>21000</v>
      </c>
      <c r="Q2860" s="130">
        <v>4</v>
      </c>
      <c r="R2860" s="450">
        <v>12</v>
      </c>
    </row>
    <row r="2861" spans="1:18" s="40" customFormat="1" x14ac:dyDescent="0.2">
      <c r="A2861" s="316" t="s">
        <v>4333</v>
      </c>
      <c r="B2861" s="295" t="s">
        <v>8075</v>
      </c>
      <c r="C2861" s="297" t="s">
        <v>153</v>
      </c>
      <c r="D2861" s="428" t="s">
        <v>3449</v>
      </c>
      <c r="E2861" s="439">
        <v>2000</v>
      </c>
      <c r="F2861" s="449">
        <v>41553912</v>
      </c>
      <c r="G2861" s="297" t="s">
        <v>3711</v>
      </c>
      <c r="H2861" s="297" t="s">
        <v>3708</v>
      </c>
      <c r="I2861" s="297"/>
      <c r="J2861" s="297"/>
      <c r="K2861" s="130"/>
      <c r="L2861" s="305"/>
      <c r="M2861" s="130"/>
      <c r="N2861" s="130">
        <v>1</v>
      </c>
      <c r="O2861" s="130">
        <v>1</v>
      </c>
      <c r="P2861" s="130">
        <v>2000</v>
      </c>
      <c r="Q2861" s="130">
        <v>4</v>
      </c>
      <c r="R2861" s="450">
        <v>12</v>
      </c>
    </row>
    <row r="2862" spans="1:18" s="40" customFormat="1" x14ac:dyDescent="0.2">
      <c r="A2862" s="316" t="s">
        <v>4333</v>
      </c>
      <c r="B2862" s="295" t="s">
        <v>8075</v>
      </c>
      <c r="C2862" s="297" t="s">
        <v>153</v>
      </c>
      <c r="D2862" s="428" t="s">
        <v>3449</v>
      </c>
      <c r="E2862" s="439">
        <v>2800</v>
      </c>
      <c r="F2862" s="449" t="s">
        <v>3712</v>
      </c>
      <c r="G2862" s="297" t="s">
        <v>3713</v>
      </c>
      <c r="H2862" s="297" t="s">
        <v>2175</v>
      </c>
      <c r="I2862" s="297" t="s">
        <v>3452</v>
      </c>
      <c r="J2862" s="297" t="s">
        <v>318</v>
      </c>
      <c r="K2862" s="130">
        <v>2</v>
      </c>
      <c r="L2862" s="305">
        <v>12</v>
      </c>
      <c r="M2862" s="130">
        <v>24000</v>
      </c>
      <c r="N2862" s="130">
        <v>3</v>
      </c>
      <c r="O2862" s="130">
        <v>7</v>
      </c>
      <c r="P2862" s="130">
        <v>19600</v>
      </c>
      <c r="Q2862" s="130">
        <v>4</v>
      </c>
      <c r="R2862" s="450">
        <v>12</v>
      </c>
    </row>
    <row r="2863" spans="1:18" s="40" customFormat="1" x14ac:dyDescent="0.2">
      <c r="A2863" s="316" t="s">
        <v>4333</v>
      </c>
      <c r="B2863" s="295" t="s">
        <v>8075</v>
      </c>
      <c r="C2863" s="297" t="s">
        <v>153</v>
      </c>
      <c r="D2863" s="428" t="s">
        <v>3449</v>
      </c>
      <c r="E2863" s="439">
        <v>3300</v>
      </c>
      <c r="F2863" s="449">
        <v>47541958</v>
      </c>
      <c r="G2863" s="297" t="s">
        <v>3714</v>
      </c>
      <c r="H2863" s="297" t="s">
        <v>579</v>
      </c>
      <c r="I2863" s="297" t="s">
        <v>334</v>
      </c>
      <c r="J2863" s="297" t="s">
        <v>318</v>
      </c>
      <c r="K2863" s="130">
        <v>1</v>
      </c>
      <c r="L2863" s="305">
        <v>3</v>
      </c>
      <c r="M2863" s="132">
        <v>9900</v>
      </c>
      <c r="N2863" s="130">
        <v>5</v>
      </c>
      <c r="O2863" s="130">
        <v>8</v>
      </c>
      <c r="P2863" s="130">
        <v>26400</v>
      </c>
      <c r="Q2863" s="130">
        <v>4</v>
      </c>
      <c r="R2863" s="450">
        <v>12</v>
      </c>
    </row>
    <row r="2864" spans="1:18" s="40" customFormat="1" x14ac:dyDescent="0.2">
      <c r="A2864" s="316" t="s">
        <v>4333</v>
      </c>
      <c r="B2864" s="295" t="s">
        <v>8075</v>
      </c>
      <c r="C2864" s="297" t="s">
        <v>153</v>
      </c>
      <c r="D2864" s="428" t="s">
        <v>3446</v>
      </c>
      <c r="E2864" s="439">
        <v>1500</v>
      </c>
      <c r="F2864" s="449" t="s">
        <v>3715</v>
      </c>
      <c r="G2864" s="297" t="s">
        <v>3716</v>
      </c>
      <c r="H2864" s="297" t="s">
        <v>1647</v>
      </c>
      <c r="I2864" s="297"/>
      <c r="J2864" s="297"/>
      <c r="K2864" s="130">
        <v>2</v>
      </c>
      <c r="L2864" s="305">
        <v>12</v>
      </c>
      <c r="M2864" s="130">
        <v>12000</v>
      </c>
      <c r="N2864" s="130">
        <v>5</v>
      </c>
      <c r="O2864" s="130">
        <v>8</v>
      </c>
      <c r="P2864" s="130">
        <v>12000</v>
      </c>
      <c r="Q2864" s="130">
        <v>4</v>
      </c>
      <c r="R2864" s="450">
        <v>12</v>
      </c>
    </row>
    <row r="2865" spans="1:18" s="40" customFormat="1" x14ac:dyDescent="0.2">
      <c r="A2865" s="316" t="s">
        <v>4333</v>
      </c>
      <c r="B2865" s="295" t="s">
        <v>8075</v>
      </c>
      <c r="C2865" s="297" t="s">
        <v>153</v>
      </c>
      <c r="D2865" s="428" t="s">
        <v>3449</v>
      </c>
      <c r="E2865" s="439">
        <v>3100</v>
      </c>
      <c r="F2865" s="451">
        <v>10439825</v>
      </c>
      <c r="G2865" s="428" t="s">
        <v>3717</v>
      </c>
      <c r="H2865" s="428" t="s">
        <v>682</v>
      </c>
      <c r="I2865" s="297" t="s">
        <v>3452</v>
      </c>
      <c r="J2865" s="297" t="s">
        <v>318</v>
      </c>
      <c r="K2865" s="130"/>
      <c r="L2865" s="305">
        <v>5</v>
      </c>
      <c r="M2865" s="130">
        <v>7100</v>
      </c>
      <c r="N2865" s="130">
        <v>2</v>
      </c>
      <c r="O2865" s="130">
        <v>5</v>
      </c>
      <c r="P2865" s="130">
        <v>45000</v>
      </c>
      <c r="Q2865" s="130">
        <v>4</v>
      </c>
      <c r="R2865" s="450">
        <v>12</v>
      </c>
    </row>
    <row r="2866" spans="1:18" s="40" customFormat="1" x14ac:dyDescent="0.2">
      <c r="A2866" s="316" t="s">
        <v>4333</v>
      </c>
      <c r="B2866" s="295" t="s">
        <v>8075</v>
      </c>
      <c r="C2866" s="297" t="s">
        <v>153</v>
      </c>
      <c r="D2866" s="428" t="s">
        <v>3449</v>
      </c>
      <c r="E2866" s="439">
        <v>4500</v>
      </c>
      <c r="F2866" s="451">
        <v>70753647</v>
      </c>
      <c r="G2866" s="428" t="s">
        <v>3718</v>
      </c>
      <c r="H2866" s="297" t="s">
        <v>586</v>
      </c>
      <c r="I2866" s="297" t="s">
        <v>3452</v>
      </c>
      <c r="J2866" s="297" t="s">
        <v>318</v>
      </c>
      <c r="K2866" s="130"/>
      <c r="L2866" s="305">
        <v>6</v>
      </c>
      <c r="M2866" s="130">
        <v>27000</v>
      </c>
      <c r="N2866" s="130">
        <v>2</v>
      </c>
      <c r="O2866" s="130">
        <v>5</v>
      </c>
      <c r="P2866" s="130">
        <v>22500</v>
      </c>
      <c r="Q2866" s="130">
        <v>4</v>
      </c>
      <c r="R2866" s="450">
        <v>12</v>
      </c>
    </row>
    <row r="2867" spans="1:18" s="40" customFormat="1" x14ac:dyDescent="0.2">
      <c r="A2867" s="316" t="s">
        <v>4333</v>
      </c>
      <c r="B2867" s="295" t="s">
        <v>8075</v>
      </c>
      <c r="C2867" s="297" t="s">
        <v>153</v>
      </c>
      <c r="D2867" s="428" t="s">
        <v>3449</v>
      </c>
      <c r="E2867" s="439">
        <v>1000</v>
      </c>
      <c r="F2867" s="449" t="s">
        <v>3719</v>
      </c>
      <c r="G2867" s="297" t="s">
        <v>3720</v>
      </c>
      <c r="H2867" s="297" t="s">
        <v>579</v>
      </c>
      <c r="I2867" s="297" t="s">
        <v>3452</v>
      </c>
      <c r="J2867" s="297" t="s">
        <v>318</v>
      </c>
      <c r="K2867" s="130">
        <v>2</v>
      </c>
      <c r="L2867" s="305">
        <v>12</v>
      </c>
      <c r="M2867" s="130">
        <v>21600</v>
      </c>
      <c r="N2867" s="130">
        <v>5</v>
      </c>
      <c r="O2867" s="130">
        <v>8</v>
      </c>
      <c r="P2867" s="130">
        <v>8000</v>
      </c>
      <c r="Q2867" s="130">
        <v>4</v>
      </c>
      <c r="R2867" s="450">
        <v>12</v>
      </c>
    </row>
    <row r="2868" spans="1:18" s="40" customFormat="1" x14ac:dyDescent="0.2">
      <c r="A2868" s="316" t="s">
        <v>4333</v>
      </c>
      <c r="B2868" s="295" t="s">
        <v>8075</v>
      </c>
      <c r="C2868" s="297" t="s">
        <v>153</v>
      </c>
      <c r="D2868" s="428" t="s">
        <v>3449</v>
      </c>
      <c r="E2868" s="439">
        <v>5300</v>
      </c>
      <c r="F2868" s="449">
        <v>41970503</v>
      </c>
      <c r="G2868" s="297" t="s">
        <v>3721</v>
      </c>
      <c r="H2868" s="297" t="s">
        <v>682</v>
      </c>
      <c r="I2868" s="297" t="s">
        <v>3452</v>
      </c>
      <c r="J2868" s="297" t="s">
        <v>318</v>
      </c>
      <c r="K2868" s="130"/>
      <c r="L2868" s="305">
        <v>3</v>
      </c>
      <c r="M2868" s="130">
        <v>17100</v>
      </c>
      <c r="N2868" s="130"/>
      <c r="O2868" s="130"/>
      <c r="P2868" s="130"/>
      <c r="Q2868" s="130"/>
      <c r="R2868" s="450"/>
    </row>
    <row r="2869" spans="1:18" s="40" customFormat="1" x14ac:dyDescent="0.2">
      <c r="A2869" s="316" t="s">
        <v>4333</v>
      </c>
      <c r="B2869" s="295" t="s">
        <v>8075</v>
      </c>
      <c r="C2869" s="297" t="s">
        <v>153</v>
      </c>
      <c r="D2869" s="428" t="s">
        <v>3449</v>
      </c>
      <c r="E2869" s="439">
        <v>9000</v>
      </c>
      <c r="F2869" s="451" t="s">
        <v>3325</v>
      </c>
      <c r="G2869" s="428" t="s">
        <v>3326</v>
      </c>
      <c r="H2869" s="297" t="s">
        <v>682</v>
      </c>
      <c r="I2869" s="297" t="s">
        <v>3452</v>
      </c>
      <c r="J2869" s="297" t="s">
        <v>318</v>
      </c>
      <c r="K2869" s="130"/>
      <c r="L2869" s="305">
        <v>4</v>
      </c>
      <c r="M2869" s="130">
        <v>31000</v>
      </c>
      <c r="N2869" s="130">
        <v>2</v>
      </c>
      <c r="O2869" s="130">
        <v>3</v>
      </c>
      <c r="P2869" s="130">
        <v>27000</v>
      </c>
      <c r="Q2869" s="130">
        <v>4</v>
      </c>
      <c r="R2869" s="450">
        <v>12</v>
      </c>
    </row>
    <row r="2870" spans="1:18" s="40" customFormat="1" x14ac:dyDescent="0.2">
      <c r="A2870" s="316" t="s">
        <v>4333</v>
      </c>
      <c r="B2870" s="295" t="s">
        <v>8075</v>
      </c>
      <c r="C2870" s="297" t="s">
        <v>153</v>
      </c>
      <c r="D2870" s="428" t="s">
        <v>3449</v>
      </c>
      <c r="E2870" s="439">
        <v>2000</v>
      </c>
      <c r="F2870" s="449" t="s">
        <v>3722</v>
      </c>
      <c r="G2870" s="297" t="s">
        <v>3723</v>
      </c>
      <c r="H2870" s="297" t="s">
        <v>590</v>
      </c>
      <c r="I2870" s="297" t="s">
        <v>3452</v>
      </c>
      <c r="J2870" s="297" t="s">
        <v>318</v>
      </c>
      <c r="K2870" s="305">
        <v>1</v>
      </c>
      <c r="L2870" s="305">
        <v>1</v>
      </c>
      <c r="M2870" s="130">
        <v>1800</v>
      </c>
      <c r="N2870" s="130">
        <v>5</v>
      </c>
      <c r="O2870" s="130">
        <v>8</v>
      </c>
      <c r="P2870" s="130">
        <v>16000</v>
      </c>
      <c r="Q2870" s="130">
        <v>4</v>
      </c>
      <c r="R2870" s="450">
        <v>12</v>
      </c>
    </row>
    <row r="2871" spans="1:18" s="40" customFormat="1" x14ac:dyDescent="0.2">
      <c r="A2871" s="316" t="s">
        <v>4333</v>
      </c>
      <c r="B2871" s="295" t="s">
        <v>8075</v>
      </c>
      <c r="C2871" s="297" t="s">
        <v>153</v>
      </c>
      <c r="D2871" s="428" t="s">
        <v>3449</v>
      </c>
      <c r="E2871" s="439">
        <v>1800</v>
      </c>
      <c r="F2871" s="449" t="s">
        <v>3724</v>
      </c>
      <c r="G2871" s="297" t="s">
        <v>3725</v>
      </c>
      <c r="H2871" s="297" t="s">
        <v>590</v>
      </c>
      <c r="I2871" s="297" t="s">
        <v>3452</v>
      </c>
      <c r="J2871" s="297" t="s">
        <v>318</v>
      </c>
      <c r="K2871" s="305">
        <v>1</v>
      </c>
      <c r="L2871" s="305">
        <v>12</v>
      </c>
      <c r="M2871" s="130">
        <v>14400</v>
      </c>
      <c r="N2871" s="130">
        <v>5</v>
      </c>
      <c r="O2871" s="130">
        <v>8</v>
      </c>
      <c r="P2871" s="130">
        <v>14400</v>
      </c>
      <c r="Q2871" s="130">
        <v>4</v>
      </c>
      <c r="R2871" s="450">
        <v>12</v>
      </c>
    </row>
    <row r="2872" spans="1:18" s="40" customFormat="1" x14ac:dyDescent="0.2">
      <c r="A2872" s="316" t="s">
        <v>4333</v>
      </c>
      <c r="B2872" s="295" t="s">
        <v>8075</v>
      </c>
      <c r="C2872" s="297" t="s">
        <v>153</v>
      </c>
      <c r="D2872" s="428" t="s">
        <v>3449</v>
      </c>
      <c r="E2872" s="439">
        <v>1600</v>
      </c>
      <c r="F2872" s="449" t="s">
        <v>3726</v>
      </c>
      <c r="G2872" s="297" t="s">
        <v>3727</v>
      </c>
      <c r="H2872" s="297" t="s">
        <v>2088</v>
      </c>
      <c r="I2872" s="297" t="s">
        <v>3452</v>
      </c>
      <c r="J2872" s="297" t="s">
        <v>318</v>
      </c>
      <c r="K2872" s="305">
        <v>1</v>
      </c>
      <c r="L2872" s="305">
        <v>11</v>
      </c>
      <c r="M2872" s="130">
        <v>22000</v>
      </c>
      <c r="N2872" s="130">
        <v>5</v>
      </c>
      <c r="O2872" s="130">
        <v>8</v>
      </c>
      <c r="P2872" s="130">
        <v>12800</v>
      </c>
      <c r="Q2872" s="130">
        <v>4</v>
      </c>
      <c r="R2872" s="450">
        <v>12</v>
      </c>
    </row>
    <row r="2873" spans="1:18" s="40" customFormat="1" x14ac:dyDescent="0.2">
      <c r="A2873" s="316" t="s">
        <v>4333</v>
      </c>
      <c r="B2873" s="295" t="s">
        <v>8075</v>
      </c>
      <c r="C2873" s="297" t="s">
        <v>153</v>
      </c>
      <c r="D2873" s="428" t="s">
        <v>3449</v>
      </c>
      <c r="E2873" s="439">
        <v>4500</v>
      </c>
      <c r="F2873" s="449" t="s">
        <v>3728</v>
      </c>
      <c r="G2873" s="297" t="s">
        <v>3729</v>
      </c>
      <c r="H2873" s="297" t="s">
        <v>586</v>
      </c>
      <c r="I2873" s="297" t="s">
        <v>3452</v>
      </c>
      <c r="J2873" s="297" t="s">
        <v>318</v>
      </c>
      <c r="K2873" s="130"/>
      <c r="L2873" s="305">
        <v>2</v>
      </c>
      <c r="M2873" s="130">
        <v>9000</v>
      </c>
      <c r="N2873" s="130"/>
      <c r="O2873" s="130"/>
      <c r="P2873" s="130"/>
      <c r="Q2873" s="130"/>
      <c r="R2873" s="450"/>
    </row>
    <row r="2874" spans="1:18" s="40" customFormat="1" x14ac:dyDescent="0.2">
      <c r="A2874" s="316" t="s">
        <v>4333</v>
      </c>
      <c r="B2874" s="295" t="s">
        <v>8075</v>
      </c>
      <c r="C2874" s="297" t="s">
        <v>153</v>
      </c>
      <c r="D2874" s="428" t="s">
        <v>3449</v>
      </c>
      <c r="E2874" s="439">
        <v>1600</v>
      </c>
      <c r="F2874" s="449" t="s">
        <v>3730</v>
      </c>
      <c r="G2874" s="297" t="s">
        <v>3731</v>
      </c>
      <c r="H2874" s="297" t="s">
        <v>590</v>
      </c>
      <c r="I2874" s="297" t="s">
        <v>3452</v>
      </c>
      <c r="J2874" s="297" t="s">
        <v>318</v>
      </c>
      <c r="K2874" s="130">
        <v>2</v>
      </c>
      <c r="L2874" s="305">
        <v>12</v>
      </c>
      <c r="M2874" s="130">
        <v>18000</v>
      </c>
      <c r="N2874" s="130"/>
      <c r="O2874" s="130"/>
      <c r="P2874" s="130"/>
      <c r="Q2874" s="130"/>
      <c r="R2874" s="450"/>
    </row>
    <row r="2875" spans="1:18" s="40" customFormat="1" x14ac:dyDescent="0.2">
      <c r="A2875" s="316" t="s">
        <v>4333</v>
      </c>
      <c r="B2875" s="295" t="s">
        <v>8075</v>
      </c>
      <c r="C2875" s="297" t="s">
        <v>153</v>
      </c>
      <c r="D2875" s="428" t="s">
        <v>3446</v>
      </c>
      <c r="E2875" s="439">
        <v>2800</v>
      </c>
      <c r="F2875" s="449" t="s">
        <v>3732</v>
      </c>
      <c r="G2875" s="297" t="s">
        <v>3733</v>
      </c>
      <c r="H2875" s="297" t="s">
        <v>586</v>
      </c>
      <c r="I2875" s="297" t="s">
        <v>3452</v>
      </c>
      <c r="J2875" s="297" t="s">
        <v>318</v>
      </c>
      <c r="K2875" s="130">
        <v>2</v>
      </c>
      <c r="L2875" s="305">
        <v>12</v>
      </c>
      <c r="M2875" s="130">
        <v>18000</v>
      </c>
      <c r="N2875" s="130">
        <v>5</v>
      </c>
      <c r="O2875" s="130">
        <v>8</v>
      </c>
      <c r="P2875" s="130">
        <v>22400</v>
      </c>
      <c r="Q2875" s="130">
        <v>4</v>
      </c>
      <c r="R2875" s="450">
        <v>12</v>
      </c>
    </row>
    <row r="2876" spans="1:18" s="40" customFormat="1" x14ac:dyDescent="0.2">
      <c r="A2876" s="316" t="s">
        <v>4333</v>
      </c>
      <c r="B2876" s="295" t="s">
        <v>8075</v>
      </c>
      <c r="C2876" s="297" t="s">
        <v>153</v>
      </c>
      <c r="D2876" s="428" t="s">
        <v>3449</v>
      </c>
      <c r="E2876" s="439">
        <v>1800</v>
      </c>
      <c r="F2876" s="449" t="s">
        <v>3734</v>
      </c>
      <c r="G2876" s="297" t="s">
        <v>3735</v>
      </c>
      <c r="H2876" s="297" t="s">
        <v>3736</v>
      </c>
      <c r="I2876" s="297" t="s">
        <v>3452</v>
      </c>
      <c r="J2876" s="297" t="s">
        <v>318</v>
      </c>
      <c r="K2876" s="130"/>
      <c r="L2876" s="305">
        <v>7</v>
      </c>
      <c r="M2876" s="130">
        <v>12600</v>
      </c>
      <c r="N2876" s="130"/>
      <c r="O2876" s="130"/>
      <c r="P2876" s="130"/>
      <c r="Q2876" s="130"/>
      <c r="R2876" s="450"/>
    </row>
    <row r="2877" spans="1:18" s="40" customFormat="1" x14ac:dyDescent="0.2">
      <c r="A2877" s="316" t="s">
        <v>4333</v>
      </c>
      <c r="B2877" s="295" t="s">
        <v>8075</v>
      </c>
      <c r="C2877" s="297" t="s">
        <v>153</v>
      </c>
      <c r="D2877" s="428" t="s">
        <v>3449</v>
      </c>
      <c r="E2877" s="439">
        <v>1000</v>
      </c>
      <c r="F2877" s="449">
        <v>70663717</v>
      </c>
      <c r="G2877" s="297" t="s">
        <v>3737</v>
      </c>
      <c r="H2877" s="297" t="s">
        <v>648</v>
      </c>
      <c r="I2877" s="297"/>
      <c r="J2877" s="297"/>
      <c r="K2877" s="130"/>
      <c r="L2877" s="305">
        <v>5</v>
      </c>
      <c r="M2877" s="130">
        <v>8000</v>
      </c>
      <c r="N2877" s="130"/>
      <c r="O2877" s="130"/>
      <c r="P2877" s="130"/>
      <c r="Q2877" s="130"/>
      <c r="R2877" s="450"/>
    </row>
    <row r="2878" spans="1:18" s="40" customFormat="1" x14ac:dyDescent="0.2">
      <c r="A2878" s="316" t="s">
        <v>4333</v>
      </c>
      <c r="B2878" s="295" t="s">
        <v>8075</v>
      </c>
      <c r="C2878" s="297" t="s">
        <v>153</v>
      </c>
      <c r="D2878" s="428" t="s">
        <v>3446</v>
      </c>
      <c r="E2878" s="439">
        <v>3300</v>
      </c>
      <c r="F2878" s="449" t="s">
        <v>3738</v>
      </c>
      <c r="G2878" s="297" t="s">
        <v>3739</v>
      </c>
      <c r="H2878" s="297" t="s">
        <v>586</v>
      </c>
      <c r="I2878" s="297" t="s">
        <v>3452</v>
      </c>
      <c r="J2878" s="297" t="s">
        <v>318</v>
      </c>
      <c r="K2878" s="130">
        <v>3</v>
      </c>
      <c r="L2878" s="305">
        <v>7</v>
      </c>
      <c r="M2878" s="130">
        <v>39600</v>
      </c>
      <c r="N2878" s="130">
        <v>5</v>
      </c>
      <c r="O2878" s="130">
        <v>8</v>
      </c>
      <c r="P2878" s="130">
        <v>26400</v>
      </c>
      <c r="Q2878" s="130">
        <v>4</v>
      </c>
      <c r="R2878" s="450">
        <v>12</v>
      </c>
    </row>
    <row r="2879" spans="1:18" s="40" customFormat="1" x14ac:dyDescent="0.2">
      <c r="A2879" s="316" t="s">
        <v>4333</v>
      </c>
      <c r="B2879" s="295" t="s">
        <v>8075</v>
      </c>
      <c r="C2879" s="297" t="s">
        <v>153</v>
      </c>
      <c r="D2879" s="428" t="s">
        <v>3449</v>
      </c>
      <c r="E2879" s="439">
        <v>4500</v>
      </c>
      <c r="F2879" s="449" t="s">
        <v>3740</v>
      </c>
      <c r="G2879" s="297" t="s">
        <v>3741</v>
      </c>
      <c r="H2879" s="297" t="s">
        <v>586</v>
      </c>
      <c r="I2879" s="297" t="s">
        <v>3452</v>
      </c>
      <c r="J2879" s="297" t="s">
        <v>318</v>
      </c>
      <c r="K2879" s="130"/>
      <c r="L2879" s="305">
        <v>2</v>
      </c>
      <c r="M2879" s="130">
        <v>9000</v>
      </c>
      <c r="N2879" s="130"/>
      <c r="O2879" s="130"/>
      <c r="P2879" s="130"/>
      <c r="Q2879" s="130"/>
      <c r="R2879" s="450"/>
    </row>
    <row r="2880" spans="1:18" s="40" customFormat="1" x14ac:dyDescent="0.2">
      <c r="A2880" s="316" t="s">
        <v>4333</v>
      </c>
      <c r="B2880" s="295" t="s">
        <v>8075</v>
      </c>
      <c r="C2880" s="297" t="s">
        <v>153</v>
      </c>
      <c r="D2880" s="428" t="s">
        <v>3449</v>
      </c>
      <c r="E2880" s="439">
        <v>1100</v>
      </c>
      <c r="F2880" s="449" t="s">
        <v>3742</v>
      </c>
      <c r="G2880" s="297" t="s">
        <v>3743</v>
      </c>
      <c r="H2880" s="297" t="s">
        <v>579</v>
      </c>
      <c r="I2880" s="297" t="s">
        <v>3452</v>
      </c>
      <c r="J2880" s="297" t="s">
        <v>318</v>
      </c>
      <c r="K2880" s="130">
        <v>2</v>
      </c>
      <c r="L2880" s="305">
        <v>12</v>
      </c>
      <c r="M2880" s="130">
        <v>12000</v>
      </c>
      <c r="N2880" s="130">
        <v>2</v>
      </c>
      <c r="O2880" s="130">
        <v>6</v>
      </c>
      <c r="P2880" s="130">
        <v>6600</v>
      </c>
      <c r="Q2880" s="130">
        <v>4</v>
      </c>
      <c r="R2880" s="450">
        <v>12</v>
      </c>
    </row>
    <row r="2881" spans="1:18" s="40" customFormat="1" x14ac:dyDescent="0.2">
      <c r="A2881" s="316" t="s">
        <v>4333</v>
      </c>
      <c r="B2881" s="295" t="s">
        <v>8075</v>
      </c>
      <c r="C2881" s="297" t="s">
        <v>153</v>
      </c>
      <c r="D2881" s="428" t="s">
        <v>3449</v>
      </c>
      <c r="E2881" s="439">
        <v>6500</v>
      </c>
      <c r="F2881" s="451" t="s">
        <v>3744</v>
      </c>
      <c r="G2881" s="428" t="s">
        <v>3745</v>
      </c>
      <c r="H2881" s="297" t="s">
        <v>682</v>
      </c>
      <c r="I2881" s="297" t="s">
        <v>3452</v>
      </c>
      <c r="J2881" s="297" t="s">
        <v>318</v>
      </c>
      <c r="K2881" s="130">
        <v>1</v>
      </c>
      <c r="L2881" s="305">
        <v>2</v>
      </c>
      <c r="M2881" s="130">
        <v>11800</v>
      </c>
      <c r="N2881" s="130"/>
      <c r="O2881" s="130"/>
      <c r="P2881" s="130"/>
      <c r="Q2881" s="130"/>
      <c r="R2881" s="450"/>
    </row>
    <row r="2882" spans="1:18" s="40" customFormat="1" x14ac:dyDescent="0.2">
      <c r="A2882" s="316" t="s">
        <v>4333</v>
      </c>
      <c r="B2882" s="295" t="s">
        <v>8075</v>
      </c>
      <c r="C2882" s="297" t="s">
        <v>153</v>
      </c>
      <c r="D2882" s="428" t="s">
        <v>3449</v>
      </c>
      <c r="E2882" s="439">
        <v>2000</v>
      </c>
      <c r="F2882" s="449" t="s">
        <v>3746</v>
      </c>
      <c r="G2882" s="297" t="s">
        <v>3747</v>
      </c>
      <c r="H2882" s="297" t="s">
        <v>579</v>
      </c>
      <c r="I2882" s="297" t="s">
        <v>3452</v>
      </c>
      <c r="J2882" s="297" t="s">
        <v>318</v>
      </c>
      <c r="K2882" s="130">
        <v>4</v>
      </c>
      <c r="L2882" s="305">
        <v>12</v>
      </c>
      <c r="M2882" s="130">
        <v>24000</v>
      </c>
      <c r="N2882" s="130">
        <v>5</v>
      </c>
      <c r="O2882" s="130">
        <v>8</v>
      </c>
      <c r="P2882" s="130">
        <v>16000</v>
      </c>
      <c r="Q2882" s="130">
        <v>4</v>
      </c>
      <c r="R2882" s="450">
        <v>12</v>
      </c>
    </row>
    <row r="2883" spans="1:18" s="40" customFormat="1" x14ac:dyDescent="0.2">
      <c r="A2883" s="316" t="s">
        <v>4333</v>
      </c>
      <c r="B2883" s="295" t="s">
        <v>8075</v>
      </c>
      <c r="C2883" s="297" t="s">
        <v>153</v>
      </c>
      <c r="D2883" s="428" t="s">
        <v>3446</v>
      </c>
      <c r="E2883" s="439">
        <v>1000</v>
      </c>
      <c r="F2883" s="449" t="s">
        <v>3748</v>
      </c>
      <c r="G2883" s="297" t="s">
        <v>3749</v>
      </c>
      <c r="H2883" s="297" t="s">
        <v>2127</v>
      </c>
      <c r="I2883" s="297" t="s">
        <v>334</v>
      </c>
      <c r="J2883" s="297" t="s">
        <v>318</v>
      </c>
      <c r="K2883" s="130"/>
      <c r="L2883" s="305">
        <v>6</v>
      </c>
      <c r="M2883" s="130">
        <v>12000</v>
      </c>
      <c r="N2883" s="130">
        <v>5</v>
      </c>
      <c r="O2883" s="130">
        <v>8</v>
      </c>
      <c r="P2883" s="130">
        <v>8000</v>
      </c>
      <c r="Q2883" s="130">
        <v>4</v>
      </c>
      <c r="R2883" s="450">
        <v>12</v>
      </c>
    </row>
    <row r="2884" spans="1:18" s="40" customFormat="1" x14ac:dyDescent="0.2">
      <c r="A2884" s="316" t="s">
        <v>4333</v>
      </c>
      <c r="B2884" s="295" t="s">
        <v>8075</v>
      </c>
      <c r="C2884" s="297" t="s">
        <v>153</v>
      </c>
      <c r="D2884" s="428" t="s">
        <v>3446</v>
      </c>
      <c r="E2884" s="439">
        <v>1600</v>
      </c>
      <c r="F2884" s="449" t="s">
        <v>3750</v>
      </c>
      <c r="G2884" s="297" t="s">
        <v>3751</v>
      </c>
      <c r="H2884" s="297" t="s">
        <v>308</v>
      </c>
      <c r="I2884" s="297" t="s">
        <v>334</v>
      </c>
      <c r="J2884" s="297" t="s">
        <v>318</v>
      </c>
      <c r="K2884" s="130"/>
      <c r="L2884" s="305">
        <v>4</v>
      </c>
      <c r="M2884" s="130">
        <v>5200</v>
      </c>
      <c r="N2884" s="130"/>
      <c r="O2884" s="130"/>
      <c r="P2884" s="130"/>
      <c r="Q2884" s="130"/>
      <c r="R2884" s="450"/>
    </row>
    <row r="2885" spans="1:18" s="40" customFormat="1" x14ac:dyDescent="0.2">
      <c r="A2885" s="316" t="s">
        <v>4333</v>
      </c>
      <c r="B2885" s="295" t="s">
        <v>8075</v>
      </c>
      <c r="C2885" s="297" t="s">
        <v>153</v>
      </c>
      <c r="D2885" s="428" t="s">
        <v>3446</v>
      </c>
      <c r="E2885" s="439">
        <v>1800</v>
      </c>
      <c r="F2885" s="449" t="s">
        <v>3752</v>
      </c>
      <c r="G2885" s="297" t="s">
        <v>3753</v>
      </c>
      <c r="H2885" s="297" t="s">
        <v>1811</v>
      </c>
      <c r="I2885" s="297" t="s">
        <v>334</v>
      </c>
      <c r="J2885" s="297" t="s">
        <v>318</v>
      </c>
      <c r="K2885" s="130">
        <v>2</v>
      </c>
      <c r="L2885" s="305">
        <v>12</v>
      </c>
      <c r="M2885" s="130">
        <v>21600</v>
      </c>
      <c r="N2885" s="130">
        <v>5</v>
      </c>
      <c r="O2885" s="130">
        <v>8</v>
      </c>
      <c r="P2885" s="130">
        <v>14400</v>
      </c>
      <c r="Q2885" s="130">
        <v>4</v>
      </c>
      <c r="R2885" s="450">
        <v>12</v>
      </c>
    </row>
    <row r="2886" spans="1:18" s="40" customFormat="1" x14ac:dyDescent="0.2">
      <c r="A2886" s="316" t="s">
        <v>4333</v>
      </c>
      <c r="B2886" s="295" t="s">
        <v>8075</v>
      </c>
      <c r="C2886" s="297" t="s">
        <v>153</v>
      </c>
      <c r="D2886" s="428" t="s">
        <v>3449</v>
      </c>
      <c r="E2886" s="439">
        <v>2500</v>
      </c>
      <c r="F2886" s="449" t="s">
        <v>3754</v>
      </c>
      <c r="G2886" s="297" t="s">
        <v>3755</v>
      </c>
      <c r="H2886" s="297" t="s">
        <v>821</v>
      </c>
      <c r="I2886" s="297" t="s">
        <v>3452</v>
      </c>
      <c r="J2886" s="297" t="s">
        <v>318</v>
      </c>
      <c r="K2886" s="130">
        <v>4</v>
      </c>
      <c r="L2886" s="305">
        <v>12</v>
      </c>
      <c r="M2886" s="130">
        <v>26900</v>
      </c>
      <c r="N2886" s="130">
        <v>5</v>
      </c>
      <c r="O2886" s="130">
        <v>8</v>
      </c>
      <c r="P2886" s="130">
        <v>20000</v>
      </c>
      <c r="Q2886" s="130">
        <v>4</v>
      </c>
      <c r="R2886" s="450">
        <v>12</v>
      </c>
    </row>
    <row r="2887" spans="1:18" s="40" customFormat="1" x14ac:dyDescent="0.2">
      <c r="A2887" s="316" t="s">
        <v>4333</v>
      </c>
      <c r="B2887" s="295" t="s">
        <v>8075</v>
      </c>
      <c r="C2887" s="297" t="s">
        <v>153</v>
      </c>
      <c r="D2887" s="428" t="s">
        <v>3449</v>
      </c>
      <c r="E2887" s="439">
        <v>4500</v>
      </c>
      <c r="F2887" s="451" t="s">
        <v>3756</v>
      </c>
      <c r="G2887" s="428" t="s">
        <v>3757</v>
      </c>
      <c r="H2887" s="297" t="s">
        <v>586</v>
      </c>
      <c r="I2887" s="297" t="s">
        <v>3452</v>
      </c>
      <c r="J2887" s="297" t="s">
        <v>318</v>
      </c>
      <c r="K2887" s="130"/>
      <c r="L2887" s="305">
        <v>8</v>
      </c>
      <c r="M2887" s="130">
        <v>36000</v>
      </c>
      <c r="N2887" s="130">
        <v>2</v>
      </c>
      <c r="O2887" s="130">
        <v>4</v>
      </c>
      <c r="P2887" s="130">
        <v>18000</v>
      </c>
      <c r="Q2887" s="130">
        <v>4</v>
      </c>
      <c r="R2887" s="450">
        <v>12</v>
      </c>
    </row>
    <row r="2888" spans="1:18" s="40" customFormat="1" x14ac:dyDescent="0.2">
      <c r="A2888" s="316" t="s">
        <v>4333</v>
      </c>
      <c r="B2888" s="295" t="s">
        <v>8075</v>
      </c>
      <c r="C2888" s="297" t="s">
        <v>153</v>
      </c>
      <c r="D2888" s="428" t="s">
        <v>3446</v>
      </c>
      <c r="E2888" s="439">
        <v>1800</v>
      </c>
      <c r="F2888" s="449" t="s">
        <v>3758</v>
      </c>
      <c r="G2888" s="297" t="s">
        <v>1429</v>
      </c>
      <c r="H2888" s="297" t="s">
        <v>1351</v>
      </c>
      <c r="I2888" s="297" t="s">
        <v>334</v>
      </c>
      <c r="J2888" s="297" t="s">
        <v>318</v>
      </c>
      <c r="K2888" s="130"/>
      <c r="L2888" s="305">
        <v>7</v>
      </c>
      <c r="M2888" s="130">
        <v>19600</v>
      </c>
      <c r="N2888" s="130"/>
      <c r="O2888" s="130"/>
      <c r="P2888" s="130"/>
      <c r="Q2888" s="130"/>
      <c r="R2888" s="450"/>
    </row>
    <row r="2889" spans="1:18" s="40" customFormat="1" x14ac:dyDescent="0.2">
      <c r="A2889" s="316" t="s">
        <v>4333</v>
      </c>
      <c r="B2889" s="295" t="s">
        <v>8075</v>
      </c>
      <c r="C2889" s="297" t="s">
        <v>153</v>
      </c>
      <c r="D2889" s="428" t="s">
        <v>3449</v>
      </c>
      <c r="E2889" s="439">
        <v>2000</v>
      </c>
      <c r="F2889" s="451" t="s">
        <v>3759</v>
      </c>
      <c r="G2889" s="428" t="s">
        <v>3760</v>
      </c>
      <c r="H2889" s="297" t="s">
        <v>648</v>
      </c>
      <c r="I2889" s="297"/>
      <c r="J2889" s="297"/>
      <c r="K2889" s="130">
        <v>4</v>
      </c>
      <c r="L2889" s="305">
        <v>12</v>
      </c>
      <c r="M2889" s="130">
        <v>231000</v>
      </c>
      <c r="N2889" s="130">
        <v>5</v>
      </c>
      <c r="O2889" s="130">
        <v>8</v>
      </c>
      <c r="P2889" s="130">
        <v>16000</v>
      </c>
      <c r="Q2889" s="130">
        <v>4</v>
      </c>
      <c r="R2889" s="450">
        <v>12</v>
      </c>
    </row>
    <row r="2890" spans="1:18" s="40" customFormat="1" x14ac:dyDescent="0.2">
      <c r="A2890" s="316" t="s">
        <v>4333</v>
      </c>
      <c r="B2890" s="295" t="s">
        <v>8075</v>
      </c>
      <c r="C2890" s="297" t="s">
        <v>153</v>
      </c>
      <c r="D2890" s="428" t="s">
        <v>3446</v>
      </c>
      <c r="E2890" s="439">
        <v>1200</v>
      </c>
      <c r="F2890" s="449" t="s">
        <v>3761</v>
      </c>
      <c r="G2890" s="297" t="s">
        <v>3762</v>
      </c>
      <c r="H2890" s="297" t="s">
        <v>648</v>
      </c>
      <c r="I2890" s="297"/>
      <c r="J2890" s="297"/>
      <c r="K2890" s="130"/>
      <c r="L2890" s="305">
        <v>1</v>
      </c>
      <c r="M2890" s="130">
        <v>1300</v>
      </c>
      <c r="N2890" s="130">
        <v>5</v>
      </c>
      <c r="O2890" s="130">
        <v>8</v>
      </c>
      <c r="P2890" s="130">
        <v>9600</v>
      </c>
      <c r="Q2890" s="130">
        <v>4</v>
      </c>
      <c r="R2890" s="450">
        <v>12</v>
      </c>
    </row>
    <row r="2891" spans="1:18" s="40" customFormat="1" x14ac:dyDescent="0.2">
      <c r="A2891" s="316" t="s">
        <v>4333</v>
      </c>
      <c r="B2891" s="295" t="s">
        <v>8075</v>
      </c>
      <c r="C2891" s="297" t="s">
        <v>153</v>
      </c>
      <c r="D2891" s="428" t="s">
        <v>3449</v>
      </c>
      <c r="E2891" s="439">
        <v>2000</v>
      </c>
      <c r="F2891" s="449" t="s">
        <v>3763</v>
      </c>
      <c r="G2891" s="297" t="s">
        <v>3764</v>
      </c>
      <c r="H2891" s="297" t="s">
        <v>579</v>
      </c>
      <c r="I2891" s="297" t="s">
        <v>3452</v>
      </c>
      <c r="J2891" s="297" t="s">
        <v>318</v>
      </c>
      <c r="K2891" s="130">
        <v>4</v>
      </c>
      <c r="L2891" s="305">
        <v>10</v>
      </c>
      <c r="M2891" s="130">
        <v>20000</v>
      </c>
      <c r="N2891" s="130">
        <v>5</v>
      </c>
      <c r="O2891" s="130">
        <v>8</v>
      </c>
      <c r="P2891" s="130">
        <v>16000</v>
      </c>
      <c r="Q2891" s="130">
        <v>4</v>
      </c>
      <c r="R2891" s="450">
        <v>12</v>
      </c>
    </row>
    <row r="2892" spans="1:18" s="40" customFormat="1" x14ac:dyDescent="0.2">
      <c r="A2892" s="316" t="s">
        <v>4333</v>
      </c>
      <c r="B2892" s="295" t="s">
        <v>8075</v>
      </c>
      <c r="C2892" s="297" t="s">
        <v>153</v>
      </c>
      <c r="D2892" s="428" t="s">
        <v>3449</v>
      </c>
      <c r="E2892" s="439">
        <v>2000</v>
      </c>
      <c r="F2892" s="449">
        <v>31148123</v>
      </c>
      <c r="G2892" s="297" t="s">
        <v>3765</v>
      </c>
      <c r="H2892" s="297" t="s">
        <v>655</v>
      </c>
      <c r="I2892" s="297"/>
      <c r="J2892" s="297"/>
      <c r="K2892" s="130"/>
      <c r="L2892" s="305"/>
      <c r="M2892" s="130"/>
      <c r="N2892" s="130">
        <v>1</v>
      </c>
      <c r="O2892" s="130">
        <v>3</v>
      </c>
      <c r="P2892" s="130">
        <v>600</v>
      </c>
      <c r="Q2892" s="130">
        <v>4</v>
      </c>
      <c r="R2892" s="450">
        <v>12</v>
      </c>
    </row>
    <row r="2893" spans="1:18" s="40" customFormat="1" x14ac:dyDescent="0.2">
      <c r="A2893" s="316" t="s">
        <v>4333</v>
      </c>
      <c r="B2893" s="295" t="s">
        <v>8075</v>
      </c>
      <c r="C2893" s="297" t="s">
        <v>153</v>
      </c>
      <c r="D2893" s="428" t="s">
        <v>3446</v>
      </c>
      <c r="E2893" s="439">
        <v>1500</v>
      </c>
      <c r="F2893" s="449" t="s">
        <v>3766</v>
      </c>
      <c r="G2893" s="297" t="s">
        <v>3767</v>
      </c>
      <c r="H2893" s="297" t="s">
        <v>1647</v>
      </c>
      <c r="I2893" s="297"/>
      <c r="J2893" s="297"/>
      <c r="K2893" s="130"/>
      <c r="L2893" s="305">
        <v>7</v>
      </c>
      <c r="M2893" s="130">
        <v>12600</v>
      </c>
      <c r="N2893" s="130">
        <v>5</v>
      </c>
      <c r="O2893" s="130">
        <v>8</v>
      </c>
      <c r="P2893" s="130">
        <v>12000</v>
      </c>
      <c r="Q2893" s="130">
        <v>4</v>
      </c>
      <c r="R2893" s="450">
        <v>12</v>
      </c>
    </row>
    <row r="2894" spans="1:18" s="40" customFormat="1" x14ac:dyDescent="0.2">
      <c r="A2894" s="316" t="s">
        <v>4333</v>
      </c>
      <c r="B2894" s="295" t="s">
        <v>8075</v>
      </c>
      <c r="C2894" s="297" t="s">
        <v>153</v>
      </c>
      <c r="D2894" s="428" t="s">
        <v>3449</v>
      </c>
      <c r="E2894" s="439">
        <v>1200</v>
      </c>
      <c r="F2894" s="449">
        <v>42161237</v>
      </c>
      <c r="G2894" s="297" t="s">
        <v>3768</v>
      </c>
      <c r="H2894" s="297" t="s">
        <v>579</v>
      </c>
      <c r="I2894" s="297" t="s">
        <v>3452</v>
      </c>
      <c r="J2894" s="297" t="s">
        <v>318</v>
      </c>
      <c r="K2894" s="130">
        <v>2</v>
      </c>
      <c r="L2894" s="305">
        <v>12</v>
      </c>
      <c r="M2894" s="130">
        <v>27400</v>
      </c>
      <c r="N2894" s="130">
        <v>5</v>
      </c>
      <c r="O2894" s="130">
        <v>8</v>
      </c>
      <c r="P2894" s="130">
        <v>20000</v>
      </c>
      <c r="Q2894" s="130">
        <v>4</v>
      </c>
      <c r="R2894" s="450">
        <v>12</v>
      </c>
    </row>
    <row r="2895" spans="1:18" s="40" customFormat="1" x14ac:dyDescent="0.2">
      <c r="A2895" s="316" t="s">
        <v>4333</v>
      </c>
      <c r="B2895" s="295" t="s">
        <v>8075</v>
      </c>
      <c r="C2895" s="297" t="s">
        <v>153</v>
      </c>
      <c r="D2895" s="428" t="s">
        <v>3449</v>
      </c>
      <c r="E2895" s="439">
        <v>3500</v>
      </c>
      <c r="F2895" s="451" t="s">
        <v>3769</v>
      </c>
      <c r="G2895" s="428" t="s">
        <v>3770</v>
      </c>
      <c r="H2895" s="297" t="s">
        <v>866</v>
      </c>
      <c r="I2895" s="297" t="s">
        <v>3452</v>
      </c>
      <c r="J2895" s="297" t="s">
        <v>318</v>
      </c>
      <c r="K2895" s="130">
        <v>4</v>
      </c>
      <c r="L2895" s="305">
        <v>11</v>
      </c>
      <c r="M2895" s="130">
        <v>38500</v>
      </c>
      <c r="N2895" s="130">
        <v>3</v>
      </c>
      <c r="O2895" s="130">
        <v>7</v>
      </c>
      <c r="P2895" s="130">
        <v>24500</v>
      </c>
      <c r="Q2895" s="130">
        <v>4</v>
      </c>
      <c r="R2895" s="450">
        <v>12</v>
      </c>
    </row>
    <row r="2896" spans="1:18" s="40" customFormat="1" x14ac:dyDescent="0.2">
      <c r="A2896" s="316" t="s">
        <v>4333</v>
      </c>
      <c r="B2896" s="295" t="s">
        <v>8075</v>
      </c>
      <c r="C2896" s="297" t="s">
        <v>153</v>
      </c>
      <c r="D2896" s="428" t="s">
        <v>3449</v>
      </c>
      <c r="E2896" s="439">
        <v>3500</v>
      </c>
      <c r="F2896" s="449" t="s">
        <v>3771</v>
      </c>
      <c r="G2896" s="297" t="s">
        <v>3772</v>
      </c>
      <c r="H2896" s="297" t="s">
        <v>645</v>
      </c>
      <c r="I2896" s="297" t="s">
        <v>3452</v>
      </c>
      <c r="J2896" s="297" t="s">
        <v>318</v>
      </c>
      <c r="K2896" s="130">
        <v>4</v>
      </c>
      <c r="L2896" s="305">
        <v>12</v>
      </c>
      <c r="M2896" s="130">
        <v>42000</v>
      </c>
      <c r="N2896" s="130">
        <v>5</v>
      </c>
      <c r="O2896" s="130">
        <v>8</v>
      </c>
      <c r="P2896" s="130">
        <v>28000</v>
      </c>
      <c r="Q2896" s="130">
        <v>4</v>
      </c>
      <c r="R2896" s="450">
        <v>12</v>
      </c>
    </row>
    <row r="2897" spans="1:18" s="40" customFormat="1" x14ac:dyDescent="0.2">
      <c r="A2897" s="316" t="s">
        <v>4333</v>
      </c>
      <c r="B2897" s="295" t="s">
        <v>8075</v>
      </c>
      <c r="C2897" s="297" t="s">
        <v>153</v>
      </c>
      <c r="D2897" s="428" t="s">
        <v>3449</v>
      </c>
      <c r="E2897" s="439">
        <v>3500</v>
      </c>
      <c r="F2897" s="451">
        <v>70193693</v>
      </c>
      <c r="G2897" s="428" t="s">
        <v>3773</v>
      </c>
      <c r="H2897" s="297" t="s">
        <v>586</v>
      </c>
      <c r="I2897" s="297" t="s">
        <v>3452</v>
      </c>
      <c r="J2897" s="297" t="s">
        <v>318</v>
      </c>
      <c r="K2897" s="130">
        <v>4</v>
      </c>
      <c r="L2897" s="305">
        <v>10</v>
      </c>
      <c r="M2897" s="130">
        <v>35000</v>
      </c>
      <c r="N2897" s="130">
        <v>5</v>
      </c>
      <c r="O2897" s="130">
        <v>8</v>
      </c>
      <c r="P2897" s="130">
        <v>28000</v>
      </c>
      <c r="Q2897" s="130">
        <v>4</v>
      </c>
      <c r="R2897" s="450">
        <v>12</v>
      </c>
    </row>
    <row r="2898" spans="1:18" s="40" customFormat="1" x14ac:dyDescent="0.2">
      <c r="A2898" s="316" t="s">
        <v>4333</v>
      </c>
      <c r="B2898" s="295" t="s">
        <v>8075</v>
      </c>
      <c r="C2898" s="297" t="s">
        <v>153</v>
      </c>
      <c r="D2898" s="428" t="s">
        <v>3446</v>
      </c>
      <c r="E2898" s="439">
        <v>1500</v>
      </c>
      <c r="F2898" s="449" t="s">
        <v>3774</v>
      </c>
      <c r="G2898" s="297" t="s">
        <v>3775</v>
      </c>
      <c r="H2898" s="297" t="s">
        <v>655</v>
      </c>
      <c r="I2898" s="297"/>
      <c r="J2898" s="297"/>
      <c r="K2898" s="130"/>
      <c r="L2898" s="305">
        <v>7</v>
      </c>
      <c r="M2898" s="130">
        <v>14000</v>
      </c>
      <c r="N2898" s="130">
        <v>5</v>
      </c>
      <c r="O2898" s="130">
        <v>8</v>
      </c>
      <c r="P2898" s="130">
        <v>12000</v>
      </c>
      <c r="Q2898" s="130">
        <v>4</v>
      </c>
      <c r="R2898" s="450">
        <v>12</v>
      </c>
    </row>
    <row r="2899" spans="1:18" s="40" customFormat="1" x14ac:dyDescent="0.2">
      <c r="A2899" s="316" t="s">
        <v>4333</v>
      </c>
      <c r="B2899" s="295" t="s">
        <v>8075</v>
      </c>
      <c r="C2899" s="297" t="s">
        <v>153</v>
      </c>
      <c r="D2899" s="428" t="s">
        <v>3449</v>
      </c>
      <c r="E2899" s="439">
        <v>4500</v>
      </c>
      <c r="F2899" s="449">
        <v>45873583</v>
      </c>
      <c r="G2899" s="297" t="s">
        <v>2613</v>
      </c>
      <c r="H2899" s="297" t="s">
        <v>586</v>
      </c>
      <c r="I2899" s="297" t="s">
        <v>3452</v>
      </c>
      <c r="J2899" s="297" t="s">
        <v>318</v>
      </c>
      <c r="K2899" s="130"/>
      <c r="L2899" s="305"/>
      <c r="M2899" s="130"/>
      <c r="N2899" s="130">
        <v>2</v>
      </c>
      <c r="O2899" s="130">
        <v>5</v>
      </c>
      <c r="P2899" s="130">
        <v>22500</v>
      </c>
      <c r="Q2899" s="130">
        <v>4</v>
      </c>
      <c r="R2899" s="450">
        <v>12</v>
      </c>
    </row>
    <row r="2900" spans="1:18" s="40" customFormat="1" x14ac:dyDescent="0.2">
      <c r="A2900" s="316" t="s">
        <v>4333</v>
      </c>
      <c r="B2900" s="295" t="s">
        <v>8075</v>
      </c>
      <c r="C2900" s="297" t="s">
        <v>153</v>
      </c>
      <c r="D2900" s="428" t="s">
        <v>3449</v>
      </c>
      <c r="E2900" s="439">
        <v>4500</v>
      </c>
      <c r="F2900" s="451">
        <v>48462502</v>
      </c>
      <c r="G2900" s="428" t="s">
        <v>3776</v>
      </c>
      <c r="H2900" s="297" t="s">
        <v>586</v>
      </c>
      <c r="I2900" s="297" t="s">
        <v>3452</v>
      </c>
      <c r="J2900" s="297" t="s">
        <v>318</v>
      </c>
      <c r="K2900" s="130"/>
      <c r="L2900" s="305">
        <v>6</v>
      </c>
      <c r="M2900" s="130">
        <v>27000</v>
      </c>
      <c r="N2900" s="130">
        <v>1</v>
      </c>
      <c r="O2900" s="130">
        <v>2</v>
      </c>
      <c r="P2900" s="130">
        <v>9000</v>
      </c>
      <c r="Q2900" s="130">
        <v>4</v>
      </c>
      <c r="R2900" s="450">
        <v>12</v>
      </c>
    </row>
    <row r="2901" spans="1:18" s="40" customFormat="1" x14ac:dyDescent="0.2">
      <c r="A2901" s="316" t="s">
        <v>4333</v>
      </c>
      <c r="B2901" s="295" t="s">
        <v>8075</v>
      </c>
      <c r="C2901" s="297" t="s">
        <v>153</v>
      </c>
      <c r="D2901" s="428" t="s">
        <v>3449</v>
      </c>
      <c r="E2901" s="439">
        <v>3500</v>
      </c>
      <c r="F2901" s="451" t="s">
        <v>3777</v>
      </c>
      <c r="G2901" s="428" t="s">
        <v>3778</v>
      </c>
      <c r="H2901" s="297" t="s">
        <v>586</v>
      </c>
      <c r="I2901" s="297" t="s">
        <v>3452</v>
      </c>
      <c r="J2901" s="297" t="s">
        <v>318</v>
      </c>
      <c r="K2901" s="130">
        <v>1</v>
      </c>
      <c r="L2901" s="305">
        <v>2</v>
      </c>
      <c r="M2901" s="130">
        <v>5500</v>
      </c>
      <c r="N2901" s="130"/>
      <c r="O2901" s="130"/>
      <c r="P2901" s="130"/>
      <c r="Q2901" s="130"/>
      <c r="R2901" s="450"/>
    </row>
    <row r="2902" spans="1:18" s="40" customFormat="1" x14ac:dyDescent="0.2">
      <c r="A2902" s="316" t="s">
        <v>4333</v>
      </c>
      <c r="B2902" s="295" t="s">
        <v>8075</v>
      </c>
      <c r="C2902" s="297" t="s">
        <v>153</v>
      </c>
      <c r="D2902" s="428" t="s">
        <v>3449</v>
      </c>
      <c r="E2902" s="439">
        <v>1800</v>
      </c>
      <c r="F2902" s="449" t="s">
        <v>3779</v>
      </c>
      <c r="G2902" s="297" t="s">
        <v>3780</v>
      </c>
      <c r="H2902" s="297" t="s">
        <v>821</v>
      </c>
      <c r="I2902" s="297" t="s">
        <v>3452</v>
      </c>
      <c r="J2902" s="297" t="s">
        <v>318</v>
      </c>
      <c r="K2902" s="130">
        <v>2</v>
      </c>
      <c r="L2902" s="305">
        <v>12</v>
      </c>
      <c r="M2902" s="130">
        <v>12000</v>
      </c>
      <c r="N2902" s="130">
        <v>5</v>
      </c>
      <c r="O2902" s="130">
        <v>8</v>
      </c>
      <c r="P2902" s="130">
        <v>14400</v>
      </c>
      <c r="Q2902" s="130">
        <v>4</v>
      </c>
      <c r="R2902" s="450">
        <v>12</v>
      </c>
    </row>
    <row r="2903" spans="1:18" s="40" customFormat="1" x14ac:dyDescent="0.2">
      <c r="A2903" s="316" t="s">
        <v>4333</v>
      </c>
      <c r="B2903" s="295" t="s">
        <v>8075</v>
      </c>
      <c r="C2903" s="297" t="s">
        <v>153</v>
      </c>
      <c r="D2903" s="428" t="s">
        <v>3449</v>
      </c>
      <c r="E2903" s="439">
        <v>3300</v>
      </c>
      <c r="F2903" s="449">
        <v>46477324</v>
      </c>
      <c r="G2903" s="297" t="s">
        <v>3781</v>
      </c>
      <c r="H2903" s="297" t="s">
        <v>579</v>
      </c>
      <c r="I2903" s="297" t="s">
        <v>334</v>
      </c>
      <c r="J2903" s="297" t="s">
        <v>318</v>
      </c>
      <c r="K2903" s="130">
        <v>1</v>
      </c>
      <c r="L2903" s="305">
        <v>3</v>
      </c>
      <c r="M2903" s="132">
        <v>9900</v>
      </c>
      <c r="N2903" s="130">
        <v>5</v>
      </c>
      <c r="O2903" s="130">
        <v>8</v>
      </c>
      <c r="P2903" s="130">
        <v>26400</v>
      </c>
      <c r="Q2903" s="130">
        <v>4</v>
      </c>
      <c r="R2903" s="450">
        <v>12</v>
      </c>
    </row>
    <row r="2904" spans="1:18" s="40" customFormat="1" x14ac:dyDescent="0.2">
      <c r="A2904" s="316" t="s">
        <v>4333</v>
      </c>
      <c r="B2904" s="295" t="s">
        <v>8075</v>
      </c>
      <c r="C2904" s="297" t="s">
        <v>153</v>
      </c>
      <c r="D2904" s="428" t="s">
        <v>3449</v>
      </c>
      <c r="E2904" s="439">
        <v>9000</v>
      </c>
      <c r="F2904" s="449">
        <v>73869314</v>
      </c>
      <c r="G2904" s="297" t="s">
        <v>3782</v>
      </c>
      <c r="H2904" s="297" t="s">
        <v>682</v>
      </c>
      <c r="I2904" s="297" t="s">
        <v>3452</v>
      </c>
      <c r="J2904" s="297" t="s">
        <v>318</v>
      </c>
      <c r="K2904" s="130"/>
      <c r="L2904" s="305">
        <v>2</v>
      </c>
      <c r="M2904" s="130">
        <v>18000</v>
      </c>
      <c r="N2904" s="130"/>
      <c r="O2904" s="130"/>
      <c r="P2904" s="130"/>
      <c r="Q2904" s="130"/>
      <c r="R2904" s="450"/>
    </row>
    <row r="2905" spans="1:18" s="40" customFormat="1" x14ac:dyDescent="0.2">
      <c r="A2905" s="316" t="s">
        <v>4333</v>
      </c>
      <c r="B2905" s="295" t="s">
        <v>8075</v>
      </c>
      <c r="C2905" s="297" t="s">
        <v>153</v>
      </c>
      <c r="D2905" s="428" t="s">
        <v>3449</v>
      </c>
      <c r="E2905" s="439">
        <v>1000</v>
      </c>
      <c r="F2905" s="449">
        <v>43469796</v>
      </c>
      <c r="G2905" s="297" t="s">
        <v>3783</v>
      </c>
      <c r="H2905" s="297" t="s">
        <v>579</v>
      </c>
      <c r="I2905" s="297" t="s">
        <v>3452</v>
      </c>
      <c r="J2905" s="297" t="s">
        <v>318</v>
      </c>
      <c r="K2905" s="130"/>
      <c r="L2905" s="305">
        <v>3</v>
      </c>
      <c r="M2905" s="130">
        <v>4500</v>
      </c>
      <c r="N2905" s="130"/>
      <c r="O2905" s="130"/>
      <c r="P2905" s="130"/>
      <c r="Q2905" s="130"/>
      <c r="R2905" s="450"/>
    </row>
    <row r="2906" spans="1:18" s="40" customFormat="1" x14ac:dyDescent="0.2">
      <c r="A2906" s="316" t="s">
        <v>4333</v>
      </c>
      <c r="B2906" s="295" t="s">
        <v>8075</v>
      </c>
      <c r="C2906" s="297" t="s">
        <v>153</v>
      </c>
      <c r="D2906" s="428" t="s">
        <v>3449</v>
      </c>
      <c r="E2906" s="439">
        <v>2500</v>
      </c>
      <c r="F2906" s="451" t="s">
        <v>3784</v>
      </c>
      <c r="G2906" s="428" t="s">
        <v>3785</v>
      </c>
      <c r="H2906" s="297" t="s">
        <v>579</v>
      </c>
      <c r="I2906" s="297" t="s">
        <v>3452</v>
      </c>
      <c r="J2906" s="297" t="s">
        <v>318</v>
      </c>
      <c r="K2906" s="130">
        <v>4</v>
      </c>
      <c r="L2906" s="305">
        <v>12</v>
      </c>
      <c r="M2906" s="130">
        <v>28600</v>
      </c>
      <c r="N2906" s="130">
        <v>5</v>
      </c>
      <c r="O2906" s="130">
        <v>8</v>
      </c>
      <c r="P2906" s="130">
        <v>20000</v>
      </c>
      <c r="Q2906" s="130">
        <v>4</v>
      </c>
      <c r="R2906" s="450">
        <v>12</v>
      </c>
    </row>
    <row r="2907" spans="1:18" s="40" customFormat="1" x14ac:dyDescent="0.2">
      <c r="A2907" s="316" t="s">
        <v>4333</v>
      </c>
      <c r="B2907" s="295" t="s">
        <v>8075</v>
      </c>
      <c r="C2907" s="297" t="s">
        <v>153</v>
      </c>
      <c r="D2907" s="428" t="s">
        <v>3449</v>
      </c>
      <c r="E2907" s="439">
        <v>930</v>
      </c>
      <c r="F2907" s="449" t="s">
        <v>3786</v>
      </c>
      <c r="G2907" s="297" t="s">
        <v>3787</v>
      </c>
      <c r="H2907" s="297" t="s">
        <v>648</v>
      </c>
      <c r="I2907" s="297"/>
      <c r="J2907" s="297"/>
      <c r="K2907" s="130"/>
      <c r="L2907" s="305">
        <v>6</v>
      </c>
      <c r="M2907" s="130">
        <v>10930</v>
      </c>
      <c r="N2907" s="130"/>
      <c r="O2907" s="130"/>
      <c r="P2907" s="130"/>
      <c r="Q2907" s="130"/>
      <c r="R2907" s="450"/>
    </row>
    <row r="2908" spans="1:18" s="40" customFormat="1" x14ac:dyDescent="0.2">
      <c r="A2908" s="316" t="s">
        <v>4333</v>
      </c>
      <c r="B2908" s="295" t="s">
        <v>8075</v>
      </c>
      <c r="C2908" s="297" t="s">
        <v>153</v>
      </c>
      <c r="D2908" s="428" t="s">
        <v>3449</v>
      </c>
      <c r="E2908" s="439">
        <v>2500</v>
      </c>
      <c r="F2908" s="449">
        <v>71620722</v>
      </c>
      <c r="G2908" s="297" t="s">
        <v>3788</v>
      </c>
      <c r="H2908" s="297" t="s">
        <v>579</v>
      </c>
      <c r="I2908" s="297"/>
      <c r="J2908" s="297"/>
      <c r="K2908" s="130"/>
      <c r="L2908" s="305"/>
      <c r="M2908" s="130"/>
      <c r="N2908" s="130">
        <v>5</v>
      </c>
      <c r="O2908" s="130">
        <v>8</v>
      </c>
      <c r="P2908" s="130">
        <v>20000</v>
      </c>
      <c r="Q2908" s="130">
        <v>4</v>
      </c>
      <c r="R2908" s="450">
        <v>12</v>
      </c>
    </row>
    <row r="2909" spans="1:18" s="40" customFormat="1" x14ac:dyDescent="0.2">
      <c r="A2909" s="316" t="s">
        <v>4333</v>
      </c>
      <c r="B2909" s="295" t="s">
        <v>8075</v>
      </c>
      <c r="C2909" s="297" t="s">
        <v>153</v>
      </c>
      <c r="D2909" s="428" t="s">
        <v>3449</v>
      </c>
      <c r="E2909" s="439">
        <v>3500</v>
      </c>
      <c r="F2909" s="449">
        <v>70435692</v>
      </c>
      <c r="G2909" s="297" t="s">
        <v>3789</v>
      </c>
      <c r="H2909" s="297" t="s">
        <v>679</v>
      </c>
      <c r="I2909" s="297" t="s">
        <v>3452</v>
      </c>
      <c r="J2909" s="297" t="s">
        <v>318</v>
      </c>
      <c r="K2909" s="130"/>
      <c r="L2909" s="305"/>
      <c r="M2909" s="130"/>
      <c r="N2909" s="130">
        <v>2</v>
      </c>
      <c r="O2909" s="130">
        <v>4</v>
      </c>
      <c r="P2909" s="130">
        <v>14000</v>
      </c>
      <c r="Q2909" s="130">
        <v>4</v>
      </c>
      <c r="R2909" s="450">
        <v>12</v>
      </c>
    </row>
    <row r="2910" spans="1:18" s="40" customFormat="1" x14ac:dyDescent="0.2">
      <c r="A2910" s="316" t="s">
        <v>4333</v>
      </c>
      <c r="B2910" s="295" t="s">
        <v>8075</v>
      </c>
      <c r="C2910" s="297" t="s">
        <v>153</v>
      </c>
      <c r="D2910" s="428" t="s">
        <v>3449</v>
      </c>
      <c r="E2910" s="439">
        <v>6500</v>
      </c>
      <c r="F2910" s="449">
        <v>45739498</v>
      </c>
      <c r="G2910" s="297" t="s">
        <v>3790</v>
      </c>
      <c r="H2910" s="297" t="s">
        <v>682</v>
      </c>
      <c r="I2910" s="297" t="s">
        <v>3452</v>
      </c>
      <c r="J2910" s="297" t="s">
        <v>318</v>
      </c>
      <c r="K2910" s="130">
        <v>2</v>
      </c>
      <c r="L2910" s="305">
        <v>5</v>
      </c>
      <c r="M2910" s="130">
        <v>32500</v>
      </c>
      <c r="N2910" s="130"/>
      <c r="O2910" s="130"/>
      <c r="P2910" s="130"/>
      <c r="Q2910" s="130"/>
      <c r="R2910" s="450"/>
    </row>
    <row r="2911" spans="1:18" s="40" customFormat="1" x14ac:dyDescent="0.2">
      <c r="A2911" s="316" t="s">
        <v>4333</v>
      </c>
      <c r="B2911" s="295" t="s">
        <v>8075</v>
      </c>
      <c r="C2911" s="297" t="s">
        <v>153</v>
      </c>
      <c r="D2911" s="428" t="s">
        <v>3446</v>
      </c>
      <c r="E2911" s="439">
        <v>1800</v>
      </c>
      <c r="F2911" s="449" t="s">
        <v>3791</v>
      </c>
      <c r="G2911" s="297" t="s">
        <v>3792</v>
      </c>
      <c r="H2911" s="297" t="s">
        <v>586</v>
      </c>
      <c r="I2911" s="297" t="s">
        <v>3452</v>
      </c>
      <c r="J2911" s="297" t="s">
        <v>318</v>
      </c>
      <c r="K2911" s="130">
        <v>2</v>
      </c>
      <c r="L2911" s="305">
        <v>12</v>
      </c>
      <c r="M2911" s="130">
        <v>15600</v>
      </c>
      <c r="N2911" s="130">
        <v>5</v>
      </c>
      <c r="O2911" s="130">
        <v>8</v>
      </c>
      <c r="P2911" s="130">
        <v>14400</v>
      </c>
      <c r="Q2911" s="130">
        <v>4</v>
      </c>
      <c r="R2911" s="450">
        <v>12</v>
      </c>
    </row>
    <row r="2912" spans="1:18" s="40" customFormat="1" x14ac:dyDescent="0.2">
      <c r="A2912" s="316" t="s">
        <v>4333</v>
      </c>
      <c r="B2912" s="295" t="s">
        <v>8075</v>
      </c>
      <c r="C2912" s="297" t="s">
        <v>153</v>
      </c>
      <c r="D2912" s="428" t="s">
        <v>3449</v>
      </c>
      <c r="E2912" s="439">
        <v>2000</v>
      </c>
      <c r="F2912" s="449" t="s">
        <v>3793</v>
      </c>
      <c r="G2912" s="297" t="s">
        <v>3794</v>
      </c>
      <c r="H2912" s="297" t="s">
        <v>2088</v>
      </c>
      <c r="I2912" s="297" t="s">
        <v>3452</v>
      </c>
      <c r="J2912" s="297" t="s">
        <v>318</v>
      </c>
      <c r="K2912" s="130">
        <v>2</v>
      </c>
      <c r="L2912" s="305">
        <v>7</v>
      </c>
      <c r="M2912" s="130">
        <v>11200</v>
      </c>
      <c r="N2912" s="130">
        <v>5</v>
      </c>
      <c r="O2912" s="130">
        <v>8</v>
      </c>
      <c r="P2912" s="130">
        <v>16000</v>
      </c>
      <c r="Q2912" s="130">
        <v>4</v>
      </c>
      <c r="R2912" s="450">
        <v>12</v>
      </c>
    </row>
    <row r="2913" spans="1:18" s="40" customFormat="1" x14ac:dyDescent="0.2">
      <c r="A2913" s="316" t="s">
        <v>4333</v>
      </c>
      <c r="B2913" s="295" t="s">
        <v>8075</v>
      </c>
      <c r="C2913" s="297" t="s">
        <v>153</v>
      </c>
      <c r="D2913" s="428" t="s">
        <v>3449</v>
      </c>
      <c r="E2913" s="439">
        <v>9000</v>
      </c>
      <c r="F2913" s="449">
        <v>44023779</v>
      </c>
      <c r="G2913" s="297" t="s">
        <v>3795</v>
      </c>
      <c r="H2913" s="297" t="s">
        <v>682</v>
      </c>
      <c r="I2913" s="297" t="s">
        <v>3452</v>
      </c>
      <c r="J2913" s="297" t="s">
        <v>318</v>
      </c>
      <c r="K2913" s="130"/>
      <c r="L2913" s="305"/>
      <c r="M2913" s="130"/>
      <c r="N2913" s="130">
        <v>1</v>
      </c>
      <c r="O2913" s="130">
        <v>3</v>
      </c>
      <c r="P2913" s="130">
        <v>27000</v>
      </c>
      <c r="Q2913" s="130">
        <v>4</v>
      </c>
      <c r="R2913" s="450">
        <v>12</v>
      </c>
    </row>
    <row r="2914" spans="1:18" s="40" customFormat="1" x14ac:dyDescent="0.2">
      <c r="A2914" s="316" t="s">
        <v>4333</v>
      </c>
      <c r="B2914" s="295" t="s">
        <v>8075</v>
      </c>
      <c r="C2914" s="297" t="s">
        <v>153</v>
      </c>
      <c r="D2914" s="428" t="s">
        <v>3446</v>
      </c>
      <c r="E2914" s="439">
        <v>1000</v>
      </c>
      <c r="F2914" s="449" t="s">
        <v>3796</v>
      </c>
      <c r="G2914" s="297" t="s">
        <v>3797</v>
      </c>
      <c r="H2914" s="297" t="s">
        <v>736</v>
      </c>
      <c r="I2914" s="297" t="s">
        <v>334</v>
      </c>
      <c r="J2914" s="297" t="s">
        <v>318</v>
      </c>
      <c r="K2914" s="130"/>
      <c r="L2914" s="305">
        <v>6</v>
      </c>
      <c r="M2914" s="130">
        <v>16800</v>
      </c>
      <c r="N2914" s="130">
        <v>5</v>
      </c>
      <c r="O2914" s="130">
        <v>8</v>
      </c>
      <c r="P2914" s="130">
        <v>8000</v>
      </c>
      <c r="Q2914" s="130">
        <v>4</v>
      </c>
      <c r="R2914" s="450">
        <v>12</v>
      </c>
    </row>
    <row r="2915" spans="1:18" s="40" customFormat="1" x14ac:dyDescent="0.2">
      <c r="A2915" s="316" t="s">
        <v>4333</v>
      </c>
      <c r="B2915" s="295" t="s">
        <v>8075</v>
      </c>
      <c r="C2915" s="297" t="s">
        <v>153</v>
      </c>
      <c r="D2915" s="428" t="s">
        <v>3449</v>
      </c>
      <c r="E2915" s="439">
        <v>5300</v>
      </c>
      <c r="F2915" s="449">
        <v>42493787</v>
      </c>
      <c r="G2915" s="297" t="s">
        <v>3798</v>
      </c>
      <c r="H2915" s="297" t="s">
        <v>682</v>
      </c>
      <c r="I2915" s="297" t="s">
        <v>3452</v>
      </c>
      <c r="J2915" s="297" t="s">
        <v>318</v>
      </c>
      <c r="K2915" s="130"/>
      <c r="L2915" s="305">
        <v>3</v>
      </c>
      <c r="M2915" s="130">
        <v>17100</v>
      </c>
      <c r="N2915" s="130"/>
      <c r="O2915" s="130"/>
      <c r="P2915" s="130"/>
      <c r="Q2915" s="130"/>
      <c r="R2915" s="450"/>
    </row>
    <row r="2916" spans="1:18" s="40" customFormat="1" x14ac:dyDescent="0.2">
      <c r="A2916" s="316" t="s">
        <v>4333</v>
      </c>
      <c r="B2916" s="295" t="s">
        <v>8075</v>
      </c>
      <c r="C2916" s="297" t="s">
        <v>153</v>
      </c>
      <c r="D2916" s="428" t="s">
        <v>3446</v>
      </c>
      <c r="E2916" s="439">
        <v>1000</v>
      </c>
      <c r="F2916" s="449">
        <v>31180006</v>
      </c>
      <c r="G2916" s="297" t="s">
        <v>3799</v>
      </c>
      <c r="H2916" s="297" t="s">
        <v>2127</v>
      </c>
      <c r="I2916" s="297" t="s">
        <v>334</v>
      </c>
      <c r="J2916" s="297" t="s">
        <v>318</v>
      </c>
      <c r="K2916" s="130"/>
      <c r="L2916" s="305">
        <v>7</v>
      </c>
      <c r="M2916" s="130">
        <v>12600</v>
      </c>
      <c r="N2916" s="130"/>
      <c r="O2916" s="130"/>
      <c r="P2916" s="130"/>
      <c r="Q2916" s="130"/>
      <c r="R2916" s="450"/>
    </row>
    <row r="2917" spans="1:18" s="40" customFormat="1" x14ac:dyDescent="0.2">
      <c r="A2917" s="316" t="s">
        <v>4333</v>
      </c>
      <c r="B2917" s="295" t="s">
        <v>8075</v>
      </c>
      <c r="C2917" s="297" t="s">
        <v>153</v>
      </c>
      <c r="D2917" s="428" t="s">
        <v>3446</v>
      </c>
      <c r="E2917" s="439">
        <v>1500</v>
      </c>
      <c r="F2917" s="449" t="s">
        <v>3800</v>
      </c>
      <c r="G2917" s="297" t="s">
        <v>3801</v>
      </c>
      <c r="H2917" s="297" t="s">
        <v>655</v>
      </c>
      <c r="I2917" s="297"/>
      <c r="J2917" s="297"/>
      <c r="K2917" s="130">
        <v>2</v>
      </c>
      <c r="L2917" s="305">
        <v>12</v>
      </c>
      <c r="M2917" s="130">
        <v>18000</v>
      </c>
      <c r="N2917" s="130"/>
      <c r="O2917" s="130"/>
      <c r="P2917" s="130"/>
      <c r="Q2917" s="130"/>
      <c r="R2917" s="450"/>
    </row>
    <row r="2918" spans="1:18" s="40" customFormat="1" x14ac:dyDescent="0.2">
      <c r="A2918" s="316" t="s">
        <v>4333</v>
      </c>
      <c r="B2918" s="295" t="s">
        <v>8075</v>
      </c>
      <c r="C2918" s="297" t="s">
        <v>153</v>
      </c>
      <c r="D2918" s="428" t="s">
        <v>3449</v>
      </c>
      <c r="E2918" s="439">
        <v>3500</v>
      </c>
      <c r="F2918" s="451" t="s">
        <v>3802</v>
      </c>
      <c r="G2918" s="428" t="s">
        <v>3803</v>
      </c>
      <c r="H2918" s="297" t="s">
        <v>866</v>
      </c>
      <c r="I2918" s="297" t="s">
        <v>3452</v>
      </c>
      <c r="J2918" s="297" t="s">
        <v>318</v>
      </c>
      <c r="K2918" s="130">
        <v>4</v>
      </c>
      <c r="L2918" s="305">
        <v>12</v>
      </c>
      <c r="M2918" s="130">
        <v>40100</v>
      </c>
      <c r="N2918" s="130">
        <v>2</v>
      </c>
      <c r="O2918" s="130">
        <v>4</v>
      </c>
      <c r="P2918" s="130">
        <v>14000</v>
      </c>
      <c r="Q2918" s="130">
        <v>4</v>
      </c>
      <c r="R2918" s="450">
        <v>12</v>
      </c>
    </row>
    <row r="2919" spans="1:18" s="40" customFormat="1" x14ac:dyDescent="0.2">
      <c r="A2919" s="316" t="s">
        <v>4333</v>
      </c>
      <c r="B2919" s="295" t="s">
        <v>8075</v>
      </c>
      <c r="C2919" s="297" t="s">
        <v>153</v>
      </c>
      <c r="D2919" s="428" t="s">
        <v>3449</v>
      </c>
      <c r="E2919" s="439">
        <v>3500</v>
      </c>
      <c r="F2919" s="451" t="s">
        <v>3804</v>
      </c>
      <c r="G2919" s="428" t="s">
        <v>3805</v>
      </c>
      <c r="H2919" s="297" t="s">
        <v>656</v>
      </c>
      <c r="I2919" s="297" t="s">
        <v>3452</v>
      </c>
      <c r="J2919" s="297" t="s">
        <v>318</v>
      </c>
      <c r="K2919" s="130">
        <v>4</v>
      </c>
      <c r="L2919" s="305">
        <v>12</v>
      </c>
      <c r="M2919" s="130">
        <v>40500</v>
      </c>
      <c r="N2919" s="130">
        <v>3</v>
      </c>
      <c r="O2919" s="130">
        <v>7</v>
      </c>
      <c r="P2919" s="130">
        <v>24500</v>
      </c>
      <c r="Q2919" s="130">
        <v>4</v>
      </c>
      <c r="R2919" s="450">
        <v>12</v>
      </c>
    </row>
    <row r="2920" spans="1:18" s="40" customFormat="1" x14ac:dyDescent="0.2">
      <c r="A2920" s="316" t="s">
        <v>4333</v>
      </c>
      <c r="B2920" s="295" t="s">
        <v>8075</v>
      </c>
      <c r="C2920" s="297" t="s">
        <v>153</v>
      </c>
      <c r="D2920" s="428" t="s">
        <v>3449</v>
      </c>
      <c r="E2920" s="439">
        <v>2000</v>
      </c>
      <c r="F2920" s="449" t="s">
        <v>3806</v>
      </c>
      <c r="G2920" s="297" t="s">
        <v>3807</v>
      </c>
      <c r="H2920" s="297" t="s">
        <v>2088</v>
      </c>
      <c r="I2920" s="297" t="s">
        <v>3452</v>
      </c>
      <c r="J2920" s="297" t="s">
        <v>318</v>
      </c>
      <c r="K2920" s="130">
        <v>4</v>
      </c>
      <c r="L2920" s="305">
        <v>12</v>
      </c>
      <c r="M2920" s="130">
        <v>11160</v>
      </c>
      <c r="N2920" s="130"/>
      <c r="O2920" s="130"/>
      <c r="P2920" s="130"/>
      <c r="Q2920" s="130"/>
      <c r="R2920" s="450"/>
    </row>
    <row r="2921" spans="1:18" s="40" customFormat="1" x14ac:dyDescent="0.2">
      <c r="A2921" s="316" t="s">
        <v>4333</v>
      </c>
      <c r="B2921" s="295" t="s">
        <v>8075</v>
      </c>
      <c r="C2921" s="297" t="s">
        <v>153</v>
      </c>
      <c r="D2921" s="428" t="s">
        <v>3446</v>
      </c>
      <c r="E2921" s="439">
        <v>1300</v>
      </c>
      <c r="F2921" s="449" t="s">
        <v>3808</v>
      </c>
      <c r="G2921" s="297" t="s">
        <v>3809</v>
      </c>
      <c r="H2921" s="297" t="s">
        <v>2127</v>
      </c>
      <c r="I2921" s="297" t="s">
        <v>334</v>
      </c>
      <c r="J2921" s="297" t="s">
        <v>318</v>
      </c>
      <c r="K2921" s="130"/>
      <c r="L2921" s="305">
        <v>6</v>
      </c>
      <c r="M2921" s="130">
        <v>13200</v>
      </c>
      <c r="N2921" s="130"/>
      <c r="O2921" s="130"/>
      <c r="P2921" s="130"/>
      <c r="Q2921" s="130"/>
      <c r="R2921" s="450"/>
    </row>
    <row r="2922" spans="1:18" s="40" customFormat="1" x14ac:dyDescent="0.2">
      <c r="A2922" s="316" t="s">
        <v>4333</v>
      </c>
      <c r="B2922" s="295" t="s">
        <v>8075</v>
      </c>
      <c r="C2922" s="297" t="s">
        <v>153</v>
      </c>
      <c r="D2922" s="428" t="s">
        <v>3449</v>
      </c>
      <c r="E2922" s="439">
        <v>2200</v>
      </c>
      <c r="F2922" s="449" t="s">
        <v>3810</v>
      </c>
      <c r="G2922" s="297" t="s">
        <v>3811</v>
      </c>
      <c r="H2922" s="297" t="s">
        <v>2088</v>
      </c>
      <c r="I2922" s="297" t="s">
        <v>3452</v>
      </c>
      <c r="J2922" s="297" t="s">
        <v>318</v>
      </c>
      <c r="K2922" s="130"/>
      <c r="L2922" s="305">
        <v>11</v>
      </c>
      <c r="M2922" s="130">
        <v>36300</v>
      </c>
      <c r="N2922" s="130">
        <v>5</v>
      </c>
      <c r="O2922" s="130">
        <v>8</v>
      </c>
      <c r="P2922" s="130">
        <v>17600</v>
      </c>
      <c r="Q2922" s="130">
        <v>4</v>
      </c>
      <c r="R2922" s="450">
        <v>12</v>
      </c>
    </row>
    <row r="2923" spans="1:18" s="40" customFormat="1" x14ac:dyDescent="0.2">
      <c r="A2923" s="316" t="s">
        <v>4333</v>
      </c>
      <c r="B2923" s="295" t="s">
        <v>8075</v>
      </c>
      <c r="C2923" s="297" t="s">
        <v>153</v>
      </c>
      <c r="D2923" s="428" t="s">
        <v>3449</v>
      </c>
      <c r="E2923" s="439">
        <v>5300</v>
      </c>
      <c r="F2923" s="449">
        <v>41323238</v>
      </c>
      <c r="G2923" s="297" t="s">
        <v>3812</v>
      </c>
      <c r="H2923" s="297" t="s">
        <v>682</v>
      </c>
      <c r="I2923" s="297" t="s">
        <v>3452</v>
      </c>
      <c r="J2923" s="297" t="s">
        <v>318</v>
      </c>
      <c r="K2923" s="130"/>
      <c r="L2923" s="305">
        <v>1</v>
      </c>
      <c r="M2923" s="130">
        <v>5300</v>
      </c>
      <c r="N2923" s="130"/>
      <c r="O2923" s="130"/>
      <c r="P2923" s="130"/>
      <c r="Q2923" s="130"/>
      <c r="R2923" s="450"/>
    </row>
    <row r="2924" spans="1:18" s="40" customFormat="1" x14ac:dyDescent="0.2">
      <c r="A2924" s="316" t="s">
        <v>4333</v>
      </c>
      <c r="B2924" s="295" t="s">
        <v>8075</v>
      </c>
      <c r="C2924" s="297" t="s">
        <v>153</v>
      </c>
      <c r="D2924" s="428" t="s">
        <v>3449</v>
      </c>
      <c r="E2924" s="439">
        <v>4500</v>
      </c>
      <c r="F2924" s="451">
        <v>44956216</v>
      </c>
      <c r="G2924" s="428" t="s">
        <v>3813</v>
      </c>
      <c r="H2924" s="297" t="s">
        <v>586</v>
      </c>
      <c r="I2924" s="297" t="s">
        <v>3452</v>
      </c>
      <c r="J2924" s="297" t="s">
        <v>318</v>
      </c>
      <c r="K2924" s="130"/>
      <c r="L2924" s="305">
        <v>7</v>
      </c>
      <c r="M2924" s="130">
        <v>31500</v>
      </c>
      <c r="N2924" s="130">
        <v>2</v>
      </c>
      <c r="O2924" s="130">
        <v>4</v>
      </c>
      <c r="P2924" s="130">
        <v>18000</v>
      </c>
      <c r="Q2924" s="130">
        <v>4</v>
      </c>
      <c r="R2924" s="450">
        <v>12</v>
      </c>
    </row>
    <row r="2925" spans="1:18" s="40" customFormat="1" x14ac:dyDescent="0.2">
      <c r="A2925" s="316" t="s">
        <v>4333</v>
      </c>
      <c r="B2925" s="295" t="s">
        <v>8075</v>
      </c>
      <c r="C2925" s="297" t="s">
        <v>153</v>
      </c>
      <c r="D2925" s="428" t="s">
        <v>3449</v>
      </c>
      <c r="E2925" s="439">
        <v>4500</v>
      </c>
      <c r="F2925" s="451">
        <v>71908647</v>
      </c>
      <c r="G2925" s="428" t="s">
        <v>3814</v>
      </c>
      <c r="H2925" s="297" t="s">
        <v>586</v>
      </c>
      <c r="I2925" s="297" t="s">
        <v>3452</v>
      </c>
      <c r="J2925" s="297" t="s">
        <v>318</v>
      </c>
      <c r="K2925" s="130"/>
      <c r="L2925" s="305">
        <v>6</v>
      </c>
      <c r="M2925" s="130">
        <v>27000</v>
      </c>
      <c r="N2925" s="130">
        <v>2</v>
      </c>
      <c r="O2925" s="130">
        <v>4</v>
      </c>
      <c r="P2925" s="130">
        <v>18000</v>
      </c>
      <c r="Q2925" s="130">
        <v>4</v>
      </c>
      <c r="R2925" s="450">
        <v>12</v>
      </c>
    </row>
    <row r="2926" spans="1:18" s="40" customFormat="1" x14ac:dyDescent="0.2">
      <c r="A2926" s="316" t="s">
        <v>4333</v>
      </c>
      <c r="B2926" s="295" t="s">
        <v>8075</v>
      </c>
      <c r="C2926" s="297" t="s">
        <v>153</v>
      </c>
      <c r="D2926" s="428" t="s">
        <v>3449</v>
      </c>
      <c r="E2926" s="439">
        <v>2500</v>
      </c>
      <c r="F2926" s="451" t="s">
        <v>3815</v>
      </c>
      <c r="G2926" s="428" t="s">
        <v>3816</v>
      </c>
      <c r="H2926" s="297" t="s">
        <v>579</v>
      </c>
      <c r="I2926" s="297" t="s">
        <v>3452</v>
      </c>
      <c r="J2926" s="297" t="s">
        <v>318</v>
      </c>
      <c r="K2926" s="130">
        <v>4</v>
      </c>
      <c r="L2926" s="305">
        <v>12</v>
      </c>
      <c r="M2926" s="130">
        <v>28700</v>
      </c>
      <c r="N2926" s="130">
        <v>5</v>
      </c>
      <c r="O2926" s="130">
        <v>8</v>
      </c>
      <c r="P2926" s="130">
        <v>20000</v>
      </c>
      <c r="Q2926" s="130">
        <v>4</v>
      </c>
      <c r="R2926" s="450">
        <v>12</v>
      </c>
    </row>
    <row r="2927" spans="1:18" s="40" customFormat="1" x14ac:dyDescent="0.2">
      <c r="A2927" s="316" t="s">
        <v>4333</v>
      </c>
      <c r="B2927" s="295" t="s">
        <v>8075</v>
      </c>
      <c r="C2927" s="297" t="s">
        <v>153</v>
      </c>
      <c r="D2927" s="428" t="s">
        <v>3449</v>
      </c>
      <c r="E2927" s="439">
        <v>2500</v>
      </c>
      <c r="F2927" s="449" t="s">
        <v>3817</v>
      </c>
      <c r="G2927" s="297" t="s">
        <v>3818</v>
      </c>
      <c r="H2927" s="297" t="s">
        <v>579</v>
      </c>
      <c r="I2927" s="297" t="s">
        <v>3452</v>
      </c>
      <c r="J2927" s="297" t="s">
        <v>318</v>
      </c>
      <c r="K2927" s="130">
        <v>4</v>
      </c>
      <c r="L2927" s="305">
        <v>12</v>
      </c>
      <c r="M2927" s="130">
        <v>27400</v>
      </c>
      <c r="N2927" s="130">
        <v>5</v>
      </c>
      <c r="O2927" s="130">
        <v>8</v>
      </c>
      <c r="P2927" s="130">
        <v>20000</v>
      </c>
      <c r="Q2927" s="130">
        <v>4</v>
      </c>
      <c r="R2927" s="450">
        <v>12</v>
      </c>
    </row>
    <row r="2928" spans="1:18" s="40" customFormat="1" x14ac:dyDescent="0.2">
      <c r="A2928" s="316" t="s">
        <v>4333</v>
      </c>
      <c r="B2928" s="295" t="s">
        <v>8075</v>
      </c>
      <c r="C2928" s="297" t="s">
        <v>153</v>
      </c>
      <c r="D2928" s="428" t="s">
        <v>3449</v>
      </c>
      <c r="E2928" s="439">
        <v>3500</v>
      </c>
      <c r="F2928" s="451" t="s">
        <v>3819</v>
      </c>
      <c r="G2928" s="428" t="s">
        <v>3820</v>
      </c>
      <c r="H2928" s="297" t="s">
        <v>2088</v>
      </c>
      <c r="I2928" s="297" t="s">
        <v>3452</v>
      </c>
      <c r="J2928" s="297" t="s">
        <v>318</v>
      </c>
      <c r="K2928" s="130">
        <v>4</v>
      </c>
      <c r="L2928" s="305">
        <v>12</v>
      </c>
      <c r="M2928" s="130">
        <v>40700</v>
      </c>
      <c r="N2928" s="130">
        <v>5</v>
      </c>
      <c r="O2928" s="130">
        <v>8</v>
      </c>
      <c r="P2928" s="130">
        <v>28000</v>
      </c>
      <c r="Q2928" s="130">
        <v>4</v>
      </c>
      <c r="R2928" s="450">
        <v>12</v>
      </c>
    </row>
    <row r="2929" spans="1:18" s="40" customFormat="1" x14ac:dyDescent="0.2">
      <c r="A2929" s="316" t="s">
        <v>4333</v>
      </c>
      <c r="B2929" s="295" t="s">
        <v>8075</v>
      </c>
      <c r="C2929" s="297" t="s">
        <v>153</v>
      </c>
      <c r="D2929" s="428" t="s">
        <v>3449</v>
      </c>
      <c r="E2929" s="439">
        <v>4500</v>
      </c>
      <c r="F2929" s="449" t="s">
        <v>3821</v>
      </c>
      <c r="G2929" s="297" t="s">
        <v>3822</v>
      </c>
      <c r="H2929" s="297" t="s">
        <v>586</v>
      </c>
      <c r="I2929" s="297" t="s">
        <v>3452</v>
      </c>
      <c r="J2929" s="297" t="s">
        <v>318</v>
      </c>
      <c r="K2929" s="130"/>
      <c r="L2929" s="305">
        <v>2</v>
      </c>
      <c r="M2929" s="130">
        <v>9000</v>
      </c>
      <c r="N2929" s="130"/>
      <c r="O2929" s="130"/>
      <c r="P2929" s="130"/>
      <c r="Q2929" s="130"/>
      <c r="R2929" s="450"/>
    </row>
    <row r="2930" spans="1:18" s="40" customFormat="1" x14ac:dyDescent="0.2">
      <c r="A2930" s="316" t="s">
        <v>4333</v>
      </c>
      <c r="B2930" s="295" t="s">
        <v>8075</v>
      </c>
      <c r="C2930" s="297" t="s">
        <v>153</v>
      </c>
      <c r="D2930" s="428" t="s">
        <v>3446</v>
      </c>
      <c r="E2930" s="439">
        <v>2800</v>
      </c>
      <c r="F2930" s="449" t="s">
        <v>3823</v>
      </c>
      <c r="G2930" s="297" t="s">
        <v>3824</v>
      </c>
      <c r="H2930" s="297" t="s">
        <v>586</v>
      </c>
      <c r="I2930" s="297" t="s">
        <v>3452</v>
      </c>
      <c r="J2930" s="297" t="s">
        <v>318</v>
      </c>
      <c r="K2930" s="130"/>
      <c r="L2930" s="305">
        <v>4</v>
      </c>
      <c r="M2930" s="130">
        <v>3720</v>
      </c>
      <c r="N2930" s="130">
        <v>5</v>
      </c>
      <c r="O2930" s="130">
        <v>8</v>
      </c>
      <c r="P2930" s="130">
        <v>22400</v>
      </c>
      <c r="Q2930" s="130">
        <v>4</v>
      </c>
      <c r="R2930" s="450">
        <v>12</v>
      </c>
    </row>
    <row r="2931" spans="1:18" s="40" customFormat="1" x14ac:dyDescent="0.2">
      <c r="A2931" s="316" t="s">
        <v>4333</v>
      </c>
      <c r="B2931" s="295" t="s">
        <v>8075</v>
      </c>
      <c r="C2931" s="297" t="s">
        <v>153</v>
      </c>
      <c r="D2931" s="428" t="s">
        <v>3449</v>
      </c>
      <c r="E2931" s="439">
        <v>2500</v>
      </c>
      <c r="F2931" s="451" t="s">
        <v>3825</v>
      </c>
      <c r="G2931" s="428" t="s">
        <v>3826</v>
      </c>
      <c r="H2931" s="297" t="s">
        <v>821</v>
      </c>
      <c r="I2931" s="297" t="s">
        <v>3452</v>
      </c>
      <c r="J2931" s="297" t="s">
        <v>318</v>
      </c>
      <c r="K2931" s="130">
        <v>4</v>
      </c>
      <c r="L2931" s="305">
        <v>12</v>
      </c>
      <c r="M2931" s="130">
        <v>27600</v>
      </c>
      <c r="N2931" s="130">
        <v>3</v>
      </c>
      <c r="O2931" s="130">
        <v>7</v>
      </c>
      <c r="P2931" s="130">
        <v>17500</v>
      </c>
      <c r="Q2931" s="130">
        <v>4</v>
      </c>
      <c r="R2931" s="450">
        <v>12</v>
      </c>
    </row>
    <row r="2932" spans="1:18" s="40" customFormat="1" x14ac:dyDescent="0.2">
      <c r="A2932" s="316" t="s">
        <v>4333</v>
      </c>
      <c r="B2932" s="295" t="s">
        <v>8075</v>
      </c>
      <c r="C2932" s="297" t="s">
        <v>153</v>
      </c>
      <c r="D2932" s="428" t="s">
        <v>3446</v>
      </c>
      <c r="E2932" s="439">
        <v>1300</v>
      </c>
      <c r="F2932" s="449">
        <v>73471099</v>
      </c>
      <c r="G2932" s="297" t="s">
        <v>3827</v>
      </c>
      <c r="H2932" s="297" t="s">
        <v>2085</v>
      </c>
      <c r="I2932" s="297" t="s">
        <v>334</v>
      </c>
      <c r="J2932" s="297" t="s">
        <v>318</v>
      </c>
      <c r="K2932" s="130"/>
      <c r="L2932" s="305">
        <v>11</v>
      </c>
      <c r="M2932" s="130">
        <v>11160</v>
      </c>
      <c r="N2932" s="130"/>
      <c r="O2932" s="130"/>
      <c r="P2932" s="130"/>
      <c r="Q2932" s="130"/>
      <c r="R2932" s="450"/>
    </row>
    <row r="2933" spans="1:18" s="40" customFormat="1" x14ac:dyDescent="0.2">
      <c r="A2933" s="316" t="s">
        <v>4333</v>
      </c>
      <c r="B2933" s="295" t="s">
        <v>8075</v>
      </c>
      <c r="C2933" s="297" t="s">
        <v>153</v>
      </c>
      <c r="D2933" s="428" t="s">
        <v>3449</v>
      </c>
      <c r="E2933" s="439">
        <v>2000</v>
      </c>
      <c r="F2933" s="449" t="s">
        <v>3828</v>
      </c>
      <c r="G2933" s="297" t="s">
        <v>3829</v>
      </c>
      <c r="H2933" s="297" t="s">
        <v>679</v>
      </c>
      <c r="I2933" s="297" t="s">
        <v>3452</v>
      </c>
      <c r="J2933" s="297" t="s">
        <v>318</v>
      </c>
      <c r="K2933" s="130">
        <v>4</v>
      </c>
      <c r="L2933" s="305">
        <v>12</v>
      </c>
      <c r="M2933" s="130">
        <v>17850</v>
      </c>
      <c r="N2933" s="130">
        <v>5</v>
      </c>
      <c r="O2933" s="130">
        <v>8</v>
      </c>
      <c r="P2933" s="130">
        <v>17600</v>
      </c>
      <c r="Q2933" s="130">
        <v>4</v>
      </c>
      <c r="R2933" s="450">
        <v>12</v>
      </c>
    </row>
    <row r="2934" spans="1:18" s="40" customFormat="1" x14ac:dyDescent="0.2">
      <c r="A2934" s="316" t="s">
        <v>4333</v>
      </c>
      <c r="B2934" s="295" t="s">
        <v>8075</v>
      </c>
      <c r="C2934" s="297" t="s">
        <v>153</v>
      </c>
      <c r="D2934" s="428" t="s">
        <v>3449</v>
      </c>
      <c r="E2934" s="439">
        <v>2500</v>
      </c>
      <c r="F2934" s="451" t="s">
        <v>3830</v>
      </c>
      <c r="G2934" s="428" t="s">
        <v>3831</v>
      </c>
      <c r="H2934" s="297" t="s">
        <v>579</v>
      </c>
      <c r="I2934" s="297" t="s">
        <v>3452</v>
      </c>
      <c r="J2934" s="297" t="s">
        <v>318</v>
      </c>
      <c r="K2934" s="130">
        <v>4</v>
      </c>
      <c r="L2934" s="305">
        <v>12</v>
      </c>
      <c r="M2934" s="130">
        <v>28500</v>
      </c>
      <c r="N2934" s="130">
        <v>5</v>
      </c>
      <c r="O2934" s="130">
        <v>8</v>
      </c>
      <c r="P2934" s="130">
        <v>20000</v>
      </c>
      <c r="Q2934" s="130">
        <v>4</v>
      </c>
      <c r="R2934" s="450">
        <v>12</v>
      </c>
    </row>
    <row r="2935" spans="1:18" s="40" customFormat="1" x14ac:dyDescent="0.2">
      <c r="A2935" s="316" t="s">
        <v>4333</v>
      </c>
      <c r="B2935" s="295" t="s">
        <v>8075</v>
      </c>
      <c r="C2935" s="297" t="s">
        <v>153</v>
      </c>
      <c r="D2935" s="428" t="s">
        <v>3449</v>
      </c>
      <c r="E2935" s="439">
        <v>1100</v>
      </c>
      <c r="F2935" s="449" t="s">
        <v>3832</v>
      </c>
      <c r="G2935" s="297" t="s">
        <v>3833</v>
      </c>
      <c r="H2935" s="297" t="s">
        <v>579</v>
      </c>
      <c r="I2935" s="297" t="s">
        <v>3452</v>
      </c>
      <c r="J2935" s="297" t="s">
        <v>318</v>
      </c>
      <c r="K2935" s="130">
        <v>2</v>
      </c>
      <c r="L2935" s="305">
        <v>12</v>
      </c>
      <c r="M2935" s="130">
        <v>27200</v>
      </c>
      <c r="N2935" s="130">
        <v>5</v>
      </c>
      <c r="O2935" s="130">
        <v>8</v>
      </c>
      <c r="P2935" s="130">
        <v>20000</v>
      </c>
      <c r="Q2935" s="130"/>
      <c r="R2935" s="450"/>
    </row>
    <row r="2936" spans="1:18" s="40" customFormat="1" x14ac:dyDescent="0.2">
      <c r="A2936" s="316" t="s">
        <v>4333</v>
      </c>
      <c r="B2936" s="295" t="s">
        <v>8075</v>
      </c>
      <c r="C2936" s="297" t="s">
        <v>153</v>
      </c>
      <c r="D2936" s="428" t="s">
        <v>3449</v>
      </c>
      <c r="E2936" s="439">
        <v>1800</v>
      </c>
      <c r="F2936" s="449">
        <v>47117939</v>
      </c>
      <c r="G2936" s="297" t="s">
        <v>3834</v>
      </c>
      <c r="H2936" s="297" t="s">
        <v>690</v>
      </c>
      <c r="I2936" s="297" t="s">
        <v>3452</v>
      </c>
      <c r="J2936" s="297" t="s">
        <v>318</v>
      </c>
      <c r="K2936" s="130"/>
      <c r="L2936" s="305">
        <v>5</v>
      </c>
      <c r="M2936" s="130">
        <v>8990</v>
      </c>
      <c r="N2936" s="130"/>
      <c r="O2936" s="130"/>
      <c r="P2936" s="130"/>
      <c r="Q2936" s="130"/>
      <c r="R2936" s="450"/>
    </row>
    <row r="2937" spans="1:18" s="40" customFormat="1" x14ac:dyDescent="0.2">
      <c r="A2937" s="316" t="s">
        <v>4333</v>
      </c>
      <c r="B2937" s="295" t="s">
        <v>8075</v>
      </c>
      <c r="C2937" s="297" t="s">
        <v>153</v>
      </c>
      <c r="D2937" s="428" t="s">
        <v>3449</v>
      </c>
      <c r="E2937" s="439">
        <v>3500</v>
      </c>
      <c r="F2937" s="451" t="s">
        <v>3835</v>
      </c>
      <c r="G2937" s="428" t="s">
        <v>3836</v>
      </c>
      <c r="H2937" s="297" t="s">
        <v>656</v>
      </c>
      <c r="I2937" s="297" t="s">
        <v>3452</v>
      </c>
      <c r="J2937" s="297" t="s">
        <v>318</v>
      </c>
      <c r="K2937" s="130">
        <v>4</v>
      </c>
      <c r="L2937" s="305">
        <v>12</v>
      </c>
      <c r="M2937" s="130">
        <v>40100</v>
      </c>
      <c r="N2937" s="130">
        <v>5</v>
      </c>
      <c r="O2937" s="130">
        <v>8</v>
      </c>
      <c r="P2937" s="130">
        <v>28000</v>
      </c>
      <c r="Q2937" s="130">
        <v>4</v>
      </c>
      <c r="R2937" s="450">
        <v>12</v>
      </c>
    </row>
    <row r="2938" spans="1:18" s="40" customFormat="1" x14ac:dyDescent="0.2">
      <c r="A2938" s="316" t="s">
        <v>4333</v>
      </c>
      <c r="B2938" s="295" t="s">
        <v>8075</v>
      </c>
      <c r="C2938" s="297" t="s">
        <v>153</v>
      </c>
      <c r="D2938" s="428" t="s">
        <v>3449</v>
      </c>
      <c r="E2938" s="439">
        <v>6000</v>
      </c>
      <c r="F2938" s="449">
        <v>43770445</v>
      </c>
      <c r="G2938" s="297" t="s">
        <v>3837</v>
      </c>
      <c r="H2938" s="297" t="s">
        <v>586</v>
      </c>
      <c r="I2938" s="297" t="s">
        <v>3452</v>
      </c>
      <c r="J2938" s="297" t="s">
        <v>318</v>
      </c>
      <c r="K2938" s="130"/>
      <c r="L2938" s="305"/>
      <c r="M2938" s="130"/>
      <c r="N2938" s="130">
        <v>5</v>
      </c>
      <c r="O2938" s="130">
        <v>8</v>
      </c>
      <c r="P2938" s="130">
        <v>40500</v>
      </c>
      <c r="Q2938" s="130">
        <v>4</v>
      </c>
      <c r="R2938" s="450">
        <v>12</v>
      </c>
    </row>
    <row r="2939" spans="1:18" s="40" customFormat="1" x14ac:dyDescent="0.2">
      <c r="A2939" s="316" t="s">
        <v>4333</v>
      </c>
      <c r="B2939" s="295" t="s">
        <v>8075</v>
      </c>
      <c r="C2939" s="297" t="s">
        <v>153</v>
      </c>
      <c r="D2939" s="428" t="s">
        <v>3449</v>
      </c>
      <c r="E2939" s="439">
        <v>1800</v>
      </c>
      <c r="F2939" s="449" t="s">
        <v>3838</v>
      </c>
      <c r="G2939" s="297" t="s">
        <v>3839</v>
      </c>
      <c r="H2939" s="297" t="s">
        <v>690</v>
      </c>
      <c r="I2939" s="297" t="s">
        <v>3452</v>
      </c>
      <c r="J2939" s="297" t="s">
        <v>318</v>
      </c>
      <c r="K2939" s="130"/>
      <c r="L2939" s="305">
        <v>7</v>
      </c>
      <c r="M2939" s="130">
        <v>19510</v>
      </c>
      <c r="N2939" s="130">
        <v>5</v>
      </c>
      <c r="O2939" s="130">
        <v>8</v>
      </c>
      <c r="P2939" s="130">
        <v>14400</v>
      </c>
      <c r="Q2939" s="130">
        <v>4</v>
      </c>
      <c r="R2939" s="450">
        <v>12</v>
      </c>
    </row>
    <row r="2940" spans="1:18" s="40" customFormat="1" x14ac:dyDescent="0.2">
      <c r="A2940" s="316" t="s">
        <v>4333</v>
      </c>
      <c r="B2940" s="295" t="s">
        <v>8075</v>
      </c>
      <c r="C2940" s="297" t="s">
        <v>153</v>
      </c>
      <c r="D2940" s="428" t="s">
        <v>3449</v>
      </c>
      <c r="E2940" s="439">
        <v>2800</v>
      </c>
      <c r="F2940" s="449">
        <v>70771151</v>
      </c>
      <c r="G2940" s="297" t="s">
        <v>3840</v>
      </c>
      <c r="H2940" s="297" t="s">
        <v>679</v>
      </c>
      <c r="I2940" s="297"/>
      <c r="J2940" s="297"/>
      <c r="K2940" s="130"/>
      <c r="L2940" s="305"/>
      <c r="M2940" s="130"/>
      <c r="N2940" s="130">
        <v>2</v>
      </c>
      <c r="O2940" s="130">
        <v>4</v>
      </c>
      <c r="P2940" s="130">
        <v>11200</v>
      </c>
      <c r="Q2940" s="130">
        <v>4</v>
      </c>
      <c r="R2940" s="450">
        <v>12</v>
      </c>
    </row>
    <row r="2941" spans="1:18" s="40" customFormat="1" x14ac:dyDescent="0.2">
      <c r="A2941" s="316" t="s">
        <v>4333</v>
      </c>
      <c r="B2941" s="295" t="s">
        <v>8075</v>
      </c>
      <c r="C2941" s="297" t="s">
        <v>153</v>
      </c>
      <c r="D2941" s="428" t="s">
        <v>3449</v>
      </c>
      <c r="E2941" s="439">
        <v>2000</v>
      </c>
      <c r="F2941" s="449" t="s">
        <v>3841</v>
      </c>
      <c r="G2941" s="297" t="s">
        <v>3842</v>
      </c>
      <c r="H2941" s="297" t="s">
        <v>679</v>
      </c>
      <c r="I2941" s="297" t="s">
        <v>3452</v>
      </c>
      <c r="J2941" s="297" t="s">
        <v>318</v>
      </c>
      <c r="K2941" s="130">
        <v>3</v>
      </c>
      <c r="L2941" s="305">
        <v>5</v>
      </c>
      <c r="M2941" s="130">
        <v>11000</v>
      </c>
      <c r="N2941" s="130">
        <v>5</v>
      </c>
      <c r="O2941" s="130">
        <v>8</v>
      </c>
      <c r="P2941" s="130">
        <v>16000</v>
      </c>
      <c r="Q2941" s="130">
        <v>4</v>
      </c>
      <c r="R2941" s="450">
        <v>12</v>
      </c>
    </row>
    <row r="2942" spans="1:18" s="40" customFormat="1" x14ac:dyDescent="0.2">
      <c r="A2942" s="316" t="s">
        <v>4333</v>
      </c>
      <c r="B2942" s="295" t="s">
        <v>8075</v>
      </c>
      <c r="C2942" s="297" t="s">
        <v>153</v>
      </c>
      <c r="D2942" s="428" t="s">
        <v>3446</v>
      </c>
      <c r="E2942" s="439">
        <v>1000</v>
      </c>
      <c r="F2942" s="449" t="s">
        <v>3843</v>
      </c>
      <c r="G2942" s="297" t="s">
        <v>3844</v>
      </c>
      <c r="H2942" s="297" t="s">
        <v>648</v>
      </c>
      <c r="I2942" s="297"/>
      <c r="J2942" s="297"/>
      <c r="K2942" s="130"/>
      <c r="L2942" s="305">
        <v>7</v>
      </c>
      <c r="M2942" s="130">
        <v>19600</v>
      </c>
      <c r="N2942" s="130">
        <v>5</v>
      </c>
      <c r="O2942" s="130">
        <v>8</v>
      </c>
      <c r="P2942" s="130">
        <v>8000</v>
      </c>
      <c r="Q2942" s="130">
        <v>4</v>
      </c>
      <c r="R2942" s="450">
        <v>12</v>
      </c>
    </row>
    <row r="2943" spans="1:18" s="40" customFormat="1" x14ac:dyDescent="0.2">
      <c r="A2943" s="316" t="s">
        <v>4333</v>
      </c>
      <c r="B2943" s="295" t="s">
        <v>8075</v>
      </c>
      <c r="C2943" s="297" t="s">
        <v>153</v>
      </c>
      <c r="D2943" s="428" t="s">
        <v>3446</v>
      </c>
      <c r="E2943" s="439">
        <v>1300</v>
      </c>
      <c r="F2943" s="449" t="s">
        <v>3845</v>
      </c>
      <c r="G2943" s="297" t="s">
        <v>3846</v>
      </c>
      <c r="H2943" s="297" t="s">
        <v>2085</v>
      </c>
      <c r="I2943" s="297" t="s">
        <v>334</v>
      </c>
      <c r="J2943" s="297" t="s">
        <v>318</v>
      </c>
      <c r="K2943" s="130"/>
      <c r="L2943" s="305">
        <v>6</v>
      </c>
      <c r="M2943" s="130">
        <v>16800</v>
      </c>
      <c r="N2943" s="130">
        <v>5</v>
      </c>
      <c r="O2943" s="130">
        <v>8</v>
      </c>
      <c r="P2943" s="130">
        <v>10400</v>
      </c>
      <c r="Q2943" s="130">
        <v>4</v>
      </c>
      <c r="R2943" s="450">
        <v>12</v>
      </c>
    </row>
    <row r="2944" spans="1:18" s="40" customFormat="1" x14ac:dyDescent="0.2">
      <c r="A2944" s="316" t="s">
        <v>4333</v>
      </c>
      <c r="B2944" s="295" t="s">
        <v>8075</v>
      </c>
      <c r="C2944" s="297" t="s">
        <v>153</v>
      </c>
      <c r="D2944" s="428" t="s">
        <v>3449</v>
      </c>
      <c r="E2944" s="439">
        <v>1600</v>
      </c>
      <c r="F2944" s="449" t="s">
        <v>3847</v>
      </c>
      <c r="G2944" s="297" t="s">
        <v>3848</v>
      </c>
      <c r="H2944" s="297" t="s">
        <v>690</v>
      </c>
      <c r="I2944" s="297" t="s">
        <v>3452</v>
      </c>
      <c r="J2944" s="297" t="s">
        <v>318</v>
      </c>
      <c r="K2944" s="130">
        <v>2</v>
      </c>
      <c r="L2944" s="305">
        <v>12</v>
      </c>
      <c r="M2944" s="130">
        <v>12000</v>
      </c>
      <c r="N2944" s="130">
        <v>5</v>
      </c>
      <c r="O2944" s="130">
        <v>8</v>
      </c>
      <c r="P2944" s="130">
        <v>12800</v>
      </c>
      <c r="Q2944" s="130">
        <v>4</v>
      </c>
      <c r="R2944" s="450">
        <v>12</v>
      </c>
    </row>
    <row r="2945" spans="1:18" s="40" customFormat="1" x14ac:dyDescent="0.2">
      <c r="A2945" s="316" t="s">
        <v>4333</v>
      </c>
      <c r="B2945" s="295" t="s">
        <v>8075</v>
      </c>
      <c r="C2945" s="297" t="s">
        <v>153</v>
      </c>
      <c r="D2945" s="428" t="s">
        <v>3449</v>
      </c>
      <c r="E2945" s="439">
        <v>1800</v>
      </c>
      <c r="F2945" s="449">
        <v>45118054</v>
      </c>
      <c r="G2945" s="297" t="s">
        <v>3849</v>
      </c>
      <c r="H2945" s="297" t="s">
        <v>866</v>
      </c>
      <c r="I2945" s="297" t="s">
        <v>3452</v>
      </c>
      <c r="J2945" s="297" t="s">
        <v>318</v>
      </c>
      <c r="K2945" s="130"/>
      <c r="L2945" s="305">
        <v>6</v>
      </c>
      <c r="M2945" s="130">
        <v>17600</v>
      </c>
      <c r="N2945" s="130"/>
      <c r="O2945" s="130"/>
      <c r="P2945" s="130"/>
      <c r="Q2945" s="130"/>
      <c r="R2945" s="450"/>
    </row>
    <row r="2946" spans="1:18" s="40" customFormat="1" x14ac:dyDescent="0.2">
      <c r="A2946" s="316" t="s">
        <v>4333</v>
      </c>
      <c r="B2946" s="295" t="s">
        <v>8075</v>
      </c>
      <c r="C2946" s="297" t="s">
        <v>153</v>
      </c>
      <c r="D2946" s="428" t="s">
        <v>3449</v>
      </c>
      <c r="E2946" s="439">
        <v>2800</v>
      </c>
      <c r="F2946" s="449" t="s">
        <v>3850</v>
      </c>
      <c r="G2946" s="297" t="s">
        <v>3851</v>
      </c>
      <c r="H2946" s="297" t="s">
        <v>679</v>
      </c>
      <c r="I2946" s="297" t="s">
        <v>3452</v>
      </c>
      <c r="J2946" s="297" t="s">
        <v>318</v>
      </c>
      <c r="K2946" s="130"/>
      <c r="L2946" s="305">
        <v>7</v>
      </c>
      <c r="M2946" s="130">
        <v>12600</v>
      </c>
      <c r="N2946" s="130"/>
      <c r="O2946" s="130"/>
      <c r="P2946" s="130"/>
      <c r="Q2946" s="130"/>
      <c r="R2946" s="450"/>
    </row>
    <row r="2947" spans="1:18" s="40" customFormat="1" x14ac:dyDescent="0.2">
      <c r="A2947" s="316" t="s">
        <v>4333</v>
      </c>
      <c r="B2947" s="295" t="s">
        <v>8075</v>
      </c>
      <c r="C2947" s="297" t="s">
        <v>153</v>
      </c>
      <c r="D2947" s="428" t="s">
        <v>3449</v>
      </c>
      <c r="E2947" s="439">
        <v>3500</v>
      </c>
      <c r="F2947" s="451" t="s">
        <v>3852</v>
      </c>
      <c r="G2947" s="428" t="s">
        <v>3853</v>
      </c>
      <c r="H2947" s="297" t="s">
        <v>2088</v>
      </c>
      <c r="I2947" s="297" t="s">
        <v>3452</v>
      </c>
      <c r="J2947" s="297" t="s">
        <v>318</v>
      </c>
      <c r="K2947" s="130">
        <v>4</v>
      </c>
      <c r="L2947" s="305">
        <v>12</v>
      </c>
      <c r="M2947" s="130">
        <v>38600</v>
      </c>
      <c r="N2947" s="130">
        <v>5</v>
      </c>
      <c r="O2947" s="130">
        <v>8</v>
      </c>
      <c r="P2947" s="130">
        <v>28000</v>
      </c>
      <c r="Q2947" s="130">
        <v>4</v>
      </c>
      <c r="R2947" s="450">
        <v>12</v>
      </c>
    </row>
    <row r="2948" spans="1:18" s="40" customFormat="1" x14ac:dyDescent="0.2">
      <c r="A2948" s="316" t="s">
        <v>4333</v>
      </c>
      <c r="B2948" s="295" t="s">
        <v>8075</v>
      </c>
      <c r="C2948" s="297" t="s">
        <v>153</v>
      </c>
      <c r="D2948" s="428" t="s">
        <v>3446</v>
      </c>
      <c r="E2948" s="439">
        <v>1800</v>
      </c>
      <c r="F2948" s="449" t="s">
        <v>3854</v>
      </c>
      <c r="G2948" s="297" t="s">
        <v>3855</v>
      </c>
      <c r="H2948" s="297" t="s">
        <v>3856</v>
      </c>
      <c r="I2948" s="297" t="s">
        <v>334</v>
      </c>
      <c r="J2948" s="297" t="s">
        <v>318</v>
      </c>
      <c r="K2948" s="130">
        <v>2</v>
      </c>
      <c r="L2948" s="305">
        <v>12</v>
      </c>
      <c r="M2948" s="130">
        <v>14400</v>
      </c>
      <c r="N2948" s="130">
        <v>5</v>
      </c>
      <c r="O2948" s="130">
        <v>8</v>
      </c>
      <c r="P2948" s="130">
        <v>14400</v>
      </c>
      <c r="Q2948" s="130">
        <v>4</v>
      </c>
      <c r="R2948" s="450">
        <v>12</v>
      </c>
    </row>
    <row r="2949" spans="1:18" s="40" customFormat="1" x14ac:dyDescent="0.2">
      <c r="A2949" s="316" t="s">
        <v>4333</v>
      </c>
      <c r="B2949" s="295" t="s">
        <v>8075</v>
      </c>
      <c r="C2949" s="297" t="s">
        <v>153</v>
      </c>
      <c r="D2949" s="428" t="s">
        <v>3449</v>
      </c>
      <c r="E2949" s="439">
        <v>3300</v>
      </c>
      <c r="F2949" s="449" t="s">
        <v>3857</v>
      </c>
      <c r="G2949" s="297" t="s">
        <v>3858</v>
      </c>
      <c r="H2949" s="297" t="s">
        <v>964</v>
      </c>
      <c r="I2949" s="297" t="s">
        <v>3452</v>
      </c>
      <c r="J2949" s="297" t="s">
        <v>318</v>
      </c>
      <c r="K2949" s="130">
        <v>4</v>
      </c>
      <c r="L2949" s="305">
        <v>12</v>
      </c>
      <c r="M2949" s="130">
        <v>15600</v>
      </c>
      <c r="N2949" s="130">
        <v>5</v>
      </c>
      <c r="O2949" s="130">
        <v>8</v>
      </c>
      <c r="P2949" s="130">
        <v>26400</v>
      </c>
      <c r="Q2949" s="130">
        <v>4</v>
      </c>
      <c r="R2949" s="450">
        <v>12</v>
      </c>
    </row>
    <row r="2950" spans="1:18" s="40" customFormat="1" x14ac:dyDescent="0.2">
      <c r="A2950" s="316" t="s">
        <v>4333</v>
      </c>
      <c r="B2950" s="295" t="s">
        <v>8075</v>
      </c>
      <c r="C2950" s="297" t="s">
        <v>153</v>
      </c>
      <c r="D2950" s="428" t="s">
        <v>3446</v>
      </c>
      <c r="E2950" s="439">
        <v>1500</v>
      </c>
      <c r="F2950" s="449" t="s">
        <v>3859</v>
      </c>
      <c r="G2950" s="297" t="s">
        <v>3860</v>
      </c>
      <c r="H2950" s="297" t="s">
        <v>655</v>
      </c>
      <c r="I2950" s="297"/>
      <c r="J2950" s="297"/>
      <c r="K2950" s="130">
        <v>2</v>
      </c>
      <c r="L2950" s="305">
        <v>12</v>
      </c>
      <c r="M2950" s="130">
        <v>11160</v>
      </c>
      <c r="N2950" s="130">
        <v>5</v>
      </c>
      <c r="O2950" s="130">
        <v>8</v>
      </c>
      <c r="P2950" s="130">
        <v>12000</v>
      </c>
      <c r="Q2950" s="130">
        <v>4</v>
      </c>
      <c r="R2950" s="450">
        <v>12</v>
      </c>
    </row>
    <row r="2951" spans="1:18" s="40" customFormat="1" x14ac:dyDescent="0.2">
      <c r="A2951" s="316" t="s">
        <v>4333</v>
      </c>
      <c r="B2951" s="295" t="s">
        <v>8075</v>
      </c>
      <c r="C2951" s="297" t="s">
        <v>153</v>
      </c>
      <c r="D2951" s="428" t="s">
        <v>3449</v>
      </c>
      <c r="E2951" s="439">
        <v>3500</v>
      </c>
      <c r="F2951" s="451" t="s">
        <v>3861</v>
      </c>
      <c r="G2951" s="428" t="s">
        <v>3862</v>
      </c>
      <c r="H2951" s="297" t="s">
        <v>866</v>
      </c>
      <c r="I2951" s="297" t="s">
        <v>3452</v>
      </c>
      <c r="J2951" s="297" t="s">
        <v>318</v>
      </c>
      <c r="K2951" s="130">
        <v>4</v>
      </c>
      <c r="L2951" s="305">
        <v>10</v>
      </c>
      <c r="M2951" s="130">
        <v>35000</v>
      </c>
      <c r="N2951" s="130">
        <v>2</v>
      </c>
      <c r="O2951" s="130">
        <v>6</v>
      </c>
      <c r="P2951" s="130">
        <v>21000</v>
      </c>
      <c r="Q2951" s="130">
        <v>4</v>
      </c>
      <c r="R2951" s="450">
        <v>12</v>
      </c>
    </row>
    <row r="2952" spans="1:18" s="40" customFormat="1" x14ac:dyDescent="0.2">
      <c r="A2952" s="316" t="s">
        <v>4333</v>
      </c>
      <c r="B2952" s="295" t="s">
        <v>8075</v>
      </c>
      <c r="C2952" s="297" t="s">
        <v>153</v>
      </c>
      <c r="D2952" s="428" t="s">
        <v>3449</v>
      </c>
      <c r="E2952" s="439">
        <v>3300</v>
      </c>
      <c r="F2952" s="449">
        <v>61621272</v>
      </c>
      <c r="G2952" s="297" t="s">
        <v>3863</v>
      </c>
      <c r="H2952" s="297" t="s">
        <v>579</v>
      </c>
      <c r="I2952" s="297" t="s">
        <v>334</v>
      </c>
      <c r="J2952" s="297" t="s">
        <v>318</v>
      </c>
      <c r="K2952" s="130">
        <v>1</v>
      </c>
      <c r="L2952" s="305">
        <v>3</v>
      </c>
      <c r="M2952" s="132">
        <v>9900</v>
      </c>
      <c r="N2952" s="130"/>
      <c r="O2952" s="130"/>
      <c r="P2952" s="130"/>
      <c r="Q2952" s="130"/>
      <c r="R2952" s="450"/>
    </row>
    <row r="2953" spans="1:18" s="40" customFormat="1" x14ac:dyDescent="0.2">
      <c r="A2953" s="316" t="s">
        <v>4333</v>
      </c>
      <c r="B2953" s="295" t="s">
        <v>8075</v>
      </c>
      <c r="C2953" s="297" t="s">
        <v>153</v>
      </c>
      <c r="D2953" s="428" t="s">
        <v>3446</v>
      </c>
      <c r="E2953" s="439">
        <v>930</v>
      </c>
      <c r="F2953" s="449" t="s">
        <v>3864</v>
      </c>
      <c r="G2953" s="297" t="s">
        <v>3865</v>
      </c>
      <c r="H2953" s="297" t="s">
        <v>648</v>
      </c>
      <c r="I2953" s="297"/>
      <c r="J2953" s="297"/>
      <c r="K2953" s="130"/>
      <c r="L2953" s="305">
        <v>11</v>
      </c>
      <c r="M2953" s="130">
        <v>36300</v>
      </c>
      <c r="N2953" s="130">
        <v>5</v>
      </c>
      <c r="O2953" s="130">
        <v>8</v>
      </c>
      <c r="P2953" s="130">
        <v>74400</v>
      </c>
      <c r="Q2953" s="130">
        <v>4</v>
      </c>
      <c r="R2953" s="450">
        <v>12</v>
      </c>
    </row>
    <row r="2954" spans="1:18" s="40" customFormat="1" x14ac:dyDescent="0.2">
      <c r="A2954" s="316" t="s">
        <v>4333</v>
      </c>
      <c r="B2954" s="295" t="s">
        <v>8075</v>
      </c>
      <c r="C2954" s="297" t="s">
        <v>153</v>
      </c>
      <c r="D2954" s="428" t="s">
        <v>3449</v>
      </c>
      <c r="E2954" s="439">
        <v>2500</v>
      </c>
      <c r="F2954" s="449">
        <v>71586181</v>
      </c>
      <c r="G2954" s="297" t="s">
        <v>3866</v>
      </c>
      <c r="H2954" s="297" t="s">
        <v>579</v>
      </c>
      <c r="I2954" s="297"/>
      <c r="J2954" s="297"/>
      <c r="K2954" s="130"/>
      <c r="L2954" s="305"/>
      <c r="M2954" s="130"/>
      <c r="N2954" s="130">
        <v>5</v>
      </c>
      <c r="O2954" s="130">
        <v>8</v>
      </c>
      <c r="P2954" s="130">
        <v>20000</v>
      </c>
      <c r="Q2954" s="130">
        <v>4</v>
      </c>
      <c r="R2954" s="450">
        <v>12</v>
      </c>
    </row>
    <row r="2955" spans="1:18" s="40" customFormat="1" x14ac:dyDescent="0.2">
      <c r="A2955" s="316" t="s">
        <v>4333</v>
      </c>
      <c r="B2955" s="295" t="s">
        <v>8075</v>
      </c>
      <c r="C2955" s="297" t="s">
        <v>153</v>
      </c>
      <c r="D2955" s="428" t="s">
        <v>3449</v>
      </c>
      <c r="E2955" s="439">
        <v>2500</v>
      </c>
      <c r="F2955" s="449">
        <v>73588806</v>
      </c>
      <c r="G2955" s="297" t="s">
        <v>3867</v>
      </c>
      <c r="H2955" s="297" t="s">
        <v>579</v>
      </c>
      <c r="I2955" s="297"/>
      <c r="J2955" s="297"/>
      <c r="K2955" s="130"/>
      <c r="L2955" s="305"/>
      <c r="M2955" s="130"/>
      <c r="N2955" s="130">
        <v>2</v>
      </c>
      <c r="O2955" s="130">
        <v>2</v>
      </c>
      <c r="P2955" s="130">
        <v>5000</v>
      </c>
      <c r="Q2955" s="130">
        <v>4</v>
      </c>
      <c r="R2955" s="450">
        <v>12</v>
      </c>
    </row>
    <row r="2956" spans="1:18" s="40" customFormat="1" x14ac:dyDescent="0.2">
      <c r="A2956" s="316" t="s">
        <v>4333</v>
      </c>
      <c r="B2956" s="295" t="s">
        <v>8075</v>
      </c>
      <c r="C2956" s="297" t="s">
        <v>153</v>
      </c>
      <c r="D2956" s="428" t="s">
        <v>3446</v>
      </c>
      <c r="E2956" s="439">
        <v>2200</v>
      </c>
      <c r="F2956" s="449" t="s">
        <v>3868</v>
      </c>
      <c r="G2956" s="297" t="s">
        <v>3869</v>
      </c>
      <c r="H2956" s="297" t="s">
        <v>586</v>
      </c>
      <c r="I2956" s="297" t="s">
        <v>3452</v>
      </c>
      <c r="J2956" s="297" t="s">
        <v>318</v>
      </c>
      <c r="K2956" s="130"/>
      <c r="L2956" s="305">
        <v>7</v>
      </c>
      <c r="M2956" s="130">
        <v>19600</v>
      </c>
      <c r="N2956" s="130"/>
      <c r="O2956" s="130"/>
      <c r="P2956" s="130"/>
      <c r="Q2956" s="130"/>
      <c r="R2956" s="450"/>
    </row>
    <row r="2957" spans="1:18" s="40" customFormat="1" x14ac:dyDescent="0.2">
      <c r="A2957" s="316" t="s">
        <v>4333</v>
      </c>
      <c r="B2957" s="295" t="s">
        <v>8075</v>
      </c>
      <c r="C2957" s="297" t="s">
        <v>153</v>
      </c>
      <c r="D2957" s="428" t="s">
        <v>3446</v>
      </c>
      <c r="E2957" s="439">
        <v>3300</v>
      </c>
      <c r="F2957" s="449" t="s">
        <v>3870</v>
      </c>
      <c r="G2957" s="297" t="s">
        <v>3871</v>
      </c>
      <c r="H2957" s="297" t="s">
        <v>586</v>
      </c>
      <c r="I2957" s="297" t="s">
        <v>3452</v>
      </c>
      <c r="J2957" s="297" t="s">
        <v>318</v>
      </c>
      <c r="K2957" s="130">
        <v>4</v>
      </c>
      <c r="L2957" s="305">
        <v>12</v>
      </c>
      <c r="M2957" s="130">
        <v>39600</v>
      </c>
      <c r="N2957" s="130">
        <v>5</v>
      </c>
      <c r="O2957" s="130">
        <v>8</v>
      </c>
      <c r="P2957" s="130">
        <v>26400</v>
      </c>
      <c r="Q2957" s="130">
        <v>4</v>
      </c>
      <c r="R2957" s="450">
        <v>12</v>
      </c>
    </row>
    <row r="2958" spans="1:18" s="40" customFormat="1" x14ac:dyDescent="0.2">
      <c r="A2958" s="316" t="s">
        <v>4333</v>
      </c>
      <c r="B2958" s="295" t="s">
        <v>8075</v>
      </c>
      <c r="C2958" s="297" t="s">
        <v>153</v>
      </c>
      <c r="D2958" s="428" t="s">
        <v>3449</v>
      </c>
      <c r="E2958" s="439">
        <v>3000</v>
      </c>
      <c r="F2958" s="451" t="s">
        <v>3872</v>
      </c>
      <c r="G2958" s="428" t="s">
        <v>3873</v>
      </c>
      <c r="H2958" s="297" t="s">
        <v>579</v>
      </c>
      <c r="I2958" s="297" t="s">
        <v>3452</v>
      </c>
      <c r="J2958" s="297" t="s">
        <v>318</v>
      </c>
      <c r="K2958" s="130"/>
      <c r="L2958" s="305">
        <v>8</v>
      </c>
      <c r="M2958" s="130">
        <v>2400</v>
      </c>
      <c r="N2958" s="130">
        <v>3</v>
      </c>
      <c r="O2958" s="130">
        <v>7</v>
      </c>
      <c r="P2958" s="130">
        <v>21000</v>
      </c>
      <c r="Q2958" s="130">
        <v>4</v>
      </c>
      <c r="R2958" s="450">
        <v>12</v>
      </c>
    </row>
    <row r="2959" spans="1:18" s="40" customFormat="1" x14ac:dyDescent="0.2">
      <c r="A2959" s="316" t="s">
        <v>4333</v>
      </c>
      <c r="B2959" s="295" t="s">
        <v>8075</v>
      </c>
      <c r="C2959" s="297" t="s">
        <v>153</v>
      </c>
      <c r="D2959" s="428" t="s">
        <v>3446</v>
      </c>
      <c r="E2959" s="439">
        <v>930</v>
      </c>
      <c r="F2959" s="449">
        <v>31149116</v>
      </c>
      <c r="G2959" s="297" t="s">
        <v>3874</v>
      </c>
      <c r="H2959" s="297" t="s">
        <v>655</v>
      </c>
      <c r="I2959" s="297"/>
      <c r="J2959" s="297"/>
      <c r="K2959" s="130">
        <v>2</v>
      </c>
      <c r="L2959" s="305">
        <v>12</v>
      </c>
      <c r="M2959" s="130">
        <v>18000</v>
      </c>
      <c r="N2959" s="130">
        <v>5</v>
      </c>
      <c r="O2959" s="130">
        <v>8</v>
      </c>
      <c r="P2959" s="130">
        <v>8370</v>
      </c>
      <c r="Q2959" s="130">
        <v>4</v>
      </c>
      <c r="R2959" s="450">
        <v>12</v>
      </c>
    </row>
    <row r="2960" spans="1:18" s="40" customFormat="1" x14ac:dyDescent="0.2">
      <c r="A2960" s="316" t="s">
        <v>4333</v>
      </c>
      <c r="B2960" s="295" t="s">
        <v>8075</v>
      </c>
      <c r="C2960" s="297" t="s">
        <v>153</v>
      </c>
      <c r="D2960" s="428" t="s">
        <v>3449</v>
      </c>
      <c r="E2960" s="439">
        <v>4500</v>
      </c>
      <c r="F2960" s="449" t="s">
        <v>3875</v>
      </c>
      <c r="G2960" s="297" t="s">
        <v>3876</v>
      </c>
      <c r="H2960" s="297" t="s">
        <v>586</v>
      </c>
      <c r="I2960" s="297" t="s">
        <v>3452</v>
      </c>
      <c r="J2960" s="297" t="s">
        <v>318</v>
      </c>
      <c r="K2960" s="130"/>
      <c r="L2960" s="305">
        <v>2</v>
      </c>
      <c r="M2960" s="130">
        <v>9000</v>
      </c>
      <c r="N2960" s="130"/>
      <c r="O2960" s="130"/>
      <c r="P2960" s="130"/>
      <c r="Q2960" s="130"/>
      <c r="R2960" s="450"/>
    </row>
    <row r="2961" spans="1:18" s="40" customFormat="1" x14ac:dyDescent="0.2">
      <c r="A2961" s="316" t="s">
        <v>4333</v>
      </c>
      <c r="B2961" s="295" t="s">
        <v>8075</v>
      </c>
      <c r="C2961" s="297" t="s">
        <v>153</v>
      </c>
      <c r="D2961" s="428" t="s">
        <v>3449</v>
      </c>
      <c r="E2961" s="439">
        <v>4500</v>
      </c>
      <c r="F2961" s="449" t="s">
        <v>3877</v>
      </c>
      <c r="G2961" s="297" t="s">
        <v>3878</v>
      </c>
      <c r="H2961" s="297" t="s">
        <v>586</v>
      </c>
      <c r="I2961" s="297" t="s">
        <v>3452</v>
      </c>
      <c r="J2961" s="297" t="s">
        <v>318</v>
      </c>
      <c r="K2961" s="130"/>
      <c r="L2961" s="305">
        <v>2</v>
      </c>
      <c r="M2961" s="130">
        <v>900</v>
      </c>
      <c r="N2961" s="130"/>
      <c r="O2961" s="130"/>
      <c r="P2961" s="130"/>
      <c r="Q2961" s="130"/>
      <c r="R2961" s="450"/>
    </row>
    <row r="2962" spans="1:18" s="40" customFormat="1" x14ac:dyDescent="0.2">
      <c r="A2962" s="316" t="s">
        <v>4333</v>
      </c>
      <c r="B2962" s="295" t="s">
        <v>8075</v>
      </c>
      <c r="C2962" s="297" t="s">
        <v>153</v>
      </c>
      <c r="D2962" s="428" t="s">
        <v>3446</v>
      </c>
      <c r="E2962" s="439">
        <v>930</v>
      </c>
      <c r="F2962" s="449" t="s">
        <v>3879</v>
      </c>
      <c r="G2962" s="297" t="s">
        <v>3880</v>
      </c>
      <c r="H2962" s="297" t="s">
        <v>655</v>
      </c>
      <c r="I2962" s="297"/>
      <c r="J2962" s="297"/>
      <c r="K2962" s="130"/>
      <c r="L2962" s="305">
        <v>7</v>
      </c>
      <c r="M2962" s="130">
        <v>12600</v>
      </c>
      <c r="N2962" s="130">
        <v>5</v>
      </c>
      <c r="O2962" s="130">
        <v>8</v>
      </c>
      <c r="P2962" s="130">
        <v>8370</v>
      </c>
      <c r="Q2962" s="130">
        <v>4</v>
      </c>
      <c r="R2962" s="450">
        <v>12</v>
      </c>
    </row>
    <row r="2963" spans="1:18" s="40" customFormat="1" x14ac:dyDescent="0.2">
      <c r="A2963" s="316" t="s">
        <v>4333</v>
      </c>
      <c r="B2963" s="295" t="s">
        <v>8075</v>
      </c>
      <c r="C2963" s="297" t="s">
        <v>153</v>
      </c>
      <c r="D2963" s="428" t="s">
        <v>3449</v>
      </c>
      <c r="E2963" s="439">
        <v>3500</v>
      </c>
      <c r="F2963" s="451" t="s">
        <v>3881</v>
      </c>
      <c r="G2963" s="428" t="s">
        <v>3882</v>
      </c>
      <c r="H2963" s="297" t="s">
        <v>866</v>
      </c>
      <c r="I2963" s="297" t="s">
        <v>3452</v>
      </c>
      <c r="J2963" s="297" t="s">
        <v>318</v>
      </c>
      <c r="K2963" s="130">
        <v>4</v>
      </c>
      <c r="L2963" s="305">
        <v>12</v>
      </c>
      <c r="M2963" s="130">
        <v>40600</v>
      </c>
      <c r="N2963" s="130">
        <v>2</v>
      </c>
      <c r="O2963" s="130">
        <v>6</v>
      </c>
      <c r="P2963" s="130">
        <v>21000</v>
      </c>
      <c r="Q2963" s="130">
        <v>4</v>
      </c>
      <c r="R2963" s="450">
        <v>12</v>
      </c>
    </row>
    <row r="2964" spans="1:18" s="40" customFormat="1" x14ac:dyDescent="0.2">
      <c r="A2964" s="316" t="s">
        <v>4333</v>
      </c>
      <c r="B2964" s="295" t="s">
        <v>8075</v>
      </c>
      <c r="C2964" s="297" t="s">
        <v>153</v>
      </c>
      <c r="D2964" s="428" t="s">
        <v>3449</v>
      </c>
      <c r="E2964" s="439">
        <v>2000</v>
      </c>
      <c r="F2964" s="451">
        <v>42693569</v>
      </c>
      <c r="G2964" s="428" t="s">
        <v>3883</v>
      </c>
      <c r="H2964" s="297" t="s">
        <v>648</v>
      </c>
      <c r="I2964" s="297"/>
      <c r="J2964" s="297"/>
      <c r="K2964" s="130">
        <v>2</v>
      </c>
      <c r="L2964" s="305">
        <v>4</v>
      </c>
      <c r="M2964" s="130">
        <v>8000</v>
      </c>
      <c r="N2964" s="130">
        <v>5</v>
      </c>
      <c r="O2964" s="130">
        <v>8</v>
      </c>
      <c r="P2964" s="130">
        <v>12000</v>
      </c>
      <c r="Q2964" s="130">
        <v>4</v>
      </c>
      <c r="R2964" s="450">
        <v>12</v>
      </c>
    </row>
    <row r="2965" spans="1:18" s="40" customFormat="1" x14ac:dyDescent="0.2">
      <c r="A2965" s="316" t="s">
        <v>4333</v>
      </c>
      <c r="B2965" s="295" t="s">
        <v>8075</v>
      </c>
      <c r="C2965" s="297" t="s">
        <v>153</v>
      </c>
      <c r="D2965" s="428" t="s">
        <v>3446</v>
      </c>
      <c r="E2965" s="439">
        <v>1500</v>
      </c>
      <c r="F2965" s="449" t="s">
        <v>3884</v>
      </c>
      <c r="G2965" s="297" t="s">
        <v>3885</v>
      </c>
      <c r="H2965" s="297" t="s">
        <v>655</v>
      </c>
      <c r="I2965" s="297"/>
      <c r="J2965" s="297"/>
      <c r="K2965" s="130"/>
      <c r="L2965" s="305">
        <v>7</v>
      </c>
      <c r="M2965" s="130">
        <v>15400</v>
      </c>
      <c r="N2965" s="130">
        <v>5</v>
      </c>
      <c r="O2965" s="130">
        <v>8</v>
      </c>
      <c r="P2965" s="130">
        <v>12000</v>
      </c>
      <c r="Q2965" s="130">
        <v>4</v>
      </c>
      <c r="R2965" s="450">
        <v>12</v>
      </c>
    </row>
    <row r="2966" spans="1:18" s="40" customFormat="1" x14ac:dyDescent="0.2">
      <c r="A2966" s="316" t="s">
        <v>4333</v>
      </c>
      <c r="B2966" s="295" t="s">
        <v>8075</v>
      </c>
      <c r="C2966" s="297" t="s">
        <v>153</v>
      </c>
      <c r="D2966" s="428" t="s">
        <v>3446</v>
      </c>
      <c r="E2966" s="439">
        <v>1800</v>
      </c>
      <c r="F2966" s="449">
        <v>46230348</v>
      </c>
      <c r="G2966" s="297" t="s">
        <v>3886</v>
      </c>
      <c r="H2966" s="297" t="s">
        <v>665</v>
      </c>
      <c r="I2966" s="297" t="s">
        <v>334</v>
      </c>
      <c r="J2966" s="297" t="s">
        <v>318</v>
      </c>
      <c r="K2966" s="130"/>
      <c r="L2966" s="305">
        <v>7</v>
      </c>
      <c r="M2966" s="130">
        <v>11200</v>
      </c>
      <c r="N2966" s="130"/>
      <c r="O2966" s="130"/>
      <c r="P2966" s="130"/>
      <c r="Q2966" s="130"/>
      <c r="R2966" s="450"/>
    </row>
    <row r="2967" spans="1:18" s="40" customFormat="1" x14ac:dyDescent="0.2">
      <c r="A2967" s="316" t="s">
        <v>4333</v>
      </c>
      <c r="B2967" s="295" t="s">
        <v>8075</v>
      </c>
      <c r="C2967" s="297" t="s">
        <v>153</v>
      </c>
      <c r="D2967" s="428" t="s">
        <v>3449</v>
      </c>
      <c r="E2967" s="439">
        <v>3500</v>
      </c>
      <c r="F2967" s="451" t="s">
        <v>3887</v>
      </c>
      <c r="G2967" s="428" t="s">
        <v>3888</v>
      </c>
      <c r="H2967" s="297" t="s">
        <v>2088</v>
      </c>
      <c r="I2967" s="297" t="s">
        <v>3452</v>
      </c>
      <c r="J2967" s="297" t="s">
        <v>318</v>
      </c>
      <c r="K2967" s="130">
        <v>4</v>
      </c>
      <c r="L2967" s="305">
        <v>12</v>
      </c>
      <c r="M2967" s="130">
        <v>39400</v>
      </c>
      <c r="N2967" s="130">
        <v>5</v>
      </c>
      <c r="O2967" s="130">
        <v>8</v>
      </c>
      <c r="P2967" s="130">
        <v>28000</v>
      </c>
      <c r="Q2967" s="130">
        <v>4</v>
      </c>
      <c r="R2967" s="450">
        <v>12</v>
      </c>
    </row>
    <row r="2968" spans="1:18" s="40" customFormat="1" x14ac:dyDescent="0.2">
      <c r="A2968" s="316" t="s">
        <v>4333</v>
      </c>
      <c r="B2968" s="295" t="s">
        <v>8075</v>
      </c>
      <c r="C2968" s="297" t="s">
        <v>153</v>
      </c>
      <c r="D2968" s="428" t="s">
        <v>3449</v>
      </c>
      <c r="E2968" s="439">
        <v>2800</v>
      </c>
      <c r="F2968" s="449" t="s">
        <v>508</v>
      </c>
      <c r="G2968" s="297" t="s">
        <v>3889</v>
      </c>
      <c r="H2968" s="297" t="s">
        <v>645</v>
      </c>
      <c r="I2968" s="297" t="s">
        <v>3452</v>
      </c>
      <c r="J2968" s="297" t="s">
        <v>318</v>
      </c>
      <c r="K2968" s="130"/>
      <c r="L2968" s="305">
        <v>7</v>
      </c>
      <c r="M2968" s="130">
        <v>15400</v>
      </c>
      <c r="N2968" s="130">
        <v>2</v>
      </c>
      <c r="O2968" s="130">
        <v>5</v>
      </c>
      <c r="P2968" s="130">
        <v>14000</v>
      </c>
      <c r="Q2968" s="130">
        <v>4</v>
      </c>
      <c r="R2968" s="450">
        <v>12</v>
      </c>
    </row>
    <row r="2969" spans="1:18" s="40" customFormat="1" x14ac:dyDescent="0.2">
      <c r="A2969" s="316" t="s">
        <v>4333</v>
      </c>
      <c r="B2969" s="295" t="s">
        <v>8075</v>
      </c>
      <c r="C2969" s="297" t="s">
        <v>153</v>
      </c>
      <c r="D2969" s="428" t="s">
        <v>3449</v>
      </c>
      <c r="E2969" s="439">
        <v>6000</v>
      </c>
      <c r="F2969" s="449">
        <v>47207784</v>
      </c>
      <c r="G2969" s="297" t="s">
        <v>3890</v>
      </c>
      <c r="H2969" s="297" t="s">
        <v>586</v>
      </c>
      <c r="I2969" s="297" t="s">
        <v>3452</v>
      </c>
      <c r="J2969" s="297" t="s">
        <v>318</v>
      </c>
      <c r="K2969" s="130"/>
      <c r="L2969" s="305">
        <v>2</v>
      </c>
      <c r="M2969" s="130">
        <v>12000</v>
      </c>
      <c r="N2969" s="130">
        <v>5</v>
      </c>
      <c r="O2969" s="130">
        <v>8</v>
      </c>
      <c r="P2969" s="130">
        <v>48000</v>
      </c>
      <c r="Q2969" s="130">
        <v>4</v>
      </c>
      <c r="R2969" s="450">
        <v>12</v>
      </c>
    </row>
    <row r="2970" spans="1:18" s="40" customFormat="1" x14ac:dyDescent="0.2">
      <c r="A2970" s="316" t="s">
        <v>4333</v>
      </c>
      <c r="B2970" s="295" t="s">
        <v>8075</v>
      </c>
      <c r="C2970" s="297" t="s">
        <v>153</v>
      </c>
      <c r="D2970" s="428" t="s">
        <v>3449</v>
      </c>
      <c r="E2970" s="439">
        <v>9000</v>
      </c>
      <c r="F2970" s="449">
        <v>44404078</v>
      </c>
      <c r="G2970" s="297" t="s">
        <v>3891</v>
      </c>
      <c r="H2970" s="297" t="s">
        <v>682</v>
      </c>
      <c r="I2970" s="297" t="s">
        <v>3452</v>
      </c>
      <c r="J2970" s="297" t="s">
        <v>318</v>
      </c>
      <c r="K2970" s="130"/>
      <c r="L2970" s="305"/>
      <c r="M2970" s="130"/>
      <c r="N2970" s="130">
        <v>3</v>
      </c>
      <c r="O2970" s="130">
        <v>7</v>
      </c>
      <c r="P2970" s="130">
        <v>63000</v>
      </c>
      <c r="Q2970" s="130">
        <v>4</v>
      </c>
      <c r="R2970" s="450">
        <v>12</v>
      </c>
    </row>
    <row r="2971" spans="1:18" s="40" customFormat="1" x14ac:dyDescent="0.2">
      <c r="A2971" s="316" t="s">
        <v>4333</v>
      </c>
      <c r="B2971" s="295" t="s">
        <v>8075</v>
      </c>
      <c r="C2971" s="297" t="s">
        <v>153</v>
      </c>
      <c r="D2971" s="428" t="s">
        <v>3449</v>
      </c>
      <c r="E2971" s="439">
        <v>2000</v>
      </c>
      <c r="F2971" s="451" t="s">
        <v>3892</v>
      </c>
      <c r="G2971" s="428" t="s">
        <v>3893</v>
      </c>
      <c r="H2971" s="297" t="s">
        <v>648</v>
      </c>
      <c r="I2971" s="297"/>
      <c r="J2971" s="297"/>
      <c r="K2971" s="130">
        <v>4</v>
      </c>
      <c r="L2971" s="305">
        <v>12</v>
      </c>
      <c r="M2971" s="130">
        <v>23000</v>
      </c>
      <c r="N2971" s="130">
        <v>5</v>
      </c>
      <c r="O2971" s="130">
        <v>8</v>
      </c>
      <c r="P2971" s="130">
        <v>16000</v>
      </c>
      <c r="Q2971" s="130">
        <v>4</v>
      </c>
      <c r="R2971" s="450">
        <v>12</v>
      </c>
    </row>
    <row r="2972" spans="1:18" s="40" customFormat="1" x14ac:dyDescent="0.2">
      <c r="A2972" s="316" t="s">
        <v>4333</v>
      </c>
      <c r="B2972" s="295" t="s">
        <v>8075</v>
      </c>
      <c r="C2972" s="297" t="s">
        <v>153</v>
      </c>
      <c r="D2972" s="428" t="s">
        <v>3449</v>
      </c>
      <c r="E2972" s="439">
        <v>2200</v>
      </c>
      <c r="F2972" s="449" t="s">
        <v>3894</v>
      </c>
      <c r="G2972" s="297" t="s">
        <v>3895</v>
      </c>
      <c r="H2972" s="297" t="s">
        <v>597</v>
      </c>
      <c r="I2972" s="297" t="s">
        <v>3452</v>
      </c>
      <c r="J2972" s="297" t="s">
        <v>318</v>
      </c>
      <c r="K2972" s="130"/>
      <c r="L2972" s="305">
        <v>11</v>
      </c>
      <c r="M2972" s="130">
        <v>19719</v>
      </c>
      <c r="N2972" s="130">
        <v>5</v>
      </c>
      <c r="O2972" s="130">
        <v>8</v>
      </c>
      <c r="P2972" s="130">
        <v>17600</v>
      </c>
      <c r="Q2972" s="130">
        <v>4</v>
      </c>
      <c r="R2972" s="450">
        <v>12</v>
      </c>
    </row>
    <row r="2973" spans="1:18" s="40" customFormat="1" x14ac:dyDescent="0.2">
      <c r="A2973" s="316" t="s">
        <v>4333</v>
      </c>
      <c r="B2973" s="295" t="s">
        <v>8075</v>
      </c>
      <c r="C2973" s="297" t="s">
        <v>153</v>
      </c>
      <c r="D2973" s="428" t="s">
        <v>3449</v>
      </c>
      <c r="E2973" s="439">
        <v>2000</v>
      </c>
      <c r="F2973" s="449">
        <v>31184663</v>
      </c>
      <c r="G2973" s="297" t="s">
        <v>3896</v>
      </c>
      <c r="H2973" s="297" t="s">
        <v>648</v>
      </c>
      <c r="I2973" s="297"/>
      <c r="J2973" s="297"/>
      <c r="K2973" s="130">
        <v>2</v>
      </c>
      <c r="L2973" s="305">
        <v>6</v>
      </c>
      <c r="M2973" s="130">
        <v>12000</v>
      </c>
      <c r="N2973" s="130"/>
      <c r="O2973" s="130"/>
      <c r="P2973" s="130"/>
      <c r="Q2973" s="130"/>
      <c r="R2973" s="450"/>
    </row>
    <row r="2974" spans="1:18" s="40" customFormat="1" x14ac:dyDescent="0.2">
      <c r="A2974" s="316" t="s">
        <v>4333</v>
      </c>
      <c r="B2974" s="295" t="s">
        <v>8075</v>
      </c>
      <c r="C2974" s="297" t="s">
        <v>153</v>
      </c>
      <c r="D2974" s="428" t="s">
        <v>3449</v>
      </c>
      <c r="E2974" s="439">
        <v>2800</v>
      </c>
      <c r="F2974" s="449">
        <v>10761728</v>
      </c>
      <c r="G2974" s="297" t="s">
        <v>3897</v>
      </c>
      <c r="H2974" s="297" t="s">
        <v>679</v>
      </c>
      <c r="I2974" s="297" t="s">
        <v>3452</v>
      </c>
      <c r="J2974" s="297"/>
      <c r="K2974" s="130"/>
      <c r="L2974" s="305"/>
      <c r="M2974" s="130"/>
      <c r="N2974" s="130">
        <v>1</v>
      </c>
      <c r="O2974" s="130">
        <v>3</v>
      </c>
      <c r="P2974" s="130">
        <v>84000</v>
      </c>
      <c r="Q2974" s="130">
        <v>4</v>
      </c>
      <c r="R2974" s="450">
        <v>12</v>
      </c>
    </row>
    <row r="2975" spans="1:18" s="40" customFormat="1" x14ac:dyDescent="0.2">
      <c r="A2975" s="316" t="s">
        <v>4333</v>
      </c>
      <c r="B2975" s="295" t="s">
        <v>8075</v>
      </c>
      <c r="C2975" s="297" t="s">
        <v>153</v>
      </c>
      <c r="D2975" s="428" t="s">
        <v>3449</v>
      </c>
      <c r="E2975" s="439">
        <v>4500</v>
      </c>
      <c r="F2975" s="451" t="s">
        <v>2769</v>
      </c>
      <c r="G2975" s="428" t="s">
        <v>2770</v>
      </c>
      <c r="H2975" s="297" t="s">
        <v>586</v>
      </c>
      <c r="I2975" s="297" t="s">
        <v>3452</v>
      </c>
      <c r="J2975" s="297" t="s">
        <v>318</v>
      </c>
      <c r="K2975" s="130"/>
      <c r="L2975" s="305">
        <v>8</v>
      </c>
      <c r="M2975" s="130">
        <v>36000</v>
      </c>
      <c r="N2975" s="130">
        <v>3</v>
      </c>
      <c r="O2975" s="130">
        <v>7</v>
      </c>
      <c r="P2975" s="130">
        <v>31500</v>
      </c>
      <c r="Q2975" s="130">
        <v>4</v>
      </c>
      <c r="R2975" s="450">
        <v>12</v>
      </c>
    </row>
    <row r="2976" spans="1:18" s="40" customFormat="1" x14ac:dyDescent="0.2">
      <c r="A2976" s="316" t="s">
        <v>4333</v>
      </c>
      <c r="B2976" s="295" t="s">
        <v>8075</v>
      </c>
      <c r="C2976" s="297" t="s">
        <v>153</v>
      </c>
      <c r="D2976" s="428" t="s">
        <v>3449</v>
      </c>
      <c r="E2976" s="439">
        <v>2800</v>
      </c>
      <c r="F2976" s="449" t="s">
        <v>3898</v>
      </c>
      <c r="G2976" s="297" t="s">
        <v>3899</v>
      </c>
      <c r="H2976" s="297" t="s">
        <v>679</v>
      </c>
      <c r="I2976" s="297" t="s">
        <v>3452</v>
      </c>
      <c r="J2976" s="297" t="s">
        <v>318</v>
      </c>
      <c r="K2976" s="130"/>
      <c r="L2976" s="305">
        <v>7</v>
      </c>
      <c r="M2976" s="130">
        <v>12600</v>
      </c>
      <c r="N2976" s="130">
        <v>2</v>
      </c>
      <c r="O2976" s="130">
        <v>5</v>
      </c>
      <c r="P2976" s="130">
        <v>14000</v>
      </c>
      <c r="Q2976" s="130">
        <v>4</v>
      </c>
      <c r="R2976" s="450">
        <v>12</v>
      </c>
    </row>
    <row r="2977" spans="1:18" s="40" customFormat="1" x14ac:dyDescent="0.2">
      <c r="A2977" s="316" t="s">
        <v>4333</v>
      </c>
      <c r="B2977" s="295" t="s">
        <v>8075</v>
      </c>
      <c r="C2977" s="297" t="s">
        <v>153</v>
      </c>
      <c r="D2977" s="428" t="s">
        <v>3449</v>
      </c>
      <c r="E2977" s="439">
        <v>3500</v>
      </c>
      <c r="F2977" s="449" t="s">
        <v>3900</v>
      </c>
      <c r="G2977" s="297" t="s">
        <v>3901</v>
      </c>
      <c r="H2977" s="297" t="s">
        <v>586</v>
      </c>
      <c r="I2977" s="297" t="s">
        <v>3452</v>
      </c>
      <c r="J2977" s="297" t="s">
        <v>318</v>
      </c>
      <c r="K2977" s="130">
        <v>3</v>
      </c>
      <c r="L2977" s="305">
        <v>8</v>
      </c>
      <c r="M2977" s="130">
        <v>26500</v>
      </c>
      <c r="N2977" s="130"/>
      <c r="O2977" s="130"/>
      <c r="P2977" s="130"/>
      <c r="Q2977" s="130"/>
      <c r="R2977" s="450"/>
    </row>
    <row r="2978" spans="1:18" s="40" customFormat="1" x14ac:dyDescent="0.2">
      <c r="A2978" s="316" t="s">
        <v>4333</v>
      </c>
      <c r="B2978" s="295" t="s">
        <v>8075</v>
      </c>
      <c r="C2978" s="297" t="s">
        <v>153</v>
      </c>
      <c r="D2978" s="428" t="s">
        <v>3449</v>
      </c>
      <c r="E2978" s="439">
        <v>6000</v>
      </c>
      <c r="F2978" s="449">
        <v>70158105</v>
      </c>
      <c r="G2978" s="297" t="s">
        <v>3902</v>
      </c>
      <c r="H2978" s="297" t="s">
        <v>586</v>
      </c>
      <c r="I2978" s="297" t="s">
        <v>3452</v>
      </c>
      <c r="J2978" s="297" t="s">
        <v>318</v>
      </c>
      <c r="K2978" s="130"/>
      <c r="L2978" s="305">
        <v>2</v>
      </c>
      <c r="M2978" s="130">
        <v>1200</v>
      </c>
      <c r="N2978" s="130">
        <v>5</v>
      </c>
      <c r="O2978" s="130">
        <v>8</v>
      </c>
      <c r="P2978" s="130">
        <v>40500</v>
      </c>
      <c r="Q2978" s="130">
        <v>4</v>
      </c>
      <c r="R2978" s="450">
        <v>12</v>
      </c>
    </row>
    <row r="2979" spans="1:18" s="40" customFormat="1" x14ac:dyDescent="0.2">
      <c r="A2979" s="316" t="s">
        <v>4333</v>
      </c>
      <c r="B2979" s="295" t="s">
        <v>8075</v>
      </c>
      <c r="C2979" s="297" t="s">
        <v>153</v>
      </c>
      <c r="D2979" s="428" t="s">
        <v>3449</v>
      </c>
      <c r="E2979" s="439">
        <v>2800</v>
      </c>
      <c r="F2979" s="449" t="s">
        <v>3903</v>
      </c>
      <c r="G2979" s="297" t="s">
        <v>3904</v>
      </c>
      <c r="H2979" s="297" t="s">
        <v>679</v>
      </c>
      <c r="I2979" s="297" t="s">
        <v>3452</v>
      </c>
      <c r="J2979" s="297" t="s">
        <v>318</v>
      </c>
      <c r="K2979" s="130"/>
      <c r="L2979" s="305">
        <v>11</v>
      </c>
      <c r="M2979" s="130">
        <v>14300</v>
      </c>
      <c r="N2979" s="130"/>
      <c r="O2979" s="130"/>
      <c r="P2979" s="130"/>
      <c r="Q2979" s="130"/>
      <c r="R2979" s="450"/>
    </row>
    <row r="2980" spans="1:18" s="40" customFormat="1" x14ac:dyDescent="0.2">
      <c r="A2980" s="316" t="s">
        <v>4333</v>
      </c>
      <c r="B2980" s="295" t="s">
        <v>8075</v>
      </c>
      <c r="C2980" s="297" t="s">
        <v>153</v>
      </c>
      <c r="D2980" s="428" t="s">
        <v>3446</v>
      </c>
      <c r="E2980" s="439">
        <v>1000</v>
      </c>
      <c r="F2980" s="449" t="s">
        <v>3905</v>
      </c>
      <c r="G2980" s="297" t="s">
        <v>3906</v>
      </c>
      <c r="H2980" s="297" t="s">
        <v>2127</v>
      </c>
      <c r="I2980" s="297" t="s">
        <v>334</v>
      </c>
      <c r="J2980" s="297" t="s">
        <v>318</v>
      </c>
      <c r="K2980" s="130">
        <v>2</v>
      </c>
      <c r="L2980" s="305">
        <v>12</v>
      </c>
      <c r="M2980" s="130">
        <v>11160</v>
      </c>
      <c r="N2980" s="130">
        <v>5</v>
      </c>
      <c r="O2980" s="130">
        <v>8</v>
      </c>
      <c r="P2980" s="130">
        <v>8000</v>
      </c>
      <c r="Q2980" s="130"/>
      <c r="R2980" s="450"/>
    </row>
    <row r="2981" spans="1:18" s="40" customFormat="1" x14ac:dyDescent="0.2">
      <c r="A2981" s="316" t="s">
        <v>4333</v>
      </c>
      <c r="B2981" s="295" t="s">
        <v>8075</v>
      </c>
      <c r="C2981" s="297" t="s">
        <v>153</v>
      </c>
      <c r="D2981" s="428" t="s">
        <v>3449</v>
      </c>
      <c r="E2981" s="439">
        <v>1800</v>
      </c>
      <c r="F2981" s="449" t="s">
        <v>3907</v>
      </c>
      <c r="G2981" s="297" t="s">
        <v>3908</v>
      </c>
      <c r="H2981" s="297" t="s">
        <v>866</v>
      </c>
      <c r="I2981" s="297" t="s">
        <v>3452</v>
      </c>
      <c r="J2981" s="297" t="s">
        <v>318</v>
      </c>
      <c r="K2981" s="130"/>
      <c r="L2981" s="305">
        <v>7</v>
      </c>
      <c r="M2981" s="130">
        <v>12600</v>
      </c>
      <c r="N2981" s="130"/>
      <c r="O2981" s="130"/>
      <c r="P2981" s="130"/>
      <c r="Q2981" s="130"/>
      <c r="R2981" s="450"/>
    </row>
    <row r="2982" spans="1:18" s="40" customFormat="1" x14ac:dyDescent="0.2">
      <c r="A2982" s="316" t="s">
        <v>4333</v>
      </c>
      <c r="B2982" s="295" t="s">
        <v>8075</v>
      </c>
      <c r="C2982" s="297" t="s">
        <v>153</v>
      </c>
      <c r="D2982" s="428" t="s">
        <v>3449</v>
      </c>
      <c r="E2982" s="439">
        <v>4500</v>
      </c>
      <c r="F2982" s="451" t="s">
        <v>3909</v>
      </c>
      <c r="G2982" s="428" t="s">
        <v>3910</v>
      </c>
      <c r="H2982" s="297" t="s">
        <v>586</v>
      </c>
      <c r="I2982" s="297" t="s">
        <v>3452</v>
      </c>
      <c r="J2982" s="297" t="s">
        <v>318</v>
      </c>
      <c r="K2982" s="130"/>
      <c r="L2982" s="305">
        <v>8</v>
      </c>
      <c r="M2982" s="130">
        <v>36000</v>
      </c>
      <c r="N2982" s="130">
        <v>2</v>
      </c>
      <c r="O2982" s="130">
        <v>6</v>
      </c>
      <c r="P2982" s="130">
        <v>27000</v>
      </c>
      <c r="Q2982" s="130">
        <v>4</v>
      </c>
      <c r="R2982" s="450">
        <v>12</v>
      </c>
    </row>
    <row r="2983" spans="1:18" s="40" customFormat="1" x14ac:dyDescent="0.2">
      <c r="A2983" s="316" t="s">
        <v>4333</v>
      </c>
      <c r="B2983" s="295" t="s">
        <v>8075</v>
      </c>
      <c r="C2983" s="297" t="s">
        <v>153</v>
      </c>
      <c r="D2983" s="428" t="s">
        <v>3449</v>
      </c>
      <c r="E2983" s="439">
        <v>3500</v>
      </c>
      <c r="F2983" s="449">
        <v>70022115</v>
      </c>
      <c r="G2983" s="297" t="s">
        <v>3911</v>
      </c>
      <c r="H2983" s="297" t="s">
        <v>679</v>
      </c>
      <c r="I2983" s="297" t="s">
        <v>3452</v>
      </c>
      <c r="J2983" s="297" t="s">
        <v>318</v>
      </c>
      <c r="K2983" s="130"/>
      <c r="L2983" s="305"/>
      <c r="M2983" s="130"/>
      <c r="N2983" s="130">
        <v>2</v>
      </c>
      <c r="O2983" s="130">
        <v>4</v>
      </c>
      <c r="P2983" s="130">
        <v>14000</v>
      </c>
      <c r="Q2983" s="130">
        <v>4</v>
      </c>
      <c r="R2983" s="450">
        <v>12</v>
      </c>
    </row>
    <row r="2984" spans="1:18" s="40" customFormat="1" x14ac:dyDescent="0.2">
      <c r="A2984" s="316" t="s">
        <v>4333</v>
      </c>
      <c r="B2984" s="295" t="s">
        <v>8075</v>
      </c>
      <c r="C2984" s="297" t="s">
        <v>153</v>
      </c>
      <c r="D2984" s="428" t="s">
        <v>3446</v>
      </c>
      <c r="E2984" s="439">
        <v>1200</v>
      </c>
      <c r="F2984" s="449" t="s">
        <v>3912</v>
      </c>
      <c r="G2984" s="297" t="s">
        <v>3913</v>
      </c>
      <c r="H2984" s="297" t="s">
        <v>648</v>
      </c>
      <c r="I2984" s="297"/>
      <c r="J2984" s="297"/>
      <c r="K2984" s="130">
        <v>2</v>
      </c>
      <c r="L2984" s="305">
        <v>12</v>
      </c>
      <c r="M2984" s="130">
        <v>11160</v>
      </c>
      <c r="N2984" s="130">
        <v>5</v>
      </c>
      <c r="O2984" s="130">
        <v>8</v>
      </c>
      <c r="P2984" s="130">
        <v>9600</v>
      </c>
      <c r="Q2984" s="130">
        <v>4</v>
      </c>
      <c r="R2984" s="450">
        <v>12</v>
      </c>
    </row>
    <row r="2985" spans="1:18" s="40" customFormat="1" x14ac:dyDescent="0.2">
      <c r="A2985" s="316" t="s">
        <v>4333</v>
      </c>
      <c r="B2985" s="295" t="s">
        <v>8075</v>
      </c>
      <c r="C2985" s="297" t="s">
        <v>153</v>
      </c>
      <c r="D2985" s="428" t="s">
        <v>3449</v>
      </c>
      <c r="E2985" s="439">
        <v>3500</v>
      </c>
      <c r="F2985" s="451" t="s">
        <v>3914</v>
      </c>
      <c r="G2985" s="428" t="s">
        <v>3915</v>
      </c>
      <c r="H2985" s="297" t="s">
        <v>586</v>
      </c>
      <c r="I2985" s="297" t="s">
        <v>3452</v>
      </c>
      <c r="J2985" s="297" t="s">
        <v>318</v>
      </c>
      <c r="K2985" s="130">
        <v>4</v>
      </c>
      <c r="L2985" s="305">
        <v>12</v>
      </c>
      <c r="M2985" s="130">
        <v>40500</v>
      </c>
      <c r="N2985" s="130">
        <v>5</v>
      </c>
      <c r="O2985" s="130">
        <v>8</v>
      </c>
      <c r="P2985" s="130">
        <v>28000</v>
      </c>
      <c r="Q2985" s="130">
        <v>4</v>
      </c>
      <c r="R2985" s="450">
        <v>12</v>
      </c>
    </row>
    <row r="2986" spans="1:18" s="40" customFormat="1" x14ac:dyDescent="0.2">
      <c r="A2986" s="316" t="s">
        <v>4333</v>
      </c>
      <c r="B2986" s="295" t="s">
        <v>8075</v>
      </c>
      <c r="C2986" s="297" t="s">
        <v>153</v>
      </c>
      <c r="D2986" s="428" t="s">
        <v>3446</v>
      </c>
      <c r="E2986" s="439">
        <v>1300</v>
      </c>
      <c r="F2986" s="449" t="s">
        <v>3916</v>
      </c>
      <c r="G2986" s="297" t="s">
        <v>3917</v>
      </c>
      <c r="H2986" s="297" t="s">
        <v>2085</v>
      </c>
      <c r="I2986" s="297" t="s">
        <v>334</v>
      </c>
      <c r="J2986" s="297" t="s">
        <v>318</v>
      </c>
      <c r="K2986" s="130"/>
      <c r="L2986" s="305">
        <v>1</v>
      </c>
      <c r="M2986" s="130">
        <v>1800</v>
      </c>
      <c r="N2986" s="130">
        <v>5</v>
      </c>
      <c r="O2986" s="130">
        <v>8</v>
      </c>
      <c r="P2986" s="130">
        <v>10400</v>
      </c>
      <c r="Q2986" s="130">
        <v>4</v>
      </c>
      <c r="R2986" s="450">
        <v>12</v>
      </c>
    </row>
    <row r="2987" spans="1:18" s="40" customFormat="1" x14ac:dyDescent="0.2">
      <c r="A2987" s="316" t="s">
        <v>4333</v>
      </c>
      <c r="B2987" s="295" t="s">
        <v>8075</v>
      </c>
      <c r="C2987" s="297" t="s">
        <v>153</v>
      </c>
      <c r="D2987" s="428" t="s">
        <v>3449</v>
      </c>
      <c r="E2987" s="439">
        <v>2000</v>
      </c>
      <c r="F2987" s="449" t="s">
        <v>3918</v>
      </c>
      <c r="G2987" s="297" t="s">
        <v>3919</v>
      </c>
      <c r="H2987" s="297" t="s">
        <v>597</v>
      </c>
      <c r="I2987" s="297" t="s">
        <v>3452</v>
      </c>
      <c r="J2987" s="297" t="s">
        <v>318</v>
      </c>
      <c r="K2987" s="130">
        <v>2</v>
      </c>
      <c r="L2987" s="305">
        <v>7</v>
      </c>
      <c r="M2987" s="130">
        <v>19600</v>
      </c>
      <c r="N2987" s="130">
        <v>5</v>
      </c>
      <c r="O2987" s="130">
        <v>8</v>
      </c>
      <c r="P2987" s="130">
        <v>16000</v>
      </c>
      <c r="Q2987" s="130">
        <v>4</v>
      </c>
      <c r="R2987" s="450">
        <v>12</v>
      </c>
    </row>
    <row r="2988" spans="1:18" s="40" customFormat="1" x14ac:dyDescent="0.2">
      <c r="A2988" s="316" t="s">
        <v>4333</v>
      </c>
      <c r="B2988" s="295" t="s">
        <v>8075</v>
      </c>
      <c r="C2988" s="297" t="s">
        <v>153</v>
      </c>
      <c r="D2988" s="428" t="s">
        <v>3449</v>
      </c>
      <c r="E2988" s="439">
        <v>3500</v>
      </c>
      <c r="F2988" s="449">
        <v>70445390</v>
      </c>
      <c r="G2988" s="297" t="s">
        <v>3920</v>
      </c>
      <c r="H2988" s="297" t="s">
        <v>679</v>
      </c>
      <c r="I2988" s="297" t="s">
        <v>3452</v>
      </c>
      <c r="J2988" s="297" t="s">
        <v>318</v>
      </c>
      <c r="K2988" s="130"/>
      <c r="L2988" s="305"/>
      <c r="M2988" s="130"/>
      <c r="N2988" s="130">
        <v>2</v>
      </c>
      <c r="O2988" s="130">
        <v>4</v>
      </c>
      <c r="P2988" s="130">
        <v>14000</v>
      </c>
      <c r="Q2988" s="130">
        <v>4</v>
      </c>
      <c r="R2988" s="450">
        <v>12</v>
      </c>
    </row>
    <row r="2989" spans="1:18" s="40" customFormat="1" x14ac:dyDescent="0.2">
      <c r="A2989" s="316" t="s">
        <v>4333</v>
      </c>
      <c r="B2989" s="295" t="s">
        <v>8075</v>
      </c>
      <c r="C2989" s="297" t="s">
        <v>153</v>
      </c>
      <c r="D2989" s="428" t="s">
        <v>3449</v>
      </c>
      <c r="E2989" s="439">
        <v>2800</v>
      </c>
      <c r="F2989" s="449">
        <v>46191082</v>
      </c>
      <c r="G2989" s="297" t="s">
        <v>3921</v>
      </c>
      <c r="H2989" s="297" t="s">
        <v>679</v>
      </c>
      <c r="I2989" s="297" t="s">
        <v>3452</v>
      </c>
      <c r="J2989" s="297"/>
      <c r="K2989" s="130"/>
      <c r="L2989" s="305"/>
      <c r="M2989" s="130"/>
      <c r="N2989" s="130">
        <v>2</v>
      </c>
      <c r="O2989" s="130">
        <v>4</v>
      </c>
      <c r="P2989" s="130">
        <v>11200</v>
      </c>
      <c r="Q2989" s="130">
        <v>4</v>
      </c>
      <c r="R2989" s="450">
        <v>12</v>
      </c>
    </row>
    <row r="2990" spans="1:18" s="40" customFormat="1" x14ac:dyDescent="0.2">
      <c r="A2990" s="316" t="s">
        <v>4333</v>
      </c>
      <c r="B2990" s="295" t="s">
        <v>8075</v>
      </c>
      <c r="C2990" s="297" t="s">
        <v>153</v>
      </c>
      <c r="D2990" s="428" t="s">
        <v>3449</v>
      </c>
      <c r="E2990" s="439">
        <v>3000</v>
      </c>
      <c r="F2990" s="451" t="s">
        <v>3922</v>
      </c>
      <c r="G2990" s="428" t="s">
        <v>3923</v>
      </c>
      <c r="H2990" s="297" t="s">
        <v>579</v>
      </c>
      <c r="I2990" s="297"/>
      <c r="J2990" s="297" t="s">
        <v>318</v>
      </c>
      <c r="K2990" s="130"/>
      <c r="L2990" s="305">
        <v>8</v>
      </c>
      <c r="M2990" s="130">
        <v>24000</v>
      </c>
      <c r="N2990" s="130">
        <v>3</v>
      </c>
      <c r="O2990" s="130">
        <v>7</v>
      </c>
      <c r="P2990" s="130">
        <v>21000</v>
      </c>
      <c r="Q2990" s="130">
        <v>4</v>
      </c>
      <c r="R2990" s="450">
        <v>12</v>
      </c>
    </row>
    <row r="2991" spans="1:18" s="40" customFormat="1" x14ac:dyDescent="0.2">
      <c r="A2991" s="316" t="s">
        <v>4333</v>
      </c>
      <c r="B2991" s="295" t="s">
        <v>8075</v>
      </c>
      <c r="C2991" s="297" t="s">
        <v>153</v>
      </c>
      <c r="D2991" s="428" t="s">
        <v>3446</v>
      </c>
      <c r="E2991" s="439">
        <v>930</v>
      </c>
      <c r="F2991" s="449" t="s">
        <v>3924</v>
      </c>
      <c r="G2991" s="297" t="s">
        <v>3925</v>
      </c>
      <c r="H2991" s="297" t="s">
        <v>648</v>
      </c>
      <c r="I2991" s="297"/>
      <c r="J2991" s="297"/>
      <c r="K2991" s="130">
        <v>2</v>
      </c>
      <c r="L2991" s="305">
        <v>12</v>
      </c>
      <c r="M2991" s="130">
        <v>24000</v>
      </c>
      <c r="N2991" s="130">
        <v>5</v>
      </c>
      <c r="O2991" s="130">
        <v>8</v>
      </c>
      <c r="P2991" s="130">
        <v>74400</v>
      </c>
      <c r="Q2991" s="130">
        <v>4</v>
      </c>
      <c r="R2991" s="450">
        <v>12</v>
      </c>
    </row>
    <row r="2992" spans="1:18" s="40" customFormat="1" x14ac:dyDescent="0.2">
      <c r="A2992" s="316" t="s">
        <v>4333</v>
      </c>
      <c r="B2992" s="295" t="s">
        <v>8075</v>
      </c>
      <c r="C2992" s="297" t="s">
        <v>153</v>
      </c>
      <c r="D2992" s="428" t="s">
        <v>3449</v>
      </c>
      <c r="E2992" s="439">
        <v>4500</v>
      </c>
      <c r="F2992" s="451">
        <v>46956423</v>
      </c>
      <c r="G2992" s="428" t="s">
        <v>3926</v>
      </c>
      <c r="H2992" s="297" t="s">
        <v>586</v>
      </c>
      <c r="I2992" s="297" t="s">
        <v>3452</v>
      </c>
      <c r="J2992" s="297" t="s">
        <v>318</v>
      </c>
      <c r="K2992" s="130"/>
      <c r="L2992" s="305">
        <v>7</v>
      </c>
      <c r="M2992" s="130">
        <v>31500</v>
      </c>
      <c r="N2992" s="130">
        <v>2</v>
      </c>
      <c r="O2992" s="130">
        <v>4</v>
      </c>
      <c r="P2992" s="130">
        <v>18000</v>
      </c>
      <c r="Q2992" s="130">
        <v>4</v>
      </c>
      <c r="R2992" s="450">
        <v>12</v>
      </c>
    </row>
    <row r="2993" spans="1:18" s="40" customFormat="1" x14ac:dyDescent="0.2">
      <c r="A2993" s="316" t="s">
        <v>4333</v>
      </c>
      <c r="B2993" s="295" t="s">
        <v>8075</v>
      </c>
      <c r="C2993" s="297" t="s">
        <v>153</v>
      </c>
      <c r="D2993" s="428" t="s">
        <v>3446</v>
      </c>
      <c r="E2993" s="439">
        <v>3300</v>
      </c>
      <c r="F2993" s="449" t="s">
        <v>3927</v>
      </c>
      <c r="G2993" s="297" t="s">
        <v>3928</v>
      </c>
      <c r="H2993" s="297" t="s">
        <v>586</v>
      </c>
      <c r="I2993" s="297" t="s">
        <v>3452</v>
      </c>
      <c r="J2993" s="297" t="s">
        <v>318</v>
      </c>
      <c r="K2993" s="130">
        <v>4</v>
      </c>
      <c r="L2993" s="305">
        <v>12</v>
      </c>
      <c r="M2993" s="130">
        <v>39600</v>
      </c>
      <c r="N2993" s="130">
        <v>5</v>
      </c>
      <c r="O2993" s="130">
        <v>8</v>
      </c>
      <c r="P2993" s="130">
        <v>26400</v>
      </c>
      <c r="Q2993" s="130">
        <v>4</v>
      </c>
      <c r="R2993" s="450">
        <v>12</v>
      </c>
    </row>
    <row r="2994" spans="1:18" s="40" customFormat="1" x14ac:dyDescent="0.2">
      <c r="A2994" s="316" t="s">
        <v>4333</v>
      </c>
      <c r="B2994" s="295" t="s">
        <v>8075</v>
      </c>
      <c r="C2994" s="297" t="s">
        <v>153</v>
      </c>
      <c r="D2994" s="428" t="s">
        <v>3449</v>
      </c>
      <c r="E2994" s="439">
        <v>3300</v>
      </c>
      <c r="F2994" s="449">
        <v>70021911</v>
      </c>
      <c r="G2994" s="297" t="s">
        <v>3929</v>
      </c>
      <c r="H2994" s="297" t="s">
        <v>579</v>
      </c>
      <c r="I2994" s="297" t="s">
        <v>334</v>
      </c>
      <c r="J2994" s="297" t="s">
        <v>318</v>
      </c>
      <c r="K2994" s="130"/>
      <c r="L2994" s="305"/>
      <c r="M2994" s="130"/>
      <c r="N2994" s="130">
        <v>2</v>
      </c>
      <c r="O2994" s="130">
        <v>5</v>
      </c>
      <c r="P2994" s="130">
        <v>16500</v>
      </c>
      <c r="Q2994" s="130">
        <v>4</v>
      </c>
      <c r="R2994" s="450">
        <v>12</v>
      </c>
    </row>
    <row r="2995" spans="1:18" s="40" customFormat="1" x14ac:dyDescent="0.2">
      <c r="A2995" s="316" t="s">
        <v>4333</v>
      </c>
      <c r="B2995" s="295" t="s">
        <v>8075</v>
      </c>
      <c r="C2995" s="297" t="s">
        <v>153</v>
      </c>
      <c r="D2995" s="428" t="s">
        <v>3446</v>
      </c>
      <c r="E2995" s="439">
        <v>2800</v>
      </c>
      <c r="F2995" s="449" t="s">
        <v>3930</v>
      </c>
      <c r="G2995" s="297" t="s">
        <v>3931</v>
      </c>
      <c r="H2995" s="297" t="s">
        <v>586</v>
      </c>
      <c r="I2995" s="297" t="s">
        <v>3452</v>
      </c>
      <c r="J2995" s="297" t="s">
        <v>318</v>
      </c>
      <c r="K2995" s="130">
        <v>2</v>
      </c>
      <c r="L2995" s="305">
        <v>12</v>
      </c>
      <c r="M2995" s="130">
        <v>11160</v>
      </c>
      <c r="N2995" s="130">
        <v>5</v>
      </c>
      <c r="O2995" s="130">
        <v>8</v>
      </c>
      <c r="P2995" s="130">
        <v>22400</v>
      </c>
      <c r="Q2995" s="130">
        <v>4</v>
      </c>
      <c r="R2995" s="450">
        <v>12</v>
      </c>
    </row>
    <row r="2996" spans="1:18" s="40" customFormat="1" x14ac:dyDescent="0.2">
      <c r="A2996" s="316" t="s">
        <v>4333</v>
      </c>
      <c r="B2996" s="295" t="s">
        <v>8075</v>
      </c>
      <c r="C2996" s="297" t="s">
        <v>153</v>
      </c>
      <c r="D2996" s="428" t="s">
        <v>3446</v>
      </c>
      <c r="E2996" s="439">
        <v>1800</v>
      </c>
      <c r="F2996" s="449" t="s">
        <v>3932</v>
      </c>
      <c r="G2996" s="297" t="s">
        <v>3933</v>
      </c>
      <c r="H2996" s="297" t="s">
        <v>1647</v>
      </c>
      <c r="I2996" s="297"/>
      <c r="J2996" s="297"/>
      <c r="K2996" s="130">
        <v>2</v>
      </c>
      <c r="L2996" s="305">
        <v>12</v>
      </c>
      <c r="M2996" s="130">
        <v>21600</v>
      </c>
      <c r="N2996" s="130">
        <v>5</v>
      </c>
      <c r="O2996" s="130">
        <v>8</v>
      </c>
      <c r="P2996" s="130">
        <v>14400</v>
      </c>
      <c r="Q2996" s="130">
        <v>4</v>
      </c>
      <c r="R2996" s="450">
        <v>12</v>
      </c>
    </row>
    <row r="2997" spans="1:18" s="40" customFormat="1" x14ac:dyDescent="0.2">
      <c r="A2997" s="316" t="s">
        <v>4333</v>
      </c>
      <c r="B2997" s="295" t="s">
        <v>8075</v>
      </c>
      <c r="C2997" s="297" t="s">
        <v>153</v>
      </c>
      <c r="D2997" s="428" t="s">
        <v>3449</v>
      </c>
      <c r="E2997" s="439">
        <v>2000</v>
      </c>
      <c r="F2997" s="449" t="s">
        <v>3934</v>
      </c>
      <c r="G2997" s="297" t="s">
        <v>3935</v>
      </c>
      <c r="H2997" s="297" t="s">
        <v>590</v>
      </c>
      <c r="I2997" s="297" t="s">
        <v>3452</v>
      </c>
      <c r="J2997" s="297" t="s">
        <v>318</v>
      </c>
      <c r="K2997" s="130">
        <v>4</v>
      </c>
      <c r="L2997" s="305">
        <v>12</v>
      </c>
      <c r="M2997" s="130">
        <v>15600</v>
      </c>
      <c r="N2997" s="130">
        <v>5</v>
      </c>
      <c r="O2997" s="130">
        <v>8</v>
      </c>
      <c r="P2997" s="130">
        <v>16000</v>
      </c>
      <c r="Q2997" s="130">
        <v>4</v>
      </c>
      <c r="R2997" s="450">
        <v>12</v>
      </c>
    </row>
    <row r="2998" spans="1:18" s="40" customFormat="1" x14ac:dyDescent="0.2">
      <c r="A2998" s="316" t="s">
        <v>4333</v>
      </c>
      <c r="B2998" s="295" t="s">
        <v>8075</v>
      </c>
      <c r="C2998" s="297" t="s">
        <v>153</v>
      </c>
      <c r="D2998" s="428" t="s">
        <v>3446</v>
      </c>
      <c r="E2998" s="439">
        <v>1500</v>
      </c>
      <c r="F2998" s="449" t="s">
        <v>3936</v>
      </c>
      <c r="G2998" s="297" t="s">
        <v>3937</v>
      </c>
      <c r="H2998" s="297" t="s">
        <v>1647</v>
      </c>
      <c r="I2998" s="297"/>
      <c r="J2998" s="297"/>
      <c r="K2998" s="130">
        <v>2</v>
      </c>
      <c r="L2998" s="305">
        <v>12</v>
      </c>
      <c r="M2998" s="130">
        <v>11160</v>
      </c>
      <c r="N2998" s="130">
        <v>5</v>
      </c>
      <c r="O2998" s="130">
        <v>8</v>
      </c>
      <c r="P2998" s="130">
        <v>12000</v>
      </c>
      <c r="Q2998" s="130">
        <v>4</v>
      </c>
      <c r="R2998" s="450">
        <v>12</v>
      </c>
    </row>
    <row r="2999" spans="1:18" s="40" customFormat="1" x14ac:dyDescent="0.2">
      <c r="A2999" s="316" t="s">
        <v>4333</v>
      </c>
      <c r="B2999" s="295" t="s">
        <v>8075</v>
      </c>
      <c r="C2999" s="297" t="s">
        <v>153</v>
      </c>
      <c r="D2999" s="428" t="s">
        <v>3449</v>
      </c>
      <c r="E2999" s="439">
        <v>3300</v>
      </c>
      <c r="F2999" s="449">
        <v>42807732</v>
      </c>
      <c r="G2999" s="297" t="s">
        <v>3938</v>
      </c>
      <c r="H2999" s="297" t="s">
        <v>579</v>
      </c>
      <c r="I2999" s="297" t="s">
        <v>334</v>
      </c>
      <c r="J2999" s="297" t="s">
        <v>318</v>
      </c>
      <c r="K2999" s="130">
        <v>1</v>
      </c>
      <c r="L2999" s="305">
        <v>3</v>
      </c>
      <c r="M2999" s="132">
        <v>9900</v>
      </c>
      <c r="N2999" s="130">
        <v>5</v>
      </c>
      <c r="O2999" s="130">
        <v>8</v>
      </c>
      <c r="P2999" s="130">
        <v>26400</v>
      </c>
      <c r="Q2999" s="130">
        <v>4</v>
      </c>
      <c r="R2999" s="450">
        <v>12</v>
      </c>
    </row>
    <row r="3000" spans="1:18" s="40" customFormat="1" x14ac:dyDescent="0.2">
      <c r="A3000" s="316" t="s">
        <v>4333</v>
      </c>
      <c r="B3000" s="295" t="s">
        <v>8075</v>
      </c>
      <c r="C3000" s="297" t="s">
        <v>153</v>
      </c>
      <c r="D3000" s="428" t="s">
        <v>3449</v>
      </c>
      <c r="E3000" s="439">
        <v>9000</v>
      </c>
      <c r="F3000" s="449">
        <v>44309653</v>
      </c>
      <c r="G3000" s="297" t="s">
        <v>3939</v>
      </c>
      <c r="H3000" s="297" t="s">
        <v>682</v>
      </c>
      <c r="I3000" s="297" t="s">
        <v>3452</v>
      </c>
      <c r="J3000" s="297" t="s">
        <v>318</v>
      </c>
      <c r="K3000" s="130"/>
      <c r="L3000" s="305"/>
      <c r="M3000" s="130"/>
      <c r="N3000" s="130">
        <v>5</v>
      </c>
      <c r="O3000" s="130">
        <v>8</v>
      </c>
      <c r="P3000" s="130">
        <v>18000</v>
      </c>
      <c r="Q3000" s="130">
        <v>4</v>
      </c>
      <c r="R3000" s="450">
        <v>12</v>
      </c>
    </row>
    <row r="3001" spans="1:18" s="40" customFormat="1" x14ac:dyDescent="0.2">
      <c r="A3001" s="316" t="s">
        <v>4333</v>
      </c>
      <c r="B3001" s="295" t="s">
        <v>8075</v>
      </c>
      <c r="C3001" s="297" t="s">
        <v>153</v>
      </c>
      <c r="D3001" s="428" t="s">
        <v>3449</v>
      </c>
      <c r="E3001" s="439">
        <v>6500</v>
      </c>
      <c r="F3001" s="451">
        <v>70663692</v>
      </c>
      <c r="G3001" s="428" t="s">
        <v>3940</v>
      </c>
      <c r="H3001" s="297" t="s">
        <v>682</v>
      </c>
      <c r="I3001" s="297" t="s">
        <v>3452</v>
      </c>
      <c r="J3001" s="297" t="s">
        <v>318</v>
      </c>
      <c r="K3001" s="130">
        <v>4</v>
      </c>
      <c r="L3001" s="305">
        <v>10</v>
      </c>
      <c r="M3001" s="130">
        <v>65000</v>
      </c>
      <c r="N3001" s="130"/>
      <c r="O3001" s="130"/>
      <c r="P3001" s="130"/>
      <c r="Q3001" s="130"/>
      <c r="R3001" s="450"/>
    </row>
    <row r="3002" spans="1:18" s="40" customFormat="1" x14ac:dyDescent="0.2">
      <c r="A3002" s="316" t="s">
        <v>4333</v>
      </c>
      <c r="B3002" s="295" t="s">
        <v>8075</v>
      </c>
      <c r="C3002" s="297" t="s">
        <v>153</v>
      </c>
      <c r="D3002" s="428" t="s">
        <v>3449</v>
      </c>
      <c r="E3002" s="439">
        <v>6500</v>
      </c>
      <c r="F3002" s="449">
        <v>70663692</v>
      </c>
      <c r="G3002" s="297" t="s">
        <v>3940</v>
      </c>
      <c r="H3002" s="297" t="s">
        <v>682</v>
      </c>
      <c r="I3002" s="297" t="s">
        <v>3452</v>
      </c>
      <c r="J3002" s="297" t="s">
        <v>318</v>
      </c>
      <c r="K3002" s="130"/>
      <c r="L3002" s="305"/>
      <c r="M3002" s="130"/>
      <c r="N3002" s="130">
        <v>5</v>
      </c>
      <c r="O3002" s="130">
        <v>8</v>
      </c>
      <c r="P3002" s="130">
        <v>52000</v>
      </c>
      <c r="Q3002" s="130">
        <v>4</v>
      </c>
      <c r="R3002" s="450">
        <v>12</v>
      </c>
    </row>
    <row r="3003" spans="1:18" s="40" customFormat="1" x14ac:dyDescent="0.2">
      <c r="A3003" s="316" t="s">
        <v>4333</v>
      </c>
      <c r="B3003" s="295" t="s">
        <v>8075</v>
      </c>
      <c r="C3003" s="297" t="s">
        <v>153</v>
      </c>
      <c r="D3003" s="428" t="s">
        <v>3449</v>
      </c>
      <c r="E3003" s="439">
        <v>2800</v>
      </c>
      <c r="F3003" s="449">
        <v>72439756</v>
      </c>
      <c r="G3003" s="297" t="s">
        <v>1089</v>
      </c>
      <c r="H3003" s="297" t="s">
        <v>679</v>
      </c>
      <c r="I3003" s="297" t="s">
        <v>3452</v>
      </c>
      <c r="J3003" s="297"/>
      <c r="K3003" s="130"/>
      <c r="L3003" s="305"/>
      <c r="M3003" s="130"/>
      <c r="N3003" s="130">
        <v>3</v>
      </c>
      <c r="O3003" s="130">
        <v>7</v>
      </c>
      <c r="P3003" s="130">
        <v>19600</v>
      </c>
      <c r="Q3003" s="130">
        <v>4</v>
      </c>
      <c r="R3003" s="450">
        <v>12</v>
      </c>
    </row>
    <row r="3004" spans="1:18" s="40" customFormat="1" x14ac:dyDescent="0.2">
      <c r="A3004" s="316" t="s">
        <v>4333</v>
      </c>
      <c r="B3004" s="295" t="s">
        <v>8075</v>
      </c>
      <c r="C3004" s="297" t="s">
        <v>153</v>
      </c>
      <c r="D3004" s="428" t="s">
        <v>3449</v>
      </c>
      <c r="E3004" s="439">
        <v>1800</v>
      </c>
      <c r="F3004" s="449" t="s">
        <v>3941</v>
      </c>
      <c r="G3004" s="297" t="s">
        <v>3942</v>
      </c>
      <c r="H3004" s="297" t="s">
        <v>579</v>
      </c>
      <c r="I3004" s="297" t="s">
        <v>3452</v>
      </c>
      <c r="J3004" s="297" t="s">
        <v>318</v>
      </c>
      <c r="K3004" s="130"/>
      <c r="L3004" s="305">
        <v>5</v>
      </c>
      <c r="M3004" s="130">
        <v>6500</v>
      </c>
      <c r="N3004" s="130">
        <v>5</v>
      </c>
      <c r="O3004" s="130">
        <v>8</v>
      </c>
      <c r="P3004" s="130">
        <v>14400</v>
      </c>
      <c r="Q3004" s="130">
        <v>4</v>
      </c>
      <c r="R3004" s="450">
        <v>12</v>
      </c>
    </row>
    <row r="3005" spans="1:18" s="40" customFormat="1" x14ac:dyDescent="0.2">
      <c r="A3005" s="316" t="s">
        <v>4333</v>
      </c>
      <c r="B3005" s="295" t="s">
        <v>8075</v>
      </c>
      <c r="C3005" s="297" t="s">
        <v>153</v>
      </c>
      <c r="D3005" s="428" t="s">
        <v>3449</v>
      </c>
      <c r="E3005" s="439">
        <v>2200</v>
      </c>
      <c r="F3005" s="449" t="s">
        <v>3943</v>
      </c>
      <c r="G3005" s="297" t="s">
        <v>3944</v>
      </c>
      <c r="H3005" s="297" t="s">
        <v>590</v>
      </c>
      <c r="I3005" s="297" t="s">
        <v>3452</v>
      </c>
      <c r="J3005" s="297" t="s">
        <v>318</v>
      </c>
      <c r="K3005" s="130"/>
      <c r="L3005" s="305">
        <v>4</v>
      </c>
      <c r="M3005" s="130">
        <v>6000</v>
      </c>
      <c r="N3005" s="130">
        <v>5</v>
      </c>
      <c r="O3005" s="130">
        <v>8</v>
      </c>
      <c r="P3005" s="130">
        <v>16400</v>
      </c>
      <c r="Q3005" s="130">
        <v>4</v>
      </c>
      <c r="R3005" s="450">
        <v>12</v>
      </c>
    </row>
    <row r="3006" spans="1:18" s="40" customFormat="1" x14ac:dyDescent="0.2">
      <c r="A3006" s="316" t="s">
        <v>4333</v>
      </c>
      <c r="B3006" s="295" t="s">
        <v>8075</v>
      </c>
      <c r="C3006" s="297" t="s">
        <v>153</v>
      </c>
      <c r="D3006" s="428" t="s">
        <v>3449</v>
      </c>
      <c r="E3006" s="439">
        <v>5300</v>
      </c>
      <c r="F3006" s="449">
        <v>71212875</v>
      </c>
      <c r="G3006" s="297" t="s">
        <v>3945</v>
      </c>
      <c r="H3006" s="297" t="s">
        <v>682</v>
      </c>
      <c r="I3006" s="297" t="s">
        <v>3452</v>
      </c>
      <c r="J3006" s="297" t="s">
        <v>318</v>
      </c>
      <c r="K3006" s="130">
        <v>2</v>
      </c>
      <c r="L3006" s="305">
        <v>12</v>
      </c>
      <c r="M3006" s="130">
        <v>75600</v>
      </c>
      <c r="N3006" s="130">
        <v>2</v>
      </c>
      <c r="O3006" s="130">
        <v>6</v>
      </c>
      <c r="P3006" s="130">
        <v>39000</v>
      </c>
      <c r="Q3006" s="130">
        <v>4</v>
      </c>
      <c r="R3006" s="450">
        <v>12</v>
      </c>
    </row>
    <row r="3007" spans="1:18" s="40" customFormat="1" x14ac:dyDescent="0.2">
      <c r="A3007" s="316" t="s">
        <v>4333</v>
      </c>
      <c r="B3007" s="295" t="s">
        <v>8075</v>
      </c>
      <c r="C3007" s="297" t="s">
        <v>153</v>
      </c>
      <c r="D3007" s="428" t="s">
        <v>3446</v>
      </c>
      <c r="E3007" s="439">
        <v>1600</v>
      </c>
      <c r="F3007" s="449" t="s">
        <v>3946</v>
      </c>
      <c r="G3007" s="297" t="s">
        <v>3947</v>
      </c>
      <c r="H3007" s="297" t="s">
        <v>586</v>
      </c>
      <c r="I3007" s="297" t="s">
        <v>3452</v>
      </c>
      <c r="J3007" s="297" t="s">
        <v>318</v>
      </c>
      <c r="K3007" s="130"/>
      <c r="L3007" s="305">
        <v>11</v>
      </c>
      <c r="M3007" s="130">
        <v>22000</v>
      </c>
      <c r="N3007" s="130">
        <v>3</v>
      </c>
      <c r="O3007" s="130">
        <v>7</v>
      </c>
      <c r="P3007" s="130">
        <v>11200</v>
      </c>
      <c r="Q3007" s="130">
        <v>4</v>
      </c>
      <c r="R3007" s="450">
        <v>12</v>
      </c>
    </row>
    <row r="3008" spans="1:18" s="40" customFormat="1" x14ac:dyDescent="0.2">
      <c r="A3008" s="316" t="s">
        <v>4333</v>
      </c>
      <c r="B3008" s="295" t="s">
        <v>8075</v>
      </c>
      <c r="C3008" s="297" t="s">
        <v>153</v>
      </c>
      <c r="D3008" s="428" t="s">
        <v>3449</v>
      </c>
      <c r="E3008" s="439">
        <v>1200</v>
      </c>
      <c r="F3008" s="449">
        <v>47479069</v>
      </c>
      <c r="G3008" s="297" t="s">
        <v>3948</v>
      </c>
      <c r="H3008" s="297" t="s">
        <v>579</v>
      </c>
      <c r="I3008" s="297" t="s">
        <v>3452</v>
      </c>
      <c r="J3008" s="297" t="s">
        <v>318</v>
      </c>
      <c r="K3008" s="130">
        <v>2</v>
      </c>
      <c r="L3008" s="305">
        <v>12</v>
      </c>
      <c r="M3008" s="130">
        <v>27400</v>
      </c>
      <c r="N3008" s="130">
        <v>5</v>
      </c>
      <c r="O3008" s="130">
        <v>8</v>
      </c>
      <c r="P3008" s="130">
        <v>20000</v>
      </c>
      <c r="Q3008" s="130">
        <v>4</v>
      </c>
      <c r="R3008" s="450">
        <v>12</v>
      </c>
    </row>
    <row r="3009" spans="1:18" s="40" customFormat="1" x14ac:dyDescent="0.2">
      <c r="A3009" s="316" t="s">
        <v>4333</v>
      </c>
      <c r="B3009" s="295" t="s">
        <v>8075</v>
      </c>
      <c r="C3009" s="297" t="s">
        <v>153</v>
      </c>
      <c r="D3009" s="428" t="s">
        <v>3449</v>
      </c>
      <c r="E3009" s="439">
        <v>3500</v>
      </c>
      <c r="F3009" s="451" t="s">
        <v>3949</v>
      </c>
      <c r="G3009" s="428" t="s">
        <v>3950</v>
      </c>
      <c r="H3009" s="297" t="s">
        <v>586</v>
      </c>
      <c r="I3009" s="297" t="s">
        <v>3452</v>
      </c>
      <c r="J3009" s="297" t="s">
        <v>318</v>
      </c>
      <c r="K3009" s="130">
        <v>4</v>
      </c>
      <c r="L3009" s="305">
        <v>12</v>
      </c>
      <c r="M3009" s="130">
        <v>40500</v>
      </c>
      <c r="N3009" s="130">
        <v>5</v>
      </c>
      <c r="O3009" s="130">
        <v>8</v>
      </c>
      <c r="P3009" s="130">
        <v>28000</v>
      </c>
      <c r="Q3009" s="130">
        <v>4</v>
      </c>
      <c r="R3009" s="450">
        <v>12</v>
      </c>
    </row>
    <row r="3010" spans="1:18" s="40" customFormat="1" x14ac:dyDescent="0.2">
      <c r="A3010" s="316" t="s">
        <v>4333</v>
      </c>
      <c r="B3010" s="295" t="s">
        <v>8075</v>
      </c>
      <c r="C3010" s="297" t="s">
        <v>153</v>
      </c>
      <c r="D3010" s="428" t="s">
        <v>3449</v>
      </c>
      <c r="E3010" s="439">
        <v>6000</v>
      </c>
      <c r="F3010" s="449">
        <v>44434450</v>
      </c>
      <c r="G3010" s="297" t="s">
        <v>3951</v>
      </c>
      <c r="H3010" s="297" t="s">
        <v>586</v>
      </c>
      <c r="I3010" s="297" t="s">
        <v>3452</v>
      </c>
      <c r="J3010" s="297" t="s">
        <v>318</v>
      </c>
      <c r="K3010" s="130"/>
      <c r="L3010" s="305"/>
      <c r="M3010" s="130"/>
      <c r="N3010" s="130">
        <v>1</v>
      </c>
      <c r="O3010" s="130">
        <v>1</v>
      </c>
      <c r="P3010" s="130">
        <v>6000</v>
      </c>
      <c r="Q3010" s="130">
        <v>4</v>
      </c>
      <c r="R3010" s="450">
        <v>12</v>
      </c>
    </row>
    <row r="3011" spans="1:18" s="40" customFormat="1" x14ac:dyDescent="0.2">
      <c r="A3011" s="316" t="s">
        <v>4333</v>
      </c>
      <c r="B3011" s="295" t="s">
        <v>8075</v>
      </c>
      <c r="C3011" s="297" t="s">
        <v>153</v>
      </c>
      <c r="D3011" s="428" t="s">
        <v>3449</v>
      </c>
      <c r="E3011" s="439">
        <v>3500</v>
      </c>
      <c r="F3011" s="449">
        <v>43406972</v>
      </c>
      <c r="G3011" s="297" t="s">
        <v>3952</v>
      </c>
      <c r="H3011" s="297" t="s">
        <v>679</v>
      </c>
      <c r="I3011" s="297" t="s">
        <v>3452</v>
      </c>
      <c r="J3011" s="297" t="s">
        <v>318</v>
      </c>
      <c r="K3011" s="130"/>
      <c r="L3011" s="305"/>
      <c r="M3011" s="130"/>
      <c r="N3011" s="130">
        <v>2</v>
      </c>
      <c r="O3011" s="130">
        <v>3</v>
      </c>
      <c r="P3011" s="130">
        <v>10500</v>
      </c>
      <c r="Q3011" s="130">
        <v>4</v>
      </c>
      <c r="R3011" s="450">
        <v>12</v>
      </c>
    </row>
    <row r="3012" spans="1:18" s="40" customFormat="1" x14ac:dyDescent="0.2">
      <c r="A3012" s="316" t="s">
        <v>4333</v>
      </c>
      <c r="B3012" s="295" t="s">
        <v>8075</v>
      </c>
      <c r="C3012" s="297" t="s">
        <v>153</v>
      </c>
      <c r="D3012" s="428" t="s">
        <v>3446</v>
      </c>
      <c r="E3012" s="439">
        <v>2200</v>
      </c>
      <c r="F3012" s="449" t="s">
        <v>3953</v>
      </c>
      <c r="G3012" s="297" t="s">
        <v>3954</v>
      </c>
      <c r="H3012" s="297" t="s">
        <v>586</v>
      </c>
      <c r="I3012" s="297" t="s">
        <v>3452</v>
      </c>
      <c r="J3012" s="297" t="s">
        <v>318</v>
      </c>
      <c r="K3012" s="130">
        <v>2</v>
      </c>
      <c r="L3012" s="305">
        <v>12</v>
      </c>
      <c r="M3012" s="130">
        <v>11160</v>
      </c>
      <c r="N3012" s="130">
        <v>5</v>
      </c>
      <c r="O3012" s="130">
        <v>8</v>
      </c>
      <c r="P3012" s="130">
        <v>17600</v>
      </c>
      <c r="Q3012" s="130">
        <v>4</v>
      </c>
      <c r="R3012" s="450">
        <v>12</v>
      </c>
    </row>
    <row r="3013" spans="1:18" s="40" customFormat="1" x14ac:dyDescent="0.2">
      <c r="A3013" s="316" t="s">
        <v>4333</v>
      </c>
      <c r="B3013" s="295" t="s">
        <v>8075</v>
      </c>
      <c r="C3013" s="297" t="s">
        <v>153</v>
      </c>
      <c r="D3013" s="428" t="s">
        <v>3446</v>
      </c>
      <c r="E3013" s="439">
        <v>1800</v>
      </c>
      <c r="F3013" s="449" t="s">
        <v>3955</v>
      </c>
      <c r="G3013" s="297" t="s">
        <v>3956</v>
      </c>
      <c r="H3013" s="297" t="s">
        <v>665</v>
      </c>
      <c r="I3013" s="297" t="s">
        <v>334</v>
      </c>
      <c r="J3013" s="297" t="s">
        <v>318</v>
      </c>
      <c r="K3013" s="130"/>
      <c r="L3013" s="305">
        <v>11</v>
      </c>
      <c r="M3013" s="130">
        <v>13904</v>
      </c>
      <c r="N3013" s="130"/>
      <c r="O3013" s="130"/>
      <c r="P3013" s="130"/>
      <c r="Q3013" s="130"/>
      <c r="R3013" s="450"/>
    </row>
    <row r="3014" spans="1:18" s="40" customFormat="1" x14ac:dyDescent="0.2">
      <c r="A3014" s="316" t="s">
        <v>4333</v>
      </c>
      <c r="B3014" s="295" t="s">
        <v>8075</v>
      </c>
      <c r="C3014" s="297" t="s">
        <v>153</v>
      </c>
      <c r="D3014" s="428" t="s">
        <v>3449</v>
      </c>
      <c r="E3014" s="439">
        <v>3500</v>
      </c>
      <c r="F3014" s="449">
        <v>45553863</v>
      </c>
      <c r="G3014" s="297" t="s">
        <v>3957</v>
      </c>
      <c r="H3014" s="297" t="s">
        <v>590</v>
      </c>
      <c r="I3014" s="297" t="s">
        <v>3452</v>
      </c>
      <c r="J3014" s="297" t="s">
        <v>318</v>
      </c>
      <c r="K3014" s="130"/>
      <c r="L3014" s="305"/>
      <c r="M3014" s="130"/>
      <c r="N3014" s="130">
        <v>2</v>
      </c>
      <c r="O3014" s="130">
        <v>6</v>
      </c>
      <c r="P3014" s="130">
        <v>21000</v>
      </c>
      <c r="Q3014" s="130">
        <v>4</v>
      </c>
      <c r="R3014" s="450">
        <v>12</v>
      </c>
    </row>
    <row r="3015" spans="1:18" s="40" customFormat="1" x14ac:dyDescent="0.2">
      <c r="A3015" s="316" t="s">
        <v>4333</v>
      </c>
      <c r="B3015" s="295" t="s">
        <v>8075</v>
      </c>
      <c r="C3015" s="297" t="s">
        <v>153</v>
      </c>
      <c r="D3015" s="428" t="s">
        <v>3449</v>
      </c>
      <c r="E3015" s="439">
        <v>2200</v>
      </c>
      <c r="F3015" s="449">
        <v>44977537</v>
      </c>
      <c r="G3015" s="297" t="s">
        <v>3958</v>
      </c>
      <c r="H3015" s="297" t="s">
        <v>2088</v>
      </c>
      <c r="I3015" s="297" t="s">
        <v>3452</v>
      </c>
      <c r="J3015" s="297" t="s">
        <v>318</v>
      </c>
      <c r="K3015" s="130"/>
      <c r="L3015" s="305">
        <v>3</v>
      </c>
      <c r="M3015" s="130">
        <v>79000</v>
      </c>
      <c r="N3015" s="130"/>
      <c r="O3015" s="130"/>
      <c r="P3015" s="130"/>
      <c r="Q3015" s="130"/>
      <c r="R3015" s="450"/>
    </row>
    <row r="3016" spans="1:18" s="40" customFormat="1" x14ac:dyDescent="0.2">
      <c r="A3016" s="316" t="s">
        <v>4333</v>
      </c>
      <c r="B3016" s="295" t="s">
        <v>8075</v>
      </c>
      <c r="C3016" s="297" t="s">
        <v>153</v>
      </c>
      <c r="D3016" s="428" t="s">
        <v>3449</v>
      </c>
      <c r="E3016" s="439">
        <v>4500</v>
      </c>
      <c r="F3016" s="449">
        <v>45203638</v>
      </c>
      <c r="G3016" s="297" t="s">
        <v>3959</v>
      </c>
      <c r="H3016" s="297" t="s">
        <v>586</v>
      </c>
      <c r="I3016" s="297" t="s">
        <v>3452</v>
      </c>
      <c r="J3016" s="297" t="s">
        <v>318</v>
      </c>
      <c r="K3016" s="130"/>
      <c r="L3016" s="305"/>
      <c r="M3016" s="130"/>
      <c r="N3016" s="130">
        <v>5</v>
      </c>
      <c r="O3016" s="130">
        <v>8</v>
      </c>
      <c r="P3016" s="130">
        <v>40500</v>
      </c>
      <c r="Q3016" s="130">
        <v>4</v>
      </c>
      <c r="R3016" s="450">
        <v>12</v>
      </c>
    </row>
    <row r="3017" spans="1:18" s="40" customFormat="1" x14ac:dyDescent="0.2">
      <c r="A3017" s="316" t="s">
        <v>4333</v>
      </c>
      <c r="B3017" s="295" t="s">
        <v>8075</v>
      </c>
      <c r="C3017" s="297" t="s">
        <v>153</v>
      </c>
      <c r="D3017" s="428" t="s">
        <v>3449</v>
      </c>
      <c r="E3017" s="439">
        <v>1800</v>
      </c>
      <c r="F3017" s="449" t="s">
        <v>3960</v>
      </c>
      <c r="G3017" s="297" t="s">
        <v>3961</v>
      </c>
      <c r="H3017" s="297" t="s">
        <v>579</v>
      </c>
      <c r="I3017" s="297" t="s">
        <v>3452</v>
      </c>
      <c r="J3017" s="297" t="s">
        <v>318</v>
      </c>
      <c r="K3017" s="130"/>
      <c r="L3017" s="305">
        <v>7</v>
      </c>
      <c r="M3017" s="130">
        <v>14000</v>
      </c>
      <c r="N3017" s="130">
        <v>5</v>
      </c>
      <c r="O3017" s="130">
        <v>8</v>
      </c>
      <c r="P3017" s="130">
        <v>14400</v>
      </c>
      <c r="Q3017" s="130">
        <v>4</v>
      </c>
      <c r="R3017" s="450">
        <v>12</v>
      </c>
    </row>
    <row r="3018" spans="1:18" s="40" customFormat="1" x14ac:dyDescent="0.2">
      <c r="A3018" s="316" t="s">
        <v>4333</v>
      </c>
      <c r="B3018" s="295" t="s">
        <v>8075</v>
      </c>
      <c r="C3018" s="297" t="s">
        <v>153</v>
      </c>
      <c r="D3018" s="428" t="s">
        <v>3449</v>
      </c>
      <c r="E3018" s="439">
        <v>5300</v>
      </c>
      <c r="F3018" s="449">
        <v>45476043</v>
      </c>
      <c r="G3018" s="297" t="s">
        <v>3962</v>
      </c>
      <c r="H3018" s="297" t="s">
        <v>682</v>
      </c>
      <c r="I3018" s="297" t="s">
        <v>3452</v>
      </c>
      <c r="J3018" s="297" t="s">
        <v>318</v>
      </c>
      <c r="K3018" s="130"/>
      <c r="L3018" s="305">
        <v>3</v>
      </c>
      <c r="M3018" s="130">
        <v>17100</v>
      </c>
      <c r="N3018" s="130"/>
      <c r="O3018" s="130"/>
      <c r="P3018" s="130"/>
      <c r="Q3018" s="130"/>
      <c r="R3018" s="450"/>
    </row>
    <row r="3019" spans="1:18" s="40" customFormat="1" x14ac:dyDescent="0.2">
      <c r="A3019" s="316" t="s">
        <v>4333</v>
      </c>
      <c r="B3019" s="295" t="s">
        <v>8075</v>
      </c>
      <c r="C3019" s="297" t="s">
        <v>153</v>
      </c>
      <c r="D3019" s="428" t="s">
        <v>3449</v>
      </c>
      <c r="E3019" s="439">
        <v>3500</v>
      </c>
      <c r="F3019" s="451" t="s">
        <v>3963</v>
      </c>
      <c r="G3019" s="428" t="s">
        <v>3964</v>
      </c>
      <c r="H3019" s="297" t="s">
        <v>2088</v>
      </c>
      <c r="I3019" s="297" t="s">
        <v>3452</v>
      </c>
      <c r="J3019" s="297" t="s">
        <v>318</v>
      </c>
      <c r="K3019" s="130">
        <v>4</v>
      </c>
      <c r="L3019" s="305">
        <v>12</v>
      </c>
      <c r="M3019" s="130">
        <v>40500</v>
      </c>
      <c r="N3019" s="130">
        <v>5</v>
      </c>
      <c r="O3019" s="130">
        <v>8</v>
      </c>
      <c r="P3019" s="130">
        <v>28000</v>
      </c>
      <c r="Q3019" s="130">
        <v>4</v>
      </c>
      <c r="R3019" s="450">
        <v>12</v>
      </c>
    </row>
    <row r="3020" spans="1:18" s="40" customFormat="1" x14ac:dyDescent="0.2">
      <c r="A3020" s="316" t="s">
        <v>4333</v>
      </c>
      <c r="B3020" s="295" t="s">
        <v>8075</v>
      </c>
      <c r="C3020" s="297" t="s">
        <v>153</v>
      </c>
      <c r="D3020" s="428" t="s">
        <v>3446</v>
      </c>
      <c r="E3020" s="439">
        <v>1300</v>
      </c>
      <c r="F3020" s="449" t="s">
        <v>3965</v>
      </c>
      <c r="G3020" s="297" t="s">
        <v>3966</v>
      </c>
      <c r="H3020" s="297" t="s">
        <v>1425</v>
      </c>
      <c r="I3020" s="297"/>
      <c r="J3020" s="297"/>
      <c r="K3020" s="130"/>
      <c r="L3020" s="305">
        <v>1</v>
      </c>
      <c r="M3020" s="130">
        <v>2800</v>
      </c>
      <c r="N3020" s="130"/>
      <c r="O3020" s="130"/>
      <c r="P3020" s="130"/>
      <c r="Q3020" s="130"/>
      <c r="R3020" s="450"/>
    </row>
    <row r="3021" spans="1:18" s="40" customFormat="1" x14ac:dyDescent="0.2">
      <c r="A3021" s="316" t="s">
        <v>4333</v>
      </c>
      <c r="B3021" s="295" t="s">
        <v>8075</v>
      </c>
      <c r="C3021" s="297" t="s">
        <v>153</v>
      </c>
      <c r="D3021" s="428" t="s">
        <v>3449</v>
      </c>
      <c r="E3021" s="439">
        <v>4500</v>
      </c>
      <c r="F3021" s="451">
        <v>42712633</v>
      </c>
      <c r="G3021" s="428" t="s">
        <v>3967</v>
      </c>
      <c r="H3021" s="297" t="s">
        <v>586</v>
      </c>
      <c r="I3021" s="297" t="s">
        <v>3452</v>
      </c>
      <c r="J3021" s="297" t="s">
        <v>318</v>
      </c>
      <c r="K3021" s="130"/>
      <c r="L3021" s="305">
        <v>7</v>
      </c>
      <c r="M3021" s="130">
        <v>31500</v>
      </c>
      <c r="N3021" s="130">
        <v>1</v>
      </c>
      <c r="O3021" s="130">
        <v>2</v>
      </c>
      <c r="P3021" s="130">
        <v>9000</v>
      </c>
      <c r="Q3021" s="130">
        <v>4</v>
      </c>
      <c r="R3021" s="450">
        <v>12</v>
      </c>
    </row>
    <row r="3022" spans="1:18" s="40" customFormat="1" x14ac:dyDescent="0.2">
      <c r="A3022" s="316" t="s">
        <v>4333</v>
      </c>
      <c r="B3022" s="295" t="s">
        <v>8075</v>
      </c>
      <c r="C3022" s="297" t="s">
        <v>153</v>
      </c>
      <c r="D3022" s="428" t="s">
        <v>3449</v>
      </c>
      <c r="E3022" s="439">
        <v>2500</v>
      </c>
      <c r="F3022" s="451">
        <v>45143421</v>
      </c>
      <c r="G3022" s="428" t="s">
        <v>3968</v>
      </c>
      <c r="H3022" s="297" t="s">
        <v>579</v>
      </c>
      <c r="I3022" s="297" t="s">
        <v>3452</v>
      </c>
      <c r="J3022" s="297" t="s">
        <v>318</v>
      </c>
      <c r="K3022" s="130">
        <v>2</v>
      </c>
      <c r="L3022" s="305">
        <v>5</v>
      </c>
      <c r="M3022" s="130">
        <v>12500</v>
      </c>
      <c r="N3022" s="130">
        <v>5</v>
      </c>
      <c r="O3022" s="130">
        <v>8</v>
      </c>
      <c r="P3022" s="130">
        <v>20000</v>
      </c>
      <c r="Q3022" s="130">
        <v>4</v>
      </c>
      <c r="R3022" s="450">
        <v>12</v>
      </c>
    </row>
    <row r="3023" spans="1:18" s="40" customFormat="1" x14ac:dyDescent="0.2">
      <c r="A3023" s="316" t="s">
        <v>4333</v>
      </c>
      <c r="B3023" s="295" t="s">
        <v>8075</v>
      </c>
      <c r="C3023" s="297" t="s">
        <v>153</v>
      </c>
      <c r="D3023" s="428" t="s">
        <v>3446</v>
      </c>
      <c r="E3023" s="439">
        <v>930</v>
      </c>
      <c r="F3023" s="449" t="s">
        <v>3969</v>
      </c>
      <c r="G3023" s="297" t="s">
        <v>3970</v>
      </c>
      <c r="H3023" s="297" t="s">
        <v>655</v>
      </c>
      <c r="I3023" s="297"/>
      <c r="J3023" s="297"/>
      <c r="K3023" s="130"/>
      <c r="L3023" s="305">
        <v>7</v>
      </c>
      <c r="M3023" s="130">
        <v>14000</v>
      </c>
      <c r="N3023" s="130">
        <v>5</v>
      </c>
      <c r="O3023" s="130">
        <v>8</v>
      </c>
      <c r="P3023" s="130">
        <v>7440</v>
      </c>
      <c r="Q3023" s="130">
        <v>4</v>
      </c>
      <c r="R3023" s="450">
        <v>12</v>
      </c>
    </row>
    <row r="3024" spans="1:18" s="40" customFormat="1" x14ac:dyDescent="0.2">
      <c r="A3024" s="316" t="s">
        <v>4333</v>
      </c>
      <c r="B3024" s="295" t="s">
        <v>8075</v>
      </c>
      <c r="C3024" s="297" t="s">
        <v>153</v>
      </c>
      <c r="D3024" s="428" t="s">
        <v>3449</v>
      </c>
      <c r="E3024" s="439">
        <v>3500</v>
      </c>
      <c r="F3024" s="451" t="s">
        <v>3971</v>
      </c>
      <c r="G3024" s="428" t="s">
        <v>3972</v>
      </c>
      <c r="H3024" s="297" t="s">
        <v>2088</v>
      </c>
      <c r="I3024" s="297" t="s">
        <v>3452</v>
      </c>
      <c r="J3024" s="297" t="s">
        <v>318</v>
      </c>
      <c r="K3024" s="130">
        <v>4</v>
      </c>
      <c r="L3024" s="305">
        <v>12</v>
      </c>
      <c r="M3024" s="130">
        <v>40300</v>
      </c>
      <c r="N3024" s="130">
        <v>5</v>
      </c>
      <c r="O3024" s="130">
        <v>8</v>
      </c>
      <c r="P3024" s="130">
        <v>28000</v>
      </c>
      <c r="Q3024" s="130">
        <v>4</v>
      </c>
      <c r="R3024" s="450">
        <v>12</v>
      </c>
    </row>
    <row r="3025" spans="1:18" s="40" customFormat="1" x14ac:dyDescent="0.2">
      <c r="A3025" s="316" t="s">
        <v>4333</v>
      </c>
      <c r="B3025" s="295" t="s">
        <v>8075</v>
      </c>
      <c r="C3025" s="297" t="s">
        <v>153</v>
      </c>
      <c r="D3025" s="428" t="s">
        <v>3449</v>
      </c>
      <c r="E3025" s="439">
        <v>1800</v>
      </c>
      <c r="F3025" s="449" t="s">
        <v>3973</v>
      </c>
      <c r="G3025" s="297" t="s">
        <v>3974</v>
      </c>
      <c r="H3025" s="297" t="s">
        <v>821</v>
      </c>
      <c r="I3025" s="297" t="s">
        <v>3452</v>
      </c>
      <c r="J3025" s="297" t="s">
        <v>318</v>
      </c>
      <c r="K3025" s="130"/>
      <c r="L3025" s="305">
        <v>11</v>
      </c>
      <c r="M3025" s="130">
        <v>22000</v>
      </c>
      <c r="N3025" s="130">
        <v>5</v>
      </c>
      <c r="O3025" s="130">
        <v>8</v>
      </c>
      <c r="P3025" s="130">
        <v>14400</v>
      </c>
      <c r="Q3025" s="130">
        <v>4</v>
      </c>
      <c r="R3025" s="450">
        <v>12</v>
      </c>
    </row>
    <row r="3026" spans="1:18" s="40" customFormat="1" x14ac:dyDescent="0.2">
      <c r="A3026" s="316" t="s">
        <v>4333</v>
      </c>
      <c r="B3026" s="295" t="s">
        <v>8075</v>
      </c>
      <c r="C3026" s="297" t="s">
        <v>153</v>
      </c>
      <c r="D3026" s="428" t="s">
        <v>3449</v>
      </c>
      <c r="E3026" s="439">
        <v>4500</v>
      </c>
      <c r="F3026" s="451">
        <v>48152230</v>
      </c>
      <c r="G3026" s="428" t="s">
        <v>3975</v>
      </c>
      <c r="H3026" s="297" t="s">
        <v>586</v>
      </c>
      <c r="I3026" s="297" t="s">
        <v>3452</v>
      </c>
      <c r="J3026" s="297" t="s">
        <v>318</v>
      </c>
      <c r="K3026" s="130"/>
      <c r="L3026" s="305">
        <v>6</v>
      </c>
      <c r="M3026" s="130">
        <v>27000</v>
      </c>
      <c r="N3026" s="130">
        <v>1</v>
      </c>
      <c r="O3026" s="130">
        <v>1</v>
      </c>
      <c r="P3026" s="130">
        <v>4500</v>
      </c>
      <c r="Q3026" s="130">
        <v>4</v>
      </c>
      <c r="R3026" s="450">
        <v>12</v>
      </c>
    </row>
    <row r="3027" spans="1:18" s="40" customFormat="1" x14ac:dyDescent="0.2">
      <c r="A3027" s="316" t="s">
        <v>4333</v>
      </c>
      <c r="B3027" s="295" t="s">
        <v>8075</v>
      </c>
      <c r="C3027" s="297" t="s">
        <v>153</v>
      </c>
      <c r="D3027" s="428" t="s">
        <v>3446</v>
      </c>
      <c r="E3027" s="439">
        <v>930</v>
      </c>
      <c r="F3027" s="449" t="s">
        <v>3976</v>
      </c>
      <c r="G3027" s="297" t="s">
        <v>3977</v>
      </c>
      <c r="H3027" s="297" t="s">
        <v>1647</v>
      </c>
      <c r="I3027" s="297"/>
      <c r="J3027" s="297"/>
      <c r="K3027" s="130"/>
      <c r="L3027" s="305">
        <v>7</v>
      </c>
      <c r="M3027" s="130">
        <v>19600</v>
      </c>
      <c r="N3027" s="130">
        <v>5</v>
      </c>
      <c r="O3027" s="130">
        <v>8</v>
      </c>
      <c r="P3027" s="130">
        <v>7440</v>
      </c>
      <c r="Q3027" s="130">
        <v>4</v>
      </c>
      <c r="R3027" s="450">
        <v>12</v>
      </c>
    </row>
    <row r="3028" spans="1:18" s="40" customFormat="1" x14ac:dyDescent="0.2">
      <c r="A3028" s="316" t="s">
        <v>4333</v>
      </c>
      <c r="B3028" s="295" t="s">
        <v>8075</v>
      </c>
      <c r="C3028" s="297" t="s">
        <v>153</v>
      </c>
      <c r="D3028" s="428" t="s">
        <v>3449</v>
      </c>
      <c r="E3028" s="439">
        <v>6500</v>
      </c>
      <c r="F3028" s="449">
        <v>70172651</v>
      </c>
      <c r="G3028" s="297" t="s">
        <v>3978</v>
      </c>
      <c r="H3028" s="297" t="s">
        <v>682</v>
      </c>
      <c r="I3028" s="297" t="s">
        <v>3452</v>
      </c>
      <c r="J3028" s="297" t="s">
        <v>318</v>
      </c>
      <c r="K3028" s="130"/>
      <c r="L3028" s="305"/>
      <c r="M3028" s="130"/>
      <c r="N3028" s="130">
        <v>2</v>
      </c>
      <c r="O3028" s="130">
        <v>4</v>
      </c>
      <c r="P3028" s="130">
        <v>26000</v>
      </c>
      <c r="Q3028" s="130">
        <v>4</v>
      </c>
      <c r="R3028" s="450">
        <v>12</v>
      </c>
    </row>
    <row r="3029" spans="1:18" s="40" customFormat="1" x14ac:dyDescent="0.2">
      <c r="A3029" s="316" t="s">
        <v>4333</v>
      </c>
      <c r="B3029" s="295" t="s">
        <v>8075</v>
      </c>
      <c r="C3029" s="297" t="s">
        <v>153</v>
      </c>
      <c r="D3029" s="428" t="s">
        <v>3446</v>
      </c>
      <c r="E3029" s="439">
        <v>1800</v>
      </c>
      <c r="F3029" s="449" t="s">
        <v>3979</v>
      </c>
      <c r="G3029" s="297" t="s">
        <v>3980</v>
      </c>
      <c r="H3029" s="297" t="s">
        <v>1038</v>
      </c>
      <c r="I3029" s="297" t="s">
        <v>334</v>
      </c>
      <c r="J3029" s="297" t="s">
        <v>318</v>
      </c>
      <c r="K3029" s="130"/>
      <c r="L3029" s="305">
        <v>6</v>
      </c>
      <c r="M3029" s="130">
        <v>13200</v>
      </c>
      <c r="N3029" s="130"/>
      <c r="O3029" s="130"/>
      <c r="P3029" s="130"/>
      <c r="Q3029" s="130"/>
      <c r="R3029" s="450"/>
    </row>
    <row r="3030" spans="1:18" s="40" customFormat="1" x14ac:dyDescent="0.2">
      <c r="A3030" s="316" t="s">
        <v>4333</v>
      </c>
      <c r="B3030" s="295" t="s">
        <v>8075</v>
      </c>
      <c r="C3030" s="297" t="s">
        <v>153</v>
      </c>
      <c r="D3030" s="428" t="s">
        <v>3449</v>
      </c>
      <c r="E3030" s="439">
        <v>2800</v>
      </c>
      <c r="F3030" s="449" t="s">
        <v>3981</v>
      </c>
      <c r="G3030" s="297" t="s">
        <v>3982</v>
      </c>
      <c r="H3030" s="297" t="s">
        <v>679</v>
      </c>
      <c r="I3030" s="297" t="s">
        <v>3452</v>
      </c>
      <c r="J3030" s="297" t="s">
        <v>318</v>
      </c>
      <c r="K3030" s="130">
        <v>2</v>
      </c>
      <c r="L3030" s="305">
        <v>12</v>
      </c>
      <c r="M3030" s="130">
        <v>12000</v>
      </c>
      <c r="N3030" s="130">
        <v>5</v>
      </c>
      <c r="O3030" s="130">
        <v>8</v>
      </c>
      <c r="P3030" s="130">
        <v>22400</v>
      </c>
      <c r="Q3030" s="130">
        <v>4</v>
      </c>
      <c r="R3030" s="450">
        <v>12</v>
      </c>
    </row>
    <row r="3031" spans="1:18" s="40" customFormat="1" x14ac:dyDescent="0.2">
      <c r="A3031" s="316" t="s">
        <v>4333</v>
      </c>
      <c r="B3031" s="295" t="s">
        <v>8075</v>
      </c>
      <c r="C3031" s="297" t="s">
        <v>153</v>
      </c>
      <c r="D3031" s="428" t="s">
        <v>3446</v>
      </c>
      <c r="E3031" s="439">
        <v>2000</v>
      </c>
      <c r="F3031" s="449" t="s">
        <v>3983</v>
      </c>
      <c r="G3031" s="297" t="s">
        <v>3984</v>
      </c>
      <c r="H3031" s="297" t="s">
        <v>2085</v>
      </c>
      <c r="I3031" s="297" t="s">
        <v>334</v>
      </c>
      <c r="J3031" s="297" t="s">
        <v>318</v>
      </c>
      <c r="K3031" s="130">
        <v>2</v>
      </c>
      <c r="L3031" s="305">
        <v>7</v>
      </c>
      <c r="M3031" s="130">
        <v>15400</v>
      </c>
      <c r="N3031" s="130">
        <v>5</v>
      </c>
      <c r="O3031" s="130">
        <v>8</v>
      </c>
      <c r="P3031" s="130">
        <v>16000</v>
      </c>
      <c r="Q3031" s="130">
        <v>4</v>
      </c>
      <c r="R3031" s="450">
        <v>12</v>
      </c>
    </row>
    <row r="3032" spans="1:18" s="40" customFormat="1" x14ac:dyDescent="0.2">
      <c r="A3032" s="316" t="s">
        <v>4333</v>
      </c>
      <c r="B3032" s="295" t="s">
        <v>8075</v>
      </c>
      <c r="C3032" s="297" t="s">
        <v>153</v>
      </c>
      <c r="D3032" s="428" t="s">
        <v>3449</v>
      </c>
      <c r="E3032" s="439">
        <v>930</v>
      </c>
      <c r="F3032" s="449" t="s">
        <v>3985</v>
      </c>
      <c r="G3032" s="297" t="s">
        <v>3986</v>
      </c>
      <c r="H3032" s="297" t="s">
        <v>648</v>
      </c>
      <c r="I3032" s="297"/>
      <c r="J3032" s="297"/>
      <c r="K3032" s="130"/>
      <c r="L3032" s="305">
        <v>1</v>
      </c>
      <c r="M3032" s="130">
        <v>930</v>
      </c>
      <c r="N3032" s="130"/>
      <c r="O3032" s="130"/>
      <c r="P3032" s="130"/>
      <c r="Q3032" s="130"/>
      <c r="R3032" s="450"/>
    </row>
    <row r="3033" spans="1:18" s="40" customFormat="1" x14ac:dyDescent="0.2">
      <c r="A3033" s="316" t="s">
        <v>4333</v>
      </c>
      <c r="B3033" s="295" t="s">
        <v>8075</v>
      </c>
      <c r="C3033" s="297" t="s">
        <v>153</v>
      </c>
      <c r="D3033" s="428" t="s">
        <v>3446</v>
      </c>
      <c r="E3033" s="439">
        <v>1000</v>
      </c>
      <c r="F3033" s="449" t="s">
        <v>3987</v>
      </c>
      <c r="G3033" s="297" t="s">
        <v>3988</v>
      </c>
      <c r="H3033" s="297" t="s">
        <v>736</v>
      </c>
      <c r="I3033" s="297" t="s">
        <v>334</v>
      </c>
      <c r="J3033" s="297" t="s">
        <v>318</v>
      </c>
      <c r="K3033" s="130"/>
      <c r="L3033" s="305">
        <v>5</v>
      </c>
      <c r="M3033" s="130">
        <v>40000</v>
      </c>
      <c r="N3033" s="130">
        <v>5</v>
      </c>
      <c r="O3033" s="130">
        <v>8</v>
      </c>
      <c r="P3033" s="130">
        <v>8000</v>
      </c>
      <c r="Q3033" s="130"/>
      <c r="R3033" s="450"/>
    </row>
    <row r="3034" spans="1:18" s="40" customFormat="1" x14ac:dyDescent="0.2">
      <c r="A3034" s="316" t="s">
        <v>4333</v>
      </c>
      <c r="B3034" s="295" t="s">
        <v>8075</v>
      </c>
      <c r="C3034" s="297" t="s">
        <v>153</v>
      </c>
      <c r="D3034" s="428" t="s">
        <v>3446</v>
      </c>
      <c r="E3034" s="439">
        <v>1300</v>
      </c>
      <c r="F3034" s="449">
        <v>70771156</v>
      </c>
      <c r="G3034" s="297" t="s">
        <v>3989</v>
      </c>
      <c r="H3034" s="297" t="s">
        <v>2085</v>
      </c>
      <c r="I3034" s="297" t="s">
        <v>334</v>
      </c>
      <c r="J3034" s="297" t="s">
        <v>318</v>
      </c>
      <c r="K3034" s="130"/>
      <c r="L3034" s="305">
        <v>7</v>
      </c>
      <c r="M3034" s="130">
        <v>15400</v>
      </c>
      <c r="N3034" s="130"/>
      <c r="O3034" s="130"/>
      <c r="P3034" s="130"/>
      <c r="Q3034" s="130"/>
      <c r="R3034" s="450"/>
    </row>
    <row r="3035" spans="1:18" s="40" customFormat="1" x14ac:dyDescent="0.2">
      <c r="A3035" s="316" t="s">
        <v>4333</v>
      </c>
      <c r="B3035" s="295" t="s">
        <v>8075</v>
      </c>
      <c r="C3035" s="297" t="s">
        <v>153</v>
      </c>
      <c r="D3035" s="428" t="s">
        <v>3446</v>
      </c>
      <c r="E3035" s="439">
        <v>930</v>
      </c>
      <c r="F3035" s="449" t="s">
        <v>3990</v>
      </c>
      <c r="G3035" s="297" t="s">
        <v>3991</v>
      </c>
      <c r="H3035" s="297" t="s">
        <v>655</v>
      </c>
      <c r="I3035" s="297"/>
      <c r="J3035" s="297"/>
      <c r="K3035" s="130">
        <v>2</v>
      </c>
      <c r="L3035" s="305">
        <v>12</v>
      </c>
      <c r="M3035" s="130">
        <v>11160</v>
      </c>
      <c r="N3035" s="130">
        <v>5</v>
      </c>
      <c r="O3035" s="130">
        <v>8</v>
      </c>
      <c r="P3035" s="130">
        <v>7440</v>
      </c>
      <c r="Q3035" s="130">
        <v>4</v>
      </c>
      <c r="R3035" s="450">
        <v>12</v>
      </c>
    </row>
    <row r="3036" spans="1:18" s="40" customFormat="1" x14ac:dyDescent="0.2">
      <c r="A3036" s="316" t="s">
        <v>4333</v>
      </c>
      <c r="B3036" s="295" t="s">
        <v>8075</v>
      </c>
      <c r="C3036" s="297" t="s">
        <v>153</v>
      </c>
      <c r="D3036" s="428" t="s">
        <v>3449</v>
      </c>
      <c r="E3036" s="439">
        <v>1800</v>
      </c>
      <c r="F3036" s="449">
        <v>42541073</v>
      </c>
      <c r="G3036" s="297" t="s">
        <v>3992</v>
      </c>
      <c r="H3036" s="297" t="s">
        <v>2088</v>
      </c>
      <c r="I3036" s="297" t="s">
        <v>3452</v>
      </c>
      <c r="J3036" s="297" t="s">
        <v>318</v>
      </c>
      <c r="K3036" s="130">
        <v>2</v>
      </c>
      <c r="L3036" s="305">
        <v>12</v>
      </c>
      <c r="M3036" s="130">
        <v>38600</v>
      </c>
      <c r="N3036" s="130">
        <v>5</v>
      </c>
      <c r="O3036" s="130">
        <v>8</v>
      </c>
      <c r="P3036" s="130">
        <v>28000</v>
      </c>
      <c r="Q3036" s="130">
        <v>4</v>
      </c>
      <c r="R3036" s="450">
        <v>12</v>
      </c>
    </row>
    <row r="3037" spans="1:18" s="40" customFormat="1" x14ac:dyDescent="0.2">
      <c r="A3037" s="316" t="s">
        <v>4333</v>
      </c>
      <c r="B3037" s="295" t="s">
        <v>8075</v>
      </c>
      <c r="C3037" s="297" t="s">
        <v>153</v>
      </c>
      <c r="D3037" s="428" t="s">
        <v>3449</v>
      </c>
      <c r="E3037" s="439">
        <v>2500</v>
      </c>
      <c r="F3037" s="451" t="s">
        <v>3993</v>
      </c>
      <c r="G3037" s="428" t="s">
        <v>3994</v>
      </c>
      <c r="H3037" s="297" t="s">
        <v>579</v>
      </c>
      <c r="I3037" s="297" t="s">
        <v>3452</v>
      </c>
      <c r="J3037" s="297" t="s">
        <v>318</v>
      </c>
      <c r="K3037" s="130">
        <v>4</v>
      </c>
      <c r="L3037" s="305">
        <v>12</v>
      </c>
      <c r="M3037" s="130">
        <v>28600</v>
      </c>
      <c r="N3037" s="130">
        <v>5</v>
      </c>
      <c r="O3037" s="130">
        <v>8</v>
      </c>
      <c r="P3037" s="130">
        <v>20000</v>
      </c>
      <c r="Q3037" s="130">
        <v>4</v>
      </c>
      <c r="R3037" s="450">
        <v>12</v>
      </c>
    </row>
    <row r="3038" spans="1:18" s="40" customFormat="1" x14ac:dyDescent="0.2">
      <c r="A3038" s="316" t="s">
        <v>4333</v>
      </c>
      <c r="B3038" s="295" t="s">
        <v>8075</v>
      </c>
      <c r="C3038" s="297" t="s">
        <v>153</v>
      </c>
      <c r="D3038" s="428" t="s">
        <v>3449</v>
      </c>
      <c r="E3038" s="439">
        <v>3500</v>
      </c>
      <c r="F3038" s="449">
        <v>47341833</v>
      </c>
      <c r="G3038" s="297" t="s">
        <v>3995</v>
      </c>
      <c r="H3038" s="297" t="s">
        <v>679</v>
      </c>
      <c r="I3038" s="297" t="s">
        <v>3452</v>
      </c>
      <c r="J3038" s="297" t="s">
        <v>318</v>
      </c>
      <c r="K3038" s="130"/>
      <c r="L3038" s="305"/>
      <c r="M3038" s="130"/>
      <c r="N3038" s="130">
        <v>2</v>
      </c>
      <c r="O3038" s="130">
        <v>4</v>
      </c>
      <c r="P3038" s="130">
        <v>14000</v>
      </c>
      <c r="Q3038" s="130">
        <v>4</v>
      </c>
      <c r="R3038" s="450">
        <v>12</v>
      </c>
    </row>
    <row r="3039" spans="1:18" s="40" customFormat="1" x14ac:dyDescent="0.2">
      <c r="A3039" s="316" t="s">
        <v>4333</v>
      </c>
      <c r="B3039" s="295" t="s">
        <v>8075</v>
      </c>
      <c r="C3039" s="297" t="s">
        <v>153</v>
      </c>
      <c r="D3039" s="428" t="s">
        <v>3446</v>
      </c>
      <c r="E3039" s="439">
        <v>1800</v>
      </c>
      <c r="F3039" s="449" t="s">
        <v>3996</v>
      </c>
      <c r="G3039" s="297" t="s">
        <v>3997</v>
      </c>
      <c r="H3039" s="297" t="s">
        <v>586</v>
      </c>
      <c r="I3039" s="297" t="s">
        <v>3452</v>
      </c>
      <c r="J3039" s="297" t="s">
        <v>318</v>
      </c>
      <c r="K3039" s="130">
        <v>2</v>
      </c>
      <c r="L3039" s="305">
        <v>12</v>
      </c>
      <c r="M3039" s="130">
        <v>18000</v>
      </c>
      <c r="N3039" s="130">
        <v>5</v>
      </c>
      <c r="O3039" s="130">
        <v>8</v>
      </c>
      <c r="P3039" s="130">
        <v>14400</v>
      </c>
      <c r="Q3039" s="130">
        <v>4</v>
      </c>
      <c r="R3039" s="450">
        <v>12</v>
      </c>
    </row>
    <row r="3040" spans="1:18" s="40" customFormat="1" x14ac:dyDescent="0.2">
      <c r="A3040" s="316" t="s">
        <v>4333</v>
      </c>
      <c r="B3040" s="295" t="s">
        <v>8075</v>
      </c>
      <c r="C3040" s="297" t="s">
        <v>153</v>
      </c>
      <c r="D3040" s="428" t="s">
        <v>3449</v>
      </c>
      <c r="E3040" s="439">
        <v>6500</v>
      </c>
      <c r="F3040" s="449">
        <v>70229855</v>
      </c>
      <c r="G3040" s="297" t="s">
        <v>3998</v>
      </c>
      <c r="H3040" s="297" t="s">
        <v>682</v>
      </c>
      <c r="I3040" s="297" t="s">
        <v>3452</v>
      </c>
      <c r="J3040" s="297" t="s">
        <v>318</v>
      </c>
      <c r="K3040" s="130">
        <v>1</v>
      </c>
      <c r="L3040" s="305">
        <v>2</v>
      </c>
      <c r="M3040" s="130">
        <v>1300</v>
      </c>
      <c r="N3040" s="130"/>
      <c r="O3040" s="130"/>
      <c r="P3040" s="130"/>
      <c r="Q3040" s="130"/>
      <c r="R3040" s="450"/>
    </row>
    <row r="3041" spans="1:18" s="40" customFormat="1" x14ac:dyDescent="0.2">
      <c r="A3041" s="316" t="s">
        <v>4333</v>
      </c>
      <c r="B3041" s="295" t="s">
        <v>8075</v>
      </c>
      <c r="C3041" s="297" t="s">
        <v>153</v>
      </c>
      <c r="D3041" s="428" t="s">
        <v>3449</v>
      </c>
      <c r="E3041" s="439">
        <v>6000</v>
      </c>
      <c r="F3041" s="451">
        <v>44950148</v>
      </c>
      <c r="G3041" s="428" t="s">
        <v>2868</v>
      </c>
      <c r="H3041" s="297" t="s">
        <v>586</v>
      </c>
      <c r="I3041" s="297" t="s">
        <v>3452</v>
      </c>
      <c r="J3041" s="297" t="s">
        <v>318</v>
      </c>
      <c r="K3041" s="130"/>
      <c r="L3041" s="305">
        <v>2</v>
      </c>
      <c r="M3041" s="130">
        <v>12000</v>
      </c>
      <c r="N3041" s="130">
        <v>5</v>
      </c>
      <c r="O3041" s="130">
        <v>8</v>
      </c>
      <c r="P3041" s="130">
        <v>48000</v>
      </c>
      <c r="Q3041" s="130">
        <v>4</v>
      </c>
      <c r="R3041" s="450">
        <v>12</v>
      </c>
    </row>
    <row r="3042" spans="1:18" s="40" customFormat="1" x14ac:dyDescent="0.2">
      <c r="A3042" s="316" t="s">
        <v>4333</v>
      </c>
      <c r="B3042" s="295" t="s">
        <v>8075</v>
      </c>
      <c r="C3042" s="297" t="s">
        <v>153</v>
      </c>
      <c r="D3042" s="428" t="s">
        <v>3446</v>
      </c>
      <c r="E3042" s="439">
        <v>1600</v>
      </c>
      <c r="F3042" s="449" t="s">
        <v>3999</v>
      </c>
      <c r="G3042" s="297" t="s">
        <v>4000</v>
      </c>
      <c r="H3042" s="297" t="s">
        <v>586</v>
      </c>
      <c r="I3042" s="297" t="s">
        <v>3452</v>
      </c>
      <c r="J3042" s="297" t="s">
        <v>318</v>
      </c>
      <c r="K3042" s="130">
        <v>2</v>
      </c>
      <c r="L3042" s="305">
        <v>12</v>
      </c>
      <c r="M3042" s="130">
        <v>12000</v>
      </c>
      <c r="N3042" s="130">
        <v>5</v>
      </c>
      <c r="O3042" s="130">
        <v>8</v>
      </c>
      <c r="P3042" s="130">
        <v>12800</v>
      </c>
      <c r="Q3042" s="130">
        <v>4</v>
      </c>
      <c r="R3042" s="450">
        <v>12</v>
      </c>
    </row>
    <row r="3043" spans="1:18" s="40" customFormat="1" x14ac:dyDescent="0.2">
      <c r="A3043" s="316" t="s">
        <v>4333</v>
      </c>
      <c r="B3043" s="295" t="s">
        <v>8075</v>
      </c>
      <c r="C3043" s="297" t="s">
        <v>153</v>
      </c>
      <c r="D3043" s="428" t="s">
        <v>3446</v>
      </c>
      <c r="E3043" s="439">
        <v>1300</v>
      </c>
      <c r="F3043" s="449" t="s">
        <v>4001</v>
      </c>
      <c r="G3043" s="297" t="s">
        <v>4002</v>
      </c>
      <c r="H3043" s="297" t="s">
        <v>2085</v>
      </c>
      <c r="I3043" s="297" t="s">
        <v>334</v>
      </c>
      <c r="J3043" s="297" t="s">
        <v>318</v>
      </c>
      <c r="K3043" s="130">
        <v>2</v>
      </c>
      <c r="L3043" s="305">
        <v>12</v>
      </c>
      <c r="M3043" s="130">
        <v>37200</v>
      </c>
      <c r="N3043" s="130">
        <v>5</v>
      </c>
      <c r="O3043" s="130">
        <v>8</v>
      </c>
      <c r="P3043" s="130">
        <v>10400</v>
      </c>
      <c r="Q3043" s="130">
        <v>4</v>
      </c>
      <c r="R3043" s="450">
        <v>12</v>
      </c>
    </row>
    <row r="3044" spans="1:18" s="40" customFormat="1" x14ac:dyDescent="0.2">
      <c r="A3044" s="316" t="s">
        <v>4333</v>
      </c>
      <c r="B3044" s="295" t="s">
        <v>8075</v>
      </c>
      <c r="C3044" s="297" t="s">
        <v>153</v>
      </c>
      <c r="D3044" s="428" t="s">
        <v>3446</v>
      </c>
      <c r="E3044" s="439">
        <v>930</v>
      </c>
      <c r="F3044" s="449" t="s">
        <v>4003</v>
      </c>
      <c r="G3044" s="297" t="s">
        <v>4004</v>
      </c>
      <c r="H3044" s="297" t="s">
        <v>655</v>
      </c>
      <c r="I3044" s="297"/>
      <c r="J3044" s="297"/>
      <c r="K3044" s="130"/>
      <c r="L3044" s="305">
        <v>7</v>
      </c>
      <c r="M3044" s="130">
        <v>1400</v>
      </c>
      <c r="N3044" s="130">
        <v>5</v>
      </c>
      <c r="O3044" s="130">
        <v>8</v>
      </c>
      <c r="P3044" s="130">
        <v>7440</v>
      </c>
      <c r="Q3044" s="130">
        <v>4</v>
      </c>
      <c r="R3044" s="450">
        <v>12</v>
      </c>
    </row>
    <row r="3045" spans="1:18" s="40" customFormat="1" x14ac:dyDescent="0.2">
      <c r="A3045" s="316" t="s">
        <v>4333</v>
      </c>
      <c r="B3045" s="295" t="s">
        <v>8075</v>
      </c>
      <c r="C3045" s="297" t="s">
        <v>153</v>
      </c>
      <c r="D3045" s="428" t="s">
        <v>3446</v>
      </c>
      <c r="E3045" s="439">
        <v>1300</v>
      </c>
      <c r="F3045" s="449" t="s">
        <v>4005</v>
      </c>
      <c r="G3045" s="297" t="s">
        <v>4006</v>
      </c>
      <c r="H3045" s="297" t="s">
        <v>1730</v>
      </c>
      <c r="I3045" s="297" t="s">
        <v>334</v>
      </c>
      <c r="J3045" s="297" t="s">
        <v>318</v>
      </c>
      <c r="K3045" s="130"/>
      <c r="L3045" s="305">
        <v>7</v>
      </c>
      <c r="M3045" s="130">
        <v>8400</v>
      </c>
      <c r="N3045" s="130"/>
      <c r="O3045" s="130"/>
      <c r="P3045" s="130"/>
      <c r="Q3045" s="130"/>
      <c r="R3045" s="450"/>
    </row>
    <row r="3046" spans="1:18" s="40" customFormat="1" x14ac:dyDescent="0.2">
      <c r="A3046" s="316" t="s">
        <v>4333</v>
      </c>
      <c r="B3046" s="295" t="s">
        <v>8075</v>
      </c>
      <c r="C3046" s="297" t="s">
        <v>153</v>
      </c>
      <c r="D3046" s="428" t="s">
        <v>3449</v>
      </c>
      <c r="E3046" s="439">
        <v>1200</v>
      </c>
      <c r="F3046" s="449">
        <v>47029847</v>
      </c>
      <c r="G3046" s="297" t="s">
        <v>4007</v>
      </c>
      <c r="H3046" s="297" t="s">
        <v>579</v>
      </c>
      <c r="I3046" s="297" t="s">
        <v>3452</v>
      </c>
      <c r="J3046" s="297" t="s">
        <v>318</v>
      </c>
      <c r="K3046" s="130">
        <v>2</v>
      </c>
      <c r="L3046" s="305">
        <v>12</v>
      </c>
      <c r="M3046" s="130">
        <v>27400</v>
      </c>
      <c r="N3046" s="130">
        <v>5</v>
      </c>
      <c r="O3046" s="130">
        <v>8</v>
      </c>
      <c r="P3046" s="130">
        <v>20000</v>
      </c>
      <c r="Q3046" s="130">
        <v>4</v>
      </c>
      <c r="R3046" s="450">
        <v>12</v>
      </c>
    </row>
    <row r="3047" spans="1:18" s="40" customFormat="1" x14ac:dyDescent="0.2">
      <c r="A3047" s="316" t="s">
        <v>4333</v>
      </c>
      <c r="B3047" s="295" t="s">
        <v>8075</v>
      </c>
      <c r="C3047" s="297" t="s">
        <v>153</v>
      </c>
      <c r="D3047" s="428" t="s">
        <v>3446</v>
      </c>
      <c r="E3047" s="439">
        <v>1500</v>
      </c>
      <c r="F3047" s="449">
        <v>71601653</v>
      </c>
      <c r="G3047" s="297" t="s">
        <v>4008</v>
      </c>
      <c r="H3047" s="297" t="s">
        <v>655</v>
      </c>
      <c r="I3047" s="297"/>
      <c r="J3047" s="297"/>
      <c r="K3047" s="130"/>
      <c r="L3047" s="305">
        <v>3</v>
      </c>
      <c r="M3047" s="130">
        <v>4800</v>
      </c>
      <c r="N3047" s="130">
        <v>5</v>
      </c>
      <c r="O3047" s="130">
        <v>8</v>
      </c>
      <c r="P3047" s="130">
        <v>12000</v>
      </c>
      <c r="Q3047" s="130">
        <v>4</v>
      </c>
      <c r="R3047" s="450">
        <v>12</v>
      </c>
    </row>
    <row r="3048" spans="1:18" s="40" customFormat="1" x14ac:dyDescent="0.2">
      <c r="A3048" s="316" t="s">
        <v>4333</v>
      </c>
      <c r="B3048" s="295" t="s">
        <v>8075</v>
      </c>
      <c r="C3048" s="297" t="s">
        <v>153</v>
      </c>
      <c r="D3048" s="428" t="s">
        <v>3449</v>
      </c>
      <c r="E3048" s="439">
        <v>2000</v>
      </c>
      <c r="F3048" s="449" t="s">
        <v>4009</v>
      </c>
      <c r="G3048" s="297" t="s">
        <v>4010</v>
      </c>
      <c r="H3048" s="297" t="s">
        <v>579</v>
      </c>
      <c r="I3048" s="297" t="s">
        <v>3452</v>
      </c>
      <c r="J3048" s="297" t="s">
        <v>318</v>
      </c>
      <c r="K3048" s="130">
        <v>4</v>
      </c>
      <c r="L3048" s="305">
        <v>12</v>
      </c>
      <c r="M3048" s="130">
        <v>24000</v>
      </c>
      <c r="N3048" s="130">
        <v>5</v>
      </c>
      <c r="O3048" s="130">
        <v>8</v>
      </c>
      <c r="P3048" s="130">
        <v>16000</v>
      </c>
      <c r="Q3048" s="130">
        <v>4</v>
      </c>
      <c r="R3048" s="450">
        <v>12</v>
      </c>
    </row>
    <row r="3049" spans="1:18" s="40" customFormat="1" x14ac:dyDescent="0.2">
      <c r="A3049" s="316" t="s">
        <v>4333</v>
      </c>
      <c r="B3049" s="295" t="s">
        <v>8075</v>
      </c>
      <c r="C3049" s="297" t="s">
        <v>153</v>
      </c>
      <c r="D3049" s="428" t="s">
        <v>3449</v>
      </c>
      <c r="E3049" s="439">
        <v>6500</v>
      </c>
      <c r="F3049" s="449">
        <v>21521222</v>
      </c>
      <c r="G3049" s="297" t="s">
        <v>2870</v>
      </c>
      <c r="H3049" s="297" t="s">
        <v>682</v>
      </c>
      <c r="I3049" s="297" t="s">
        <v>3452</v>
      </c>
      <c r="J3049" s="297" t="s">
        <v>318</v>
      </c>
      <c r="K3049" s="130"/>
      <c r="L3049" s="305"/>
      <c r="M3049" s="130"/>
      <c r="N3049" s="130">
        <v>5</v>
      </c>
      <c r="O3049" s="130">
        <v>8</v>
      </c>
      <c r="P3049" s="130">
        <v>39000</v>
      </c>
      <c r="Q3049" s="130">
        <v>4</v>
      </c>
      <c r="R3049" s="450">
        <v>12</v>
      </c>
    </row>
    <row r="3050" spans="1:18" s="40" customFormat="1" x14ac:dyDescent="0.2">
      <c r="A3050" s="316" t="s">
        <v>4333</v>
      </c>
      <c r="B3050" s="295" t="s">
        <v>8075</v>
      </c>
      <c r="C3050" s="297" t="s">
        <v>153</v>
      </c>
      <c r="D3050" s="428" t="s">
        <v>3446</v>
      </c>
      <c r="E3050" s="439">
        <v>930</v>
      </c>
      <c r="F3050" s="449" t="s">
        <v>4011</v>
      </c>
      <c r="G3050" s="297" t="s">
        <v>4012</v>
      </c>
      <c r="H3050" s="297" t="s">
        <v>655</v>
      </c>
      <c r="I3050" s="297"/>
      <c r="J3050" s="297"/>
      <c r="K3050" s="130"/>
      <c r="L3050" s="305">
        <v>7</v>
      </c>
      <c r="M3050" s="130">
        <v>11200</v>
      </c>
      <c r="N3050" s="130">
        <v>5</v>
      </c>
      <c r="O3050" s="130">
        <v>8</v>
      </c>
      <c r="P3050" s="130">
        <v>7440</v>
      </c>
      <c r="Q3050" s="130">
        <v>4</v>
      </c>
      <c r="R3050" s="450">
        <v>12</v>
      </c>
    </row>
    <row r="3051" spans="1:18" s="40" customFormat="1" x14ac:dyDescent="0.2">
      <c r="A3051" s="316" t="s">
        <v>4333</v>
      </c>
      <c r="B3051" s="295" t="s">
        <v>8075</v>
      </c>
      <c r="C3051" s="297" t="s">
        <v>153</v>
      </c>
      <c r="D3051" s="428" t="s">
        <v>3446</v>
      </c>
      <c r="E3051" s="439">
        <v>1300</v>
      </c>
      <c r="F3051" s="449" t="s">
        <v>4013</v>
      </c>
      <c r="G3051" s="297" t="s">
        <v>4014</v>
      </c>
      <c r="H3051" s="297" t="s">
        <v>1425</v>
      </c>
      <c r="I3051" s="297"/>
      <c r="J3051" s="297"/>
      <c r="K3051" s="130">
        <v>2</v>
      </c>
      <c r="L3051" s="305">
        <v>12</v>
      </c>
      <c r="M3051" s="130">
        <v>11160</v>
      </c>
      <c r="N3051" s="130"/>
      <c r="O3051" s="130"/>
      <c r="P3051" s="130"/>
      <c r="Q3051" s="130"/>
      <c r="R3051" s="450"/>
    </row>
    <row r="3052" spans="1:18" s="40" customFormat="1" x14ac:dyDescent="0.2">
      <c r="A3052" s="316" t="s">
        <v>4333</v>
      </c>
      <c r="B3052" s="295" t="s">
        <v>8075</v>
      </c>
      <c r="C3052" s="297" t="s">
        <v>153</v>
      </c>
      <c r="D3052" s="428" t="s">
        <v>3449</v>
      </c>
      <c r="E3052" s="439">
        <v>3300</v>
      </c>
      <c r="F3052" s="449" t="s">
        <v>4015</v>
      </c>
      <c r="G3052" s="297" t="s">
        <v>4016</v>
      </c>
      <c r="H3052" s="297" t="s">
        <v>579</v>
      </c>
      <c r="I3052" s="297" t="s">
        <v>334</v>
      </c>
      <c r="J3052" s="297" t="s">
        <v>318</v>
      </c>
      <c r="K3052" s="130"/>
      <c r="L3052" s="305"/>
      <c r="M3052" s="130"/>
      <c r="N3052" s="130">
        <v>1</v>
      </c>
      <c r="O3052" s="130">
        <v>2</v>
      </c>
      <c r="P3052" s="130">
        <v>6600</v>
      </c>
      <c r="Q3052" s="130">
        <v>4</v>
      </c>
      <c r="R3052" s="450">
        <v>12</v>
      </c>
    </row>
    <row r="3053" spans="1:18" s="40" customFormat="1" x14ac:dyDescent="0.2">
      <c r="A3053" s="316" t="s">
        <v>4333</v>
      </c>
      <c r="B3053" s="295" t="s">
        <v>8075</v>
      </c>
      <c r="C3053" s="297" t="s">
        <v>153</v>
      </c>
      <c r="D3053" s="428" t="s">
        <v>3449</v>
      </c>
      <c r="E3053" s="439">
        <v>2000</v>
      </c>
      <c r="F3053" s="449" t="s">
        <v>4017</v>
      </c>
      <c r="G3053" s="297" t="s">
        <v>4018</v>
      </c>
      <c r="H3053" s="297" t="s">
        <v>2088</v>
      </c>
      <c r="I3053" s="297" t="s">
        <v>3452</v>
      </c>
      <c r="J3053" s="297" t="s">
        <v>318</v>
      </c>
      <c r="K3053" s="130">
        <v>2</v>
      </c>
      <c r="L3053" s="305">
        <v>4</v>
      </c>
      <c r="M3053" s="130">
        <v>7200</v>
      </c>
      <c r="N3053" s="130">
        <v>5</v>
      </c>
      <c r="O3053" s="130">
        <v>8</v>
      </c>
      <c r="P3053" s="130">
        <v>1600</v>
      </c>
      <c r="Q3053" s="130">
        <v>4</v>
      </c>
      <c r="R3053" s="450">
        <v>12</v>
      </c>
    </row>
    <row r="3054" spans="1:18" s="40" customFormat="1" x14ac:dyDescent="0.2">
      <c r="A3054" s="316" t="s">
        <v>4333</v>
      </c>
      <c r="B3054" s="295" t="s">
        <v>8075</v>
      </c>
      <c r="C3054" s="297" t="s">
        <v>153</v>
      </c>
      <c r="D3054" s="428" t="s">
        <v>3449</v>
      </c>
      <c r="E3054" s="439">
        <v>4500</v>
      </c>
      <c r="F3054" s="449">
        <v>45929907</v>
      </c>
      <c r="G3054" s="297" t="s">
        <v>2889</v>
      </c>
      <c r="H3054" s="297" t="s">
        <v>586</v>
      </c>
      <c r="I3054" s="297" t="s">
        <v>3452</v>
      </c>
      <c r="J3054" s="297" t="s">
        <v>318</v>
      </c>
      <c r="K3054" s="130"/>
      <c r="L3054" s="305"/>
      <c r="M3054" s="130"/>
      <c r="N3054" s="130">
        <v>2</v>
      </c>
      <c r="O3054" s="130">
        <v>5</v>
      </c>
      <c r="P3054" s="130">
        <v>22500</v>
      </c>
      <c r="Q3054" s="130">
        <v>4</v>
      </c>
      <c r="R3054" s="450">
        <v>12</v>
      </c>
    </row>
    <row r="3055" spans="1:18" s="40" customFormat="1" x14ac:dyDescent="0.2">
      <c r="A3055" s="316" t="s">
        <v>4333</v>
      </c>
      <c r="B3055" s="295" t="s">
        <v>8075</v>
      </c>
      <c r="C3055" s="297" t="s">
        <v>153</v>
      </c>
      <c r="D3055" s="428" t="s">
        <v>3449</v>
      </c>
      <c r="E3055" s="439">
        <v>3500</v>
      </c>
      <c r="F3055" s="451" t="s">
        <v>4019</v>
      </c>
      <c r="G3055" s="428" t="s">
        <v>4020</v>
      </c>
      <c r="H3055" s="297" t="s">
        <v>2088</v>
      </c>
      <c r="I3055" s="297" t="s">
        <v>3452</v>
      </c>
      <c r="J3055" s="297" t="s">
        <v>318</v>
      </c>
      <c r="K3055" s="130">
        <v>4</v>
      </c>
      <c r="L3055" s="305">
        <v>12</v>
      </c>
      <c r="M3055" s="130">
        <v>40100</v>
      </c>
      <c r="N3055" s="130">
        <v>3</v>
      </c>
      <c r="O3055" s="130">
        <v>7</v>
      </c>
      <c r="P3055" s="130">
        <v>24500</v>
      </c>
      <c r="Q3055" s="130">
        <v>4</v>
      </c>
      <c r="R3055" s="450">
        <v>12</v>
      </c>
    </row>
    <row r="3056" spans="1:18" s="40" customFormat="1" x14ac:dyDescent="0.2">
      <c r="A3056" s="316" t="s">
        <v>4333</v>
      </c>
      <c r="B3056" s="295" t="s">
        <v>8075</v>
      </c>
      <c r="C3056" s="297" t="s">
        <v>153</v>
      </c>
      <c r="D3056" s="428" t="s">
        <v>3449</v>
      </c>
      <c r="E3056" s="439">
        <v>4500</v>
      </c>
      <c r="F3056" s="449">
        <v>45453414</v>
      </c>
      <c r="G3056" s="297" t="s">
        <v>4021</v>
      </c>
      <c r="H3056" s="297" t="s">
        <v>586</v>
      </c>
      <c r="I3056" s="297" t="s">
        <v>3452</v>
      </c>
      <c r="J3056" s="297" t="s">
        <v>318</v>
      </c>
      <c r="K3056" s="130"/>
      <c r="L3056" s="305"/>
      <c r="M3056" s="130"/>
      <c r="N3056" s="130">
        <v>1</v>
      </c>
      <c r="O3056" s="130">
        <v>1</v>
      </c>
      <c r="P3056" s="130">
        <v>4500</v>
      </c>
      <c r="Q3056" s="130">
        <v>4</v>
      </c>
      <c r="R3056" s="450">
        <v>12</v>
      </c>
    </row>
    <row r="3057" spans="1:18" s="40" customFormat="1" x14ac:dyDescent="0.2">
      <c r="A3057" s="316" t="s">
        <v>4333</v>
      </c>
      <c r="B3057" s="295" t="s">
        <v>8075</v>
      </c>
      <c r="C3057" s="297" t="s">
        <v>153</v>
      </c>
      <c r="D3057" s="428" t="s">
        <v>3449</v>
      </c>
      <c r="E3057" s="439">
        <v>2800</v>
      </c>
      <c r="F3057" s="449">
        <v>47769244</v>
      </c>
      <c r="G3057" s="297" t="s">
        <v>4022</v>
      </c>
      <c r="H3057" s="297" t="s">
        <v>679</v>
      </c>
      <c r="I3057" s="297" t="s">
        <v>3452</v>
      </c>
      <c r="J3057" s="297" t="s">
        <v>318</v>
      </c>
      <c r="K3057" s="130"/>
      <c r="L3057" s="305">
        <v>7</v>
      </c>
      <c r="M3057" s="130">
        <v>14000</v>
      </c>
      <c r="N3057" s="130">
        <v>5</v>
      </c>
      <c r="O3057" s="130">
        <v>8</v>
      </c>
      <c r="P3057" s="130">
        <v>22400</v>
      </c>
      <c r="Q3057" s="130">
        <v>4</v>
      </c>
      <c r="R3057" s="450">
        <v>12</v>
      </c>
    </row>
    <row r="3058" spans="1:18" s="40" customFormat="1" x14ac:dyDescent="0.2">
      <c r="A3058" s="316" t="s">
        <v>4333</v>
      </c>
      <c r="B3058" s="295" t="s">
        <v>8075</v>
      </c>
      <c r="C3058" s="297" t="s">
        <v>153</v>
      </c>
      <c r="D3058" s="428" t="s">
        <v>3446</v>
      </c>
      <c r="E3058" s="439">
        <v>2000</v>
      </c>
      <c r="F3058" s="449" t="s">
        <v>4023</v>
      </c>
      <c r="G3058" s="297" t="s">
        <v>4024</v>
      </c>
      <c r="H3058" s="297" t="s">
        <v>586</v>
      </c>
      <c r="I3058" s="297" t="s">
        <v>3452</v>
      </c>
      <c r="J3058" s="297" t="s">
        <v>318</v>
      </c>
      <c r="K3058" s="130">
        <v>4</v>
      </c>
      <c r="L3058" s="305">
        <v>12</v>
      </c>
      <c r="M3058" s="130">
        <v>11160</v>
      </c>
      <c r="N3058" s="130">
        <v>5</v>
      </c>
      <c r="O3058" s="130">
        <v>8</v>
      </c>
      <c r="P3058" s="130">
        <v>16000</v>
      </c>
      <c r="Q3058" s="130">
        <v>4</v>
      </c>
      <c r="R3058" s="450">
        <v>12</v>
      </c>
    </row>
    <row r="3059" spans="1:18" s="40" customFormat="1" x14ac:dyDescent="0.2">
      <c r="A3059" s="316" t="s">
        <v>4333</v>
      </c>
      <c r="B3059" s="295" t="s">
        <v>8075</v>
      </c>
      <c r="C3059" s="297" t="s">
        <v>153</v>
      </c>
      <c r="D3059" s="428" t="s">
        <v>3449</v>
      </c>
      <c r="E3059" s="439">
        <v>2500</v>
      </c>
      <c r="F3059" s="451" t="s">
        <v>4025</v>
      </c>
      <c r="G3059" s="428" t="s">
        <v>4026</v>
      </c>
      <c r="H3059" s="297" t="s">
        <v>579</v>
      </c>
      <c r="I3059" s="297" t="s">
        <v>3452</v>
      </c>
      <c r="J3059" s="297" t="s">
        <v>318</v>
      </c>
      <c r="K3059" s="130">
        <v>1</v>
      </c>
      <c r="L3059" s="305">
        <v>3</v>
      </c>
      <c r="M3059" s="132">
        <v>4900</v>
      </c>
      <c r="N3059" s="130"/>
      <c r="O3059" s="130"/>
      <c r="P3059" s="130"/>
      <c r="Q3059" s="130"/>
      <c r="R3059" s="450"/>
    </row>
    <row r="3060" spans="1:18" s="40" customFormat="1" x14ac:dyDescent="0.2">
      <c r="A3060" s="316" t="s">
        <v>4333</v>
      </c>
      <c r="B3060" s="295" t="s">
        <v>8075</v>
      </c>
      <c r="C3060" s="297" t="s">
        <v>153</v>
      </c>
      <c r="D3060" s="428" t="s">
        <v>3449</v>
      </c>
      <c r="E3060" s="439">
        <v>2000</v>
      </c>
      <c r="F3060" s="449">
        <v>46030723</v>
      </c>
      <c r="G3060" s="297" t="s">
        <v>4027</v>
      </c>
      <c r="H3060" s="297" t="s">
        <v>648</v>
      </c>
      <c r="I3060" s="297"/>
      <c r="J3060" s="297"/>
      <c r="K3060" s="305">
        <v>1</v>
      </c>
      <c r="L3060" s="305">
        <v>1</v>
      </c>
      <c r="M3060" s="130">
        <v>2000</v>
      </c>
      <c r="N3060" s="130"/>
      <c r="O3060" s="130"/>
      <c r="P3060" s="130"/>
      <c r="Q3060" s="130"/>
      <c r="R3060" s="450"/>
    </row>
    <row r="3061" spans="1:18" s="40" customFormat="1" x14ac:dyDescent="0.2">
      <c r="A3061" s="316" t="s">
        <v>4333</v>
      </c>
      <c r="B3061" s="295" t="s">
        <v>8075</v>
      </c>
      <c r="C3061" s="297" t="s">
        <v>153</v>
      </c>
      <c r="D3061" s="428" t="s">
        <v>3449</v>
      </c>
      <c r="E3061" s="439">
        <v>2000</v>
      </c>
      <c r="F3061" s="449" t="s">
        <v>4028</v>
      </c>
      <c r="G3061" s="297" t="s">
        <v>4029</v>
      </c>
      <c r="H3061" s="297" t="s">
        <v>579</v>
      </c>
      <c r="I3061" s="297" t="s">
        <v>3452</v>
      </c>
      <c r="J3061" s="297" t="s">
        <v>318</v>
      </c>
      <c r="K3061" s="305">
        <v>1</v>
      </c>
      <c r="L3061" s="305">
        <v>12</v>
      </c>
      <c r="M3061" s="130">
        <v>24000</v>
      </c>
      <c r="N3061" s="130">
        <v>5</v>
      </c>
      <c r="O3061" s="130">
        <v>8</v>
      </c>
      <c r="P3061" s="130">
        <v>16000</v>
      </c>
      <c r="Q3061" s="130">
        <v>4</v>
      </c>
      <c r="R3061" s="450">
        <v>12</v>
      </c>
    </row>
    <row r="3062" spans="1:18" s="40" customFormat="1" x14ac:dyDescent="0.2">
      <c r="A3062" s="316" t="s">
        <v>4333</v>
      </c>
      <c r="B3062" s="295" t="s">
        <v>8075</v>
      </c>
      <c r="C3062" s="297" t="s">
        <v>153</v>
      </c>
      <c r="D3062" s="428" t="s">
        <v>3449</v>
      </c>
      <c r="E3062" s="439">
        <v>2800</v>
      </c>
      <c r="F3062" s="449" t="s">
        <v>4030</v>
      </c>
      <c r="G3062" s="297" t="s">
        <v>4031</v>
      </c>
      <c r="H3062" s="297" t="s">
        <v>679</v>
      </c>
      <c r="I3062" s="297" t="s">
        <v>3452</v>
      </c>
      <c r="J3062" s="297" t="s">
        <v>318</v>
      </c>
      <c r="K3062" s="305">
        <v>1</v>
      </c>
      <c r="L3062" s="305">
        <v>7</v>
      </c>
      <c r="M3062" s="130">
        <v>19600</v>
      </c>
      <c r="N3062" s="130">
        <v>5</v>
      </c>
      <c r="O3062" s="130">
        <v>8</v>
      </c>
      <c r="P3062" s="130">
        <v>22400</v>
      </c>
      <c r="Q3062" s="130">
        <v>4</v>
      </c>
      <c r="R3062" s="450">
        <v>12</v>
      </c>
    </row>
    <row r="3063" spans="1:18" s="40" customFormat="1" x14ac:dyDescent="0.2">
      <c r="A3063" s="316" t="s">
        <v>4333</v>
      </c>
      <c r="B3063" s="295" t="s">
        <v>8075</v>
      </c>
      <c r="C3063" s="297" t="s">
        <v>153</v>
      </c>
      <c r="D3063" s="428" t="s">
        <v>3449</v>
      </c>
      <c r="E3063" s="439">
        <v>2200</v>
      </c>
      <c r="F3063" s="449" t="s">
        <v>4032</v>
      </c>
      <c r="G3063" s="297" t="s">
        <v>4033</v>
      </c>
      <c r="H3063" s="297" t="s">
        <v>866</v>
      </c>
      <c r="I3063" s="297" t="s">
        <v>3452</v>
      </c>
      <c r="J3063" s="297" t="s">
        <v>318</v>
      </c>
      <c r="K3063" s="130">
        <v>2</v>
      </c>
      <c r="L3063" s="305">
        <v>12</v>
      </c>
      <c r="M3063" s="130">
        <v>39400</v>
      </c>
      <c r="N3063" s="130">
        <v>5</v>
      </c>
      <c r="O3063" s="130">
        <v>8</v>
      </c>
      <c r="P3063" s="130">
        <v>28000</v>
      </c>
      <c r="Q3063" s="130">
        <v>4</v>
      </c>
      <c r="R3063" s="450">
        <v>12</v>
      </c>
    </row>
    <row r="3064" spans="1:18" s="40" customFormat="1" x14ac:dyDescent="0.2">
      <c r="A3064" s="316" t="s">
        <v>4333</v>
      </c>
      <c r="B3064" s="295" t="s">
        <v>8075</v>
      </c>
      <c r="C3064" s="297" t="s">
        <v>153</v>
      </c>
      <c r="D3064" s="428" t="s">
        <v>3449</v>
      </c>
      <c r="E3064" s="439">
        <v>2200</v>
      </c>
      <c r="F3064" s="449" t="s">
        <v>4034</v>
      </c>
      <c r="G3064" s="297" t="s">
        <v>4035</v>
      </c>
      <c r="H3064" s="297" t="s">
        <v>2088</v>
      </c>
      <c r="I3064" s="297" t="s">
        <v>3452</v>
      </c>
      <c r="J3064" s="297" t="s">
        <v>318</v>
      </c>
      <c r="K3064" s="130"/>
      <c r="L3064" s="305">
        <v>7</v>
      </c>
      <c r="M3064" s="130">
        <v>7000</v>
      </c>
      <c r="N3064" s="130"/>
      <c r="O3064" s="130"/>
      <c r="P3064" s="130"/>
      <c r="Q3064" s="130"/>
      <c r="R3064" s="450"/>
    </row>
    <row r="3065" spans="1:18" s="40" customFormat="1" x14ac:dyDescent="0.2">
      <c r="A3065" s="316" t="s">
        <v>4333</v>
      </c>
      <c r="B3065" s="295" t="s">
        <v>8075</v>
      </c>
      <c r="C3065" s="297" t="s">
        <v>153</v>
      </c>
      <c r="D3065" s="428" t="s">
        <v>3449</v>
      </c>
      <c r="E3065" s="439">
        <v>2000</v>
      </c>
      <c r="F3065" s="451" t="s">
        <v>4036</v>
      </c>
      <c r="G3065" s="428" t="s">
        <v>4037</v>
      </c>
      <c r="H3065" s="297" t="s">
        <v>648</v>
      </c>
      <c r="I3065" s="297"/>
      <c r="J3065" s="297"/>
      <c r="K3065" s="130">
        <v>4</v>
      </c>
      <c r="L3065" s="305">
        <v>12</v>
      </c>
      <c r="M3065" s="130">
        <v>23200</v>
      </c>
      <c r="N3065" s="130">
        <v>5</v>
      </c>
      <c r="O3065" s="130">
        <v>8</v>
      </c>
      <c r="P3065" s="130">
        <v>16000</v>
      </c>
      <c r="Q3065" s="130">
        <v>4</v>
      </c>
      <c r="R3065" s="450">
        <v>12</v>
      </c>
    </row>
    <row r="3066" spans="1:18" s="40" customFormat="1" x14ac:dyDescent="0.2">
      <c r="A3066" s="316" t="s">
        <v>4333</v>
      </c>
      <c r="B3066" s="295" t="s">
        <v>8075</v>
      </c>
      <c r="C3066" s="297" t="s">
        <v>153</v>
      </c>
      <c r="D3066" s="428" t="s">
        <v>3446</v>
      </c>
      <c r="E3066" s="439">
        <v>1000</v>
      </c>
      <c r="F3066" s="449" t="s">
        <v>4038</v>
      </c>
      <c r="G3066" s="297" t="s">
        <v>4039</v>
      </c>
      <c r="H3066" s="297" t="s">
        <v>736</v>
      </c>
      <c r="I3066" s="297" t="s">
        <v>334</v>
      </c>
      <c r="J3066" s="297" t="s">
        <v>318</v>
      </c>
      <c r="K3066" s="130"/>
      <c r="L3066" s="305">
        <v>11</v>
      </c>
      <c r="M3066" s="130">
        <v>11000</v>
      </c>
      <c r="N3066" s="130">
        <v>5</v>
      </c>
      <c r="O3066" s="130">
        <v>8</v>
      </c>
      <c r="P3066" s="130">
        <v>8000</v>
      </c>
      <c r="Q3066" s="130">
        <v>4</v>
      </c>
      <c r="R3066" s="450">
        <v>12</v>
      </c>
    </row>
    <row r="3067" spans="1:18" s="40" customFormat="1" x14ac:dyDescent="0.2">
      <c r="A3067" s="316" t="s">
        <v>4333</v>
      </c>
      <c r="B3067" s="295" t="s">
        <v>8075</v>
      </c>
      <c r="C3067" s="297" t="s">
        <v>153</v>
      </c>
      <c r="D3067" s="428" t="s">
        <v>3449</v>
      </c>
      <c r="E3067" s="439">
        <v>2200</v>
      </c>
      <c r="F3067" s="449" t="s">
        <v>4040</v>
      </c>
      <c r="G3067" s="297" t="s">
        <v>4041</v>
      </c>
      <c r="H3067" s="297" t="s">
        <v>2088</v>
      </c>
      <c r="I3067" s="297" t="s">
        <v>3452</v>
      </c>
      <c r="J3067" s="297" t="s">
        <v>318</v>
      </c>
      <c r="K3067" s="130"/>
      <c r="L3067" s="305">
        <v>11</v>
      </c>
      <c r="M3067" s="130">
        <v>19600</v>
      </c>
      <c r="N3067" s="130">
        <v>5</v>
      </c>
      <c r="O3067" s="130">
        <v>8</v>
      </c>
      <c r="P3067" s="130">
        <v>17600</v>
      </c>
      <c r="Q3067" s="130">
        <v>4</v>
      </c>
      <c r="R3067" s="450">
        <v>12</v>
      </c>
    </row>
    <row r="3068" spans="1:18" s="40" customFormat="1" x14ac:dyDescent="0.2">
      <c r="A3068" s="316" t="s">
        <v>4333</v>
      </c>
      <c r="B3068" s="295" t="s">
        <v>8075</v>
      </c>
      <c r="C3068" s="297" t="s">
        <v>153</v>
      </c>
      <c r="D3068" s="428" t="s">
        <v>3449</v>
      </c>
      <c r="E3068" s="439">
        <v>8000</v>
      </c>
      <c r="F3068" s="449" t="s">
        <v>4042</v>
      </c>
      <c r="G3068" s="297" t="s">
        <v>4043</v>
      </c>
      <c r="H3068" s="297" t="s">
        <v>682</v>
      </c>
      <c r="I3068" s="297" t="s">
        <v>3452</v>
      </c>
      <c r="J3068" s="297" t="s">
        <v>318</v>
      </c>
      <c r="K3068" s="130"/>
      <c r="L3068" s="305">
        <v>7</v>
      </c>
      <c r="M3068" s="130">
        <v>12600</v>
      </c>
      <c r="N3068" s="130"/>
      <c r="O3068" s="130"/>
      <c r="P3068" s="130"/>
      <c r="Q3068" s="130"/>
      <c r="R3068" s="450"/>
    </row>
    <row r="3069" spans="1:18" s="40" customFormat="1" x14ac:dyDescent="0.2">
      <c r="A3069" s="316" t="s">
        <v>4333</v>
      </c>
      <c r="B3069" s="295" t="s">
        <v>8075</v>
      </c>
      <c r="C3069" s="297" t="s">
        <v>153</v>
      </c>
      <c r="D3069" s="428" t="s">
        <v>3449</v>
      </c>
      <c r="E3069" s="439">
        <v>2200</v>
      </c>
      <c r="F3069" s="449" t="s">
        <v>4044</v>
      </c>
      <c r="G3069" s="297" t="s">
        <v>4045</v>
      </c>
      <c r="H3069" s="297" t="s">
        <v>2088</v>
      </c>
      <c r="I3069" s="297" t="s">
        <v>3452</v>
      </c>
      <c r="J3069" s="297" t="s">
        <v>318</v>
      </c>
      <c r="K3069" s="130"/>
      <c r="L3069" s="305">
        <v>7</v>
      </c>
      <c r="M3069" s="130">
        <v>15400</v>
      </c>
      <c r="N3069" s="130">
        <v>5</v>
      </c>
      <c r="O3069" s="130">
        <v>8</v>
      </c>
      <c r="P3069" s="130">
        <v>17600</v>
      </c>
      <c r="Q3069" s="130">
        <v>4</v>
      </c>
      <c r="R3069" s="450">
        <v>12</v>
      </c>
    </row>
    <row r="3070" spans="1:18" s="40" customFormat="1" x14ac:dyDescent="0.2">
      <c r="A3070" s="316" t="s">
        <v>4333</v>
      </c>
      <c r="B3070" s="295" t="s">
        <v>8075</v>
      </c>
      <c r="C3070" s="297" t="s">
        <v>153</v>
      </c>
      <c r="D3070" s="428" t="s">
        <v>3446</v>
      </c>
      <c r="E3070" s="439">
        <v>930</v>
      </c>
      <c r="F3070" s="449" t="s">
        <v>4046</v>
      </c>
      <c r="G3070" s="297" t="s">
        <v>4047</v>
      </c>
      <c r="H3070" s="297" t="s">
        <v>655</v>
      </c>
      <c r="I3070" s="297"/>
      <c r="J3070" s="297"/>
      <c r="K3070" s="130">
        <v>2</v>
      </c>
      <c r="L3070" s="305">
        <v>12</v>
      </c>
      <c r="M3070" s="130">
        <v>15600</v>
      </c>
      <c r="N3070" s="130">
        <v>5</v>
      </c>
      <c r="O3070" s="130">
        <v>8</v>
      </c>
      <c r="P3070" s="130">
        <v>7440</v>
      </c>
      <c r="Q3070" s="130">
        <v>4</v>
      </c>
      <c r="R3070" s="450">
        <v>12</v>
      </c>
    </row>
    <row r="3071" spans="1:18" s="40" customFormat="1" x14ac:dyDescent="0.2">
      <c r="A3071" s="316" t="s">
        <v>4333</v>
      </c>
      <c r="B3071" s="295" t="s">
        <v>8075</v>
      </c>
      <c r="C3071" s="297" t="s">
        <v>153</v>
      </c>
      <c r="D3071" s="428" t="s">
        <v>3446</v>
      </c>
      <c r="E3071" s="439">
        <v>1500</v>
      </c>
      <c r="F3071" s="449" t="s">
        <v>4048</v>
      </c>
      <c r="G3071" s="297" t="s">
        <v>4049</v>
      </c>
      <c r="H3071" s="297" t="s">
        <v>655</v>
      </c>
      <c r="I3071" s="297"/>
      <c r="J3071" s="297"/>
      <c r="K3071" s="130"/>
      <c r="L3071" s="305">
        <v>7</v>
      </c>
      <c r="M3071" s="130">
        <v>15400</v>
      </c>
      <c r="N3071" s="130">
        <v>5</v>
      </c>
      <c r="O3071" s="130">
        <v>8</v>
      </c>
      <c r="P3071" s="130">
        <v>12000</v>
      </c>
      <c r="Q3071" s="130">
        <v>4</v>
      </c>
      <c r="R3071" s="450">
        <v>12</v>
      </c>
    </row>
    <row r="3072" spans="1:18" s="40" customFormat="1" x14ac:dyDescent="0.2">
      <c r="A3072" s="316" t="s">
        <v>4333</v>
      </c>
      <c r="B3072" s="295" t="s">
        <v>8075</v>
      </c>
      <c r="C3072" s="297" t="s">
        <v>153</v>
      </c>
      <c r="D3072" s="428" t="s">
        <v>3446</v>
      </c>
      <c r="E3072" s="439">
        <v>1000</v>
      </c>
      <c r="F3072" s="449" t="s">
        <v>4050</v>
      </c>
      <c r="G3072" s="297" t="s">
        <v>4051</v>
      </c>
      <c r="H3072" s="297" t="s">
        <v>1730</v>
      </c>
      <c r="I3072" s="297" t="s">
        <v>334</v>
      </c>
      <c r="J3072" s="297" t="s">
        <v>318</v>
      </c>
      <c r="K3072" s="130"/>
      <c r="L3072" s="305">
        <v>7</v>
      </c>
      <c r="M3072" s="130">
        <v>6650</v>
      </c>
      <c r="N3072" s="130">
        <v>5</v>
      </c>
      <c r="O3072" s="130">
        <v>8</v>
      </c>
      <c r="P3072" s="130">
        <v>8000</v>
      </c>
      <c r="Q3072" s="130">
        <v>4</v>
      </c>
      <c r="R3072" s="450">
        <v>12</v>
      </c>
    </row>
    <row r="3073" spans="1:18" s="40" customFormat="1" x14ac:dyDescent="0.2">
      <c r="A3073" s="316" t="s">
        <v>4333</v>
      </c>
      <c r="B3073" s="295" t="s">
        <v>8075</v>
      </c>
      <c r="C3073" s="297" t="s">
        <v>153</v>
      </c>
      <c r="D3073" s="428" t="s">
        <v>3449</v>
      </c>
      <c r="E3073" s="439">
        <v>4500</v>
      </c>
      <c r="F3073" s="449">
        <v>45628168</v>
      </c>
      <c r="G3073" s="297" t="s">
        <v>4052</v>
      </c>
      <c r="H3073" s="297" t="s">
        <v>586</v>
      </c>
      <c r="I3073" s="297" t="s">
        <v>3452</v>
      </c>
      <c r="J3073" s="297" t="s">
        <v>318</v>
      </c>
      <c r="K3073" s="130"/>
      <c r="L3073" s="305"/>
      <c r="M3073" s="130"/>
      <c r="N3073" s="130">
        <v>2</v>
      </c>
      <c r="O3073" s="130">
        <v>5</v>
      </c>
      <c r="P3073" s="130">
        <v>22500</v>
      </c>
      <c r="Q3073" s="130">
        <v>4</v>
      </c>
      <c r="R3073" s="450">
        <v>12</v>
      </c>
    </row>
    <row r="3074" spans="1:18" s="40" customFormat="1" x14ac:dyDescent="0.2">
      <c r="A3074" s="316" t="s">
        <v>4333</v>
      </c>
      <c r="B3074" s="295" t="s">
        <v>8075</v>
      </c>
      <c r="C3074" s="297" t="s">
        <v>153</v>
      </c>
      <c r="D3074" s="428" t="s">
        <v>3449</v>
      </c>
      <c r="E3074" s="439">
        <v>6500</v>
      </c>
      <c r="F3074" s="451" t="s">
        <v>4053</v>
      </c>
      <c r="G3074" s="428" t="s">
        <v>4054</v>
      </c>
      <c r="H3074" s="297" t="s">
        <v>682</v>
      </c>
      <c r="I3074" s="297" t="s">
        <v>3452</v>
      </c>
      <c r="J3074" s="297" t="s">
        <v>318</v>
      </c>
      <c r="K3074" s="130">
        <v>2</v>
      </c>
      <c r="L3074" s="305">
        <v>5</v>
      </c>
      <c r="M3074" s="130">
        <v>32500</v>
      </c>
      <c r="N3074" s="130">
        <v>5</v>
      </c>
      <c r="O3074" s="130">
        <v>8</v>
      </c>
      <c r="P3074" s="130">
        <v>52000</v>
      </c>
      <c r="Q3074" s="130">
        <v>4</v>
      </c>
      <c r="R3074" s="450">
        <v>12</v>
      </c>
    </row>
    <row r="3075" spans="1:18" s="40" customFormat="1" x14ac:dyDescent="0.2">
      <c r="A3075" s="316" t="s">
        <v>4333</v>
      </c>
      <c r="B3075" s="295" t="s">
        <v>8075</v>
      </c>
      <c r="C3075" s="297" t="s">
        <v>153</v>
      </c>
      <c r="D3075" s="428" t="s">
        <v>3449</v>
      </c>
      <c r="E3075" s="439">
        <v>3100</v>
      </c>
      <c r="F3075" s="449" t="s">
        <v>4055</v>
      </c>
      <c r="G3075" s="297" t="s">
        <v>4056</v>
      </c>
      <c r="H3075" s="297" t="s">
        <v>682</v>
      </c>
      <c r="I3075" s="297" t="s">
        <v>3452</v>
      </c>
      <c r="J3075" s="297" t="s">
        <v>318</v>
      </c>
      <c r="K3075" s="130"/>
      <c r="L3075" s="305">
        <v>10</v>
      </c>
      <c r="M3075" s="130">
        <v>19200</v>
      </c>
      <c r="N3075" s="130">
        <v>5</v>
      </c>
      <c r="O3075" s="130">
        <v>8</v>
      </c>
      <c r="P3075" s="130">
        <v>24800</v>
      </c>
      <c r="Q3075" s="130">
        <v>4</v>
      </c>
      <c r="R3075" s="450">
        <v>12</v>
      </c>
    </row>
    <row r="3076" spans="1:18" s="40" customFormat="1" x14ac:dyDescent="0.2">
      <c r="A3076" s="316" t="s">
        <v>4333</v>
      </c>
      <c r="B3076" s="295" t="s">
        <v>8075</v>
      </c>
      <c r="C3076" s="297" t="s">
        <v>153</v>
      </c>
      <c r="D3076" s="428" t="s">
        <v>3449</v>
      </c>
      <c r="E3076" s="439">
        <v>4500</v>
      </c>
      <c r="F3076" s="451" t="s">
        <v>4057</v>
      </c>
      <c r="G3076" s="428" t="s">
        <v>4058</v>
      </c>
      <c r="H3076" s="297" t="s">
        <v>586</v>
      </c>
      <c r="I3076" s="297" t="s">
        <v>3452</v>
      </c>
      <c r="J3076" s="297" t="s">
        <v>318</v>
      </c>
      <c r="K3076" s="130"/>
      <c r="L3076" s="305">
        <v>8</v>
      </c>
      <c r="M3076" s="130">
        <v>36000</v>
      </c>
      <c r="N3076" s="130">
        <v>3</v>
      </c>
      <c r="O3076" s="130">
        <v>7</v>
      </c>
      <c r="P3076" s="130">
        <v>31500</v>
      </c>
      <c r="Q3076" s="130">
        <v>4</v>
      </c>
      <c r="R3076" s="450">
        <v>12</v>
      </c>
    </row>
    <row r="3077" spans="1:18" s="40" customFormat="1" x14ac:dyDescent="0.2">
      <c r="A3077" s="316" t="s">
        <v>4333</v>
      </c>
      <c r="B3077" s="295" t="s">
        <v>8075</v>
      </c>
      <c r="C3077" s="297" t="s">
        <v>153</v>
      </c>
      <c r="D3077" s="428" t="s">
        <v>3446</v>
      </c>
      <c r="E3077" s="439">
        <v>2000</v>
      </c>
      <c r="F3077" s="449" t="s">
        <v>4059</v>
      </c>
      <c r="G3077" s="297" t="s">
        <v>4060</v>
      </c>
      <c r="H3077" s="297" t="s">
        <v>586</v>
      </c>
      <c r="I3077" s="297" t="s">
        <v>3452</v>
      </c>
      <c r="J3077" s="297" t="s">
        <v>318</v>
      </c>
      <c r="K3077" s="130">
        <v>2</v>
      </c>
      <c r="L3077" s="305">
        <v>7</v>
      </c>
      <c r="M3077" s="130">
        <v>12600</v>
      </c>
      <c r="N3077" s="130">
        <v>5</v>
      </c>
      <c r="O3077" s="130">
        <v>8</v>
      </c>
      <c r="P3077" s="130">
        <v>16000</v>
      </c>
      <c r="Q3077" s="130">
        <v>4</v>
      </c>
      <c r="R3077" s="450">
        <v>12</v>
      </c>
    </row>
    <row r="3078" spans="1:18" s="40" customFormat="1" x14ac:dyDescent="0.2">
      <c r="A3078" s="316" t="s">
        <v>4333</v>
      </c>
      <c r="B3078" s="295" t="s">
        <v>8075</v>
      </c>
      <c r="C3078" s="297" t="s">
        <v>153</v>
      </c>
      <c r="D3078" s="428" t="s">
        <v>3449</v>
      </c>
      <c r="E3078" s="439">
        <v>1200</v>
      </c>
      <c r="F3078" s="449" t="s">
        <v>4061</v>
      </c>
      <c r="G3078" s="297" t="s">
        <v>4062</v>
      </c>
      <c r="H3078" s="297" t="s">
        <v>579</v>
      </c>
      <c r="I3078" s="297" t="s">
        <v>3452</v>
      </c>
      <c r="J3078" s="297" t="s">
        <v>318</v>
      </c>
      <c r="K3078" s="130">
        <v>2</v>
      </c>
      <c r="L3078" s="305">
        <v>12</v>
      </c>
      <c r="M3078" s="130">
        <v>12000</v>
      </c>
      <c r="N3078" s="130">
        <v>5</v>
      </c>
      <c r="O3078" s="130">
        <v>8</v>
      </c>
      <c r="P3078" s="130">
        <v>9600</v>
      </c>
      <c r="Q3078" s="130">
        <v>4</v>
      </c>
      <c r="R3078" s="450">
        <v>12</v>
      </c>
    </row>
    <row r="3079" spans="1:18" s="40" customFormat="1" x14ac:dyDescent="0.2">
      <c r="A3079" s="316" t="s">
        <v>4333</v>
      </c>
      <c r="B3079" s="295" t="s">
        <v>8075</v>
      </c>
      <c r="C3079" s="297" t="s">
        <v>153</v>
      </c>
      <c r="D3079" s="428" t="s">
        <v>3449</v>
      </c>
      <c r="E3079" s="439">
        <v>3000</v>
      </c>
      <c r="F3079" s="451" t="s">
        <v>4063</v>
      </c>
      <c r="G3079" s="428" t="s">
        <v>4064</v>
      </c>
      <c r="H3079" s="297" t="s">
        <v>579</v>
      </c>
      <c r="I3079" s="297" t="s">
        <v>3452</v>
      </c>
      <c r="J3079" s="297" t="s">
        <v>318</v>
      </c>
      <c r="K3079" s="130"/>
      <c r="L3079" s="305">
        <v>8</v>
      </c>
      <c r="M3079" s="130">
        <v>24000</v>
      </c>
      <c r="N3079" s="130">
        <v>3</v>
      </c>
      <c r="O3079" s="130">
        <v>7</v>
      </c>
      <c r="P3079" s="130">
        <v>21000</v>
      </c>
      <c r="Q3079" s="130">
        <v>4</v>
      </c>
      <c r="R3079" s="450">
        <v>12</v>
      </c>
    </row>
    <row r="3080" spans="1:18" s="40" customFormat="1" x14ac:dyDescent="0.2">
      <c r="A3080" s="316" t="s">
        <v>4333</v>
      </c>
      <c r="B3080" s="295" t="s">
        <v>8075</v>
      </c>
      <c r="C3080" s="297" t="s">
        <v>153</v>
      </c>
      <c r="D3080" s="428" t="s">
        <v>3449</v>
      </c>
      <c r="E3080" s="439">
        <v>1600</v>
      </c>
      <c r="F3080" s="449" t="s">
        <v>4065</v>
      </c>
      <c r="G3080" s="297" t="s">
        <v>4066</v>
      </c>
      <c r="H3080" s="297" t="s">
        <v>590</v>
      </c>
      <c r="I3080" s="297" t="s">
        <v>3452</v>
      </c>
      <c r="J3080" s="297" t="s">
        <v>318</v>
      </c>
      <c r="K3080" s="130"/>
      <c r="L3080" s="305">
        <v>7</v>
      </c>
      <c r="M3080" s="130">
        <v>19600</v>
      </c>
      <c r="N3080" s="130">
        <v>3</v>
      </c>
      <c r="O3080" s="130">
        <v>7</v>
      </c>
      <c r="P3080" s="130">
        <v>24500</v>
      </c>
      <c r="Q3080" s="130">
        <v>4</v>
      </c>
      <c r="R3080" s="450">
        <v>12</v>
      </c>
    </row>
    <row r="3081" spans="1:18" s="40" customFormat="1" x14ac:dyDescent="0.2">
      <c r="A3081" s="316" t="s">
        <v>4333</v>
      </c>
      <c r="B3081" s="295" t="s">
        <v>8075</v>
      </c>
      <c r="C3081" s="297" t="s">
        <v>153</v>
      </c>
      <c r="D3081" s="428" t="s">
        <v>3449</v>
      </c>
      <c r="E3081" s="439">
        <v>1200</v>
      </c>
      <c r="F3081" s="449" t="s">
        <v>4067</v>
      </c>
      <c r="G3081" s="297" t="s">
        <v>4068</v>
      </c>
      <c r="H3081" s="297" t="s">
        <v>579</v>
      </c>
      <c r="I3081" s="297" t="s">
        <v>3452</v>
      </c>
      <c r="J3081" s="297" t="s">
        <v>318</v>
      </c>
      <c r="K3081" s="130">
        <v>2</v>
      </c>
      <c r="L3081" s="305">
        <v>12</v>
      </c>
      <c r="M3081" s="130">
        <v>11400</v>
      </c>
      <c r="N3081" s="130">
        <v>5</v>
      </c>
      <c r="O3081" s="130">
        <v>8</v>
      </c>
      <c r="P3081" s="130">
        <v>9600</v>
      </c>
      <c r="Q3081" s="130">
        <v>4</v>
      </c>
      <c r="R3081" s="450">
        <v>12</v>
      </c>
    </row>
    <row r="3082" spans="1:18" s="40" customFormat="1" x14ac:dyDescent="0.2">
      <c r="A3082" s="316" t="s">
        <v>4333</v>
      </c>
      <c r="B3082" s="295" t="s">
        <v>8075</v>
      </c>
      <c r="C3082" s="297" t="s">
        <v>153</v>
      </c>
      <c r="D3082" s="428" t="s">
        <v>3446</v>
      </c>
      <c r="E3082" s="439">
        <v>1800</v>
      </c>
      <c r="F3082" s="449" t="s">
        <v>4069</v>
      </c>
      <c r="G3082" s="297" t="s">
        <v>4070</v>
      </c>
      <c r="H3082" s="297" t="s">
        <v>1038</v>
      </c>
      <c r="I3082" s="297" t="s">
        <v>334</v>
      </c>
      <c r="J3082" s="297" t="s">
        <v>318</v>
      </c>
      <c r="K3082" s="130"/>
      <c r="L3082" s="305">
        <v>7</v>
      </c>
      <c r="M3082" s="130">
        <v>45500</v>
      </c>
      <c r="N3082" s="130"/>
      <c r="O3082" s="130"/>
      <c r="P3082" s="130"/>
      <c r="Q3082" s="130"/>
      <c r="R3082" s="450"/>
    </row>
    <row r="3083" spans="1:18" s="40" customFormat="1" x14ac:dyDescent="0.2">
      <c r="A3083" s="316" t="s">
        <v>4333</v>
      </c>
      <c r="B3083" s="295" t="s">
        <v>8075</v>
      </c>
      <c r="C3083" s="297" t="s">
        <v>153</v>
      </c>
      <c r="D3083" s="428" t="s">
        <v>3449</v>
      </c>
      <c r="E3083" s="439">
        <v>1600</v>
      </c>
      <c r="F3083" s="449" t="s">
        <v>4071</v>
      </c>
      <c r="G3083" s="297" t="s">
        <v>4072</v>
      </c>
      <c r="H3083" s="297" t="s">
        <v>590</v>
      </c>
      <c r="I3083" s="297" t="s">
        <v>3452</v>
      </c>
      <c r="J3083" s="297" t="s">
        <v>318</v>
      </c>
      <c r="K3083" s="130"/>
      <c r="L3083" s="305">
        <v>7</v>
      </c>
      <c r="M3083" s="130">
        <v>19600</v>
      </c>
      <c r="N3083" s="130">
        <v>5</v>
      </c>
      <c r="O3083" s="130">
        <v>8</v>
      </c>
      <c r="P3083" s="130">
        <v>12800</v>
      </c>
      <c r="Q3083" s="130">
        <v>4</v>
      </c>
      <c r="R3083" s="450">
        <v>12</v>
      </c>
    </row>
    <row r="3084" spans="1:18" s="40" customFormat="1" x14ac:dyDescent="0.2">
      <c r="A3084" s="316" t="s">
        <v>4333</v>
      </c>
      <c r="B3084" s="295" t="s">
        <v>8075</v>
      </c>
      <c r="C3084" s="297" t="s">
        <v>153</v>
      </c>
      <c r="D3084" s="428" t="s">
        <v>3446</v>
      </c>
      <c r="E3084" s="439">
        <v>930</v>
      </c>
      <c r="F3084" s="449" t="s">
        <v>4073</v>
      </c>
      <c r="G3084" s="297" t="s">
        <v>4074</v>
      </c>
      <c r="H3084" s="297" t="s">
        <v>655</v>
      </c>
      <c r="I3084" s="297"/>
      <c r="J3084" s="297"/>
      <c r="K3084" s="130"/>
      <c r="L3084" s="305">
        <v>7</v>
      </c>
      <c r="M3084" s="130">
        <v>15400</v>
      </c>
      <c r="N3084" s="130">
        <v>2</v>
      </c>
      <c r="O3084" s="130">
        <v>3</v>
      </c>
      <c r="P3084" s="130">
        <v>2790</v>
      </c>
      <c r="Q3084" s="130">
        <v>4</v>
      </c>
      <c r="R3084" s="450">
        <v>12</v>
      </c>
    </row>
    <row r="3085" spans="1:18" s="40" customFormat="1" x14ac:dyDescent="0.2">
      <c r="A3085" s="316" t="s">
        <v>4333</v>
      </c>
      <c r="B3085" s="295" t="s">
        <v>8075</v>
      </c>
      <c r="C3085" s="297" t="s">
        <v>153</v>
      </c>
      <c r="D3085" s="428" t="s">
        <v>3449</v>
      </c>
      <c r="E3085" s="439">
        <v>4500</v>
      </c>
      <c r="F3085" s="451" t="s">
        <v>2955</v>
      </c>
      <c r="G3085" s="428" t="s">
        <v>2956</v>
      </c>
      <c r="H3085" s="297" t="s">
        <v>586</v>
      </c>
      <c r="I3085" s="297" t="s">
        <v>3452</v>
      </c>
      <c r="J3085" s="297" t="s">
        <v>318</v>
      </c>
      <c r="K3085" s="130"/>
      <c r="L3085" s="305">
        <v>8</v>
      </c>
      <c r="M3085" s="130">
        <v>36000</v>
      </c>
      <c r="N3085" s="130">
        <v>2</v>
      </c>
      <c r="O3085" s="130">
        <v>4</v>
      </c>
      <c r="P3085" s="130">
        <v>18000</v>
      </c>
      <c r="Q3085" s="130">
        <v>4</v>
      </c>
      <c r="R3085" s="450">
        <v>12</v>
      </c>
    </row>
    <row r="3086" spans="1:18" s="40" customFormat="1" x14ac:dyDescent="0.2">
      <c r="A3086" s="316" t="s">
        <v>4333</v>
      </c>
      <c r="B3086" s="295" t="s">
        <v>8075</v>
      </c>
      <c r="C3086" s="297" t="s">
        <v>153</v>
      </c>
      <c r="D3086" s="428" t="s">
        <v>3446</v>
      </c>
      <c r="E3086" s="439">
        <v>1800</v>
      </c>
      <c r="F3086" s="449" t="s">
        <v>4075</v>
      </c>
      <c r="G3086" s="297" t="s">
        <v>4076</v>
      </c>
      <c r="H3086" s="297" t="s">
        <v>1647</v>
      </c>
      <c r="I3086" s="297"/>
      <c r="J3086" s="297"/>
      <c r="K3086" s="130"/>
      <c r="L3086" s="305">
        <v>7</v>
      </c>
      <c r="M3086" s="130">
        <v>15400</v>
      </c>
      <c r="N3086" s="130">
        <v>5</v>
      </c>
      <c r="O3086" s="130">
        <v>8</v>
      </c>
      <c r="P3086" s="130">
        <v>14400</v>
      </c>
      <c r="Q3086" s="130">
        <v>4</v>
      </c>
      <c r="R3086" s="450">
        <v>12</v>
      </c>
    </row>
    <row r="3087" spans="1:18" s="40" customFormat="1" x14ac:dyDescent="0.2">
      <c r="A3087" s="316" t="s">
        <v>4333</v>
      </c>
      <c r="B3087" s="295" t="s">
        <v>8075</v>
      </c>
      <c r="C3087" s="297" t="s">
        <v>153</v>
      </c>
      <c r="D3087" s="428" t="s">
        <v>3449</v>
      </c>
      <c r="E3087" s="439">
        <v>3500</v>
      </c>
      <c r="F3087" s="451" t="s">
        <v>4077</v>
      </c>
      <c r="G3087" s="428" t="s">
        <v>4078</v>
      </c>
      <c r="H3087" s="297" t="s">
        <v>586</v>
      </c>
      <c r="I3087" s="297" t="s">
        <v>3452</v>
      </c>
      <c r="J3087" s="297" t="s">
        <v>318</v>
      </c>
      <c r="K3087" s="130">
        <v>4</v>
      </c>
      <c r="L3087" s="305">
        <v>12</v>
      </c>
      <c r="M3087" s="130">
        <v>40300</v>
      </c>
      <c r="N3087" s="130">
        <v>5</v>
      </c>
      <c r="O3087" s="130">
        <v>8</v>
      </c>
      <c r="P3087" s="130">
        <v>28000</v>
      </c>
      <c r="Q3087" s="130">
        <v>4</v>
      </c>
      <c r="R3087" s="450">
        <v>12</v>
      </c>
    </row>
    <row r="3088" spans="1:18" s="40" customFormat="1" x14ac:dyDescent="0.2">
      <c r="A3088" s="316" t="s">
        <v>4333</v>
      </c>
      <c r="B3088" s="295" t="s">
        <v>8075</v>
      </c>
      <c r="C3088" s="297" t="s">
        <v>153</v>
      </c>
      <c r="D3088" s="428" t="s">
        <v>3449</v>
      </c>
      <c r="E3088" s="439">
        <v>2000</v>
      </c>
      <c r="F3088" s="449" t="s">
        <v>4079</v>
      </c>
      <c r="G3088" s="297" t="s">
        <v>4080</v>
      </c>
      <c r="H3088" s="297" t="s">
        <v>2088</v>
      </c>
      <c r="I3088" s="297" t="s">
        <v>3452</v>
      </c>
      <c r="J3088" s="297" t="s">
        <v>318</v>
      </c>
      <c r="K3088" s="130">
        <v>4</v>
      </c>
      <c r="L3088" s="305">
        <v>12</v>
      </c>
      <c r="M3088" s="130">
        <v>11160</v>
      </c>
      <c r="N3088" s="130">
        <v>5</v>
      </c>
      <c r="O3088" s="130">
        <v>8</v>
      </c>
      <c r="P3088" s="130">
        <v>16000</v>
      </c>
      <c r="Q3088" s="130">
        <v>4</v>
      </c>
      <c r="R3088" s="450">
        <v>12</v>
      </c>
    </row>
    <row r="3089" spans="1:18" s="40" customFormat="1" x14ac:dyDescent="0.2">
      <c r="A3089" s="316" t="s">
        <v>4333</v>
      </c>
      <c r="B3089" s="295" t="s">
        <v>8075</v>
      </c>
      <c r="C3089" s="297" t="s">
        <v>153</v>
      </c>
      <c r="D3089" s="428" t="s">
        <v>3449</v>
      </c>
      <c r="E3089" s="439">
        <v>1200</v>
      </c>
      <c r="F3089" s="449">
        <v>42791447</v>
      </c>
      <c r="G3089" s="297" t="s">
        <v>4081</v>
      </c>
      <c r="H3089" s="297" t="s">
        <v>579</v>
      </c>
      <c r="I3089" s="297" t="s">
        <v>3452</v>
      </c>
      <c r="J3089" s="297" t="s">
        <v>318</v>
      </c>
      <c r="K3089" s="130"/>
      <c r="L3089" s="305">
        <v>3</v>
      </c>
      <c r="M3089" s="130">
        <v>4900</v>
      </c>
      <c r="N3089" s="130"/>
      <c r="O3089" s="130"/>
      <c r="P3089" s="130"/>
      <c r="Q3089" s="130"/>
      <c r="R3089" s="450"/>
    </row>
    <row r="3090" spans="1:18" s="40" customFormat="1" x14ac:dyDescent="0.2">
      <c r="A3090" s="316" t="s">
        <v>4333</v>
      </c>
      <c r="B3090" s="295" t="s">
        <v>8075</v>
      </c>
      <c r="C3090" s="297" t="s">
        <v>153</v>
      </c>
      <c r="D3090" s="428" t="s">
        <v>3449</v>
      </c>
      <c r="E3090" s="439">
        <v>3000</v>
      </c>
      <c r="F3090" s="451" t="s">
        <v>2961</v>
      </c>
      <c r="G3090" s="428" t="s">
        <v>2962</v>
      </c>
      <c r="H3090" s="297" t="s">
        <v>579</v>
      </c>
      <c r="I3090" s="297" t="s">
        <v>3452</v>
      </c>
      <c r="J3090" s="297" t="s">
        <v>318</v>
      </c>
      <c r="K3090" s="130"/>
      <c r="L3090" s="305">
        <v>8</v>
      </c>
      <c r="M3090" s="130">
        <v>24000</v>
      </c>
      <c r="N3090" s="130">
        <v>5</v>
      </c>
      <c r="O3090" s="130">
        <v>8</v>
      </c>
      <c r="P3090" s="130">
        <v>21000</v>
      </c>
      <c r="Q3090" s="130">
        <v>4</v>
      </c>
      <c r="R3090" s="450">
        <v>12</v>
      </c>
    </row>
    <row r="3091" spans="1:18" s="40" customFormat="1" x14ac:dyDescent="0.2">
      <c r="A3091" s="316" t="s">
        <v>4333</v>
      </c>
      <c r="B3091" s="295" t="s">
        <v>8075</v>
      </c>
      <c r="C3091" s="297" t="s">
        <v>153</v>
      </c>
      <c r="D3091" s="428" t="s">
        <v>3449</v>
      </c>
      <c r="E3091" s="439">
        <v>1200</v>
      </c>
      <c r="F3091" s="449">
        <v>40420103</v>
      </c>
      <c r="G3091" s="297" t="s">
        <v>4082</v>
      </c>
      <c r="H3091" s="297" t="s">
        <v>648</v>
      </c>
      <c r="I3091" s="297"/>
      <c r="J3091" s="297"/>
      <c r="K3091" s="130">
        <v>2</v>
      </c>
      <c r="L3091" s="305">
        <v>12</v>
      </c>
      <c r="M3091" s="130">
        <v>29800</v>
      </c>
      <c r="N3091" s="130">
        <v>5</v>
      </c>
      <c r="O3091" s="130">
        <v>8</v>
      </c>
      <c r="P3091" s="130">
        <v>26400</v>
      </c>
      <c r="Q3091" s="130">
        <v>4</v>
      </c>
      <c r="R3091" s="450">
        <v>12</v>
      </c>
    </row>
    <row r="3092" spans="1:18" s="40" customFormat="1" x14ac:dyDescent="0.2">
      <c r="A3092" s="316" t="s">
        <v>4333</v>
      </c>
      <c r="B3092" s="295" t="s">
        <v>8075</v>
      </c>
      <c r="C3092" s="297" t="s">
        <v>153</v>
      </c>
      <c r="D3092" s="428" t="s">
        <v>3446</v>
      </c>
      <c r="E3092" s="439">
        <v>930</v>
      </c>
      <c r="F3092" s="449" t="s">
        <v>4083</v>
      </c>
      <c r="G3092" s="297" t="s">
        <v>4084</v>
      </c>
      <c r="H3092" s="297" t="s">
        <v>655</v>
      </c>
      <c r="I3092" s="297"/>
      <c r="J3092" s="297"/>
      <c r="K3092" s="130"/>
      <c r="L3092" s="305">
        <v>9</v>
      </c>
      <c r="M3092" s="130">
        <v>58500</v>
      </c>
      <c r="N3092" s="130">
        <v>5</v>
      </c>
      <c r="O3092" s="130">
        <v>8</v>
      </c>
      <c r="P3092" s="130">
        <v>7440</v>
      </c>
      <c r="Q3092" s="130">
        <v>4</v>
      </c>
      <c r="R3092" s="450">
        <v>12</v>
      </c>
    </row>
    <row r="3093" spans="1:18" s="40" customFormat="1" x14ac:dyDescent="0.2">
      <c r="A3093" s="316" t="s">
        <v>4333</v>
      </c>
      <c r="B3093" s="295" t="s">
        <v>8075</v>
      </c>
      <c r="C3093" s="297" t="s">
        <v>153</v>
      </c>
      <c r="D3093" s="428" t="s">
        <v>3449</v>
      </c>
      <c r="E3093" s="439">
        <v>3500</v>
      </c>
      <c r="F3093" s="451" t="s">
        <v>4085</v>
      </c>
      <c r="G3093" s="428" t="s">
        <v>4086</v>
      </c>
      <c r="H3093" s="297" t="s">
        <v>586</v>
      </c>
      <c r="I3093" s="297" t="s">
        <v>3452</v>
      </c>
      <c r="J3093" s="297" t="s">
        <v>318</v>
      </c>
      <c r="K3093" s="130">
        <v>4</v>
      </c>
      <c r="L3093" s="305">
        <v>12</v>
      </c>
      <c r="M3093" s="130">
        <v>40300</v>
      </c>
      <c r="N3093" s="130">
        <v>5</v>
      </c>
      <c r="O3093" s="130">
        <v>8</v>
      </c>
      <c r="P3093" s="130">
        <v>2800</v>
      </c>
      <c r="Q3093" s="130">
        <v>4</v>
      </c>
      <c r="R3093" s="450">
        <v>12</v>
      </c>
    </row>
    <row r="3094" spans="1:18" s="40" customFormat="1" x14ac:dyDescent="0.2">
      <c r="A3094" s="316" t="s">
        <v>4333</v>
      </c>
      <c r="B3094" s="295" t="s">
        <v>8075</v>
      </c>
      <c r="C3094" s="297" t="s">
        <v>153</v>
      </c>
      <c r="D3094" s="428" t="s">
        <v>3449</v>
      </c>
      <c r="E3094" s="439">
        <v>2000</v>
      </c>
      <c r="F3094" s="451" t="s">
        <v>4087</v>
      </c>
      <c r="G3094" s="428" t="s">
        <v>4088</v>
      </c>
      <c r="H3094" s="297" t="s">
        <v>648</v>
      </c>
      <c r="I3094" s="297"/>
      <c r="J3094" s="297"/>
      <c r="K3094" s="130">
        <v>4</v>
      </c>
      <c r="L3094" s="305">
        <v>12</v>
      </c>
      <c r="M3094" s="130">
        <v>22930</v>
      </c>
      <c r="N3094" s="130">
        <v>5</v>
      </c>
      <c r="O3094" s="130">
        <v>8</v>
      </c>
      <c r="P3094" s="130">
        <v>16000</v>
      </c>
      <c r="Q3094" s="130">
        <v>4</v>
      </c>
      <c r="R3094" s="450">
        <v>12</v>
      </c>
    </row>
    <row r="3095" spans="1:18" s="40" customFormat="1" x14ac:dyDescent="0.2">
      <c r="A3095" s="316" t="s">
        <v>4333</v>
      </c>
      <c r="B3095" s="295" t="s">
        <v>8075</v>
      </c>
      <c r="C3095" s="297" t="s">
        <v>153</v>
      </c>
      <c r="D3095" s="428" t="s">
        <v>3449</v>
      </c>
      <c r="E3095" s="439">
        <v>3500</v>
      </c>
      <c r="F3095" s="451">
        <v>46785912</v>
      </c>
      <c r="G3095" s="428" t="s">
        <v>4089</v>
      </c>
      <c r="H3095" s="297" t="s">
        <v>866</v>
      </c>
      <c r="I3095" s="297" t="s">
        <v>3452</v>
      </c>
      <c r="J3095" s="297" t="s">
        <v>318</v>
      </c>
      <c r="K3095" s="130">
        <v>3</v>
      </c>
      <c r="L3095" s="305">
        <v>7</v>
      </c>
      <c r="M3095" s="130">
        <v>24500</v>
      </c>
      <c r="N3095" s="130">
        <v>5</v>
      </c>
      <c r="O3095" s="130">
        <v>8</v>
      </c>
      <c r="P3095" s="130">
        <v>28000</v>
      </c>
      <c r="Q3095" s="130">
        <v>4</v>
      </c>
      <c r="R3095" s="450">
        <v>12</v>
      </c>
    </row>
    <row r="3096" spans="1:18" s="40" customFormat="1" x14ac:dyDescent="0.2">
      <c r="A3096" s="316" t="s">
        <v>4333</v>
      </c>
      <c r="B3096" s="295" t="s">
        <v>8075</v>
      </c>
      <c r="C3096" s="297" t="s">
        <v>153</v>
      </c>
      <c r="D3096" s="428" t="s">
        <v>3449</v>
      </c>
      <c r="E3096" s="439">
        <v>6500</v>
      </c>
      <c r="F3096" s="449" t="s">
        <v>4090</v>
      </c>
      <c r="G3096" s="297" t="s">
        <v>4091</v>
      </c>
      <c r="H3096" s="297" t="s">
        <v>682</v>
      </c>
      <c r="I3096" s="297" t="s">
        <v>3452</v>
      </c>
      <c r="J3096" s="297" t="s">
        <v>318</v>
      </c>
      <c r="K3096" s="130">
        <v>4</v>
      </c>
      <c r="L3096" s="305">
        <v>12</v>
      </c>
      <c r="M3096" s="130">
        <v>24000</v>
      </c>
      <c r="N3096" s="130">
        <v>5</v>
      </c>
      <c r="O3096" s="130">
        <v>8</v>
      </c>
      <c r="P3096" s="130">
        <v>52000</v>
      </c>
      <c r="Q3096" s="130">
        <v>4</v>
      </c>
      <c r="R3096" s="450">
        <v>12</v>
      </c>
    </row>
    <row r="3097" spans="1:18" s="40" customFormat="1" x14ac:dyDescent="0.2">
      <c r="A3097" s="316" t="s">
        <v>4333</v>
      </c>
      <c r="B3097" s="295" t="s">
        <v>8075</v>
      </c>
      <c r="C3097" s="297" t="s">
        <v>153</v>
      </c>
      <c r="D3097" s="428" t="s">
        <v>3449</v>
      </c>
      <c r="E3097" s="439">
        <v>5300</v>
      </c>
      <c r="F3097" s="449" t="s">
        <v>4092</v>
      </c>
      <c r="G3097" s="297" t="s">
        <v>4093</v>
      </c>
      <c r="H3097" s="297" t="s">
        <v>682</v>
      </c>
      <c r="I3097" s="297" t="s">
        <v>3452</v>
      </c>
      <c r="J3097" s="297" t="s">
        <v>318</v>
      </c>
      <c r="K3097" s="130"/>
      <c r="L3097" s="305">
        <v>7</v>
      </c>
      <c r="M3097" s="130">
        <v>43100</v>
      </c>
      <c r="N3097" s="130"/>
      <c r="O3097" s="130"/>
      <c r="P3097" s="130"/>
      <c r="Q3097" s="130"/>
      <c r="R3097" s="450"/>
    </row>
    <row r="3098" spans="1:18" s="40" customFormat="1" x14ac:dyDescent="0.2">
      <c r="A3098" s="316" t="s">
        <v>4333</v>
      </c>
      <c r="B3098" s="295" t="s">
        <v>8075</v>
      </c>
      <c r="C3098" s="297" t="s">
        <v>153</v>
      </c>
      <c r="D3098" s="428" t="s">
        <v>3449</v>
      </c>
      <c r="E3098" s="439">
        <v>2000</v>
      </c>
      <c r="F3098" s="451">
        <v>42320251</v>
      </c>
      <c r="G3098" s="428" t="s">
        <v>4094</v>
      </c>
      <c r="H3098" s="297" t="s">
        <v>648</v>
      </c>
      <c r="I3098" s="297"/>
      <c r="J3098" s="297"/>
      <c r="K3098" s="130">
        <v>3</v>
      </c>
      <c r="L3098" s="305">
        <v>8</v>
      </c>
      <c r="M3098" s="130">
        <v>1600</v>
      </c>
      <c r="N3098" s="130">
        <v>5</v>
      </c>
      <c r="O3098" s="130">
        <v>8</v>
      </c>
      <c r="P3098" s="130">
        <v>16000</v>
      </c>
      <c r="Q3098" s="130">
        <v>4</v>
      </c>
      <c r="R3098" s="450">
        <v>12</v>
      </c>
    </row>
    <row r="3099" spans="1:18" s="40" customFormat="1" x14ac:dyDescent="0.2">
      <c r="A3099" s="316" t="s">
        <v>4333</v>
      </c>
      <c r="B3099" s="295" t="s">
        <v>8075</v>
      </c>
      <c r="C3099" s="297" t="s">
        <v>153</v>
      </c>
      <c r="D3099" s="428" t="s">
        <v>3449</v>
      </c>
      <c r="E3099" s="439">
        <v>1800</v>
      </c>
      <c r="F3099" s="449" t="s">
        <v>4095</v>
      </c>
      <c r="G3099" s="297" t="s">
        <v>4096</v>
      </c>
      <c r="H3099" s="297" t="s">
        <v>590</v>
      </c>
      <c r="I3099" s="297" t="s">
        <v>3452</v>
      </c>
      <c r="J3099" s="297" t="s">
        <v>318</v>
      </c>
      <c r="K3099" s="130"/>
      <c r="L3099" s="305">
        <v>3</v>
      </c>
      <c r="M3099" s="130">
        <v>2790</v>
      </c>
      <c r="N3099" s="130"/>
      <c r="O3099" s="130"/>
      <c r="P3099" s="130"/>
      <c r="Q3099" s="130"/>
      <c r="R3099" s="450"/>
    </row>
    <row r="3100" spans="1:18" s="40" customFormat="1" x14ac:dyDescent="0.2">
      <c r="A3100" s="316" t="s">
        <v>4333</v>
      </c>
      <c r="B3100" s="295" t="s">
        <v>8075</v>
      </c>
      <c r="C3100" s="297" t="s">
        <v>153</v>
      </c>
      <c r="D3100" s="428" t="s">
        <v>3449</v>
      </c>
      <c r="E3100" s="439">
        <v>2800</v>
      </c>
      <c r="F3100" s="449" t="s">
        <v>4097</v>
      </c>
      <c r="G3100" s="297" t="s">
        <v>4098</v>
      </c>
      <c r="H3100" s="297" t="s">
        <v>679</v>
      </c>
      <c r="I3100" s="297" t="s">
        <v>3452</v>
      </c>
      <c r="J3100" s="297" t="s">
        <v>318</v>
      </c>
      <c r="K3100" s="130">
        <v>2</v>
      </c>
      <c r="L3100" s="305">
        <v>12</v>
      </c>
      <c r="M3100" s="130">
        <v>12000</v>
      </c>
      <c r="N3100" s="130">
        <v>5</v>
      </c>
      <c r="O3100" s="130">
        <v>8</v>
      </c>
      <c r="P3100" s="130">
        <v>22400</v>
      </c>
      <c r="Q3100" s="130">
        <v>4</v>
      </c>
      <c r="R3100" s="450">
        <v>12</v>
      </c>
    </row>
    <row r="3101" spans="1:18" s="40" customFormat="1" x14ac:dyDescent="0.2">
      <c r="A3101" s="316" t="s">
        <v>4333</v>
      </c>
      <c r="B3101" s="295" t="s">
        <v>8075</v>
      </c>
      <c r="C3101" s="297" t="s">
        <v>153</v>
      </c>
      <c r="D3101" s="428" t="s">
        <v>3449</v>
      </c>
      <c r="E3101" s="439">
        <v>1000</v>
      </c>
      <c r="F3101" s="449" t="s">
        <v>4099</v>
      </c>
      <c r="G3101" s="297" t="s">
        <v>4100</v>
      </c>
      <c r="H3101" s="297" t="s">
        <v>579</v>
      </c>
      <c r="I3101" s="297" t="s">
        <v>3452</v>
      </c>
      <c r="J3101" s="297" t="s">
        <v>318</v>
      </c>
      <c r="K3101" s="130"/>
      <c r="L3101" s="305">
        <v>5</v>
      </c>
      <c r="M3101" s="130">
        <v>12750</v>
      </c>
      <c r="N3101" s="130">
        <v>5</v>
      </c>
      <c r="O3101" s="130">
        <v>8</v>
      </c>
      <c r="P3101" s="130">
        <v>8000</v>
      </c>
      <c r="Q3101" s="130">
        <v>4</v>
      </c>
      <c r="R3101" s="450">
        <v>12</v>
      </c>
    </row>
    <row r="3102" spans="1:18" s="40" customFormat="1" x14ac:dyDescent="0.2">
      <c r="A3102" s="316" t="s">
        <v>4333</v>
      </c>
      <c r="B3102" s="295" t="s">
        <v>8075</v>
      </c>
      <c r="C3102" s="297" t="s">
        <v>153</v>
      </c>
      <c r="D3102" s="428" t="s">
        <v>3446</v>
      </c>
      <c r="E3102" s="439">
        <v>1000</v>
      </c>
      <c r="F3102" s="449" t="s">
        <v>4101</v>
      </c>
      <c r="G3102" s="297" t="s">
        <v>4102</v>
      </c>
      <c r="H3102" s="297" t="s">
        <v>648</v>
      </c>
      <c r="I3102" s="297"/>
      <c r="J3102" s="297"/>
      <c r="K3102" s="130"/>
      <c r="L3102" s="305">
        <v>1</v>
      </c>
      <c r="M3102" s="130">
        <v>1500</v>
      </c>
      <c r="N3102" s="130">
        <v>5</v>
      </c>
      <c r="O3102" s="130">
        <v>8</v>
      </c>
      <c r="P3102" s="130">
        <v>8000</v>
      </c>
      <c r="Q3102" s="130">
        <v>4</v>
      </c>
      <c r="R3102" s="450">
        <v>12</v>
      </c>
    </row>
    <row r="3103" spans="1:18" s="40" customFormat="1" x14ac:dyDescent="0.2">
      <c r="A3103" s="316" t="s">
        <v>4333</v>
      </c>
      <c r="B3103" s="295" t="s">
        <v>8075</v>
      </c>
      <c r="C3103" s="297" t="s">
        <v>153</v>
      </c>
      <c r="D3103" s="428" t="s">
        <v>3449</v>
      </c>
      <c r="E3103" s="439">
        <v>1800</v>
      </c>
      <c r="F3103" s="449">
        <v>70804003</v>
      </c>
      <c r="G3103" s="297" t="s">
        <v>4103</v>
      </c>
      <c r="H3103" s="297" t="s">
        <v>866</v>
      </c>
      <c r="I3103" s="297" t="s">
        <v>3452</v>
      </c>
      <c r="J3103" s="297" t="s">
        <v>318</v>
      </c>
      <c r="K3103" s="130"/>
      <c r="L3103" s="305">
        <v>2</v>
      </c>
      <c r="M3103" s="130">
        <v>3600</v>
      </c>
      <c r="N3103" s="130"/>
      <c r="O3103" s="130"/>
      <c r="P3103" s="130"/>
      <c r="Q3103" s="130"/>
      <c r="R3103" s="450"/>
    </row>
    <row r="3104" spans="1:18" s="40" customFormat="1" x14ac:dyDescent="0.2">
      <c r="A3104" s="316" t="s">
        <v>4333</v>
      </c>
      <c r="B3104" s="295" t="s">
        <v>8075</v>
      </c>
      <c r="C3104" s="297" t="s">
        <v>153</v>
      </c>
      <c r="D3104" s="428" t="s">
        <v>3449</v>
      </c>
      <c r="E3104" s="439">
        <v>2800</v>
      </c>
      <c r="F3104" s="449" t="s">
        <v>4104</v>
      </c>
      <c r="G3104" s="297" t="s">
        <v>4105</v>
      </c>
      <c r="H3104" s="297" t="s">
        <v>679</v>
      </c>
      <c r="I3104" s="297" t="s">
        <v>3452</v>
      </c>
      <c r="J3104" s="297" t="s">
        <v>318</v>
      </c>
      <c r="K3104" s="130">
        <v>2</v>
      </c>
      <c r="L3104" s="305">
        <v>12</v>
      </c>
      <c r="M3104" s="130">
        <v>15600</v>
      </c>
      <c r="N3104" s="130">
        <v>2</v>
      </c>
      <c r="O3104" s="130">
        <v>5</v>
      </c>
      <c r="P3104" s="130">
        <v>1400</v>
      </c>
      <c r="Q3104" s="130">
        <v>4</v>
      </c>
      <c r="R3104" s="450">
        <v>12</v>
      </c>
    </row>
    <row r="3105" spans="1:18" s="40" customFormat="1" x14ac:dyDescent="0.2">
      <c r="A3105" s="316" t="s">
        <v>4333</v>
      </c>
      <c r="B3105" s="295" t="s">
        <v>8075</v>
      </c>
      <c r="C3105" s="297" t="s">
        <v>153</v>
      </c>
      <c r="D3105" s="428" t="s">
        <v>3449</v>
      </c>
      <c r="E3105" s="439">
        <v>6000</v>
      </c>
      <c r="F3105" s="449">
        <v>46833685</v>
      </c>
      <c r="G3105" s="297" t="s">
        <v>4106</v>
      </c>
      <c r="H3105" s="297" t="s">
        <v>586</v>
      </c>
      <c r="I3105" s="297" t="s">
        <v>3452</v>
      </c>
      <c r="J3105" s="297" t="s">
        <v>318</v>
      </c>
      <c r="K3105" s="130"/>
      <c r="L3105" s="305">
        <v>1</v>
      </c>
      <c r="M3105" s="130">
        <v>6000</v>
      </c>
      <c r="N3105" s="130"/>
      <c r="O3105" s="130"/>
      <c r="P3105" s="130"/>
      <c r="Q3105" s="130"/>
      <c r="R3105" s="450"/>
    </row>
    <row r="3106" spans="1:18" s="40" customFormat="1" x14ac:dyDescent="0.2">
      <c r="A3106" s="316" t="s">
        <v>4333</v>
      </c>
      <c r="B3106" s="295" t="s">
        <v>8075</v>
      </c>
      <c r="C3106" s="297" t="s">
        <v>153</v>
      </c>
      <c r="D3106" s="428" t="s">
        <v>3449</v>
      </c>
      <c r="E3106" s="439">
        <v>1800</v>
      </c>
      <c r="F3106" s="449" t="s">
        <v>4107</v>
      </c>
      <c r="G3106" s="297" t="s">
        <v>4108</v>
      </c>
      <c r="H3106" s="297" t="s">
        <v>2088</v>
      </c>
      <c r="I3106" s="297" t="s">
        <v>3452</v>
      </c>
      <c r="J3106" s="297" t="s">
        <v>318</v>
      </c>
      <c r="K3106" s="130"/>
      <c r="L3106" s="305">
        <v>11</v>
      </c>
      <c r="M3106" s="130">
        <v>36300</v>
      </c>
      <c r="N3106" s="130">
        <v>5</v>
      </c>
      <c r="O3106" s="130">
        <v>8</v>
      </c>
      <c r="P3106" s="130">
        <v>14400</v>
      </c>
      <c r="Q3106" s="130">
        <v>4</v>
      </c>
      <c r="R3106" s="450">
        <v>12</v>
      </c>
    </row>
    <row r="3107" spans="1:18" s="40" customFormat="1" x14ac:dyDescent="0.2">
      <c r="A3107" s="316" t="s">
        <v>4333</v>
      </c>
      <c r="B3107" s="295" t="s">
        <v>8075</v>
      </c>
      <c r="C3107" s="297" t="s">
        <v>153</v>
      </c>
      <c r="D3107" s="428" t="s">
        <v>3449</v>
      </c>
      <c r="E3107" s="439">
        <v>2200</v>
      </c>
      <c r="F3107" s="449" t="s">
        <v>4109</v>
      </c>
      <c r="G3107" s="297" t="s">
        <v>4110</v>
      </c>
      <c r="H3107" s="297" t="s">
        <v>2088</v>
      </c>
      <c r="I3107" s="297" t="s">
        <v>3452</v>
      </c>
      <c r="J3107" s="297" t="s">
        <v>318</v>
      </c>
      <c r="K3107" s="130"/>
      <c r="L3107" s="305">
        <v>7</v>
      </c>
      <c r="M3107" s="130">
        <v>19600</v>
      </c>
      <c r="N3107" s="130">
        <v>5</v>
      </c>
      <c r="O3107" s="130">
        <v>8</v>
      </c>
      <c r="P3107" s="130">
        <v>17200</v>
      </c>
      <c r="Q3107" s="130">
        <v>4</v>
      </c>
      <c r="R3107" s="450">
        <v>12</v>
      </c>
    </row>
    <row r="3108" spans="1:18" s="40" customFormat="1" x14ac:dyDescent="0.2">
      <c r="A3108" s="316" t="s">
        <v>4333</v>
      </c>
      <c r="B3108" s="295" t="s">
        <v>8075</v>
      </c>
      <c r="C3108" s="297" t="s">
        <v>153</v>
      </c>
      <c r="D3108" s="428" t="s">
        <v>3446</v>
      </c>
      <c r="E3108" s="439">
        <v>1300</v>
      </c>
      <c r="F3108" s="449" t="s">
        <v>4111</v>
      </c>
      <c r="G3108" s="297" t="s">
        <v>4112</v>
      </c>
      <c r="H3108" s="297" t="s">
        <v>2085</v>
      </c>
      <c r="I3108" s="297" t="s">
        <v>334</v>
      </c>
      <c r="J3108" s="297" t="s">
        <v>318</v>
      </c>
      <c r="K3108" s="130"/>
      <c r="L3108" s="305">
        <v>7</v>
      </c>
      <c r="M3108" s="130">
        <v>11200</v>
      </c>
      <c r="N3108" s="130">
        <v>5</v>
      </c>
      <c r="O3108" s="130">
        <v>8</v>
      </c>
      <c r="P3108" s="130">
        <v>10400</v>
      </c>
      <c r="Q3108" s="130">
        <v>4</v>
      </c>
      <c r="R3108" s="450">
        <v>12</v>
      </c>
    </row>
    <row r="3109" spans="1:18" s="40" customFormat="1" x14ac:dyDescent="0.2">
      <c r="A3109" s="316" t="s">
        <v>4333</v>
      </c>
      <c r="B3109" s="295" t="s">
        <v>8075</v>
      </c>
      <c r="C3109" s="297" t="s">
        <v>153</v>
      </c>
      <c r="D3109" s="428" t="s">
        <v>3449</v>
      </c>
      <c r="E3109" s="439">
        <v>2200</v>
      </c>
      <c r="F3109" s="449" t="s">
        <v>4113</v>
      </c>
      <c r="G3109" s="297" t="s">
        <v>4114</v>
      </c>
      <c r="H3109" s="297" t="s">
        <v>597</v>
      </c>
      <c r="I3109" s="297" t="s">
        <v>3452</v>
      </c>
      <c r="J3109" s="297" t="s">
        <v>318</v>
      </c>
      <c r="K3109" s="130"/>
      <c r="L3109" s="305">
        <v>7</v>
      </c>
      <c r="M3109" s="130">
        <v>15400</v>
      </c>
      <c r="N3109" s="130">
        <v>5</v>
      </c>
      <c r="O3109" s="130">
        <v>8</v>
      </c>
      <c r="P3109" s="130">
        <v>17600</v>
      </c>
      <c r="Q3109" s="130">
        <v>4</v>
      </c>
      <c r="R3109" s="450">
        <v>12</v>
      </c>
    </row>
    <row r="3110" spans="1:18" s="40" customFormat="1" x14ac:dyDescent="0.2">
      <c r="A3110" s="316" t="s">
        <v>4333</v>
      </c>
      <c r="B3110" s="295" t="s">
        <v>8075</v>
      </c>
      <c r="C3110" s="297" t="s">
        <v>153</v>
      </c>
      <c r="D3110" s="428" t="s">
        <v>3449</v>
      </c>
      <c r="E3110" s="439">
        <v>3300</v>
      </c>
      <c r="F3110" s="449">
        <v>10770611</v>
      </c>
      <c r="G3110" s="297" t="s">
        <v>4115</v>
      </c>
      <c r="H3110" s="297" t="s">
        <v>579</v>
      </c>
      <c r="I3110" s="297" t="s">
        <v>334</v>
      </c>
      <c r="J3110" s="297" t="s">
        <v>318</v>
      </c>
      <c r="K3110" s="130">
        <v>1</v>
      </c>
      <c r="L3110" s="305">
        <v>3</v>
      </c>
      <c r="M3110" s="132">
        <v>9900</v>
      </c>
      <c r="N3110" s="130">
        <v>2</v>
      </c>
      <c r="O3110" s="130">
        <v>3</v>
      </c>
      <c r="P3110" s="130">
        <v>9900</v>
      </c>
      <c r="Q3110" s="130">
        <v>4</v>
      </c>
      <c r="R3110" s="450">
        <v>12</v>
      </c>
    </row>
    <row r="3111" spans="1:18" s="40" customFormat="1" x14ac:dyDescent="0.2">
      <c r="A3111" s="316" t="s">
        <v>4333</v>
      </c>
      <c r="B3111" s="295" t="s">
        <v>8075</v>
      </c>
      <c r="C3111" s="297" t="s">
        <v>153</v>
      </c>
      <c r="D3111" s="428" t="s">
        <v>3449</v>
      </c>
      <c r="E3111" s="439">
        <v>3500</v>
      </c>
      <c r="F3111" s="449">
        <v>70309351</v>
      </c>
      <c r="G3111" s="297" t="s">
        <v>4116</v>
      </c>
      <c r="H3111" s="297" t="s">
        <v>679</v>
      </c>
      <c r="I3111" s="297" t="s">
        <v>3452</v>
      </c>
      <c r="J3111" s="297" t="s">
        <v>318</v>
      </c>
      <c r="K3111" s="130"/>
      <c r="L3111" s="305"/>
      <c r="M3111" s="130"/>
      <c r="N3111" s="130">
        <v>2</v>
      </c>
      <c r="O3111" s="130">
        <v>4</v>
      </c>
      <c r="P3111" s="130">
        <v>14000</v>
      </c>
      <c r="Q3111" s="130">
        <v>4</v>
      </c>
      <c r="R3111" s="450">
        <v>12</v>
      </c>
    </row>
    <row r="3112" spans="1:18" s="40" customFormat="1" x14ac:dyDescent="0.2">
      <c r="A3112" s="316" t="s">
        <v>4333</v>
      </c>
      <c r="B3112" s="295" t="s">
        <v>8075</v>
      </c>
      <c r="C3112" s="297" t="s">
        <v>153</v>
      </c>
      <c r="D3112" s="428" t="s">
        <v>3449</v>
      </c>
      <c r="E3112" s="439">
        <v>950</v>
      </c>
      <c r="F3112" s="449" t="s">
        <v>4117</v>
      </c>
      <c r="G3112" s="297" t="s">
        <v>4118</v>
      </c>
      <c r="H3112" s="297" t="s">
        <v>579</v>
      </c>
      <c r="I3112" s="297"/>
      <c r="J3112" s="297"/>
      <c r="K3112" s="130"/>
      <c r="L3112" s="305">
        <v>10</v>
      </c>
      <c r="M3112" s="130">
        <v>18000</v>
      </c>
      <c r="N3112" s="130">
        <v>5</v>
      </c>
      <c r="O3112" s="130">
        <v>8</v>
      </c>
      <c r="P3112" s="130">
        <v>7600</v>
      </c>
      <c r="Q3112" s="130">
        <v>4</v>
      </c>
      <c r="R3112" s="450">
        <v>12</v>
      </c>
    </row>
    <row r="3113" spans="1:18" s="40" customFormat="1" x14ac:dyDescent="0.2">
      <c r="A3113" s="316" t="s">
        <v>4333</v>
      </c>
      <c r="B3113" s="295" t="s">
        <v>8075</v>
      </c>
      <c r="C3113" s="297" t="s">
        <v>153</v>
      </c>
      <c r="D3113" s="428" t="s">
        <v>3449</v>
      </c>
      <c r="E3113" s="439">
        <v>2200</v>
      </c>
      <c r="F3113" s="449">
        <v>42677006</v>
      </c>
      <c r="G3113" s="297" t="s">
        <v>4119</v>
      </c>
      <c r="H3113" s="297" t="s">
        <v>590</v>
      </c>
      <c r="I3113" s="297" t="s">
        <v>3452</v>
      </c>
      <c r="J3113" s="297" t="s">
        <v>318</v>
      </c>
      <c r="K3113" s="130"/>
      <c r="L3113" s="305">
        <v>7</v>
      </c>
      <c r="M3113" s="130">
        <v>21900</v>
      </c>
      <c r="N3113" s="130"/>
      <c r="O3113" s="130"/>
      <c r="P3113" s="130"/>
      <c r="Q3113" s="130"/>
      <c r="R3113" s="450"/>
    </row>
    <row r="3114" spans="1:18" s="40" customFormat="1" x14ac:dyDescent="0.2">
      <c r="A3114" s="316" t="s">
        <v>4333</v>
      </c>
      <c r="B3114" s="295" t="s">
        <v>8075</v>
      </c>
      <c r="C3114" s="297" t="s">
        <v>153</v>
      </c>
      <c r="D3114" s="428" t="s">
        <v>3449</v>
      </c>
      <c r="E3114" s="439">
        <v>1800</v>
      </c>
      <c r="F3114" s="449" t="s">
        <v>4120</v>
      </c>
      <c r="G3114" s="297" t="s">
        <v>4121</v>
      </c>
      <c r="H3114" s="297" t="s">
        <v>590</v>
      </c>
      <c r="I3114" s="297" t="s">
        <v>3452</v>
      </c>
      <c r="J3114" s="297" t="s">
        <v>318</v>
      </c>
      <c r="K3114" s="130">
        <v>2</v>
      </c>
      <c r="L3114" s="452">
        <v>12</v>
      </c>
      <c r="M3114" s="130">
        <v>2400</v>
      </c>
      <c r="N3114" s="130">
        <v>5</v>
      </c>
      <c r="O3114" s="130">
        <v>8</v>
      </c>
      <c r="P3114" s="130">
        <v>16000</v>
      </c>
      <c r="Q3114" s="130">
        <v>4</v>
      </c>
      <c r="R3114" s="450">
        <v>12</v>
      </c>
    </row>
    <row r="3115" spans="1:18" s="40" customFormat="1" x14ac:dyDescent="0.2">
      <c r="A3115" s="316" t="s">
        <v>4333</v>
      </c>
      <c r="B3115" s="295" t="s">
        <v>8075</v>
      </c>
      <c r="C3115" s="297" t="s">
        <v>153</v>
      </c>
      <c r="D3115" s="428" t="s">
        <v>3449</v>
      </c>
      <c r="E3115" s="439">
        <v>1800</v>
      </c>
      <c r="F3115" s="449" t="s">
        <v>4122</v>
      </c>
      <c r="G3115" s="297" t="s">
        <v>4123</v>
      </c>
      <c r="H3115" s="297" t="s">
        <v>586</v>
      </c>
      <c r="I3115" s="297" t="s">
        <v>3452</v>
      </c>
      <c r="J3115" s="297" t="s">
        <v>318</v>
      </c>
      <c r="K3115" s="130"/>
      <c r="L3115" s="305">
        <v>1</v>
      </c>
      <c r="M3115" s="130">
        <v>1800</v>
      </c>
      <c r="N3115" s="130"/>
      <c r="O3115" s="130"/>
      <c r="P3115" s="130"/>
      <c r="Q3115" s="130"/>
      <c r="R3115" s="450"/>
    </row>
    <row r="3116" spans="1:18" s="40" customFormat="1" x14ac:dyDescent="0.2">
      <c r="A3116" s="316" t="s">
        <v>4333</v>
      </c>
      <c r="B3116" s="295" t="s">
        <v>8075</v>
      </c>
      <c r="C3116" s="297" t="s">
        <v>153</v>
      </c>
      <c r="D3116" s="428" t="s">
        <v>3449</v>
      </c>
      <c r="E3116" s="439">
        <v>1600</v>
      </c>
      <c r="F3116" s="449">
        <v>42913768</v>
      </c>
      <c r="G3116" s="297" t="s">
        <v>4124</v>
      </c>
      <c r="H3116" s="297" t="s">
        <v>586</v>
      </c>
      <c r="I3116" s="297" t="s">
        <v>3452</v>
      </c>
      <c r="J3116" s="297" t="s">
        <v>318</v>
      </c>
      <c r="K3116" s="130"/>
      <c r="L3116" s="305">
        <v>11</v>
      </c>
      <c r="M3116" s="130">
        <v>41600</v>
      </c>
      <c r="N3116" s="130">
        <v>5</v>
      </c>
      <c r="O3116" s="130">
        <v>8</v>
      </c>
      <c r="P3116" s="130">
        <v>48000</v>
      </c>
      <c r="Q3116" s="130">
        <v>4</v>
      </c>
      <c r="R3116" s="450">
        <v>12</v>
      </c>
    </row>
    <row r="3117" spans="1:18" s="40" customFormat="1" x14ac:dyDescent="0.2">
      <c r="A3117" s="316" t="s">
        <v>4333</v>
      </c>
      <c r="B3117" s="295" t="s">
        <v>8075</v>
      </c>
      <c r="C3117" s="297" t="s">
        <v>153</v>
      </c>
      <c r="D3117" s="428" t="s">
        <v>3449</v>
      </c>
      <c r="E3117" s="439">
        <v>1800</v>
      </c>
      <c r="F3117" s="449" t="s">
        <v>4125</v>
      </c>
      <c r="G3117" s="297" t="s">
        <v>4126</v>
      </c>
      <c r="H3117" s="297" t="s">
        <v>590</v>
      </c>
      <c r="I3117" s="297" t="s">
        <v>3452</v>
      </c>
      <c r="J3117" s="297" t="s">
        <v>318</v>
      </c>
      <c r="K3117" s="130">
        <v>2</v>
      </c>
      <c r="L3117" s="305">
        <v>12</v>
      </c>
      <c r="M3117" s="130">
        <v>21600</v>
      </c>
      <c r="N3117" s="130">
        <v>5</v>
      </c>
      <c r="O3117" s="130">
        <v>8</v>
      </c>
      <c r="P3117" s="130">
        <v>14400</v>
      </c>
      <c r="Q3117" s="130">
        <v>4</v>
      </c>
      <c r="R3117" s="450">
        <v>12</v>
      </c>
    </row>
    <row r="3118" spans="1:18" s="40" customFormat="1" x14ac:dyDescent="0.2">
      <c r="A3118" s="316" t="s">
        <v>4333</v>
      </c>
      <c r="B3118" s="295" t="s">
        <v>8075</v>
      </c>
      <c r="C3118" s="297" t="s">
        <v>153</v>
      </c>
      <c r="D3118" s="428" t="s">
        <v>3446</v>
      </c>
      <c r="E3118" s="439">
        <v>1000</v>
      </c>
      <c r="F3118" s="449" t="s">
        <v>4127</v>
      </c>
      <c r="G3118" s="297" t="s">
        <v>4128</v>
      </c>
      <c r="H3118" s="297" t="s">
        <v>1647</v>
      </c>
      <c r="I3118" s="297"/>
      <c r="J3118" s="297"/>
      <c r="K3118" s="130">
        <v>2</v>
      </c>
      <c r="L3118" s="305">
        <v>12</v>
      </c>
      <c r="M3118" s="130">
        <v>12000</v>
      </c>
      <c r="N3118" s="130">
        <v>5</v>
      </c>
      <c r="O3118" s="130">
        <v>8</v>
      </c>
      <c r="P3118" s="130">
        <v>8000</v>
      </c>
      <c r="Q3118" s="130">
        <v>4</v>
      </c>
      <c r="R3118" s="450">
        <v>12</v>
      </c>
    </row>
    <row r="3119" spans="1:18" s="40" customFormat="1" x14ac:dyDescent="0.2">
      <c r="A3119" s="316" t="s">
        <v>4333</v>
      </c>
      <c r="B3119" s="295" t="s">
        <v>8075</v>
      </c>
      <c r="C3119" s="297" t="s">
        <v>153</v>
      </c>
      <c r="D3119" s="428" t="s">
        <v>3449</v>
      </c>
      <c r="E3119" s="439">
        <v>2800</v>
      </c>
      <c r="F3119" s="449" t="s">
        <v>4129</v>
      </c>
      <c r="G3119" s="297" t="s">
        <v>4130</v>
      </c>
      <c r="H3119" s="297" t="s">
        <v>679</v>
      </c>
      <c r="I3119" s="297" t="s">
        <v>3452</v>
      </c>
      <c r="J3119" s="297" t="s">
        <v>318</v>
      </c>
      <c r="K3119" s="130"/>
      <c r="L3119" s="305">
        <v>7</v>
      </c>
      <c r="M3119" s="130">
        <v>14000</v>
      </c>
      <c r="N3119" s="130">
        <v>3</v>
      </c>
      <c r="O3119" s="130">
        <v>7</v>
      </c>
      <c r="P3119" s="130">
        <v>22400</v>
      </c>
      <c r="Q3119" s="130">
        <v>4</v>
      </c>
      <c r="R3119" s="450">
        <v>12</v>
      </c>
    </row>
    <row r="3120" spans="1:18" s="40" customFormat="1" x14ac:dyDescent="0.2">
      <c r="A3120" s="316" t="s">
        <v>4333</v>
      </c>
      <c r="B3120" s="295" t="s">
        <v>8075</v>
      </c>
      <c r="C3120" s="297" t="s">
        <v>153</v>
      </c>
      <c r="D3120" s="428" t="s">
        <v>3449</v>
      </c>
      <c r="E3120" s="439">
        <v>3500</v>
      </c>
      <c r="F3120" s="451" t="s">
        <v>4131</v>
      </c>
      <c r="G3120" s="428" t="s">
        <v>4132</v>
      </c>
      <c r="H3120" s="297" t="s">
        <v>2088</v>
      </c>
      <c r="I3120" s="297" t="s">
        <v>3452</v>
      </c>
      <c r="J3120" s="297" t="s">
        <v>318</v>
      </c>
      <c r="K3120" s="130">
        <v>4</v>
      </c>
      <c r="L3120" s="305">
        <v>12</v>
      </c>
      <c r="M3120" s="130">
        <v>40300</v>
      </c>
      <c r="N3120" s="130">
        <v>1</v>
      </c>
      <c r="O3120" s="130">
        <v>2</v>
      </c>
      <c r="P3120" s="130">
        <v>7000</v>
      </c>
      <c r="Q3120" s="130">
        <v>4</v>
      </c>
      <c r="R3120" s="450">
        <v>12</v>
      </c>
    </row>
    <row r="3121" spans="1:18" s="40" customFormat="1" x14ac:dyDescent="0.2">
      <c r="A3121" s="316" t="s">
        <v>4333</v>
      </c>
      <c r="B3121" s="295" t="s">
        <v>8075</v>
      </c>
      <c r="C3121" s="297" t="s">
        <v>153</v>
      </c>
      <c r="D3121" s="428" t="s">
        <v>3446</v>
      </c>
      <c r="E3121" s="439">
        <v>950</v>
      </c>
      <c r="F3121" s="449" t="s">
        <v>4133</v>
      </c>
      <c r="G3121" s="297" t="s">
        <v>4134</v>
      </c>
      <c r="H3121" s="297" t="s">
        <v>655</v>
      </c>
      <c r="I3121" s="297"/>
      <c r="J3121" s="297"/>
      <c r="K3121" s="130"/>
      <c r="L3121" s="305">
        <v>6</v>
      </c>
      <c r="M3121" s="130">
        <v>10800</v>
      </c>
      <c r="N3121" s="130">
        <v>5</v>
      </c>
      <c r="O3121" s="130">
        <v>8</v>
      </c>
      <c r="P3121" s="130">
        <v>7600</v>
      </c>
      <c r="Q3121" s="130">
        <v>4</v>
      </c>
      <c r="R3121" s="450">
        <v>12</v>
      </c>
    </row>
    <row r="3122" spans="1:18" s="40" customFormat="1" x14ac:dyDescent="0.2">
      <c r="A3122" s="316" t="s">
        <v>4333</v>
      </c>
      <c r="B3122" s="295" t="s">
        <v>8075</v>
      </c>
      <c r="C3122" s="297" t="s">
        <v>153</v>
      </c>
      <c r="D3122" s="428" t="s">
        <v>3449</v>
      </c>
      <c r="E3122" s="439">
        <v>4500</v>
      </c>
      <c r="F3122" s="449" t="s">
        <v>4135</v>
      </c>
      <c r="G3122" s="297" t="s">
        <v>4136</v>
      </c>
      <c r="H3122" s="297" t="s">
        <v>586</v>
      </c>
      <c r="I3122" s="297" t="s">
        <v>3452</v>
      </c>
      <c r="J3122" s="297" t="s">
        <v>318</v>
      </c>
      <c r="K3122" s="130"/>
      <c r="L3122" s="305">
        <v>2</v>
      </c>
      <c r="M3122" s="130">
        <v>9000</v>
      </c>
      <c r="N3122" s="130">
        <v>1</v>
      </c>
      <c r="O3122" s="130">
        <v>2</v>
      </c>
      <c r="P3122" s="130">
        <v>7000</v>
      </c>
      <c r="Q3122" s="130">
        <v>4</v>
      </c>
      <c r="R3122" s="450">
        <v>12</v>
      </c>
    </row>
    <row r="3123" spans="1:18" s="40" customFormat="1" x14ac:dyDescent="0.2">
      <c r="A3123" s="316" t="s">
        <v>4333</v>
      </c>
      <c r="B3123" s="295" t="s">
        <v>8075</v>
      </c>
      <c r="C3123" s="297" t="s">
        <v>153</v>
      </c>
      <c r="D3123" s="428" t="s">
        <v>3449</v>
      </c>
      <c r="E3123" s="439">
        <v>6500</v>
      </c>
      <c r="F3123" s="449" t="s">
        <v>4137</v>
      </c>
      <c r="G3123" s="297" t="s">
        <v>4138</v>
      </c>
      <c r="H3123" s="297" t="s">
        <v>682</v>
      </c>
      <c r="I3123" s="297" t="s">
        <v>3452</v>
      </c>
      <c r="J3123" s="297" t="s">
        <v>318</v>
      </c>
      <c r="K3123" s="130">
        <v>4</v>
      </c>
      <c r="L3123" s="305">
        <v>12</v>
      </c>
      <c r="M3123" s="130">
        <v>78000</v>
      </c>
      <c r="N3123" s="130">
        <v>5</v>
      </c>
      <c r="O3123" s="130">
        <v>8</v>
      </c>
      <c r="P3123" s="130">
        <v>52000</v>
      </c>
      <c r="Q3123" s="130">
        <v>4</v>
      </c>
      <c r="R3123" s="450">
        <v>12</v>
      </c>
    </row>
    <row r="3124" spans="1:18" s="40" customFormat="1" x14ac:dyDescent="0.2">
      <c r="A3124" s="316" t="s">
        <v>4333</v>
      </c>
      <c r="B3124" s="295" t="s">
        <v>8075</v>
      </c>
      <c r="C3124" s="297" t="s">
        <v>153</v>
      </c>
      <c r="D3124" s="428" t="s">
        <v>3449</v>
      </c>
      <c r="E3124" s="439">
        <v>3500</v>
      </c>
      <c r="F3124" s="449">
        <v>44447812</v>
      </c>
      <c r="G3124" s="297" t="s">
        <v>3036</v>
      </c>
      <c r="H3124" s="297" t="s">
        <v>586</v>
      </c>
      <c r="I3124" s="297" t="s">
        <v>3452</v>
      </c>
      <c r="J3124" s="297" t="s">
        <v>318</v>
      </c>
      <c r="K3124" s="130"/>
      <c r="L3124" s="305"/>
      <c r="M3124" s="130"/>
      <c r="N3124" s="130">
        <v>2</v>
      </c>
      <c r="O3124" s="130">
        <v>4</v>
      </c>
      <c r="P3124" s="130">
        <v>1400</v>
      </c>
      <c r="Q3124" s="130">
        <v>4</v>
      </c>
      <c r="R3124" s="450">
        <v>12</v>
      </c>
    </row>
    <row r="3125" spans="1:18" s="40" customFormat="1" x14ac:dyDescent="0.2">
      <c r="A3125" s="316" t="s">
        <v>4333</v>
      </c>
      <c r="B3125" s="295" t="s">
        <v>8075</v>
      </c>
      <c r="C3125" s="297" t="s">
        <v>153</v>
      </c>
      <c r="D3125" s="428" t="s">
        <v>3449</v>
      </c>
      <c r="E3125" s="439">
        <v>2800</v>
      </c>
      <c r="F3125" s="449" t="s">
        <v>4139</v>
      </c>
      <c r="G3125" s="297" t="s">
        <v>4140</v>
      </c>
      <c r="H3125" s="297" t="s">
        <v>679</v>
      </c>
      <c r="I3125" s="297" t="s">
        <v>3452</v>
      </c>
      <c r="J3125" s="297" t="s">
        <v>318</v>
      </c>
      <c r="K3125" s="130"/>
      <c r="L3125" s="305">
        <v>7</v>
      </c>
      <c r="M3125" s="130">
        <v>15400</v>
      </c>
      <c r="N3125" s="130">
        <v>1</v>
      </c>
      <c r="O3125" s="130">
        <v>3</v>
      </c>
      <c r="P3125" s="130">
        <v>8400</v>
      </c>
      <c r="Q3125" s="130">
        <v>4</v>
      </c>
      <c r="R3125" s="450">
        <v>12</v>
      </c>
    </row>
    <row r="3126" spans="1:18" s="40" customFormat="1" x14ac:dyDescent="0.2">
      <c r="A3126" s="316" t="s">
        <v>4333</v>
      </c>
      <c r="B3126" s="295" t="s">
        <v>8075</v>
      </c>
      <c r="C3126" s="297" t="s">
        <v>153</v>
      </c>
      <c r="D3126" s="428" t="s">
        <v>3449</v>
      </c>
      <c r="E3126" s="439">
        <v>2200</v>
      </c>
      <c r="F3126" s="449" t="s">
        <v>4141</v>
      </c>
      <c r="G3126" s="297" t="s">
        <v>4142</v>
      </c>
      <c r="H3126" s="297" t="s">
        <v>2088</v>
      </c>
      <c r="I3126" s="297" t="s">
        <v>3452</v>
      </c>
      <c r="J3126" s="297" t="s">
        <v>318</v>
      </c>
      <c r="K3126" s="130">
        <v>2</v>
      </c>
      <c r="L3126" s="305">
        <v>12</v>
      </c>
      <c r="M3126" s="130">
        <v>15600</v>
      </c>
      <c r="N3126" s="130">
        <v>5</v>
      </c>
      <c r="O3126" s="130">
        <v>8</v>
      </c>
      <c r="P3126" s="130">
        <v>17600</v>
      </c>
      <c r="Q3126" s="130">
        <v>4</v>
      </c>
      <c r="R3126" s="450">
        <v>12</v>
      </c>
    </row>
    <row r="3127" spans="1:18" s="40" customFormat="1" x14ac:dyDescent="0.2">
      <c r="A3127" s="316" t="s">
        <v>4333</v>
      </c>
      <c r="B3127" s="295" t="s">
        <v>8075</v>
      </c>
      <c r="C3127" s="297" t="s">
        <v>153</v>
      </c>
      <c r="D3127" s="428" t="s">
        <v>3446</v>
      </c>
      <c r="E3127" s="439">
        <v>2200</v>
      </c>
      <c r="F3127" s="449" t="s">
        <v>4143</v>
      </c>
      <c r="G3127" s="297" t="s">
        <v>4144</v>
      </c>
      <c r="H3127" s="297" t="s">
        <v>586</v>
      </c>
      <c r="I312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
        <v>4333</v>
      </c>
      <c r="B3128" s="295" t="s">
        <v>8075</v>
      </c>
      <c r="C3128" s="297" t="s">
        <v>153</v>
      </c>
      <c r="D3128" s="428" t="s">
        <v>3446</v>
      </c>
      <c r="E3128" s="439">
        <v>930</v>
      </c>
      <c r="F3128" s="449" t="s">
        <v>4145</v>
      </c>
      <c r="G3128" s="297" t="s">
        <v>4146</v>
      </c>
      <c r="H3128" s="297" t="s">
        <v>655</v>
      </c>
      <c r="I3128" s="297"/>
      <c r="J3128" s="297"/>
      <c r="K3128" s="130">
        <v>2</v>
      </c>
      <c r="L3128" s="305">
        <v>12</v>
      </c>
      <c r="M3128" s="130">
        <v>14400</v>
      </c>
      <c r="N3128" s="130">
        <v>5</v>
      </c>
      <c r="O3128" s="130">
        <v>8</v>
      </c>
      <c r="P3128" s="130">
        <v>7440</v>
      </c>
      <c r="Q3128" s="130">
        <v>4</v>
      </c>
      <c r="R3128" s="450">
        <v>12</v>
      </c>
    </row>
    <row r="3129" spans="1:18" s="40" customFormat="1" x14ac:dyDescent="0.2">
      <c r="A3129" s="316" t="s">
        <v>4333</v>
      </c>
      <c r="B3129" s="295" t="s">
        <v>8075</v>
      </c>
      <c r="C3129" s="297" t="s">
        <v>153</v>
      </c>
      <c r="D3129" s="428" t="s">
        <v>3446</v>
      </c>
      <c r="E3129" s="439">
        <v>1300</v>
      </c>
      <c r="F3129" s="449">
        <v>70755702</v>
      </c>
      <c r="G3129" s="297" t="s">
        <v>4147</v>
      </c>
      <c r="H3129" s="297" t="s">
        <v>308</v>
      </c>
      <c r="I3129" s="297"/>
      <c r="J3129" s="297"/>
      <c r="K3129" s="130"/>
      <c r="L3129" s="305"/>
      <c r="M3129" s="130"/>
      <c r="N3129" s="130">
        <v>2</v>
      </c>
      <c r="O3129" s="130">
        <v>6</v>
      </c>
      <c r="P3129" s="130">
        <v>7800</v>
      </c>
      <c r="Q3129" s="130">
        <v>4</v>
      </c>
      <c r="R3129" s="450">
        <v>12</v>
      </c>
    </row>
    <row r="3130" spans="1:18" s="40" customFormat="1" x14ac:dyDescent="0.2">
      <c r="A3130" s="316" t="s">
        <v>4333</v>
      </c>
      <c r="B3130" s="295" t="s">
        <v>8075</v>
      </c>
      <c r="C3130" s="297" t="s">
        <v>153</v>
      </c>
      <c r="D3130" s="428" t="s">
        <v>3449</v>
      </c>
      <c r="E3130" s="439">
        <v>3500</v>
      </c>
      <c r="F3130" s="449">
        <v>42981581</v>
      </c>
      <c r="G3130" s="297" t="s">
        <v>3044</v>
      </c>
      <c r="H3130" s="297" t="s">
        <v>586</v>
      </c>
      <c r="I3130" s="297" t="s">
        <v>3452</v>
      </c>
      <c r="J3130" s="297" t="s">
        <v>318</v>
      </c>
      <c r="K3130" s="130"/>
      <c r="L3130" s="305"/>
      <c r="M3130" s="130"/>
      <c r="N3130" s="130">
        <v>2</v>
      </c>
      <c r="O3130" s="130">
        <v>4</v>
      </c>
      <c r="P3130" s="130">
        <v>14000</v>
      </c>
      <c r="Q3130" s="130">
        <v>4</v>
      </c>
      <c r="R3130" s="450">
        <v>12</v>
      </c>
    </row>
    <row r="3131" spans="1:18" s="40" customFormat="1" x14ac:dyDescent="0.2">
      <c r="A3131" s="316" t="s">
        <v>4333</v>
      </c>
      <c r="B3131" s="295" t="s">
        <v>8075</v>
      </c>
      <c r="C3131" s="297" t="s">
        <v>153</v>
      </c>
      <c r="D3131" s="428" t="s">
        <v>3449</v>
      </c>
      <c r="E3131" s="439">
        <v>6500</v>
      </c>
      <c r="F3131" s="449">
        <v>71714390</v>
      </c>
      <c r="G3131" s="297" t="s">
        <v>4148</v>
      </c>
      <c r="H3131" s="297" t="s">
        <v>682</v>
      </c>
      <c r="I3131" s="297" t="s">
        <v>3452</v>
      </c>
      <c r="J3131" s="297" t="s">
        <v>318</v>
      </c>
      <c r="K3131" s="130">
        <v>4</v>
      </c>
      <c r="L3131" s="305">
        <v>11</v>
      </c>
      <c r="M3131" s="130">
        <v>22000</v>
      </c>
      <c r="N3131" s="130"/>
      <c r="O3131" s="130"/>
      <c r="P3131" s="130"/>
      <c r="Q3131" s="130"/>
      <c r="R3131" s="450"/>
    </row>
    <row r="3132" spans="1:18" s="40" customFormat="1" x14ac:dyDescent="0.2">
      <c r="A3132" s="316" t="s">
        <v>4333</v>
      </c>
      <c r="B3132" s="295" t="s">
        <v>8075</v>
      </c>
      <c r="C3132" s="297" t="s">
        <v>153</v>
      </c>
      <c r="D3132" s="428" t="s">
        <v>3449</v>
      </c>
      <c r="E3132" s="439">
        <v>2000</v>
      </c>
      <c r="F3132" s="451" t="s">
        <v>4149</v>
      </c>
      <c r="G3132" s="428" t="s">
        <v>4150</v>
      </c>
      <c r="H3132" s="297" t="s">
        <v>648</v>
      </c>
      <c r="I3132" s="297"/>
      <c r="J3132" s="297"/>
      <c r="K3132" s="130">
        <v>4</v>
      </c>
      <c r="L3132" s="305">
        <v>12</v>
      </c>
      <c r="M3132" s="130">
        <v>22930</v>
      </c>
      <c r="N3132" s="130">
        <v>5</v>
      </c>
      <c r="O3132" s="130">
        <v>8</v>
      </c>
      <c r="P3132" s="130">
        <v>16000</v>
      </c>
      <c r="Q3132" s="130">
        <v>4</v>
      </c>
      <c r="R3132" s="450">
        <v>12</v>
      </c>
    </row>
    <row r="3133" spans="1:18" s="40" customFormat="1" x14ac:dyDescent="0.2">
      <c r="A3133" s="316" t="s">
        <v>4333</v>
      </c>
      <c r="B3133" s="295" t="s">
        <v>8075</v>
      </c>
      <c r="C3133" s="297" t="s">
        <v>153</v>
      </c>
      <c r="D3133" s="428" t="s">
        <v>3449</v>
      </c>
      <c r="E3133" s="439">
        <v>2000</v>
      </c>
      <c r="F3133" s="449" t="s">
        <v>4151</v>
      </c>
      <c r="G3133" s="297" t="s">
        <v>4152</v>
      </c>
      <c r="H3133" s="297" t="s">
        <v>579</v>
      </c>
      <c r="I3133" s="297" t="s">
        <v>3452</v>
      </c>
      <c r="J3133" s="297" t="s">
        <v>318</v>
      </c>
      <c r="K3133" s="130">
        <v>1</v>
      </c>
      <c r="L3133" s="305">
        <v>2</v>
      </c>
      <c r="M3133" s="130">
        <v>4000</v>
      </c>
      <c r="N3133" s="130">
        <v>5</v>
      </c>
      <c r="O3133" s="130">
        <v>8</v>
      </c>
      <c r="P3133" s="130">
        <v>16000</v>
      </c>
      <c r="Q3133" s="130">
        <v>4</v>
      </c>
      <c r="R3133" s="450">
        <v>12</v>
      </c>
    </row>
    <row r="3134" spans="1:18" s="40" customFormat="1" x14ac:dyDescent="0.2">
      <c r="A3134" s="316" t="s">
        <v>4333</v>
      </c>
      <c r="B3134" s="295" t="s">
        <v>8075</v>
      </c>
      <c r="C3134" s="297" t="s">
        <v>153</v>
      </c>
      <c r="D3134" s="428" t="s">
        <v>3446</v>
      </c>
      <c r="E3134" s="439">
        <v>930</v>
      </c>
      <c r="F3134" s="449" t="s">
        <v>4153</v>
      </c>
      <c r="G3134" s="297" t="s">
        <v>4154</v>
      </c>
      <c r="H3134" s="297" t="s">
        <v>655</v>
      </c>
      <c r="I3134" s="297"/>
      <c r="J3134" s="297"/>
      <c r="K3134" s="130">
        <v>2</v>
      </c>
      <c r="L3134" s="305">
        <v>12</v>
      </c>
      <c r="M3134" s="130">
        <v>25290</v>
      </c>
      <c r="N3134" s="130">
        <v>5</v>
      </c>
      <c r="O3134" s="130">
        <v>8</v>
      </c>
      <c r="P3134" s="130">
        <v>20000</v>
      </c>
      <c r="Q3134" s="130">
        <v>4</v>
      </c>
      <c r="R3134" s="450">
        <v>12</v>
      </c>
    </row>
    <row r="3135" spans="1:18" s="40" customFormat="1" x14ac:dyDescent="0.2">
      <c r="A3135" s="316" t="s">
        <v>4333</v>
      </c>
      <c r="B3135" s="295" t="s">
        <v>8075</v>
      </c>
      <c r="C3135" s="297" t="s">
        <v>153</v>
      </c>
      <c r="D3135" s="428" t="s">
        <v>3449</v>
      </c>
      <c r="E3135" s="439">
        <v>5300</v>
      </c>
      <c r="F3135" s="449">
        <v>21556154</v>
      </c>
      <c r="G3135" s="297" t="s">
        <v>4155</v>
      </c>
      <c r="H3135" s="297" t="s">
        <v>682</v>
      </c>
      <c r="I3135" s="297" t="s">
        <v>3452</v>
      </c>
      <c r="J3135" s="297" t="s">
        <v>318</v>
      </c>
      <c r="K3135" s="130"/>
      <c r="L3135" s="305">
        <v>3</v>
      </c>
      <c r="M3135" s="130">
        <v>17100</v>
      </c>
      <c r="N3135" s="130"/>
      <c r="O3135" s="130"/>
      <c r="P3135" s="130"/>
      <c r="Q3135" s="130"/>
      <c r="R3135" s="450"/>
    </row>
    <row r="3136" spans="1:18" s="40" customFormat="1" x14ac:dyDescent="0.2">
      <c r="A3136" s="316" t="s">
        <v>4333</v>
      </c>
      <c r="B3136" s="295" t="s">
        <v>8075</v>
      </c>
      <c r="C3136" s="297" t="s">
        <v>153</v>
      </c>
      <c r="D3136" s="428" t="s">
        <v>3449</v>
      </c>
      <c r="E3136" s="439">
        <v>6500</v>
      </c>
      <c r="F3136" s="451">
        <v>70669087</v>
      </c>
      <c r="G3136" s="428" t="s">
        <v>4156</v>
      </c>
      <c r="H3136" s="297" t="s">
        <v>682</v>
      </c>
      <c r="I3136" s="297" t="s">
        <v>3452</v>
      </c>
      <c r="J3136" s="297" t="s">
        <v>318</v>
      </c>
      <c r="K3136" s="130">
        <v>2</v>
      </c>
      <c r="L3136" s="305">
        <v>5</v>
      </c>
      <c r="M3136" s="130">
        <v>32500</v>
      </c>
      <c r="N3136" s="130">
        <v>5</v>
      </c>
      <c r="O3136" s="130">
        <v>8</v>
      </c>
      <c r="P3136" s="130">
        <v>52000</v>
      </c>
      <c r="Q3136" s="130">
        <v>4</v>
      </c>
      <c r="R3136" s="450">
        <v>12</v>
      </c>
    </row>
    <row r="3137" spans="1:18" s="40" customFormat="1" x14ac:dyDescent="0.2">
      <c r="A3137" s="316" t="s">
        <v>4333</v>
      </c>
      <c r="B3137" s="295" t="s">
        <v>8075</v>
      </c>
      <c r="C3137" s="297" t="s">
        <v>153</v>
      </c>
      <c r="D3137" s="428" t="s">
        <v>3449</v>
      </c>
      <c r="E3137" s="439">
        <v>3500</v>
      </c>
      <c r="F3137" s="449">
        <v>44772298</v>
      </c>
      <c r="G3137" s="297" t="s">
        <v>4157</v>
      </c>
      <c r="H3137" s="297" t="s">
        <v>2088</v>
      </c>
      <c r="I3137" s="297" t="s">
        <v>3452</v>
      </c>
      <c r="J3137" s="297" t="s">
        <v>318</v>
      </c>
      <c r="K3137" s="130"/>
      <c r="L3137" s="305"/>
      <c r="M3137" s="130"/>
      <c r="N3137" s="130">
        <v>2</v>
      </c>
      <c r="O3137" s="130">
        <v>2</v>
      </c>
      <c r="P3137" s="130">
        <v>7000</v>
      </c>
      <c r="Q3137" s="130">
        <v>4</v>
      </c>
      <c r="R3137" s="450">
        <v>12</v>
      </c>
    </row>
    <row r="3138" spans="1:18" s="40" customFormat="1" x14ac:dyDescent="0.2">
      <c r="A3138" s="316" t="s">
        <v>4333</v>
      </c>
      <c r="B3138" s="295" t="s">
        <v>8075</v>
      </c>
      <c r="C3138" s="297" t="s">
        <v>153</v>
      </c>
      <c r="D3138" s="428" t="s">
        <v>3446</v>
      </c>
      <c r="E3138" s="439">
        <v>1000</v>
      </c>
      <c r="F3138" s="449" t="s">
        <v>4158</v>
      </c>
      <c r="G3138" s="297" t="s">
        <v>4159</v>
      </c>
      <c r="H3138" s="297" t="s">
        <v>736</v>
      </c>
      <c r="I3138" s="297" t="s">
        <v>334</v>
      </c>
      <c r="J3138" s="297" t="s">
        <v>318</v>
      </c>
      <c r="K3138" s="130">
        <v>2</v>
      </c>
      <c r="L3138" s="305">
        <v>12</v>
      </c>
      <c r="M3138" s="130">
        <v>12000</v>
      </c>
      <c r="N3138" s="130">
        <v>5</v>
      </c>
      <c r="O3138" s="130">
        <v>8</v>
      </c>
      <c r="P3138" s="130">
        <v>8000</v>
      </c>
      <c r="Q3138" s="130">
        <v>4</v>
      </c>
      <c r="R3138" s="450">
        <v>12</v>
      </c>
    </row>
    <row r="3139" spans="1:18" s="40" customFormat="1" x14ac:dyDescent="0.2">
      <c r="A3139" s="316" t="s">
        <v>4333</v>
      </c>
      <c r="B3139" s="295" t="s">
        <v>8075</v>
      </c>
      <c r="C3139" s="297" t="s">
        <v>153</v>
      </c>
      <c r="D3139" s="428" t="s">
        <v>3446</v>
      </c>
      <c r="E3139" s="439">
        <v>2800</v>
      </c>
      <c r="F3139" s="449" t="s">
        <v>4160</v>
      </c>
      <c r="G3139" s="297" t="s">
        <v>4161</v>
      </c>
      <c r="H3139" s="297" t="s">
        <v>586</v>
      </c>
      <c r="I3139" s="297" t="s">
        <v>3452</v>
      </c>
      <c r="J3139" s="297" t="s">
        <v>318</v>
      </c>
      <c r="K3139" s="130">
        <v>2</v>
      </c>
      <c r="L3139" s="305">
        <v>12</v>
      </c>
      <c r="M3139" s="130">
        <v>59200</v>
      </c>
      <c r="N3139" s="130">
        <v>5</v>
      </c>
      <c r="O3139" s="130">
        <v>8</v>
      </c>
      <c r="P3139" s="130">
        <v>48000</v>
      </c>
      <c r="Q3139" s="130">
        <v>4</v>
      </c>
      <c r="R3139" s="450">
        <v>12</v>
      </c>
    </row>
    <row r="3140" spans="1:18" s="40" customFormat="1" x14ac:dyDescent="0.2">
      <c r="A3140" s="316" t="s">
        <v>4333</v>
      </c>
      <c r="B3140" s="295" t="s">
        <v>8075</v>
      </c>
      <c r="C3140" s="297" t="s">
        <v>153</v>
      </c>
      <c r="D3140" s="428" t="s">
        <v>3449</v>
      </c>
      <c r="E3140" s="439">
        <v>9000</v>
      </c>
      <c r="F3140" s="449">
        <v>73766908</v>
      </c>
      <c r="G3140" s="297" t="s">
        <v>4162</v>
      </c>
      <c r="H3140" s="297" t="s">
        <v>682</v>
      </c>
      <c r="I3140" s="297" t="s">
        <v>3452</v>
      </c>
      <c r="J3140" s="297" t="s">
        <v>318</v>
      </c>
      <c r="K3140" s="130"/>
      <c r="L3140" s="305">
        <v>2</v>
      </c>
      <c r="M3140" s="130">
        <v>18000</v>
      </c>
      <c r="N3140" s="130"/>
      <c r="O3140" s="130"/>
      <c r="P3140" s="130"/>
      <c r="Q3140" s="130"/>
      <c r="R3140" s="450"/>
    </row>
    <row r="3141" spans="1:18" s="40" customFormat="1" x14ac:dyDescent="0.2">
      <c r="A3141" s="316" t="s">
        <v>4333</v>
      </c>
      <c r="B3141" s="295" t="s">
        <v>8075</v>
      </c>
      <c r="C3141" s="297" t="s">
        <v>153</v>
      </c>
      <c r="D3141" s="428" t="s">
        <v>3449</v>
      </c>
      <c r="E3141" s="439">
        <v>2500</v>
      </c>
      <c r="F3141" s="451" t="s">
        <v>4163</v>
      </c>
      <c r="G3141" s="428" t="s">
        <v>4164</v>
      </c>
      <c r="H3141" s="297" t="s">
        <v>579</v>
      </c>
      <c r="I3141" s="297" t="s">
        <v>3452</v>
      </c>
      <c r="J3141" s="297" t="s">
        <v>318</v>
      </c>
      <c r="K3141" s="130">
        <v>4</v>
      </c>
      <c r="L3141" s="305">
        <v>12</v>
      </c>
      <c r="M3141" s="130">
        <v>28700</v>
      </c>
      <c r="N3141" s="130">
        <v>5</v>
      </c>
      <c r="O3141" s="130">
        <v>8</v>
      </c>
      <c r="P3141" s="130">
        <v>20000</v>
      </c>
      <c r="Q3141" s="130">
        <v>4</v>
      </c>
      <c r="R3141" s="450">
        <v>12</v>
      </c>
    </row>
    <row r="3142" spans="1:18" s="40" customFormat="1" x14ac:dyDescent="0.2">
      <c r="A3142" s="316" t="s">
        <v>4333</v>
      </c>
      <c r="B3142" s="295" t="s">
        <v>8075</v>
      </c>
      <c r="C3142" s="297" t="s">
        <v>153</v>
      </c>
      <c r="D3142" s="428" t="s">
        <v>3446</v>
      </c>
      <c r="E3142" s="439">
        <v>1500</v>
      </c>
      <c r="F3142" s="449" t="s">
        <v>4165</v>
      </c>
      <c r="G3142" s="297" t="s">
        <v>4166</v>
      </c>
      <c r="H3142" s="297" t="s">
        <v>655</v>
      </c>
      <c r="I3142" s="297"/>
      <c r="J3142" s="297"/>
      <c r="K3142" s="130"/>
      <c r="L3142" s="305">
        <v>2</v>
      </c>
      <c r="M3142" s="130">
        <v>3000</v>
      </c>
      <c r="N3142" s="130"/>
      <c r="O3142" s="130"/>
      <c r="P3142" s="130"/>
      <c r="Q3142" s="130"/>
      <c r="R3142" s="450"/>
    </row>
    <row r="3143" spans="1:18" s="40" customFormat="1" x14ac:dyDescent="0.2">
      <c r="A3143" s="316" t="s">
        <v>4333</v>
      </c>
      <c r="B3143" s="295" t="s">
        <v>8075</v>
      </c>
      <c r="C3143" s="297" t="s">
        <v>153</v>
      </c>
      <c r="D3143" s="428" t="s">
        <v>3449</v>
      </c>
      <c r="E3143" s="439">
        <v>3000</v>
      </c>
      <c r="F3143" s="451" t="s">
        <v>4167</v>
      </c>
      <c r="G3143" s="428" t="s">
        <v>4168</v>
      </c>
      <c r="H3143" s="297" t="s">
        <v>579</v>
      </c>
      <c r="I3143" s="297" t="s">
        <v>3452</v>
      </c>
      <c r="J3143" s="297" t="s">
        <v>318</v>
      </c>
      <c r="K3143" s="130"/>
      <c r="L3143" s="305">
        <v>8</v>
      </c>
      <c r="M3143" s="130">
        <v>24000</v>
      </c>
      <c r="N3143" s="130">
        <v>3</v>
      </c>
      <c r="O3143" s="130">
        <v>7</v>
      </c>
      <c r="P3143" s="130">
        <v>21000</v>
      </c>
      <c r="Q3143" s="130">
        <v>4</v>
      </c>
      <c r="R3143" s="450">
        <v>12</v>
      </c>
    </row>
    <row r="3144" spans="1:18" s="40" customFormat="1" x14ac:dyDescent="0.2">
      <c r="A3144" s="316" t="s">
        <v>4333</v>
      </c>
      <c r="B3144" s="295" t="s">
        <v>8075</v>
      </c>
      <c r="C3144" s="297" t="s">
        <v>153</v>
      </c>
      <c r="D3144" s="428" t="s">
        <v>3449</v>
      </c>
      <c r="E3144" s="439">
        <v>6500</v>
      </c>
      <c r="F3144" s="451" t="s">
        <v>4169</v>
      </c>
      <c r="G3144" s="428" t="s">
        <v>4170</v>
      </c>
      <c r="H3144" s="297" t="s">
        <v>682</v>
      </c>
      <c r="I3144" s="297" t="s">
        <v>3452</v>
      </c>
      <c r="J3144" s="297" t="s">
        <v>318</v>
      </c>
      <c r="K3144" s="130">
        <v>3</v>
      </c>
      <c r="L3144" s="305">
        <v>7</v>
      </c>
      <c r="M3144" s="130">
        <v>45500</v>
      </c>
      <c r="N3144" s="130">
        <v>5</v>
      </c>
      <c r="O3144" s="130">
        <v>8</v>
      </c>
      <c r="P3144" s="130">
        <v>52000</v>
      </c>
      <c r="Q3144" s="130">
        <v>4</v>
      </c>
      <c r="R3144" s="450">
        <v>12</v>
      </c>
    </row>
    <row r="3145" spans="1:18" s="40" customFormat="1" x14ac:dyDescent="0.2">
      <c r="A3145" s="316" t="s">
        <v>4333</v>
      </c>
      <c r="B3145" s="295" t="s">
        <v>8075</v>
      </c>
      <c r="C3145" s="297" t="s">
        <v>153</v>
      </c>
      <c r="D3145" s="428" t="s">
        <v>3449</v>
      </c>
      <c r="E3145" s="439">
        <v>6500</v>
      </c>
      <c r="F3145" s="449">
        <v>44303057</v>
      </c>
      <c r="G3145" s="297" t="s">
        <v>4171</v>
      </c>
      <c r="H3145" s="297" t="s">
        <v>682</v>
      </c>
      <c r="I3145" s="297" t="s">
        <v>3452</v>
      </c>
      <c r="J3145" s="297" t="s">
        <v>318</v>
      </c>
      <c r="K3145" s="130">
        <v>2</v>
      </c>
      <c r="L3145" s="305">
        <v>5</v>
      </c>
      <c r="M3145" s="130">
        <v>32500</v>
      </c>
      <c r="N3145" s="130">
        <v>5</v>
      </c>
      <c r="O3145" s="130">
        <v>8</v>
      </c>
      <c r="P3145" s="130">
        <v>52000</v>
      </c>
      <c r="Q3145" s="130">
        <v>4</v>
      </c>
      <c r="R3145" s="450">
        <v>12</v>
      </c>
    </row>
    <row r="3146" spans="1:18" s="40" customFormat="1" x14ac:dyDescent="0.2">
      <c r="A3146" s="316" t="s">
        <v>4333</v>
      </c>
      <c r="B3146" s="295" t="s">
        <v>8075</v>
      </c>
      <c r="C3146" s="297" t="s">
        <v>153</v>
      </c>
      <c r="D3146" s="428" t="s">
        <v>3449</v>
      </c>
      <c r="E3146" s="439">
        <v>6500</v>
      </c>
      <c r="F3146" s="451" t="s">
        <v>4172</v>
      </c>
      <c r="G3146" s="428" t="s">
        <v>4173</v>
      </c>
      <c r="H3146" s="297" t="s">
        <v>682</v>
      </c>
      <c r="I3146" s="297" t="s">
        <v>3452</v>
      </c>
      <c r="J3146" s="297" t="s">
        <v>318</v>
      </c>
      <c r="K3146" s="130">
        <v>4</v>
      </c>
      <c r="L3146" s="305">
        <v>12</v>
      </c>
      <c r="M3146" s="130">
        <v>76800</v>
      </c>
      <c r="N3146" s="130">
        <v>5</v>
      </c>
      <c r="O3146" s="130">
        <v>8</v>
      </c>
      <c r="P3146" s="130">
        <v>52000</v>
      </c>
      <c r="Q3146" s="130">
        <v>4</v>
      </c>
      <c r="R3146" s="450">
        <v>12</v>
      </c>
    </row>
    <row r="3147" spans="1:18" s="40" customFormat="1" x14ac:dyDescent="0.2">
      <c r="A3147" s="316" t="s">
        <v>4333</v>
      </c>
      <c r="B3147" s="295" t="s">
        <v>8075</v>
      </c>
      <c r="C3147" s="297" t="s">
        <v>153</v>
      </c>
      <c r="D3147" s="428" t="s">
        <v>3446</v>
      </c>
      <c r="E3147" s="439">
        <v>1300</v>
      </c>
      <c r="F3147" s="449" t="s">
        <v>4174</v>
      </c>
      <c r="G3147" s="297" t="s">
        <v>4175</v>
      </c>
      <c r="H3147" s="297" t="s">
        <v>2127</v>
      </c>
      <c r="I3147" s="297" t="s">
        <v>334</v>
      </c>
      <c r="J3147" s="297" t="s">
        <v>318</v>
      </c>
      <c r="K3147" s="130">
        <v>2</v>
      </c>
      <c r="L3147" s="305">
        <v>12</v>
      </c>
      <c r="M3147" s="130">
        <v>15600</v>
      </c>
      <c r="N3147" s="130">
        <v>5</v>
      </c>
      <c r="O3147" s="130">
        <v>8</v>
      </c>
      <c r="P3147" s="130">
        <v>10400</v>
      </c>
      <c r="Q3147" s="130">
        <v>4</v>
      </c>
      <c r="R3147" s="450">
        <v>12</v>
      </c>
    </row>
    <row r="3148" spans="1:18" s="40" customFormat="1" x14ac:dyDescent="0.2">
      <c r="A3148" s="316" t="s">
        <v>4333</v>
      </c>
      <c r="B3148" s="295" t="s">
        <v>8075</v>
      </c>
      <c r="C3148" s="297" t="s">
        <v>153</v>
      </c>
      <c r="D3148" s="428" t="s">
        <v>3449</v>
      </c>
      <c r="E3148" s="439">
        <v>6000</v>
      </c>
      <c r="F3148" s="449">
        <v>21549805</v>
      </c>
      <c r="G3148" s="297" t="s">
        <v>4176</v>
      </c>
      <c r="H3148" s="297" t="s">
        <v>586</v>
      </c>
      <c r="I3148" s="297" t="s">
        <v>3452</v>
      </c>
      <c r="J3148" s="297" t="s">
        <v>318</v>
      </c>
      <c r="K3148" s="130"/>
      <c r="L3148" s="305">
        <v>3</v>
      </c>
      <c r="M3148" s="130">
        <v>18000</v>
      </c>
      <c r="N3148" s="130">
        <v>2</v>
      </c>
      <c r="O3148" s="130">
        <v>5</v>
      </c>
      <c r="P3148" s="130">
        <v>22500</v>
      </c>
      <c r="Q3148" s="130">
        <v>4</v>
      </c>
      <c r="R3148" s="450">
        <v>12</v>
      </c>
    </row>
    <row r="3149" spans="1:18" s="40" customFormat="1" x14ac:dyDescent="0.2">
      <c r="A3149" s="316" t="s">
        <v>4333</v>
      </c>
      <c r="B3149" s="295" t="s">
        <v>8075</v>
      </c>
      <c r="C3149" s="297" t="s">
        <v>153</v>
      </c>
      <c r="D3149" s="428" t="s">
        <v>3449</v>
      </c>
      <c r="E3149" s="439">
        <v>3300</v>
      </c>
      <c r="F3149" s="449" t="s">
        <v>4177</v>
      </c>
      <c r="G3149" s="297" t="s">
        <v>4178</v>
      </c>
      <c r="H3149" s="297" t="s">
        <v>679</v>
      </c>
      <c r="I3149" s="297" t="s">
        <v>3452</v>
      </c>
      <c r="J3149" s="297" t="s">
        <v>318</v>
      </c>
      <c r="K3149" s="130">
        <v>4</v>
      </c>
      <c r="L3149" s="305">
        <v>11</v>
      </c>
      <c r="M3149" s="130">
        <v>36300</v>
      </c>
      <c r="N3149" s="130">
        <v>5</v>
      </c>
      <c r="O3149" s="130">
        <v>8</v>
      </c>
      <c r="P3149" s="130">
        <v>25400</v>
      </c>
      <c r="Q3149" s="130">
        <v>4</v>
      </c>
      <c r="R3149" s="450">
        <v>12</v>
      </c>
    </row>
    <row r="3150" spans="1:18" s="40" customFormat="1" x14ac:dyDescent="0.2">
      <c r="A3150" s="316" t="s">
        <v>4333</v>
      </c>
      <c r="B3150" s="295" t="s">
        <v>8075</v>
      </c>
      <c r="C3150" s="297" t="s">
        <v>153</v>
      </c>
      <c r="D3150" s="428" t="s">
        <v>3449</v>
      </c>
      <c r="E3150" s="439">
        <v>4500</v>
      </c>
      <c r="F3150" s="449" t="s">
        <v>4179</v>
      </c>
      <c r="G3150" s="297" t="s">
        <v>4180</v>
      </c>
      <c r="H3150" s="297" t="s">
        <v>586</v>
      </c>
      <c r="I3150" s="297" t="s">
        <v>3452</v>
      </c>
      <c r="J3150" s="297" t="s">
        <v>318</v>
      </c>
      <c r="K3150" s="130"/>
      <c r="L3150" s="305">
        <v>6</v>
      </c>
      <c r="M3150" s="130">
        <v>27000</v>
      </c>
      <c r="N3150" s="130"/>
      <c r="O3150" s="130"/>
      <c r="P3150" s="130"/>
      <c r="Q3150" s="130"/>
      <c r="R3150" s="450"/>
    </row>
    <row r="3151" spans="1:18" s="40" customFormat="1" x14ac:dyDescent="0.2">
      <c r="A3151" s="316" t="s">
        <v>4333</v>
      </c>
      <c r="B3151" s="295" t="s">
        <v>8075</v>
      </c>
      <c r="C3151" s="297" t="s">
        <v>153</v>
      </c>
      <c r="D3151" s="428" t="s">
        <v>3449</v>
      </c>
      <c r="E3151" s="439">
        <v>4500</v>
      </c>
      <c r="F3151" s="451" t="s">
        <v>4181</v>
      </c>
      <c r="G3151" s="428" t="s">
        <v>4182</v>
      </c>
      <c r="H3151" s="297" t="s">
        <v>586</v>
      </c>
      <c r="I3151" s="297" t="s">
        <v>3452</v>
      </c>
      <c r="J3151" s="297" t="s">
        <v>318</v>
      </c>
      <c r="K3151" s="130"/>
      <c r="L3151" s="305">
        <v>8</v>
      </c>
      <c r="M3151" s="130">
        <v>36000</v>
      </c>
      <c r="N3151" s="130">
        <v>3</v>
      </c>
      <c r="O3151" s="130">
        <v>7</v>
      </c>
      <c r="P3151" s="130">
        <v>39000</v>
      </c>
      <c r="Q3151" s="130">
        <v>4</v>
      </c>
      <c r="R3151" s="450">
        <v>12</v>
      </c>
    </row>
    <row r="3152" spans="1:18" s="40" customFormat="1" x14ac:dyDescent="0.2">
      <c r="A3152" s="316" t="s">
        <v>4333</v>
      </c>
      <c r="B3152" s="295" t="s">
        <v>8075</v>
      </c>
      <c r="C3152" s="297" t="s">
        <v>153</v>
      </c>
      <c r="D3152" s="428" t="s">
        <v>3449</v>
      </c>
      <c r="E3152" s="439">
        <v>2800</v>
      </c>
      <c r="F3152" s="449" t="s">
        <v>4183</v>
      </c>
      <c r="G3152" s="297" t="s">
        <v>4184</v>
      </c>
      <c r="H3152" s="297" t="s">
        <v>679</v>
      </c>
      <c r="I3152" s="297" t="s">
        <v>3452</v>
      </c>
      <c r="J3152" s="297" t="s">
        <v>318</v>
      </c>
      <c r="K3152" s="130"/>
      <c r="L3152" s="305">
        <v>7</v>
      </c>
      <c r="M3152" s="130">
        <v>19600</v>
      </c>
      <c r="N3152" s="130">
        <v>2</v>
      </c>
      <c r="O3152" s="130">
        <v>6</v>
      </c>
      <c r="P3152" s="130">
        <v>16800</v>
      </c>
      <c r="Q3152" s="130">
        <v>4</v>
      </c>
      <c r="R3152" s="450">
        <v>12</v>
      </c>
    </row>
    <row r="3153" spans="1:18" s="40" customFormat="1" x14ac:dyDescent="0.2">
      <c r="A3153" s="316" t="s">
        <v>4333</v>
      </c>
      <c r="B3153" s="295" t="s">
        <v>8075</v>
      </c>
      <c r="C3153" s="297" t="s">
        <v>153</v>
      </c>
      <c r="D3153" s="428" t="s">
        <v>3446</v>
      </c>
      <c r="E3153" s="439">
        <v>1600</v>
      </c>
      <c r="F3153" s="449" t="s">
        <v>4185</v>
      </c>
      <c r="G3153" s="297" t="s">
        <v>4186</v>
      </c>
      <c r="H3153" s="297" t="s">
        <v>586</v>
      </c>
      <c r="I3153" s="297" t="s">
        <v>3452</v>
      </c>
      <c r="J3153" s="297" t="s">
        <v>318</v>
      </c>
      <c r="K3153" s="130"/>
      <c r="L3153" s="305">
        <v>7</v>
      </c>
      <c r="M3153" s="130">
        <v>11200</v>
      </c>
      <c r="N3153" s="130">
        <v>5</v>
      </c>
      <c r="O3153" s="130">
        <v>8</v>
      </c>
      <c r="P3153" s="130">
        <v>12800</v>
      </c>
      <c r="Q3153" s="130">
        <v>4</v>
      </c>
      <c r="R3153" s="450">
        <v>12</v>
      </c>
    </row>
    <row r="3154" spans="1:18" s="40" customFormat="1" x14ac:dyDescent="0.2">
      <c r="A3154" s="316" t="s">
        <v>4333</v>
      </c>
      <c r="B3154" s="295" t="s">
        <v>8075</v>
      </c>
      <c r="C3154" s="297" t="s">
        <v>153</v>
      </c>
      <c r="D3154" s="428" t="s">
        <v>3449</v>
      </c>
      <c r="E3154" s="439">
        <v>3500</v>
      </c>
      <c r="F3154" s="451" t="s">
        <v>4187</v>
      </c>
      <c r="G3154" s="428" t="s">
        <v>4188</v>
      </c>
      <c r="H3154" s="297" t="s">
        <v>586</v>
      </c>
      <c r="I3154" s="297" t="s">
        <v>3452</v>
      </c>
      <c r="J3154" s="297" t="s">
        <v>318</v>
      </c>
      <c r="K3154" s="130">
        <v>4</v>
      </c>
      <c r="L3154" s="305">
        <v>12</v>
      </c>
      <c r="M3154" s="130">
        <v>40100</v>
      </c>
      <c r="N3154" s="130">
        <v>5</v>
      </c>
      <c r="O3154" s="130">
        <v>8</v>
      </c>
      <c r="P3154" s="130">
        <v>28000</v>
      </c>
      <c r="Q3154" s="130">
        <v>4</v>
      </c>
      <c r="R3154" s="450">
        <v>12</v>
      </c>
    </row>
    <row r="3155" spans="1:18" s="40" customFormat="1" x14ac:dyDescent="0.2">
      <c r="A3155" s="316" t="s">
        <v>4333</v>
      </c>
      <c r="B3155" s="295" t="s">
        <v>8075</v>
      </c>
      <c r="C3155" s="297" t="s">
        <v>153</v>
      </c>
      <c r="D3155" s="428" t="s">
        <v>3449</v>
      </c>
      <c r="E3155" s="439">
        <v>2200</v>
      </c>
      <c r="F3155" s="449" t="s">
        <v>4189</v>
      </c>
      <c r="G3155" s="297" t="s">
        <v>4190</v>
      </c>
      <c r="H3155" s="297" t="s">
        <v>2088</v>
      </c>
      <c r="I3155" s="297" t="s">
        <v>3452</v>
      </c>
      <c r="J3155" s="297" t="s">
        <v>318</v>
      </c>
      <c r="K3155" s="130"/>
      <c r="L3155" s="305">
        <v>7</v>
      </c>
      <c r="M3155" s="130">
        <v>15400</v>
      </c>
      <c r="N3155" s="130">
        <v>5</v>
      </c>
      <c r="O3155" s="130">
        <v>8</v>
      </c>
      <c r="P3155" s="130">
        <v>17400</v>
      </c>
      <c r="Q3155" s="130">
        <v>4</v>
      </c>
      <c r="R3155" s="450">
        <v>12</v>
      </c>
    </row>
    <row r="3156" spans="1:18" s="40" customFormat="1" x14ac:dyDescent="0.2">
      <c r="A3156" s="316" t="s">
        <v>4333</v>
      </c>
      <c r="B3156" s="295" t="s">
        <v>8075</v>
      </c>
      <c r="C3156" s="297" t="s">
        <v>153</v>
      </c>
      <c r="D3156" s="428" t="s">
        <v>3446</v>
      </c>
      <c r="E3156" s="439">
        <v>1800</v>
      </c>
      <c r="F3156" s="449" t="s">
        <v>4191</v>
      </c>
      <c r="G3156" s="297" t="s">
        <v>4192</v>
      </c>
      <c r="H3156" s="297" t="s">
        <v>1038</v>
      </c>
      <c r="I3156" s="297" t="s">
        <v>334</v>
      </c>
      <c r="J3156" s="297" t="s">
        <v>318</v>
      </c>
      <c r="K3156" s="130"/>
      <c r="L3156" s="305">
        <v>10</v>
      </c>
      <c r="M3156" s="130">
        <v>18000</v>
      </c>
      <c r="N3156" s="130"/>
      <c r="O3156" s="130"/>
      <c r="P3156" s="130"/>
      <c r="Q3156" s="130"/>
      <c r="R3156" s="450"/>
    </row>
    <row r="3157" spans="1:18" s="40" customFormat="1" x14ac:dyDescent="0.2">
      <c r="A3157" s="316" t="s">
        <v>4333</v>
      </c>
      <c r="B3157" s="295" t="s">
        <v>8075</v>
      </c>
      <c r="C3157" s="297" t="s">
        <v>153</v>
      </c>
      <c r="D3157" s="428" t="s">
        <v>3449</v>
      </c>
      <c r="E3157" s="439">
        <v>2200</v>
      </c>
      <c r="F3157" s="451">
        <v>71716288</v>
      </c>
      <c r="G3157" s="428" t="s">
        <v>4193</v>
      </c>
      <c r="H3157" s="428" t="s">
        <v>597</v>
      </c>
      <c r="I3157" s="297" t="s">
        <v>3452</v>
      </c>
      <c r="J3157" s="297" t="s">
        <v>318</v>
      </c>
      <c r="K3157" s="130"/>
      <c r="L3157" s="305">
        <v>3</v>
      </c>
      <c r="M3157" s="130">
        <v>6600</v>
      </c>
      <c r="N3157" s="130"/>
      <c r="O3157" s="130"/>
      <c r="P3157" s="130"/>
      <c r="Q3157" s="130"/>
      <c r="R3157" s="450"/>
    </row>
    <row r="3158" spans="1:18" s="40" customFormat="1" x14ac:dyDescent="0.2">
      <c r="A3158" s="316" t="s">
        <v>4333</v>
      </c>
      <c r="B3158" s="295" t="s">
        <v>8075</v>
      </c>
      <c r="C3158" s="297" t="s">
        <v>153</v>
      </c>
      <c r="D3158" s="428" t="s">
        <v>3446</v>
      </c>
      <c r="E3158" s="439">
        <v>1200</v>
      </c>
      <c r="F3158" s="451">
        <v>71212719</v>
      </c>
      <c r="G3158" s="428" t="s">
        <v>4194</v>
      </c>
      <c r="H3158" s="428" t="s">
        <v>2127</v>
      </c>
      <c r="I3158" s="297" t="s">
        <v>334</v>
      </c>
      <c r="J3158" s="297" t="s">
        <v>318</v>
      </c>
      <c r="K3158" s="130"/>
      <c r="L3158" s="305">
        <v>2</v>
      </c>
      <c r="M3158" s="130">
        <v>2210</v>
      </c>
      <c r="N3158" s="130"/>
      <c r="O3158" s="130"/>
      <c r="P3158" s="130"/>
      <c r="Q3158" s="130"/>
      <c r="R3158" s="450"/>
    </row>
    <row r="3159" spans="1:18" s="40" customFormat="1" x14ac:dyDescent="0.2">
      <c r="A3159" s="316" t="s">
        <v>4333</v>
      </c>
      <c r="B3159" s="295" t="s">
        <v>8075</v>
      </c>
      <c r="C3159" s="297" t="s">
        <v>153</v>
      </c>
      <c r="D3159" s="428" t="s">
        <v>3449</v>
      </c>
      <c r="E3159" s="439">
        <v>2000</v>
      </c>
      <c r="F3159" s="449" t="s">
        <v>4195</v>
      </c>
      <c r="G3159" s="297" t="s">
        <v>4196</v>
      </c>
      <c r="H3159" s="297" t="s">
        <v>2088</v>
      </c>
      <c r="I3159" s="297" t="s">
        <v>3452</v>
      </c>
      <c r="J3159" s="297" t="s">
        <v>318</v>
      </c>
      <c r="K3159" s="130">
        <v>2</v>
      </c>
      <c r="L3159" s="305">
        <v>5</v>
      </c>
      <c r="M3159" s="130">
        <v>10000</v>
      </c>
      <c r="N3159" s="130">
        <v>5</v>
      </c>
      <c r="O3159" s="130">
        <v>8</v>
      </c>
      <c r="P3159" s="130">
        <v>16000</v>
      </c>
      <c r="Q3159" s="130">
        <v>4</v>
      </c>
      <c r="R3159" s="450">
        <v>12</v>
      </c>
    </row>
    <row r="3160" spans="1:18" s="40" customFormat="1" x14ac:dyDescent="0.2">
      <c r="A3160" s="316" t="s">
        <v>4333</v>
      </c>
      <c r="B3160" s="295" t="s">
        <v>8075</v>
      </c>
      <c r="C3160" s="297" t="s">
        <v>153</v>
      </c>
      <c r="D3160" s="428" t="s">
        <v>3446</v>
      </c>
      <c r="E3160" s="439">
        <v>2000</v>
      </c>
      <c r="F3160" s="449" t="s">
        <v>4197</v>
      </c>
      <c r="G3160" s="297" t="s">
        <v>4198</v>
      </c>
      <c r="H3160" s="297" t="s">
        <v>586</v>
      </c>
      <c r="I3160" s="297" t="s">
        <v>3452</v>
      </c>
      <c r="J3160" s="297" t="s">
        <v>318</v>
      </c>
      <c r="K3160" s="130">
        <v>2</v>
      </c>
      <c r="L3160" s="305">
        <v>7</v>
      </c>
      <c r="M3160" s="130">
        <v>14000</v>
      </c>
      <c r="N3160" s="130">
        <v>5</v>
      </c>
      <c r="O3160" s="130">
        <v>8</v>
      </c>
      <c r="P3160" s="130">
        <v>16000</v>
      </c>
      <c r="Q3160" s="130">
        <v>4</v>
      </c>
      <c r="R3160" s="450">
        <v>12</v>
      </c>
    </row>
    <row r="3161" spans="1:18" s="40" customFormat="1" x14ac:dyDescent="0.2">
      <c r="A3161" s="316" t="s">
        <v>4333</v>
      </c>
      <c r="B3161" s="295" t="s">
        <v>8075</v>
      </c>
      <c r="C3161" s="297" t="s">
        <v>153</v>
      </c>
      <c r="D3161" s="428" t="s">
        <v>3449</v>
      </c>
      <c r="E3161" s="439">
        <v>6500</v>
      </c>
      <c r="F3161" s="451" t="s">
        <v>4199</v>
      </c>
      <c r="G3161" s="428" t="s">
        <v>4200</v>
      </c>
      <c r="H3161" s="297" t="s">
        <v>682</v>
      </c>
      <c r="I3161" s="297" t="s">
        <v>3452</v>
      </c>
      <c r="J3161" s="297" t="s">
        <v>318</v>
      </c>
      <c r="K3161" s="130">
        <v>3</v>
      </c>
      <c r="L3161" s="305">
        <v>7</v>
      </c>
      <c r="M3161" s="130">
        <v>44300</v>
      </c>
      <c r="N3161" s="130">
        <v>5</v>
      </c>
      <c r="O3161" s="130">
        <v>8</v>
      </c>
      <c r="P3161" s="130">
        <v>52000</v>
      </c>
      <c r="Q3161" s="130">
        <v>4</v>
      </c>
      <c r="R3161" s="450">
        <v>12</v>
      </c>
    </row>
    <row r="3162" spans="1:18" s="40" customFormat="1" x14ac:dyDescent="0.2">
      <c r="A3162" s="316" t="s">
        <v>4333</v>
      </c>
      <c r="B3162" s="295" t="s">
        <v>8075</v>
      </c>
      <c r="C3162" s="297" t="s">
        <v>153</v>
      </c>
      <c r="D3162" s="428" t="s">
        <v>3446</v>
      </c>
      <c r="E3162" s="439">
        <v>1800</v>
      </c>
      <c r="F3162" s="449" t="s">
        <v>4201</v>
      </c>
      <c r="G3162" s="297" t="s">
        <v>4202</v>
      </c>
      <c r="H3162" s="297" t="s">
        <v>648</v>
      </c>
      <c r="I3162" s="297"/>
      <c r="J3162" s="297"/>
      <c r="K3162" s="130"/>
      <c r="L3162" s="305">
        <v>2</v>
      </c>
      <c r="M3162" s="130">
        <v>3600</v>
      </c>
      <c r="N3162" s="130"/>
      <c r="O3162" s="130"/>
      <c r="P3162" s="130"/>
      <c r="Q3162" s="130"/>
      <c r="R3162" s="450"/>
    </row>
    <row r="3163" spans="1:18" s="40" customFormat="1" x14ac:dyDescent="0.2">
      <c r="A3163" s="316" t="s">
        <v>4333</v>
      </c>
      <c r="B3163" s="295" t="s">
        <v>8075</v>
      </c>
      <c r="C3163" s="297" t="s">
        <v>153</v>
      </c>
      <c r="D3163" s="428" t="s">
        <v>3449</v>
      </c>
      <c r="E3163" s="439">
        <v>2500</v>
      </c>
      <c r="F3163" s="451" t="s">
        <v>4203</v>
      </c>
      <c r="G3163" s="428" t="s">
        <v>4204</v>
      </c>
      <c r="H3163" s="297" t="s">
        <v>579</v>
      </c>
      <c r="I3163" s="297" t="s">
        <v>3452</v>
      </c>
      <c r="J3163" s="297" t="s">
        <v>318</v>
      </c>
      <c r="K3163" s="130">
        <v>4</v>
      </c>
      <c r="L3163" s="305">
        <v>12</v>
      </c>
      <c r="M3163" s="130">
        <v>28430</v>
      </c>
      <c r="N3163" s="130">
        <v>5</v>
      </c>
      <c r="O3163" s="130">
        <v>8</v>
      </c>
      <c r="P3163" s="130">
        <v>20000</v>
      </c>
      <c r="Q3163" s="130">
        <v>4</v>
      </c>
      <c r="R3163" s="450">
        <v>12</v>
      </c>
    </row>
    <row r="3164" spans="1:18" s="40" customFormat="1" x14ac:dyDescent="0.2">
      <c r="A3164" s="316" t="s">
        <v>4333</v>
      </c>
      <c r="B3164" s="295" t="s">
        <v>8075</v>
      </c>
      <c r="C3164" s="297" t="s">
        <v>153</v>
      </c>
      <c r="D3164" s="428" t="s">
        <v>3449</v>
      </c>
      <c r="E3164" s="439">
        <v>1800</v>
      </c>
      <c r="F3164" s="449" t="s">
        <v>4205</v>
      </c>
      <c r="G3164" s="297" t="s">
        <v>4206</v>
      </c>
      <c r="H3164" s="297" t="s">
        <v>590</v>
      </c>
      <c r="I3164" s="297" t="s">
        <v>3452</v>
      </c>
      <c r="J3164" s="297" t="s">
        <v>318</v>
      </c>
      <c r="K3164" s="130"/>
      <c r="L3164" s="305">
        <v>7</v>
      </c>
      <c r="M3164" s="130">
        <v>12600</v>
      </c>
      <c r="N3164" s="130">
        <v>5</v>
      </c>
      <c r="O3164" s="130">
        <v>8</v>
      </c>
      <c r="P3164" s="130">
        <v>14000</v>
      </c>
      <c r="Q3164" s="130">
        <v>4</v>
      </c>
      <c r="R3164" s="450">
        <v>12</v>
      </c>
    </row>
    <row r="3165" spans="1:18" s="40" customFormat="1" x14ac:dyDescent="0.2">
      <c r="A3165" s="316" t="s">
        <v>4333</v>
      </c>
      <c r="B3165" s="295" t="s">
        <v>8075</v>
      </c>
      <c r="C3165" s="297" t="s">
        <v>153</v>
      </c>
      <c r="D3165" s="428" t="s">
        <v>3449</v>
      </c>
      <c r="E3165" s="439">
        <v>2200</v>
      </c>
      <c r="F3165" s="449" t="s">
        <v>4207</v>
      </c>
      <c r="G3165" s="297" t="s">
        <v>4208</v>
      </c>
      <c r="H3165" s="297" t="s">
        <v>590</v>
      </c>
      <c r="I3165" s="297" t="s">
        <v>3452</v>
      </c>
      <c r="J3165" s="297" t="s">
        <v>318</v>
      </c>
      <c r="K3165" s="130"/>
      <c r="L3165" s="305">
        <v>7</v>
      </c>
      <c r="M3165" s="130">
        <v>15400</v>
      </c>
      <c r="N3165" s="130">
        <v>5</v>
      </c>
      <c r="O3165" s="130">
        <v>8</v>
      </c>
      <c r="P3165" s="130">
        <v>17600</v>
      </c>
      <c r="Q3165" s="130">
        <v>4</v>
      </c>
      <c r="R3165" s="450">
        <v>12</v>
      </c>
    </row>
    <row r="3166" spans="1:18" s="40" customFormat="1" x14ac:dyDescent="0.2">
      <c r="A3166" s="316" t="s">
        <v>4333</v>
      </c>
      <c r="B3166" s="295" t="s">
        <v>8075</v>
      </c>
      <c r="C3166" s="297" t="s">
        <v>153</v>
      </c>
      <c r="D3166" s="428" t="s">
        <v>3449</v>
      </c>
      <c r="E3166" s="439">
        <v>3500</v>
      </c>
      <c r="F3166" s="449">
        <v>48270951</v>
      </c>
      <c r="G3166" s="297" t="s">
        <v>4209</v>
      </c>
      <c r="H3166" s="297" t="s">
        <v>679</v>
      </c>
      <c r="I3166" s="297" t="s">
        <v>3452</v>
      </c>
      <c r="J3166" s="297" t="s">
        <v>318</v>
      </c>
      <c r="K3166" s="130"/>
      <c r="L3166" s="305"/>
      <c r="M3166" s="130"/>
      <c r="N3166" s="130">
        <v>2</v>
      </c>
      <c r="O3166" s="130">
        <v>4</v>
      </c>
      <c r="P3166" s="130">
        <v>10500</v>
      </c>
      <c r="Q3166" s="130">
        <v>4</v>
      </c>
      <c r="R3166" s="450">
        <v>12</v>
      </c>
    </row>
    <row r="3167" spans="1:18" s="40" customFormat="1" x14ac:dyDescent="0.2">
      <c r="A3167" s="316" t="s">
        <v>4333</v>
      </c>
      <c r="B3167" s="295" t="s">
        <v>8075</v>
      </c>
      <c r="C3167" s="297" t="s">
        <v>153</v>
      </c>
      <c r="D3167" s="428" t="s">
        <v>3446</v>
      </c>
      <c r="E3167" s="439">
        <v>1300</v>
      </c>
      <c r="F3167" s="449" t="s">
        <v>4210</v>
      </c>
      <c r="G3167" s="297" t="s">
        <v>4211</v>
      </c>
      <c r="H3167" s="297" t="s">
        <v>2085</v>
      </c>
      <c r="I3167" s="297" t="s">
        <v>334</v>
      </c>
      <c r="J3167" s="297" t="s">
        <v>318</v>
      </c>
      <c r="K3167" s="130">
        <v>2</v>
      </c>
      <c r="L3167" s="305">
        <v>12</v>
      </c>
      <c r="M3167" s="130">
        <v>15600</v>
      </c>
      <c r="N3167" s="130">
        <v>5</v>
      </c>
      <c r="O3167" s="130">
        <v>8</v>
      </c>
      <c r="P3167" s="130">
        <v>10400</v>
      </c>
      <c r="Q3167" s="130">
        <v>4</v>
      </c>
      <c r="R3167" s="450">
        <v>12</v>
      </c>
    </row>
    <row r="3168" spans="1:18" s="40" customFormat="1" x14ac:dyDescent="0.2">
      <c r="A3168" s="316" t="s">
        <v>4333</v>
      </c>
      <c r="B3168" s="295" t="s">
        <v>8075</v>
      </c>
      <c r="C3168" s="297" t="s">
        <v>153</v>
      </c>
      <c r="D3168" s="428" t="s">
        <v>3449</v>
      </c>
      <c r="E3168" s="439">
        <v>4500</v>
      </c>
      <c r="F3168" s="451" t="s">
        <v>4212</v>
      </c>
      <c r="G3168" s="428" t="s">
        <v>4213</v>
      </c>
      <c r="H3168" s="297" t="s">
        <v>586</v>
      </c>
      <c r="I3168" s="297" t="s">
        <v>3452</v>
      </c>
      <c r="J3168" s="297" t="s">
        <v>318</v>
      </c>
      <c r="K3168" s="130"/>
      <c r="L3168" s="305">
        <v>8</v>
      </c>
      <c r="M3168" s="130">
        <v>3600</v>
      </c>
      <c r="N3168" s="130">
        <v>1</v>
      </c>
      <c r="O3168" s="130">
        <v>2</v>
      </c>
      <c r="P3168" s="130">
        <v>9000</v>
      </c>
      <c r="Q3168" s="130">
        <v>4</v>
      </c>
      <c r="R3168" s="450">
        <v>12</v>
      </c>
    </row>
    <row r="3169" spans="1:18" s="40" customFormat="1" x14ac:dyDescent="0.2">
      <c r="A3169" s="316" t="s">
        <v>4333</v>
      </c>
      <c r="B3169" s="295" t="s">
        <v>8075</v>
      </c>
      <c r="C3169" s="297" t="s">
        <v>153</v>
      </c>
      <c r="D3169" s="428" t="s">
        <v>3449</v>
      </c>
      <c r="E3169" s="439">
        <v>3500</v>
      </c>
      <c r="F3169" s="451" t="s">
        <v>4214</v>
      </c>
      <c r="G3169" s="428" t="s">
        <v>4215</v>
      </c>
      <c r="H3169" s="297" t="s">
        <v>586</v>
      </c>
      <c r="I3169" s="297" t="s">
        <v>3452</v>
      </c>
      <c r="J3169" s="297" t="s">
        <v>318</v>
      </c>
      <c r="K3169" s="130">
        <v>4</v>
      </c>
      <c r="L3169" s="305">
        <v>12</v>
      </c>
      <c r="M3169" s="130">
        <v>40100</v>
      </c>
      <c r="N3169" s="130">
        <v>5</v>
      </c>
      <c r="O3169" s="130">
        <v>8</v>
      </c>
      <c r="P3169" s="130">
        <v>28000</v>
      </c>
      <c r="Q3169" s="130">
        <v>4</v>
      </c>
      <c r="R3169" s="450">
        <v>12</v>
      </c>
    </row>
    <row r="3170" spans="1:18" s="40" customFormat="1" x14ac:dyDescent="0.2">
      <c r="A3170" s="316" t="s">
        <v>4333</v>
      </c>
      <c r="B3170" s="295" t="s">
        <v>8075</v>
      </c>
      <c r="C3170" s="297" t="s">
        <v>153</v>
      </c>
      <c r="D3170" s="428" t="s">
        <v>3446</v>
      </c>
      <c r="E3170" s="439">
        <v>1000</v>
      </c>
      <c r="F3170" s="451">
        <v>70587492</v>
      </c>
      <c r="G3170" s="428" t="s">
        <v>4216</v>
      </c>
      <c r="H3170" s="428" t="s">
        <v>1730</v>
      </c>
      <c r="I3170" s="297" t="s">
        <v>334</v>
      </c>
      <c r="J3170" s="297" t="s">
        <v>318</v>
      </c>
      <c r="K3170" s="130"/>
      <c r="L3170" s="305">
        <v>1</v>
      </c>
      <c r="M3170" s="130">
        <v>1000</v>
      </c>
      <c r="N3170" s="130"/>
      <c r="O3170" s="130"/>
      <c r="P3170" s="130"/>
      <c r="Q3170" s="130"/>
      <c r="R3170" s="450"/>
    </row>
    <row r="3171" spans="1:18" s="40" customFormat="1" x14ac:dyDescent="0.2">
      <c r="A3171" s="316" t="s">
        <v>4333</v>
      </c>
      <c r="B3171" s="295" t="s">
        <v>8075</v>
      </c>
      <c r="C3171" s="297" t="s">
        <v>153</v>
      </c>
      <c r="D3171" s="428" t="s">
        <v>3449</v>
      </c>
      <c r="E3171" s="439">
        <v>3500</v>
      </c>
      <c r="F3171" s="451" t="s">
        <v>4217</v>
      </c>
      <c r="G3171" s="428" t="s">
        <v>4218</v>
      </c>
      <c r="H3171" s="297" t="s">
        <v>586</v>
      </c>
      <c r="I3171" s="297" t="s">
        <v>3452</v>
      </c>
      <c r="J3171" s="297" t="s">
        <v>318</v>
      </c>
      <c r="K3171" s="130">
        <v>4</v>
      </c>
      <c r="L3171" s="305">
        <v>12</v>
      </c>
      <c r="M3171" s="130">
        <v>40700</v>
      </c>
      <c r="N3171" s="130">
        <v>5</v>
      </c>
      <c r="O3171" s="130">
        <v>8</v>
      </c>
      <c r="P3171" s="130">
        <v>28000</v>
      </c>
      <c r="Q3171" s="130">
        <v>4</v>
      </c>
      <c r="R3171" s="450">
        <v>12</v>
      </c>
    </row>
    <row r="3172" spans="1:18" s="40" customFormat="1" x14ac:dyDescent="0.2">
      <c r="A3172" s="316" t="s">
        <v>4333</v>
      </c>
      <c r="B3172" s="295" t="s">
        <v>8075</v>
      </c>
      <c r="C3172" s="297" t="s">
        <v>153</v>
      </c>
      <c r="D3172" s="428" t="s">
        <v>3449</v>
      </c>
      <c r="E3172" s="439">
        <v>4500</v>
      </c>
      <c r="F3172" s="451">
        <v>46123200</v>
      </c>
      <c r="G3172" s="428" t="s">
        <v>4219</v>
      </c>
      <c r="H3172" s="297" t="s">
        <v>586</v>
      </c>
      <c r="I3172" s="297" t="s">
        <v>3452</v>
      </c>
      <c r="J3172" s="297" t="s">
        <v>318</v>
      </c>
      <c r="K3172" s="130"/>
      <c r="L3172" s="305">
        <v>6</v>
      </c>
      <c r="M3172" s="130">
        <v>2700</v>
      </c>
      <c r="N3172" s="130">
        <v>1</v>
      </c>
      <c r="O3172" s="130">
        <v>2</v>
      </c>
      <c r="P3172" s="130">
        <v>9000</v>
      </c>
      <c r="Q3172" s="130">
        <v>4</v>
      </c>
      <c r="R3172" s="450">
        <v>12</v>
      </c>
    </row>
    <row r="3173" spans="1:18" s="40" customFormat="1" x14ac:dyDescent="0.2">
      <c r="A3173" s="316" t="s">
        <v>4333</v>
      </c>
      <c r="B3173" s="295" t="s">
        <v>8075</v>
      </c>
      <c r="C3173" s="297" t="s">
        <v>153</v>
      </c>
      <c r="D3173" s="428" t="s">
        <v>3446</v>
      </c>
      <c r="E3173" s="439">
        <v>1200</v>
      </c>
      <c r="F3173" s="449" t="s">
        <v>4220</v>
      </c>
      <c r="G3173" s="297" t="s">
        <v>4221</v>
      </c>
      <c r="H3173" s="297" t="s">
        <v>648</v>
      </c>
      <c r="I3173" s="297"/>
      <c r="J3173" s="297"/>
      <c r="K3173" s="130">
        <v>2</v>
      </c>
      <c r="L3173" s="305">
        <v>12</v>
      </c>
      <c r="M3173" s="130">
        <v>144000</v>
      </c>
      <c r="N3173" s="130">
        <v>5</v>
      </c>
      <c r="O3173" s="130">
        <v>8</v>
      </c>
      <c r="P3173" s="130">
        <v>9600</v>
      </c>
      <c r="Q3173" s="130">
        <v>4</v>
      </c>
      <c r="R3173" s="450">
        <v>12</v>
      </c>
    </row>
    <row r="3174" spans="1:18" s="40" customFormat="1" x14ac:dyDescent="0.2">
      <c r="A3174" s="316" t="s">
        <v>4333</v>
      </c>
      <c r="B3174" s="295" t="s">
        <v>8075</v>
      </c>
      <c r="C3174" s="297" t="s">
        <v>153</v>
      </c>
      <c r="D3174" s="428" t="s">
        <v>3446</v>
      </c>
      <c r="E3174" s="439">
        <v>2000</v>
      </c>
      <c r="F3174" s="449" t="s">
        <v>4222</v>
      </c>
      <c r="G3174" s="297" t="s">
        <v>4223</v>
      </c>
      <c r="H3174" s="297" t="s">
        <v>2127</v>
      </c>
      <c r="I3174" s="297" t="s">
        <v>334</v>
      </c>
      <c r="J3174" s="297" t="s">
        <v>318</v>
      </c>
      <c r="K3174" s="130">
        <v>4</v>
      </c>
      <c r="L3174" s="305">
        <v>12</v>
      </c>
      <c r="M3174" s="130">
        <v>24000</v>
      </c>
      <c r="N3174" s="130">
        <v>5</v>
      </c>
      <c r="O3174" s="130">
        <v>8</v>
      </c>
      <c r="P3174" s="130">
        <v>16000</v>
      </c>
      <c r="Q3174" s="130">
        <v>4</v>
      </c>
      <c r="R3174" s="450">
        <v>12</v>
      </c>
    </row>
    <row r="3175" spans="1:18" s="40" customFormat="1" x14ac:dyDescent="0.2">
      <c r="A3175" s="316" t="s">
        <v>4333</v>
      </c>
      <c r="B3175" s="295" t="s">
        <v>8075</v>
      </c>
      <c r="C3175" s="297" t="s">
        <v>153</v>
      </c>
      <c r="D3175" s="428" t="s">
        <v>3449</v>
      </c>
      <c r="E3175" s="439">
        <v>9000</v>
      </c>
      <c r="F3175" s="449">
        <v>70247752</v>
      </c>
      <c r="G3175" s="297" t="s">
        <v>4224</v>
      </c>
      <c r="H3175" s="297" t="s">
        <v>682</v>
      </c>
      <c r="I3175" s="297" t="s">
        <v>3452</v>
      </c>
      <c r="J3175" s="297" t="s">
        <v>318</v>
      </c>
      <c r="K3175" s="130"/>
      <c r="L3175" s="305"/>
      <c r="M3175" s="130"/>
      <c r="N3175" s="130">
        <v>5</v>
      </c>
      <c r="O3175" s="130">
        <v>8</v>
      </c>
      <c r="P3175" s="130">
        <v>72000</v>
      </c>
      <c r="Q3175" s="130">
        <v>4</v>
      </c>
      <c r="R3175" s="450">
        <v>12</v>
      </c>
    </row>
    <row r="3176" spans="1:18" s="40" customFormat="1" x14ac:dyDescent="0.2">
      <c r="A3176" s="316" t="s">
        <v>4333</v>
      </c>
      <c r="B3176" s="295" t="s">
        <v>8075</v>
      </c>
      <c r="C3176" s="297" t="s">
        <v>153</v>
      </c>
      <c r="D3176" s="428" t="s">
        <v>3449</v>
      </c>
      <c r="E3176" s="439">
        <v>1800</v>
      </c>
      <c r="F3176" s="449" t="s">
        <v>4225</v>
      </c>
      <c r="G3176" s="297" t="s">
        <v>4226</v>
      </c>
      <c r="H3176" s="297" t="s">
        <v>590</v>
      </c>
      <c r="I3176" s="297" t="s">
        <v>3452</v>
      </c>
      <c r="J3176" s="297" t="s">
        <v>318</v>
      </c>
      <c r="K3176" s="130">
        <v>2</v>
      </c>
      <c r="L3176" s="305">
        <v>12</v>
      </c>
      <c r="M3176" s="130">
        <v>21600</v>
      </c>
      <c r="N3176" s="130">
        <v>5</v>
      </c>
      <c r="O3176" s="130">
        <v>8</v>
      </c>
      <c r="P3176" s="130">
        <v>14000</v>
      </c>
      <c r="Q3176" s="130">
        <v>4</v>
      </c>
      <c r="R3176" s="450">
        <v>12</v>
      </c>
    </row>
    <row r="3177" spans="1:18" s="40" customFormat="1" x14ac:dyDescent="0.2">
      <c r="A3177" s="316" t="s">
        <v>4333</v>
      </c>
      <c r="B3177" s="295" t="s">
        <v>8075</v>
      </c>
      <c r="C3177" s="297" t="s">
        <v>153</v>
      </c>
      <c r="D3177" s="428" t="s">
        <v>3449</v>
      </c>
      <c r="E3177" s="439">
        <v>9000</v>
      </c>
      <c r="F3177" s="451">
        <v>41978168</v>
      </c>
      <c r="G3177" s="428" t="s">
        <v>4227</v>
      </c>
      <c r="H3177" s="297" t="s">
        <v>682</v>
      </c>
      <c r="I3177" s="297" t="s">
        <v>3452</v>
      </c>
      <c r="J3177" s="297" t="s">
        <v>318</v>
      </c>
      <c r="K3177" s="130"/>
      <c r="L3177" s="305">
        <v>3</v>
      </c>
      <c r="M3177" s="130">
        <v>27000</v>
      </c>
      <c r="N3177" s="130">
        <v>5</v>
      </c>
      <c r="O3177" s="130">
        <v>8</v>
      </c>
      <c r="P3177" s="130">
        <v>72000</v>
      </c>
      <c r="Q3177" s="130">
        <v>4</v>
      </c>
      <c r="R3177" s="450">
        <v>12</v>
      </c>
    </row>
    <row r="3178" spans="1:18" s="40" customFormat="1" x14ac:dyDescent="0.2">
      <c r="A3178" s="316" t="s">
        <v>4333</v>
      </c>
      <c r="B3178" s="295" t="s">
        <v>8075</v>
      </c>
      <c r="C3178" s="297" t="s">
        <v>153</v>
      </c>
      <c r="D3178" s="428" t="s">
        <v>3449</v>
      </c>
      <c r="E3178" s="439">
        <v>2000</v>
      </c>
      <c r="F3178" s="449" t="s">
        <v>4228</v>
      </c>
      <c r="G3178" s="297" t="s">
        <v>4229</v>
      </c>
      <c r="H3178" s="297" t="s">
        <v>579</v>
      </c>
      <c r="I3178" s="297" t="s">
        <v>3452</v>
      </c>
      <c r="J3178" s="297" t="s">
        <v>318</v>
      </c>
      <c r="K3178" s="130">
        <v>4</v>
      </c>
      <c r="L3178" s="305">
        <v>12</v>
      </c>
      <c r="M3178" s="130">
        <v>24000</v>
      </c>
      <c r="N3178" s="130">
        <v>5</v>
      </c>
      <c r="O3178" s="130">
        <v>8</v>
      </c>
      <c r="P3178" s="130">
        <v>16000</v>
      </c>
      <c r="Q3178" s="130">
        <v>4</v>
      </c>
      <c r="R3178" s="450">
        <v>12</v>
      </c>
    </row>
    <row r="3179" spans="1:18" s="40" customFormat="1" x14ac:dyDescent="0.2">
      <c r="A3179" s="316" t="s">
        <v>4333</v>
      </c>
      <c r="B3179" s="295" t="s">
        <v>8075</v>
      </c>
      <c r="C3179" s="297" t="s">
        <v>153</v>
      </c>
      <c r="D3179" s="428" t="s">
        <v>3449</v>
      </c>
      <c r="E3179" s="439">
        <v>4500</v>
      </c>
      <c r="F3179" s="449">
        <v>46490516</v>
      </c>
      <c r="G3179" s="297" t="s">
        <v>4230</v>
      </c>
      <c r="H3179" s="297" t="s">
        <v>586</v>
      </c>
      <c r="I3179" s="297" t="s">
        <v>3452</v>
      </c>
      <c r="J3179" s="297" t="s">
        <v>318</v>
      </c>
      <c r="K3179" s="130"/>
      <c r="L3179" s="305"/>
      <c r="M3179" s="130"/>
      <c r="N3179" s="130">
        <v>2</v>
      </c>
      <c r="O3179" s="130">
        <v>5</v>
      </c>
      <c r="P3179" s="130">
        <v>22500</v>
      </c>
      <c r="Q3179" s="130">
        <v>4</v>
      </c>
      <c r="R3179" s="450">
        <v>12</v>
      </c>
    </row>
    <row r="3180" spans="1:18" s="40" customFormat="1" x14ac:dyDescent="0.2">
      <c r="A3180" s="316" t="s">
        <v>4333</v>
      </c>
      <c r="B3180" s="295" t="s">
        <v>8075</v>
      </c>
      <c r="C3180" s="297" t="s">
        <v>153</v>
      </c>
      <c r="D3180" s="428" t="s">
        <v>3449</v>
      </c>
      <c r="E3180" s="439">
        <v>1800</v>
      </c>
      <c r="F3180" s="449" t="s">
        <v>4231</v>
      </c>
      <c r="G3180" s="297" t="s">
        <v>4232</v>
      </c>
      <c r="H3180" s="297" t="s">
        <v>2088</v>
      </c>
      <c r="I3180" s="297" t="s">
        <v>3452</v>
      </c>
      <c r="J3180" s="297" t="s">
        <v>318</v>
      </c>
      <c r="K3180" s="130">
        <v>2</v>
      </c>
      <c r="L3180" s="305">
        <v>12</v>
      </c>
      <c r="M3180" s="130">
        <v>38600</v>
      </c>
      <c r="N3180" s="130">
        <v>2</v>
      </c>
      <c r="O3180" s="130">
        <v>8</v>
      </c>
      <c r="P3180" s="130">
        <v>28000</v>
      </c>
      <c r="Q3180" s="130">
        <v>4</v>
      </c>
      <c r="R3180" s="450">
        <v>12</v>
      </c>
    </row>
    <row r="3181" spans="1:18" s="40" customFormat="1" x14ac:dyDescent="0.2">
      <c r="A3181" s="316" t="s">
        <v>4333</v>
      </c>
      <c r="B3181" s="295" t="s">
        <v>8075</v>
      </c>
      <c r="C3181" s="297" t="s">
        <v>153</v>
      </c>
      <c r="D3181" s="428" t="s">
        <v>3449</v>
      </c>
      <c r="E3181" s="439">
        <v>4500</v>
      </c>
      <c r="F3181" s="451" t="s">
        <v>4233</v>
      </c>
      <c r="G3181" s="428" t="s">
        <v>4234</v>
      </c>
      <c r="H3181" s="297" t="s">
        <v>586</v>
      </c>
      <c r="I3181" s="297" t="s">
        <v>3452</v>
      </c>
      <c r="J3181" s="297" t="s">
        <v>318</v>
      </c>
      <c r="K3181" s="130"/>
      <c r="L3181" s="305">
        <v>8</v>
      </c>
      <c r="M3181" s="130">
        <v>36000</v>
      </c>
      <c r="N3181" s="130">
        <v>1</v>
      </c>
      <c r="O3181" s="130">
        <v>2</v>
      </c>
      <c r="P3181" s="130">
        <v>9000</v>
      </c>
      <c r="Q3181" s="130">
        <v>4</v>
      </c>
      <c r="R3181" s="450">
        <v>12</v>
      </c>
    </row>
    <row r="3182" spans="1:18" s="40" customFormat="1" x14ac:dyDescent="0.2">
      <c r="A3182" s="316" t="s">
        <v>4333</v>
      </c>
      <c r="B3182" s="295" t="s">
        <v>8075</v>
      </c>
      <c r="C3182" s="297" t="s">
        <v>153</v>
      </c>
      <c r="D3182" s="428" t="s">
        <v>3446</v>
      </c>
      <c r="E3182" s="439">
        <v>1740</v>
      </c>
      <c r="F3182" s="449" t="s">
        <v>4235</v>
      </c>
      <c r="G3182" s="297" t="s">
        <v>4236</v>
      </c>
      <c r="H3182" s="297" t="s">
        <v>1720</v>
      </c>
      <c r="I3182" s="297" t="s">
        <v>334</v>
      </c>
      <c r="J3182" s="297" t="s">
        <v>318</v>
      </c>
      <c r="K3182" s="130">
        <v>2</v>
      </c>
      <c r="L3182" s="305">
        <v>12</v>
      </c>
      <c r="M3182" s="130">
        <v>21600</v>
      </c>
      <c r="N3182" s="130">
        <v>5</v>
      </c>
      <c r="O3182" s="130">
        <v>8</v>
      </c>
      <c r="P3182" s="130">
        <v>14000</v>
      </c>
      <c r="Q3182" s="130">
        <v>4</v>
      </c>
      <c r="R3182" s="450">
        <v>12</v>
      </c>
    </row>
    <row r="3183" spans="1:18" s="40" customFormat="1" x14ac:dyDescent="0.2">
      <c r="A3183" s="316" t="s">
        <v>4333</v>
      </c>
      <c r="B3183" s="295" t="s">
        <v>8075</v>
      </c>
      <c r="C3183" s="297" t="s">
        <v>153</v>
      </c>
      <c r="D3183" s="428" t="s">
        <v>3449</v>
      </c>
      <c r="E3183" s="439">
        <v>4500</v>
      </c>
      <c r="F3183" s="451" t="s">
        <v>4237</v>
      </c>
      <c r="G3183" s="428" t="s">
        <v>4238</v>
      </c>
      <c r="H3183" s="297" t="s">
        <v>586</v>
      </c>
      <c r="I3183" s="297" t="s">
        <v>3452</v>
      </c>
      <c r="J3183" s="297" t="s">
        <v>318</v>
      </c>
      <c r="K3183" s="130"/>
      <c r="L3183" s="305">
        <v>8</v>
      </c>
      <c r="M3183" s="130">
        <v>36000</v>
      </c>
      <c r="N3183" s="130">
        <v>2</v>
      </c>
      <c r="O3183" s="130">
        <v>5</v>
      </c>
      <c r="P3183" s="130">
        <v>22500</v>
      </c>
      <c r="Q3183" s="130">
        <v>4</v>
      </c>
      <c r="R3183" s="450">
        <v>12</v>
      </c>
    </row>
    <row r="3184" spans="1:18" s="40" customFormat="1" x14ac:dyDescent="0.2">
      <c r="A3184" s="316" t="s">
        <v>4333</v>
      </c>
      <c r="B3184" s="295" t="s">
        <v>8075</v>
      </c>
      <c r="C3184" s="297" t="s">
        <v>153</v>
      </c>
      <c r="D3184" s="428" t="s">
        <v>3449</v>
      </c>
      <c r="E3184" s="439">
        <v>3500</v>
      </c>
      <c r="F3184" s="449">
        <v>74156266</v>
      </c>
      <c r="G3184" s="297" t="s">
        <v>4239</v>
      </c>
      <c r="H3184" s="297" t="s">
        <v>2088</v>
      </c>
      <c r="I3184" s="297" t="s">
        <v>3452</v>
      </c>
      <c r="J3184" s="297" t="s">
        <v>318</v>
      </c>
      <c r="K3184" s="130"/>
      <c r="L3184" s="305"/>
      <c r="M3184" s="130"/>
      <c r="N3184" s="130">
        <v>1</v>
      </c>
      <c r="O3184" s="130">
        <v>3</v>
      </c>
      <c r="P3184" s="130">
        <v>10500</v>
      </c>
      <c r="Q3184" s="130">
        <v>4</v>
      </c>
      <c r="R3184" s="450">
        <v>12</v>
      </c>
    </row>
    <row r="3185" spans="1:18" s="40" customFormat="1" x14ac:dyDescent="0.2">
      <c r="A3185" s="316" t="s">
        <v>4333</v>
      </c>
      <c r="B3185" s="295" t="s">
        <v>8075</v>
      </c>
      <c r="C3185" s="297" t="s">
        <v>153</v>
      </c>
      <c r="D3185" s="428" t="s">
        <v>3449</v>
      </c>
      <c r="E3185" s="439">
        <v>4500</v>
      </c>
      <c r="F3185" s="451">
        <v>73804829</v>
      </c>
      <c r="G3185" s="428" t="s">
        <v>4240</v>
      </c>
      <c r="H3185" s="297" t="s">
        <v>586</v>
      </c>
      <c r="I3185" s="297" t="s">
        <v>3452</v>
      </c>
      <c r="J3185" s="297" t="s">
        <v>318</v>
      </c>
      <c r="K3185" s="130"/>
      <c r="L3185" s="305">
        <v>6</v>
      </c>
      <c r="M3185" s="130">
        <v>27000</v>
      </c>
      <c r="N3185" s="130">
        <v>1</v>
      </c>
      <c r="O3185" s="130">
        <v>2</v>
      </c>
      <c r="P3185" s="130">
        <v>9000</v>
      </c>
      <c r="Q3185" s="130">
        <v>4</v>
      </c>
      <c r="R3185" s="450">
        <v>12</v>
      </c>
    </row>
    <row r="3186" spans="1:18" s="40" customFormat="1" x14ac:dyDescent="0.2">
      <c r="A3186" s="316" t="s">
        <v>4333</v>
      </c>
      <c r="B3186" s="295" t="s">
        <v>8075</v>
      </c>
      <c r="C3186" s="297" t="s">
        <v>153</v>
      </c>
      <c r="D3186" s="428" t="s">
        <v>3449</v>
      </c>
      <c r="E3186" s="439">
        <v>2000</v>
      </c>
      <c r="F3186" s="449" t="s">
        <v>4241</v>
      </c>
      <c r="G3186" s="297" t="s">
        <v>4242</v>
      </c>
      <c r="H3186" s="297" t="s">
        <v>590</v>
      </c>
      <c r="I3186" s="297" t="s">
        <v>3452</v>
      </c>
      <c r="J3186" s="297" t="s">
        <v>318</v>
      </c>
      <c r="K3186" s="130">
        <v>3</v>
      </c>
      <c r="L3186" s="305">
        <v>7</v>
      </c>
      <c r="M3186" s="130">
        <v>14000</v>
      </c>
      <c r="N3186" s="130">
        <v>5</v>
      </c>
      <c r="O3186" s="130">
        <v>8</v>
      </c>
      <c r="P3186" s="130">
        <v>16000</v>
      </c>
      <c r="Q3186" s="130">
        <v>4</v>
      </c>
      <c r="R3186" s="450">
        <v>12</v>
      </c>
    </row>
    <row r="3187" spans="1:18" s="40" customFormat="1" x14ac:dyDescent="0.2">
      <c r="A3187" s="316" t="s">
        <v>4333</v>
      </c>
      <c r="B3187" s="295" t="s">
        <v>8075</v>
      </c>
      <c r="C3187" s="297" t="s">
        <v>153</v>
      </c>
      <c r="D3187" s="428" t="s">
        <v>3449</v>
      </c>
      <c r="E3187" s="439">
        <v>1600</v>
      </c>
      <c r="F3187" s="449" t="s">
        <v>4243</v>
      </c>
      <c r="G3187" s="297" t="s">
        <v>4244</v>
      </c>
      <c r="H3187" s="297" t="s">
        <v>690</v>
      </c>
      <c r="I3187" s="297" t="s">
        <v>3452</v>
      </c>
      <c r="J3187" s="297" t="s">
        <v>318</v>
      </c>
      <c r="K3187" s="130">
        <v>2</v>
      </c>
      <c r="L3187" s="305">
        <v>12</v>
      </c>
      <c r="M3187" s="130">
        <v>19200</v>
      </c>
      <c r="N3187" s="130">
        <v>5</v>
      </c>
      <c r="O3187" s="130">
        <v>8</v>
      </c>
      <c r="P3187" s="130">
        <v>12800</v>
      </c>
      <c r="Q3187" s="130">
        <v>4</v>
      </c>
      <c r="R3187" s="450">
        <v>12</v>
      </c>
    </row>
    <row r="3188" spans="1:18" s="40" customFormat="1" x14ac:dyDescent="0.2">
      <c r="A3188" s="316" t="s">
        <v>4333</v>
      </c>
      <c r="B3188" s="295" t="s">
        <v>8075</v>
      </c>
      <c r="C3188" s="297" t="s">
        <v>153</v>
      </c>
      <c r="D3188" s="428" t="s">
        <v>3449</v>
      </c>
      <c r="E3188" s="439">
        <v>1800</v>
      </c>
      <c r="F3188" s="449">
        <v>41794497</v>
      </c>
      <c r="G3188" s="297" t="s">
        <v>3127</v>
      </c>
      <c r="H3188" s="297" t="s">
        <v>586</v>
      </c>
      <c r="I3188" s="297" t="s">
        <v>3452</v>
      </c>
      <c r="J3188" s="297" t="s">
        <v>318</v>
      </c>
      <c r="K3188" s="130"/>
      <c r="L3188" s="305">
        <v>2</v>
      </c>
      <c r="M3188" s="130">
        <v>5300</v>
      </c>
      <c r="N3188" s="130"/>
      <c r="O3188" s="130"/>
      <c r="P3188" s="130"/>
      <c r="Q3188" s="130"/>
      <c r="R3188" s="450"/>
    </row>
    <row r="3189" spans="1:18" s="40" customFormat="1" x14ac:dyDescent="0.2">
      <c r="A3189" s="316" t="s">
        <v>4333</v>
      </c>
      <c r="B3189" s="295" t="s">
        <v>8075</v>
      </c>
      <c r="C3189" s="297" t="s">
        <v>153</v>
      </c>
      <c r="D3189" s="428" t="s">
        <v>3449</v>
      </c>
      <c r="E3189" s="439">
        <v>1200</v>
      </c>
      <c r="F3189" s="449" t="s">
        <v>4245</v>
      </c>
      <c r="G3189" s="297" t="s">
        <v>4246</v>
      </c>
      <c r="H3189" s="297" t="s">
        <v>579</v>
      </c>
      <c r="I3189" s="297" t="s">
        <v>3452</v>
      </c>
      <c r="J3189" s="297" t="s">
        <v>318</v>
      </c>
      <c r="K3189" s="130">
        <v>2</v>
      </c>
      <c r="L3189" s="305">
        <v>12</v>
      </c>
      <c r="M3189" s="130">
        <v>14400</v>
      </c>
      <c r="N3189" s="130">
        <v>5</v>
      </c>
      <c r="O3189" s="130">
        <v>8</v>
      </c>
      <c r="P3189" s="130">
        <v>9600</v>
      </c>
      <c r="Q3189" s="130">
        <v>4</v>
      </c>
      <c r="R3189" s="450">
        <v>12</v>
      </c>
    </row>
    <row r="3190" spans="1:18" s="40" customFormat="1" x14ac:dyDescent="0.2">
      <c r="A3190" s="316" t="s">
        <v>4333</v>
      </c>
      <c r="B3190" s="295" t="s">
        <v>8075</v>
      </c>
      <c r="C3190" s="297" t="s">
        <v>153</v>
      </c>
      <c r="D3190" s="428" t="s">
        <v>3446</v>
      </c>
      <c r="E3190" s="439">
        <v>2200</v>
      </c>
      <c r="F3190" s="449" t="s">
        <v>4247</v>
      </c>
      <c r="G3190" s="297" t="s">
        <v>4248</v>
      </c>
      <c r="H3190" s="297" t="s">
        <v>586</v>
      </c>
      <c r="I3190" s="297" t="s">
        <v>3452</v>
      </c>
      <c r="J3190" s="297" t="s">
        <v>318</v>
      </c>
      <c r="K3190" s="130"/>
      <c r="L3190" s="305">
        <v>4</v>
      </c>
      <c r="M3190" s="130">
        <v>8800</v>
      </c>
      <c r="N3190" s="130"/>
      <c r="O3190" s="130"/>
      <c r="P3190" s="130"/>
      <c r="Q3190" s="130"/>
      <c r="R3190" s="450"/>
    </row>
    <row r="3191" spans="1:18" s="40" customFormat="1" x14ac:dyDescent="0.2">
      <c r="A3191" s="316" t="s">
        <v>4333</v>
      </c>
      <c r="B3191" s="295" t="s">
        <v>8075</v>
      </c>
      <c r="C3191" s="297" t="s">
        <v>153</v>
      </c>
      <c r="D3191" s="428" t="s">
        <v>3449</v>
      </c>
      <c r="E3191" s="439">
        <v>6000</v>
      </c>
      <c r="F3191" s="449">
        <v>62070766</v>
      </c>
      <c r="G3191" s="297" t="s">
        <v>4249</v>
      </c>
      <c r="H3191" s="297" t="s">
        <v>586</v>
      </c>
      <c r="I3191" s="297" t="s">
        <v>3452</v>
      </c>
      <c r="J3191" s="297" t="s">
        <v>318</v>
      </c>
      <c r="K3191" s="130"/>
      <c r="L3191" s="305"/>
      <c r="M3191" s="130"/>
      <c r="N3191" s="130">
        <v>1</v>
      </c>
      <c r="O3191" s="130">
        <v>2</v>
      </c>
      <c r="P3191" s="130">
        <v>12000</v>
      </c>
      <c r="Q3191" s="130">
        <v>4</v>
      </c>
      <c r="R3191" s="450">
        <v>12</v>
      </c>
    </row>
    <row r="3192" spans="1:18" s="40" customFormat="1" x14ac:dyDescent="0.2">
      <c r="A3192" s="316" t="s">
        <v>4333</v>
      </c>
      <c r="B3192" s="295" t="s">
        <v>8075</v>
      </c>
      <c r="C3192" s="297" t="s">
        <v>153</v>
      </c>
      <c r="D3192" s="428" t="s">
        <v>3449</v>
      </c>
      <c r="E3192" s="439">
        <v>9000</v>
      </c>
      <c r="F3192" s="449">
        <v>70494282</v>
      </c>
      <c r="G3192" s="297" t="s">
        <v>4250</v>
      </c>
      <c r="H3192" s="297" t="s">
        <v>682</v>
      </c>
      <c r="I3192" s="297" t="s">
        <v>3452</v>
      </c>
      <c r="J3192" s="297" t="s">
        <v>318</v>
      </c>
      <c r="K3192" s="130"/>
      <c r="L3192" s="305"/>
      <c r="M3192" s="130"/>
      <c r="N3192" s="130">
        <v>3</v>
      </c>
      <c r="O3192" s="130">
        <v>6</v>
      </c>
      <c r="P3192" s="130">
        <v>54000</v>
      </c>
      <c r="Q3192" s="130">
        <v>4</v>
      </c>
      <c r="R3192" s="450">
        <v>12</v>
      </c>
    </row>
    <row r="3193" spans="1:18" s="40" customFormat="1" x14ac:dyDescent="0.2">
      <c r="A3193" s="316" t="s">
        <v>4333</v>
      </c>
      <c r="B3193" s="295" t="s">
        <v>8075</v>
      </c>
      <c r="C3193" s="297" t="s">
        <v>153</v>
      </c>
      <c r="D3193" s="428" t="s">
        <v>3449</v>
      </c>
      <c r="E3193" s="439">
        <v>3300</v>
      </c>
      <c r="F3193" s="449" t="s">
        <v>4251</v>
      </c>
      <c r="G3193" s="297" t="s">
        <v>4252</v>
      </c>
      <c r="H3193" s="297" t="s">
        <v>579</v>
      </c>
      <c r="I3193" s="297" t="s">
        <v>334</v>
      </c>
      <c r="J3193" s="297" t="s">
        <v>318</v>
      </c>
      <c r="K3193" s="130">
        <v>1</v>
      </c>
      <c r="L3193" s="305">
        <v>3</v>
      </c>
      <c r="M3193" s="132">
        <v>9900</v>
      </c>
      <c r="N3193" s="130">
        <v>5</v>
      </c>
      <c r="O3193" s="130">
        <v>8</v>
      </c>
      <c r="P3193" s="130">
        <v>26400</v>
      </c>
      <c r="Q3193" s="130">
        <v>4</v>
      </c>
      <c r="R3193" s="450">
        <v>12</v>
      </c>
    </row>
    <row r="3194" spans="1:18" s="40" customFormat="1" x14ac:dyDescent="0.2">
      <c r="A3194" s="316" t="s">
        <v>4333</v>
      </c>
      <c r="B3194" s="295" t="s">
        <v>8075</v>
      </c>
      <c r="C3194" s="297" t="s">
        <v>153</v>
      </c>
      <c r="D3194" s="428" t="s">
        <v>3449</v>
      </c>
      <c r="E3194" s="439">
        <v>2000</v>
      </c>
      <c r="F3194" s="449" t="s">
        <v>4253</v>
      </c>
      <c r="G3194" s="297" t="s">
        <v>4254</v>
      </c>
      <c r="H3194" s="297" t="s">
        <v>579</v>
      </c>
      <c r="I3194" s="297" t="s">
        <v>3452</v>
      </c>
      <c r="J3194" s="297" t="s">
        <v>318</v>
      </c>
      <c r="K3194" s="130">
        <v>4</v>
      </c>
      <c r="L3194" s="305">
        <v>12</v>
      </c>
      <c r="M3194" s="130">
        <v>24000</v>
      </c>
      <c r="N3194" s="130">
        <v>5</v>
      </c>
      <c r="O3194" s="130">
        <v>8</v>
      </c>
      <c r="P3194" s="130">
        <v>16000</v>
      </c>
      <c r="Q3194" s="130">
        <v>4</v>
      </c>
      <c r="R3194" s="450">
        <v>12</v>
      </c>
    </row>
    <row r="3195" spans="1:18" s="40" customFormat="1" x14ac:dyDescent="0.2">
      <c r="A3195" s="316" t="s">
        <v>4333</v>
      </c>
      <c r="B3195" s="295" t="s">
        <v>8075</v>
      </c>
      <c r="C3195" s="297" t="s">
        <v>153</v>
      </c>
      <c r="D3195" s="428" t="s">
        <v>3446</v>
      </c>
      <c r="E3195" s="439">
        <v>1300</v>
      </c>
      <c r="F3195" s="449" t="s">
        <v>4255</v>
      </c>
      <c r="G3195" s="297" t="s">
        <v>4256</v>
      </c>
      <c r="H3195" s="297" t="s">
        <v>2085</v>
      </c>
      <c r="I3195" s="297" t="s">
        <v>334</v>
      </c>
      <c r="J3195" s="297" t="s">
        <v>318</v>
      </c>
      <c r="K3195" s="130">
        <v>2</v>
      </c>
      <c r="L3195" s="305">
        <v>12</v>
      </c>
      <c r="M3195" s="130">
        <v>15600</v>
      </c>
      <c r="N3195" s="130">
        <v>5</v>
      </c>
      <c r="O3195" s="130">
        <v>8</v>
      </c>
      <c r="P3195" s="130">
        <v>10400</v>
      </c>
      <c r="Q3195" s="130">
        <v>4</v>
      </c>
      <c r="R3195" s="450">
        <v>12</v>
      </c>
    </row>
    <row r="3196" spans="1:18" s="40" customFormat="1" x14ac:dyDescent="0.2">
      <c r="A3196" s="316" t="s">
        <v>4333</v>
      </c>
      <c r="B3196" s="295" t="s">
        <v>8075</v>
      </c>
      <c r="C3196" s="297" t="s">
        <v>153</v>
      </c>
      <c r="D3196" s="428" t="s">
        <v>3449</v>
      </c>
      <c r="E3196" s="439">
        <v>6500</v>
      </c>
      <c r="F3196" s="449">
        <v>41913346</v>
      </c>
      <c r="G3196" s="297" t="s">
        <v>4257</v>
      </c>
      <c r="H3196" s="297" t="s">
        <v>682</v>
      </c>
      <c r="I3196" s="297" t="s">
        <v>3452</v>
      </c>
      <c r="J3196" s="297" t="s">
        <v>318</v>
      </c>
      <c r="K3196" s="130">
        <v>2</v>
      </c>
      <c r="L3196" s="305">
        <v>6</v>
      </c>
      <c r="M3196" s="130">
        <v>39000</v>
      </c>
      <c r="N3196" s="130">
        <v>5</v>
      </c>
      <c r="O3196" s="130">
        <v>8</v>
      </c>
      <c r="P3196" s="130">
        <v>52000</v>
      </c>
      <c r="Q3196" s="130">
        <v>4</v>
      </c>
      <c r="R3196" s="450">
        <v>12</v>
      </c>
    </row>
    <row r="3197" spans="1:18" s="40" customFormat="1" x14ac:dyDescent="0.2">
      <c r="A3197" s="316" t="s">
        <v>4333</v>
      </c>
      <c r="B3197" s="295" t="s">
        <v>8075</v>
      </c>
      <c r="C3197" s="297" t="s">
        <v>153</v>
      </c>
      <c r="D3197" s="428" t="s">
        <v>3449</v>
      </c>
      <c r="E3197" s="439">
        <v>2200</v>
      </c>
      <c r="F3197" s="449" t="s">
        <v>4258</v>
      </c>
      <c r="G3197" s="297" t="s">
        <v>4259</v>
      </c>
      <c r="H3197" s="297" t="s">
        <v>590</v>
      </c>
      <c r="I3197" s="297" t="s">
        <v>3452</v>
      </c>
      <c r="J3197" s="297" t="s">
        <v>318</v>
      </c>
      <c r="K3197" s="130"/>
      <c r="L3197" s="305">
        <v>9</v>
      </c>
      <c r="M3197" s="130">
        <v>26300</v>
      </c>
      <c r="N3197" s="130"/>
      <c r="O3197" s="130"/>
      <c r="P3197" s="130"/>
      <c r="Q3197" s="130"/>
      <c r="R3197" s="450"/>
    </row>
    <row r="3198" spans="1:18" s="40" customFormat="1" x14ac:dyDescent="0.2">
      <c r="A3198" s="316" t="s">
        <v>4333</v>
      </c>
      <c r="B3198" s="295" t="s">
        <v>8075</v>
      </c>
      <c r="C3198" s="297" t="s">
        <v>153</v>
      </c>
      <c r="D3198" s="428" t="s">
        <v>3446</v>
      </c>
      <c r="E3198" s="439">
        <v>930</v>
      </c>
      <c r="F3198" s="449" t="s">
        <v>4260</v>
      </c>
      <c r="G3198" s="297" t="s">
        <v>4261</v>
      </c>
      <c r="H3198" s="297" t="s">
        <v>1647</v>
      </c>
      <c r="I3198" s="297"/>
      <c r="J3198" s="297"/>
      <c r="K3198" s="130">
        <v>2</v>
      </c>
      <c r="L3198" s="305">
        <v>12</v>
      </c>
      <c r="M3198" s="130">
        <v>11160</v>
      </c>
      <c r="N3198" s="130">
        <v>5</v>
      </c>
      <c r="O3198" s="130">
        <v>8</v>
      </c>
      <c r="P3198" s="130">
        <v>7440</v>
      </c>
      <c r="Q3198" s="130">
        <v>4</v>
      </c>
      <c r="R3198" s="450">
        <v>12</v>
      </c>
    </row>
    <row r="3199" spans="1:18" s="40" customFormat="1" x14ac:dyDescent="0.2">
      <c r="A3199" s="316" t="s">
        <v>4333</v>
      </c>
      <c r="B3199" s="295" t="s">
        <v>8075</v>
      </c>
      <c r="C3199" s="297" t="s">
        <v>153</v>
      </c>
      <c r="D3199" s="428" t="s">
        <v>3449</v>
      </c>
      <c r="E3199" s="439">
        <v>4500</v>
      </c>
      <c r="F3199" s="449">
        <v>44038880</v>
      </c>
      <c r="G3199" s="297" t="s">
        <v>4262</v>
      </c>
      <c r="H3199" s="297" t="s">
        <v>586</v>
      </c>
      <c r="I3199" s="297" t="s">
        <v>3452</v>
      </c>
      <c r="J3199" s="297" t="s">
        <v>318</v>
      </c>
      <c r="K3199" s="130"/>
      <c r="L3199" s="305"/>
      <c r="M3199" s="130"/>
      <c r="N3199" s="130">
        <v>1</v>
      </c>
      <c r="O3199" s="130">
        <v>2</v>
      </c>
      <c r="P3199" s="130">
        <v>9000</v>
      </c>
      <c r="Q3199" s="130">
        <v>4</v>
      </c>
      <c r="R3199" s="450">
        <v>12</v>
      </c>
    </row>
    <row r="3200" spans="1:18" s="40" customFormat="1" x14ac:dyDescent="0.2">
      <c r="A3200" s="316" t="s">
        <v>4333</v>
      </c>
      <c r="B3200" s="295" t="s">
        <v>8075</v>
      </c>
      <c r="C3200" s="297" t="s">
        <v>153</v>
      </c>
      <c r="D3200" s="428" t="s">
        <v>3449</v>
      </c>
      <c r="E3200" s="439">
        <v>3500</v>
      </c>
      <c r="F3200" s="451" t="s">
        <v>4263</v>
      </c>
      <c r="G3200" s="428" t="s">
        <v>4264</v>
      </c>
      <c r="H3200" s="297" t="s">
        <v>2088</v>
      </c>
      <c r="I3200" s="297" t="s">
        <v>3452</v>
      </c>
      <c r="J3200" s="297" t="s">
        <v>318</v>
      </c>
      <c r="K3200" s="130">
        <v>4</v>
      </c>
      <c r="L3200" s="305">
        <v>10</v>
      </c>
      <c r="M3200" s="130">
        <v>35000</v>
      </c>
      <c r="N3200" s="130">
        <v>5</v>
      </c>
      <c r="O3200" s="130">
        <v>8</v>
      </c>
      <c r="P3200" s="130">
        <v>30500</v>
      </c>
      <c r="Q3200" s="130">
        <v>4</v>
      </c>
      <c r="R3200" s="450">
        <v>12</v>
      </c>
    </row>
    <row r="3201" spans="1:18" s="40" customFormat="1" x14ac:dyDescent="0.2">
      <c r="A3201" s="316" t="s">
        <v>4333</v>
      </c>
      <c r="B3201" s="295" t="s">
        <v>8075</v>
      </c>
      <c r="C3201" s="297" t="s">
        <v>153</v>
      </c>
      <c r="D3201" s="428" t="s">
        <v>3449</v>
      </c>
      <c r="E3201" s="439">
        <v>1800</v>
      </c>
      <c r="F3201" s="449">
        <v>31190033</v>
      </c>
      <c r="G3201" s="297" t="s">
        <v>4265</v>
      </c>
      <c r="H3201" s="297" t="s">
        <v>590</v>
      </c>
      <c r="I3201" s="297"/>
      <c r="J3201" s="297"/>
      <c r="K3201" s="130"/>
      <c r="L3201" s="305"/>
      <c r="M3201" s="130"/>
      <c r="N3201" s="130">
        <v>5</v>
      </c>
      <c r="O3201" s="130">
        <v>8</v>
      </c>
      <c r="P3201" s="130">
        <v>14400</v>
      </c>
      <c r="Q3201" s="130">
        <v>4</v>
      </c>
      <c r="R3201" s="450">
        <v>12</v>
      </c>
    </row>
    <row r="3202" spans="1:18" s="40" customFormat="1" x14ac:dyDescent="0.2">
      <c r="A3202" s="316" t="s">
        <v>4333</v>
      </c>
      <c r="B3202" s="295" t="s">
        <v>8075</v>
      </c>
      <c r="C3202" s="297" t="s">
        <v>153</v>
      </c>
      <c r="D3202" s="428" t="s">
        <v>3449</v>
      </c>
      <c r="E3202" s="439">
        <v>3500</v>
      </c>
      <c r="F3202" s="449">
        <v>43744500</v>
      </c>
      <c r="G3202" s="297" t="s">
        <v>4266</v>
      </c>
      <c r="H3202" s="297" t="s">
        <v>679</v>
      </c>
      <c r="I3202" s="297" t="s">
        <v>3452</v>
      </c>
      <c r="J3202" s="297" t="s">
        <v>318</v>
      </c>
      <c r="K3202" s="130"/>
      <c r="L3202" s="305"/>
      <c r="M3202" s="130"/>
      <c r="N3202" s="130">
        <v>2</v>
      </c>
      <c r="O3202" s="130">
        <v>4</v>
      </c>
      <c r="P3202" s="130">
        <v>14000</v>
      </c>
      <c r="Q3202" s="130">
        <v>4</v>
      </c>
      <c r="R3202" s="450">
        <v>12</v>
      </c>
    </row>
    <row r="3203" spans="1:18" s="40" customFormat="1" x14ac:dyDescent="0.2">
      <c r="A3203" s="316" t="s">
        <v>4333</v>
      </c>
      <c r="B3203" s="295" t="s">
        <v>8075</v>
      </c>
      <c r="C3203" s="297" t="s">
        <v>153</v>
      </c>
      <c r="D3203" s="428" t="s">
        <v>3446</v>
      </c>
      <c r="E3203" s="439">
        <v>1600</v>
      </c>
      <c r="F3203" s="449" t="s">
        <v>4267</v>
      </c>
      <c r="G3203" s="297" t="s">
        <v>4268</v>
      </c>
      <c r="H3203" s="297" t="s">
        <v>586</v>
      </c>
      <c r="I3203" s="297" t="s">
        <v>3452</v>
      </c>
      <c r="J3203" s="297" t="s">
        <v>318</v>
      </c>
      <c r="K3203" s="130">
        <v>2</v>
      </c>
      <c r="L3203" s="305">
        <v>12</v>
      </c>
      <c r="M3203" s="130">
        <v>19200</v>
      </c>
      <c r="N3203" s="130">
        <v>5</v>
      </c>
      <c r="O3203" s="130">
        <v>8</v>
      </c>
      <c r="P3203" s="130">
        <v>12800</v>
      </c>
      <c r="Q3203" s="130">
        <v>4</v>
      </c>
      <c r="R3203" s="450">
        <v>12</v>
      </c>
    </row>
    <row r="3204" spans="1:18" s="40" customFormat="1" x14ac:dyDescent="0.2">
      <c r="A3204" s="316" t="s">
        <v>4333</v>
      </c>
      <c r="B3204" s="295" t="s">
        <v>8075</v>
      </c>
      <c r="C3204" s="297" t="s">
        <v>153</v>
      </c>
      <c r="D3204" s="428" t="s">
        <v>3449</v>
      </c>
      <c r="E3204" s="439">
        <v>6500</v>
      </c>
      <c r="F3204" s="451">
        <v>72845840</v>
      </c>
      <c r="G3204" s="428" t="s">
        <v>4269</v>
      </c>
      <c r="H3204" s="297" t="s">
        <v>682</v>
      </c>
      <c r="I3204" s="297" t="s">
        <v>3452</v>
      </c>
      <c r="J3204" s="297" t="s">
        <v>318</v>
      </c>
      <c r="K3204" s="130">
        <v>2</v>
      </c>
      <c r="L3204" s="305">
        <v>6</v>
      </c>
      <c r="M3204" s="130">
        <v>39000</v>
      </c>
      <c r="N3204" s="130">
        <v>2</v>
      </c>
      <c r="O3204" s="130">
        <v>4</v>
      </c>
      <c r="P3204" s="130">
        <v>26000</v>
      </c>
      <c r="Q3204" s="130">
        <v>4</v>
      </c>
      <c r="R3204" s="450">
        <v>12</v>
      </c>
    </row>
    <row r="3205" spans="1:18" s="40" customFormat="1" x14ac:dyDescent="0.2">
      <c r="A3205" s="316" t="s">
        <v>4333</v>
      </c>
      <c r="B3205" s="295" t="s">
        <v>8075</v>
      </c>
      <c r="C3205" s="297" t="s">
        <v>153</v>
      </c>
      <c r="D3205" s="428" t="s">
        <v>3446</v>
      </c>
      <c r="E3205" s="439">
        <v>1300</v>
      </c>
      <c r="F3205" s="449" t="s">
        <v>4270</v>
      </c>
      <c r="G3205" s="297" t="s">
        <v>4271</v>
      </c>
      <c r="H3205" s="297" t="s">
        <v>2085</v>
      </c>
      <c r="I3205" s="297" t="s">
        <v>334</v>
      </c>
      <c r="J3205" s="297" t="s">
        <v>318</v>
      </c>
      <c r="K3205" s="130">
        <v>2</v>
      </c>
      <c r="L3205" s="305">
        <v>12</v>
      </c>
      <c r="M3205" s="130">
        <v>15600</v>
      </c>
      <c r="N3205" s="130">
        <v>5</v>
      </c>
      <c r="O3205" s="130">
        <v>8</v>
      </c>
      <c r="P3205" s="130">
        <v>10400</v>
      </c>
      <c r="Q3205" s="130">
        <v>4</v>
      </c>
      <c r="R3205" s="450">
        <v>12</v>
      </c>
    </row>
    <row r="3206" spans="1:18" s="40" customFormat="1" x14ac:dyDescent="0.2">
      <c r="A3206" s="316" t="s">
        <v>4333</v>
      </c>
      <c r="B3206" s="295" t="s">
        <v>8075</v>
      </c>
      <c r="C3206" s="297" t="s">
        <v>153</v>
      </c>
      <c r="D3206" s="428" t="s">
        <v>3449</v>
      </c>
      <c r="E3206" s="439">
        <v>930</v>
      </c>
      <c r="F3206" s="449" t="s">
        <v>4272</v>
      </c>
      <c r="G3206" s="297" t="s">
        <v>4273</v>
      </c>
      <c r="H3206" s="297" t="s">
        <v>579</v>
      </c>
      <c r="I3206" s="297"/>
      <c r="J3206" s="297"/>
      <c r="K3206" s="130"/>
      <c r="L3206" s="305">
        <v>11</v>
      </c>
      <c r="M3206" s="130">
        <v>28330</v>
      </c>
      <c r="N3206" s="130">
        <v>5</v>
      </c>
      <c r="O3206" s="130">
        <v>8</v>
      </c>
      <c r="P3206" s="130">
        <v>26400</v>
      </c>
      <c r="Q3206" s="130">
        <v>4</v>
      </c>
      <c r="R3206" s="450">
        <v>12</v>
      </c>
    </row>
    <row r="3207" spans="1:18" s="40" customFormat="1" x14ac:dyDescent="0.2">
      <c r="A3207" s="316" t="s">
        <v>4333</v>
      </c>
      <c r="B3207" s="295" t="s">
        <v>8075</v>
      </c>
      <c r="C3207" s="297" t="s">
        <v>153</v>
      </c>
      <c r="D3207" s="428" t="s">
        <v>3449</v>
      </c>
      <c r="E3207" s="439">
        <v>2800</v>
      </c>
      <c r="F3207" s="449" t="s">
        <v>4274</v>
      </c>
      <c r="G3207" s="297" t="s">
        <v>4275</v>
      </c>
      <c r="H3207" s="297" t="s">
        <v>679</v>
      </c>
      <c r="I3207" s="297" t="s">
        <v>3452</v>
      </c>
      <c r="J3207" s="297" t="s">
        <v>318</v>
      </c>
      <c r="K3207" s="130"/>
      <c r="L3207" s="305">
        <v>6</v>
      </c>
      <c r="M3207" s="130">
        <v>16800</v>
      </c>
      <c r="N3207" s="130"/>
      <c r="O3207" s="130"/>
      <c r="P3207" s="130"/>
      <c r="Q3207" s="130"/>
      <c r="R3207" s="450"/>
    </row>
    <row r="3208" spans="1:18" s="40" customFormat="1" x14ac:dyDescent="0.2">
      <c r="A3208" s="316" t="s">
        <v>4333</v>
      </c>
      <c r="B3208" s="295" t="s">
        <v>8075</v>
      </c>
      <c r="C3208" s="297" t="s">
        <v>153</v>
      </c>
      <c r="D3208" s="428" t="s">
        <v>3449</v>
      </c>
      <c r="E3208" s="439">
        <v>6500</v>
      </c>
      <c r="F3208" s="451" t="s">
        <v>4276</v>
      </c>
      <c r="G3208" s="428" t="s">
        <v>3424</v>
      </c>
      <c r="H3208" s="297" t="s">
        <v>682</v>
      </c>
      <c r="I3208" s="297" t="s">
        <v>3452</v>
      </c>
      <c r="J3208" s="297" t="s">
        <v>318</v>
      </c>
      <c r="K3208" s="130">
        <v>2</v>
      </c>
      <c r="L3208" s="305">
        <v>5</v>
      </c>
      <c r="M3208" s="130">
        <v>32500</v>
      </c>
      <c r="N3208" s="130"/>
      <c r="O3208" s="130"/>
      <c r="P3208" s="130"/>
      <c r="Q3208" s="130"/>
      <c r="R3208" s="450"/>
    </row>
    <row r="3209" spans="1:18" s="40" customFormat="1" x14ac:dyDescent="0.2">
      <c r="A3209" s="316" t="s">
        <v>4333</v>
      </c>
      <c r="B3209" s="295" t="s">
        <v>8075</v>
      </c>
      <c r="C3209" s="297" t="s">
        <v>153</v>
      </c>
      <c r="D3209" s="428" t="s">
        <v>3446</v>
      </c>
      <c r="E3209" s="439">
        <v>1800</v>
      </c>
      <c r="F3209" s="449" t="s">
        <v>4277</v>
      </c>
      <c r="G3209" s="297" t="s">
        <v>4278</v>
      </c>
      <c r="H3209" s="297" t="s">
        <v>4279</v>
      </c>
      <c r="I3209" s="297" t="s">
        <v>334</v>
      </c>
      <c r="J3209" s="297" t="s">
        <v>318</v>
      </c>
      <c r="K3209" s="130">
        <v>2</v>
      </c>
      <c r="L3209" s="305">
        <v>12</v>
      </c>
      <c r="M3209" s="130">
        <v>21600</v>
      </c>
      <c r="N3209" s="130">
        <v>5</v>
      </c>
      <c r="O3209" s="130">
        <v>8</v>
      </c>
      <c r="P3209" s="130">
        <v>14400</v>
      </c>
      <c r="Q3209" s="130">
        <v>4</v>
      </c>
      <c r="R3209" s="450">
        <v>12</v>
      </c>
    </row>
    <row r="3210" spans="1:18" s="40" customFormat="1" x14ac:dyDescent="0.2">
      <c r="A3210" s="316" t="s">
        <v>4333</v>
      </c>
      <c r="B3210" s="295" t="s">
        <v>8075</v>
      </c>
      <c r="C3210" s="297" t="s">
        <v>153</v>
      </c>
      <c r="D3210" s="428" t="s">
        <v>3449</v>
      </c>
      <c r="E3210" s="439">
        <v>2500</v>
      </c>
      <c r="F3210" s="449" t="s">
        <v>4280</v>
      </c>
      <c r="G3210" s="297" t="s">
        <v>4281</v>
      </c>
      <c r="H3210" s="297" t="s">
        <v>579</v>
      </c>
      <c r="I3210" s="297"/>
      <c r="J3210" s="297"/>
      <c r="K3210" s="130"/>
      <c r="L3210" s="305"/>
      <c r="M3210" s="130"/>
      <c r="N3210" s="130">
        <v>5</v>
      </c>
      <c r="O3210" s="130">
        <v>8</v>
      </c>
      <c r="P3210" s="130">
        <v>20000</v>
      </c>
      <c r="Q3210" s="130">
        <v>4</v>
      </c>
      <c r="R3210" s="450">
        <v>12</v>
      </c>
    </row>
    <row r="3211" spans="1:18" s="40" customFormat="1" x14ac:dyDescent="0.2">
      <c r="A3211" s="316" t="s">
        <v>4333</v>
      </c>
      <c r="B3211" s="295" t="s">
        <v>8075</v>
      </c>
      <c r="C3211" s="297" t="s">
        <v>153</v>
      </c>
      <c r="D3211" s="428" t="s">
        <v>3449</v>
      </c>
      <c r="E3211" s="439">
        <v>1100</v>
      </c>
      <c r="F3211" s="449" t="s">
        <v>4282</v>
      </c>
      <c r="G3211" s="297" t="s">
        <v>4283</v>
      </c>
      <c r="H3211" s="297" t="s">
        <v>821</v>
      </c>
      <c r="I3211" s="297" t="s">
        <v>3452</v>
      </c>
      <c r="J3211" s="297" t="s">
        <v>318</v>
      </c>
      <c r="K3211" s="130">
        <v>2</v>
      </c>
      <c r="L3211" s="305">
        <v>12</v>
      </c>
      <c r="M3211" s="130">
        <v>27200</v>
      </c>
      <c r="N3211" s="130"/>
      <c r="O3211" s="130"/>
      <c r="P3211" s="130"/>
      <c r="Q3211" s="130"/>
      <c r="R3211" s="450"/>
    </row>
    <row r="3212" spans="1:18" s="40" customFormat="1" x14ac:dyDescent="0.2">
      <c r="A3212" s="316" t="s">
        <v>4333</v>
      </c>
      <c r="B3212" s="295" t="s">
        <v>8075</v>
      </c>
      <c r="C3212" s="297" t="s">
        <v>153</v>
      </c>
      <c r="D3212" s="428" t="s">
        <v>3446</v>
      </c>
      <c r="E3212" s="439">
        <v>1300</v>
      </c>
      <c r="F3212" s="449" t="s">
        <v>4284</v>
      </c>
      <c r="G3212" s="297" t="s">
        <v>4285</v>
      </c>
      <c r="H3212" s="297" t="s">
        <v>1425</v>
      </c>
      <c r="I3212" s="297"/>
      <c r="J3212" s="297"/>
      <c r="K3212" s="130">
        <v>2</v>
      </c>
      <c r="L3212" s="305">
        <v>12</v>
      </c>
      <c r="M3212" s="130">
        <v>14400</v>
      </c>
      <c r="N3212" s="130">
        <v>5</v>
      </c>
      <c r="O3212" s="130">
        <v>8</v>
      </c>
      <c r="P3212" s="130">
        <v>10400</v>
      </c>
      <c r="Q3212" s="130">
        <v>4</v>
      </c>
      <c r="R3212" s="450">
        <v>12</v>
      </c>
    </row>
    <row r="3213" spans="1:18" s="40" customFormat="1" x14ac:dyDescent="0.2">
      <c r="A3213" s="316" t="s">
        <v>4333</v>
      </c>
      <c r="B3213" s="295" t="s">
        <v>8075</v>
      </c>
      <c r="C3213" s="297" t="s">
        <v>153</v>
      </c>
      <c r="D3213" s="428" t="s">
        <v>3449</v>
      </c>
      <c r="E3213" s="439">
        <v>5300</v>
      </c>
      <c r="F3213" s="449" t="s">
        <v>4286</v>
      </c>
      <c r="G3213" s="297" t="s">
        <v>4287</v>
      </c>
      <c r="H3213" s="297" t="s">
        <v>682</v>
      </c>
      <c r="I3213" s="297" t="s">
        <v>3452</v>
      </c>
      <c r="J3213" s="297" t="s">
        <v>318</v>
      </c>
      <c r="K3213" s="130">
        <v>2</v>
      </c>
      <c r="L3213" s="305">
        <v>12</v>
      </c>
      <c r="M3213" s="130">
        <v>75600</v>
      </c>
      <c r="N3213" s="130">
        <v>5</v>
      </c>
      <c r="O3213" s="130">
        <v>8</v>
      </c>
      <c r="P3213" s="130">
        <v>52000</v>
      </c>
      <c r="Q3213" s="130">
        <v>4</v>
      </c>
      <c r="R3213" s="450">
        <v>12</v>
      </c>
    </row>
    <row r="3214" spans="1:18" s="40" customFormat="1" x14ac:dyDescent="0.2">
      <c r="A3214" s="316" t="s">
        <v>4333</v>
      </c>
      <c r="B3214" s="295" t="s">
        <v>8075</v>
      </c>
      <c r="C3214" s="297" t="s">
        <v>153</v>
      </c>
      <c r="D3214" s="428" t="s">
        <v>3449</v>
      </c>
      <c r="E3214" s="439">
        <v>2000</v>
      </c>
      <c r="F3214" s="449" t="s">
        <v>4288</v>
      </c>
      <c r="G3214" s="297" t="s">
        <v>4289</v>
      </c>
      <c r="H3214" s="297" t="s">
        <v>648</v>
      </c>
      <c r="I3214" s="297"/>
      <c r="J3214" s="297"/>
      <c r="K3214" s="130"/>
      <c r="L3214" s="305"/>
      <c r="M3214" s="130"/>
      <c r="N3214" s="130">
        <v>5</v>
      </c>
      <c r="O3214" s="130">
        <v>8</v>
      </c>
      <c r="P3214" s="130">
        <v>16000</v>
      </c>
      <c r="Q3214" s="130">
        <v>4</v>
      </c>
      <c r="R3214" s="450">
        <v>12</v>
      </c>
    </row>
    <row r="3215" spans="1:18" s="40" customFormat="1" x14ac:dyDescent="0.2">
      <c r="A3215" s="316" t="s">
        <v>4333</v>
      </c>
      <c r="B3215" s="295" t="s">
        <v>8075</v>
      </c>
      <c r="C3215" s="297" t="s">
        <v>153</v>
      </c>
      <c r="D3215" s="428" t="s">
        <v>3449</v>
      </c>
      <c r="E3215" s="439">
        <v>4500</v>
      </c>
      <c r="F3215" s="451">
        <v>74143899</v>
      </c>
      <c r="G3215" s="428" t="s">
        <v>4290</v>
      </c>
      <c r="H3215" s="297" t="s">
        <v>586</v>
      </c>
      <c r="I3215" s="297" t="s">
        <v>3452</v>
      </c>
      <c r="J3215" s="297" t="s">
        <v>318</v>
      </c>
      <c r="K3215" s="130"/>
      <c r="L3215" s="305">
        <v>7</v>
      </c>
      <c r="M3215" s="130">
        <v>31500</v>
      </c>
      <c r="N3215" s="130">
        <v>1</v>
      </c>
      <c r="O3215" s="130">
        <v>2</v>
      </c>
      <c r="P3215" s="130">
        <v>9000</v>
      </c>
      <c r="Q3215" s="130">
        <v>4</v>
      </c>
      <c r="R3215" s="450">
        <v>12</v>
      </c>
    </row>
    <row r="3216" spans="1:18" s="40" customFormat="1" x14ac:dyDescent="0.2">
      <c r="A3216" s="316" t="s">
        <v>4333</v>
      </c>
      <c r="B3216" s="295" t="s">
        <v>8075</v>
      </c>
      <c r="C3216" s="297" t="s">
        <v>153</v>
      </c>
      <c r="D3216" s="428" t="s">
        <v>3449</v>
      </c>
      <c r="E3216" s="439">
        <v>6500</v>
      </c>
      <c r="F3216" s="449">
        <v>74021094</v>
      </c>
      <c r="G3216" s="297" t="s">
        <v>4291</v>
      </c>
      <c r="H3216" s="297" t="s">
        <v>682</v>
      </c>
      <c r="I3216" s="297" t="s">
        <v>3452</v>
      </c>
      <c r="J3216" s="297" t="s">
        <v>318</v>
      </c>
      <c r="K3216" s="305">
        <v>1</v>
      </c>
      <c r="L3216" s="305">
        <v>1</v>
      </c>
      <c r="M3216" s="130">
        <v>6500</v>
      </c>
      <c r="N3216" s="130"/>
      <c r="O3216" s="130"/>
      <c r="P3216" s="130"/>
      <c r="Q3216" s="130"/>
      <c r="R3216" s="450"/>
    </row>
    <row r="3217" spans="1:18" s="40" customFormat="1" x14ac:dyDescent="0.2">
      <c r="A3217" s="316" t="s">
        <v>4333</v>
      </c>
      <c r="B3217" s="295" t="s">
        <v>8075</v>
      </c>
      <c r="C3217" s="297" t="s">
        <v>153</v>
      </c>
      <c r="D3217" s="428" t="s">
        <v>3449</v>
      </c>
      <c r="E3217" s="439">
        <v>1800</v>
      </c>
      <c r="F3217" s="449" t="s">
        <v>4292</v>
      </c>
      <c r="G3217" s="297" t="s">
        <v>4293</v>
      </c>
      <c r="H3217" s="297" t="s">
        <v>2088</v>
      </c>
      <c r="I3217" s="297" t="s">
        <v>3452</v>
      </c>
      <c r="J3217" s="297" t="s">
        <v>318</v>
      </c>
      <c r="K3217" s="305">
        <v>1</v>
      </c>
      <c r="L3217" s="305">
        <v>12</v>
      </c>
      <c r="M3217" s="130">
        <v>21600</v>
      </c>
      <c r="N3217" s="130">
        <v>5</v>
      </c>
      <c r="O3217" s="130">
        <v>8</v>
      </c>
      <c r="P3217" s="130">
        <v>14400</v>
      </c>
      <c r="Q3217" s="130">
        <v>4</v>
      </c>
      <c r="R3217" s="450">
        <v>12</v>
      </c>
    </row>
    <row r="3218" spans="1:18" s="40" customFormat="1" x14ac:dyDescent="0.2">
      <c r="A3218" s="316" t="s">
        <v>4333</v>
      </c>
      <c r="B3218" s="295" t="s">
        <v>8075</v>
      </c>
      <c r="C3218" s="297" t="s">
        <v>153</v>
      </c>
      <c r="D3218" s="428" t="s">
        <v>3446</v>
      </c>
      <c r="E3218" s="439">
        <v>2800</v>
      </c>
      <c r="F3218" s="449" t="s">
        <v>4294</v>
      </c>
      <c r="G3218" s="297" t="s">
        <v>4295</v>
      </c>
      <c r="H3218" s="297" t="s">
        <v>586</v>
      </c>
      <c r="I3218" s="297" t="s">
        <v>3452</v>
      </c>
      <c r="J3218" s="297" t="s">
        <v>318</v>
      </c>
      <c r="K3218" s="305">
        <v>1</v>
      </c>
      <c r="L3218" s="305">
        <v>7</v>
      </c>
      <c r="M3218" s="130">
        <v>19600</v>
      </c>
      <c r="N3218" s="130">
        <v>5</v>
      </c>
      <c r="O3218" s="130">
        <v>8</v>
      </c>
      <c r="P3218" s="130">
        <v>22400</v>
      </c>
      <c r="Q3218" s="130">
        <v>4</v>
      </c>
      <c r="R3218" s="450">
        <v>12</v>
      </c>
    </row>
    <row r="3219" spans="1:18" s="40" customFormat="1" x14ac:dyDescent="0.2">
      <c r="A3219" s="316" t="s">
        <v>4333</v>
      </c>
      <c r="B3219" s="295" t="s">
        <v>8075</v>
      </c>
      <c r="C3219" s="297" t="s">
        <v>153</v>
      </c>
      <c r="D3219" s="428" t="s">
        <v>3449</v>
      </c>
      <c r="E3219" s="439">
        <v>3500</v>
      </c>
      <c r="F3219" s="451" t="s">
        <v>4296</v>
      </c>
      <c r="G3219" s="428" t="s">
        <v>4297</v>
      </c>
      <c r="H3219" s="428" t="s">
        <v>4298</v>
      </c>
      <c r="I3219" s="297" t="s">
        <v>3452</v>
      </c>
      <c r="J3219" s="297" t="s">
        <v>318</v>
      </c>
      <c r="K3219" s="130">
        <v>4</v>
      </c>
      <c r="L3219" s="305">
        <v>12</v>
      </c>
      <c r="M3219" s="130">
        <v>42000</v>
      </c>
      <c r="N3219" s="130">
        <v>5</v>
      </c>
      <c r="O3219" s="130">
        <v>8</v>
      </c>
      <c r="P3219" s="130">
        <v>28000</v>
      </c>
      <c r="Q3219" s="130">
        <v>4</v>
      </c>
      <c r="R3219" s="450">
        <v>12</v>
      </c>
    </row>
    <row r="3220" spans="1:18" s="40" customFormat="1" x14ac:dyDescent="0.2">
      <c r="A3220" s="316" t="s">
        <v>4333</v>
      </c>
      <c r="B3220" s="295" t="s">
        <v>8075</v>
      </c>
      <c r="C3220" s="297" t="s">
        <v>153</v>
      </c>
      <c r="D3220" s="428" t="s">
        <v>3449</v>
      </c>
      <c r="E3220" s="439">
        <v>3500</v>
      </c>
      <c r="F3220" s="449">
        <v>44162367</v>
      </c>
      <c r="G3220" s="297" t="s">
        <v>4299</v>
      </c>
      <c r="H3220" s="297" t="s">
        <v>586</v>
      </c>
      <c r="I3220" s="297" t="s">
        <v>3452</v>
      </c>
      <c r="J3220" s="297" t="s">
        <v>318</v>
      </c>
      <c r="K3220" s="130"/>
      <c r="L3220" s="305"/>
      <c r="M3220" s="130"/>
      <c r="N3220" s="130">
        <v>2</v>
      </c>
      <c r="O3220" s="130">
        <v>5</v>
      </c>
      <c r="P3220" s="130">
        <v>17500</v>
      </c>
      <c r="Q3220" s="130">
        <v>4</v>
      </c>
      <c r="R3220" s="450">
        <v>12</v>
      </c>
    </row>
    <row r="3221" spans="1:18" s="40" customFormat="1" x14ac:dyDescent="0.2">
      <c r="A3221" s="316" t="s">
        <v>4333</v>
      </c>
      <c r="B3221" s="295" t="s">
        <v>8075</v>
      </c>
      <c r="C3221" s="297" t="s">
        <v>153</v>
      </c>
      <c r="D3221" s="428" t="s">
        <v>3446</v>
      </c>
      <c r="E3221" s="439">
        <v>1000</v>
      </c>
      <c r="F3221" s="449" t="s">
        <v>4300</v>
      </c>
      <c r="G3221" s="297" t="s">
        <v>4301</v>
      </c>
      <c r="H3221" s="297" t="s">
        <v>648</v>
      </c>
      <c r="I3221" s="297"/>
      <c r="J3221" s="297"/>
      <c r="K3221" s="130">
        <v>2</v>
      </c>
      <c r="L3221" s="305">
        <v>12</v>
      </c>
      <c r="M3221" s="130">
        <v>12000</v>
      </c>
      <c r="N3221" s="130">
        <v>5</v>
      </c>
      <c r="O3221" s="130">
        <v>8</v>
      </c>
      <c r="P3221" s="130">
        <v>8000</v>
      </c>
      <c r="Q3221" s="130">
        <v>4</v>
      </c>
      <c r="R3221" s="450">
        <v>12</v>
      </c>
    </row>
    <row r="3222" spans="1:18" s="40" customFormat="1" x14ac:dyDescent="0.2">
      <c r="A3222" s="316" t="s">
        <v>4333</v>
      </c>
      <c r="B3222" s="295" t="s">
        <v>8075</v>
      </c>
      <c r="C3222" s="297" t="s">
        <v>153</v>
      </c>
      <c r="D3222" s="428" t="s">
        <v>3446</v>
      </c>
      <c r="E3222" s="439">
        <v>1300</v>
      </c>
      <c r="F3222" s="449" t="s">
        <v>4302</v>
      </c>
      <c r="G3222" s="297" t="s">
        <v>4303</v>
      </c>
      <c r="H3222" s="297" t="s">
        <v>2085</v>
      </c>
      <c r="I3222" s="297" t="s">
        <v>334</v>
      </c>
      <c r="J3222" s="297" t="s">
        <v>318</v>
      </c>
      <c r="K3222" s="130">
        <v>2</v>
      </c>
      <c r="L3222" s="305">
        <v>12</v>
      </c>
      <c r="M3222" s="130">
        <v>15600</v>
      </c>
      <c r="N3222" s="130">
        <v>5</v>
      </c>
      <c r="O3222" s="130">
        <v>8</v>
      </c>
      <c r="P3222" s="130">
        <v>10400</v>
      </c>
      <c r="Q3222" s="130">
        <v>4</v>
      </c>
      <c r="R3222" s="450">
        <v>12</v>
      </c>
    </row>
    <row r="3223" spans="1:18" s="40" customFormat="1" x14ac:dyDescent="0.2">
      <c r="A3223" s="316" t="s">
        <v>4333</v>
      </c>
      <c r="B3223" s="295" t="s">
        <v>8075</v>
      </c>
      <c r="C3223" s="297" t="s">
        <v>153</v>
      </c>
      <c r="D3223" s="428" t="s">
        <v>3449</v>
      </c>
      <c r="E3223" s="439">
        <v>6000</v>
      </c>
      <c r="F3223" s="451">
        <v>47155805</v>
      </c>
      <c r="G3223" s="428" t="s">
        <v>4304</v>
      </c>
      <c r="H3223" s="297" t="s">
        <v>586</v>
      </c>
      <c r="I3223" s="297" t="s">
        <v>3452</v>
      </c>
      <c r="J3223" s="297" t="s">
        <v>318</v>
      </c>
      <c r="K3223" s="130"/>
      <c r="L3223" s="305">
        <v>2</v>
      </c>
      <c r="M3223" s="130">
        <v>12000</v>
      </c>
      <c r="N3223" s="130">
        <v>5</v>
      </c>
      <c r="O3223" s="130">
        <v>8</v>
      </c>
      <c r="P3223" s="130">
        <v>48000</v>
      </c>
      <c r="Q3223" s="130">
        <v>4</v>
      </c>
      <c r="R3223" s="450">
        <v>12</v>
      </c>
    </row>
    <row r="3224" spans="1:18" s="40" customFormat="1" x14ac:dyDescent="0.2">
      <c r="A3224" s="316" t="s">
        <v>4333</v>
      </c>
      <c r="B3224" s="295" t="s">
        <v>8075</v>
      </c>
      <c r="C3224" s="297" t="s">
        <v>153</v>
      </c>
      <c r="D3224" s="428" t="s">
        <v>3449</v>
      </c>
      <c r="E3224" s="439">
        <v>3500</v>
      </c>
      <c r="F3224" s="451" t="s">
        <v>4305</v>
      </c>
      <c r="G3224" s="428" t="s">
        <v>4306</v>
      </c>
      <c r="H3224" s="297" t="s">
        <v>866</v>
      </c>
      <c r="I3224" s="297" t="s">
        <v>3452</v>
      </c>
      <c r="J3224" s="297" t="s">
        <v>318</v>
      </c>
      <c r="K3224" s="130">
        <v>4</v>
      </c>
      <c r="L3224" s="305">
        <v>12</v>
      </c>
      <c r="M3224" s="130">
        <v>40500</v>
      </c>
      <c r="N3224" s="130">
        <v>5</v>
      </c>
      <c r="O3224" s="130">
        <v>8</v>
      </c>
      <c r="P3224" s="130">
        <v>28000</v>
      </c>
      <c r="Q3224" s="130">
        <v>4</v>
      </c>
      <c r="R3224" s="450">
        <v>12</v>
      </c>
    </row>
    <row r="3225" spans="1:18" s="40" customFormat="1" x14ac:dyDescent="0.2">
      <c r="A3225" s="316" t="s">
        <v>4333</v>
      </c>
      <c r="B3225" s="295" t="s">
        <v>8075</v>
      </c>
      <c r="C3225" s="297" t="s">
        <v>153</v>
      </c>
      <c r="D3225" s="428" t="s">
        <v>3449</v>
      </c>
      <c r="E3225" s="439">
        <v>1600</v>
      </c>
      <c r="F3225" s="449" t="s">
        <v>4307</v>
      </c>
      <c r="G3225" s="297" t="s">
        <v>4308</v>
      </c>
      <c r="H3225" s="297" t="s">
        <v>2088</v>
      </c>
      <c r="I3225" s="297" t="s">
        <v>3452</v>
      </c>
      <c r="J3225" s="297" t="s">
        <v>318</v>
      </c>
      <c r="K3225" s="130">
        <v>2</v>
      </c>
      <c r="L3225" s="305">
        <v>12</v>
      </c>
      <c r="M3225" s="130">
        <v>38200</v>
      </c>
      <c r="N3225" s="130">
        <v>5</v>
      </c>
      <c r="O3225" s="130">
        <v>8</v>
      </c>
      <c r="P3225" s="130">
        <v>28000</v>
      </c>
      <c r="Q3225" s="130">
        <v>4</v>
      </c>
      <c r="R3225" s="450">
        <v>12</v>
      </c>
    </row>
    <row r="3226" spans="1:18" s="40" customFormat="1" x14ac:dyDescent="0.2">
      <c r="A3226" s="316" t="s">
        <v>4333</v>
      </c>
      <c r="B3226" s="295" t="s">
        <v>8075</v>
      </c>
      <c r="C3226" s="297" t="s">
        <v>153</v>
      </c>
      <c r="D3226" s="428" t="s">
        <v>3449</v>
      </c>
      <c r="E3226" s="439">
        <v>2000</v>
      </c>
      <c r="F3226" s="451">
        <v>80149636</v>
      </c>
      <c r="G3226" s="428" t="s">
        <v>4309</v>
      </c>
      <c r="H3226" s="297" t="s">
        <v>648</v>
      </c>
      <c r="I3226" s="297"/>
      <c r="J3226" s="297"/>
      <c r="K3226" s="130">
        <v>1</v>
      </c>
      <c r="L3226" s="305">
        <v>3</v>
      </c>
      <c r="M3226" s="132">
        <v>6000</v>
      </c>
      <c r="N3226" s="130"/>
      <c r="O3226" s="130"/>
      <c r="P3226" s="130"/>
      <c r="Q3226" s="130"/>
      <c r="R3226" s="450"/>
    </row>
    <row r="3227" spans="1:18" s="40" customFormat="1" x14ac:dyDescent="0.2">
      <c r="A3227" s="316" t="s">
        <v>4333</v>
      </c>
      <c r="B3227" s="295" t="s">
        <v>8075</v>
      </c>
      <c r="C3227" s="297" t="s">
        <v>153</v>
      </c>
      <c r="D3227" s="428" t="s">
        <v>3446</v>
      </c>
      <c r="E3227" s="439">
        <v>1000</v>
      </c>
      <c r="F3227" s="449" t="s">
        <v>4310</v>
      </c>
      <c r="G3227" s="297" t="s">
        <v>4311</v>
      </c>
      <c r="H3227" s="297" t="s">
        <v>736</v>
      </c>
      <c r="I3227" s="297" t="s">
        <v>334</v>
      </c>
      <c r="J3227" s="297" t="s">
        <v>318</v>
      </c>
      <c r="K3227" s="130">
        <v>2</v>
      </c>
      <c r="L3227" s="305">
        <v>12</v>
      </c>
      <c r="M3227" s="130">
        <v>12000</v>
      </c>
      <c r="N3227" s="130">
        <v>5</v>
      </c>
      <c r="O3227" s="130">
        <v>8</v>
      </c>
      <c r="P3227" s="130">
        <v>8000</v>
      </c>
      <c r="Q3227" s="130">
        <v>4</v>
      </c>
      <c r="R3227" s="450">
        <v>12</v>
      </c>
    </row>
    <row r="3228" spans="1:18" s="40" customFormat="1" x14ac:dyDescent="0.2">
      <c r="A3228" s="316" t="s">
        <v>4333</v>
      </c>
      <c r="B3228" s="295" t="s">
        <v>8075</v>
      </c>
      <c r="C3228" s="297" t="s">
        <v>153</v>
      </c>
      <c r="D3228" s="428" t="s">
        <v>3449</v>
      </c>
      <c r="E3228" s="439">
        <v>4500</v>
      </c>
      <c r="F3228" s="449" t="s">
        <v>4312</v>
      </c>
      <c r="G3228" s="297" t="s">
        <v>4313</v>
      </c>
      <c r="H3228" s="297" t="s">
        <v>586</v>
      </c>
      <c r="I3228" s="297" t="s">
        <v>3452</v>
      </c>
      <c r="J3228" s="297" t="s">
        <v>318</v>
      </c>
      <c r="K3228" s="130"/>
      <c r="L3228" s="305">
        <v>2</v>
      </c>
      <c r="M3228" s="130">
        <v>9000</v>
      </c>
      <c r="N3228" s="130"/>
      <c r="O3228" s="130"/>
      <c r="P3228" s="130"/>
      <c r="Q3228" s="130"/>
      <c r="R3228" s="450"/>
    </row>
    <row r="3229" spans="1:18" s="40" customFormat="1" x14ac:dyDescent="0.2">
      <c r="A3229" s="316" t="s">
        <v>4333</v>
      </c>
      <c r="B3229" s="295" t="s">
        <v>8075</v>
      </c>
      <c r="C3229" s="297" t="s">
        <v>153</v>
      </c>
      <c r="D3229" s="428" t="s">
        <v>3449</v>
      </c>
      <c r="E3229" s="439">
        <v>2800</v>
      </c>
      <c r="F3229" s="449">
        <v>44639032</v>
      </c>
      <c r="G3229" s="297" t="s">
        <v>4314</v>
      </c>
      <c r="H3229" s="297" t="s">
        <v>679</v>
      </c>
      <c r="I3229" s="297"/>
      <c r="J3229" s="297"/>
      <c r="K3229" s="130"/>
      <c r="L3229" s="305"/>
      <c r="M3229" s="130"/>
      <c r="N3229" s="130">
        <v>2</v>
      </c>
      <c r="O3229" s="130">
        <v>3</v>
      </c>
      <c r="P3229" s="130">
        <v>8400</v>
      </c>
      <c r="Q3229" s="130">
        <v>4</v>
      </c>
      <c r="R3229" s="450">
        <v>12</v>
      </c>
    </row>
    <row r="3230" spans="1:18" s="40" customFormat="1" x14ac:dyDescent="0.2">
      <c r="A3230" s="316" t="s">
        <v>4333</v>
      </c>
      <c r="B3230" s="295" t="s">
        <v>8075</v>
      </c>
      <c r="C3230" s="297" t="s">
        <v>153</v>
      </c>
      <c r="D3230" s="428" t="s">
        <v>3446</v>
      </c>
      <c r="E3230" s="439">
        <v>1300</v>
      </c>
      <c r="F3230" s="449" t="s">
        <v>4315</v>
      </c>
      <c r="G3230" s="297" t="s">
        <v>4316</v>
      </c>
      <c r="H3230" s="297" t="s">
        <v>2127</v>
      </c>
      <c r="I3230" s="297" t="s">
        <v>334</v>
      </c>
      <c r="J3230" s="297" t="s">
        <v>318</v>
      </c>
      <c r="K3230" s="130"/>
      <c r="L3230" s="305">
        <v>1</v>
      </c>
      <c r="M3230" s="130">
        <v>1300</v>
      </c>
      <c r="N3230" s="130"/>
      <c r="O3230" s="130"/>
      <c r="P3230" s="130"/>
      <c r="Q3230" s="130"/>
      <c r="R3230" s="450"/>
    </row>
    <row r="3231" spans="1:18" s="40" customFormat="1" x14ac:dyDescent="0.2">
      <c r="A3231" s="316" t="s">
        <v>4333</v>
      </c>
      <c r="B3231" s="295" t="s">
        <v>8075</v>
      </c>
      <c r="C3231" s="297" t="s">
        <v>153</v>
      </c>
      <c r="D3231" s="428" t="s">
        <v>3449</v>
      </c>
      <c r="E3231" s="439">
        <v>2800</v>
      </c>
      <c r="F3231" s="449" t="s">
        <v>4317</v>
      </c>
      <c r="G3231" s="297" t="s">
        <v>4318</v>
      </c>
      <c r="H3231" s="297" t="s">
        <v>679</v>
      </c>
      <c r="I3231" s="297" t="s">
        <v>3452</v>
      </c>
      <c r="J3231" s="297" t="s">
        <v>318</v>
      </c>
      <c r="K3231" s="130"/>
      <c r="L3231" s="305">
        <v>7</v>
      </c>
      <c r="M3231" s="130">
        <v>19600</v>
      </c>
      <c r="N3231" s="130">
        <v>5</v>
      </c>
      <c r="O3231" s="130">
        <v>8</v>
      </c>
      <c r="P3231" s="130">
        <v>22400</v>
      </c>
      <c r="Q3231" s="130">
        <v>4</v>
      </c>
      <c r="R3231" s="450">
        <v>12</v>
      </c>
    </row>
    <row r="3232" spans="1:18" s="40" customFormat="1" x14ac:dyDescent="0.2">
      <c r="A3232" s="316" t="s">
        <v>4333</v>
      </c>
      <c r="B3232" s="295" t="s">
        <v>8075</v>
      </c>
      <c r="C3232" s="297" t="s">
        <v>153</v>
      </c>
      <c r="D3232" s="428" t="s">
        <v>3449</v>
      </c>
      <c r="E3232" s="439">
        <v>3500</v>
      </c>
      <c r="F3232" s="451">
        <v>45143425</v>
      </c>
      <c r="G3232" s="428" t="s">
        <v>3198</v>
      </c>
      <c r="H3232" s="297" t="s">
        <v>586</v>
      </c>
      <c r="I3232" s="297" t="s">
        <v>3452</v>
      </c>
      <c r="J3232" s="297" t="s">
        <v>318</v>
      </c>
      <c r="K3232" s="130">
        <v>4</v>
      </c>
      <c r="L3232" s="305">
        <v>10</v>
      </c>
      <c r="M3232" s="130">
        <v>35000</v>
      </c>
      <c r="N3232" s="130">
        <v>5</v>
      </c>
      <c r="O3232" s="130">
        <v>8</v>
      </c>
      <c r="P3232" s="130">
        <v>28000</v>
      </c>
      <c r="Q3232" s="130">
        <v>4</v>
      </c>
      <c r="R3232" s="450">
        <v>12</v>
      </c>
    </row>
    <row r="3233" spans="1:18" s="40" customFormat="1" x14ac:dyDescent="0.2">
      <c r="A3233" s="316" t="s">
        <v>4333</v>
      </c>
      <c r="B3233" s="295" t="s">
        <v>8075</v>
      </c>
      <c r="C3233" s="297" t="s">
        <v>153</v>
      </c>
      <c r="D3233" s="428" t="s">
        <v>3446</v>
      </c>
      <c r="E3233" s="439">
        <v>930</v>
      </c>
      <c r="F3233" s="449" t="s">
        <v>4319</v>
      </c>
      <c r="G3233" s="297" t="s">
        <v>4320</v>
      </c>
      <c r="H3233" s="297" t="s">
        <v>655</v>
      </c>
      <c r="I3233" s="297"/>
      <c r="J3233" s="297"/>
      <c r="K3233" s="130"/>
      <c r="L3233" s="305">
        <v>9</v>
      </c>
      <c r="M3233" s="130">
        <v>9440</v>
      </c>
      <c r="N3233" s="130">
        <v>2</v>
      </c>
      <c r="O3233" s="130">
        <v>3</v>
      </c>
      <c r="P3233" s="130">
        <v>6000</v>
      </c>
      <c r="Q3233" s="130">
        <v>4</v>
      </c>
      <c r="R3233" s="450">
        <v>12</v>
      </c>
    </row>
    <row r="3234" spans="1:18" s="40" customFormat="1" x14ac:dyDescent="0.2">
      <c r="A3234" s="316" t="s">
        <v>4333</v>
      </c>
      <c r="B3234" s="295" t="s">
        <v>8075</v>
      </c>
      <c r="C3234" s="297" t="s">
        <v>153</v>
      </c>
      <c r="D3234" s="428" t="s">
        <v>3449</v>
      </c>
      <c r="E3234" s="439">
        <v>6000</v>
      </c>
      <c r="F3234" s="449">
        <v>71022012</v>
      </c>
      <c r="G3234" s="297" t="s">
        <v>4321</v>
      </c>
      <c r="H3234" s="297" t="s">
        <v>586</v>
      </c>
      <c r="I3234" s="297" t="s">
        <v>3452</v>
      </c>
      <c r="J3234" s="297" t="s">
        <v>318</v>
      </c>
      <c r="K3234" s="130"/>
      <c r="L3234" s="305">
        <v>2</v>
      </c>
      <c r="M3234" s="130">
        <v>12000</v>
      </c>
      <c r="N3234" s="130">
        <v>2</v>
      </c>
      <c r="O3234" s="130">
        <v>5</v>
      </c>
      <c r="P3234" s="130">
        <v>22500</v>
      </c>
      <c r="Q3234" s="130">
        <v>4</v>
      </c>
      <c r="R3234" s="450">
        <v>12</v>
      </c>
    </row>
    <row r="3235" spans="1:18" s="40" customFormat="1" x14ac:dyDescent="0.2">
      <c r="A3235" s="316" t="s">
        <v>4333</v>
      </c>
      <c r="B3235" s="295" t="s">
        <v>8075</v>
      </c>
      <c r="C3235" s="297" t="s">
        <v>153</v>
      </c>
      <c r="D3235" s="428" t="s">
        <v>3446</v>
      </c>
      <c r="E3235" s="439">
        <v>930</v>
      </c>
      <c r="F3235" s="449" t="s">
        <v>4322</v>
      </c>
      <c r="G3235" s="297" t="s">
        <v>4323</v>
      </c>
      <c r="H3235" s="297" t="s">
        <v>655</v>
      </c>
      <c r="I3235" s="297"/>
      <c r="J3235" s="297"/>
      <c r="K3235" s="130">
        <v>2</v>
      </c>
      <c r="L3235" s="305">
        <v>12</v>
      </c>
      <c r="M3235" s="130">
        <v>11160</v>
      </c>
      <c r="N3235" s="130">
        <v>5</v>
      </c>
      <c r="O3235" s="130">
        <v>8</v>
      </c>
      <c r="P3235" s="130">
        <v>7440</v>
      </c>
      <c r="Q3235" s="130">
        <v>4</v>
      </c>
      <c r="R3235" s="450">
        <v>12</v>
      </c>
    </row>
    <row r="3236" spans="1:18" s="40" customFormat="1" x14ac:dyDescent="0.2">
      <c r="A3236" s="316" t="s">
        <v>4333</v>
      </c>
      <c r="B3236" s="295" t="s">
        <v>8075</v>
      </c>
      <c r="C3236" s="297" t="s">
        <v>153</v>
      </c>
      <c r="D3236" s="428" t="s">
        <v>3449</v>
      </c>
      <c r="E3236" s="439">
        <v>1200</v>
      </c>
      <c r="F3236" s="449" t="s">
        <v>4324</v>
      </c>
      <c r="G3236" s="297" t="s">
        <v>4325</v>
      </c>
      <c r="H3236" s="297" t="s">
        <v>821</v>
      </c>
      <c r="I3236" s="297" t="s">
        <v>3452</v>
      </c>
      <c r="J3236" s="297" t="s">
        <v>318</v>
      </c>
      <c r="K3236" s="130"/>
      <c r="L3236" s="305">
        <v>7</v>
      </c>
      <c r="M3236" s="130">
        <v>16200</v>
      </c>
      <c r="N3236" s="130"/>
      <c r="O3236" s="130"/>
      <c r="P3236" s="130"/>
      <c r="Q3236" s="130"/>
      <c r="R3236" s="450"/>
    </row>
    <row r="3237" spans="1:18" s="40" customFormat="1" x14ac:dyDescent="0.2">
      <c r="A3237" s="316" t="s">
        <v>4333</v>
      </c>
      <c r="B3237" s="295" t="s">
        <v>8075</v>
      </c>
      <c r="C3237" s="297" t="s">
        <v>153</v>
      </c>
      <c r="D3237" s="428" t="s">
        <v>3449</v>
      </c>
      <c r="E3237" s="439">
        <v>2200</v>
      </c>
      <c r="F3237" s="449" t="s">
        <v>4326</v>
      </c>
      <c r="G3237" s="297" t="s">
        <v>4327</v>
      </c>
      <c r="H3237" s="297" t="s">
        <v>590</v>
      </c>
      <c r="I3237" s="297" t="s">
        <v>3452</v>
      </c>
      <c r="J3237" s="297" t="s">
        <v>318</v>
      </c>
      <c r="K3237" s="130"/>
      <c r="L3237" s="305">
        <v>9</v>
      </c>
      <c r="M3237" s="130">
        <v>25700</v>
      </c>
      <c r="N3237" s="130"/>
      <c r="O3237" s="130"/>
      <c r="P3237" s="130"/>
      <c r="Q3237" s="130"/>
      <c r="R3237" s="450"/>
    </row>
    <row r="3238" spans="1:18" s="40" customFormat="1" x14ac:dyDescent="0.2">
      <c r="A3238" s="316" t="s">
        <v>4333</v>
      </c>
      <c r="B3238" s="295" t="s">
        <v>8075</v>
      </c>
      <c r="C3238" s="297" t="s">
        <v>153</v>
      </c>
      <c r="D3238" s="428" t="s">
        <v>3449</v>
      </c>
      <c r="E3238" s="439">
        <v>1800</v>
      </c>
      <c r="F3238" s="449">
        <v>44575744</v>
      </c>
      <c r="G3238" s="297" t="s">
        <v>4328</v>
      </c>
      <c r="H3238" s="297" t="s">
        <v>586</v>
      </c>
      <c r="I3238" s="297" t="s">
        <v>3452</v>
      </c>
      <c r="J3238" s="297" t="s">
        <v>318</v>
      </c>
      <c r="K3238" s="130"/>
      <c r="L3238" s="305">
        <v>8</v>
      </c>
      <c r="M3238" s="130">
        <v>24600</v>
      </c>
      <c r="N3238" s="130"/>
      <c r="O3238" s="130"/>
      <c r="P3238" s="130"/>
      <c r="Q3238" s="130"/>
      <c r="R3238" s="450"/>
    </row>
    <row r="3239" spans="1:18" s="40" customFormat="1" x14ac:dyDescent="0.2">
      <c r="A3239" s="316" t="s">
        <v>4333</v>
      </c>
      <c r="B3239" s="295" t="s">
        <v>8075</v>
      </c>
      <c r="C3239" s="297" t="s">
        <v>153</v>
      </c>
      <c r="D3239" s="428" t="s">
        <v>3449</v>
      </c>
      <c r="E3239" s="439">
        <v>1000</v>
      </c>
      <c r="F3239" s="449" t="s">
        <v>4329</v>
      </c>
      <c r="G3239" s="297" t="s">
        <v>4330</v>
      </c>
      <c r="H3239" s="297" t="s">
        <v>579</v>
      </c>
      <c r="I3239" s="297" t="s">
        <v>3452</v>
      </c>
      <c r="J3239" s="297" t="s">
        <v>318</v>
      </c>
      <c r="K3239" s="130"/>
      <c r="L3239" s="305">
        <v>7</v>
      </c>
      <c r="M3239" s="130">
        <v>7000</v>
      </c>
      <c r="N3239" s="130">
        <v>5</v>
      </c>
      <c r="O3239" s="130">
        <v>8</v>
      </c>
      <c r="P3239" s="130">
        <v>8000</v>
      </c>
      <c r="Q3239" s="130">
        <v>4</v>
      </c>
      <c r="R3239" s="450">
        <v>12</v>
      </c>
    </row>
    <row r="3240" spans="1:18" s="40" customFormat="1" ht="12.75" thickBot="1" x14ac:dyDescent="0.25">
      <c r="A3240" s="316" t="s">
        <v>4333</v>
      </c>
      <c r="B3240" s="295" t="s">
        <v>8075</v>
      </c>
      <c r="C3240" s="424" t="s">
        <v>153</v>
      </c>
      <c r="D3240" s="453" t="s">
        <v>3449</v>
      </c>
      <c r="E3240" s="454">
        <v>2000</v>
      </c>
      <c r="F3240" s="455" t="s">
        <v>4331</v>
      </c>
      <c r="G3240" s="453" t="s">
        <v>4332</v>
      </c>
      <c r="H3240" s="424" t="s">
        <v>655</v>
      </c>
      <c r="I3240" s="424"/>
      <c r="J3240" s="424"/>
      <c r="K3240" s="311">
        <v>4</v>
      </c>
      <c r="L3240" s="456">
        <v>11</v>
      </c>
      <c r="M3240" s="311">
        <v>22000</v>
      </c>
      <c r="N3240" s="311">
        <v>5</v>
      </c>
      <c r="O3240" s="311">
        <v>8</v>
      </c>
      <c r="P3240" s="311">
        <v>16000</v>
      </c>
      <c r="Q3240" s="311">
        <v>4</v>
      </c>
      <c r="R3240" s="457">
        <v>12</v>
      </c>
    </row>
    <row r="3241" spans="1:18" s="40" customFormat="1" ht="24" x14ac:dyDescent="0.2">
      <c r="A3241" s="322" t="s">
        <v>4339</v>
      </c>
      <c r="B3241" s="295" t="s">
        <v>8075</v>
      </c>
      <c r="C3241" s="297" t="s">
        <v>4334</v>
      </c>
      <c r="D3241" s="297" t="s">
        <v>4335</v>
      </c>
      <c r="E3241" s="439">
        <v>3500</v>
      </c>
      <c r="F3241" s="130">
        <v>80458418</v>
      </c>
      <c r="G3241" s="297" t="s">
        <v>4336</v>
      </c>
      <c r="H3241" s="297" t="s">
        <v>317</v>
      </c>
      <c r="I3241" s="297" t="s">
        <v>4337</v>
      </c>
      <c r="J3241" s="297"/>
      <c r="K3241" s="130">
        <v>1</v>
      </c>
      <c r="L3241" s="130">
        <v>12</v>
      </c>
      <c r="M3241" s="132">
        <f>E3241*L3241</f>
        <v>42000</v>
      </c>
      <c r="N3241" s="130">
        <v>1</v>
      </c>
      <c r="O3241" s="130">
        <v>6</v>
      </c>
      <c r="P3241" s="132">
        <f>O3241*E3241</f>
        <v>21000</v>
      </c>
      <c r="Q3241" s="131"/>
      <c r="R3241" s="132">
        <f>E3241*12</f>
        <v>42000</v>
      </c>
    </row>
    <row r="3242" spans="1:18" s="40" customFormat="1" ht="24" x14ac:dyDescent="0.2">
      <c r="A3242" s="322" t="s">
        <v>4339</v>
      </c>
      <c r="B3242" s="295" t="s">
        <v>8075</v>
      </c>
      <c r="C3242" s="297" t="s">
        <v>4334</v>
      </c>
      <c r="D3242" s="297" t="s">
        <v>1369</v>
      </c>
      <c r="E3242" s="439">
        <v>3500</v>
      </c>
      <c r="F3242" s="130">
        <v>40729959</v>
      </c>
      <c r="G3242" s="297" t="s">
        <v>4338</v>
      </c>
      <c r="H3242" s="297" t="s">
        <v>341</v>
      </c>
      <c r="I3242" s="297" t="s">
        <v>341</v>
      </c>
      <c r="J3242" s="297"/>
      <c r="K3242" s="130">
        <v>1</v>
      </c>
      <c r="L3242" s="130">
        <v>12</v>
      </c>
      <c r="M3242" s="132">
        <f>E3242*L3242</f>
        <v>42000</v>
      </c>
      <c r="N3242" s="130">
        <v>1</v>
      </c>
      <c r="O3242" s="130">
        <v>6</v>
      </c>
      <c r="P3242" s="132">
        <f>O3242*E3242</f>
        <v>21000</v>
      </c>
      <c r="Q3242" s="131"/>
      <c r="R3242" s="132">
        <f t="shared" ref="R3242" si="40">E3242*12</f>
        <v>42000</v>
      </c>
    </row>
    <row r="3243" spans="1:18" s="40" customFormat="1" x14ac:dyDescent="0.2">
      <c r="A3243" s="322" t="s">
        <v>6380</v>
      </c>
      <c r="B3243" s="295" t="s">
        <v>8075</v>
      </c>
      <c r="C3243" s="297" t="s">
        <v>153</v>
      </c>
      <c r="D3243" s="297" t="s">
        <v>4386</v>
      </c>
      <c r="E3243" s="305" t="s">
        <v>4387</v>
      </c>
      <c r="F3243" s="294" t="s">
        <v>4388</v>
      </c>
      <c r="G3243" s="293" t="s">
        <v>4389</v>
      </c>
      <c r="H3243" s="291" t="s">
        <v>2075</v>
      </c>
      <c r="I3243" s="297" t="s">
        <v>4390</v>
      </c>
      <c r="J3243" s="297" t="s">
        <v>4390</v>
      </c>
      <c r="K3243" s="312">
        <v>4</v>
      </c>
      <c r="L3243" s="132"/>
      <c r="M3243" s="290">
        <f>2500*8</f>
        <v>20000</v>
      </c>
      <c r="N3243" s="312">
        <v>4</v>
      </c>
      <c r="O3243" s="132"/>
      <c r="P3243" s="290">
        <f>2500*8</f>
        <v>20000</v>
      </c>
      <c r="Q3243" s="312">
        <v>4</v>
      </c>
      <c r="R3243" s="290">
        <v>12</v>
      </c>
    </row>
    <row r="3244" spans="1:18" s="40" customFormat="1" x14ac:dyDescent="0.2">
      <c r="A3244" s="322" t="s">
        <v>6380</v>
      </c>
      <c r="B3244" s="295" t="s">
        <v>8075</v>
      </c>
      <c r="C3244" s="297" t="s">
        <v>153</v>
      </c>
      <c r="D3244" s="297" t="s">
        <v>4386</v>
      </c>
      <c r="E3244" s="305" t="s">
        <v>4387</v>
      </c>
      <c r="F3244" s="294" t="s">
        <v>4391</v>
      </c>
      <c r="G3244" s="293" t="s">
        <v>4392</v>
      </c>
      <c r="H3244" s="291" t="s">
        <v>2075</v>
      </c>
      <c r="I3244" s="297" t="s">
        <v>4390</v>
      </c>
      <c r="J3244" s="297" t="s">
        <v>4390</v>
      </c>
      <c r="K3244" s="313"/>
      <c r="L3244" s="313"/>
      <c r="M3244" s="313"/>
      <c r="N3244" s="312" t="s">
        <v>1299</v>
      </c>
      <c r="O3244" s="132"/>
      <c r="P3244" s="290">
        <f>2500*9</f>
        <v>22500</v>
      </c>
      <c r="Q3244" s="312">
        <v>4</v>
      </c>
      <c r="R3244" s="312" t="s">
        <v>1347</v>
      </c>
    </row>
    <row r="3245" spans="1:18" s="40" customFormat="1" x14ac:dyDescent="0.2">
      <c r="A3245" s="322" t="s">
        <v>6380</v>
      </c>
      <c r="B3245" s="295" t="s">
        <v>8075</v>
      </c>
      <c r="C3245" s="297" t="s">
        <v>153</v>
      </c>
      <c r="D3245" s="297" t="s">
        <v>4386</v>
      </c>
      <c r="E3245" s="305" t="s">
        <v>4387</v>
      </c>
      <c r="F3245" s="294" t="s">
        <v>4393</v>
      </c>
      <c r="G3245" s="293" t="s">
        <v>4394</v>
      </c>
      <c r="H3245" s="291" t="s">
        <v>2075</v>
      </c>
      <c r="I3245" s="297" t="s">
        <v>4390</v>
      </c>
      <c r="J3245" s="297" t="s">
        <v>4390</v>
      </c>
      <c r="K3245" s="313"/>
      <c r="L3245" s="313"/>
      <c r="M3245" s="313"/>
      <c r="N3245" s="312" t="s">
        <v>1299</v>
      </c>
      <c r="O3245" s="132"/>
      <c r="P3245" s="290">
        <f t="shared" ref="P3245:P3246" si="41">2500*9</f>
        <v>22500</v>
      </c>
      <c r="Q3245" s="312">
        <v>4</v>
      </c>
      <c r="R3245" s="312" t="s">
        <v>1347</v>
      </c>
    </row>
    <row r="3246" spans="1:18" s="40" customFormat="1" x14ac:dyDescent="0.2">
      <c r="A3246" s="322" t="s">
        <v>6380</v>
      </c>
      <c r="B3246" s="295" t="s">
        <v>8075</v>
      </c>
      <c r="C3246" s="297" t="s">
        <v>153</v>
      </c>
      <c r="D3246" s="297" t="s">
        <v>4386</v>
      </c>
      <c r="E3246" s="305" t="s">
        <v>4387</v>
      </c>
      <c r="F3246" s="294" t="s">
        <v>4395</v>
      </c>
      <c r="G3246" s="293" t="s">
        <v>4396</v>
      </c>
      <c r="H3246" s="291" t="s">
        <v>2075</v>
      </c>
      <c r="I3246" s="297" t="s">
        <v>4390</v>
      </c>
      <c r="J3246" s="297" t="s">
        <v>4390</v>
      </c>
      <c r="K3246" s="313"/>
      <c r="L3246" s="313"/>
      <c r="M3246" s="313"/>
      <c r="N3246" s="312" t="s">
        <v>1299</v>
      </c>
      <c r="O3246" s="132"/>
      <c r="P3246" s="290">
        <f t="shared" si="41"/>
        <v>22500</v>
      </c>
      <c r="Q3246" s="312">
        <v>4</v>
      </c>
      <c r="R3246" s="312" t="s">
        <v>1347</v>
      </c>
    </row>
    <row r="3247" spans="1:18" s="40" customFormat="1" x14ac:dyDescent="0.2">
      <c r="A3247" s="322" t="s">
        <v>6380</v>
      </c>
      <c r="B3247" s="295" t="s">
        <v>8075</v>
      </c>
      <c r="C3247" s="297"/>
      <c r="D3247" s="297" t="s">
        <v>4386</v>
      </c>
      <c r="E3247" s="305" t="s">
        <v>4387</v>
      </c>
      <c r="F3247" s="294"/>
      <c r="G3247" s="293"/>
      <c r="H3247" s="291" t="s">
        <v>2075</v>
      </c>
      <c r="I3247" s="297" t="s">
        <v>4390</v>
      </c>
      <c r="J3247" s="297" t="s">
        <v>4390</v>
      </c>
      <c r="K3247" s="312" t="s">
        <v>1322</v>
      </c>
      <c r="L3247" s="132"/>
      <c r="M3247" s="290">
        <f>2500*12</f>
        <v>30000</v>
      </c>
      <c r="N3247" s="312"/>
      <c r="O3247" s="132"/>
      <c r="P3247" s="290"/>
      <c r="Q3247" s="312"/>
      <c r="R3247" s="312"/>
    </row>
    <row r="3248" spans="1:18" s="40" customFormat="1" x14ac:dyDescent="0.2">
      <c r="A3248" s="322" t="s">
        <v>6380</v>
      </c>
      <c r="B3248" s="295" t="s">
        <v>8075</v>
      </c>
      <c r="C3248" s="297"/>
      <c r="D3248" s="297" t="s">
        <v>4386</v>
      </c>
      <c r="E3248" s="305" t="s">
        <v>4387</v>
      </c>
      <c r="F3248" s="294"/>
      <c r="G3248" s="293"/>
      <c r="H3248" s="291" t="s">
        <v>2075</v>
      </c>
      <c r="I3248" s="297" t="s">
        <v>4390</v>
      </c>
      <c r="J3248" s="297" t="s">
        <v>4390</v>
      </c>
      <c r="K3248" s="312" t="s">
        <v>1322</v>
      </c>
      <c r="L3248" s="132"/>
      <c r="M3248" s="290">
        <f t="shared" ref="M3248:M3249" si="42">2500*12</f>
        <v>30000</v>
      </c>
      <c r="N3248" s="312"/>
      <c r="O3248" s="132"/>
      <c r="P3248" s="290"/>
      <c r="Q3248" s="312"/>
      <c r="R3248" s="312"/>
    </row>
    <row r="3249" spans="1:18" s="40" customFormat="1" x14ac:dyDescent="0.2">
      <c r="A3249" s="322" t="s">
        <v>6380</v>
      </c>
      <c r="B3249" s="295" t="s">
        <v>8075</v>
      </c>
      <c r="C3249" s="297"/>
      <c r="D3249" s="297" t="s">
        <v>4386</v>
      </c>
      <c r="E3249" s="305" t="s">
        <v>4387</v>
      </c>
      <c r="F3249" s="294"/>
      <c r="G3249" s="293"/>
      <c r="H3249" s="291" t="s">
        <v>2075</v>
      </c>
      <c r="I3249" s="297" t="s">
        <v>4390</v>
      </c>
      <c r="J3249" s="297" t="s">
        <v>4390</v>
      </c>
      <c r="K3249" s="312" t="s">
        <v>1322</v>
      </c>
      <c r="L3249" s="132"/>
      <c r="M3249" s="290">
        <f t="shared" si="42"/>
        <v>30000</v>
      </c>
      <c r="N3249" s="312"/>
      <c r="O3249" s="132"/>
      <c r="P3249" s="290"/>
      <c r="Q3249" s="312"/>
      <c r="R3249" s="312"/>
    </row>
    <row r="3250" spans="1:18" s="40" customFormat="1" x14ac:dyDescent="0.2">
      <c r="A3250" s="322" t="s">
        <v>6380</v>
      </c>
      <c r="B3250" s="295" t="s">
        <v>8075</v>
      </c>
      <c r="C3250" s="297" t="s">
        <v>153</v>
      </c>
      <c r="D3250" s="297" t="s">
        <v>4386</v>
      </c>
      <c r="E3250" s="305" t="s">
        <v>4387</v>
      </c>
      <c r="F3250" s="294" t="s">
        <v>4397</v>
      </c>
      <c r="G3250" s="293" t="s">
        <v>4398</v>
      </c>
      <c r="H3250" s="291" t="s">
        <v>4399</v>
      </c>
      <c r="I3250" s="297" t="s">
        <v>651</v>
      </c>
      <c r="J3250" s="297" t="s">
        <v>651</v>
      </c>
      <c r="K3250" s="312">
        <v>4</v>
      </c>
      <c r="L3250" s="132">
        <v>12</v>
      </c>
      <c r="M3250" s="290">
        <f>1150*12</f>
        <v>13800</v>
      </c>
      <c r="N3250" s="312">
        <v>4</v>
      </c>
      <c r="O3250" s="132">
        <v>12</v>
      </c>
      <c r="P3250" s="290">
        <f>1150*12</f>
        <v>13800</v>
      </c>
      <c r="Q3250" s="312">
        <v>4</v>
      </c>
      <c r="R3250" s="312" t="s">
        <v>1347</v>
      </c>
    </row>
    <row r="3251" spans="1:18" s="40" customFormat="1" x14ac:dyDescent="0.2">
      <c r="A3251" s="322" t="s">
        <v>6380</v>
      </c>
      <c r="B3251" s="295" t="s">
        <v>8075</v>
      </c>
      <c r="C3251" s="297" t="s">
        <v>153</v>
      </c>
      <c r="D3251" s="297" t="s">
        <v>4386</v>
      </c>
      <c r="E3251" s="305" t="s">
        <v>4387</v>
      </c>
      <c r="F3251" s="294" t="s">
        <v>4400</v>
      </c>
      <c r="G3251" s="293" t="s">
        <v>4401</v>
      </c>
      <c r="H3251" s="291" t="s">
        <v>4399</v>
      </c>
      <c r="I3251" s="297" t="s">
        <v>651</v>
      </c>
      <c r="J3251" s="297" t="s">
        <v>651</v>
      </c>
      <c r="K3251" s="312">
        <v>4</v>
      </c>
      <c r="L3251" s="132">
        <v>12</v>
      </c>
      <c r="M3251" s="290">
        <f t="shared" ref="M3251:M3256" si="43">1150*12</f>
        <v>13800</v>
      </c>
      <c r="N3251" s="312">
        <v>4</v>
      </c>
      <c r="O3251" s="132">
        <v>12</v>
      </c>
      <c r="P3251" s="290">
        <f t="shared" ref="P3251:P3256" si="44">1150*12</f>
        <v>13800</v>
      </c>
      <c r="Q3251" s="312">
        <v>4</v>
      </c>
      <c r="R3251" s="312" t="s">
        <v>1347</v>
      </c>
    </row>
    <row r="3252" spans="1:18" s="40" customFormat="1" x14ac:dyDescent="0.2">
      <c r="A3252" s="322" t="s">
        <v>6380</v>
      </c>
      <c r="B3252" s="295" t="s">
        <v>8075</v>
      </c>
      <c r="C3252" s="297" t="s">
        <v>153</v>
      </c>
      <c r="D3252" s="297" t="s">
        <v>4386</v>
      </c>
      <c r="E3252" s="305" t="s">
        <v>4387</v>
      </c>
      <c r="F3252" s="294" t="s">
        <v>4402</v>
      </c>
      <c r="G3252" s="293" t="s">
        <v>4403</v>
      </c>
      <c r="H3252" s="291" t="s">
        <v>4399</v>
      </c>
      <c r="I3252" s="297" t="s">
        <v>651</v>
      </c>
      <c r="J3252" s="297" t="s">
        <v>651</v>
      </c>
      <c r="K3252" s="312">
        <v>4</v>
      </c>
      <c r="L3252" s="132">
        <v>12</v>
      </c>
      <c r="M3252" s="290">
        <f t="shared" si="43"/>
        <v>13800</v>
      </c>
      <c r="N3252" s="312">
        <v>4</v>
      </c>
      <c r="O3252" s="132">
        <v>12</v>
      </c>
      <c r="P3252" s="290">
        <f t="shared" si="44"/>
        <v>13800</v>
      </c>
      <c r="Q3252" s="312">
        <v>4</v>
      </c>
      <c r="R3252" s="312" t="s">
        <v>1347</v>
      </c>
    </row>
    <row r="3253" spans="1:18" s="40" customFormat="1" x14ac:dyDescent="0.2">
      <c r="A3253" s="322" t="s">
        <v>6380</v>
      </c>
      <c r="B3253" s="295" t="s">
        <v>8075</v>
      </c>
      <c r="C3253" s="297" t="s">
        <v>153</v>
      </c>
      <c r="D3253" s="297" t="s">
        <v>4386</v>
      </c>
      <c r="E3253" s="305" t="s">
        <v>4387</v>
      </c>
      <c r="F3253" s="294" t="s">
        <v>4404</v>
      </c>
      <c r="G3253" s="293" t="s">
        <v>4405</v>
      </c>
      <c r="H3253" s="291" t="s">
        <v>4399</v>
      </c>
      <c r="I3253" s="297" t="s">
        <v>651</v>
      </c>
      <c r="J3253" s="297" t="s">
        <v>651</v>
      </c>
      <c r="K3253" s="312">
        <v>4</v>
      </c>
      <c r="L3253" s="132">
        <v>12</v>
      </c>
      <c r="M3253" s="290">
        <f t="shared" si="43"/>
        <v>13800</v>
      </c>
      <c r="N3253" s="312">
        <v>4</v>
      </c>
      <c r="O3253" s="132">
        <v>12</v>
      </c>
      <c r="P3253" s="290">
        <f t="shared" si="44"/>
        <v>13800</v>
      </c>
      <c r="Q3253" s="312">
        <v>4</v>
      </c>
      <c r="R3253" s="312" t="s">
        <v>1347</v>
      </c>
    </row>
    <row r="3254" spans="1:18" s="40" customFormat="1" x14ac:dyDescent="0.2">
      <c r="A3254" s="322" t="s">
        <v>6380</v>
      </c>
      <c r="B3254" s="295" t="s">
        <v>8075</v>
      </c>
      <c r="C3254" s="297" t="s">
        <v>153</v>
      </c>
      <c r="D3254" s="297" t="s">
        <v>4386</v>
      </c>
      <c r="E3254" s="305" t="s">
        <v>4387</v>
      </c>
      <c r="F3254" s="294" t="s">
        <v>4406</v>
      </c>
      <c r="G3254" s="293" t="s">
        <v>4407</v>
      </c>
      <c r="H3254" s="291" t="s">
        <v>4399</v>
      </c>
      <c r="I3254" s="297" t="s">
        <v>651</v>
      </c>
      <c r="J3254" s="297" t="s">
        <v>651</v>
      </c>
      <c r="K3254" s="312">
        <v>4</v>
      </c>
      <c r="L3254" s="132">
        <v>12</v>
      </c>
      <c r="M3254" s="290">
        <f t="shared" si="43"/>
        <v>13800</v>
      </c>
      <c r="N3254" s="312">
        <v>4</v>
      </c>
      <c r="O3254" s="132">
        <v>12</v>
      </c>
      <c r="P3254" s="290">
        <f t="shared" si="44"/>
        <v>13800</v>
      </c>
      <c r="Q3254" s="312">
        <v>4</v>
      </c>
      <c r="R3254" s="312" t="s">
        <v>1347</v>
      </c>
    </row>
    <row r="3255" spans="1:18" s="40" customFormat="1" x14ac:dyDescent="0.2">
      <c r="A3255" s="322" t="s">
        <v>6380</v>
      </c>
      <c r="B3255" s="295" t="s">
        <v>8075</v>
      </c>
      <c r="C3255" s="297" t="s">
        <v>153</v>
      </c>
      <c r="D3255" s="297" t="s">
        <v>4386</v>
      </c>
      <c r="E3255" s="305" t="s">
        <v>4387</v>
      </c>
      <c r="F3255" s="294" t="s">
        <v>4408</v>
      </c>
      <c r="G3255" s="293" t="s">
        <v>4409</v>
      </c>
      <c r="H3255" s="291" t="s">
        <v>4399</v>
      </c>
      <c r="I3255" s="297" t="s">
        <v>651</v>
      </c>
      <c r="J3255" s="297" t="s">
        <v>651</v>
      </c>
      <c r="K3255" s="312">
        <v>4</v>
      </c>
      <c r="L3255" s="132">
        <v>12</v>
      </c>
      <c r="M3255" s="290">
        <f t="shared" si="43"/>
        <v>13800</v>
      </c>
      <c r="N3255" s="312">
        <v>4</v>
      </c>
      <c r="O3255" s="132">
        <v>12</v>
      </c>
      <c r="P3255" s="290">
        <f t="shared" si="44"/>
        <v>13800</v>
      </c>
      <c r="Q3255" s="312">
        <v>4</v>
      </c>
      <c r="R3255" s="312" t="s">
        <v>1347</v>
      </c>
    </row>
    <row r="3256" spans="1:18" s="40" customFormat="1" x14ac:dyDescent="0.2">
      <c r="A3256" s="322" t="s">
        <v>6380</v>
      </c>
      <c r="B3256" s="295" t="s">
        <v>8075</v>
      </c>
      <c r="C3256" s="297" t="s">
        <v>153</v>
      </c>
      <c r="D3256" s="297" t="s">
        <v>4386</v>
      </c>
      <c r="E3256" s="305" t="s">
        <v>4387</v>
      </c>
      <c r="F3256" s="294" t="s">
        <v>4410</v>
      </c>
      <c r="G3256" s="293" t="s">
        <v>4411</v>
      </c>
      <c r="H3256" s="291" t="s">
        <v>4399</v>
      </c>
      <c r="I3256" s="297" t="s">
        <v>651</v>
      </c>
      <c r="J3256" s="297" t="s">
        <v>651</v>
      </c>
      <c r="K3256" s="312">
        <v>4</v>
      </c>
      <c r="L3256" s="132">
        <v>12</v>
      </c>
      <c r="M3256" s="290">
        <f t="shared" si="43"/>
        <v>13800</v>
      </c>
      <c r="N3256" s="312">
        <v>4</v>
      </c>
      <c r="O3256" s="132">
        <v>12</v>
      </c>
      <c r="P3256" s="290">
        <f t="shared" si="44"/>
        <v>13800</v>
      </c>
      <c r="Q3256" s="312">
        <v>4</v>
      </c>
      <c r="R3256" s="312" t="s">
        <v>1347</v>
      </c>
    </row>
    <row r="3257" spans="1:18" s="40" customFormat="1" x14ac:dyDescent="0.2">
      <c r="A3257" s="322" t="s">
        <v>6380</v>
      </c>
      <c r="B3257" s="295" t="s">
        <v>8075</v>
      </c>
      <c r="C3257" s="297" t="s">
        <v>153</v>
      </c>
      <c r="D3257" s="297" t="s">
        <v>4386</v>
      </c>
      <c r="E3257" s="305" t="s">
        <v>4387</v>
      </c>
      <c r="F3257" s="305">
        <v>31531856</v>
      </c>
      <c r="G3257" s="291" t="s">
        <v>4412</v>
      </c>
      <c r="H3257" s="291" t="s">
        <v>4413</v>
      </c>
      <c r="I3257" s="426" t="s">
        <v>4414</v>
      </c>
      <c r="J3257" s="426" t="s">
        <v>4414</v>
      </c>
      <c r="K3257" s="312">
        <v>4</v>
      </c>
      <c r="L3257" s="132">
        <v>12</v>
      </c>
      <c r="M3257" s="442">
        <f>3200*12</f>
        <v>38400</v>
      </c>
      <c r="N3257" s="312">
        <v>4</v>
      </c>
      <c r="O3257" s="132">
        <v>12</v>
      </c>
      <c r="P3257" s="442">
        <f>3200*12</f>
        <v>38400</v>
      </c>
      <c r="Q3257" s="312">
        <v>4</v>
      </c>
      <c r="R3257" s="312" t="s">
        <v>1347</v>
      </c>
    </row>
    <row r="3258" spans="1:18" s="40" customFormat="1" ht="36" x14ac:dyDescent="0.2">
      <c r="A3258" s="322" t="s">
        <v>6380</v>
      </c>
      <c r="B3258" s="295" t="s">
        <v>8075</v>
      </c>
      <c r="C3258" s="297" t="s">
        <v>153</v>
      </c>
      <c r="D3258" s="297" t="s">
        <v>4386</v>
      </c>
      <c r="E3258" s="305" t="s">
        <v>4387</v>
      </c>
      <c r="F3258" s="305">
        <v>31545609</v>
      </c>
      <c r="G3258" s="291" t="s">
        <v>4415</v>
      </c>
      <c r="H3258" s="291" t="s">
        <v>4416</v>
      </c>
      <c r="I3258" s="297" t="s">
        <v>651</v>
      </c>
      <c r="J3258" s="297" t="s">
        <v>651</v>
      </c>
      <c r="K3258" s="312">
        <v>4</v>
      </c>
      <c r="L3258" s="132"/>
      <c r="M3258" s="442">
        <f>1000*12</f>
        <v>12000</v>
      </c>
      <c r="N3258" s="312">
        <v>4</v>
      </c>
      <c r="O3258" s="132"/>
      <c r="P3258" s="442">
        <v>1000</v>
      </c>
      <c r="Q3258" s="312">
        <v>4</v>
      </c>
      <c r="R3258" s="312" t="s">
        <v>1347</v>
      </c>
    </row>
    <row r="3259" spans="1:18" s="40" customFormat="1" ht="24" x14ac:dyDescent="0.2">
      <c r="A3259" s="322" t="s">
        <v>6380</v>
      </c>
      <c r="B3259" s="295" t="s">
        <v>8075</v>
      </c>
      <c r="C3259" s="297" t="s">
        <v>153</v>
      </c>
      <c r="D3259" s="297" t="s">
        <v>4386</v>
      </c>
      <c r="E3259" s="305" t="s">
        <v>4387</v>
      </c>
      <c r="F3259" s="305">
        <v>73480349</v>
      </c>
      <c r="G3259" s="291" t="s">
        <v>4417</v>
      </c>
      <c r="H3259" s="291" t="s">
        <v>4418</v>
      </c>
      <c r="I3259" s="297" t="s">
        <v>4390</v>
      </c>
      <c r="J3259" s="297" t="s">
        <v>4390</v>
      </c>
      <c r="K3259" s="312" t="s">
        <v>1299</v>
      </c>
      <c r="L3259" s="132"/>
      <c r="M3259" s="442">
        <f>2500*12</f>
        <v>30000</v>
      </c>
      <c r="N3259" s="312">
        <v>4</v>
      </c>
      <c r="O3259" s="132"/>
      <c r="P3259" s="442">
        <v>2500</v>
      </c>
      <c r="Q3259" s="312">
        <v>4</v>
      </c>
      <c r="R3259" s="312" t="s">
        <v>1347</v>
      </c>
    </row>
    <row r="3260" spans="1:18" s="40" customFormat="1" ht="24" x14ac:dyDescent="0.2">
      <c r="A3260" s="322" t="s">
        <v>6380</v>
      </c>
      <c r="B3260" s="295" t="s">
        <v>8075</v>
      </c>
      <c r="C3260" s="297" t="s">
        <v>153</v>
      </c>
      <c r="D3260" s="297" t="s">
        <v>4386</v>
      </c>
      <c r="E3260" s="305" t="s">
        <v>4387</v>
      </c>
      <c r="F3260" s="305">
        <v>43576397</v>
      </c>
      <c r="G3260" s="291" t="s">
        <v>4419</v>
      </c>
      <c r="H3260" s="291" t="s">
        <v>4420</v>
      </c>
      <c r="I3260" s="297" t="s">
        <v>651</v>
      </c>
      <c r="J3260" s="297" t="s">
        <v>651</v>
      </c>
      <c r="K3260" s="312">
        <v>4</v>
      </c>
      <c r="L3260" s="132"/>
      <c r="M3260" s="442">
        <f>1000*12</f>
        <v>12000</v>
      </c>
      <c r="N3260" s="312">
        <v>4</v>
      </c>
      <c r="O3260" s="132"/>
      <c r="P3260" s="442">
        <v>1000</v>
      </c>
      <c r="Q3260" s="312">
        <v>4</v>
      </c>
      <c r="R3260" s="312" t="s">
        <v>1347</v>
      </c>
    </row>
    <row r="3261" spans="1:18" s="40" customFormat="1" ht="36" x14ac:dyDescent="0.2">
      <c r="A3261" s="322" t="s">
        <v>6380</v>
      </c>
      <c r="B3261" s="295" t="s">
        <v>8075</v>
      </c>
      <c r="C3261" s="297" t="s">
        <v>153</v>
      </c>
      <c r="D3261" s="297" t="s">
        <v>4386</v>
      </c>
      <c r="E3261" s="305" t="s">
        <v>4387</v>
      </c>
      <c r="F3261" s="305">
        <v>43886391</v>
      </c>
      <c r="G3261" s="291" t="s">
        <v>4421</v>
      </c>
      <c r="H3261" s="291" t="s">
        <v>4422</v>
      </c>
      <c r="I3261" s="297" t="s">
        <v>651</v>
      </c>
      <c r="J3261" s="297" t="s">
        <v>651</v>
      </c>
      <c r="K3261" s="312">
        <v>4</v>
      </c>
      <c r="L3261" s="132"/>
      <c r="M3261" s="442">
        <f>1150*12</f>
        <v>13800</v>
      </c>
      <c r="N3261" s="312">
        <v>4</v>
      </c>
      <c r="O3261" s="132"/>
      <c r="P3261" s="442">
        <v>1150</v>
      </c>
      <c r="Q3261" s="312">
        <v>4</v>
      </c>
      <c r="R3261" s="312" t="s">
        <v>1347</v>
      </c>
    </row>
    <row r="3262" spans="1:18" s="40" customFormat="1" ht="36" x14ac:dyDescent="0.2">
      <c r="A3262" s="322" t="s">
        <v>6380</v>
      </c>
      <c r="B3262" s="295" t="s">
        <v>8075</v>
      </c>
      <c r="C3262" s="297" t="s">
        <v>153</v>
      </c>
      <c r="D3262" s="297" t="s">
        <v>4386</v>
      </c>
      <c r="E3262" s="305" t="s">
        <v>4387</v>
      </c>
      <c r="F3262" s="305">
        <v>41955728</v>
      </c>
      <c r="G3262" s="291" t="s">
        <v>4423</v>
      </c>
      <c r="H3262" s="291" t="s">
        <v>4424</v>
      </c>
      <c r="I3262" s="297" t="s">
        <v>651</v>
      </c>
      <c r="J3262" s="297" t="s">
        <v>651</v>
      </c>
      <c r="K3262" s="312">
        <v>4</v>
      </c>
      <c r="L3262" s="132"/>
      <c r="M3262" s="442">
        <f>1150*12</f>
        <v>13800</v>
      </c>
      <c r="N3262" s="312">
        <v>4</v>
      </c>
      <c r="O3262" s="132"/>
      <c r="P3262" s="442">
        <v>1150</v>
      </c>
      <c r="Q3262" s="312">
        <v>4</v>
      </c>
      <c r="R3262" s="312" t="s">
        <v>1347</v>
      </c>
    </row>
    <row r="3263" spans="1:18" s="40" customFormat="1" ht="36" x14ac:dyDescent="0.2">
      <c r="A3263" s="322" t="s">
        <v>6380</v>
      </c>
      <c r="B3263" s="295" t="s">
        <v>8075</v>
      </c>
      <c r="C3263" s="297" t="s">
        <v>153</v>
      </c>
      <c r="D3263" s="297" t="s">
        <v>4386</v>
      </c>
      <c r="E3263" s="305" t="s">
        <v>4387</v>
      </c>
      <c r="F3263" s="305">
        <v>43158575</v>
      </c>
      <c r="G3263" s="291" t="s">
        <v>4425</v>
      </c>
      <c r="H3263" s="291" t="s">
        <v>4426</v>
      </c>
      <c r="I3263" s="297" t="s">
        <v>4390</v>
      </c>
      <c r="J3263" s="297" t="s">
        <v>4390</v>
      </c>
      <c r="K3263" s="312">
        <v>4</v>
      </c>
      <c r="L3263" s="132"/>
      <c r="M3263" s="442">
        <f>1350*12</f>
        <v>16200</v>
      </c>
      <c r="N3263" s="312">
        <v>4</v>
      </c>
      <c r="O3263" s="132"/>
      <c r="P3263" s="442">
        <v>1350</v>
      </c>
      <c r="Q3263" s="312">
        <v>4</v>
      </c>
      <c r="R3263" s="312" t="s">
        <v>1347</v>
      </c>
    </row>
    <row r="3264" spans="1:18" s="40" customFormat="1" ht="36" x14ac:dyDescent="0.2">
      <c r="A3264" s="322" t="s">
        <v>6380</v>
      </c>
      <c r="B3264" s="295" t="s">
        <v>8075</v>
      </c>
      <c r="C3264" s="297" t="s">
        <v>153</v>
      </c>
      <c r="D3264" s="297" t="s">
        <v>4386</v>
      </c>
      <c r="E3264" s="305" t="s">
        <v>4387</v>
      </c>
      <c r="F3264" s="305">
        <v>31543570</v>
      </c>
      <c r="G3264" s="291" t="s">
        <v>4427</v>
      </c>
      <c r="H3264" s="291" t="s">
        <v>4426</v>
      </c>
      <c r="I3264" s="297" t="s">
        <v>4390</v>
      </c>
      <c r="J3264" s="297" t="s">
        <v>4390</v>
      </c>
      <c r="K3264" s="312">
        <v>4</v>
      </c>
      <c r="L3264" s="132"/>
      <c r="M3264" s="442">
        <f>1350*12</f>
        <v>16200</v>
      </c>
      <c r="N3264" s="312">
        <v>4</v>
      </c>
      <c r="O3264" s="132"/>
      <c r="P3264" s="442">
        <v>1350</v>
      </c>
      <c r="Q3264" s="312">
        <v>4</v>
      </c>
      <c r="R3264" s="312" t="s">
        <v>1347</v>
      </c>
    </row>
    <row r="3265" spans="1:18" s="40" customFormat="1" ht="36" x14ac:dyDescent="0.2">
      <c r="A3265" s="322" t="s">
        <v>6380</v>
      </c>
      <c r="B3265" s="295" t="s">
        <v>8075</v>
      </c>
      <c r="C3265" s="297" t="s">
        <v>153</v>
      </c>
      <c r="D3265" s="297" t="s">
        <v>4386</v>
      </c>
      <c r="E3265" s="305" t="s">
        <v>4387</v>
      </c>
      <c r="F3265" s="305">
        <v>47660561</v>
      </c>
      <c r="G3265" s="291" t="s">
        <v>4428</v>
      </c>
      <c r="H3265" s="291" t="s">
        <v>4426</v>
      </c>
      <c r="I3265" s="297" t="s">
        <v>4390</v>
      </c>
      <c r="J3265" s="297" t="s">
        <v>4390</v>
      </c>
      <c r="K3265" s="312">
        <v>4</v>
      </c>
      <c r="L3265" s="132"/>
      <c r="M3265" s="442">
        <f>1350*12</f>
        <v>16200</v>
      </c>
      <c r="N3265" s="312">
        <v>4</v>
      </c>
      <c r="O3265" s="132"/>
      <c r="P3265" s="442">
        <v>1350</v>
      </c>
      <c r="Q3265" s="312">
        <v>4</v>
      </c>
      <c r="R3265" s="312" t="s">
        <v>1347</v>
      </c>
    </row>
    <row r="3266" spans="1:18" s="40" customFormat="1" ht="36" x14ac:dyDescent="0.2">
      <c r="A3266" s="322" t="s">
        <v>6380</v>
      </c>
      <c r="B3266" s="295" t="s">
        <v>8075</v>
      </c>
      <c r="C3266" s="297" t="s">
        <v>153</v>
      </c>
      <c r="D3266" s="297" t="s">
        <v>4386</v>
      </c>
      <c r="E3266" s="305" t="s">
        <v>4387</v>
      </c>
      <c r="F3266" s="305">
        <v>45275084</v>
      </c>
      <c r="G3266" s="291" t="s">
        <v>4429</v>
      </c>
      <c r="H3266" s="291" t="s">
        <v>4426</v>
      </c>
      <c r="I3266" s="297" t="s">
        <v>4390</v>
      </c>
      <c r="J3266" s="297" t="s">
        <v>4390</v>
      </c>
      <c r="K3266" s="312">
        <v>4</v>
      </c>
      <c r="L3266" s="132"/>
      <c r="M3266" s="442">
        <f>1350*12</f>
        <v>16200</v>
      </c>
      <c r="N3266" s="312">
        <v>4</v>
      </c>
      <c r="O3266" s="132"/>
      <c r="P3266" s="442">
        <v>1350</v>
      </c>
      <c r="Q3266" s="312">
        <v>4</v>
      </c>
      <c r="R3266" s="312" t="s">
        <v>1347</v>
      </c>
    </row>
    <row r="3267" spans="1:18" s="40" customFormat="1" ht="36" x14ac:dyDescent="0.2">
      <c r="A3267" s="322" t="s">
        <v>6380</v>
      </c>
      <c r="B3267" s="295" t="s">
        <v>8075</v>
      </c>
      <c r="C3267" s="297" t="s">
        <v>153</v>
      </c>
      <c r="D3267" s="297" t="s">
        <v>4386</v>
      </c>
      <c r="E3267" s="305" t="s">
        <v>4387</v>
      </c>
      <c r="F3267" s="305">
        <v>74440087</v>
      </c>
      <c r="G3267" s="291" t="s">
        <v>4430</v>
      </c>
      <c r="H3267" s="291" t="s">
        <v>4426</v>
      </c>
      <c r="I3267" s="297" t="s">
        <v>4390</v>
      </c>
      <c r="J3267" s="297" t="s">
        <v>4390</v>
      </c>
      <c r="K3267" s="312">
        <v>4</v>
      </c>
      <c r="L3267" s="132"/>
      <c r="M3267" s="442">
        <f>1350*12</f>
        <v>16200</v>
      </c>
      <c r="N3267" s="312">
        <v>4</v>
      </c>
      <c r="O3267" s="132"/>
      <c r="P3267" s="442">
        <v>1350</v>
      </c>
      <c r="Q3267" s="312">
        <v>4</v>
      </c>
      <c r="R3267" s="312" t="s">
        <v>1347</v>
      </c>
    </row>
    <row r="3268" spans="1:18" s="40" customFormat="1" ht="36" x14ac:dyDescent="0.2">
      <c r="A3268" s="322" t="s">
        <v>6380</v>
      </c>
      <c r="B3268" s="295" t="s">
        <v>8075</v>
      </c>
      <c r="C3268" s="297" t="s">
        <v>153</v>
      </c>
      <c r="D3268" s="297" t="s">
        <v>4386</v>
      </c>
      <c r="E3268" s="305" t="s">
        <v>4387</v>
      </c>
      <c r="F3268" s="305">
        <v>72506800</v>
      </c>
      <c r="G3268" s="291" t="s">
        <v>4431</v>
      </c>
      <c r="H3268" s="291" t="s">
        <v>4426</v>
      </c>
      <c r="I3268" s="297" t="s">
        <v>4390</v>
      </c>
      <c r="J3268" s="297" t="s">
        <v>4390</v>
      </c>
      <c r="K3268" s="312">
        <v>4</v>
      </c>
      <c r="L3268" s="132"/>
      <c r="M3268" s="442">
        <f>12*1350</f>
        <v>16200</v>
      </c>
      <c r="N3268" s="312">
        <v>4</v>
      </c>
      <c r="O3268" s="132"/>
      <c r="P3268" s="442">
        <v>1350</v>
      </c>
      <c r="Q3268" s="312">
        <v>4</v>
      </c>
      <c r="R3268" s="312" t="s">
        <v>1347</v>
      </c>
    </row>
    <row r="3269" spans="1:18" s="40" customFormat="1" ht="24" x14ac:dyDescent="0.2">
      <c r="A3269" s="322" t="s">
        <v>6380</v>
      </c>
      <c r="B3269" s="295" t="s">
        <v>8075</v>
      </c>
      <c r="C3269" s="297" t="s">
        <v>153</v>
      </c>
      <c r="D3269" s="297" t="s">
        <v>4386</v>
      </c>
      <c r="E3269" s="305" t="s">
        <v>4387</v>
      </c>
      <c r="F3269" s="305">
        <v>31541892</v>
      </c>
      <c r="G3269" s="291" t="s">
        <v>4432</v>
      </c>
      <c r="H3269" s="291" t="s">
        <v>2262</v>
      </c>
      <c r="I3269" s="297" t="s">
        <v>651</v>
      </c>
      <c r="J3269" s="297" t="s">
        <v>651</v>
      </c>
      <c r="K3269" s="312">
        <v>4</v>
      </c>
      <c r="L3269" s="132"/>
      <c r="M3269" s="442">
        <f>12*1150</f>
        <v>13800</v>
      </c>
      <c r="N3269" s="312">
        <v>4</v>
      </c>
      <c r="O3269" s="132"/>
      <c r="P3269" s="442">
        <v>1150</v>
      </c>
      <c r="Q3269" s="312">
        <v>4</v>
      </c>
      <c r="R3269" s="312" t="s">
        <v>1347</v>
      </c>
    </row>
    <row r="3270" spans="1:18" s="40" customFormat="1" ht="48" x14ac:dyDescent="0.2">
      <c r="A3270" s="322" t="s">
        <v>6380</v>
      </c>
      <c r="B3270" s="295" t="s">
        <v>8075</v>
      </c>
      <c r="C3270" s="297" t="s">
        <v>153</v>
      </c>
      <c r="D3270" s="297" t="s">
        <v>4386</v>
      </c>
      <c r="E3270" s="305" t="s">
        <v>4387</v>
      </c>
      <c r="F3270" s="305">
        <v>42586366</v>
      </c>
      <c r="G3270" s="291" t="s">
        <v>4433</v>
      </c>
      <c r="H3270" s="291" t="s">
        <v>4434</v>
      </c>
      <c r="I3270" s="297" t="s">
        <v>4390</v>
      </c>
      <c r="J3270" s="297" t="s">
        <v>4390</v>
      </c>
      <c r="K3270" s="312">
        <v>4</v>
      </c>
      <c r="L3270" s="132"/>
      <c r="M3270" s="442">
        <f>12*2300</f>
        <v>27600</v>
      </c>
      <c r="N3270" s="312">
        <v>4</v>
      </c>
      <c r="O3270" s="132"/>
      <c r="P3270" s="442">
        <v>2300</v>
      </c>
      <c r="Q3270" s="312">
        <v>4</v>
      </c>
      <c r="R3270" s="312" t="s">
        <v>1347</v>
      </c>
    </row>
    <row r="3271" spans="1:18" s="40" customFormat="1" x14ac:dyDescent="0.2">
      <c r="A3271" s="322" t="s">
        <v>6380</v>
      </c>
      <c r="B3271" s="295" t="s">
        <v>8075</v>
      </c>
      <c r="C3271" s="297" t="s">
        <v>153</v>
      </c>
      <c r="D3271" s="297" t="s">
        <v>4386</v>
      </c>
      <c r="E3271" s="305" t="s">
        <v>4387</v>
      </c>
      <c r="F3271" s="294" t="s">
        <v>4435</v>
      </c>
      <c r="G3271" s="293" t="s">
        <v>4436</v>
      </c>
      <c r="H3271" s="291" t="s">
        <v>2075</v>
      </c>
      <c r="I3271" s="297" t="s">
        <v>4390</v>
      </c>
      <c r="J3271" s="297" t="s">
        <v>4390</v>
      </c>
      <c r="K3271" s="312">
        <v>4</v>
      </c>
      <c r="L3271" s="132"/>
      <c r="M3271" s="290">
        <f>12*2500</f>
        <v>30000</v>
      </c>
      <c r="N3271" s="312">
        <v>4</v>
      </c>
      <c r="O3271" s="132"/>
      <c r="P3271" s="290">
        <v>2500</v>
      </c>
      <c r="Q3271" s="312">
        <v>4</v>
      </c>
      <c r="R3271" s="312" t="s">
        <v>1347</v>
      </c>
    </row>
    <row r="3272" spans="1:18" s="40" customFormat="1" ht="36" x14ac:dyDescent="0.2">
      <c r="A3272" s="322" t="s">
        <v>6380</v>
      </c>
      <c r="B3272" s="295" t="s">
        <v>8075</v>
      </c>
      <c r="C3272" s="297" t="s">
        <v>153</v>
      </c>
      <c r="D3272" s="297" t="s">
        <v>4386</v>
      </c>
      <c r="E3272" s="305" t="s">
        <v>4387</v>
      </c>
      <c r="F3272" s="305">
        <v>31544100</v>
      </c>
      <c r="G3272" s="291" t="s">
        <v>4437</v>
      </c>
      <c r="H3272" s="291" t="s">
        <v>4438</v>
      </c>
      <c r="I3272" s="297" t="s">
        <v>4390</v>
      </c>
      <c r="J3272" s="297" t="s">
        <v>4390</v>
      </c>
      <c r="K3272" s="312">
        <v>4</v>
      </c>
      <c r="L3272" s="132"/>
      <c r="M3272" s="442">
        <f>12*2900</f>
        <v>34800</v>
      </c>
      <c r="N3272" s="312">
        <v>4</v>
      </c>
      <c r="O3272" s="132"/>
      <c r="P3272" s="442">
        <v>2900</v>
      </c>
      <c r="Q3272" s="312">
        <v>4</v>
      </c>
      <c r="R3272" s="312" t="s">
        <v>1347</v>
      </c>
    </row>
    <row r="3273" spans="1:18" s="40" customFormat="1" ht="24" x14ac:dyDescent="0.2">
      <c r="A3273" s="322" t="s">
        <v>6380</v>
      </c>
      <c r="B3273" s="295" t="s">
        <v>8075</v>
      </c>
      <c r="C3273" s="297" t="s">
        <v>153</v>
      </c>
      <c r="D3273" s="297" t="s">
        <v>4386</v>
      </c>
      <c r="E3273" s="305" t="s">
        <v>4387</v>
      </c>
      <c r="F3273" s="294" t="s">
        <v>4439</v>
      </c>
      <c r="G3273" s="291" t="s">
        <v>4440</v>
      </c>
      <c r="H3273" s="291" t="s">
        <v>4441</v>
      </c>
      <c r="I3273" s="297" t="s">
        <v>4390</v>
      </c>
      <c r="J3273" s="297" t="s">
        <v>4390</v>
      </c>
      <c r="K3273" s="312">
        <v>4</v>
      </c>
      <c r="L3273" s="132"/>
      <c r="M3273" s="290">
        <f>12*2900</f>
        <v>34800</v>
      </c>
      <c r="N3273" s="312">
        <v>4</v>
      </c>
      <c r="O3273" s="132"/>
      <c r="P3273" s="290">
        <v>2900</v>
      </c>
      <c r="Q3273" s="312">
        <v>4</v>
      </c>
      <c r="R3273" s="312" t="s">
        <v>1347</v>
      </c>
    </row>
    <row r="3274" spans="1:18" s="40" customFormat="1" ht="24" x14ac:dyDescent="0.2">
      <c r="A3274" s="322" t="s">
        <v>6380</v>
      </c>
      <c r="B3274" s="295" t="s">
        <v>8075</v>
      </c>
      <c r="C3274" s="297" t="s">
        <v>153</v>
      </c>
      <c r="D3274" s="297" t="s">
        <v>4386</v>
      </c>
      <c r="E3274" s="305" t="s">
        <v>4387</v>
      </c>
      <c r="F3274" s="294" t="s">
        <v>4442</v>
      </c>
      <c r="G3274" s="293" t="s">
        <v>4443</v>
      </c>
      <c r="H3274" s="291" t="s">
        <v>4444</v>
      </c>
      <c r="I3274" s="297" t="s">
        <v>4390</v>
      </c>
      <c r="J3274" s="297" t="s">
        <v>4390</v>
      </c>
      <c r="K3274" s="312">
        <v>4</v>
      </c>
      <c r="L3274" s="132"/>
      <c r="M3274" s="290">
        <f>12*2900</f>
        <v>34800</v>
      </c>
      <c r="N3274" s="312">
        <v>4</v>
      </c>
      <c r="O3274" s="132"/>
      <c r="P3274" s="290">
        <v>2900</v>
      </c>
      <c r="Q3274" s="312">
        <v>4</v>
      </c>
      <c r="R3274" s="312" t="s">
        <v>1347</v>
      </c>
    </row>
    <row r="3275" spans="1:18" s="40" customFormat="1" ht="36" x14ac:dyDescent="0.2">
      <c r="A3275" s="322" t="s">
        <v>6380</v>
      </c>
      <c r="B3275" s="295" t="s">
        <v>8075</v>
      </c>
      <c r="C3275" s="297" t="s">
        <v>153</v>
      </c>
      <c r="D3275" s="297" t="s">
        <v>4386</v>
      </c>
      <c r="E3275" s="305" t="s">
        <v>4387</v>
      </c>
      <c r="F3275" s="305">
        <v>80100762</v>
      </c>
      <c r="G3275" s="291" t="s">
        <v>4445</v>
      </c>
      <c r="H3275" s="291" t="s">
        <v>4446</v>
      </c>
      <c r="I3275" s="297" t="s">
        <v>4447</v>
      </c>
      <c r="J3275" s="297" t="s">
        <v>4447</v>
      </c>
      <c r="K3275" s="312">
        <v>4</v>
      </c>
      <c r="L3275" s="132"/>
      <c r="M3275" s="442">
        <f>12*4000</f>
        <v>48000</v>
      </c>
      <c r="N3275" s="312">
        <v>4</v>
      </c>
      <c r="O3275" s="132"/>
      <c r="P3275" s="442">
        <v>4000</v>
      </c>
      <c r="Q3275" s="312">
        <v>4</v>
      </c>
      <c r="R3275" s="312" t="s">
        <v>1347</v>
      </c>
    </row>
    <row r="3276" spans="1:18" s="40" customFormat="1" ht="36" x14ac:dyDescent="0.2">
      <c r="A3276" s="322" t="s">
        <v>6380</v>
      </c>
      <c r="B3276" s="295" t="s">
        <v>8075</v>
      </c>
      <c r="C3276" s="297" t="s">
        <v>153</v>
      </c>
      <c r="D3276" s="297" t="s">
        <v>4386</v>
      </c>
      <c r="E3276" s="305" t="s">
        <v>4387</v>
      </c>
      <c r="F3276" s="305">
        <v>43373801</v>
      </c>
      <c r="G3276" s="291" t="s">
        <v>4448</v>
      </c>
      <c r="H3276" s="291" t="s">
        <v>4446</v>
      </c>
      <c r="I3276" s="297" t="s">
        <v>4447</v>
      </c>
      <c r="J3276" s="297" t="s">
        <v>4447</v>
      </c>
      <c r="K3276" s="312">
        <v>4</v>
      </c>
      <c r="L3276" s="132"/>
      <c r="M3276" s="442">
        <f>12*4000</f>
        <v>48000</v>
      </c>
      <c r="N3276" s="312">
        <v>4</v>
      </c>
      <c r="O3276" s="132"/>
      <c r="P3276" s="442">
        <v>4000</v>
      </c>
      <c r="Q3276" s="312">
        <v>4</v>
      </c>
      <c r="R3276" s="312" t="s">
        <v>1347</v>
      </c>
    </row>
    <row r="3277" spans="1:18" s="40" customFormat="1" ht="36" x14ac:dyDescent="0.2">
      <c r="A3277" s="322" t="s">
        <v>6380</v>
      </c>
      <c r="B3277" s="295" t="s">
        <v>8075</v>
      </c>
      <c r="C3277" s="297" t="s">
        <v>153</v>
      </c>
      <c r="D3277" s="297" t="s">
        <v>4386</v>
      </c>
      <c r="E3277" s="305" t="s">
        <v>4387</v>
      </c>
      <c r="F3277" s="305">
        <v>31541686</v>
      </c>
      <c r="G3277" s="291" t="s">
        <v>4449</v>
      </c>
      <c r="H3277" s="291" t="s">
        <v>4446</v>
      </c>
      <c r="I3277" s="297" t="s">
        <v>4447</v>
      </c>
      <c r="J3277" s="297" t="s">
        <v>4447</v>
      </c>
      <c r="K3277" s="312">
        <v>4</v>
      </c>
      <c r="L3277" s="132"/>
      <c r="M3277" s="442">
        <f t="shared" ref="M3277:M3283" si="45">12*4000</f>
        <v>48000</v>
      </c>
      <c r="N3277" s="312">
        <v>4</v>
      </c>
      <c r="O3277" s="132"/>
      <c r="P3277" s="442">
        <v>4000</v>
      </c>
      <c r="Q3277" s="312">
        <v>4</v>
      </c>
      <c r="R3277" s="312" t="s">
        <v>1347</v>
      </c>
    </row>
    <row r="3278" spans="1:18" s="40" customFormat="1" ht="36" x14ac:dyDescent="0.2">
      <c r="A3278" s="322" t="s">
        <v>6380</v>
      </c>
      <c r="B3278" s="295" t="s">
        <v>8075</v>
      </c>
      <c r="C3278" s="297" t="s">
        <v>153</v>
      </c>
      <c r="D3278" s="297" t="s">
        <v>4386</v>
      </c>
      <c r="E3278" s="305" t="s">
        <v>4387</v>
      </c>
      <c r="F3278" s="305">
        <v>80019978</v>
      </c>
      <c r="G3278" s="291" t="s">
        <v>4450</v>
      </c>
      <c r="H3278" s="291" t="s">
        <v>4446</v>
      </c>
      <c r="I3278" s="297" t="s">
        <v>4447</v>
      </c>
      <c r="J3278" s="297" t="s">
        <v>4447</v>
      </c>
      <c r="K3278" s="312">
        <v>4</v>
      </c>
      <c r="L3278" s="132"/>
      <c r="M3278" s="442">
        <f t="shared" si="45"/>
        <v>48000</v>
      </c>
      <c r="N3278" s="312">
        <v>4</v>
      </c>
      <c r="O3278" s="132"/>
      <c r="P3278" s="442">
        <v>4000</v>
      </c>
      <c r="Q3278" s="312">
        <v>4</v>
      </c>
      <c r="R3278" s="312" t="s">
        <v>1347</v>
      </c>
    </row>
    <row r="3279" spans="1:18" s="40" customFormat="1" ht="36" x14ac:dyDescent="0.2">
      <c r="A3279" s="322" t="s">
        <v>6380</v>
      </c>
      <c r="B3279" s="295" t="s">
        <v>8075</v>
      </c>
      <c r="C3279" s="297" t="s">
        <v>153</v>
      </c>
      <c r="D3279" s="297" t="s">
        <v>4386</v>
      </c>
      <c r="E3279" s="305" t="s">
        <v>4387</v>
      </c>
      <c r="F3279" s="305">
        <v>31543076</v>
      </c>
      <c r="G3279" s="291" t="s">
        <v>4451</v>
      </c>
      <c r="H3279" s="291" t="s">
        <v>4452</v>
      </c>
      <c r="I3279" s="297" t="s">
        <v>4447</v>
      </c>
      <c r="J3279" s="297" t="s">
        <v>4447</v>
      </c>
      <c r="K3279" s="312">
        <v>4</v>
      </c>
      <c r="L3279" s="132"/>
      <c r="M3279" s="442">
        <f t="shared" si="45"/>
        <v>48000</v>
      </c>
      <c r="N3279" s="312">
        <v>4</v>
      </c>
      <c r="O3279" s="132"/>
      <c r="P3279" s="442">
        <v>4000</v>
      </c>
      <c r="Q3279" s="312">
        <v>4</v>
      </c>
      <c r="R3279" s="312" t="s">
        <v>1347</v>
      </c>
    </row>
    <row r="3280" spans="1:18" s="40" customFormat="1" ht="24" x14ac:dyDescent="0.2">
      <c r="A3280" s="322" t="s">
        <v>6380</v>
      </c>
      <c r="B3280" s="295" t="s">
        <v>8075</v>
      </c>
      <c r="C3280" s="297" t="s">
        <v>153</v>
      </c>
      <c r="D3280" s="297" t="s">
        <v>4386</v>
      </c>
      <c r="E3280" s="305" t="s">
        <v>4387</v>
      </c>
      <c r="F3280" s="294" t="s">
        <v>4453</v>
      </c>
      <c r="G3280" s="291" t="s">
        <v>4454</v>
      </c>
      <c r="H3280" s="291" t="s">
        <v>4455</v>
      </c>
      <c r="I3280" s="297" t="s">
        <v>4447</v>
      </c>
      <c r="J3280" s="297" t="s">
        <v>4447</v>
      </c>
      <c r="K3280" s="312">
        <v>4</v>
      </c>
      <c r="L3280" s="314"/>
      <c r="M3280" s="442">
        <f t="shared" si="45"/>
        <v>48000</v>
      </c>
      <c r="N3280" s="312">
        <v>4</v>
      </c>
      <c r="O3280" s="314"/>
      <c r="P3280" s="442">
        <v>4000</v>
      </c>
      <c r="Q3280" s="312">
        <v>4</v>
      </c>
      <c r="R3280" s="312" t="s">
        <v>1347</v>
      </c>
    </row>
    <row r="3281" spans="1:18" s="40" customFormat="1" ht="36" x14ac:dyDescent="0.2">
      <c r="A3281" s="322" t="s">
        <v>6380</v>
      </c>
      <c r="B3281" s="295" t="s">
        <v>8075</v>
      </c>
      <c r="C3281" s="297" t="s">
        <v>153</v>
      </c>
      <c r="D3281" s="297" t="s">
        <v>4386</v>
      </c>
      <c r="E3281" s="305" t="s">
        <v>4387</v>
      </c>
      <c r="F3281" s="294" t="s">
        <v>4456</v>
      </c>
      <c r="G3281" s="291" t="s">
        <v>4457</v>
      </c>
      <c r="H3281" s="291" t="s">
        <v>4458</v>
      </c>
      <c r="I3281" s="297" t="s">
        <v>4447</v>
      </c>
      <c r="J3281" s="297" t="s">
        <v>4447</v>
      </c>
      <c r="K3281" s="312">
        <v>4</v>
      </c>
      <c r="L3281" s="314"/>
      <c r="M3281" s="442">
        <f t="shared" si="45"/>
        <v>48000</v>
      </c>
      <c r="N3281" s="312">
        <v>4</v>
      </c>
      <c r="O3281" s="314"/>
      <c r="P3281" s="442">
        <v>4000</v>
      </c>
      <c r="Q3281" s="312">
        <v>4</v>
      </c>
      <c r="R3281" s="312" t="s">
        <v>1347</v>
      </c>
    </row>
    <row r="3282" spans="1:18" s="40" customFormat="1" ht="36" x14ac:dyDescent="0.2">
      <c r="A3282" s="322" t="s">
        <v>6380</v>
      </c>
      <c r="B3282" s="295" t="s">
        <v>8075</v>
      </c>
      <c r="C3282" s="297" t="s">
        <v>153</v>
      </c>
      <c r="D3282" s="297" t="s">
        <v>4386</v>
      </c>
      <c r="E3282" s="305" t="s">
        <v>4387</v>
      </c>
      <c r="F3282" s="305">
        <v>31544141</v>
      </c>
      <c r="G3282" s="291" t="s">
        <v>4459</v>
      </c>
      <c r="H3282" s="291" t="s">
        <v>4452</v>
      </c>
      <c r="I3282" s="297" t="s">
        <v>4447</v>
      </c>
      <c r="J3282" s="297" t="s">
        <v>4447</v>
      </c>
      <c r="K3282" s="312">
        <v>4</v>
      </c>
      <c r="L3282" s="314"/>
      <c r="M3282" s="442">
        <f t="shared" si="45"/>
        <v>48000</v>
      </c>
      <c r="N3282" s="312">
        <v>4</v>
      </c>
      <c r="O3282" s="314"/>
      <c r="P3282" s="442">
        <v>4000</v>
      </c>
      <c r="Q3282" s="312">
        <v>4</v>
      </c>
      <c r="R3282" s="312" t="s">
        <v>1347</v>
      </c>
    </row>
    <row r="3283" spans="1:18" s="40" customFormat="1" ht="36" x14ac:dyDescent="0.2">
      <c r="A3283" s="322" t="s">
        <v>6380</v>
      </c>
      <c r="B3283" s="295" t="s">
        <v>8075</v>
      </c>
      <c r="C3283" s="297" t="s">
        <v>153</v>
      </c>
      <c r="D3283" s="297" t="s">
        <v>4386</v>
      </c>
      <c r="E3283" s="305" t="s">
        <v>4387</v>
      </c>
      <c r="F3283" s="305">
        <v>31043179</v>
      </c>
      <c r="G3283" s="291" t="s">
        <v>4460</v>
      </c>
      <c r="H3283" s="291" t="s">
        <v>4461</v>
      </c>
      <c r="I3283" s="297" t="s">
        <v>4447</v>
      </c>
      <c r="J3283" s="297" t="s">
        <v>4447</v>
      </c>
      <c r="K3283" s="312">
        <v>4</v>
      </c>
      <c r="L3283" s="314"/>
      <c r="M3283" s="442">
        <f t="shared" si="45"/>
        <v>48000</v>
      </c>
      <c r="N3283" s="312">
        <v>4</v>
      </c>
      <c r="O3283" s="314"/>
      <c r="P3283" s="442">
        <v>4000</v>
      </c>
      <c r="Q3283" s="312">
        <v>4</v>
      </c>
      <c r="R3283" s="312" t="s">
        <v>1347</v>
      </c>
    </row>
    <row r="3284" spans="1:18" s="40" customFormat="1" ht="24" x14ac:dyDescent="0.2">
      <c r="A3284" s="322" t="s">
        <v>6380</v>
      </c>
      <c r="B3284" s="295" t="s">
        <v>8075</v>
      </c>
      <c r="C3284" s="297" t="s">
        <v>153</v>
      </c>
      <c r="D3284" s="426" t="s">
        <v>4462</v>
      </c>
      <c r="E3284" s="305" t="s">
        <v>4387</v>
      </c>
      <c r="F3284" s="294" t="s">
        <v>4463</v>
      </c>
      <c r="G3284" s="293" t="s">
        <v>4464</v>
      </c>
      <c r="H3284" s="291" t="s">
        <v>4465</v>
      </c>
      <c r="I3284" s="297" t="s">
        <v>4390</v>
      </c>
      <c r="J3284" s="426" t="s">
        <v>665</v>
      </c>
      <c r="K3284" s="312">
        <v>4</v>
      </c>
      <c r="L3284" s="314"/>
      <c r="M3284" s="290">
        <f>12*3500</f>
        <v>42000</v>
      </c>
      <c r="N3284" s="312">
        <v>4</v>
      </c>
      <c r="O3284" s="315"/>
      <c r="P3284" s="290">
        <f>12*3800</f>
        <v>45600</v>
      </c>
      <c r="Q3284" s="312">
        <v>4</v>
      </c>
      <c r="R3284" s="312" t="s">
        <v>1347</v>
      </c>
    </row>
    <row r="3285" spans="1:18" s="40" customFormat="1" ht="24" x14ac:dyDescent="0.2">
      <c r="A3285" s="322" t="s">
        <v>6380</v>
      </c>
      <c r="B3285" s="295" t="s">
        <v>8075</v>
      </c>
      <c r="C3285" s="297" t="s">
        <v>153</v>
      </c>
      <c r="D3285" s="426" t="s">
        <v>4462</v>
      </c>
      <c r="E3285" s="305" t="s">
        <v>4387</v>
      </c>
      <c r="F3285" s="294" t="s">
        <v>4466</v>
      </c>
      <c r="G3285" s="293" t="s">
        <v>4467</v>
      </c>
      <c r="H3285" s="291" t="s">
        <v>4468</v>
      </c>
      <c r="I3285" s="297" t="s">
        <v>4390</v>
      </c>
      <c r="J3285" s="426" t="s">
        <v>313</v>
      </c>
      <c r="K3285" s="312">
        <v>4</v>
      </c>
      <c r="L3285" s="314"/>
      <c r="M3285" s="290">
        <f>12*2900</f>
        <v>34800</v>
      </c>
      <c r="N3285" s="312">
        <v>4</v>
      </c>
      <c r="O3285" s="315"/>
      <c r="P3285" s="290">
        <f>12*3200</f>
        <v>38400</v>
      </c>
      <c r="Q3285" s="312">
        <v>4</v>
      </c>
      <c r="R3285" s="312">
        <v>12</v>
      </c>
    </row>
    <row r="3286" spans="1:18" s="40" customFormat="1" x14ac:dyDescent="0.2">
      <c r="A3286" s="322" t="s">
        <v>6380</v>
      </c>
      <c r="B3286" s="295" t="s">
        <v>8075</v>
      </c>
      <c r="C3286" s="297" t="s">
        <v>153</v>
      </c>
      <c r="D3286" s="426" t="s">
        <v>4462</v>
      </c>
      <c r="E3286" s="305" t="s">
        <v>4387</v>
      </c>
      <c r="F3286" s="294" t="s">
        <v>4469</v>
      </c>
      <c r="G3286" s="293" t="s">
        <v>4470</v>
      </c>
      <c r="H3286" s="291" t="s">
        <v>1053</v>
      </c>
      <c r="I3286" s="297" t="s">
        <v>4390</v>
      </c>
      <c r="J3286" s="426" t="s">
        <v>665</v>
      </c>
      <c r="K3286" s="312">
        <v>4</v>
      </c>
      <c r="L3286" s="314"/>
      <c r="M3286" s="290">
        <f>12*2600</f>
        <v>31200</v>
      </c>
      <c r="N3286" s="312">
        <v>4</v>
      </c>
      <c r="O3286" s="315"/>
      <c r="P3286" s="290">
        <f>12*3200</f>
        <v>38400</v>
      </c>
      <c r="Q3286" s="312">
        <v>4</v>
      </c>
      <c r="R3286" s="312">
        <v>12</v>
      </c>
    </row>
    <row r="3287" spans="1:18" s="40" customFormat="1" x14ac:dyDescent="0.2">
      <c r="A3287" s="322" t="s">
        <v>6380</v>
      </c>
      <c r="B3287" s="295" t="s">
        <v>8075</v>
      </c>
      <c r="C3287" s="297" t="s">
        <v>153</v>
      </c>
      <c r="D3287" s="426" t="s">
        <v>4462</v>
      </c>
      <c r="E3287" s="305" t="s">
        <v>4387</v>
      </c>
      <c r="F3287" s="294" t="s">
        <v>4471</v>
      </c>
      <c r="G3287" s="293" t="s">
        <v>4472</v>
      </c>
      <c r="H3287" s="291" t="s">
        <v>662</v>
      </c>
      <c r="I3287" s="297" t="s">
        <v>4390</v>
      </c>
      <c r="J3287" s="426" t="s">
        <v>665</v>
      </c>
      <c r="K3287" s="312">
        <v>4</v>
      </c>
      <c r="L3287" s="314"/>
      <c r="M3287" s="290">
        <f>12*2600</f>
        <v>31200</v>
      </c>
      <c r="N3287" s="312">
        <v>4</v>
      </c>
      <c r="O3287" s="315"/>
      <c r="P3287" s="290">
        <f>12*2800</f>
        <v>33600</v>
      </c>
      <c r="Q3287" s="312">
        <v>4</v>
      </c>
      <c r="R3287" s="312">
        <v>12</v>
      </c>
    </row>
    <row r="3288" spans="1:18" s="40" customFormat="1" x14ac:dyDescent="0.2">
      <c r="A3288" s="322" t="s">
        <v>6380</v>
      </c>
      <c r="B3288" s="295" t="s">
        <v>8075</v>
      </c>
      <c r="C3288" s="297" t="s">
        <v>153</v>
      </c>
      <c r="D3288" s="426" t="s">
        <v>4462</v>
      </c>
      <c r="E3288" s="305" t="s">
        <v>4387</v>
      </c>
      <c r="F3288" s="294" t="s">
        <v>4473</v>
      </c>
      <c r="G3288" s="293" t="s">
        <v>8081</v>
      </c>
      <c r="H3288" s="291" t="s">
        <v>315</v>
      </c>
      <c r="I3288" s="297" t="s">
        <v>4390</v>
      </c>
      <c r="J3288" s="426" t="s">
        <v>665</v>
      </c>
      <c r="K3288" s="312">
        <v>4</v>
      </c>
      <c r="L3288" s="314"/>
      <c r="M3288" s="290">
        <f>12*2600</f>
        <v>31200</v>
      </c>
      <c r="N3288" s="312">
        <v>4</v>
      </c>
      <c r="O3288" s="315"/>
      <c r="P3288" s="290">
        <f>12*2800</f>
        <v>33600</v>
      </c>
      <c r="Q3288" s="312">
        <v>4</v>
      </c>
      <c r="R3288" s="312">
        <v>12</v>
      </c>
    </row>
    <row r="3289" spans="1:18" s="40" customFormat="1" x14ac:dyDescent="0.2">
      <c r="A3289" s="322" t="s">
        <v>6380</v>
      </c>
      <c r="B3289" s="295" t="s">
        <v>8075</v>
      </c>
      <c r="C3289" s="297" t="s">
        <v>153</v>
      </c>
      <c r="D3289" s="426" t="s">
        <v>4462</v>
      </c>
      <c r="E3289" s="305" t="s">
        <v>4387</v>
      </c>
      <c r="F3289" s="294" t="s">
        <v>4474</v>
      </c>
      <c r="G3289" s="293" t="s">
        <v>4475</v>
      </c>
      <c r="H3289" s="291" t="s">
        <v>4476</v>
      </c>
      <c r="I3289" s="297" t="s">
        <v>4390</v>
      </c>
      <c r="J3289" s="426" t="s">
        <v>665</v>
      </c>
      <c r="K3289" s="312">
        <v>4</v>
      </c>
      <c r="L3289" s="314"/>
      <c r="M3289" s="290">
        <f>12*3000</f>
        <v>36000</v>
      </c>
      <c r="N3289" s="312">
        <v>4</v>
      </c>
      <c r="O3289" s="315"/>
      <c r="P3289" s="290">
        <f>12*3200</f>
        <v>38400</v>
      </c>
      <c r="Q3289" s="312">
        <v>4</v>
      </c>
      <c r="R3289" s="312">
        <v>12</v>
      </c>
    </row>
    <row r="3290" spans="1:18" s="40" customFormat="1" x14ac:dyDescent="0.2">
      <c r="A3290" s="322" t="s">
        <v>6380</v>
      </c>
      <c r="B3290" s="295" t="s">
        <v>8075</v>
      </c>
      <c r="C3290" s="297" t="s">
        <v>153</v>
      </c>
      <c r="D3290" s="426" t="s">
        <v>4462</v>
      </c>
      <c r="E3290" s="305" t="s">
        <v>4387</v>
      </c>
      <c r="F3290" s="294" t="s">
        <v>4477</v>
      </c>
      <c r="G3290" s="293" t="s">
        <v>4478</v>
      </c>
      <c r="H3290" s="291" t="s">
        <v>673</v>
      </c>
      <c r="I3290" s="297" t="s">
        <v>334</v>
      </c>
      <c r="J3290" s="426" t="s">
        <v>1696</v>
      </c>
      <c r="K3290" s="312">
        <v>4</v>
      </c>
      <c r="L3290" s="314"/>
      <c r="M3290" s="290">
        <f>12*2200</f>
        <v>26400</v>
      </c>
      <c r="N3290" s="312">
        <v>4</v>
      </c>
      <c r="O3290" s="315"/>
      <c r="P3290" s="290">
        <f>12*2300</f>
        <v>27600</v>
      </c>
      <c r="Q3290" s="312">
        <v>4</v>
      </c>
      <c r="R3290" s="312">
        <v>12</v>
      </c>
    </row>
    <row r="3291" spans="1:18" s="40" customFormat="1" x14ac:dyDescent="0.2">
      <c r="A3291" s="322" t="s">
        <v>6380</v>
      </c>
      <c r="B3291" s="295" t="s">
        <v>8075</v>
      </c>
      <c r="C3291" s="297" t="s">
        <v>153</v>
      </c>
      <c r="D3291" s="426" t="s">
        <v>4462</v>
      </c>
      <c r="E3291" s="305" t="s">
        <v>4387</v>
      </c>
      <c r="F3291" s="294" t="s">
        <v>4479</v>
      </c>
      <c r="G3291" s="293" t="s">
        <v>4480</v>
      </c>
      <c r="H3291" s="291" t="s">
        <v>4481</v>
      </c>
      <c r="I3291" s="297" t="s">
        <v>4390</v>
      </c>
      <c r="J3291" s="426" t="s">
        <v>651</v>
      </c>
      <c r="K3291" s="312">
        <v>4</v>
      </c>
      <c r="L3291" s="314"/>
      <c r="M3291" s="290">
        <f>12*1500</f>
        <v>18000</v>
      </c>
      <c r="N3291" s="312">
        <v>4</v>
      </c>
      <c r="O3291" s="315"/>
      <c r="P3291" s="290">
        <f>12*1500</f>
        <v>18000</v>
      </c>
      <c r="Q3291" s="312">
        <v>4</v>
      </c>
      <c r="R3291" s="312">
        <v>12</v>
      </c>
    </row>
    <row r="3292" spans="1:18" s="40" customFormat="1" x14ac:dyDescent="0.2">
      <c r="A3292" s="322" t="s">
        <v>6380</v>
      </c>
      <c r="B3292" s="295" t="s">
        <v>8075</v>
      </c>
      <c r="C3292" s="297" t="s">
        <v>153</v>
      </c>
      <c r="D3292" s="426" t="s">
        <v>4462</v>
      </c>
      <c r="E3292" s="305" t="s">
        <v>4387</v>
      </c>
      <c r="F3292" s="294" t="s">
        <v>4482</v>
      </c>
      <c r="G3292" s="293" t="s">
        <v>4483</v>
      </c>
      <c r="H3292" s="291" t="s">
        <v>4484</v>
      </c>
      <c r="I3292" s="297" t="s">
        <v>4390</v>
      </c>
      <c r="J3292" s="426" t="s">
        <v>651</v>
      </c>
      <c r="K3292" s="312">
        <v>4</v>
      </c>
      <c r="L3292" s="314"/>
      <c r="M3292" s="290">
        <f>12*1500</f>
        <v>18000</v>
      </c>
      <c r="N3292" s="312">
        <v>4</v>
      </c>
      <c r="O3292" s="315"/>
      <c r="P3292" s="290">
        <f>12*1500</f>
        <v>18000</v>
      </c>
      <c r="Q3292" s="312">
        <v>4</v>
      </c>
      <c r="R3292" s="312">
        <v>12</v>
      </c>
    </row>
    <row r="3293" spans="1:18" s="40" customFormat="1" x14ac:dyDescent="0.2">
      <c r="A3293" s="322" t="s">
        <v>6380</v>
      </c>
      <c r="B3293" s="295" t="s">
        <v>8075</v>
      </c>
      <c r="C3293" s="297" t="s">
        <v>153</v>
      </c>
      <c r="D3293" s="426" t="s">
        <v>4462</v>
      </c>
      <c r="E3293" s="305" t="s">
        <v>4387</v>
      </c>
      <c r="F3293" s="294" t="s">
        <v>4485</v>
      </c>
      <c r="G3293" s="293" t="s">
        <v>4486</v>
      </c>
      <c r="H3293" s="291" t="s">
        <v>1369</v>
      </c>
      <c r="I3293" s="297" t="s">
        <v>4390</v>
      </c>
      <c r="J3293" s="426" t="s">
        <v>4487</v>
      </c>
      <c r="K3293" s="312">
        <v>4</v>
      </c>
      <c r="L3293" s="314"/>
      <c r="M3293" s="290">
        <f>12*3800</f>
        <v>45600</v>
      </c>
      <c r="N3293" s="312">
        <v>4</v>
      </c>
      <c r="O3293" s="315"/>
      <c r="P3293" s="290">
        <f>12*3800</f>
        <v>45600</v>
      </c>
      <c r="Q3293" s="312">
        <v>4</v>
      </c>
      <c r="R3293" s="312">
        <v>12</v>
      </c>
    </row>
    <row r="3294" spans="1:18" s="40" customFormat="1" x14ac:dyDescent="0.2">
      <c r="A3294" s="322" t="s">
        <v>6380</v>
      </c>
      <c r="B3294" s="295" t="s">
        <v>8075</v>
      </c>
      <c r="C3294" s="297" t="s">
        <v>153</v>
      </c>
      <c r="D3294" s="426" t="s">
        <v>4462</v>
      </c>
      <c r="E3294" s="305" t="s">
        <v>4387</v>
      </c>
      <c r="F3294" s="294" t="s">
        <v>4488</v>
      </c>
      <c r="G3294" s="293" t="s">
        <v>4489</v>
      </c>
      <c r="H3294" s="291" t="s">
        <v>1050</v>
      </c>
      <c r="I3294" s="297" t="s">
        <v>4390</v>
      </c>
      <c r="J3294" s="426" t="s">
        <v>665</v>
      </c>
      <c r="K3294" s="312"/>
      <c r="L3294" s="314"/>
      <c r="M3294" s="290"/>
      <c r="N3294" s="312" t="s">
        <v>1308</v>
      </c>
      <c r="O3294" s="315"/>
      <c r="P3294" s="290">
        <f>12*4000</f>
        <v>48000</v>
      </c>
      <c r="Q3294" s="312">
        <v>4</v>
      </c>
      <c r="R3294" s="312">
        <v>12</v>
      </c>
    </row>
    <row r="3295" spans="1:18" s="40" customFormat="1" x14ac:dyDescent="0.2">
      <c r="A3295" s="322" t="s">
        <v>6380</v>
      </c>
      <c r="B3295" s="295" t="s">
        <v>8075</v>
      </c>
      <c r="C3295" s="297" t="s">
        <v>153</v>
      </c>
      <c r="D3295" s="426" t="s">
        <v>4462</v>
      </c>
      <c r="E3295" s="305" t="s">
        <v>4387</v>
      </c>
      <c r="F3295" s="294" t="s">
        <v>4488</v>
      </c>
      <c r="G3295" s="293" t="s">
        <v>4490</v>
      </c>
      <c r="H3295" s="291" t="s">
        <v>1050</v>
      </c>
      <c r="I3295" s="297" t="s">
        <v>4390</v>
      </c>
      <c r="J3295" s="426" t="s">
        <v>665</v>
      </c>
      <c r="K3295" s="312" t="s">
        <v>1299</v>
      </c>
      <c r="L3295" s="314"/>
      <c r="M3295" s="290">
        <f>12*3800</f>
        <v>45600</v>
      </c>
      <c r="N3295" s="312">
        <v>4</v>
      </c>
      <c r="O3295" s="315"/>
      <c r="P3295" s="290">
        <f>12*4000</f>
        <v>48000</v>
      </c>
      <c r="Q3295" s="312">
        <v>4</v>
      </c>
      <c r="R3295" s="312">
        <v>12</v>
      </c>
    </row>
    <row r="3296" spans="1:18" s="40" customFormat="1" ht="24" x14ac:dyDescent="0.2">
      <c r="A3296" s="322" t="s">
        <v>6380</v>
      </c>
      <c r="B3296" s="295" t="s">
        <v>8075</v>
      </c>
      <c r="C3296" s="297" t="s">
        <v>153</v>
      </c>
      <c r="D3296" s="426" t="s">
        <v>4462</v>
      </c>
      <c r="E3296" s="305" t="s">
        <v>4387</v>
      </c>
      <c r="F3296" s="305">
        <v>46130939</v>
      </c>
      <c r="G3296" s="291" t="s">
        <v>4491</v>
      </c>
      <c r="H3296" s="291" t="s">
        <v>4492</v>
      </c>
      <c r="I3296" s="430" t="s">
        <v>314</v>
      </c>
      <c r="J3296" s="426" t="s">
        <v>4493</v>
      </c>
      <c r="K3296" s="312"/>
      <c r="L3296" s="314"/>
      <c r="M3296" s="313"/>
      <c r="N3296" s="312" t="s">
        <v>1308</v>
      </c>
      <c r="O3296" s="315"/>
      <c r="P3296" s="313">
        <f>12*2200</f>
        <v>26400</v>
      </c>
      <c r="Q3296" s="312">
        <v>4</v>
      </c>
      <c r="R3296" s="312">
        <v>12</v>
      </c>
    </row>
    <row r="3297" spans="1:18" s="40" customFormat="1" ht="24" x14ac:dyDescent="0.2">
      <c r="A3297" s="322" t="s">
        <v>6380</v>
      </c>
      <c r="B3297" s="295" t="s">
        <v>8075</v>
      </c>
      <c r="C3297" s="297" t="s">
        <v>153</v>
      </c>
      <c r="D3297" s="426" t="s">
        <v>4462</v>
      </c>
      <c r="E3297" s="305" t="s">
        <v>4387</v>
      </c>
      <c r="F3297" s="305">
        <v>74659056</v>
      </c>
      <c r="G3297" s="291" t="s">
        <v>4494</v>
      </c>
      <c r="H3297" s="291" t="s">
        <v>4495</v>
      </c>
      <c r="I3297" s="426" t="s">
        <v>4390</v>
      </c>
      <c r="J3297" s="426" t="s">
        <v>4487</v>
      </c>
      <c r="K3297" s="312"/>
      <c r="L3297" s="314"/>
      <c r="M3297" s="313"/>
      <c r="N3297" s="312" t="s">
        <v>1308</v>
      </c>
      <c r="O3297" s="315"/>
      <c r="P3297" s="313">
        <f>12*2200</f>
        <v>26400</v>
      </c>
      <c r="Q3297" s="312">
        <v>4</v>
      </c>
      <c r="R3297" s="312">
        <v>12</v>
      </c>
    </row>
    <row r="3298" spans="1:18" s="40" customFormat="1" x14ac:dyDescent="0.2">
      <c r="A3298" s="322" t="s">
        <v>6380</v>
      </c>
      <c r="B3298" s="295" t="s">
        <v>8075</v>
      </c>
      <c r="C3298" s="297" t="s">
        <v>153</v>
      </c>
      <c r="D3298" s="426" t="s">
        <v>4462</v>
      </c>
      <c r="E3298" s="305" t="s">
        <v>4387</v>
      </c>
      <c r="F3298" s="305"/>
      <c r="G3298" s="291" t="s">
        <v>4496</v>
      </c>
      <c r="H3298" s="291" t="s">
        <v>308</v>
      </c>
      <c r="I3298" s="426" t="s">
        <v>334</v>
      </c>
      <c r="J3298" s="426" t="s">
        <v>1696</v>
      </c>
      <c r="K3298" s="312"/>
      <c r="L3298" s="314"/>
      <c r="M3298" s="313"/>
      <c r="N3298" s="312" t="s">
        <v>1308</v>
      </c>
      <c r="O3298" s="315"/>
      <c r="P3298" s="313">
        <f>12*1500</f>
        <v>18000</v>
      </c>
      <c r="Q3298" s="312">
        <v>4</v>
      </c>
      <c r="R3298" s="312">
        <v>12</v>
      </c>
    </row>
    <row r="3299" spans="1:18" s="40" customFormat="1" x14ac:dyDescent="0.2">
      <c r="A3299" s="322" t="s">
        <v>6380</v>
      </c>
      <c r="B3299" s="295" t="s">
        <v>8075</v>
      </c>
      <c r="C3299" s="297" t="s">
        <v>153</v>
      </c>
      <c r="D3299" s="426" t="s">
        <v>4462</v>
      </c>
      <c r="E3299" s="305" t="s">
        <v>4387</v>
      </c>
      <c r="F3299" s="305"/>
      <c r="G3299" s="291"/>
      <c r="H3299" s="291" t="s">
        <v>4497</v>
      </c>
      <c r="I3299" s="426" t="s">
        <v>4390</v>
      </c>
      <c r="J3299" s="426" t="s">
        <v>1658</v>
      </c>
      <c r="K3299" s="312"/>
      <c r="L3299" s="314"/>
      <c r="M3299" s="313"/>
      <c r="N3299" s="312" t="s">
        <v>1308</v>
      </c>
      <c r="O3299" s="315"/>
      <c r="P3299" s="313">
        <f>12*2200</f>
        <v>26400</v>
      </c>
      <c r="Q3299" s="312">
        <v>4</v>
      </c>
      <c r="R3299" s="312">
        <v>12</v>
      </c>
    </row>
    <row r="3300" spans="1:18" s="40" customFormat="1" x14ac:dyDescent="0.2">
      <c r="A3300" s="322" t="s">
        <v>6380</v>
      </c>
      <c r="B3300" s="295" t="s">
        <v>8075</v>
      </c>
      <c r="C3300" s="297" t="s">
        <v>153</v>
      </c>
      <c r="D3300" s="426" t="s">
        <v>4462</v>
      </c>
      <c r="E3300" s="305" t="s">
        <v>4387</v>
      </c>
      <c r="F3300" s="305"/>
      <c r="G3300" s="291"/>
      <c r="H3300" s="291" t="s">
        <v>4498</v>
      </c>
      <c r="I3300" s="426" t="s">
        <v>4390</v>
      </c>
      <c r="J3300" s="426" t="s">
        <v>4499</v>
      </c>
      <c r="K3300" s="312"/>
      <c r="L3300" s="314"/>
      <c r="M3300" s="313"/>
      <c r="N3300" s="312" t="s">
        <v>1308</v>
      </c>
      <c r="O3300" s="315"/>
      <c r="P3300" s="313">
        <f>12*2200</f>
        <v>26400</v>
      </c>
      <c r="Q3300" s="312">
        <v>4</v>
      </c>
      <c r="R3300" s="312">
        <v>12</v>
      </c>
    </row>
    <row r="3301" spans="1:18" s="40" customFormat="1" x14ac:dyDescent="0.2">
      <c r="A3301" s="322" t="s">
        <v>6380</v>
      </c>
      <c r="B3301" s="295" t="s">
        <v>8075</v>
      </c>
      <c r="C3301" s="297" t="s">
        <v>153</v>
      </c>
      <c r="D3301" s="426" t="s">
        <v>4462</v>
      </c>
      <c r="E3301" s="305" t="s">
        <v>4387</v>
      </c>
      <c r="F3301" s="294" t="s">
        <v>4479</v>
      </c>
      <c r="G3301" s="293" t="s">
        <v>4500</v>
      </c>
      <c r="H3301" s="291" t="s">
        <v>4481</v>
      </c>
      <c r="I3301" s="297" t="s">
        <v>4390</v>
      </c>
      <c r="J3301" s="426" t="s">
        <v>651</v>
      </c>
      <c r="K3301" s="312"/>
      <c r="L3301" s="314"/>
      <c r="M3301" s="313"/>
      <c r="N3301" s="312" t="s">
        <v>1308</v>
      </c>
      <c r="O3301" s="315"/>
      <c r="P3301" s="313">
        <f>12*1500</f>
        <v>18000</v>
      </c>
      <c r="Q3301" s="312">
        <v>4</v>
      </c>
      <c r="R3301" s="312">
        <v>12</v>
      </c>
    </row>
    <row r="3302" spans="1:18" s="40" customFormat="1" x14ac:dyDescent="0.2">
      <c r="A3302" s="322"/>
      <c r="B3302" s="130"/>
      <c r="C3302" s="297" t="s">
        <v>154</v>
      </c>
      <c r="D3302" s="297"/>
      <c r="E3302" s="305"/>
      <c r="F3302" s="130"/>
      <c r="G3302" s="297"/>
      <c r="H3302" s="297"/>
      <c r="I3302" s="297"/>
      <c r="J3302" s="297"/>
      <c r="K3302" s="131"/>
      <c r="L3302" s="131"/>
      <c r="M3302" s="130"/>
      <c r="N3302" s="131"/>
      <c r="O3302" s="131"/>
      <c r="P3302" s="131"/>
      <c r="Q3302" s="131"/>
      <c r="R3302" s="131"/>
    </row>
    <row r="3303" spans="1:18" x14ac:dyDescent="0.2">
      <c r="A3303" s="304" t="s">
        <v>327</v>
      </c>
      <c r="B3303" s="295" t="s">
        <v>8075</v>
      </c>
      <c r="C3303" s="291" t="s">
        <v>297</v>
      </c>
      <c r="D3303" s="291" t="s">
        <v>298</v>
      </c>
      <c r="E3303" s="304" t="s">
        <v>299</v>
      </c>
      <c r="F3303" s="304">
        <v>40095102</v>
      </c>
      <c r="G3303" s="291" t="s">
        <v>300</v>
      </c>
      <c r="H3303" s="291"/>
      <c r="I3303" s="291"/>
      <c r="J3303" s="291"/>
      <c r="K3303" s="317">
        <v>1</v>
      </c>
      <c r="L3303" s="317">
        <v>12</v>
      </c>
      <c r="M3303" s="318">
        <v>20550</v>
      </c>
      <c r="N3303" s="317">
        <v>2</v>
      </c>
      <c r="O3303" s="317">
        <v>2</v>
      </c>
      <c r="P3303" s="318">
        <v>3426</v>
      </c>
      <c r="Q3303" s="319"/>
      <c r="R3303" s="319"/>
    </row>
    <row r="3304" spans="1:18" ht="24" x14ac:dyDescent="0.2">
      <c r="A3304" s="304" t="s">
        <v>327</v>
      </c>
      <c r="B3304" s="295" t="s">
        <v>8075</v>
      </c>
      <c r="C3304" s="291" t="s">
        <v>297</v>
      </c>
      <c r="D3304" s="291" t="s">
        <v>301</v>
      </c>
      <c r="E3304" s="304" t="s">
        <v>299</v>
      </c>
      <c r="F3304" s="304">
        <v>47823483</v>
      </c>
      <c r="G3304" s="291" t="s">
        <v>302</v>
      </c>
      <c r="H3304" s="291" t="s">
        <v>303</v>
      </c>
      <c r="I3304" s="291"/>
      <c r="J3304" s="291" t="s">
        <v>299</v>
      </c>
      <c r="K3304" s="317">
        <v>2</v>
      </c>
      <c r="L3304" s="317">
        <v>3</v>
      </c>
      <c r="M3304" s="317">
        <v>3900</v>
      </c>
      <c r="N3304" s="317"/>
      <c r="O3304" s="317"/>
      <c r="P3304" s="317"/>
      <c r="Q3304" s="317"/>
      <c r="R3304" s="317"/>
    </row>
    <row r="3305" spans="1:18" x14ac:dyDescent="0.2">
      <c r="A3305" s="304" t="s">
        <v>327</v>
      </c>
      <c r="B3305" s="295" t="s">
        <v>8075</v>
      </c>
      <c r="C3305" s="291" t="s">
        <v>297</v>
      </c>
      <c r="D3305" s="291" t="s">
        <v>304</v>
      </c>
      <c r="E3305" s="304" t="s">
        <v>299</v>
      </c>
      <c r="F3305" s="304">
        <v>48059774</v>
      </c>
      <c r="G3305" s="291" t="s">
        <v>305</v>
      </c>
      <c r="H3305" s="291" t="s">
        <v>306</v>
      </c>
      <c r="I3305" s="291" t="s">
        <v>307</v>
      </c>
      <c r="J3305" s="291" t="s">
        <v>299</v>
      </c>
      <c r="K3305" s="317">
        <v>10</v>
      </c>
      <c r="L3305" s="317">
        <v>2</v>
      </c>
      <c r="M3305" s="317">
        <v>3666.66</v>
      </c>
      <c r="N3305" s="317"/>
      <c r="O3305" s="317"/>
      <c r="P3305" s="317"/>
      <c r="Q3305" s="317"/>
      <c r="R3305" s="317"/>
    </row>
    <row r="3306" spans="1:18" x14ac:dyDescent="0.2">
      <c r="A3306" s="304" t="s">
        <v>327</v>
      </c>
      <c r="B3306" s="295" t="s">
        <v>8075</v>
      </c>
      <c r="C3306" s="291" t="s">
        <v>297</v>
      </c>
      <c r="D3306" s="291" t="s">
        <v>308</v>
      </c>
      <c r="E3306" s="304" t="s">
        <v>299</v>
      </c>
      <c r="F3306" s="304">
        <v>43195226</v>
      </c>
      <c r="G3306" s="291" t="s">
        <v>309</v>
      </c>
      <c r="H3306" s="291" t="s">
        <v>310</v>
      </c>
      <c r="I3306" s="291" t="s">
        <v>307</v>
      </c>
      <c r="J3306" s="291" t="s">
        <v>299</v>
      </c>
      <c r="K3306" s="317">
        <v>12</v>
      </c>
      <c r="L3306" s="317">
        <v>2</v>
      </c>
      <c r="M3306" s="317">
        <v>2700</v>
      </c>
      <c r="N3306" s="317"/>
      <c r="O3306" s="317"/>
      <c r="P3306" s="317"/>
      <c r="Q3306" s="317"/>
      <c r="R3306" s="317"/>
    </row>
    <row r="3307" spans="1:18" x14ac:dyDescent="0.2">
      <c r="A3307" s="304" t="s">
        <v>327</v>
      </c>
      <c r="B3307" s="295" t="s">
        <v>8075</v>
      </c>
      <c r="C3307" s="291" t="s">
        <v>297</v>
      </c>
      <c r="D3307" s="291" t="s">
        <v>311</v>
      </c>
      <c r="E3307" s="304" t="s">
        <v>299</v>
      </c>
      <c r="F3307" s="304">
        <v>70847575</v>
      </c>
      <c r="G3307" s="291" t="s">
        <v>312</v>
      </c>
      <c r="H3307" s="291" t="s">
        <v>313</v>
      </c>
      <c r="I3307" s="291" t="s">
        <v>314</v>
      </c>
      <c r="J3307" s="291" t="s">
        <v>299</v>
      </c>
      <c r="K3307" s="317">
        <v>11</v>
      </c>
      <c r="L3307" s="317">
        <v>2</v>
      </c>
      <c r="M3307" s="317">
        <v>4940</v>
      </c>
      <c r="N3307" s="317"/>
      <c r="O3307" s="317"/>
      <c r="P3307" s="317"/>
      <c r="Q3307" s="317"/>
      <c r="R3307" s="317"/>
    </row>
    <row r="3308" spans="1:18" x14ac:dyDescent="0.2">
      <c r="A3308" s="304" t="s">
        <v>327</v>
      </c>
      <c r="B3308" s="295" t="s">
        <v>8075</v>
      </c>
      <c r="C3308" s="291" t="s">
        <v>297</v>
      </c>
      <c r="D3308" s="291" t="s">
        <v>315</v>
      </c>
      <c r="E3308" s="304" t="s">
        <v>299</v>
      </c>
      <c r="F3308" s="304">
        <v>46193311</v>
      </c>
      <c r="G3308" s="291" t="s">
        <v>316</v>
      </c>
      <c r="H3308" s="291" t="s">
        <v>317</v>
      </c>
      <c r="I3308" s="291" t="s">
        <v>318</v>
      </c>
      <c r="J3308" s="291" t="s">
        <v>299</v>
      </c>
      <c r="K3308" s="317">
        <v>7</v>
      </c>
      <c r="L3308" s="317">
        <v>2</v>
      </c>
      <c r="M3308" s="317">
        <v>2850</v>
      </c>
      <c r="N3308" s="317"/>
      <c r="O3308" s="317"/>
      <c r="P3308" s="317"/>
      <c r="Q3308" s="317"/>
      <c r="R3308" s="317"/>
    </row>
    <row r="3309" spans="1:18" x14ac:dyDescent="0.2">
      <c r="A3309" s="304" t="s">
        <v>327</v>
      </c>
      <c r="B3309" s="295" t="s">
        <v>8075</v>
      </c>
      <c r="C3309" s="291" t="s">
        <v>297</v>
      </c>
      <c r="D3309" s="291" t="s">
        <v>315</v>
      </c>
      <c r="E3309" s="304" t="s">
        <v>299</v>
      </c>
      <c r="F3309" s="304">
        <v>73498763</v>
      </c>
      <c r="G3309" s="291" t="s">
        <v>319</v>
      </c>
      <c r="H3309" s="291" t="s">
        <v>310</v>
      </c>
      <c r="I3309" s="291" t="s">
        <v>307</v>
      </c>
      <c r="J3309" s="291" t="s">
        <v>299</v>
      </c>
      <c r="K3309" s="317">
        <v>8</v>
      </c>
      <c r="L3309" s="317">
        <v>10</v>
      </c>
      <c r="M3309" s="317">
        <v>16800</v>
      </c>
      <c r="N3309" s="317"/>
      <c r="O3309" s="317">
        <v>1</v>
      </c>
      <c r="P3309" s="317">
        <v>1626</v>
      </c>
      <c r="Q3309" s="317"/>
      <c r="R3309" s="317"/>
    </row>
    <row r="3310" spans="1:18" x14ac:dyDescent="0.2">
      <c r="A3310" s="304" t="s">
        <v>327</v>
      </c>
      <c r="B3310" s="295" t="s">
        <v>8075</v>
      </c>
      <c r="C3310" s="291" t="s">
        <v>297</v>
      </c>
      <c r="D3310" s="291" t="s">
        <v>308</v>
      </c>
      <c r="E3310" s="304" t="s">
        <v>299</v>
      </c>
      <c r="F3310" s="304">
        <v>43644455</v>
      </c>
      <c r="G3310" s="291" t="s">
        <v>320</v>
      </c>
      <c r="H3310" s="291"/>
      <c r="I3310" s="291"/>
      <c r="J3310" s="291"/>
      <c r="K3310" s="317">
        <v>9</v>
      </c>
      <c r="L3310" s="317">
        <v>2</v>
      </c>
      <c r="M3310" s="317">
        <v>2200</v>
      </c>
      <c r="N3310" s="317"/>
      <c r="O3310" s="317"/>
      <c r="P3310" s="317"/>
      <c r="Q3310" s="317"/>
      <c r="R3310" s="317"/>
    </row>
    <row r="3311" spans="1:18" x14ac:dyDescent="0.2">
      <c r="A3311" s="304" t="s">
        <v>327</v>
      </c>
      <c r="B3311" s="295" t="s">
        <v>8075</v>
      </c>
      <c r="C3311" s="291" t="s">
        <v>297</v>
      </c>
      <c r="D3311" s="291" t="s">
        <v>311</v>
      </c>
      <c r="E3311" s="304" t="s">
        <v>299</v>
      </c>
      <c r="F3311" s="320">
        <v>45051158</v>
      </c>
      <c r="G3311" s="291" t="s">
        <v>321</v>
      </c>
      <c r="H3311" s="291" t="s">
        <v>313</v>
      </c>
      <c r="I3311" s="291" t="s">
        <v>314</v>
      </c>
      <c r="J3311" s="291" t="s">
        <v>299</v>
      </c>
      <c r="K3311" s="317">
        <v>10</v>
      </c>
      <c r="L3311" s="317">
        <v>2</v>
      </c>
      <c r="M3311" s="317">
        <v>4600</v>
      </c>
      <c r="N3311" s="317"/>
      <c r="O3311" s="317"/>
      <c r="P3311" s="317"/>
      <c r="Q3311" s="317"/>
      <c r="R3311" s="317"/>
    </row>
    <row r="3312" spans="1:18" x14ac:dyDescent="0.2">
      <c r="A3312" s="304" t="s">
        <v>327</v>
      </c>
      <c r="B3312" s="295" t="s">
        <v>8075</v>
      </c>
      <c r="C3312" s="291" t="s">
        <v>297</v>
      </c>
      <c r="D3312" s="291" t="s">
        <v>308</v>
      </c>
      <c r="E3312" s="304" t="s">
        <v>299</v>
      </c>
      <c r="F3312" s="304">
        <v>72394972</v>
      </c>
      <c r="G3312" s="291" t="s">
        <v>322</v>
      </c>
      <c r="H3312" s="291" t="s">
        <v>323</v>
      </c>
      <c r="I3312" s="291"/>
      <c r="J3312" s="291"/>
      <c r="K3312" s="317">
        <v>13</v>
      </c>
      <c r="L3312" s="317">
        <v>8</v>
      </c>
      <c r="M3312" s="317">
        <v>7934</v>
      </c>
      <c r="N3312" s="317">
        <v>3</v>
      </c>
      <c r="O3312" s="317">
        <v>6</v>
      </c>
      <c r="P3312" s="317">
        <v>5904</v>
      </c>
      <c r="Q3312" s="317"/>
      <c r="R3312" s="317"/>
    </row>
    <row r="3313" spans="1:18" x14ac:dyDescent="0.2">
      <c r="A3313" s="304" t="s">
        <v>327</v>
      </c>
      <c r="B3313" s="295" t="s">
        <v>8075</v>
      </c>
      <c r="C3313" s="291" t="s">
        <v>297</v>
      </c>
      <c r="D3313" s="291" t="s">
        <v>324</v>
      </c>
      <c r="E3313" s="304" t="s">
        <v>299</v>
      </c>
      <c r="F3313" s="304">
        <v>73990957</v>
      </c>
      <c r="G3313" s="291" t="s">
        <v>325</v>
      </c>
      <c r="H3313" s="291" t="s">
        <v>326</v>
      </c>
      <c r="I3313" s="291"/>
      <c r="J3313" s="291"/>
      <c r="K3313" s="317">
        <v>16</v>
      </c>
      <c r="L3313" s="317">
        <v>5</v>
      </c>
      <c r="M3313" s="317">
        <v>7350</v>
      </c>
      <c r="N3313" s="317">
        <v>4</v>
      </c>
      <c r="O3313" s="317">
        <v>2</v>
      </c>
      <c r="P3313" s="317">
        <v>2856</v>
      </c>
      <c r="Q3313" s="317"/>
      <c r="R3313" s="317"/>
    </row>
    <row r="3314" spans="1:18" x14ac:dyDescent="0.2">
      <c r="A3314" s="462" t="s">
        <v>328</v>
      </c>
      <c r="B3314" s="295" t="s">
        <v>8075</v>
      </c>
      <c r="C3314" s="297" t="s">
        <v>329</v>
      </c>
      <c r="D3314" s="297" t="s">
        <v>330</v>
      </c>
      <c r="E3314" s="305" t="s">
        <v>331</v>
      </c>
      <c r="F3314" s="130">
        <v>73130258</v>
      </c>
      <c r="G3314" s="104" t="s">
        <v>332</v>
      </c>
      <c r="H3314" s="104" t="s">
        <v>333</v>
      </c>
      <c r="I3314" s="104" t="s">
        <v>334</v>
      </c>
      <c r="J3314" s="297" t="s">
        <v>334</v>
      </c>
      <c r="K3314" s="131" t="s">
        <v>335</v>
      </c>
      <c r="L3314" s="131" t="s">
        <v>336</v>
      </c>
      <c r="M3314" s="132">
        <v>2000</v>
      </c>
      <c r="N3314" s="131"/>
      <c r="O3314" s="131"/>
      <c r="P3314" s="131"/>
      <c r="Q3314" s="131"/>
      <c r="R3314" s="131"/>
    </row>
    <row r="3315" spans="1:18" x14ac:dyDescent="0.2">
      <c r="A3315" s="462" t="s">
        <v>328</v>
      </c>
      <c r="B3315" s="295" t="s">
        <v>8075</v>
      </c>
      <c r="C3315" s="297" t="s">
        <v>329</v>
      </c>
      <c r="D3315" s="297" t="s">
        <v>337</v>
      </c>
      <c r="E3315" s="305" t="s">
        <v>338</v>
      </c>
      <c r="F3315" s="130">
        <v>42263027</v>
      </c>
      <c r="G3315" s="297" t="s">
        <v>339</v>
      </c>
      <c r="H3315" s="297" t="s">
        <v>340</v>
      </c>
      <c r="I3315" s="297" t="s">
        <v>341</v>
      </c>
      <c r="J3315" s="297" t="s">
        <v>341</v>
      </c>
      <c r="K3315" s="131" t="s">
        <v>342</v>
      </c>
      <c r="L3315" s="131" t="s">
        <v>343</v>
      </c>
      <c r="M3315" s="132">
        <v>2600</v>
      </c>
      <c r="N3315" s="131"/>
      <c r="O3315" s="131"/>
      <c r="P3315" s="131"/>
      <c r="Q3315" s="131"/>
      <c r="R3315" s="131"/>
    </row>
    <row r="3316" spans="1:18" x14ac:dyDescent="0.2">
      <c r="A3316" s="462" t="s">
        <v>328</v>
      </c>
      <c r="B3316" s="295" t="s">
        <v>8075</v>
      </c>
      <c r="C3316" s="297" t="s">
        <v>329</v>
      </c>
      <c r="D3316" s="297" t="s">
        <v>344</v>
      </c>
      <c r="E3316" s="305" t="s">
        <v>331</v>
      </c>
      <c r="F3316" s="130">
        <v>31340209</v>
      </c>
      <c r="G3316" s="297" t="s">
        <v>345</v>
      </c>
      <c r="H3316" s="297" t="s">
        <v>346</v>
      </c>
      <c r="I3316" s="297" t="s">
        <v>347</v>
      </c>
      <c r="J3316" s="297" t="s">
        <v>347</v>
      </c>
      <c r="K3316" s="131" t="s">
        <v>348</v>
      </c>
      <c r="L3316" s="131" t="s">
        <v>349</v>
      </c>
      <c r="M3316" s="132">
        <v>2600</v>
      </c>
      <c r="N3316" s="131"/>
      <c r="O3316" s="131"/>
      <c r="P3316" s="131"/>
      <c r="Q3316" s="131"/>
      <c r="R3316" s="131"/>
    </row>
    <row r="3317" spans="1:18" x14ac:dyDescent="0.2">
      <c r="A3317" s="462" t="s">
        <v>328</v>
      </c>
      <c r="B3317" s="295" t="s">
        <v>8075</v>
      </c>
      <c r="C3317" s="297" t="s">
        <v>329</v>
      </c>
      <c r="D3317" s="297" t="s">
        <v>350</v>
      </c>
      <c r="E3317" s="305" t="s">
        <v>331</v>
      </c>
      <c r="F3317" s="130">
        <v>42093199</v>
      </c>
      <c r="G3317" s="297" t="s">
        <v>351</v>
      </c>
      <c r="H3317" s="297" t="s">
        <v>352</v>
      </c>
      <c r="I3317" s="297" t="s">
        <v>353</v>
      </c>
      <c r="J3317" s="297" t="s">
        <v>354</v>
      </c>
      <c r="K3317" s="131" t="s">
        <v>355</v>
      </c>
      <c r="L3317" s="131" t="s">
        <v>356</v>
      </c>
      <c r="M3317" s="132">
        <v>2000</v>
      </c>
      <c r="N3317" s="131"/>
      <c r="O3317" s="131"/>
      <c r="P3317" s="131"/>
      <c r="Q3317" s="131"/>
      <c r="R3317" s="131"/>
    </row>
    <row r="3318" spans="1:18" x14ac:dyDescent="0.2">
      <c r="A3318" s="462" t="s">
        <v>328</v>
      </c>
      <c r="B3318" s="295" t="s">
        <v>8075</v>
      </c>
      <c r="C3318" s="297" t="s">
        <v>329</v>
      </c>
      <c r="D3318" s="297" t="s">
        <v>357</v>
      </c>
      <c r="E3318" s="305" t="s">
        <v>331</v>
      </c>
      <c r="F3318" s="130">
        <v>42237233</v>
      </c>
      <c r="G3318" s="297" t="s">
        <v>358</v>
      </c>
      <c r="H3318" s="297" t="s">
        <v>317</v>
      </c>
      <c r="I3318" s="297" t="s">
        <v>359</v>
      </c>
      <c r="J3318" s="297" t="s">
        <v>359</v>
      </c>
      <c r="K3318" s="131" t="s">
        <v>360</v>
      </c>
      <c r="L3318" s="131" t="s">
        <v>356</v>
      </c>
      <c r="M3318" s="132">
        <v>3000</v>
      </c>
      <c r="N3318" s="131"/>
      <c r="O3318" s="131"/>
      <c r="P3318" s="131"/>
      <c r="Q3318" s="131"/>
      <c r="R3318" s="131"/>
    </row>
    <row r="3319" spans="1:18" x14ac:dyDescent="0.2">
      <c r="A3319" s="462" t="s">
        <v>328</v>
      </c>
      <c r="B3319" s="295" t="s">
        <v>8075</v>
      </c>
      <c r="C3319" s="297" t="s">
        <v>329</v>
      </c>
      <c r="D3319" s="297" t="s">
        <v>361</v>
      </c>
      <c r="E3319" s="305" t="s">
        <v>331</v>
      </c>
      <c r="F3319" s="130">
        <v>31340209</v>
      </c>
      <c r="G3319" s="297" t="s">
        <v>362</v>
      </c>
      <c r="H3319" s="297" t="s">
        <v>313</v>
      </c>
      <c r="I3319" s="297" t="s">
        <v>363</v>
      </c>
      <c r="J3319" s="297" t="s">
        <v>363</v>
      </c>
      <c r="K3319" s="131" t="s">
        <v>364</v>
      </c>
      <c r="L3319" s="131" t="s">
        <v>356</v>
      </c>
      <c r="M3319" s="132">
        <v>2600</v>
      </c>
      <c r="N3319" s="131"/>
      <c r="O3319" s="131"/>
      <c r="P3319" s="131"/>
      <c r="Q3319" s="131"/>
      <c r="R3319" s="131"/>
    </row>
    <row r="3320" spans="1:18" x14ac:dyDescent="0.2">
      <c r="A3320" s="462" t="s">
        <v>328</v>
      </c>
      <c r="B3320" s="295" t="s">
        <v>8075</v>
      </c>
      <c r="C3320" s="297" t="s">
        <v>329</v>
      </c>
      <c r="D3320" s="297" t="s">
        <v>365</v>
      </c>
      <c r="E3320" s="305" t="s">
        <v>331</v>
      </c>
      <c r="F3320" s="130">
        <v>44174150</v>
      </c>
      <c r="G3320" s="297" t="s">
        <v>366</v>
      </c>
      <c r="H3320" s="297" t="s">
        <v>352</v>
      </c>
      <c r="I3320" s="297" t="s">
        <v>352</v>
      </c>
      <c r="J3320" s="297" t="s">
        <v>352</v>
      </c>
      <c r="K3320" s="131" t="s">
        <v>367</v>
      </c>
      <c r="L3320" s="131" t="s">
        <v>368</v>
      </c>
      <c r="M3320" s="132">
        <v>1500</v>
      </c>
      <c r="N3320" s="131"/>
      <c r="O3320" s="131"/>
      <c r="P3320" s="131"/>
      <c r="Q3320" s="131"/>
      <c r="R3320" s="131"/>
    </row>
    <row r="3321" spans="1:18" x14ac:dyDescent="0.2">
      <c r="A3321" s="462" t="s">
        <v>328</v>
      </c>
      <c r="B3321" s="295" t="s">
        <v>8075</v>
      </c>
      <c r="C3321" s="297" t="s">
        <v>329</v>
      </c>
      <c r="D3321" s="297" t="s">
        <v>369</v>
      </c>
      <c r="E3321" s="305" t="s">
        <v>331</v>
      </c>
      <c r="F3321" s="130">
        <v>31015432</v>
      </c>
      <c r="G3321" s="297" t="s">
        <v>370</v>
      </c>
      <c r="H3321" s="297" t="s">
        <v>341</v>
      </c>
      <c r="I3321" s="297" t="s">
        <v>341</v>
      </c>
      <c r="J3321" s="297" t="s">
        <v>341</v>
      </c>
      <c r="K3321" s="131" t="s">
        <v>371</v>
      </c>
      <c r="L3321" s="131" t="s">
        <v>372</v>
      </c>
      <c r="M3321" s="132">
        <v>3000</v>
      </c>
      <c r="N3321" s="131"/>
      <c r="O3321" s="131"/>
      <c r="P3321" s="131"/>
      <c r="Q3321" s="131"/>
      <c r="R3321" s="131"/>
    </row>
    <row r="3322" spans="1:18" x14ac:dyDescent="0.2">
      <c r="A3322" s="462" t="s">
        <v>328</v>
      </c>
      <c r="B3322" s="295" t="s">
        <v>8075</v>
      </c>
      <c r="C3322" s="297" t="s">
        <v>329</v>
      </c>
      <c r="D3322" s="297" t="s">
        <v>350</v>
      </c>
      <c r="E3322" s="305" t="s">
        <v>331</v>
      </c>
      <c r="F3322" s="130">
        <v>42093199</v>
      </c>
      <c r="G3322" s="297" t="s">
        <v>351</v>
      </c>
      <c r="H3322" s="297" t="s">
        <v>352</v>
      </c>
      <c r="I3322" s="297" t="s">
        <v>353</v>
      </c>
      <c r="J3322" s="297" t="s">
        <v>354</v>
      </c>
      <c r="K3322" s="131" t="s">
        <v>373</v>
      </c>
      <c r="L3322" s="131" t="s">
        <v>374</v>
      </c>
      <c r="M3322" s="132">
        <v>2000</v>
      </c>
      <c r="N3322" s="131"/>
      <c r="O3322" s="131"/>
      <c r="P3322" s="131"/>
      <c r="Q3322" s="131"/>
      <c r="R3322" s="131"/>
    </row>
    <row r="3323" spans="1:18" x14ac:dyDescent="0.2">
      <c r="A3323" s="462" t="s">
        <v>328</v>
      </c>
      <c r="B3323" s="295" t="s">
        <v>8075</v>
      </c>
      <c r="C3323" s="297" t="s">
        <v>329</v>
      </c>
      <c r="D3323" s="297" t="s">
        <v>357</v>
      </c>
      <c r="E3323" s="305" t="s">
        <v>331</v>
      </c>
      <c r="F3323" s="130">
        <v>42237233</v>
      </c>
      <c r="G3323" s="297" t="s">
        <v>358</v>
      </c>
      <c r="H3323" s="297" t="s">
        <v>317</v>
      </c>
      <c r="I3323" s="297" t="s">
        <v>359</v>
      </c>
      <c r="J3323" s="297" t="s">
        <v>359</v>
      </c>
      <c r="K3323" s="131" t="s">
        <v>375</v>
      </c>
      <c r="L3323" s="131" t="s">
        <v>376</v>
      </c>
      <c r="M3323" s="132">
        <v>3000</v>
      </c>
      <c r="N3323" s="131"/>
      <c r="O3323" s="131"/>
      <c r="P3323" s="131"/>
      <c r="Q3323" s="131"/>
      <c r="R3323" s="131"/>
    </row>
    <row r="3324" spans="1:18" x14ac:dyDescent="0.2">
      <c r="A3324" s="462" t="s">
        <v>328</v>
      </c>
      <c r="B3324" s="295" t="s">
        <v>8075</v>
      </c>
      <c r="C3324" s="297" t="s">
        <v>329</v>
      </c>
      <c r="D3324" s="297" t="s">
        <v>369</v>
      </c>
      <c r="E3324" s="305" t="s">
        <v>331</v>
      </c>
      <c r="F3324" s="130">
        <v>10725256</v>
      </c>
      <c r="G3324" s="297" t="s">
        <v>377</v>
      </c>
      <c r="H3324" s="297" t="s">
        <v>341</v>
      </c>
      <c r="I3324" s="297" t="s">
        <v>341</v>
      </c>
      <c r="J3324" s="297" t="s">
        <v>341</v>
      </c>
      <c r="K3324" s="131" t="s">
        <v>378</v>
      </c>
      <c r="L3324" s="131" t="s">
        <v>379</v>
      </c>
      <c r="M3324" s="132">
        <v>2600</v>
      </c>
      <c r="N3324" s="131"/>
      <c r="O3324" s="131"/>
      <c r="P3324" s="131"/>
      <c r="Q3324" s="131"/>
      <c r="R3324" s="131"/>
    </row>
    <row r="3325" spans="1:18" x14ac:dyDescent="0.2">
      <c r="A3325" s="462" t="s">
        <v>328</v>
      </c>
      <c r="B3325" s="295" t="s">
        <v>8075</v>
      </c>
      <c r="C3325" s="297" t="s">
        <v>329</v>
      </c>
      <c r="D3325" s="297" t="s">
        <v>365</v>
      </c>
      <c r="E3325" s="305" t="s">
        <v>331</v>
      </c>
      <c r="F3325" s="130">
        <v>44174150</v>
      </c>
      <c r="G3325" s="297" t="s">
        <v>366</v>
      </c>
      <c r="H3325" s="297" t="s">
        <v>352</v>
      </c>
      <c r="I3325" s="297" t="s">
        <v>352</v>
      </c>
      <c r="J3325" s="297" t="s">
        <v>352</v>
      </c>
      <c r="K3325" s="131" t="s">
        <v>380</v>
      </c>
      <c r="L3325" s="131" t="s">
        <v>381</v>
      </c>
      <c r="M3325" s="132">
        <v>2600</v>
      </c>
      <c r="N3325" s="131"/>
      <c r="O3325" s="131"/>
      <c r="P3325" s="131"/>
      <c r="Q3325" s="131"/>
      <c r="R3325" s="131"/>
    </row>
    <row r="3326" spans="1:18" x14ac:dyDescent="0.2">
      <c r="A3326" s="462" t="s">
        <v>328</v>
      </c>
      <c r="B3326" s="295" t="s">
        <v>8075</v>
      </c>
      <c r="C3326" s="297" t="s">
        <v>329</v>
      </c>
      <c r="D3326" s="297" t="s">
        <v>337</v>
      </c>
      <c r="E3326" s="305" t="s">
        <v>338</v>
      </c>
      <c r="F3326" s="130">
        <v>48802609</v>
      </c>
      <c r="G3326" s="297" t="s">
        <v>382</v>
      </c>
      <c r="H3326" s="297" t="s">
        <v>383</v>
      </c>
      <c r="I3326" s="297" t="s">
        <v>383</v>
      </c>
      <c r="J3326" s="297" t="s">
        <v>383</v>
      </c>
      <c r="K3326" s="130"/>
      <c r="L3326" s="130"/>
      <c r="M3326" s="130"/>
      <c r="N3326" s="131" t="s">
        <v>384</v>
      </c>
      <c r="O3326" s="131" t="s">
        <v>385</v>
      </c>
      <c r="P3326" s="132">
        <v>2600</v>
      </c>
      <c r="Q3326" s="131"/>
      <c r="R3326" s="131"/>
    </row>
    <row r="3327" spans="1:18" x14ac:dyDescent="0.2">
      <c r="A3327" s="462" t="s">
        <v>328</v>
      </c>
      <c r="B3327" s="295" t="s">
        <v>8075</v>
      </c>
      <c r="C3327" s="297" t="s">
        <v>329</v>
      </c>
      <c r="D3327" s="297" t="s">
        <v>386</v>
      </c>
      <c r="E3327" s="305" t="s">
        <v>338</v>
      </c>
      <c r="F3327" s="130">
        <v>46404503</v>
      </c>
      <c r="G3327" s="297" t="s">
        <v>387</v>
      </c>
      <c r="H3327" s="297" t="s">
        <v>388</v>
      </c>
      <c r="I3327" s="297" t="s">
        <v>389</v>
      </c>
      <c r="J3327" s="297" t="s">
        <v>389</v>
      </c>
      <c r="K3327" s="130"/>
      <c r="L3327" s="130"/>
      <c r="M3327" s="130"/>
      <c r="N3327" s="131" t="s">
        <v>390</v>
      </c>
      <c r="O3327" s="131" t="s">
        <v>391</v>
      </c>
      <c r="P3327" s="132">
        <v>2000</v>
      </c>
      <c r="Q3327" s="131"/>
      <c r="R3327" s="131"/>
    </row>
    <row r="3328" spans="1:18" x14ac:dyDescent="0.2">
      <c r="A3328" s="462" t="s">
        <v>328</v>
      </c>
      <c r="B3328" s="295" t="s">
        <v>8075</v>
      </c>
      <c r="C3328" s="297" t="s">
        <v>329</v>
      </c>
      <c r="D3328" s="297" t="s">
        <v>344</v>
      </c>
      <c r="E3328" s="305" t="s">
        <v>331</v>
      </c>
      <c r="F3328" s="130">
        <v>70544642</v>
      </c>
      <c r="G3328" s="297" t="s">
        <v>392</v>
      </c>
      <c r="H3328" s="297" t="s">
        <v>393</v>
      </c>
      <c r="I3328" s="297" t="s">
        <v>394</v>
      </c>
      <c r="J3328" s="297" t="s">
        <v>394</v>
      </c>
      <c r="K3328" s="130"/>
      <c r="L3328" s="130"/>
      <c r="M3328" s="130"/>
      <c r="N3328" s="131" t="s">
        <v>395</v>
      </c>
      <c r="O3328" s="131" t="s">
        <v>391</v>
      </c>
      <c r="P3328" s="132">
        <v>2600</v>
      </c>
      <c r="Q3328" s="131"/>
      <c r="R3328" s="131"/>
    </row>
    <row r="3329" spans="1:18" x14ac:dyDescent="0.2">
      <c r="A3329" s="462" t="s">
        <v>328</v>
      </c>
      <c r="B3329" s="295" t="s">
        <v>8075</v>
      </c>
      <c r="C3329" s="297" t="s">
        <v>329</v>
      </c>
      <c r="D3329" s="297" t="s">
        <v>396</v>
      </c>
      <c r="E3329" s="305" t="s">
        <v>331</v>
      </c>
      <c r="F3329" s="130">
        <v>71583364</v>
      </c>
      <c r="G3329" s="297" t="s">
        <v>397</v>
      </c>
      <c r="H3329" s="297" t="s">
        <v>340</v>
      </c>
      <c r="I3329" s="297" t="s">
        <v>341</v>
      </c>
      <c r="J3329" s="297" t="s">
        <v>341</v>
      </c>
      <c r="K3329" s="130"/>
      <c r="L3329" s="130"/>
      <c r="M3329" s="130"/>
      <c r="N3329" s="131" t="s">
        <v>398</v>
      </c>
      <c r="O3329" s="131" t="s">
        <v>379</v>
      </c>
      <c r="P3329" s="132">
        <v>2600</v>
      </c>
      <c r="Q3329" s="131"/>
      <c r="R3329" s="131"/>
    </row>
    <row r="3330" spans="1:18" x14ac:dyDescent="0.2">
      <c r="A3330" s="462" t="s">
        <v>328</v>
      </c>
      <c r="B3330" s="295" t="s">
        <v>8075</v>
      </c>
      <c r="C3330" s="297" t="s">
        <v>329</v>
      </c>
      <c r="D3330" s="297" t="s">
        <v>369</v>
      </c>
      <c r="E3330" s="305" t="s">
        <v>331</v>
      </c>
      <c r="F3330" s="130">
        <v>31040956</v>
      </c>
      <c r="G3330" s="297" t="s">
        <v>399</v>
      </c>
      <c r="H3330" s="297" t="s">
        <v>341</v>
      </c>
      <c r="I3330" s="297" t="s">
        <v>341</v>
      </c>
      <c r="J3330" s="297" t="s">
        <v>341</v>
      </c>
      <c r="K3330" s="130"/>
      <c r="L3330" s="130"/>
      <c r="M3330" s="130"/>
      <c r="N3330" s="131" t="s">
        <v>400</v>
      </c>
      <c r="O3330" s="131" t="s">
        <v>401</v>
      </c>
      <c r="P3330" s="132">
        <v>3000</v>
      </c>
      <c r="Q3330" s="131"/>
      <c r="R3330" s="131"/>
    </row>
    <row r="3331" spans="1:18" x14ac:dyDescent="0.2">
      <c r="A3331" s="462" t="s">
        <v>328</v>
      </c>
      <c r="B3331" s="295" t="s">
        <v>8075</v>
      </c>
      <c r="C3331" s="297" t="s">
        <v>329</v>
      </c>
      <c r="D3331" s="297" t="s">
        <v>402</v>
      </c>
      <c r="E3331" s="305" t="s">
        <v>331</v>
      </c>
      <c r="F3331" s="130">
        <v>70847575</v>
      </c>
      <c r="G3331" s="297" t="s">
        <v>403</v>
      </c>
      <c r="H3331" s="297" t="s">
        <v>388</v>
      </c>
      <c r="I3331" s="297" t="s">
        <v>389</v>
      </c>
      <c r="J3331" s="297" t="s">
        <v>389</v>
      </c>
      <c r="K3331" s="130"/>
      <c r="L3331" s="130"/>
      <c r="M3331" s="130"/>
      <c r="N3331" s="131" t="s">
        <v>404</v>
      </c>
      <c r="O3331" s="131" t="s">
        <v>405</v>
      </c>
      <c r="P3331" s="132">
        <v>2500</v>
      </c>
      <c r="Q3331" s="131"/>
      <c r="R3331" s="131"/>
    </row>
    <row r="3332" spans="1:18" x14ac:dyDescent="0.2">
      <c r="A3332" s="462" t="s">
        <v>328</v>
      </c>
      <c r="B3332" s="295" t="s">
        <v>8075</v>
      </c>
      <c r="C3332" s="297" t="s">
        <v>329</v>
      </c>
      <c r="D3332" s="297" t="s">
        <v>369</v>
      </c>
      <c r="E3332" s="305" t="s">
        <v>331</v>
      </c>
      <c r="F3332" s="130">
        <v>46220268</v>
      </c>
      <c r="G3332" s="297" t="s">
        <v>406</v>
      </c>
      <c r="H3332" s="297" t="s">
        <v>341</v>
      </c>
      <c r="I3332" s="297" t="s">
        <v>341</v>
      </c>
      <c r="J3332" s="297" t="s">
        <v>341</v>
      </c>
      <c r="K3332" s="130"/>
      <c r="L3332" s="130"/>
      <c r="M3332" s="130"/>
      <c r="N3332" s="131" t="s">
        <v>407</v>
      </c>
      <c r="O3332" s="131" t="s">
        <v>408</v>
      </c>
      <c r="P3332" s="132">
        <v>3000</v>
      </c>
      <c r="Q3332" s="131"/>
      <c r="R3332" s="131"/>
    </row>
    <row r="3333" spans="1:18" x14ac:dyDescent="0.2">
      <c r="A3333" s="462" t="s">
        <v>328</v>
      </c>
      <c r="B3333" s="295" t="s">
        <v>8075</v>
      </c>
      <c r="C3333" s="297" t="s">
        <v>329</v>
      </c>
      <c r="D3333" s="297" t="s">
        <v>344</v>
      </c>
      <c r="E3333" s="305" t="s">
        <v>331</v>
      </c>
      <c r="F3333" s="130">
        <v>72553335</v>
      </c>
      <c r="G3333" s="297" t="s">
        <v>409</v>
      </c>
      <c r="H3333" s="297" t="s">
        <v>410</v>
      </c>
      <c r="I3333" s="297" t="s">
        <v>410</v>
      </c>
      <c r="J3333" s="297" t="s">
        <v>410</v>
      </c>
      <c r="K3333" s="130"/>
      <c r="L3333" s="130"/>
      <c r="M3333" s="130"/>
      <c r="N3333" s="131" t="s">
        <v>411</v>
      </c>
      <c r="O3333" s="131" t="s">
        <v>412</v>
      </c>
      <c r="P3333" s="132">
        <v>2000</v>
      </c>
      <c r="Q3333" s="131"/>
      <c r="R3333" s="131"/>
    </row>
    <row r="3334" spans="1:18" x14ac:dyDescent="0.2">
      <c r="A3334" s="304" t="s">
        <v>1675</v>
      </c>
      <c r="B3334" s="130" t="s">
        <v>8078</v>
      </c>
      <c r="C3334" s="297" t="s">
        <v>154</v>
      </c>
      <c r="D3334" s="297" t="s">
        <v>1373</v>
      </c>
      <c r="E3334" s="305">
        <v>1400</v>
      </c>
      <c r="F3334" s="130">
        <v>71301092</v>
      </c>
      <c r="G3334" s="104" t="s">
        <v>1374</v>
      </c>
      <c r="H3334" s="104"/>
      <c r="I3334" s="104"/>
      <c r="J3334" s="104"/>
      <c r="K3334" s="130">
        <v>2</v>
      </c>
      <c r="L3334" s="130">
        <v>2</v>
      </c>
      <c r="M3334" s="130">
        <f>E3334</f>
        <v>1400</v>
      </c>
      <c r="N3334" s="130"/>
      <c r="O3334" s="130"/>
      <c r="P3334" s="130"/>
      <c r="Q3334" s="130"/>
      <c r="R3334" s="130"/>
    </row>
    <row r="3335" spans="1:18" x14ac:dyDescent="0.2">
      <c r="A3335" s="304" t="s">
        <v>1675</v>
      </c>
      <c r="B3335" s="130" t="s">
        <v>8078</v>
      </c>
      <c r="C3335" s="297" t="s">
        <v>154</v>
      </c>
      <c r="D3335" s="297" t="s">
        <v>1361</v>
      </c>
      <c r="E3335" s="305">
        <v>1200</v>
      </c>
      <c r="F3335" s="130">
        <v>40820379</v>
      </c>
      <c r="G3335" s="104" t="s">
        <v>1375</v>
      </c>
      <c r="H3335" s="104"/>
      <c r="I3335" s="104"/>
      <c r="J3335" s="104"/>
      <c r="K3335" s="130">
        <v>5</v>
      </c>
      <c r="L3335" s="130">
        <v>5</v>
      </c>
      <c r="M3335" s="130">
        <f>E3335*L3335</f>
        <v>6000</v>
      </c>
      <c r="N3335" s="130"/>
      <c r="O3335" s="130"/>
      <c r="P3335" s="130"/>
      <c r="Q3335" s="130"/>
      <c r="R3335" s="130"/>
    </row>
    <row r="3336" spans="1:18" x14ac:dyDescent="0.2">
      <c r="A3336" s="304" t="s">
        <v>1675</v>
      </c>
      <c r="B3336" s="130" t="s">
        <v>8078</v>
      </c>
      <c r="C3336" s="297" t="s">
        <v>154</v>
      </c>
      <c r="D3336" s="297" t="s">
        <v>1373</v>
      </c>
      <c r="E3336" s="305">
        <v>1600</v>
      </c>
      <c r="F3336" s="130">
        <v>42538623</v>
      </c>
      <c r="G3336" s="104" t="s">
        <v>1376</v>
      </c>
      <c r="H3336" s="104" t="s">
        <v>665</v>
      </c>
      <c r="I3336" s="104" t="s">
        <v>1377</v>
      </c>
      <c r="J3336" s="104"/>
      <c r="K3336" s="130">
        <v>6</v>
      </c>
      <c r="L3336" s="130">
        <v>6</v>
      </c>
      <c r="M3336" s="130">
        <f>L3336*E3336</f>
        <v>9600</v>
      </c>
      <c r="N3336" s="130"/>
      <c r="O3336" s="130"/>
      <c r="P3336" s="130"/>
      <c r="Q3336" s="130"/>
      <c r="R3336" s="130"/>
    </row>
    <row r="3337" spans="1:18" x14ac:dyDescent="0.2">
      <c r="A3337" s="304" t="s">
        <v>1675</v>
      </c>
      <c r="B3337" s="130" t="s">
        <v>8078</v>
      </c>
      <c r="C3337" s="297" t="s">
        <v>154</v>
      </c>
      <c r="D3337" s="297" t="s">
        <v>1378</v>
      </c>
      <c r="E3337" s="305">
        <v>1800</v>
      </c>
      <c r="F3337" s="130">
        <v>48325335</v>
      </c>
      <c r="G3337" s="104" t="s">
        <v>1379</v>
      </c>
      <c r="H3337" s="104" t="s">
        <v>1050</v>
      </c>
      <c r="I3337" s="104" t="s">
        <v>1377</v>
      </c>
      <c r="J3337" s="104"/>
      <c r="K3337" s="130">
        <v>4</v>
      </c>
      <c r="L3337" s="130">
        <v>4</v>
      </c>
      <c r="M3337" s="130">
        <f>L3337*E3337</f>
        <v>7200</v>
      </c>
      <c r="N3337" s="130"/>
      <c r="O3337" s="130"/>
      <c r="P3337" s="130"/>
      <c r="Q3337" s="130"/>
      <c r="R3337" s="130"/>
    </row>
    <row r="3338" spans="1:18" x14ac:dyDescent="0.2">
      <c r="A3338" s="304" t="s">
        <v>1675</v>
      </c>
      <c r="B3338" s="130" t="s">
        <v>8078</v>
      </c>
      <c r="C3338" s="297" t="s">
        <v>154</v>
      </c>
      <c r="D3338" s="297" t="s">
        <v>1380</v>
      </c>
      <c r="E3338" s="305">
        <v>1800</v>
      </c>
      <c r="F3338" s="130">
        <v>70404620</v>
      </c>
      <c r="G3338" s="104" t="s">
        <v>1381</v>
      </c>
      <c r="H3338" s="104" t="s">
        <v>1050</v>
      </c>
      <c r="I3338" s="104" t="s">
        <v>1377</v>
      </c>
      <c r="J3338" s="104"/>
      <c r="K3338" s="130">
        <v>7</v>
      </c>
      <c r="L3338" s="130">
        <v>7</v>
      </c>
      <c r="M3338" s="130">
        <f t="shared" ref="M3338:M3401" si="46">L3338*E3338</f>
        <v>12600</v>
      </c>
      <c r="N3338" s="130"/>
      <c r="O3338" s="130"/>
      <c r="P3338" s="130"/>
      <c r="Q3338" s="130"/>
      <c r="R3338" s="130"/>
    </row>
    <row r="3339" spans="1:18" x14ac:dyDescent="0.2">
      <c r="A3339" s="304" t="s">
        <v>1675</v>
      </c>
      <c r="B3339" s="130" t="s">
        <v>8078</v>
      </c>
      <c r="C3339" s="297" t="s">
        <v>154</v>
      </c>
      <c r="D3339" s="297" t="s">
        <v>1382</v>
      </c>
      <c r="E3339" s="305">
        <v>1800</v>
      </c>
      <c r="F3339" s="130">
        <v>43709848</v>
      </c>
      <c r="G3339" s="104" t="s">
        <v>1383</v>
      </c>
      <c r="H3339" s="104" t="s">
        <v>1384</v>
      </c>
      <c r="I3339" s="104" t="s">
        <v>1377</v>
      </c>
      <c r="J3339" s="104"/>
      <c r="K3339" s="130">
        <v>8</v>
      </c>
      <c r="L3339" s="130">
        <v>8</v>
      </c>
      <c r="M3339" s="130">
        <f t="shared" si="46"/>
        <v>14400</v>
      </c>
      <c r="N3339" s="130"/>
      <c r="O3339" s="130"/>
      <c r="P3339" s="130"/>
      <c r="Q3339" s="130"/>
      <c r="R3339" s="130"/>
    </row>
    <row r="3340" spans="1:18" x14ac:dyDescent="0.2">
      <c r="A3340" s="304" t="s">
        <v>1675</v>
      </c>
      <c r="B3340" s="130" t="s">
        <v>8078</v>
      </c>
      <c r="C3340" s="297" t="s">
        <v>154</v>
      </c>
      <c r="D3340" s="297" t="s">
        <v>1385</v>
      </c>
      <c r="E3340" s="305">
        <v>1500</v>
      </c>
      <c r="F3340" s="130">
        <v>43081509</v>
      </c>
      <c r="G3340" s="104" t="s">
        <v>1386</v>
      </c>
      <c r="H3340" s="104"/>
      <c r="I3340" s="104"/>
      <c r="J3340" s="104"/>
      <c r="K3340" s="130">
        <v>5</v>
      </c>
      <c r="L3340" s="130">
        <v>5</v>
      </c>
      <c r="M3340" s="130">
        <f t="shared" si="46"/>
        <v>7500</v>
      </c>
      <c r="N3340" s="130"/>
      <c r="O3340" s="130"/>
      <c r="P3340" s="130"/>
      <c r="Q3340" s="130"/>
      <c r="R3340" s="130"/>
    </row>
    <row r="3341" spans="1:18" x14ac:dyDescent="0.2">
      <c r="A3341" s="304" t="s">
        <v>1675</v>
      </c>
      <c r="B3341" s="130" t="s">
        <v>8078</v>
      </c>
      <c r="C3341" s="297" t="s">
        <v>154</v>
      </c>
      <c r="D3341" s="297" t="s">
        <v>1387</v>
      </c>
      <c r="E3341" s="305">
        <v>1800</v>
      </c>
      <c r="F3341" s="130">
        <v>70494264</v>
      </c>
      <c r="G3341" s="104" t="s">
        <v>1388</v>
      </c>
      <c r="H3341" s="104" t="s">
        <v>1389</v>
      </c>
      <c r="I3341" s="104" t="s">
        <v>1377</v>
      </c>
      <c r="J3341" s="104"/>
      <c r="K3341" s="130">
        <v>8</v>
      </c>
      <c r="L3341" s="130">
        <v>8</v>
      </c>
      <c r="M3341" s="130">
        <f t="shared" si="46"/>
        <v>14400</v>
      </c>
      <c r="N3341" s="130"/>
      <c r="O3341" s="130"/>
      <c r="P3341" s="130"/>
      <c r="Q3341" s="130"/>
      <c r="R3341" s="130"/>
    </row>
    <row r="3342" spans="1:18" x14ac:dyDescent="0.2">
      <c r="A3342" s="304" t="s">
        <v>1675</v>
      </c>
      <c r="B3342" s="130" t="s">
        <v>8078</v>
      </c>
      <c r="C3342" s="297" t="s">
        <v>154</v>
      </c>
      <c r="D3342" s="297" t="s">
        <v>1390</v>
      </c>
      <c r="E3342" s="305">
        <v>1500</v>
      </c>
      <c r="F3342" s="130">
        <v>10809979</v>
      </c>
      <c r="G3342" s="104" t="s">
        <v>1391</v>
      </c>
      <c r="H3342" s="104"/>
      <c r="I3342" s="104"/>
      <c r="J3342" s="104"/>
      <c r="K3342" s="130">
        <v>7</v>
      </c>
      <c r="L3342" s="130">
        <v>7</v>
      </c>
      <c r="M3342" s="130">
        <f t="shared" si="46"/>
        <v>10500</v>
      </c>
      <c r="N3342" s="130"/>
      <c r="O3342" s="130"/>
      <c r="P3342" s="130"/>
      <c r="Q3342" s="130"/>
      <c r="R3342" s="130"/>
    </row>
    <row r="3343" spans="1:18" x14ac:dyDescent="0.2">
      <c r="A3343" s="304" t="s">
        <v>1675</v>
      </c>
      <c r="B3343" s="130" t="s">
        <v>8078</v>
      </c>
      <c r="C3343" s="297" t="s">
        <v>154</v>
      </c>
      <c r="D3343" s="297" t="s">
        <v>1392</v>
      </c>
      <c r="E3343" s="305">
        <v>1800</v>
      </c>
      <c r="F3343" s="130">
        <v>42833252</v>
      </c>
      <c r="G3343" s="104" t="s">
        <v>1393</v>
      </c>
      <c r="H3343" s="104"/>
      <c r="I3343" s="104"/>
      <c r="J3343" s="104"/>
      <c r="K3343" s="130">
        <v>7</v>
      </c>
      <c r="L3343" s="130">
        <v>7</v>
      </c>
      <c r="M3343" s="130">
        <f t="shared" si="46"/>
        <v>12600</v>
      </c>
      <c r="N3343" s="130"/>
      <c r="O3343" s="130"/>
      <c r="P3343" s="130"/>
      <c r="Q3343" s="130"/>
      <c r="R3343" s="130"/>
    </row>
    <row r="3344" spans="1:18" x14ac:dyDescent="0.2">
      <c r="A3344" s="304" t="s">
        <v>1675</v>
      </c>
      <c r="B3344" s="130" t="s">
        <v>8078</v>
      </c>
      <c r="C3344" s="297" t="s">
        <v>154</v>
      </c>
      <c r="D3344" s="297" t="s">
        <v>1373</v>
      </c>
      <c r="E3344" s="305">
        <v>1400</v>
      </c>
      <c r="F3344" s="313">
        <v>70663727</v>
      </c>
      <c r="G3344" s="104" t="s">
        <v>1394</v>
      </c>
      <c r="H3344" s="104" t="s">
        <v>665</v>
      </c>
      <c r="I3344" s="104" t="s">
        <v>1377</v>
      </c>
      <c r="J3344" s="104"/>
      <c r="K3344" s="130">
        <v>3</v>
      </c>
      <c r="L3344" s="130">
        <v>3</v>
      </c>
      <c r="M3344" s="130">
        <f t="shared" si="46"/>
        <v>4200</v>
      </c>
      <c r="N3344" s="130"/>
      <c r="O3344" s="130"/>
      <c r="P3344" s="130"/>
      <c r="Q3344" s="130"/>
      <c r="R3344" s="130"/>
    </row>
    <row r="3345" spans="1:18" x14ac:dyDescent="0.2">
      <c r="A3345" s="304" t="s">
        <v>1675</v>
      </c>
      <c r="B3345" s="130" t="s">
        <v>8078</v>
      </c>
      <c r="C3345" s="297" t="s">
        <v>154</v>
      </c>
      <c r="D3345" s="297" t="s">
        <v>1395</v>
      </c>
      <c r="E3345" s="305">
        <v>1800</v>
      </c>
      <c r="F3345" s="130">
        <v>80645212</v>
      </c>
      <c r="G3345" s="104" t="s">
        <v>1396</v>
      </c>
      <c r="H3345" s="104" t="s">
        <v>1397</v>
      </c>
      <c r="I3345" s="104" t="s">
        <v>1377</v>
      </c>
      <c r="J3345" s="104"/>
      <c r="K3345" s="130">
        <v>3</v>
      </c>
      <c r="L3345" s="130">
        <v>3</v>
      </c>
      <c r="M3345" s="130">
        <f t="shared" si="46"/>
        <v>5400</v>
      </c>
      <c r="N3345" s="130"/>
      <c r="O3345" s="130"/>
      <c r="P3345" s="130"/>
      <c r="Q3345" s="130"/>
      <c r="R3345" s="130"/>
    </row>
    <row r="3346" spans="1:18" x14ac:dyDescent="0.2">
      <c r="A3346" s="304" t="s">
        <v>1675</v>
      </c>
      <c r="B3346" s="130" t="s">
        <v>8078</v>
      </c>
      <c r="C3346" s="297" t="s">
        <v>154</v>
      </c>
      <c r="D3346" s="297" t="s">
        <v>493</v>
      </c>
      <c r="E3346" s="305">
        <v>2000</v>
      </c>
      <c r="F3346" s="130">
        <v>46560368</v>
      </c>
      <c r="G3346" s="104" t="s">
        <v>1398</v>
      </c>
      <c r="H3346" s="104" t="s">
        <v>665</v>
      </c>
      <c r="I3346" s="104" t="s">
        <v>1377</v>
      </c>
      <c r="J3346" s="104"/>
      <c r="K3346" s="130">
        <v>4</v>
      </c>
      <c r="L3346" s="130">
        <v>4</v>
      </c>
      <c r="M3346" s="130">
        <f t="shared" si="46"/>
        <v>8000</v>
      </c>
      <c r="N3346" s="130"/>
      <c r="O3346" s="130"/>
      <c r="P3346" s="130"/>
      <c r="Q3346" s="130"/>
      <c r="R3346" s="130"/>
    </row>
    <row r="3347" spans="1:18" x14ac:dyDescent="0.2">
      <c r="A3347" s="304" t="s">
        <v>1675</v>
      </c>
      <c r="B3347" s="130" t="s">
        <v>8078</v>
      </c>
      <c r="C3347" s="297" t="s">
        <v>154</v>
      </c>
      <c r="D3347" s="297" t="s">
        <v>1399</v>
      </c>
      <c r="E3347" s="305">
        <v>1500</v>
      </c>
      <c r="F3347" s="130">
        <v>31490415</v>
      </c>
      <c r="G3347" s="104" t="s">
        <v>1400</v>
      </c>
      <c r="H3347" s="104"/>
      <c r="I3347" s="104"/>
      <c r="J3347" s="104"/>
      <c r="K3347" s="130">
        <v>4</v>
      </c>
      <c r="L3347" s="130">
        <v>4</v>
      </c>
      <c r="M3347" s="130">
        <f t="shared" si="46"/>
        <v>6000</v>
      </c>
      <c r="N3347" s="130"/>
      <c r="O3347" s="130"/>
      <c r="P3347" s="130"/>
      <c r="Q3347" s="130"/>
      <c r="R3347" s="130"/>
    </row>
    <row r="3348" spans="1:18" x14ac:dyDescent="0.2">
      <c r="A3348" s="304" t="s">
        <v>1675</v>
      </c>
      <c r="B3348" s="130" t="s">
        <v>8078</v>
      </c>
      <c r="C3348" s="297" t="s">
        <v>154</v>
      </c>
      <c r="D3348" s="297" t="s">
        <v>1401</v>
      </c>
      <c r="E3348" s="305">
        <v>1800</v>
      </c>
      <c r="F3348" s="130">
        <v>80243731</v>
      </c>
      <c r="G3348" s="104" t="s">
        <v>1402</v>
      </c>
      <c r="H3348" s="104"/>
      <c r="I3348" s="104"/>
      <c r="J3348" s="104"/>
      <c r="K3348" s="130">
        <v>3</v>
      </c>
      <c r="L3348" s="130">
        <v>3</v>
      </c>
      <c r="M3348" s="130">
        <f t="shared" si="46"/>
        <v>5400</v>
      </c>
      <c r="N3348" s="130"/>
      <c r="O3348" s="130"/>
      <c r="P3348" s="130"/>
      <c r="Q3348" s="130"/>
      <c r="R3348" s="130"/>
    </row>
    <row r="3349" spans="1:18" x14ac:dyDescent="0.2">
      <c r="A3349" s="304" t="s">
        <v>1675</v>
      </c>
      <c r="B3349" s="130" t="s">
        <v>8078</v>
      </c>
      <c r="C3349" s="297" t="s">
        <v>154</v>
      </c>
      <c r="D3349" s="297" t="s">
        <v>1403</v>
      </c>
      <c r="E3349" s="305">
        <v>2200</v>
      </c>
      <c r="F3349" s="130">
        <v>41861284</v>
      </c>
      <c r="G3349" s="297" t="s">
        <v>1404</v>
      </c>
      <c r="H3349" s="297" t="s">
        <v>1405</v>
      </c>
      <c r="I3349" s="297" t="s">
        <v>1377</v>
      </c>
      <c r="J3349" s="297" t="s">
        <v>1405</v>
      </c>
      <c r="K3349" s="130">
        <v>9</v>
      </c>
      <c r="L3349" s="130">
        <v>9</v>
      </c>
      <c r="M3349" s="130">
        <f t="shared" si="46"/>
        <v>19800</v>
      </c>
      <c r="N3349" s="130"/>
      <c r="O3349" s="130"/>
      <c r="P3349" s="130"/>
      <c r="Q3349" s="130"/>
      <c r="R3349" s="130"/>
    </row>
    <row r="3350" spans="1:18" x14ac:dyDescent="0.2">
      <c r="A3350" s="304" t="s">
        <v>1675</v>
      </c>
      <c r="B3350" s="130" t="s">
        <v>8078</v>
      </c>
      <c r="C3350" s="297" t="s">
        <v>154</v>
      </c>
      <c r="D3350" s="297" t="s">
        <v>1406</v>
      </c>
      <c r="E3350" s="305">
        <v>1800</v>
      </c>
      <c r="F3350" s="130">
        <v>43526722</v>
      </c>
      <c r="G3350" s="104" t="s">
        <v>1407</v>
      </c>
      <c r="H3350" s="104"/>
      <c r="I3350" s="104"/>
      <c r="J3350" s="104"/>
      <c r="K3350" s="130">
        <v>7</v>
      </c>
      <c r="L3350" s="130">
        <v>7</v>
      </c>
      <c r="M3350" s="130">
        <f t="shared" si="46"/>
        <v>12600</v>
      </c>
      <c r="N3350" s="130"/>
      <c r="O3350" s="130"/>
      <c r="P3350" s="130"/>
      <c r="Q3350" s="130"/>
      <c r="R3350" s="130"/>
    </row>
    <row r="3351" spans="1:18" x14ac:dyDescent="0.2">
      <c r="A3351" s="304" t="s">
        <v>1675</v>
      </c>
      <c r="B3351" s="130" t="s">
        <v>8078</v>
      </c>
      <c r="C3351" s="297" t="s">
        <v>154</v>
      </c>
      <c r="D3351" s="297" t="s">
        <v>1408</v>
      </c>
      <c r="E3351" s="305">
        <v>1800</v>
      </c>
      <c r="F3351" s="130">
        <v>31155528</v>
      </c>
      <c r="G3351" s="104" t="s">
        <v>1409</v>
      </c>
      <c r="H3351" s="104"/>
      <c r="I3351" s="104"/>
      <c r="J3351" s="104"/>
      <c r="K3351" s="130">
        <v>10</v>
      </c>
      <c r="L3351" s="130">
        <v>10</v>
      </c>
      <c r="M3351" s="130">
        <f t="shared" si="46"/>
        <v>18000</v>
      </c>
      <c r="N3351" s="130"/>
      <c r="O3351" s="130"/>
      <c r="P3351" s="130"/>
      <c r="Q3351" s="130"/>
      <c r="R3351" s="130"/>
    </row>
    <row r="3352" spans="1:18" x14ac:dyDescent="0.2">
      <c r="A3352" s="304" t="s">
        <v>1675</v>
      </c>
      <c r="B3352" s="130" t="s">
        <v>8078</v>
      </c>
      <c r="C3352" s="297" t="s">
        <v>154</v>
      </c>
      <c r="D3352" s="297" t="s">
        <v>1408</v>
      </c>
      <c r="E3352" s="305">
        <v>1800</v>
      </c>
      <c r="F3352" s="130">
        <v>31137436</v>
      </c>
      <c r="G3352" s="104" t="s">
        <v>1410</v>
      </c>
      <c r="H3352" s="104"/>
      <c r="I3352" s="104"/>
      <c r="J3352" s="104"/>
      <c r="K3352" s="130">
        <v>9</v>
      </c>
      <c r="L3352" s="130">
        <v>9</v>
      </c>
      <c r="M3352" s="130">
        <f t="shared" si="46"/>
        <v>16200</v>
      </c>
      <c r="N3352" s="130"/>
      <c r="O3352" s="130"/>
      <c r="P3352" s="130"/>
      <c r="Q3352" s="130"/>
      <c r="R3352" s="130"/>
    </row>
    <row r="3353" spans="1:18" x14ac:dyDescent="0.2">
      <c r="A3353" s="304" t="s">
        <v>1675</v>
      </c>
      <c r="B3353" s="130" t="s">
        <v>8078</v>
      </c>
      <c r="C3353" s="297" t="s">
        <v>154</v>
      </c>
      <c r="D3353" s="297" t="s">
        <v>1411</v>
      </c>
      <c r="E3353" s="305">
        <v>2000</v>
      </c>
      <c r="F3353" s="130">
        <v>73381357</v>
      </c>
      <c r="G3353" s="104" t="s">
        <v>1412</v>
      </c>
      <c r="H3353" s="104" t="s">
        <v>1413</v>
      </c>
      <c r="I3353" s="104" t="s">
        <v>1377</v>
      </c>
      <c r="J3353" s="104"/>
      <c r="K3353" s="130">
        <v>6</v>
      </c>
      <c r="L3353" s="130">
        <v>6</v>
      </c>
      <c r="M3353" s="130">
        <f t="shared" si="46"/>
        <v>12000</v>
      </c>
      <c r="N3353" s="130"/>
      <c r="O3353" s="130"/>
      <c r="P3353" s="130"/>
      <c r="Q3353" s="130"/>
      <c r="R3353" s="130"/>
    </row>
    <row r="3354" spans="1:18" x14ac:dyDescent="0.2">
      <c r="A3354" s="304" t="s">
        <v>1675</v>
      </c>
      <c r="B3354" s="130" t="s">
        <v>8078</v>
      </c>
      <c r="C3354" s="297" t="s">
        <v>154</v>
      </c>
      <c r="D3354" s="297" t="s">
        <v>1414</v>
      </c>
      <c r="E3354" s="305">
        <v>1200</v>
      </c>
      <c r="F3354" s="130">
        <v>31138436</v>
      </c>
      <c r="G3354" s="104" t="s">
        <v>1415</v>
      </c>
      <c r="H3354" s="104"/>
      <c r="I3354" s="104"/>
      <c r="J3354" s="104"/>
      <c r="K3354" s="130">
        <v>7</v>
      </c>
      <c r="L3354" s="130">
        <v>7</v>
      </c>
      <c r="M3354" s="130">
        <f t="shared" si="46"/>
        <v>8400</v>
      </c>
      <c r="N3354" s="130"/>
      <c r="O3354" s="130"/>
      <c r="P3354" s="130"/>
      <c r="Q3354" s="130"/>
      <c r="R3354" s="130"/>
    </row>
    <row r="3355" spans="1:18" x14ac:dyDescent="0.2">
      <c r="A3355" s="304" t="s">
        <v>1675</v>
      </c>
      <c r="B3355" s="130" t="s">
        <v>8078</v>
      </c>
      <c r="C3355" s="297" t="s">
        <v>154</v>
      </c>
      <c r="D3355" s="297" t="s">
        <v>1373</v>
      </c>
      <c r="E3355" s="305">
        <v>2000</v>
      </c>
      <c r="F3355" s="130">
        <v>42155117</v>
      </c>
      <c r="G3355" s="104" t="s">
        <v>1416</v>
      </c>
      <c r="H3355" s="104" t="s">
        <v>1050</v>
      </c>
      <c r="I3355" s="104" t="s">
        <v>1377</v>
      </c>
      <c r="J3355" s="104"/>
      <c r="K3355" s="130">
        <v>6</v>
      </c>
      <c r="L3355" s="130">
        <v>6</v>
      </c>
      <c r="M3355" s="130">
        <f t="shared" si="46"/>
        <v>12000</v>
      </c>
      <c r="N3355" s="130"/>
      <c r="O3355" s="130"/>
      <c r="P3355" s="130"/>
      <c r="Q3355" s="130"/>
      <c r="R3355" s="130"/>
    </row>
    <row r="3356" spans="1:18" x14ac:dyDescent="0.2">
      <c r="A3356" s="304" t="s">
        <v>1675</v>
      </c>
      <c r="B3356" s="130" t="s">
        <v>8078</v>
      </c>
      <c r="C3356" s="297" t="s">
        <v>154</v>
      </c>
      <c r="D3356" s="297" t="s">
        <v>1373</v>
      </c>
      <c r="E3356" s="305">
        <v>1400</v>
      </c>
      <c r="F3356" s="130">
        <v>45840372</v>
      </c>
      <c r="G3356" s="104" t="s">
        <v>1417</v>
      </c>
      <c r="H3356" s="104"/>
      <c r="I3356" s="104"/>
      <c r="J3356" s="104"/>
      <c r="K3356" s="130">
        <v>10</v>
      </c>
      <c r="L3356" s="130">
        <v>10</v>
      </c>
      <c r="M3356" s="130">
        <f t="shared" si="46"/>
        <v>14000</v>
      </c>
      <c r="N3356" s="130"/>
      <c r="O3356" s="130"/>
      <c r="P3356" s="130"/>
      <c r="Q3356" s="130"/>
      <c r="R3356" s="130"/>
    </row>
    <row r="3357" spans="1:18" x14ac:dyDescent="0.2">
      <c r="A3357" s="304" t="s">
        <v>1675</v>
      </c>
      <c r="B3357" s="130" t="s">
        <v>8078</v>
      </c>
      <c r="C3357" s="297" t="s">
        <v>154</v>
      </c>
      <c r="D3357" s="297" t="s">
        <v>1418</v>
      </c>
      <c r="E3357" s="305">
        <v>1500</v>
      </c>
      <c r="F3357" s="130">
        <v>41103779</v>
      </c>
      <c r="G3357" s="104" t="s">
        <v>1419</v>
      </c>
      <c r="H3357" s="104" t="s">
        <v>298</v>
      </c>
      <c r="I3357" s="104"/>
      <c r="J3357" s="104"/>
      <c r="K3357" s="130">
        <v>6</v>
      </c>
      <c r="L3357" s="130">
        <v>6</v>
      </c>
      <c r="M3357" s="130">
        <f t="shared" si="46"/>
        <v>9000</v>
      </c>
      <c r="N3357" s="130"/>
      <c r="O3357" s="130"/>
      <c r="P3357" s="130"/>
      <c r="Q3357" s="130"/>
      <c r="R3357" s="130"/>
    </row>
    <row r="3358" spans="1:18" x14ac:dyDescent="0.2">
      <c r="A3358" s="304" t="s">
        <v>1675</v>
      </c>
      <c r="B3358" s="130" t="s">
        <v>8078</v>
      </c>
      <c r="C3358" s="297" t="s">
        <v>154</v>
      </c>
      <c r="D3358" s="297" t="s">
        <v>1420</v>
      </c>
      <c r="E3358" s="305">
        <v>1800</v>
      </c>
      <c r="F3358" s="130">
        <v>40693244</v>
      </c>
      <c r="G3358" s="104" t="s">
        <v>1421</v>
      </c>
      <c r="H3358" s="104"/>
      <c r="I3358" s="104"/>
      <c r="J3358" s="104"/>
      <c r="K3358" s="130">
        <v>4</v>
      </c>
      <c r="L3358" s="130">
        <v>4</v>
      </c>
      <c r="M3358" s="130">
        <f t="shared" si="46"/>
        <v>7200</v>
      </c>
      <c r="N3358" s="130"/>
      <c r="O3358" s="130"/>
      <c r="P3358" s="130"/>
      <c r="Q3358" s="130"/>
      <c r="R3358" s="130"/>
    </row>
    <row r="3359" spans="1:18" x14ac:dyDescent="0.2">
      <c r="A3359" s="304" t="s">
        <v>1675</v>
      </c>
      <c r="B3359" s="130" t="s">
        <v>8078</v>
      </c>
      <c r="C3359" s="297" t="s">
        <v>154</v>
      </c>
      <c r="D3359" s="297" t="s">
        <v>1361</v>
      </c>
      <c r="E3359" s="305">
        <v>1200</v>
      </c>
      <c r="F3359" s="130">
        <v>44686090</v>
      </c>
      <c r="G3359" s="104" t="s">
        <v>1422</v>
      </c>
      <c r="H3359" s="104"/>
      <c r="I3359" s="104"/>
      <c r="J3359" s="104"/>
      <c r="K3359" s="130">
        <v>5</v>
      </c>
      <c r="L3359" s="130">
        <v>5</v>
      </c>
      <c r="M3359" s="130">
        <f t="shared" si="46"/>
        <v>6000</v>
      </c>
      <c r="N3359" s="130"/>
      <c r="O3359" s="130"/>
      <c r="P3359" s="130"/>
      <c r="Q3359" s="130"/>
      <c r="R3359" s="130"/>
    </row>
    <row r="3360" spans="1:18" x14ac:dyDescent="0.2">
      <c r="A3360" s="304" t="s">
        <v>1675</v>
      </c>
      <c r="B3360" s="130" t="s">
        <v>8078</v>
      </c>
      <c r="C3360" s="297" t="s">
        <v>154</v>
      </c>
      <c r="D3360" s="297" t="s">
        <v>317</v>
      </c>
      <c r="E3360" s="305">
        <v>2000</v>
      </c>
      <c r="F3360" s="130">
        <v>72159513</v>
      </c>
      <c r="G3360" s="104" t="s">
        <v>1423</v>
      </c>
      <c r="H3360" s="104" t="s">
        <v>665</v>
      </c>
      <c r="I3360" s="104" t="s">
        <v>1377</v>
      </c>
      <c r="J3360" s="104"/>
      <c r="K3360" s="130">
        <v>4</v>
      </c>
      <c r="L3360" s="130">
        <v>4</v>
      </c>
      <c r="M3360" s="130">
        <f t="shared" si="46"/>
        <v>8000</v>
      </c>
      <c r="N3360" s="130"/>
      <c r="O3360" s="130"/>
      <c r="P3360" s="130"/>
      <c r="Q3360" s="130"/>
      <c r="R3360" s="130"/>
    </row>
    <row r="3361" spans="1:18" x14ac:dyDescent="0.2">
      <c r="A3361" s="304" t="s">
        <v>1675</v>
      </c>
      <c r="B3361" s="130" t="s">
        <v>8078</v>
      </c>
      <c r="C3361" s="297" t="s">
        <v>154</v>
      </c>
      <c r="D3361" s="297" t="s">
        <v>1395</v>
      </c>
      <c r="E3361" s="305">
        <v>1800</v>
      </c>
      <c r="F3361" s="130">
        <v>70396338</v>
      </c>
      <c r="G3361" s="104" t="s">
        <v>1424</v>
      </c>
      <c r="H3361" s="104" t="s">
        <v>1050</v>
      </c>
      <c r="I3361" s="104" t="s">
        <v>1377</v>
      </c>
      <c r="J3361" s="104"/>
      <c r="K3361" s="130">
        <v>2</v>
      </c>
      <c r="L3361" s="130">
        <v>2</v>
      </c>
      <c r="M3361" s="130">
        <f t="shared" si="46"/>
        <v>3600</v>
      </c>
      <c r="N3361" s="130"/>
      <c r="O3361" s="130"/>
      <c r="P3361" s="130"/>
      <c r="Q3361" s="130"/>
      <c r="R3361" s="130"/>
    </row>
    <row r="3362" spans="1:18" x14ac:dyDescent="0.2">
      <c r="A3362" s="304" t="s">
        <v>1675</v>
      </c>
      <c r="B3362" s="130" t="s">
        <v>8078</v>
      </c>
      <c r="C3362" s="297" t="s">
        <v>154</v>
      </c>
      <c r="D3362" s="297" t="s">
        <v>1425</v>
      </c>
      <c r="E3362" s="305">
        <v>1600</v>
      </c>
      <c r="F3362" s="130">
        <v>70662774</v>
      </c>
      <c r="G3362" s="104" t="s">
        <v>1426</v>
      </c>
      <c r="H3362" s="104" t="s">
        <v>1050</v>
      </c>
      <c r="I3362" s="104" t="s">
        <v>1377</v>
      </c>
      <c r="J3362" s="104"/>
      <c r="K3362" s="130">
        <v>2</v>
      </c>
      <c r="L3362" s="130">
        <v>2</v>
      </c>
      <c r="M3362" s="130">
        <f t="shared" si="46"/>
        <v>3200</v>
      </c>
      <c r="N3362" s="130"/>
      <c r="O3362" s="130"/>
      <c r="P3362" s="130"/>
      <c r="Q3362" s="130"/>
      <c r="R3362" s="130"/>
    </row>
    <row r="3363" spans="1:18" x14ac:dyDescent="0.2">
      <c r="A3363" s="304" t="s">
        <v>1675</v>
      </c>
      <c r="B3363" s="130" t="s">
        <v>8078</v>
      </c>
      <c r="C3363" s="297" t="s">
        <v>154</v>
      </c>
      <c r="D3363" s="297" t="s">
        <v>1367</v>
      </c>
      <c r="E3363" s="305">
        <v>1800</v>
      </c>
      <c r="F3363" s="130">
        <v>45644800</v>
      </c>
      <c r="G3363" s="104" t="s">
        <v>1427</v>
      </c>
      <c r="H3363" s="104" t="s">
        <v>1050</v>
      </c>
      <c r="I3363" s="104" t="s">
        <v>1377</v>
      </c>
      <c r="J3363" s="104"/>
      <c r="K3363" s="130">
        <v>2</v>
      </c>
      <c r="L3363" s="130">
        <v>2</v>
      </c>
      <c r="M3363" s="130">
        <f t="shared" si="46"/>
        <v>3600</v>
      </c>
      <c r="N3363" s="130"/>
      <c r="O3363" s="130"/>
      <c r="P3363" s="130"/>
      <c r="Q3363" s="130"/>
      <c r="R3363" s="130"/>
    </row>
    <row r="3364" spans="1:18" x14ac:dyDescent="0.2">
      <c r="A3364" s="304" t="s">
        <v>1675</v>
      </c>
      <c r="B3364" s="130" t="s">
        <v>8078</v>
      </c>
      <c r="C3364" s="297" t="s">
        <v>154</v>
      </c>
      <c r="D3364" s="297" t="s">
        <v>1428</v>
      </c>
      <c r="E3364" s="305">
        <v>1800</v>
      </c>
      <c r="F3364" s="130">
        <v>48021117</v>
      </c>
      <c r="G3364" s="104" t="s">
        <v>1429</v>
      </c>
      <c r="H3364" s="104" t="s">
        <v>1050</v>
      </c>
      <c r="I3364" s="104" t="s">
        <v>1377</v>
      </c>
      <c r="J3364" s="104"/>
      <c r="K3364" s="130">
        <v>2</v>
      </c>
      <c r="L3364" s="130">
        <v>2</v>
      </c>
      <c r="M3364" s="130">
        <f t="shared" si="46"/>
        <v>3600</v>
      </c>
      <c r="N3364" s="130"/>
      <c r="O3364" s="130"/>
      <c r="P3364" s="130"/>
      <c r="Q3364" s="130"/>
      <c r="R3364" s="130"/>
    </row>
    <row r="3365" spans="1:18" x14ac:dyDescent="0.2">
      <c r="A3365" s="304" t="s">
        <v>1675</v>
      </c>
      <c r="B3365" s="130" t="s">
        <v>8078</v>
      </c>
      <c r="C3365" s="297" t="s">
        <v>154</v>
      </c>
      <c r="D3365" s="297" t="s">
        <v>1399</v>
      </c>
      <c r="E3365" s="305">
        <v>1500</v>
      </c>
      <c r="F3365" s="130">
        <v>10658359</v>
      </c>
      <c r="G3365" s="104" t="s">
        <v>1430</v>
      </c>
      <c r="H3365" s="104" t="s">
        <v>1431</v>
      </c>
      <c r="I3365" s="104" t="s">
        <v>1377</v>
      </c>
      <c r="J3365" s="104"/>
      <c r="K3365" s="130">
        <v>3</v>
      </c>
      <c r="L3365" s="130">
        <v>3</v>
      </c>
      <c r="M3365" s="130">
        <f t="shared" si="46"/>
        <v>4500</v>
      </c>
      <c r="N3365" s="130"/>
      <c r="O3365" s="130"/>
      <c r="P3365" s="130"/>
      <c r="Q3365" s="130"/>
      <c r="R3365" s="130"/>
    </row>
    <row r="3366" spans="1:18" x14ac:dyDescent="0.2">
      <c r="A3366" s="304" t="s">
        <v>1675</v>
      </c>
      <c r="B3366" s="130" t="s">
        <v>8078</v>
      </c>
      <c r="C3366" s="297" t="s">
        <v>154</v>
      </c>
      <c r="D3366" s="297" t="s">
        <v>1432</v>
      </c>
      <c r="E3366" s="305">
        <v>1300</v>
      </c>
      <c r="F3366" s="130">
        <v>433078671</v>
      </c>
      <c r="G3366" s="104" t="s">
        <v>1433</v>
      </c>
      <c r="H3366" s="104"/>
      <c r="I3366" s="104"/>
      <c r="J3366" s="104"/>
      <c r="K3366" s="130">
        <v>6</v>
      </c>
      <c r="L3366" s="130">
        <v>6</v>
      </c>
      <c r="M3366" s="130">
        <f t="shared" si="46"/>
        <v>7800</v>
      </c>
      <c r="N3366" s="130"/>
      <c r="O3366" s="130"/>
      <c r="P3366" s="130"/>
      <c r="Q3366" s="130"/>
      <c r="R3366" s="130"/>
    </row>
    <row r="3367" spans="1:18" x14ac:dyDescent="0.2">
      <c r="A3367" s="304" t="s">
        <v>1675</v>
      </c>
      <c r="B3367" s="130" t="s">
        <v>8078</v>
      </c>
      <c r="C3367" s="297" t="s">
        <v>154</v>
      </c>
      <c r="D3367" s="297" t="s">
        <v>1373</v>
      </c>
      <c r="E3367" s="305">
        <v>1400</v>
      </c>
      <c r="F3367" s="130">
        <v>48181288</v>
      </c>
      <c r="G3367" s="104" t="s">
        <v>1434</v>
      </c>
      <c r="H3367" s="104" t="s">
        <v>1050</v>
      </c>
      <c r="I3367" s="104" t="s">
        <v>1377</v>
      </c>
      <c r="J3367" s="104"/>
      <c r="K3367" s="130">
        <v>2</v>
      </c>
      <c r="L3367" s="130">
        <v>2</v>
      </c>
      <c r="M3367" s="130">
        <f t="shared" si="46"/>
        <v>2800</v>
      </c>
      <c r="N3367" s="130"/>
      <c r="O3367" s="130"/>
      <c r="P3367" s="130"/>
      <c r="Q3367" s="130"/>
      <c r="R3367" s="130"/>
    </row>
    <row r="3368" spans="1:18" x14ac:dyDescent="0.2">
      <c r="A3368" s="304" t="s">
        <v>1675</v>
      </c>
      <c r="B3368" s="130" t="s">
        <v>8078</v>
      </c>
      <c r="C3368" s="297" t="s">
        <v>154</v>
      </c>
      <c r="D3368" s="297" t="s">
        <v>1435</v>
      </c>
      <c r="E3368" s="305">
        <v>1400</v>
      </c>
      <c r="F3368" s="130">
        <v>40669077</v>
      </c>
      <c r="G3368" s="104" t="s">
        <v>1436</v>
      </c>
      <c r="H3368" s="104"/>
      <c r="I3368" s="104"/>
      <c r="J3368" s="104"/>
      <c r="K3368" s="130">
        <v>3</v>
      </c>
      <c r="L3368" s="130">
        <v>3</v>
      </c>
      <c r="M3368" s="130">
        <f t="shared" si="46"/>
        <v>4200</v>
      </c>
      <c r="N3368" s="130"/>
      <c r="O3368" s="130"/>
      <c r="P3368" s="130"/>
      <c r="Q3368" s="130"/>
      <c r="R3368" s="130"/>
    </row>
    <row r="3369" spans="1:18" x14ac:dyDescent="0.2">
      <c r="A3369" s="304" t="s">
        <v>1675</v>
      </c>
      <c r="B3369" s="130" t="s">
        <v>8078</v>
      </c>
      <c r="C3369" s="297" t="s">
        <v>154</v>
      </c>
      <c r="D3369" s="297" t="s">
        <v>1373</v>
      </c>
      <c r="E3369" s="305">
        <v>1400</v>
      </c>
      <c r="F3369" s="130">
        <v>42982610</v>
      </c>
      <c r="G3369" s="104" t="s">
        <v>1437</v>
      </c>
      <c r="H3369" s="104" t="s">
        <v>665</v>
      </c>
      <c r="I3369" s="104" t="s">
        <v>1377</v>
      </c>
      <c r="J3369" s="104"/>
      <c r="K3369" s="130">
        <v>7</v>
      </c>
      <c r="L3369" s="130">
        <v>7</v>
      </c>
      <c r="M3369" s="130">
        <f t="shared" si="46"/>
        <v>9800</v>
      </c>
      <c r="N3369" s="130"/>
      <c r="O3369" s="130"/>
      <c r="P3369" s="130"/>
      <c r="Q3369" s="130"/>
      <c r="R3369" s="130"/>
    </row>
    <row r="3370" spans="1:18" x14ac:dyDescent="0.2">
      <c r="A3370" s="304" t="s">
        <v>1675</v>
      </c>
      <c r="B3370" s="130" t="s">
        <v>8078</v>
      </c>
      <c r="C3370" s="297" t="s">
        <v>154</v>
      </c>
      <c r="D3370" s="297" t="s">
        <v>1438</v>
      </c>
      <c r="E3370" s="305">
        <v>2000</v>
      </c>
      <c r="F3370" s="130">
        <v>44005517</v>
      </c>
      <c r="G3370" s="104" t="s">
        <v>1439</v>
      </c>
      <c r="H3370" s="104" t="s">
        <v>665</v>
      </c>
      <c r="I3370" s="104" t="s">
        <v>1377</v>
      </c>
      <c r="J3370" s="104"/>
      <c r="K3370" s="130">
        <v>9</v>
      </c>
      <c r="L3370" s="130">
        <v>9</v>
      </c>
      <c r="M3370" s="130">
        <f t="shared" si="46"/>
        <v>18000</v>
      </c>
      <c r="N3370" s="130"/>
      <c r="O3370" s="130"/>
      <c r="P3370" s="130"/>
      <c r="Q3370" s="130"/>
      <c r="R3370" s="130"/>
    </row>
    <row r="3371" spans="1:18" x14ac:dyDescent="0.2">
      <c r="A3371" s="304" t="s">
        <v>1675</v>
      </c>
      <c r="B3371" s="130" t="s">
        <v>8078</v>
      </c>
      <c r="C3371" s="297" t="s">
        <v>154</v>
      </c>
      <c r="D3371" s="297" t="s">
        <v>1373</v>
      </c>
      <c r="E3371" s="305">
        <v>1400</v>
      </c>
      <c r="F3371" s="130">
        <v>31182470</v>
      </c>
      <c r="G3371" s="104" t="s">
        <v>1440</v>
      </c>
      <c r="H3371" s="104" t="s">
        <v>1050</v>
      </c>
      <c r="I3371" s="104" t="s">
        <v>1377</v>
      </c>
      <c r="J3371" s="104"/>
      <c r="K3371" s="130">
        <v>8</v>
      </c>
      <c r="L3371" s="130">
        <v>8</v>
      </c>
      <c r="M3371" s="130">
        <f t="shared" si="46"/>
        <v>11200</v>
      </c>
      <c r="N3371" s="130"/>
      <c r="O3371" s="130"/>
      <c r="P3371" s="130"/>
      <c r="Q3371" s="130"/>
      <c r="R3371" s="130"/>
    </row>
    <row r="3372" spans="1:18" x14ac:dyDescent="0.2">
      <c r="A3372" s="304" t="s">
        <v>1675</v>
      </c>
      <c r="B3372" s="130" t="s">
        <v>8078</v>
      </c>
      <c r="C3372" s="297" t="s">
        <v>154</v>
      </c>
      <c r="D3372" s="297" t="s">
        <v>1441</v>
      </c>
      <c r="E3372" s="305">
        <v>1200</v>
      </c>
      <c r="F3372" s="130">
        <v>47094824</v>
      </c>
      <c r="G3372" s="104" t="s">
        <v>1442</v>
      </c>
      <c r="H3372" s="104"/>
      <c r="I3372" s="104"/>
      <c r="J3372" s="104"/>
      <c r="K3372" s="130">
        <v>8</v>
      </c>
      <c r="L3372" s="130">
        <v>8</v>
      </c>
      <c r="M3372" s="130">
        <f t="shared" si="46"/>
        <v>9600</v>
      </c>
      <c r="N3372" s="130"/>
      <c r="O3372" s="130"/>
      <c r="P3372" s="130"/>
      <c r="Q3372" s="130"/>
      <c r="R3372" s="130"/>
    </row>
    <row r="3373" spans="1:18" x14ac:dyDescent="0.2">
      <c r="A3373" s="304" t="s">
        <v>1675</v>
      </c>
      <c r="B3373" s="130" t="s">
        <v>8078</v>
      </c>
      <c r="C3373" s="297" t="s">
        <v>154</v>
      </c>
      <c r="D3373" s="297" t="s">
        <v>1373</v>
      </c>
      <c r="E3373" s="305">
        <v>1400</v>
      </c>
      <c r="F3373" s="130">
        <v>70763819</v>
      </c>
      <c r="G3373" s="104" t="s">
        <v>1443</v>
      </c>
      <c r="H3373" s="104" t="s">
        <v>1050</v>
      </c>
      <c r="I3373" s="104" t="s">
        <v>1377</v>
      </c>
      <c r="J3373" s="104"/>
      <c r="K3373" s="130">
        <v>8</v>
      </c>
      <c r="L3373" s="130">
        <v>8</v>
      </c>
      <c r="M3373" s="130">
        <f t="shared" si="46"/>
        <v>11200</v>
      </c>
      <c r="N3373" s="130"/>
      <c r="O3373" s="130"/>
      <c r="P3373" s="130"/>
      <c r="Q3373" s="130"/>
      <c r="R3373" s="130"/>
    </row>
    <row r="3374" spans="1:18" x14ac:dyDescent="0.2">
      <c r="A3374" s="304" t="s">
        <v>1675</v>
      </c>
      <c r="B3374" s="130" t="s">
        <v>8078</v>
      </c>
      <c r="C3374" s="297" t="s">
        <v>154</v>
      </c>
      <c r="D3374" s="297" t="s">
        <v>1390</v>
      </c>
      <c r="E3374" s="305">
        <v>1500</v>
      </c>
      <c r="F3374" s="130">
        <v>31182900</v>
      </c>
      <c r="G3374" s="104" t="s">
        <v>1444</v>
      </c>
      <c r="H3374" s="104"/>
      <c r="I3374" s="104"/>
      <c r="J3374" s="104"/>
      <c r="K3374" s="130">
        <v>5</v>
      </c>
      <c r="L3374" s="130">
        <v>5</v>
      </c>
      <c r="M3374" s="130">
        <f t="shared" si="46"/>
        <v>7500</v>
      </c>
      <c r="N3374" s="130"/>
      <c r="O3374" s="130"/>
      <c r="P3374" s="130"/>
      <c r="Q3374" s="130"/>
      <c r="R3374" s="130"/>
    </row>
    <row r="3375" spans="1:18" x14ac:dyDescent="0.2">
      <c r="A3375" s="304" t="s">
        <v>1675</v>
      </c>
      <c r="B3375" s="130" t="s">
        <v>8078</v>
      </c>
      <c r="C3375" s="297" t="s">
        <v>154</v>
      </c>
      <c r="D3375" s="297" t="s">
        <v>1445</v>
      </c>
      <c r="E3375" s="305">
        <v>1300</v>
      </c>
      <c r="F3375" s="130">
        <v>31479471</v>
      </c>
      <c r="G3375" s="104" t="s">
        <v>1446</v>
      </c>
      <c r="H3375" s="104"/>
      <c r="I3375" s="104"/>
      <c r="J3375" s="104"/>
      <c r="K3375" s="130">
        <v>8</v>
      </c>
      <c r="L3375" s="130">
        <v>8</v>
      </c>
      <c r="M3375" s="130">
        <f t="shared" si="46"/>
        <v>10400</v>
      </c>
      <c r="N3375" s="130"/>
      <c r="O3375" s="130"/>
      <c r="P3375" s="130"/>
      <c r="Q3375" s="130"/>
      <c r="R3375" s="130"/>
    </row>
    <row r="3376" spans="1:18" x14ac:dyDescent="0.2">
      <c r="A3376" s="304" t="s">
        <v>1675</v>
      </c>
      <c r="B3376" s="130" t="s">
        <v>8078</v>
      </c>
      <c r="C3376" s="297" t="s">
        <v>154</v>
      </c>
      <c r="D3376" s="297" t="s">
        <v>1447</v>
      </c>
      <c r="E3376" s="305">
        <v>1800</v>
      </c>
      <c r="F3376" s="130">
        <v>800922770</v>
      </c>
      <c r="G3376" s="104" t="s">
        <v>1448</v>
      </c>
      <c r="H3376" s="104" t="s">
        <v>1449</v>
      </c>
      <c r="I3376" s="104" t="s">
        <v>1377</v>
      </c>
      <c r="J3376" s="104"/>
      <c r="K3376" s="130">
        <v>1</v>
      </c>
      <c r="L3376" s="130">
        <v>1</v>
      </c>
      <c r="M3376" s="130">
        <f t="shared" si="46"/>
        <v>1800</v>
      </c>
      <c r="N3376" s="130"/>
      <c r="O3376" s="130"/>
      <c r="P3376" s="130"/>
      <c r="Q3376" s="130"/>
      <c r="R3376" s="130"/>
    </row>
    <row r="3377" spans="1:18" x14ac:dyDescent="0.2">
      <c r="A3377" s="304" t="s">
        <v>1675</v>
      </c>
      <c r="B3377" s="130" t="s">
        <v>8078</v>
      </c>
      <c r="C3377" s="297" t="s">
        <v>154</v>
      </c>
      <c r="D3377" s="297" t="s">
        <v>1450</v>
      </c>
      <c r="E3377" s="305">
        <v>2200</v>
      </c>
      <c r="F3377" s="130">
        <v>10812736</v>
      </c>
      <c r="G3377" s="104" t="s">
        <v>1451</v>
      </c>
      <c r="H3377" s="104" t="s">
        <v>1050</v>
      </c>
      <c r="I3377" s="104" t="s">
        <v>1377</v>
      </c>
      <c r="J3377" s="104"/>
      <c r="K3377" s="130">
        <v>10</v>
      </c>
      <c r="L3377" s="130">
        <v>10</v>
      </c>
      <c r="M3377" s="130">
        <f t="shared" si="46"/>
        <v>22000</v>
      </c>
      <c r="N3377" s="130"/>
      <c r="O3377" s="130"/>
      <c r="P3377" s="130"/>
      <c r="Q3377" s="130"/>
      <c r="R3377" s="130"/>
    </row>
    <row r="3378" spans="1:18" x14ac:dyDescent="0.2">
      <c r="A3378" s="304" t="s">
        <v>1675</v>
      </c>
      <c r="B3378" s="130" t="s">
        <v>8078</v>
      </c>
      <c r="C3378" s="297" t="s">
        <v>154</v>
      </c>
      <c r="D3378" s="297" t="s">
        <v>1452</v>
      </c>
      <c r="E3378" s="305">
        <v>2000</v>
      </c>
      <c r="F3378" s="130">
        <v>41718869</v>
      </c>
      <c r="G3378" s="104" t="s">
        <v>1453</v>
      </c>
      <c r="H3378" s="104" t="s">
        <v>1454</v>
      </c>
      <c r="I3378" s="104" t="s">
        <v>1377</v>
      </c>
      <c r="J3378" s="104"/>
      <c r="K3378" s="130">
        <v>9</v>
      </c>
      <c r="L3378" s="130">
        <v>9</v>
      </c>
      <c r="M3378" s="130">
        <f t="shared" si="46"/>
        <v>18000</v>
      </c>
      <c r="N3378" s="130"/>
      <c r="O3378" s="130"/>
      <c r="P3378" s="130"/>
      <c r="Q3378" s="130"/>
      <c r="R3378" s="130"/>
    </row>
    <row r="3379" spans="1:18" x14ac:dyDescent="0.2">
      <c r="A3379" s="304" t="s">
        <v>1675</v>
      </c>
      <c r="B3379" s="130" t="s">
        <v>8078</v>
      </c>
      <c r="C3379" s="297" t="s">
        <v>154</v>
      </c>
      <c r="D3379" s="297" t="s">
        <v>652</v>
      </c>
      <c r="E3379" s="305">
        <v>1200</v>
      </c>
      <c r="F3379" s="130">
        <v>31175550</v>
      </c>
      <c r="G3379" s="104" t="s">
        <v>1455</v>
      </c>
      <c r="H3379" s="104"/>
      <c r="I3379" s="104"/>
      <c r="J3379" s="104"/>
      <c r="K3379" s="130">
        <v>4</v>
      </c>
      <c r="L3379" s="130">
        <v>4</v>
      </c>
      <c r="M3379" s="130">
        <f t="shared" si="46"/>
        <v>4800</v>
      </c>
      <c r="N3379" s="130"/>
      <c r="O3379" s="130"/>
      <c r="P3379" s="130"/>
      <c r="Q3379" s="130"/>
      <c r="R3379" s="130"/>
    </row>
    <row r="3380" spans="1:18" x14ac:dyDescent="0.2">
      <c r="A3380" s="304" t="s">
        <v>1675</v>
      </c>
      <c r="B3380" s="130" t="s">
        <v>8078</v>
      </c>
      <c r="C3380" s="297" t="s">
        <v>154</v>
      </c>
      <c r="D3380" s="297" t="s">
        <v>1373</v>
      </c>
      <c r="E3380" s="305">
        <v>1300</v>
      </c>
      <c r="F3380" s="130">
        <v>46526530</v>
      </c>
      <c r="G3380" s="104" t="s">
        <v>1456</v>
      </c>
      <c r="H3380" s="104"/>
      <c r="I3380" s="104"/>
      <c r="J3380" s="104"/>
      <c r="K3380" s="130">
        <v>8</v>
      </c>
      <c r="L3380" s="130">
        <v>8</v>
      </c>
      <c r="M3380" s="130">
        <f t="shared" si="46"/>
        <v>10400</v>
      </c>
      <c r="N3380" s="130"/>
      <c r="O3380" s="130"/>
      <c r="P3380" s="130"/>
      <c r="Q3380" s="130"/>
      <c r="R3380" s="130"/>
    </row>
    <row r="3381" spans="1:18" x14ac:dyDescent="0.2">
      <c r="A3381" s="304" t="s">
        <v>1675</v>
      </c>
      <c r="B3381" s="130" t="s">
        <v>8078</v>
      </c>
      <c r="C3381" s="297" t="s">
        <v>154</v>
      </c>
      <c r="D3381" s="297" t="s">
        <v>1457</v>
      </c>
      <c r="E3381" s="305">
        <v>1300</v>
      </c>
      <c r="F3381" s="130">
        <v>42093306</v>
      </c>
      <c r="G3381" s="104" t="s">
        <v>1458</v>
      </c>
      <c r="H3381" s="104"/>
      <c r="I3381" s="104"/>
      <c r="J3381" s="104"/>
      <c r="K3381" s="130">
        <v>8</v>
      </c>
      <c r="L3381" s="130">
        <v>8</v>
      </c>
      <c r="M3381" s="130">
        <f t="shared" si="46"/>
        <v>10400</v>
      </c>
      <c r="N3381" s="130"/>
      <c r="O3381" s="130"/>
      <c r="P3381" s="130"/>
      <c r="Q3381" s="130"/>
      <c r="R3381" s="130"/>
    </row>
    <row r="3382" spans="1:18" x14ac:dyDescent="0.2">
      <c r="A3382" s="304" t="s">
        <v>1675</v>
      </c>
      <c r="B3382" s="130" t="s">
        <v>8078</v>
      </c>
      <c r="C3382" s="297" t="s">
        <v>154</v>
      </c>
      <c r="D3382" s="297" t="s">
        <v>1459</v>
      </c>
      <c r="E3382" s="305">
        <v>2000</v>
      </c>
      <c r="F3382" s="130">
        <v>31350357</v>
      </c>
      <c r="G3382" s="104" t="s">
        <v>1460</v>
      </c>
      <c r="H3382" s="104" t="s">
        <v>298</v>
      </c>
      <c r="I3382" s="104"/>
      <c r="J3382" s="104"/>
      <c r="K3382" s="130">
        <v>7</v>
      </c>
      <c r="L3382" s="130">
        <v>7</v>
      </c>
      <c r="M3382" s="130">
        <f t="shared" si="46"/>
        <v>14000</v>
      </c>
      <c r="N3382" s="130"/>
      <c r="O3382" s="130"/>
      <c r="P3382" s="130"/>
      <c r="Q3382" s="130"/>
      <c r="R3382" s="130"/>
    </row>
    <row r="3383" spans="1:18" x14ac:dyDescent="0.2">
      <c r="A3383" s="304" t="s">
        <v>1675</v>
      </c>
      <c r="B3383" s="130" t="s">
        <v>8078</v>
      </c>
      <c r="C3383" s="297" t="s">
        <v>154</v>
      </c>
      <c r="D3383" s="297" t="s">
        <v>1461</v>
      </c>
      <c r="E3383" s="305">
        <v>2800</v>
      </c>
      <c r="F3383" s="130">
        <v>7073063</v>
      </c>
      <c r="G3383" s="104" t="s">
        <v>1462</v>
      </c>
      <c r="H3383" s="104" t="s">
        <v>1461</v>
      </c>
      <c r="I3383" s="104" t="s">
        <v>1377</v>
      </c>
      <c r="J3383" s="104"/>
      <c r="K3383" s="130">
        <v>7</v>
      </c>
      <c r="L3383" s="130">
        <v>7</v>
      </c>
      <c r="M3383" s="130">
        <f t="shared" si="46"/>
        <v>19600</v>
      </c>
      <c r="N3383" s="130"/>
      <c r="O3383" s="130"/>
      <c r="P3383" s="130"/>
      <c r="Q3383" s="130"/>
      <c r="R3383" s="130"/>
    </row>
    <row r="3384" spans="1:18" x14ac:dyDescent="0.2">
      <c r="A3384" s="304" t="s">
        <v>1675</v>
      </c>
      <c r="B3384" s="130" t="s">
        <v>8078</v>
      </c>
      <c r="C3384" s="297" t="s">
        <v>154</v>
      </c>
      <c r="D3384" s="297" t="s">
        <v>1463</v>
      </c>
      <c r="E3384" s="305">
        <v>2500</v>
      </c>
      <c r="F3384" s="130">
        <v>40309302</v>
      </c>
      <c r="G3384" s="104" t="s">
        <v>1464</v>
      </c>
      <c r="H3384" s="104"/>
      <c r="I3384" s="104"/>
      <c r="J3384" s="104"/>
      <c r="K3384" s="130">
        <v>9</v>
      </c>
      <c r="L3384" s="130">
        <v>9</v>
      </c>
      <c r="M3384" s="130">
        <f t="shared" si="46"/>
        <v>22500</v>
      </c>
      <c r="N3384" s="130"/>
      <c r="O3384" s="130"/>
      <c r="P3384" s="130"/>
      <c r="Q3384" s="130"/>
      <c r="R3384" s="130"/>
    </row>
    <row r="3385" spans="1:18" x14ac:dyDescent="0.2">
      <c r="A3385" s="304" t="s">
        <v>1675</v>
      </c>
      <c r="B3385" s="130" t="s">
        <v>8078</v>
      </c>
      <c r="C3385" s="297" t="s">
        <v>154</v>
      </c>
      <c r="D3385" s="297" t="s">
        <v>1465</v>
      </c>
      <c r="E3385" s="305">
        <v>1400</v>
      </c>
      <c r="F3385" s="130">
        <v>46413874</v>
      </c>
      <c r="G3385" s="104" t="s">
        <v>1466</v>
      </c>
      <c r="H3385" s="104"/>
      <c r="I3385" s="104"/>
      <c r="J3385" s="104"/>
      <c r="K3385" s="130">
        <v>4</v>
      </c>
      <c r="L3385" s="130">
        <v>4</v>
      </c>
      <c r="M3385" s="130">
        <f t="shared" si="46"/>
        <v>5600</v>
      </c>
      <c r="N3385" s="130"/>
      <c r="O3385" s="130"/>
      <c r="P3385" s="130"/>
      <c r="Q3385" s="130"/>
      <c r="R3385" s="130"/>
    </row>
    <row r="3386" spans="1:18" x14ac:dyDescent="0.2">
      <c r="A3386" s="304" t="s">
        <v>1675</v>
      </c>
      <c r="B3386" s="130" t="s">
        <v>8078</v>
      </c>
      <c r="C3386" s="297" t="s">
        <v>154</v>
      </c>
      <c r="D3386" s="297" t="s">
        <v>1467</v>
      </c>
      <c r="E3386" s="305">
        <v>1200</v>
      </c>
      <c r="F3386" s="130">
        <v>46124930</v>
      </c>
      <c r="G3386" s="104" t="s">
        <v>1468</v>
      </c>
      <c r="H3386" s="104"/>
      <c r="I3386" s="104"/>
      <c r="J3386" s="104"/>
      <c r="K3386" s="130">
        <v>5</v>
      </c>
      <c r="L3386" s="130">
        <v>5</v>
      </c>
      <c r="M3386" s="130">
        <f t="shared" si="46"/>
        <v>6000</v>
      </c>
      <c r="N3386" s="130"/>
      <c r="O3386" s="130"/>
      <c r="P3386" s="130"/>
      <c r="Q3386" s="130"/>
      <c r="R3386" s="130"/>
    </row>
    <row r="3387" spans="1:18" x14ac:dyDescent="0.2">
      <c r="A3387" s="304" t="s">
        <v>1675</v>
      </c>
      <c r="B3387" s="130" t="s">
        <v>8078</v>
      </c>
      <c r="C3387" s="297" t="s">
        <v>154</v>
      </c>
      <c r="D3387" s="297" t="s">
        <v>1039</v>
      </c>
      <c r="E3387" s="305">
        <v>1800</v>
      </c>
      <c r="F3387" s="130">
        <v>70415368</v>
      </c>
      <c r="G3387" s="104" t="s">
        <v>1469</v>
      </c>
      <c r="H3387" s="104" t="s">
        <v>340</v>
      </c>
      <c r="I3387" s="104" t="s">
        <v>1377</v>
      </c>
      <c r="J3387" s="104"/>
      <c r="K3387" s="130">
        <v>10</v>
      </c>
      <c r="L3387" s="130">
        <v>10</v>
      </c>
      <c r="M3387" s="130">
        <f t="shared" si="46"/>
        <v>18000</v>
      </c>
      <c r="N3387" s="130"/>
      <c r="O3387" s="130"/>
      <c r="P3387" s="130"/>
      <c r="Q3387" s="130"/>
      <c r="R3387" s="130"/>
    </row>
    <row r="3388" spans="1:18" x14ac:dyDescent="0.2">
      <c r="A3388" s="304" t="s">
        <v>1675</v>
      </c>
      <c r="B3388" s="130" t="s">
        <v>8078</v>
      </c>
      <c r="C3388" s="297" t="s">
        <v>154</v>
      </c>
      <c r="D3388" s="297" t="s">
        <v>1470</v>
      </c>
      <c r="E3388" s="305">
        <v>1300</v>
      </c>
      <c r="F3388" s="130">
        <v>31157756</v>
      </c>
      <c r="G3388" s="104" t="s">
        <v>1471</v>
      </c>
      <c r="H3388" s="104" t="s">
        <v>1431</v>
      </c>
      <c r="I3388" s="104" t="s">
        <v>1377</v>
      </c>
      <c r="J3388" s="104"/>
      <c r="K3388" s="130">
        <v>7</v>
      </c>
      <c r="L3388" s="130">
        <v>7</v>
      </c>
      <c r="M3388" s="130">
        <f t="shared" si="46"/>
        <v>9100</v>
      </c>
      <c r="N3388" s="130"/>
      <c r="O3388" s="130"/>
      <c r="P3388" s="130"/>
      <c r="Q3388" s="130"/>
      <c r="R3388" s="130"/>
    </row>
    <row r="3389" spans="1:18" x14ac:dyDescent="0.2">
      <c r="A3389" s="304" t="s">
        <v>1675</v>
      </c>
      <c r="B3389" s="130" t="s">
        <v>8078</v>
      </c>
      <c r="C3389" s="297" t="s">
        <v>154</v>
      </c>
      <c r="D3389" s="297" t="s">
        <v>1472</v>
      </c>
      <c r="E3389" s="305">
        <v>1800</v>
      </c>
      <c r="F3389" s="130">
        <v>7226013</v>
      </c>
      <c r="G3389" s="104" t="s">
        <v>1473</v>
      </c>
      <c r="H3389" s="104"/>
      <c r="I3389" s="104"/>
      <c r="J3389" s="104"/>
      <c r="K3389" s="130">
        <v>1</v>
      </c>
      <c r="L3389" s="130">
        <v>1</v>
      </c>
      <c r="M3389" s="130">
        <f t="shared" si="46"/>
        <v>1800</v>
      </c>
      <c r="N3389" s="130"/>
      <c r="O3389" s="130"/>
      <c r="P3389" s="130"/>
      <c r="Q3389" s="130"/>
      <c r="R3389" s="130"/>
    </row>
    <row r="3390" spans="1:18" x14ac:dyDescent="0.2">
      <c r="A3390" s="304" t="s">
        <v>1675</v>
      </c>
      <c r="B3390" s="130" t="s">
        <v>8078</v>
      </c>
      <c r="C3390" s="297" t="s">
        <v>154</v>
      </c>
      <c r="D3390" s="297" t="s">
        <v>1474</v>
      </c>
      <c r="E3390" s="305">
        <v>1800</v>
      </c>
      <c r="F3390" s="130">
        <v>71946002</v>
      </c>
      <c r="G3390" s="104" t="s">
        <v>1475</v>
      </c>
      <c r="H3390" s="104"/>
      <c r="I3390" s="104"/>
      <c r="J3390" s="104"/>
      <c r="K3390" s="130">
        <v>4</v>
      </c>
      <c r="L3390" s="130">
        <v>4</v>
      </c>
      <c r="M3390" s="130">
        <f t="shared" si="46"/>
        <v>7200</v>
      </c>
      <c r="N3390" s="130"/>
      <c r="O3390" s="130"/>
      <c r="P3390" s="130"/>
      <c r="Q3390" s="130"/>
      <c r="R3390" s="130"/>
    </row>
    <row r="3391" spans="1:18" x14ac:dyDescent="0.2">
      <c r="A3391" s="304" t="s">
        <v>1675</v>
      </c>
      <c r="B3391" s="130" t="s">
        <v>8078</v>
      </c>
      <c r="C3391" s="297" t="s">
        <v>154</v>
      </c>
      <c r="D3391" s="297" t="s">
        <v>341</v>
      </c>
      <c r="E3391" s="305">
        <v>2800</v>
      </c>
      <c r="F3391" s="130">
        <v>31184675</v>
      </c>
      <c r="G3391" s="104" t="s">
        <v>1476</v>
      </c>
      <c r="H3391" s="104" t="s">
        <v>340</v>
      </c>
      <c r="I3391" s="104" t="s">
        <v>1377</v>
      </c>
      <c r="J3391" s="104"/>
      <c r="K3391" s="130">
        <v>1</v>
      </c>
      <c r="L3391" s="130">
        <v>1</v>
      </c>
      <c r="M3391" s="130">
        <f t="shared" si="46"/>
        <v>2800</v>
      </c>
      <c r="N3391" s="130"/>
      <c r="O3391" s="130"/>
      <c r="P3391" s="130"/>
      <c r="Q3391" s="130"/>
      <c r="R3391" s="130"/>
    </row>
    <row r="3392" spans="1:18" x14ac:dyDescent="0.2">
      <c r="A3392" s="304" t="s">
        <v>1675</v>
      </c>
      <c r="B3392" s="130" t="s">
        <v>8078</v>
      </c>
      <c r="C3392" s="297" t="s">
        <v>154</v>
      </c>
      <c r="D3392" s="297" t="s">
        <v>1477</v>
      </c>
      <c r="E3392" s="305">
        <v>1400</v>
      </c>
      <c r="F3392" s="130">
        <v>70148780</v>
      </c>
      <c r="G3392" s="104" t="s">
        <v>1478</v>
      </c>
      <c r="H3392" s="104" t="s">
        <v>1479</v>
      </c>
      <c r="I3392" s="104" t="s">
        <v>1377</v>
      </c>
      <c r="J3392" s="104"/>
      <c r="K3392" s="130">
        <v>1</v>
      </c>
      <c r="L3392" s="130">
        <v>1</v>
      </c>
      <c r="M3392" s="130">
        <f t="shared" si="46"/>
        <v>1400</v>
      </c>
      <c r="N3392" s="130"/>
      <c r="O3392" s="130"/>
      <c r="P3392" s="130"/>
      <c r="Q3392" s="130"/>
      <c r="R3392" s="130"/>
    </row>
    <row r="3393" spans="1:18" x14ac:dyDescent="0.2">
      <c r="A3393" s="304" t="s">
        <v>1675</v>
      </c>
      <c r="B3393" s="130" t="s">
        <v>8078</v>
      </c>
      <c r="C3393" s="297" t="s">
        <v>154</v>
      </c>
      <c r="D3393" s="297" t="s">
        <v>1480</v>
      </c>
      <c r="E3393" s="305">
        <v>3200</v>
      </c>
      <c r="F3393" s="130">
        <v>42196393</v>
      </c>
      <c r="G3393" s="104" t="s">
        <v>1481</v>
      </c>
      <c r="H3393" s="104" t="s">
        <v>1461</v>
      </c>
      <c r="I3393" s="104" t="s">
        <v>1377</v>
      </c>
      <c r="J3393" s="104"/>
      <c r="K3393" s="130">
        <v>7</v>
      </c>
      <c r="L3393" s="130">
        <v>7</v>
      </c>
      <c r="M3393" s="130">
        <f t="shared" si="46"/>
        <v>22400</v>
      </c>
      <c r="N3393" s="130"/>
      <c r="O3393" s="130"/>
      <c r="P3393" s="130"/>
      <c r="Q3393" s="130"/>
      <c r="R3393" s="130"/>
    </row>
    <row r="3394" spans="1:18" x14ac:dyDescent="0.2">
      <c r="A3394" s="304" t="s">
        <v>1675</v>
      </c>
      <c r="B3394" s="130" t="s">
        <v>8078</v>
      </c>
      <c r="C3394" s="297" t="s">
        <v>154</v>
      </c>
      <c r="D3394" s="297" t="s">
        <v>1482</v>
      </c>
      <c r="E3394" s="305">
        <v>1800</v>
      </c>
      <c r="F3394" s="130">
        <v>448077883</v>
      </c>
      <c r="G3394" s="104" t="s">
        <v>1483</v>
      </c>
      <c r="H3394" s="104"/>
      <c r="I3394" s="104"/>
      <c r="J3394" s="104"/>
      <c r="K3394" s="130">
        <v>2</v>
      </c>
      <c r="L3394" s="130">
        <v>2</v>
      </c>
      <c r="M3394" s="130">
        <f t="shared" si="46"/>
        <v>3600</v>
      </c>
      <c r="N3394" s="130"/>
      <c r="O3394" s="130"/>
      <c r="P3394" s="130"/>
      <c r="Q3394" s="130"/>
      <c r="R3394" s="130"/>
    </row>
    <row r="3395" spans="1:18" x14ac:dyDescent="0.2">
      <c r="A3395" s="304" t="s">
        <v>1675</v>
      </c>
      <c r="B3395" s="130" t="s">
        <v>8078</v>
      </c>
      <c r="C3395" s="297" t="s">
        <v>154</v>
      </c>
      <c r="D3395" s="297" t="s">
        <v>1373</v>
      </c>
      <c r="E3395" s="305">
        <v>1600</v>
      </c>
      <c r="F3395" s="130">
        <v>76427909</v>
      </c>
      <c r="G3395" s="104" t="s">
        <v>1484</v>
      </c>
      <c r="H3395" s="104" t="s">
        <v>1485</v>
      </c>
      <c r="I3395" s="104" t="s">
        <v>1377</v>
      </c>
      <c r="J3395" s="104"/>
      <c r="K3395" s="130">
        <v>6</v>
      </c>
      <c r="L3395" s="130">
        <v>6</v>
      </c>
      <c r="M3395" s="130">
        <f t="shared" si="46"/>
        <v>9600</v>
      </c>
      <c r="N3395" s="130"/>
      <c r="O3395" s="130"/>
      <c r="P3395" s="130"/>
      <c r="Q3395" s="130"/>
      <c r="R3395" s="130"/>
    </row>
    <row r="3396" spans="1:18" x14ac:dyDescent="0.2">
      <c r="A3396" s="304" t="s">
        <v>1675</v>
      </c>
      <c r="B3396" s="130" t="s">
        <v>8078</v>
      </c>
      <c r="C3396" s="297" t="s">
        <v>154</v>
      </c>
      <c r="D3396" s="297" t="s">
        <v>1445</v>
      </c>
      <c r="E3396" s="305">
        <v>1400</v>
      </c>
      <c r="F3396" s="130">
        <v>46447716</v>
      </c>
      <c r="G3396" s="104" t="s">
        <v>1486</v>
      </c>
      <c r="H3396" s="104" t="s">
        <v>1487</v>
      </c>
      <c r="I3396" s="104"/>
      <c r="J3396" s="104"/>
      <c r="K3396" s="130">
        <v>1</v>
      </c>
      <c r="L3396" s="130">
        <v>1</v>
      </c>
      <c r="M3396" s="130">
        <f t="shared" si="46"/>
        <v>1400</v>
      </c>
      <c r="N3396" s="130"/>
      <c r="O3396" s="130"/>
      <c r="P3396" s="130"/>
      <c r="Q3396" s="130"/>
      <c r="R3396" s="130"/>
    </row>
    <row r="3397" spans="1:18" x14ac:dyDescent="0.2">
      <c r="A3397" s="304" t="s">
        <v>1675</v>
      </c>
      <c r="B3397" s="130" t="s">
        <v>8078</v>
      </c>
      <c r="C3397" s="297" t="s">
        <v>154</v>
      </c>
      <c r="D3397" s="297" t="s">
        <v>1373</v>
      </c>
      <c r="E3397" s="305">
        <v>1400</v>
      </c>
      <c r="F3397" s="130">
        <v>31185157</v>
      </c>
      <c r="G3397" s="104" t="s">
        <v>1488</v>
      </c>
      <c r="H3397" s="104"/>
      <c r="I3397" s="104"/>
      <c r="J3397" s="104"/>
      <c r="K3397" s="130">
        <v>6</v>
      </c>
      <c r="L3397" s="130">
        <v>6</v>
      </c>
      <c r="M3397" s="130">
        <f t="shared" si="46"/>
        <v>8400</v>
      </c>
      <c r="N3397" s="130"/>
      <c r="O3397" s="130"/>
      <c r="P3397" s="130"/>
      <c r="Q3397" s="130"/>
      <c r="R3397" s="130"/>
    </row>
    <row r="3398" spans="1:18" x14ac:dyDescent="0.2">
      <c r="A3398" s="304" t="s">
        <v>1675</v>
      </c>
      <c r="B3398" s="130" t="s">
        <v>8078</v>
      </c>
      <c r="C3398" s="297" t="s">
        <v>154</v>
      </c>
      <c r="D3398" s="297" t="s">
        <v>1489</v>
      </c>
      <c r="E3398" s="305">
        <v>2800</v>
      </c>
      <c r="F3398" s="130">
        <v>43585609</v>
      </c>
      <c r="G3398" s="104" t="s">
        <v>1490</v>
      </c>
      <c r="H3398" s="104" t="s">
        <v>340</v>
      </c>
      <c r="I3398" s="104" t="s">
        <v>1377</v>
      </c>
      <c r="J3398" s="104"/>
      <c r="K3398" s="130">
        <v>5</v>
      </c>
      <c r="L3398" s="130">
        <v>5</v>
      </c>
      <c r="M3398" s="130">
        <f t="shared" si="46"/>
        <v>14000</v>
      </c>
      <c r="N3398" s="130"/>
      <c r="O3398" s="130"/>
      <c r="P3398" s="130"/>
      <c r="Q3398" s="130"/>
      <c r="R3398" s="130"/>
    </row>
    <row r="3399" spans="1:18" x14ac:dyDescent="0.2">
      <c r="A3399" s="304" t="s">
        <v>1675</v>
      </c>
      <c r="B3399" s="130" t="s">
        <v>8078</v>
      </c>
      <c r="C3399" s="297" t="s">
        <v>154</v>
      </c>
      <c r="D3399" s="297" t="s">
        <v>1491</v>
      </c>
      <c r="E3399" s="305">
        <v>1800</v>
      </c>
      <c r="F3399" s="130">
        <v>42644780</v>
      </c>
      <c r="G3399" s="104" t="s">
        <v>1492</v>
      </c>
      <c r="H3399" s="104"/>
      <c r="I3399" s="104"/>
      <c r="J3399" s="104"/>
      <c r="K3399" s="130">
        <v>3</v>
      </c>
      <c r="L3399" s="130">
        <v>3</v>
      </c>
      <c r="M3399" s="130">
        <f t="shared" si="46"/>
        <v>5400</v>
      </c>
      <c r="N3399" s="130"/>
      <c r="O3399" s="130"/>
      <c r="P3399" s="130"/>
      <c r="Q3399" s="130"/>
      <c r="R3399" s="130"/>
    </row>
    <row r="3400" spans="1:18" x14ac:dyDescent="0.2">
      <c r="A3400" s="304" t="s">
        <v>1675</v>
      </c>
      <c r="B3400" s="130" t="s">
        <v>8078</v>
      </c>
      <c r="C3400" s="297" t="s">
        <v>154</v>
      </c>
      <c r="D3400" s="297" t="s">
        <v>1491</v>
      </c>
      <c r="E3400" s="305">
        <v>1800</v>
      </c>
      <c r="F3400" s="130">
        <v>70676905</v>
      </c>
      <c r="G3400" s="104" t="s">
        <v>1493</v>
      </c>
      <c r="H3400" s="104"/>
      <c r="I3400" s="104"/>
      <c r="J3400" s="104"/>
      <c r="K3400" s="130">
        <v>2</v>
      </c>
      <c r="L3400" s="130">
        <v>2</v>
      </c>
      <c r="M3400" s="130">
        <f t="shared" si="46"/>
        <v>3600</v>
      </c>
      <c r="N3400" s="130"/>
      <c r="O3400" s="130"/>
      <c r="P3400" s="130"/>
      <c r="Q3400" s="130"/>
      <c r="R3400" s="130"/>
    </row>
    <row r="3401" spans="1:18" x14ac:dyDescent="0.2">
      <c r="A3401" s="304" t="s">
        <v>1675</v>
      </c>
      <c r="B3401" s="130" t="s">
        <v>8078</v>
      </c>
      <c r="C3401" s="297" t="s">
        <v>154</v>
      </c>
      <c r="D3401" s="297" t="s">
        <v>298</v>
      </c>
      <c r="E3401" s="305">
        <v>1800</v>
      </c>
      <c r="F3401" s="130">
        <v>10094440</v>
      </c>
      <c r="G3401" s="104" t="s">
        <v>1494</v>
      </c>
      <c r="H3401" s="104" t="s">
        <v>298</v>
      </c>
      <c r="I3401" s="104"/>
      <c r="J3401" s="104"/>
      <c r="K3401" s="130">
        <v>3</v>
      </c>
      <c r="L3401" s="130">
        <v>3</v>
      </c>
      <c r="M3401" s="130">
        <f t="shared" si="46"/>
        <v>5400</v>
      </c>
      <c r="N3401" s="130"/>
      <c r="O3401" s="130"/>
      <c r="P3401" s="130"/>
      <c r="Q3401" s="130"/>
      <c r="R3401" s="130"/>
    </row>
    <row r="3402" spans="1:18" x14ac:dyDescent="0.2">
      <c r="A3402" s="304" t="s">
        <v>1675</v>
      </c>
      <c r="B3402" s="130" t="s">
        <v>8078</v>
      </c>
      <c r="C3402" s="297" t="s">
        <v>154</v>
      </c>
      <c r="D3402" s="297" t="s">
        <v>1495</v>
      </c>
      <c r="E3402" s="305">
        <v>1300</v>
      </c>
      <c r="F3402" s="130">
        <v>23920692</v>
      </c>
      <c r="G3402" s="104" t="s">
        <v>1496</v>
      </c>
      <c r="H3402" s="104"/>
      <c r="I3402" s="104"/>
      <c r="J3402" s="104"/>
      <c r="K3402" s="130">
        <v>3</v>
      </c>
      <c r="L3402" s="130">
        <v>3</v>
      </c>
      <c r="M3402" s="130">
        <f t="shared" ref="M3402:M3435" si="47">L3402*E3402</f>
        <v>3900</v>
      </c>
      <c r="N3402" s="130"/>
      <c r="O3402" s="130"/>
      <c r="P3402" s="130"/>
      <c r="Q3402" s="130"/>
      <c r="R3402" s="130"/>
    </row>
    <row r="3403" spans="1:18" x14ac:dyDescent="0.2">
      <c r="A3403" s="304" t="s">
        <v>1675</v>
      </c>
      <c r="B3403" s="130" t="s">
        <v>8078</v>
      </c>
      <c r="C3403" s="297" t="s">
        <v>154</v>
      </c>
      <c r="D3403" s="297" t="s">
        <v>1497</v>
      </c>
      <c r="E3403" s="305">
        <v>1800</v>
      </c>
      <c r="F3403" s="130">
        <v>311184605</v>
      </c>
      <c r="G3403" s="104" t="s">
        <v>1498</v>
      </c>
      <c r="H3403" s="104"/>
      <c r="I3403" s="104"/>
      <c r="J3403" s="104"/>
      <c r="K3403" s="130">
        <v>1</v>
      </c>
      <c r="L3403" s="130">
        <v>1</v>
      </c>
      <c r="M3403" s="130">
        <f t="shared" si="47"/>
        <v>1800</v>
      </c>
      <c r="N3403" s="130"/>
      <c r="O3403" s="130"/>
      <c r="P3403" s="130"/>
      <c r="Q3403" s="130"/>
      <c r="R3403" s="130"/>
    </row>
    <row r="3404" spans="1:18" x14ac:dyDescent="0.2">
      <c r="A3404" s="304" t="s">
        <v>1675</v>
      </c>
      <c r="B3404" s="130" t="s">
        <v>8078</v>
      </c>
      <c r="C3404" s="297" t="s">
        <v>154</v>
      </c>
      <c r="D3404" s="297" t="s">
        <v>1039</v>
      </c>
      <c r="E3404" s="305">
        <v>1800</v>
      </c>
      <c r="F3404" s="130">
        <v>47344813</v>
      </c>
      <c r="G3404" s="104" t="s">
        <v>1499</v>
      </c>
      <c r="H3404" s="104" t="s">
        <v>665</v>
      </c>
      <c r="I3404" s="104" t="s">
        <v>1377</v>
      </c>
      <c r="J3404" s="104"/>
      <c r="K3404" s="130">
        <v>2</v>
      </c>
      <c r="L3404" s="130">
        <v>2</v>
      </c>
      <c r="M3404" s="130">
        <f t="shared" si="47"/>
        <v>3600</v>
      </c>
      <c r="N3404" s="130"/>
      <c r="O3404" s="130"/>
      <c r="P3404" s="130"/>
      <c r="Q3404" s="130"/>
      <c r="R3404" s="130"/>
    </row>
    <row r="3405" spans="1:18" x14ac:dyDescent="0.2">
      <c r="A3405" s="304" t="s">
        <v>1675</v>
      </c>
      <c r="B3405" s="130" t="s">
        <v>8078</v>
      </c>
      <c r="C3405" s="297" t="s">
        <v>154</v>
      </c>
      <c r="D3405" s="297" t="s">
        <v>1500</v>
      </c>
      <c r="E3405" s="305">
        <v>1800</v>
      </c>
      <c r="F3405" s="130">
        <v>70402254</v>
      </c>
      <c r="G3405" s="297" t="s">
        <v>1501</v>
      </c>
      <c r="H3405" s="297" t="s">
        <v>1405</v>
      </c>
      <c r="I3405" s="297" t="s">
        <v>1377</v>
      </c>
      <c r="J3405" s="297" t="s">
        <v>1405</v>
      </c>
      <c r="K3405" s="130">
        <v>3</v>
      </c>
      <c r="L3405" s="130">
        <v>3</v>
      </c>
      <c r="M3405" s="130">
        <f t="shared" si="47"/>
        <v>5400</v>
      </c>
      <c r="N3405" s="130"/>
      <c r="O3405" s="130"/>
      <c r="P3405" s="130"/>
      <c r="Q3405" s="130"/>
      <c r="R3405" s="130"/>
    </row>
    <row r="3406" spans="1:18" x14ac:dyDescent="0.2">
      <c r="A3406" s="304" t="s">
        <v>1675</v>
      </c>
      <c r="B3406" s="130" t="s">
        <v>8078</v>
      </c>
      <c r="C3406" s="297" t="s">
        <v>154</v>
      </c>
      <c r="D3406" s="297" t="s">
        <v>1373</v>
      </c>
      <c r="E3406" s="305">
        <v>1400</v>
      </c>
      <c r="F3406" s="130">
        <v>75363470</v>
      </c>
      <c r="G3406" s="104" t="s">
        <v>1502</v>
      </c>
      <c r="H3406" s="104" t="s">
        <v>1050</v>
      </c>
      <c r="I3406" s="104" t="s">
        <v>1377</v>
      </c>
      <c r="J3406" s="104"/>
      <c r="K3406" s="130">
        <v>6</v>
      </c>
      <c r="L3406" s="130">
        <v>6</v>
      </c>
      <c r="M3406" s="130">
        <f t="shared" si="47"/>
        <v>8400</v>
      </c>
      <c r="N3406" s="130"/>
      <c r="O3406" s="130"/>
      <c r="P3406" s="130"/>
      <c r="Q3406" s="130"/>
      <c r="R3406" s="130"/>
    </row>
    <row r="3407" spans="1:18" x14ac:dyDescent="0.2">
      <c r="A3407" s="304" t="s">
        <v>1675</v>
      </c>
      <c r="B3407" s="130" t="s">
        <v>8078</v>
      </c>
      <c r="C3407" s="297" t="s">
        <v>154</v>
      </c>
      <c r="D3407" s="297" t="s">
        <v>1503</v>
      </c>
      <c r="E3407" s="305">
        <v>2000</v>
      </c>
      <c r="F3407" s="130">
        <v>40111714</v>
      </c>
      <c r="G3407" s="104" t="s">
        <v>1504</v>
      </c>
      <c r="H3407" s="104"/>
      <c r="I3407" s="104"/>
      <c r="J3407" s="104"/>
      <c r="K3407" s="130">
        <v>2</v>
      </c>
      <c r="L3407" s="130">
        <v>2</v>
      </c>
      <c r="M3407" s="130">
        <f t="shared" si="47"/>
        <v>4000</v>
      </c>
      <c r="N3407" s="130"/>
      <c r="O3407" s="130"/>
      <c r="P3407" s="130"/>
      <c r="Q3407" s="130"/>
      <c r="R3407" s="130"/>
    </row>
    <row r="3408" spans="1:18" x14ac:dyDescent="0.2">
      <c r="A3408" s="304" t="s">
        <v>1675</v>
      </c>
      <c r="B3408" s="130" t="s">
        <v>8078</v>
      </c>
      <c r="C3408" s="297" t="s">
        <v>154</v>
      </c>
      <c r="D3408" s="297" t="s">
        <v>1482</v>
      </c>
      <c r="E3408" s="305">
        <v>1800</v>
      </c>
      <c r="F3408" s="130">
        <v>77813368</v>
      </c>
      <c r="G3408" s="104" t="s">
        <v>1505</v>
      </c>
      <c r="H3408" s="104" t="s">
        <v>298</v>
      </c>
      <c r="I3408" s="104"/>
      <c r="J3408" s="104"/>
      <c r="K3408" s="130">
        <v>2</v>
      </c>
      <c r="L3408" s="130">
        <v>2</v>
      </c>
      <c r="M3408" s="130">
        <f t="shared" si="47"/>
        <v>3600</v>
      </c>
      <c r="N3408" s="130"/>
      <c r="O3408" s="130"/>
      <c r="P3408" s="130"/>
      <c r="Q3408" s="130"/>
      <c r="R3408" s="130"/>
    </row>
    <row r="3409" spans="1:18" x14ac:dyDescent="0.2">
      <c r="A3409" s="304" t="s">
        <v>1675</v>
      </c>
      <c r="B3409" s="130" t="s">
        <v>8078</v>
      </c>
      <c r="C3409" s="297" t="s">
        <v>154</v>
      </c>
      <c r="D3409" s="297" t="s">
        <v>1470</v>
      </c>
      <c r="E3409" s="305">
        <v>1300</v>
      </c>
      <c r="F3409" s="130">
        <v>72890606</v>
      </c>
      <c r="G3409" s="104" t="s">
        <v>1506</v>
      </c>
      <c r="H3409" s="104"/>
      <c r="I3409" s="104"/>
      <c r="J3409" s="104"/>
      <c r="K3409" s="130">
        <v>2</v>
      </c>
      <c r="L3409" s="130">
        <v>2</v>
      </c>
      <c r="M3409" s="130">
        <f t="shared" si="47"/>
        <v>2600</v>
      </c>
      <c r="N3409" s="130"/>
      <c r="O3409" s="130"/>
      <c r="P3409" s="130"/>
      <c r="Q3409" s="130"/>
      <c r="R3409" s="130"/>
    </row>
    <row r="3410" spans="1:18" x14ac:dyDescent="0.2">
      <c r="A3410" s="304" t="s">
        <v>1675</v>
      </c>
      <c r="B3410" s="130" t="s">
        <v>8078</v>
      </c>
      <c r="C3410" s="297" t="s">
        <v>154</v>
      </c>
      <c r="D3410" s="297" t="s">
        <v>652</v>
      </c>
      <c r="E3410" s="305">
        <v>1300</v>
      </c>
      <c r="F3410" s="130">
        <v>44715995</v>
      </c>
      <c r="G3410" s="104" t="s">
        <v>1507</v>
      </c>
      <c r="H3410" s="104"/>
      <c r="I3410" s="104"/>
      <c r="J3410" s="104"/>
      <c r="K3410" s="130">
        <v>2</v>
      </c>
      <c r="L3410" s="130">
        <v>2</v>
      </c>
      <c r="M3410" s="130">
        <f t="shared" si="47"/>
        <v>2600</v>
      </c>
      <c r="N3410" s="130"/>
      <c r="O3410" s="130"/>
      <c r="P3410" s="130"/>
      <c r="Q3410" s="130"/>
      <c r="R3410" s="130"/>
    </row>
    <row r="3411" spans="1:18" x14ac:dyDescent="0.2">
      <c r="A3411" s="304" t="s">
        <v>1675</v>
      </c>
      <c r="B3411" s="130" t="s">
        <v>8078</v>
      </c>
      <c r="C3411" s="297" t="s">
        <v>154</v>
      </c>
      <c r="D3411" s="297" t="s">
        <v>1508</v>
      </c>
      <c r="E3411" s="305">
        <v>2000</v>
      </c>
      <c r="F3411" s="130">
        <v>40661352</v>
      </c>
      <c r="G3411" s="104" t="s">
        <v>1509</v>
      </c>
      <c r="H3411" s="104"/>
      <c r="I3411" s="104"/>
      <c r="J3411" s="104"/>
      <c r="K3411" s="130">
        <v>1</v>
      </c>
      <c r="L3411" s="130">
        <v>1</v>
      </c>
      <c r="M3411" s="130">
        <f t="shared" si="47"/>
        <v>2000</v>
      </c>
      <c r="N3411" s="130"/>
      <c r="O3411" s="130"/>
      <c r="P3411" s="130"/>
      <c r="Q3411" s="130"/>
      <c r="R3411" s="130"/>
    </row>
    <row r="3412" spans="1:18" x14ac:dyDescent="0.2">
      <c r="A3412" s="304" t="s">
        <v>1675</v>
      </c>
      <c r="B3412" s="130" t="s">
        <v>8078</v>
      </c>
      <c r="C3412" s="297" t="s">
        <v>154</v>
      </c>
      <c r="D3412" s="297" t="s">
        <v>1361</v>
      </c>
      <c r="E3412" s="305">
        <v>1200</v>
      </c>
      <c r="F3412" s="130">
        <v>44005480</v>
      </c>
      <c r="G3412" s="104" t="s">
        <v>1510</v>
      </c>
      <c r="H3412" s="104"/>
      <c r="I3412" s="104"/>
      <c r="J3412" s="104"/>
      <c r="K3412" s="130">
        <v>3</v>
      </c>
      <c r="L3412" s="130">
        <v>3</v>
      </c>
      <c r="M3412" s="130">
        <f t="shared" si="47"/>
        <v>3600</v>
      </c>
      <c r="N3412" s="130"/>
      <c r="O3412" s="130"/>
      <c r="P3412" s="130"/>
      <c r="Q3412" s="130"/>
      <c r="R3412" s="130"/>
    </row>
    <row r="3413" spans="1:18" x14ac:dyDescent="0.2">
      <c r="A3413" s="304" t="s">
        <v>1675</v>
      </c>
      <c r="B3413" s="130" t="s">
        <v>8078</v>
      </c>
      <c r="C3413" s="297" t="s">
        <v>154</v>
      </c>
      <c r="D3413" s="297" t="s">
        <v>1470</v>
      </c>
      <c r="E3413" s="305">
        <v>1300</v>
      </c>
      <c r="F3413" s="130">
        <v>42025866</v>
      </c>
      <c r="G3413" s="104" t="s">
        <v>1511</v>
      </c>
      <c r="H3413" s="104" t="s">
        <v>1050</v>
      </c>
      <c r="I3413" s="104" t="s">
        <v>1377</v>
      </c>
      <c r="J3413" s="104"/>
      <c r="K3413" s="130">
        <v>2</v>
      </c>
      <c r="L3413" s="130">
        <v>2</v>
      </c>
      <c r="M3413" s="130">
        <f t="shared" si="47"/>
        <v>2600</v>
      </c>
      <c r="N3413" s="130"/>
      <c r="O3413" s="130"/>
      <c r="P3413" s="130"/>
      <c r="Q3413" s="130"/>
      <c r="R3413" s="130"/>
    </row>
    <row r="3414" spans="1:18" x14ac:dyDescent="0.2">
      <c r="A3414" s="304" t="s">
        <v>1675</v>
      </c>
      <c r="B3414" s="130" t="s">
        <v>8078</v>
      </c>
      <c r="C3414" s="297" t="s">
        <v>154</v>
      </c>
      <c r="D3414" s="297" t="s">
        <v>1367</v>
      </c>
      <c r="E3414" s="305">
        <v>1800</v>
      </c>
      <c r="F3414" s="130">
        <v>45871289</v>
      </c>
      <c r="G3414" s="104" t="s">
        <v>1512</v>
      </c>
      <c r="H3414" s="104" t="s">
        <v>1050</v>
      </c>
      <c r="I3414" s="104" t="s">
        <v>1377</v>
      </c>
      <c r="J3414" s="104"/>
      <c r="K3414" s="130">
        <v>3</v>
      </c>
      <c r="L3414" s="130">
        <v>3</v>
      </c>
      <c r="M3414" s="130">
        <f t="shared" si="47"/>
        <v>5400</v>
      </c>
      <c r="N3414" s="130"/>
      <c r="O3414" s="130"/>
      <c r="P3414" s="130"/>
      <c r="Q3414" s="130"/>
      <c r="R3414" s="130"/>
    </row>
    <row r="3415" spans="1:18" x14ac:dyDescent="0.2">
      <c r="A3415" s="304" t="s">
        <v>1675</v>
      </c>
      <c r="B3415" s="130" t="s">
        <v>8078</v>
      </c>
      <c r="C3415" s="297" t="s">
        <v>154</v>
      </c>
      <c r="D3415" s="297" t="s">
        <v>1373</v>
      </c>
      <c r="E3415" s="305">
        <v>1200</v>
      </c>
      <c r="F3415" s="130">
        <v>70379074</v>
      </c>
      <c r="G3415" s="104" t="s">
        <v>1513</v>
      </c>
      <c r="H3415" s="104"/>
      <c r="I3415" s="104"/>
      <c r="J3415" s="104"/>
      <c r="K3415" s="130">
        <v>2</v>
      </c>
      <c r="L3415" s="130">
        <v>2</v>
      </c>
      <c r="M3415" s="130">
        <f t="shared" si="47"/>
        <v>2400</v>
      </c>
      <c r="N3415" s="130"/>
      <c r="O3415" s="130"/>
      <c r="P3415" s="130"/>
      <c r="Q3415" s="130"/>
      <c r="R3415" s="130"/>
    </row>
    <row r="3416" spans="1:18" x14ac:dyDescent="0.2">
      <c r="A3416" s="304" t="s">
        <v>1675</v>
      </c>
      <c r="B3416" s="130" t="s">
        <v>8078</v>
      </c>
      <c r="C3416" s="297" t="s">
        <v>154</v>
      </c>
      <c r="D3416" s="297" t="s">
        <v>1039</v>
      </c>
      <c r="E3416" s="305">
        <v>1700</v>
      </c>
      <c r="F3416" s="130">
        <v>70587423</v>
      </c>
      <c r="G3416" s="104" t="s">
        <v>1514</v>
      </c>
      <c r="H3416" s="104" t="s">
        <v>1050</v>
      </c>
      <c r="I3416" s="104" t="s">
        <v>1377</v>
      </c>
      <c r="J3416" s="104"/>
      <c r="K3416" s="130">
        <v>4</v>
      </c>
      <c r="L3416" s="130">
        <v>4</v>
      </c>
      <c r="M3416" s="130">
        <f t="shared" si="47"/>
        <v>6800</v>
      </c>
      <c r="N3416" s="130"/>
      <c r="O3416" s="130"/>
      <c r="P3416" s="130"/>
      <c r="Q3416" s="130"/>
      <c r="R3416" s="130"/>
    </row>
    <row r="3417" spans="1:18" x14ac:dyDescent="0.2">
      <c r="A3417" s="304" t="s">
        <v>1675</v>
      </c>
      <c r="B3417" s="130" t="s">
        <v>8078</v>
      </c>
      <c r="C3417" s="297" t="s">
        <v>154</v>
      </c>
      <c r="D3417" s="297" t="s">
        <v>1515</v>
      </c>
      <c r="E3417" s="305">
        <v>1080</v>
      </c>
      <c r="F3417" s="130">
        <v>31187883</v>
      </c>
      <c r="G3417" s="104" t="s">
        <v>1516</v>
      </c>
      <c r="H3417" s="104" t="s">
        <v>1517</v>
      </c>
      <c r="I3417" s="104" t="s">
        <v>1377</v>
      </c>
      <c r="J3417" s="104"/>
      <c r="K3417" s="130">
        <v>1</v>
      </c>
      <c r="L3417" s="130">
        <v>1</v>
      </c>
      <c r="M3417" s="130">
        <f t="shared" si="47"/>
        <v>1080</v>
      </c>
      <c r="N3417" s="130"/>
      <c r="O3417" s="130"/>
      <c r="P3417" s="130"/>
      <c r="Q3417" s="130"/>
      <c r="R3417" s="130"/>
    </row>
    <row r="3418" spans="1:18" x14ac:dyDescent="0.2">
      <c r="A3418" s="304" t="s">
        <v>1675</v>
      </c>
      <c r="B3418" s="130" t="s">
        <v>8078</v>
      </c>
      <c r="C3418" s="297" t="s">
        <v>154</v>
      </c>
      <c r="D3418" s="297" t="s">
        <v>1518</v>
      </c>
      <c r="E3418" s="305">
        <v>1200</v>
      </c>
      <c r="F3418" s="130">
        <v>77918915</v>
      </c>
      <c r="G3418" s="104" t="s">
        <v>1519</v>
      </c>
      <c r="H3418" s="104"/>
      <c r="I3418" s="104"/>
      <c r="J3418" s="104"/>
      <c r="K3418" s="130">
        <v>3</v>
      </c>
      <c r="L3418" s="130">
        <v>3</v>
      </c>
      <c r="M3418" s="130">
        <f t="shared" si="47"/>
        <v>3600</v>
      </c>
      <c r="N3418" s="130"/>
      <c r="O3418" s="130"/>
      <c r="P3418" s="130"/>
      <c r="Q3418" s="130"/>
      <c r="R3418" s="130"/>
    </row>
    <row r="3419" spans="1:18" x14ac:dyDescent="0.2">
      <c r="A3419" s="304" t="s">
        <v>1675</v>
      </c>
      <c r="B3419" s="130" t="s">
        <v>8078</v>
      </c>
      <c r="C3419" s="297" t="s">
        <v>154</v>
      </c>
      <c r="D3419" s="297" t="s">
        <v>1450</v>
      </c>
      <c r="E3419" s="305">
        <v>2200</v>
      </c>
      <c r="F3419" s="130">
        <v>426901368</v>
      </c>
      <c r="G3419" s="104" t="s">
        <v>1520</v>
      </c>
      <c r="H3419" s="104" t="s">
        <v>665</v>
      </c>
      <c r="I3419" s="104" t="s">
        <v>1377</v>
      </c>
      <c r="J3419" s="104"/>
      <c r="K3419" s="130">
        <v>3</v>
      </c>
      <c r="L3419" s="130">
        <v>3</v>
      </c>
      <c r="M3419" s="130">
        <f t="shared" si="47"/>
        <v>6600</v>
      </c>
      <c r="N3419" s="130"/>
      <c r="O3419" s="130"/>
      <c r="P3419" s="130"/>
      <c r="Q3419" s="130"/>
      <c r="R3419" s="130"/>
    </row>
    <row r="3420" spans="1:18" x14ac:dyDescent="0.2">
      <c r="A3420" s="304" t="s">
        <v>1675</v>
      </c>
      <c r="B3420" s="130" t="s">
        <v>8078</v>
      </c>
      <c r="C3420" s="297" t="s">
        <v>154</v>
      </c>
      <c r="D3420" s="297" t="s">
        <v>1521</v>
      </c>
      <c r="E3420" s="305">
        <v>2000</v>
      </c>
      <c r="F3420" s="130">
        <v>42752758</v>
      </c>
      <c r="G3420" s="104" t="s">
        <v>1522</v>
      </c>
      <c r="H3420" s="104" t="s">
        <v>1050</v>
      </c>
      <c r="I3420" s="104" t="s">
        <v>1377</v>
      </c>
      <c r="J3420" s="104"/>
      <c r="K3420" s="130">
        <v>1</v>
      </c>
      <c r="L3420" s="130">
        <v>1</v>
      </c>
      <c r="M3420" s="130">
        <f t="shared" si="47"/>
        <v>2000</v>
      </c>
      <c r="N3420" s="130"/>
      <c r="O3420" s="130"/>
      <c r="P3420" s="130"/>
      <c r="Q3420" s="130"/>
      <c r="R3420" s="130"/>
    </row>
    <row r="3421" spans="1:18" x14ac:dyDescent="0.2">
      <c r="A3421" s="304" t="s">
        <v>1675</v>
      </c>
      <c r="B3421" s="130" t="s">
        <v>8078</v>
      </c>
      <c r="C3421" s="297" t="s">
        <v>154</v>
      </c>
      <c r="D3421" s="297" t="s">
        <v>1523</v>
      </c>
      <c r="E3421" s="305">
        <v>1750</v>
      </c>
      <c r="F3421" s="130">
        <v>431582725</v>
      </c>
      <c r="G3421" s="104" t="s">
        <v>1524</v>
      </c>
      <c r="H3421" s="104" t="s">
        <v>1050</v>
      </c>
      <c r="I3421" s="104" t="s">
        <v>1377</v>
      </c>
      <c r="J3421" s="104"/>
      <c r="K3421" s="130">
        <v>1</v>
      </c>
      <c r="L3421" s="130">
        <v>1</v>
      </c>
      <c r="M3421" s="130">
        <f t="shared" si="47"/>
        <v>1750</v>
      </c>
      <c r="N3421" s="130"/>
      <c r="O3421" s="130"/>
      <c r="P3421" s="130"/>
      <c r="Q3421" s="130"/>
      <c r="R3421" s="130"/>
    </row>
    <row r="3422" spans="1:18" x14ac:dyDescent="0.2">
      <c r="A3422" s="304" t="s">
        <v>1675</v>
      </c>
      <c r="B3422" s="130" t="s">
        <v>8078</v>
      </c>
      <c r="C3422" s="297" t="s">
        <v>154</v>
      </c>
      <c r="D3422" s="297" t="s">
        <v>1525</v>
      </c>
      <c r="E3422" s="305">
        <v>1200</v>
      </c>
      <c r="F3422" s="130">
        <v>40409747</v>
      </c>
      <c r="G3422" s="104" t="s">
        <v>1526</v>
      </c>
      <c r="H3422" s="104"/>
      <c r="I3422" s="104"/>
      <c r="J3422" s="104"/>
      <c r="K3422" s="130">
        <v>2</v>
      </c>
      <c r="L3422" s="130">
        <v>2</v>
      </c>
      <c r="M3422" s="130">
        <f t="shared" si="47"/>
        <v>2400</v>
      </c>
      <c r="N3422" s="130"/>
      <c r="O3422" s="130"/>
      <c r="P3422" s="130"/>
      <c r="Q3422" s="130"/>
      <c r="R3422" s="130"/>
    </row>
    <row r="3423" spans="1:18" x14ac:dyDescent="0.2">
      <c r="A3423" s="304" t="s">
        <v>1675</v>
      </c>
      <c r="B3423" s="130" t="s">
        <v>8078</v>
      </c>
      <c r="C3423" s="297" t="s">
        <v>154</v>
      </c>
      <c r="D3423" s="297" t="s">
        <v>1527</v>
      </c>
      <c r="E3423" s="305">
        <v>1500</v>
      </c>
      <c r="F3423" s="130">
        <v>31490415</v>
      </c>
      <c r="G3423" s="104" t="s">
        <v>1528</v>
      </c>
      <c r="H3423" s="104"/>
      <c r="I3423" s="104"/>
      <c r="J3423" s="104"/>
      <c r="K3423" s="130">
        <v>2</v>
      </c>
      <c r="L3423" s="130">
        <v>2</v>
      </c>
      <c r="M3423" s="130">
        <f t="shared" si="47"/>
        <v>3000</v>
      </c>
      <c r="N3423" s="130"/>
      <c r="O3423" s="130"/>
      <c r="P3423" s="130"/>
      <c r="Q3423" s="130"/>
      <c r="R3423" s="130"/>
    </row>
    <row r="3424" spans="1:18" x14ac:dyDescent="0.2">
      <c r="A3424" s="304" t="s">
        <v>1675</v>
      </c>
      <c r="B3424" s="130" t="s">
        <v>8078</v>
      </c>
      <c r="C3424" s="297" t="s">
        <v>154</v>
      </c>
      <c r="D3424" s="297" t="s">
        <v>1470</v>
      </c>
      <c r="E3424" s="305">
        <v>303.33</v>
      </c>
      <c r="F3424" s="130">
        <v>45994513</v>
      </c>
      <c r="G3424" s="104" t="s">
        <v>1529</v>
      </c>
      <c r="H3424" s="104"/>
      <c r="I3424" s="104"/>
      <c r="J3424" s="104"/>
      <c r="K3424" s="130">
        <v>2</v>
      </c>
      <c r="L3424" s="130">
        <v>2</v>
      </c>
      <c r="M3424" s="130">
        <f t="shared" si="47"/>
        <v>606.66</v>
      </c>
      <c r="N3424" s="130"/>
      <c r="O3424" s="130"/>
      <c r="P3424" s="130"/>
      <c r="Q3424" s="130"/>
      <c r="R3424" s="130"/>
    </row>
    <row r="3425" spans="1:18" x14ac:dyDescent="0.2">
      <c r="A3425" s="304" t="s">
        <v>1675</v>
      </c>
      <c r="B3425" s="130" t="s">
        <v>8078</v>
      </c>
      <c r="C3425" s="297" t="s">
        <v>154</v>
      </c>
      <c r="D3425" s="297" t="s">
        <v>1470</v>
      </c>
      <c r="E3425" s="305">
        <v>1300</v>
      </c>
      <c r="F3425" s="130">
        <v>31191707</v>
      </c>
      <c r="G3425" s="104" t="s">
        <v>1530</v>
      </c>
      <c r="H3425" s="104" t="s">
        <v>341</v>
      </c>
      <c r="I3425" s="104" t="s">
        <v>1377</v>
      </c>
      <c r="J3425" s="104"/>
      <c r="K3425" s="130">
        <v>2</v>
      </c>
      <c r="L3425" s="130">
        <v>2</v>
      </c>
      <c r="M3425" s="130">
        <f t="shared" si="47"/>
        <v>2600</v>
      </c>
      <c r="N3425" s="130"/>
      <c r="O3425" s="130"/>
      <c r="P3425" s="130"/>
      <c r="Q3425" s="130"/>
      <c r="R3425" s="130"/>
    </row>
    <row r="3426" spans="1:18" x14ac:dyDescent="0.2">
      <c r="A3426" s="304" t="s">
        <v>1675</v>
      </c>
      <c r="B3426" s="130" t="s">
        <v>8078</v>
      </c>
      <c r="C3426" s="297" t="s">
        <v>154</v>
      </c>
      <c r="D3426" s="297" t="s">
        <v>1361</v>
      </c>
      <c r="E3426" s="305">
        <v>1200</v>
      </c>
      <c r="F3426" s="130">
        <v>31148270</v>
      </c>
      <c r="G3426" s="104" t="s">
        <v>1531</v>
      </c>
      <c r="H3426" s="104"/>
      <c r="I3426" s="104"/>
      <c r="J3426" s="104"/>
      <c r="K3426" s="130">
        <v>3</v>
      </c>
      <c r="L3426" s="130">
        <v>3</v>
      </c>
      <c r="M3426" s="130">
        <f t="shared" si="47"/>
        <v>3600</v>
      </c>
      <c r="N3426" s="130"/>
      <c r="O3426" s="130"/>
      <c r="P3426" s="130"/>
      <c r="Q3426" s="130"/>
      <c r="R3426" s="130"/>
    </row>
    <row r="3427" spans="1:18" x14ac:dyDescent="0.2">
      <c r="A3427" s="304" t="s">
        <v>1675</v>
      </c>
      <c r="B3427" s="130" t="s">
        <v>8078</v>
      </c>
      <c r="C3427" s="297" t="s">
        <v>154</v>
      </c>
      <c r="D3427" s="297" t="s">
        <v>1532</v>
      </c>
      <c r="E3427" s="305">
        <v>1800</v>
      </c>
      <c r="F3427" s="130">
        <v>32734854</v>
      </c>
      <c r="G3427" s="104" t="s">
        <v>1533</v>
      </c>
      <c r="H3427" s="104" t="s">
        <v>1534</v>
      </c>
      <c r="I3427" s="104" t="s">
        <v>1377</v>
      </c>
      <c r="J3427" s="104"/>
      <c r="K3427" s="130">
        <v>2</v>
      </c>
      <c r="L3427" s="130">
        <v>2</v>
      </c>
      <c r="M3427" s="130">
        <f t="shared" si="47"/>
        <v>3600</v>
      </c>
      <c r="N3427" s="130"/>
      <c r="O3427" s="130"/>
      <c r="P3427" s="130"/>
      <c r="Q3427" s="130"/>
      <c r="R3427" s="130"/>
    </row>
    <row r="3428" spans="1:18" x14ac:dyDescent="0.2">
      <c r="A3428" s="304" t="s">
        <v>1675</v>
      </c>
      <c r="B3428" s="130" t="s">
        <v>8078</v>
      </c>
      <c r="C3428" s="297" t="s">
        <v>154</v>
      </c>
      <c r="D3428" s="297" t="s">
        <v>1425</v>
      </c>
      <c r="E3428" s="305">
        <v>1400</v>
      </c>
      <c r="F3428" s="130">
        <v>70654775</v>
      </c>
      <c r="G3428" s="104" t="s">
        <v>1535</v>
      </c>
      <c r="H3428" s="104" t="s">
        <v>1050</v>
      </c>
      <c r="I3428" s="104" t="s">
        <v>1377</v>
      </c>
      <c r="J3428" s="104"/>
      <c r="K3428" s="130">
        <v>1</v>
      </c>
      <c r="L3428" s="130">
        <v>1</v>
      </c>
      <c r="M3428" s="130">
        <f t="shared" si="47"/>
        <v>1400</v>
      </c>
      <c r="N3428" s="130"/>
      <c r="O3428" s="130"/>
      <c r="P3428" s="130"/>
      <c r="Q3428" s="130"/>
      <c r="R3428" s="130"/>
    </row>
    <row r="3429" spans="1:18" x14ac:dyDescent="0.2">
      <c r="A3429" s="304" t="s">
        <v>1675</v>
      </c>
      <c r="B3429" s="130" t="s">
        <v>8078</v>
      </c>
      <c r="C3429" s="297" t="s">
        <v>154</v>
      </c>
      <c r="D3429" s="297" t="s">
        <v>1373</v>
      </c>
      <c r="E3429" s="305">
        <v>1400</v>
      </c>
      <c r="F3429" s="130">
        <v>70218841</v>
      </c>
      <c r="G3429" s="104" t="s">
        <v>1536</v>
      </c>
      <c r="H3429" s="104" t="s">
        <v>1050</v>
      </c>
      <c r="I3429" s="104" t="s">
        <v>1377</v>
      </c>
      <c r="J3429" s="104"/>
      <c r="K3429" s="130">
        <v>1</v>
      </c>
      <c r="L3429" s="130">
        <v>1</v>
      </c>
      <c r="M3429" s="130">
        <f t="shared" si="47"/>
        <v>1400</v>
      </c>
      <c r="N3429" s="130"/>
      <c r="O3429" s="130"/>
      <c r="P3429" s="130"/>
      <c r="Q3429" s="130"/>
      <c r="R3429" s="130"/>
    </row>
    <row r="3430" spans="1:18" x14ac:dyDescent="0.2">
      <c r="A3430" s="304" t="s">
        <v>1675</v>
      </c>
      <c r="B3430" s="130" t="s">
        <v>8078</v>
      </c>
      <c r="C3430" s="297" t="s">
        <v>154</v>
      </c>
      <c r="D3430" s="297" t="s">
        <v>1518</v>
      </c>
      <c r="E3430" s="305">
        <v>1400</v>
      </c>
      <c r="F3430" s="130">
        <v>45473868</v>
      </c>
      <c r="G3430" s="104" t="s">
        <v>1537</v>
      </c>
      <c r="H3430" s="104"/>
      <c r="I3430" s="104"/>
      <c r="J3430" s="104"/>
      <c r="K3430" s="130">
        <v>1</v>
      </c>
      <c r="L3430" s="130">
        <v>1</v>
      </c>
      <c r="M3430" s="130">
        <f t="shared" si="47"/>
        <v>1400</v>
      </c>
      <c r="N3430" s="130"/>
      <c r="O3430" s="130"/>
      <c r="P3430" s="130"/>
      <c r="Q3430" s="130"/>
      <c r="R3430" s="130"/>
    </row>
    <row r="3431" spans="1:18" x14ac:dyDescent="0.2">
      <c r="A3431" s="304" t="s">
        <v>1675</v>
      </c>
      <c r="B3431" s="130" t="s">
        <v>8078</v>
      </c>
      <c r="C3431" s="297" t="s">
        <v>154</v>
      </c>
      <c r="D3431" s="297" t="s">
        <v>1382</v>
      </c>
      <c r="E3431" s="305">
        <v>1500</v>
      </c>
      <c r="F3431" s="130">
        <v>45826871</v>
      </c>
      <c r="G3431" s="104" t="s">
        <v>1538</v>
      </c>
      <c r="H3431" s="104" t="s">
        <v>665</v>
      </c>
      <c r="I3431" s="104" t="s">
        <v>1377</v>
      </c>
      <c r="J3431" s="104"/>
      <c r="K3431" s="130">
        <v>1</v>
      </c>
      <c r="L3431" s="130">
        <v>1</v>
      </c>
      <c r="M3431" s="130">
        <f t="shared" si="47"/>
        <v>1500</v>
      </c>
      <c r="N3431" s="130"/>
      <c r="O3431" s="130"/>
      <c r="P3431" s="130"/>
      <c r="Q3431" s="130"/>
      <c r="R3431" s="130"/>
    </row>
    <row r="3432" spans="1:18" x14ac:dyDescent="0.2">
      <c r="A3432" s="304" t="s">
        <v>1675</v>
      </c>
      <c r="B3432" s="130" t="s">
        <v>8078</v>
      </c>
      <c r="C3432" s="297" t="s">
        <v>154</v>
      </c>
      <c r="D3432" s="297" t="s">
        <v>1351</v>
      </c>
      <c r="E3432" s="305">
        <v>1400</v>
      </c>
      <c r="F3432" s="130">
        <v>42658475</v>
      </c>
      <c r="G3432" s="104" t="s">
        <v>1539</v>
      </c>
      <c r="H3432" s="104"/>
      <c r="I3432" s="104"/>
      <c r="J3432" s="104"/>
      <c r="K3432" s="130">
        <v>1</v>
      </c>
      <c r="L3432" s="130">
        <v>1</v>
      </c>
      <c r="M3432" s="130">
        <f t="shared" si="47"/>
        <v>1400</v>
      </c>
      <c r="N3432" s="130"/>
      <c r="O3432" s="130"/>
      <c r="P3432" s="130"/>
      <c r="Q3432" s="130"/>
      <c r="R3432" s="130"/>
    </row>
    <row r="3433" spans="1:18" x14ac:dyDescent="0.2">
      <c r="A3433" s="304" t="s">
        <v>1675</v>
      </c>
      <c r="B3433" s="130" t="s">
        <v>8078</v>
      </c>
      <c r="C3433" s="297" t="s">
        <v>154</v>
      </c>
      <c r="D3433" s="297" t="s">
        <v>1540</v>
      </c>
      <c r="E3433" s="305">
        <v>2000</v>
      </c>
      <c r="F3433" s="130">
        <v>45998819</v>
      </c>
      <c r="G3433" s="104" t="s">
        <v>1541</v>
      </c>
      <c r="H3433" s="104" t="s">
        <v>1542</v>
      </c>
      <c r="I3433" s="104" t="s">
        <v>1377</v>
      </c>
      <c r="J3433" s="104"/>
      <c r="K3433" s="130">
        <v>1</v>
      </c>
      <c r="L3433" s="130">
        <v>1</v>
      </c>
      <c r="M3433" s="130">
        <f t="shared" si="47"/>
        <v>2000</v>
      </c>
      <c r="N3433" s="130"/>
      <c r="O3433" s="130"/>
      <c r="P3433" s="130"/>
      <c r="Q3433" s="130"/>
      <c r="R3433" s="130"/>
    </row>
    <row r="3434" spans="1:18" x14ac:dyDescent="0.2">
      <c r="A3434" s="304" t="s">
        <v>1675</v>
      </c>
      <c r="B3434" s="130" t="s">
        <v>8078</v>
      </c>
      <c r="C3434" s="297" t="s">
        <v>154</v>
      </c>
      <c r="D3434" s="297" t="s">
        <v>1543</v>
      </c>
      <c r="E3434" s="305">
        <v>1500</v>
      </c>
      <c r="F3434" s="130">
        <v>42923868</v>
      </c>
      <c r="G3434" s="104" t="s">
        <v>1544</v>
      </c>
      <c r="H3434" s="104"/>
      <c r="I3434" s="104"/>
      <c r="J3434" s="104"/>
      <c r="K3434" s="130">
        <v>1</v>
      </c>
      <c r="L3434" s="130">
        <v>1</v>
      </c>
      <c r="M3434" s="130">
        <f t="shared" si="47"/>
        <v>1500</v>
      </c>
      <c r="N3434" s="130"/>
      <c r="O3434" s="130"/>
      <c r="P3434" s="130"/>
      <c r="Q3434" s="130"/>
      <c r="R3434" s="130"/>
    </row>
    <row r="3435" spans="1:18" x14ac:dyDescent="0.2">
      <c r="A3435" s="304" t="s">
        <v>1675</v>
      </c>
      <c r="B3435" s="130" t="s">
        <v>8078</v>
      </c>
      <c r="C3435" s="297" t="s">
        <v>154</v>
      </c>
      <c r="D3435" s="297" t="s">
        <v>1545</v>
      </c>
      <c r="E3435" s="305">
        <v>1800</v>
      </c>
      <c r="F3435" s="130">
        <v>44364692</v>
      </c>
      <c r="G3435" s="104" t="s">
        <v>1546</v>
      </c>
      <c r="H3435" s="104" t="s">
        <v>1547</v>
      </c>
      <c r="I3435" s="104" t="s">
        <v>1377</v>
      </c>
      <c r="J3435" s="104"/>
      <c r="K3435" s="130">
        <v>1</v>
      </c>
      <c r="L3435" s="130">
        <v>1</v>
      </c>
      <c r="M3435" s="130">
        <f t="shared" si="47"/>
        <v>1800</v>
      </c>
      <c r="N3435" s="130"/>
      <c r="O3435" s="130"/>
      <c r="P3435" s="130"/>
      <c r="Q3435" s="130"/>
      <c r="R3435" s="130"/>
    </row>
    <row r="3436" spans="1:18" x14ac:dyDescent="0.2">
      <c r="A3436" s="304" t="s">
        <v>1675</v>
      </c>
      <c r="B3436" s="130" t="s">
        <v>8078</v>
      </c>
      <c r="C3436" s="297" t="s">
        <v>154</v>
      </c>
      <c r="D3436" s="297" t="s">
        <v>1373</v>
      </c>
      <c r="E3436" s="305">
        <v>2200</v>
      </c>
      <c r="F3436" s="130">
        <v>42155117</v>
      </c>
      <c r="G3436" s="104" t="s">
        <v>1416</v>
      </c>
      <c r="H3436" s="104" t="s">
        <v>1548</v>
      </c>
      <c r="I3436" s="104" t="s">
        <v>1377</v>
      </c>
      <c r="J3436" s="104" t="s">
        <v>1549</v>
      </c>
      <c r="K3436" s="130"/>
      <c r="L3436" s="130"/>
      <c r="M3436" s="130"/>
      <c r="N3436" s="130">
        <v>2</v>
      </c>
      <c r="O3436" s="130">
        <v>6</v>
      </c>
      <c r="P3436" s="130">
        <v>13200</v>
      </c>
      <c r="Q3436" s="130"/>
      <c r="R3436" s="130"/>
    </row>
    <row r="3437" spans="1:18" x14ac:dyDescent="0.2">
      <c r="A3437" s="304" t="s">
        <v>1675</v>
      </c>
      <c r="B3437" s="130" t="s">
        <v>8078</v>
      </c>
      <c r="C3437" s="297" t="s">
        <v>154</v>
      </c>
      <c r="D3437" s="297" t="s">
        <v>1039</v>
      </c>
      <c r="E3437" s="305">
        <v>2000</v>
      </c>
      <c r="F3437" s="130">
        <v>31182470</v>
      </c>
      <c r="G3437" s="297" t="s">
        <v>1550</v>
      </c>
      <c r="H3437" s="104" t="s">
        <v>1050</v>
      </c>
      <c r="I3437" s="104" t="s">
        <v>1377</v>
      </c>
      <c r="J3437" s="104" t="s">
        <v>1549</v>
      </c>
      <c r="K3437" s="130"/>
      <c r="L3437" s="130"/>
      <c r="M3437" s="130"/>
      <c r="N3437" s="130">
        <v>2</v>
      </c>
      <c r="O3437" s="130">
        <v>6</v>
      </c>
      <c r="P3437" s="130">
        <v>10400</v>
      </c>
      <c r="Q3437" s="130"/>
      <c r="R3437" s="130"/>
    </row>
    <row r="3438" spans="1:18" x14ac:dyDescent="0.2">
      <c r="A3438" s="304" t="s">
        <v>1675</v>
      </c>
      <c r="B3438" s="130" t="s">
        <v>8078</v>
      </c>
      <c r="C3438" s="297" t="s">
        <v>154</v>
      </c>
      <c r="D3438" s="297" t="s">
        <v>1551</v>
      </c>
      <c r="E3438" s="305">
        <v>2000</v>
      </c>
      <c r="F3438" s="130">
        <v>31164229</v>
      </c>
      <c r="G3438" s="297" t="s">
        <v>1552</v>
      </c>
      <c r="H3438" s="297" t="s">
        <v>298</v>
      </c>
      <c r="I3438" s="297"/>
      <c r="J3438" s="297" t="s">
        <v>298</v>
      </c>
      <c r="K3438" s="130"/>
      <c r="L3438" s="130"/>
      <c r="M3438" s="130"/>
      <c r="N3438" s="130">
        <v>1</v>
      </c>
      <c r="O3438" s="130">
        <v>3</v>
      </c>
      <c r="P3438" s="130">
        <v>6000</v>
      </c>
      <c r="Q3438" s="130"/>
      <c r="R3438" s="130"/>
    </row>
    <row r="3439" spans="1:18" x14ac:dyDescent="0.2">
      <c r="A3439" s="304" t="s">
        <v>1675</v>
      </c>
      <c r="B3439" s="130" t="s">
        <v>8078</v>
      </c>
      <c r="C3439" s="297" t="s">
        <v>154</v>
      </c>
      <c r="D3439" s="297" t="s">
        <v>1553</v>
      </c>
      <c r="E3439" s="305">
        <v>1800</v>
      </c>
      <c r="F3439" s="130">
        <v>80092770</v>
      </c>
      <c r="G3439" s="297" t="s">
        <v>1554</v>
      </c>
      <c r="H3439" s="297" t="s">
        <v>1547</v>
      </c>
      <c r="I3439" s="297" t="s">
        <v>1377</v>
      </c>
      <c r="J3439" s="297" t="s">
        <v>1547</v>
      </c>
      <c r="K3439" s="130"/>
      <c r="L3439" s="130"/>
      <c r="M3439" s="130"/>
      <c r="N3439" s="130">
        <v>2</v>
      </c>
      <c r="O3439" s="130">
        <v>6</v>
      </c>
      <c r="P3439" s="130">
        <v>10800</v>
      </c>
      <c r="Q3439" s="130"/>
      <c r="R3439" s="130"/>
    </row>
    <row r="3440" spans="1:18" x14ac:dyDescent="0.2">
      <c r="A3440" s="304" t="s">
        <v>1675</v>
      </c>
      <c r="B3440" s="130" t="s">
        <v>8078</v>
      </c>
      <c r="C3440" s="297" t="s">
        <v>154</v>
      </c>
      <c r="D3440" s="297" t="s">
        <v>1555</v>
      </c>
      <c r="E3440" s="305">
        <v>1600</v>
      </c>
      <c r="F3440" s="130">
        <v>70673809</v>
      </c>
      <c r="G3440" s="297" t="s">
        <v>1556</v>
      </c>
      <c r="H3440" s="297" t="s">
        <v>1050</v>
      </c>
      <c r="I3440" s="297" t="s">
        <v>1377</v>
      </c>
      <c r="J3440" s="297" t="s">
        <v>1557</v>
      </c>
      <c r="K3440" s="130"/>
      <c r="L3440" s="130"/>
      <c r="M3440" s="130"/>
      <c r="N3440" s="130">
        <v>1</v>
      </c>
      <c r="O3440" s="130">
        <v>2</v>
      </c>
      <c r="P3440" s="130">
        <v>3200</v>
      </c>
      <c r="Q3440" s="130"/>
      <c r="R3440" s="130"/>
    </row>
    <row r="3441" spans="1:18" x14ac:dyDescent="0.2">
      <c r="A3441" s="304" t="s">
        <v>1675</v>
      </c>
      <c r="B3441" s="130" t="s">
        <v>8078</v>
      </c>
      <c r="C3441" s="297" t="s">
        <v>154</v>
      </c>
      <c r="D3441" s="297" t="s">
        <v>1373</v>
      </c>
      <c r="E3441" s="305">
        <v>2000</v>
      </c>
      <c r="F3441" s="130">
        <v>70195802</v>
      </c>
      <c r="G3441" s="297" t="s">
        <v>1558</v>
      </c>
      <c r="H3441" s="297" t="s">
        <v>1389</v>
      </c>
      <c r="I3441" s="297" t="s">
        <v>1377</v>
      </c>
      <c r="J3441" s="297" t="s">
        <v>1559</v>
      </c>
      <c r="K3441" s="130"/>
      <c r="L3441" s="130"/>
      <c r="M3441" s="130"/>
      <c r="N3441" s="130">
        <v>2</v>
      </c>
      <c r="O3441" s="130">
        <v>3</v>
      </c>
      <c r="P3441" s="130">
        <v>5600</v>
      </c>
      <c r="Q3441" s="130"/>
      <c r="R3441" s="130"/>
    </row>
    <row r="3442" spans="1:18" x14ac:dyDescent="0.2">
      <c r="A3442" s="304" t="s">
        <v>1675</v>
      </c>
      <c r="B3442" s="130" t="s">
        <v>8078</v>
      </c>
      <c r="C3442" s="297" t="s">
        <v>154</v>
      </c>
      <c r="D3442" s="297" t="s">
        <v>1560</v>
      </c>
      <c r="E3442" s="305">
        <v>2900</v>
      </c>
      <c r="F3442" s="130">
        <v>44994657</v>
      </c>
      <c r="G3442" s="297" t="s">
        <v>1561</v>
      </c>
      <c r="H3442" s="297" t="s">
        <v>1050</v>
      </c>
      <c r="I3442" s="297" t="s">
        <v>1377</v>
      </c>
      <c r="J3442" s="297" t="s">
        <v>1557</v>
      </c>
      <c r="K3442" s="130"/>
      <c r="L3442" s="130"/>
      <c r="M3442" s="130"/>
      <c r="N3442" s="130">
        <v>1</v>
      </c>
      <c r="O3442" s="130">
        <v>3</v>
      </c>
      <c r="P3442" s="130">
        <v>8700</v>
      </c>
      <c r="Q3442" s="130"/>
      <c r="R3442" s="130"/>
    </row>
    <row r="3443" spans="1:18" x14ac:dyDescent="0.2">
      <c r="A3443" s="304" t="s">
        <v>1675</v>
      </c>
      <c r="B3443" s="130" t="s">
        <v>8078</v>
      </c>
      <c r="C3443" s="297" t="s">
        <v>154</v>
      </c>
      <c r="D3443" s="297" t="s">
        <v>1428</v>
      </c>
      <c r="E3443" s="305">
        <v>2000</v>
      </c>
      <c r="F3443" s="130">
        <v>48021117</v>
      </c>
      <c r="G3443" s="297" t="s">
        <v>1562</v>
      </c>
      <c r="H3443" s="297" t="s">
        <v>1050</v>
      </c>
      <c r="I3443" s="297" t="s">
        <v>1377</v>
      </c>
      <c r="J3443" s="297" t="s">
        <v>1557</v>
      </c>
      <c r="K3443" s="130"/>
      <c r="L3443" s="130"/>
      <c r="M3443" s="130"/>
      <c r="N3443" s="130">
        <v>2</v>
      </c>
      <c r="O3443" s="130">
        <v>6</v>
      </c>
      <c r="P3443" s="130">
        <v>12000</v>
      </c>
      <c r="Q3443" s="130"/>
      <c r="R3443" s="130"/>
    </row>
    <row r="3444" spans="1:18" x14ac:dyDescent="0.2">
      <c r="A3444" s="304" t="s">
        <v>1675</v>
      </c>
      <c r="B3444" s="130" t="s">
        <v>8078</v>
      </c>
      <c r="C3444" s="297" t="s">
        <v>154</v>
      </c>
      <c r="D3444" s="297" t="s">
        <v>1563</v>
      </c>
      <c r="E3444" s="305">
        <v>1800</v>
      </c>
      <c r="F3444" s="130">
        <v>70218841</v>
      </c>
      <c r="G3444" s="297" t="s">
        <v>1564</v>
      </c>
      <c r="H3444" s="297" t="s">
        <v>665</v>
      </c>
      <c r="I3444" s="297" t="s">
        <v>1377</v>
      </c>
      <c r="J3444" s="297" t="s">
        <v>1565</v>
      </c>
      <c r="K3444" s="130"/>
      <c r="L3444" s="130"/>
      <c r="M3444" s="130"/>
      <c r="N3444" s="130">
        <v>1</v>
      </c>
      <c r="O3444" s="130">
        <v>2</v>
      </c>
      <c r="P3444" s="130">
        <v>3600</v>
      </c>
      <c r="Q3444" s="130"/>
      <c r="R3444" s="130"/>
    </row>
    <row r="3445" spans="1:18" x14ac:dyDescent="0.2">
      <c r="A3445" s="304" t="s">
        <v>1675</v>
      </c>
      <c r="B3445" s="130" t="s">
        <v>8078</v>
      </c>
      <c r="C3445" s="297" t="s">
        <v>154</v>
      </c>
      <c r="D3445" s="297" t="s">
        <v>1373</v>
      </c>
      <c r="E3445" s="305">
        <v>1800</v>
      </c>
      <c r="F3445" s="130">
        <v>70404620</v>
      </c>
      <c r="G3445" s="297" t="s">
        <v>1566</v>
      </c>
      <c r="H3445" s="104" t="s">
        <v>1050</v>
      </c>
      <c r="I3445" s="297" t="s">
        <v>1377</v>
      </c>
      <c r="J3445" s="104" t="s">
        <v>1549</v>
      </c>
      <c r="K3445" s="130"/>
      <c r="L3445" s="130"/>
      <c r="M3445" s="130"/>
      <c r="N3445" s="130">
        <v>1</v>
      </c>
      <c r="O3445" s="130">
        <v>6</v>
      </c>
      <c r="P3445" s="130">
        <v>10800</v>
      </c>
      <c r="Q3445" s="130"/>
      <c r="R3445" s="130"/>
    </row>
    <row r="3446" spans="1:18" x14ac:dyDescent="0.2">
      <c r="A3446" s="304" t="s">
        <v>1675</v>
      </c>
      <c r="B3446" s="130" t="s">
        <v>8078</v>
      </c>
      <c r="C3446" s="297" t="s">
        <v>154</v>
      </c>
      <c r="D3446" s="297" t="s">
        <v>665</v>
      </c>
      <c r="E3446" s="305">
        <v>2500</v>
      </c>
      <c r="F3446" s="130">
        <v>72159513</v>
      </c>
      <c r="G3446" s="297" t="s">
        <v>1567</v>
      </c>
      <c r="H3446" s="297" t="s">
        <v>665</v>
      </c>
      <c r="I3446" s="297" t="s">
        <v>1377</v>
      </c>
      <c r="J3446" s="297" t="s">
        <v>665</v>
      </c>
      <c r="K3446" s="130"/>
      <c r="L3446" s="130"/>
      <c r="M3446" s="130"/>
      <c r="N3446" s="130">
        <v>1</v>
      </c>
      <c r="O3446" s="130">
        <v>6</v>
      </c>
      <c r="P3446" s="130">
        <v>15000</v>
      </c>
      <c r="Q3446" s="130"/>
      <c r="R3446" s="130"/>
    </row>
    <row r="3447" spans="1:18" x14ac:dyDescent="0.2">
      <c r="A3447" s="304" t="s">
        <v>1675</v>
      </c>
      <c r="B3447" s="130" t="s">
        <v>8078</v>
      </c>
      <c r="C3447" s="297" t="s">
        <v>154</v>
      </c>
      <c r="D3447" s="297" t="s">
        <v>1373</v>
      </c>
      <c r="E3447" s="305">
        <v>1600</v>
      </c>
      <c r="F3447" s="130">
        <v>42982610</v>
      </c>
      <c r="G3447" s="297" t="s">
        <v>1568</v>
      </c>
      <c r="H3447" s="297" t="s">
        <v>665</v>
      </c>
      <c r="I3447" s="297" t="s">
        <v>1377</v>
      </c>
      <c r="J3447" s="297" t="s">
        <v>665</v>
      </c>
      <c r="K3447" s="130"/>
      <c r="L3447" s="130"/>
      <c r="M3447" s="130"/>
      <c r="N3447" s="130">
        <v>1</v>
      </c>
      <c r="O3447" s="130">
        <v>6</v>
      </c>
      <c r="P3447" s="130">
        <v>9600</v>
      </c>
      <c r="Q3447" s="130"/>
      <c r="R3447" s="130"/>
    </row>
    <row r="3448" spans="1:18" x14ac:dyDescent="0.2">
      <c r="A3448" s="304" t="s">
        <v>1675</v>
      </c>
      <c r="B3448" s="130" t="s">
        <v>8078</v>
      </c>
      <c r="C3448" s="297" t="s">
        <v>154</v>
      </c>
      <c r="D3448" s="297" t="s">
        <v>1465</v>
      </c>
      <c r="E3448" s="305">
        <v>1600</v>
      </c>
      <c r="F3448" s="130">
        <v>43652968</v>
      </c>
      <c r="G3448" s="297" t="s">
        <v>1569</v>
      </c>
      <c r="H3448" s="297" t="s">
        <v>1547</v>
      </c>
      <c r="I3448" s="297" t="s">
        <v>1377</v>
      </c>
      <c r="J3448" s="297" t="s">
        <v>665</v>
      </c>
      <c r="K3448" s="130"/>
      <c r="L3448" s="130"/>
      <c r="M3448" s="130"/>
      <c r="N3448" s="130">
        <v>2</v>
      </c>
      <c r="O3448" s="130">
        <v>4</v>
      </c>
      <c r="P3448" s="130">
        <v>6400</v>
      </c>
      <c r="Q3448" s="130"/>
      <c r="R3448" s="130"/>
    </row>
    <row r="3449" spans="1:18" x14ac:dyDescent="0.2">
      <c r="A3449" s="304" t="s">
        <v>1675</v>
      </c>
      <c r="B3449" s="130" t="s">
        <v>8078</v>
      </c>
      <c r="C3449" s="297" t="s">
        <v>154</v>
      </c>
      <c r="D3449" s="297" t="s">
        <v>1570</v>
      </c>
      <c r="E3449" s="305">
        <v>2000</v>
      </c>
      <c r="F3449" s="130">
        <v>70052743</v>
      </c>
      <c r="G3449" s="297" t="s">
        <v>1571</v>
      </c>
      <c r="H3449" s="297" t="s">
        <v>1413</v>
      </c>
      <c r="I3449" s="297" t="s">
        <v>1377</v>
      </c>
      <c r="J3449" s="297" t="s">
        <v>1413</v>
      </c>
      <c r="K3449" s="130"/>
      <c r="L3449" s="130"/>
      <c r="M3449" s="130"/>
      <c r="N3449" s="130">
        <v>1</v>
      </c>
      <c r="O3449" s="130">
        <v>2</v>
      </c>
      <c r="P3449" s="130">
        <v>4000</v>
      </c>
      <c r="Q3449" s="130"/>
      <c r="R3449" s="130"/>
    </row>
    <row r="3450" spans="1:18" x14ac:dyDescent="0.2">
      <c r="A3450" s="304" t="s">
        <v>1675</v>
      </c>
      <c r="B3450" s="130" t="s">
        <v>8078</v>
      </c>
      <c r="C3450" s="297" t="s">
        <v>154</v>
      </c>
      <c r="D3450" s="297" t="s">
        <v>1572</v>
      </c>
      <c r="E3450" s="305">
        <v>1400</v>
      </c>
      <c r="F3450" s="130">
        <v>47094824</v>
      </c>
      <c r="G3450" s="297" t="s">
        <v>1573</v>
      </c>
      <c r="H3450" s="297"/>
      <c r="I3450" s="297"/>
      <c r="J3450" s="297"/>
      <c r="K3450" s="130"/>
      <c r="L3450" s="130"/>
      <c r="M3450" s="130"/>
      <c r="N3450" s="130">
        <v>1</v>
      </c>
      <c r="O3450" s="130">
        <v>3</v>
      </c>
      <c r="P3450" s="130">
        <v>4200</v>
      </c>
      <c r="Q3450" s="130"/>
      <c r="R3450" s="130"/>
    </row>
    <row r="3451" spans="1:18" x14ac:dyDescent="0.2">
      <c r="A3451" s="304" t="s">
        <v>1675</v>
      </c>
      <c r="B3451" s="130" t="s">
        <v>8078</v>
      </c>
      <c r="C3451" s="297" t="s">
        <v>154</v>
      </c>
      <c r="D3451" s="297" t="s">
        <v>1435</v>
      </c>
      <c r="E3451" s="305">
        <v>1600</v>
      </c>
      <c r="F3451" s="130">
        <v>40394116</v>
      </c>
      <c r="G3451" s="297" t="s">
        <v>1574</v>
      </c>
      <c r="H3451" s="297"/>
      <c r="I3451" s="297"/>
      <c r="J3451" s="297"/>
      <c r="K3451" s="130"/>
      <c r="L3451" s="130"/>
      <c r="M3451" s="130"/>
      <c r="N3451" s="130">
        <v>1</v>
      </c>
      <c r="O3451" s="130">
        <v>2</v>
      </c>
      <c r="P3451" s="130">
        <v>3600</v>
      </c>
      <c r="Q3451" s="130"/>
      <c r="R3451" s="130"/>
    </row>
    <row r="3452" spans="1:18" x14ac:dyDescent="0.2">
      <c r="A3452" s="304" t="s">
        <v>1675</v>
      </c>
      <c r="B3452" s="130" t="s">
        <v>8078</v>
      </c>
      <c r="C3452" s="297" t="s">
        <v>154</v>
      </c>
      <c r="D3452" s="297" t="s">
        <v>1575</v>
      </c>
      <c r="E3452" s="305">
        <v>1600</v>
      </c>
      <c r="F3452" s="130">
        <v>48181288</v>
      </c>
      <c r="G3452" s="297" t="s">
        <v>1576</v>
      </c>
      <c r="H3452" s="297" t="s">
        <v>1050</v>
      </c>
      <c r="I3452" s="297" t="s">
        <v>1377</v>
      </c>
      <c r="J3452" s="297" t="s">
        <v>1557</v>
      </c>
      <c r="K3452" s="130"/>
      <c r="L3452" s="130"/>
      <c r="M3452" s="130"/>
      <c r="N3452" s="130">
        <v>1</v>
      </c>
      <c r="O3452" s="130">
        <v>6</v>
      </c>
      <c r="P3452" s="130">
        <v>9600</v>
      </c>
      <c r="Q3452" s="130"/>
      <c r="R3452" s="130"/>
    </row>
    <row r="3453" spans="1:18" x14ac:dyDescent="0.2">
      <c r="A3453" s="304" t="s">
        <v>1675</v>
      </c>
      <c r="B3453" s="130" t="s">
        <v>8078</v>
      </c>
      <c r="C3453" s="297" t="s">
        <v>154</v>
      </c>
      <c r="D3453" s="297" t="s">
        <v>1577</v>
      </c>
      <c r="E3453" s="305">
        <v>1600</v>
      </c>
      <c r="F3453" s="130">
        <v>31184605</v>
      </c>
      <c r="G3453" s="297" t="s">
        <v>1578</v>
      </c>
      <c r="H3453" s="297"/>
      <c r="I3453" s="297"/>
      <c r="J3453" s="297"/>
      <c r="K3453" s="130"/>
      <c r="L3453" s="130"/>
      <c r="M3453" s="130"/>
      <c r="N3453" s="130">
        <v>1</v>
      </c>
      <c r="O3453" s="130">
        <v>6</v>
      </c>
      <c r="P3453" s="130">
        <v>9600</v>
      </c>
      <c r="Q3453" s="130"/>
      <c r="R3453" s="130"/>
    </row>
    <row r="3454" spans="1:18" x14ac:dyDescent="0.2">
      <c r="A3454" s="304" t="s">
        <v>1675</v>
      </c>
      <c r="B3454" s="130" t="s">
        <v>8078</v>
      </c>
      <c r="C3454" s="297" t="s">
        <v>154</v>
      </c>
      <c r="D3454" s="297" t="s">
        <v>1579</v>
      </c>
      <c r="E3454" s="305">
        <v>1600</v>
      </c>
      <c r="F3454" s="130">
        <v>77094317</v>
      </c>
      <c r="G3454" s="297" t="s">
        <v>1580</v>
      </c>
      <c r="H3454" s="297"/>
      <c r="I3454" s="297"/>
      <c r="J3454" s="297"/>
      <c r="K3454" s="130"/>
      <c r="L3454" s="130"/>
      <c r="M3454" s="130"/>
      <c r="N3454" s="130">
        <v>1</v>
      </c>
      <c r="O3454" s="130">
        <v>6</v>
      </c>
      <c r="P3454" s="130">
        <v>9600</v>
      </c>
      <c r="Q3454" s="130"/>
      <c r="R3454" s="130"/>
    </row>
    <row r="3455" spans="1:18" x14ac:dyDescent="0.2">
      <c r="A3455" s="304" t="s">
        <v>1675</v>
      </c>
      <c r="B3455" s="130" t="s">
        <v>8078</v>
      </c>
      <c r="C3455" s="297" t="s">
        <v>154</v>
      </c>
      <c r="D3455" s="297" t="s">
        <v>1581</v>
      </c>
      <c r="E3455" s="305">
        <v>1600</v>
      </c>
      <c r="F3455" s="130">
        <v>42093306</v>
      </c>
      <c r="G3455" s="297" t="s">
        <v>1582</v>
      </c>
      <c r="H3455" s="297"/>
      <c r="I3455" s="297"/>
      <c r="J3455" s="297"/>
      <c r="K3455" s="130"/>
      <c r="L3455" s="130"/>
      <c r="M3455" s="130"/>
      <c r="N3455" s="130">
        <v>1</v>
      </c>
      <c r="O3455" s="130">
        <v>6</v>
      </c>
      <c r="P3455" s="130">
        <v>9600</v>
      </c>
      <c r="Q3455" s="130"/>
      <c r="R3455" s="130"/>
    </row>
    <row r="3456" spans="1:18" x14ac:dyDescent="0.2">
      <c r="A3456" s="304" t="s">
        <v>1675</v>
      </c>
      <c r="B3456" s="130" t="s">
        <v>8078</v>
      </c>
      <c r="C3456" s="297" t="s">
        <v>154</v>
      </c>
      <c r="D3456" s="297" t="s">
        <v>1583</v>
      </c>
      <c r="E3456" s="305">
        <v>1600</v>
      </c>
      <c r="F3456" s="130">
        <v>42735163</v>
      </c>
      <c r="G3456" s="297" t="s">
        <v>1584</v>
      </c>
      <c r="H3456" s="297"/>
      <c r="I3456" s="297"/>
      <c r="J3456" s="297"/>
      <c r="K3456" s="130"/>
      <c r="L3456" s="130"/>
      <c r="M3456" s="130"/>
      <c r="N3456" s="130">
        <v>1</v>
      </c>
      <c r="O3456" s="130">
        <v>6</v>
      </c>
      <c r="P3456" s="130">
        <v>9600</v>
      </c>
      <c r="Q3456" s="130"/>
      <c r="R3456" s="130"/>
    </row>
    <row r="3457" spans="1:18" x14ac:dyDescent="0.2">
      <c r="A3457" s="304" t="s">
        <v>1675</v>
      </c>
      <c r="B3457" s="130" t="s">
        <v>8078</v>
      </c>
      <c r="C3457" s="297" t="s">
        <v>154</v>
      </c>
      <c r="D3457" s="297" t="s">
        <v>1438</v>
      </c>
      <c r="E3457" s="305">
        <v>2200</v>
      </c>
      <c r="F3457" s="130">
        <v>44005517</v>
      </c>
      <c r="G3457" s="297" t="s">
        <v>1585</v>
      </c>
      <c r="H3457" s="297" t="s">
        <v>1586</v>
      </c>
      <c r="I3457" s="297" t="s">
        <v>1377</v>
      </c>
      <c r="J3457" s="297" t="s">
        <v>665</v>
      </c>
      <c r="K3457" s="130"/>
      <c r="L3457" s="130"/>
      <c r="M3457" s="130"/>
      <c r="N3457" s="130">
        <v>1</v>
      </c>
      <c r="O3457" s="130">
        <v>6</v>
      </c>
      <c r="P3457" s="130">
        <v>13200</v>
      </c>
      <c r="Q3457" s="130"/>
      <c r="R3457" s="130"/>
    </row>
    <row r="3458" spans="1:18" x14ac:dyDescent="0.2">
      <c r="A3458" s="304" t="s">
        <v>1675</v>
      </c>
      <c r="B3458" s="130" t="s">
        <v>8078</v>
      </c>
      <c r="C3458" s="297" t="s">
        <v>154</v>
      </c>
      <c r="D3458" s="297" t="s">
        <v>1587</v>
      </c>
      <c r="E3458" s="305">
        <v>1600</v>
      </c>
      <c r="F3458" s="130">
        <v>45840372</v>
      </c>
      <c r="G3458" s="297" t="s">
        <v>1588</v>
      </c>
      <c r="H3458" s="297" t="s">
        <v>665</v>
      </c>
      <c r="I3458" s="297" t="s">
        <v>1377</v>
      </c>
      <c r="J3458" s="297" t="s">
        <v>1565</v>
      </c>
      <c r="K3458" s="130"/>
      <c r="L3458" s="130"/>
      <c r="M3458" s="130"/>
      <c r="N3458" s="130">
        <v>1</v>
      </c>
      <c r="O3458" s="130">
        <v>6</v>
      </c>
      <c r="P3458" s="130">
        <v>9600</v>
      </c>
      <c r="Q3458" s="130"/>
      <c r="R3458" s="130"/>
    </row>
    <row r="3459" spans="1:18" x14ac:dyDescent="0.2">
      <c r="A3459" s="304" t="s">
        <v>1675</v>
      </c>
      <c r="B3459" s="130" t="s">
        <v>8078</v>
      </c>
      <c r="C3459" s="297" t="s">
        <v>154</v>
      </c>
      <c r="D3459" s="297" t="s">
        <v>1589</v>
      </c>
      <c r="E3459" s="305">
        <v>1400</v>
      </c>
      <c r="F3459" s="130">
        <v>40820379</v>
      </c>
      <c r="G3459" s="297" t="s">
        <v>1590</v>
      </c>
      <c r="H3459" s="297"/>
      <c r="I3459" s="297"/>
      <c r="J3459" s="297"/>
      <c r="K3459" s="130"/>
      <c r="L3459" s="130"/>
      <c r="M3459" s="130"/>
      <c r="N3459" s="130">
        <v>1</v>
      </c>
      <c r="O3459" s="130">
        <v>6</v>
      </c>
      <c r="P3459" s="130">
        <v>8400</v>
      </c>
      <c r="Q3459" s="130"/>
      <c r="R3459" s="130"/>
    </row>
    <row r="3460" spans="1:18" x14ac:dyDescent="0.2">
      <c r="A3460" s="304" t="s">
        <v>1675</v>
      </c>
      <c r="B3460" s="130" t="s">
        <v>8078</v>
      </c>
      <c r="C3460" s="297" t="s">
        <v>154</v>
      </c>
      <c r="D3460" s="297" t="s">
        <v>1403</v>
      </c>
      <c r="E3460" s="305">
        <v>2400</v>
      </c>
      <c r="F3460" s="130">
        <v>41861284</v>
      </c>
      <c r="G3460" s="297" t="s">
        <v>1404</v>
      </c>
      <c r="H3460" s="297" t="s">
        <v>1405</v>
      </c>
      <c r="I3460" s="297" t="s">
        <v>1377</v>
      </c>
      <c r="J3460" s="297" t="s">
        <v>1405</v>
      </c>
      <c r="K3460" s="130"/>
      <c r="L3460" s="130"/>
      <c r="M3460" s="130"/>
      <c r="N3460" s="130">
        <v>1</v>
      </c>
      <c r="O3460" s="130">
        <v>6</v>
      </c>
      <c r="P3460" s="130">
        <v>14400</v>
      </c>
      <c r="Q3460" s="130"/>
      <c r="R3460" s="130"/>
    </row>
    <row r="3461" spans="1:18" x14ac:dyDescent="0.2">
      <c r="A3461" s="304" t="s">
        <v>1675</v>
      </c>
      <c r="B3461" s="130" t="s">
        <v>8078</v>
      </c>
      <c r="C3461" s="297" t="s">
        <v>154</v>
      </c>
      <c r="D3461" s="297" t="s">
        <v>1500</v>
      </c>
      <c r="E3461" s="305">
        <v>1800</v>
      </c>
      <c r="F3461" s="130">
        <v>70402254</v>
      </c>
      <c r="G3461" s="297" t="s">
        <v>1501</v>
      </c>
      <c r="H3461" s="297" t="s">
        <v>1405</v>
      </c>
      <c r="I3461" s="297" t="s">
        <v>1377</v>
      </c>
      <c r="J3461" s="297" t="s">
        <v>1405</v>
      </c>
      <c r="K3461" s="130"/>
      <c r="L3461" s="130"/>
      <c r="M3461" s="130"/>
      <c r="N3461" s="130">
        <v>1</v>
      </c>
      <c r="O3461" s="130">
        <v>6</v>
      </c>
      <c r="P3461" s="130">
        <v>10800</v>
      </c>
      <c r="Q3461" s="130"/>
      <c r="R3461" s="130"/>
    </row>
    <row r="3462" spans="1:18" x14ac:dyDescent="0.2">
      <c r="A3462" s="304" t="s">
        <v>1675</v>
      </c>
      <c r="B3462" s="130" t="s">
        <v>8078</v>
      </c>
      <c r="C3462" s="297" t="s">
        <v>154</v>
      </c>
      <c r="D3462" s="297" t="s">
        <v>1591</v>
      </c>
      <c r="E3462" s="305">
        <v>2000</v>
      </c>
      <c r="F3462" s="130">
        <v>31155528</v>
      </c>
      <c r="G3462" s="297" t="s">
        <v>1592</v>
      </c>
      <c r="H3462" s="297"/>
      <c r="I3462" s="297"/>
      <c r="J3462" s="297"/>
      <c r="K3462" s="130"/>
      <c r="L3462" s="130"/>
      <c r="M3462" s="130"/>
      <c r="N3462" s="130">
        <v>1</v>
      </c>
      <c r="O3462" s="130">
        <v>6</v>
      </c>
      <c r="P3462" s="130">
        <v>12000</v>
      </c>
      <c r="Q3462" s="130"/>
      <c r="R3462" s="130"/>
    </row>
    <row r="3463" spans="1:18" x14ac:dyDescent="0.2">
      <c r="A3463" s="304" t="s">
        <v>1675</v>
      </c>
      <c r="B3463" s="130" t="s">
        <v>8078</v>
      </c>
      <c r="C3463" s="297" t="s">
        <v>154</v>
      </c>
      <c r="D3463" s="297" t="s">
        <v>1593</v>
      </c>
      <c r="E3463" s="305">
        <v>1600</v>
      </c>
      <c r="F3463" s="130">
        <v>46526530</v>
      </c>
      <c r="G3463" s="297" t="s">
        <v>1594</v>
      </c>
      <c r="H3463" s="297"/>
      <c r="I3463" s="297"/>
      <c r="J3463" s="297"/>
      <c r="K3463" s="130"/>
      <c r="L3463" s="130"/>
      <c r="M3463" s="130"/>
      <c r="N3463" s="130">
        <v>1</v>
      </c>
      <c r="O3463" s="130">
        <v>6</v>
      </c>
      <c r="P3463" s="130">
        <v>9600</v>
      </c>
      <c r="Q3463" s="130"/>
      <c r="R3463" s="130"/>
    </row>
    <row r="3464" spans="1:18" x14ac:dyDescent="0.2">
      <c r="A3464" s="304" t="s">
        <v>1675</v>
      </c>
      <c r="B3464" s="130" t="s">
        <v>8078</v>
      </c>
      <c r="C3464" s="297" t="s">
        <v>154</v>
      </c>
      <c r="D3464" s="297" t="s">
        <v>1595</v>
      </c>
      <c r="E3464" s="305">
        <v>1600</v>
      </c>
      <c r="F3464" s="130">
        <v>70763819</v>
      </c>
      <c r="G3464" s="297" t="s">
        <v>1596</v>
      </c>
      <c r="H3464" s="297" t="s">
        <v>1050</v>
      </c>
      <c r="I3464" s="297" t="s">
        <v>1377</v>
      </c>
      <c r="J3464" s="297" t="s">
        <v>1557</v>
      </c>
      <c r="K3464" s="130"/>
      <c r="L3464" s="130"/>
      <c r="M3464" s="130"/>
      <c r="N3464" s="130">
        <v>1</v>
      </c>
      <c r="O3464" s="130">
        <v>6</v>
      </c>
      <c r="P3464" s="130">
        <v>9600</v>
      </c>
      <c r="Q3464" s="130"/>
      <c r="R3464" s="130"/>
    </row>
    <row r="3465" spans="1:18" x14ac:dyDescent="0.2">
      <c r="A3465" s="304" t="s">
        <v>1675</v>
      </c>
      <c r="B3465" s="130" t="s">
        <v>8078</v>
      </c>
      <c r="C3465" s="297" t="s">
        <v>154</v>
      </c>
      <c r="D3465" s="297" t="s">
        <v>1390</v>
      </c>
      <c r="E3465" s="305">
        <v>1600</v>
      </c>
      <c r="F3465" s="130">
        <v>10812736</v>
      </c>
      <c r="G3465" s="297" t="s">
        <v>1597</v>
      </c>
      <c r="H3465" s="297"/>
      <c r="I3465" s="297"/>
      <c r="J3465" s="297"/>
      <c r="K3465" s="130"/>
      <c r="L3465" s="130"/>
      <c r="M3465" s="130"/>
      <c r="N3465" s="130">
        <v>1</v>
      </c>
      <c r="O3465" s="130">
        <v>2</v>
      </c>
      <c r="P3465" s="130">
        <v>3600</v>
      </c>
      <c r="Q3465" s="130"/>
      <c r="R3465" s="130"/>
    </row>
    <row r="3466" spans="1:18" x14ac:dyDescent="0.2">
      <c r="A3466" s="304" t="s">
        <v>1675</v>
      </c>
      <c r="B3466" s="130" t="s">
        <v>8078</v>
      </c>
      <c r="C3466" s="297" t="s">
        <v>154</v>
      </c>
      <c r="D3466" s="297" t="s">
        <v>1598</v>
      </c>
      <c r="E3466" s="305">
        <v>1600</v>
      </c>
      <c r="F3466" s="130">
        <v>31182900</v>
      </c>
      <c r="G3466" s="297" t="s">
        <v>1599</v>
      </c>
      <c r="H3466" s="297"/>
      <c r="I3466" s="297"/>
      <c r="J3466" s="297"/>
      <c r="K3466" s="130"/>
      <c r="L3466" s="130"/>
      <c r="M3466" s="130"/>
      <c r="N3466" s="130">
        <v>1</v>
      </c>
      <c r="O3466" s="130">
        <v>6</v>
      </c>
      <c r="P3466" s="130">
        <v>9600</v>
      </c>
      <c r="Q3466" s="130"/>
      <c r="R3466" s="130"/>
    </row>
    <row r="3467" spans="1:18" x14ac:dyDescent="0.2">
      <c r="A3467" s="304" t="s">
        <v>1675</v>
      </c>
      <c r="B3467" s="130" t="s">
        <v>8078</v>
      </c>
      <c r="C3467" s="297" t="s">
        <v>154</v>
      </c>
      <c r="D3467" s="297" t="s">
        <v>1600</v>
      </c>
      <c r="E3467" s="305">
        <v>1600</v>
      </c>
      <c r="F3467" s="130">
        <v>43007867</v>
      </c>
      <c r="G3467" s="297" t="s">
        <v>1601</v>
      </c>
      <c r="H3467" s="297"/>
      <c r="I3467" s="297"/>
      <c r="J3467" s="297"/>
      <c r="K3467" s="130"/>
      <c r="L3467" s="130"/>
      <c r="M3467" s="130"/>
      <c r="N3467" s="130">
        <v>1</v>
      </c>
      <c r="O3467" s="130">
        <v>6</v>
      </c>
      <c r="P3467" s="130">
        <v>9600</v>
      </c>
      <c r="Q3467" s="130"/>
      <c r="R3467" s="130"/>
    </row>
    <row r="3468" spans="1:18" x14ac:dyDescent="0.2">
      <c r="A3468" s="304" t="s">
        <v>1675</v>
      </c>
      <c r="B3468" s="130" t="s">
        <v>8078</v>
      </c>
      <c r="C3468" s="297" t="s">
        <v>154</v>
      </c>
      <c r="D3468" s="297" t="s">
        <v>1470</v>
      </c>
      <c r="E3468" s="305">
        <v>1600</v>
      </c>
      <c r="F3468" s="130">
        <v>31185157</v>
      </c>
      <c r="G3468" s="297" t="s">
        <v>1602</v>
      </c>
      <c r="H3468" s="297"/>
      <c r="I3468" s="297"/>
      <c r="J3468" s="297"/>
      <c r="K3468" s="130"/>
      <c r="L3468" s="130"/>
      <c r="M3468" s="130"/>
      <c r="N3468" s="130">
        <v>1</v>
      </c>
      <c r="O3468" s="130">
        <v>6</v>
      </c>
      <c r="P3468" s="130">
        <v>9600</v>
      </c>
      <c r="Q3468" s="130"/>
      <c r="R3468" s="130"/>
    </row>
    <row r="3469" spans="1:18" x14ac:dyDescent="0.2">
      <c r="A3469" s="304" t="s">
        <v>1675</v>
      </c>
      <c r="B3469" s="130" t="s">
        <v>8078</v>
      </c>
      <c r="C3469" s="297" t="s">
        <v>154</v>
      </c>
      <c r="D3469" s="297" t="s">
        <v>1470</v>
      </c>
      <c r="E3469" s="305">
        <v>1600</v>
      </c>
      <c r="F3469" s="130">
        <v>31157756</v>
      </c>
      <c r="G3469" s="297" t="s">
        <v>1603</v>
      </c>
      <c r="H3469" s="297" t="s">
        <v>1431</v>
      </c>
      <c r="I3469" s="297" t="s">
        <v>1377</v>
      </c>
      <c r="J3469" s="297" t="s">
        <v>1431</v>
      </c>
      <c r="K3469" s="130"/>
      <c r="L3469" s="130"/>
      <c r="M3469" s="130"/>
      <c r="N3469" s="130">
        <v>1</v>
      </c>
      <c r="O3469" s="130">
        <v>6</v>
      </c>
      <c r="P3469" s="130">
        <v>9600</v>
      </c>
      <c r="Q3469" s="130"/>
      <c r="R3469" s="130"/>
    </row>
    <row r="3470" spans="1:18" x14ac:dyDescent="0.2">
      <c r="A3470" s="304" t="s">
        <v>1675</v>
      </c>
      <c r="B3470" s="130" t="s">
        <v>8078</v>
      </c>
      <c r="C3470" s="297" t="s">
        <v>154</v>
      </c>
      <c r="D3470" s="297" t="s">
        <v>1604</v>
      </c>
      <c r="E3470" s="305">
        <v>1600</v>
      </c>
      <c r="F3470" s="130">
        <v>72092216</v>
      </c>
      <c r="G3470" s="297" t="s">
        <v>1605</v>
      </c>
      <c r="H3470" s="297"/>
      <c r="I3470" s="297"/>
      <c r="J3470" s="297"/>
      <c r="K3470" s="130"/>
      <c r="L3470" s="130"/>
      <c r="M3470" s="130"/>
      <c r="N3470" s="130">
        <v>1</v>
      </c>
      <c r="O3470" s="130">
        <v>6</v>
      </c>
      <c r="P3470" s="130">
        <v>9600</v>
      </c>
      <c r="Q3470" s="130"/>
      <c r="R3470" s="130"/>
    </row>
    <row r="3471" spans="1:18" x14ac:dyDescent="0.2">
      <c r="A3471" s="304" t="s">
        <v>1675</v>
      </c>
      <c r="B3471" s="130" t="s">
        <v>8078</v>
      </c>
      <c r="C3471" s="297" t="s">
        <v>154</v>
      </c>
      <c r="D3471" s="297" t="s">
        <v>1606</v>
      </c>
      <c r="E3471" s="305">
        <v>1600</v>
      </c>
      <c r="F3471" s="130">
        <v>31138436</v>
      </c>
      <c r="G3471" s="297" t="s">
        <v>1607</v>
      </c>
      <c r="H3471" s="297"/>
      <c r="I3471" s="297"/>
      <c r="J3471" s="297"/>
      <c r="K3471" s="130"/>
      <c r="L3471" s="130"/>
      <c r="M3471" s="130"/>
      <c r="N3471" s="130">
        <v>1</v>
      </c>
      <c r="O3471" s="130">
        <v>6</v>
      </c>
      <c r="P3471" s="130">
        <v>9600</v>
      </c>
      <c r="Q3471" s="130"/>
      <c r="R3471" s="130"/>
    </row>
    <row r="3472" spans="1:18" x14ac:dyDescent="0.2">
      <c r="A3472" s="304" t="s">
        <v>1675</v>
      </c>
      <c r="B3472" s="130" t="s">
        <v>8078</v>
      </c>
      <c r="C3472" s="297" t="s">
        <v>154</v>
      </c>
      <c r="D3472" s="297" t="s">
        <v>1608</v>
      </c>
      <c r="E3472" s="305">
        <v>1600</v>
      </c>
      <c r="F3472" s="130">
        <v>10658359</v>
      </c>
      <c r="G3472" s="297" t="s">
        <v>1609</v>
      </c>
      <c r="H3472" s="297" t="s">
        <v>1431</v>
      </c>
      <c r="I3472" s="297" t="s">
        <v>1377</v>
      </c>
      <c r="J3472" s="297" t="s">
        <v>1431</v>
      </c>
      <c r="K3472" s="130"/>
      <c r="L3472" s="130"/>
      <c r="M3472" s="130"/>
      <c r="N3472" s="130">
        <v>1</v>
      </c>
      <c r="O3472" s="130">
        <v>6</v>
      </c>
      <c r="P3472" s="130">
        <v>9600</v>
      </c>
      <c r="Q3472" s="130"/>
      <c r="R3472" s="130"/>
    </row>
    <row r="3473" spans="1:18" x14ac:dyDescent="0.2">
      <c r="A3473" s="304" t="s">
        <v>1675</v>
      </c>
      <c r="B3473" s="130" t="s">
        <v>8078</v>
      </c>
      <c r="C3473" s="297" t="s">
        <v>154</v>
      </c>
      <c r="D3473" s="297" t="s">
        <v>1610</v>
      </c>
      <c r="E3473" s="305">
        <v>1300</v>
      </c>
      <c r="F3473" s="130">
        <v>46447716</v>
      </c>
      <c r="G3473" s="297" t="s">
        <v>1611</v>
      </c>
      <c r="H3473" s="297"/>
      <c r="I3473" s="297"/>
      <c r="J3473" s="297"/>
      <c r="K3473" s="130"/>
      <c r="L3473" s="130"/>
      <c r="M3473" s="130"/>
      <c r="N3473" s="130">
        <v>1</v>
      </c>
      <c r="O3473" s="130">
        <v>6</v>
      </c>
      <c r="P3473" s="130">
        <v>7800</v>
      </c>
      <c r="Q3473" s="130"/>
      <c r="R3473" s="130"/>
    </row>
    <row r="3474" spans="1:18" x14ac:dyDescent="0.2">
      <c r="A3474" s="304" t="s">
        <v>1675</v>
      </c>
      <c r="B3474" s="130" t="s">
        <v>8078</v>
      </c>
      <c r="C3474" s="297" t="s">
        <v>154</v>
      </c>
      <c r="D3474" s="297" t="s">
        <v>1480</v>
      </c>
      <c r="E3474" s="305">
        <v>3000</v>
      </c>
      <c r="F3474" s="130">
        <v>41281416</v>
      </c>
      <c r="G3474" s="297" t="s">
        <v>1612</v>
      </c>
      <c r="H3474" s="297" t="s">
        <v>1461</v>
      </c>
      <c r="I3474" s="297" t="s">
        <v>87</v>
      </c>
      <c r="J3474" s="297" t="s">
        <v>1461</v>
      </c>
      <c r="K3474" s="130"/>
      <c r="L3474" s="130"/>
      <c r="M3474" s="130"/>
      <c r="N3474" s="130">
        <v>1</v>
      </c>
      <c r="O3474" s="130">
        <v>2</v>
      </c>
      <c r="P3474" s="130">
        <v>6000</v>
      </c>
      <c r="Q3474" s="130"/>
      <c r="R3474" s="130"/>
    </row>
    <row r="3475" spans="1:18" x14ac:dyDescent="0.2">
      <c r="A3475" s="304" t="s">
        <v>1675</v>
      </c>
      <c r="B3475" s="130" t="s">
        <v>8078</v>
      </c>
      <c r="C3475" s="297" t="s">
        <v>154</v>
      </c>
      <c r="D3475" s="297" t="s">
        <v>1373</v>
      </c>
      <c r="E3475" s="305">
        <v>1800</v>
      </c>
      <c r="F3475" s="130">
        <v>47523193</v>
      </c>
      <c r="G3475" s="297" t="s">
        <v>1613</v>
      </c>
      <c r="H3475" s="297" t="s">
        <v>665</v>
      </c>
      <c r="I3475" s="297" t="s">
        <v>1377</v>
      </c>
      <c r="J3475" s="297" t="s">
        <v>1565</v>
      </c>
      <c r="K3475" s="130"/>
      <c r="L3475" s="130"/>
      <c r="M3475" s="130"/>
      <c r="N3475" s="130">
        <v>1</v>
      </c>
      <c r="O3475" s="130">
        <v>2</v>
      </c>
      <c r="P3475" s="130">
        <v>3600</v>
      </c>
      <c r="Q3475" s="130"/>
      <c r="R3475" s="130"/>
    </row>
    <row r="3476" spans="1:18" x14ac:dyDescent="0.2">
      <c r="A3476" s="304" t="s">
        <v>1675</v>
      </c>
      <c r="B3476" s="130" t="s">
        <v>8078</v>
      </c>
      <c r="C3476" s="297" t="s">
        <v>154</v>
      </c>
      <c r="D3476" s="297" t="s">
        <v>1614</v>
      </c>
      <c r="E3476" s="305">
        <v>2500</v>
      </c>
      <c r="F3476" s="130">
        <v>40309302</v>
      </c>
      <c r="G3476" s="297" t="s">
        <v>1615</v>
      </c>
      <c r="H3476" s="297" t="s">
        <v>1616</v>
      </c>
      <c r="I3476" s="297" t="s">
        <v>1377</v>
      </c>
      <c r="J3476" s="297" t="s">
        <v>1616</v>
      </c>
      <c r="K3476" s="130"/>
      <c r="L3476" s="130"/>
      <c r="M3476" s="130"/>
      <c r="N3476" s="130">
        <v>1</v>
      </c>
      <c r="O3476" s="130">
        <v>6</v>
      </c>
      <c r="P3476" s="130">
        <v>15000</v>
      </c>
      <c r="Q3476" s="130"/>
      <c r="R3476" s="130"/>
    </row>
    <row r="3477" spans="1:18" x14ac:dyDescent="0.2">
      <c r="A3477" s="304" t="s">
        <v>1675</v>
      </c>
      <c r="B3477" s="130" t="s">
        <v>8078</v>
      </c>
      <c r="C3477" s="297" t="s">
        <v>154</v>
      </c>
      <c r="D3477" s="297" t="s">
        <v>1617</v>
      </c>
      <c r="E3477" s="305">
        <v>1600</v>
      </c>
      <c r="F3477" s="130">
        <v>76427909</v>
      </c>
      <c r="G3477" s="297" t="s">
        <v>1618</v>
      </c>
      <c r="H3477" s="297" t="s">
        <v>1485</v>
      </c>
      <c r="I3477" s="297" t="s">
        <v>1377</v>
      </c>
      <c r="J3477" s="297" t="s">
        <v>1485</v>
      </c>
      <c r="K3477" s="130"/>
      <c r="L3477" s="130"/>
      <c r="M3477" s="130"/>
      <c r="N3477" s="130">
        <v>1</v>
      </c>
      <c r="O3477" s="130">
        <v>2</v>
      </c>
      <c r="P3477" s="130">
        <v>3200</v>
      </c>
      <c r="Q3477" s="130"/>
      <c r="R3477" s="130"/>
    </row>
    <row r="3478" spans="1:18" x14ac:dyDescent="0.2">
      <c r="A3478" s="304" t="s">
        <v>1675</v>
      </c>
      <c r="B3478" s="130" t="s">
        <v>8078</v>
      </c>
      <c r="C3478" s="297" t="s">
        <v>154</v>
      </c>
      <c r="D3478" s="297" t="s">
        <v>1619</v>
      </c>
      <c r="E3478" s="305">
        <v>2000</v>
      </c>
      <c r="F3478" s="130">
        <v>31350357</v>
      </c>
      <c r="G3478" s="297" t="s">
        <v>1620</v>
      </c>
      <c r="H3478" s="297"/>
      <c r="I3478" s="297"/>
      <c r="J3478" s="297"/>
      <c r="K3478" s="130"/>
      <c r="L3478" s="130"/>
      <c r="M3478" s="130"/>
      <c r="N3478" s="130">
        <v>1</v>
      </c>
      <c r="O3478" s="130">
        <v>6</v>
      </c>
      <c r="P3478" s="130">
        <v>12000</v>
      </c>
      <c r="Q3478" s="130"/>
      <c r="R3478" s="130"/>
    </row>
    <row r="3479" spans="1:18" ht="24" x14ac:dyDescent="0.2">
      <c r="A3479" s="322" t="s">
        <v>1622</v>
      </c>
      <c r="B3479" s="130" t="s">
        <v>8078</v>
      </c>
      <c r="C3479" s="297" t="s">
        <v>297</v>
      </c>
      <c r="D3479" s="297" t="s">
        <v>1623</v>
      </c>
      <c r="E3479" s="440">
        <v>1500</v>
      </c>
      <c r="F3479" s="440" t="s">
        <v>1624</v>
      </c>
      <c r="G3479" s="458" t="s">
        <v>1625</v>
      </c>
      <c r="H3479" s="458" t="s">
        <v>334</v>
      </c>
      <c r="I3479" s="458" t="s">
        <v>334</v>
      </c>
      <c r="J3479" s="458" t="s">
        <v>334</v>
      </c>
      <c r="K3479" s="321" t="s">
        <v>1626</v>
      </c>
      <c r="L3479" s="129">
        <v>12</v>
      </c>
      <c r="M3479" s="307">
        <f t="shared" ref="M3479" si="48">E3479*12</f>
        <v>18000</v>
      </c>
      <c r="N3479" s="321" t="s">
        <v>1626</v>
      </c>
      <c r="O3479" s="129">
        <v>3</v>
      </c>
      <c r="P3479" s="434">
        <f t="shared" ref="P3479:P3492" si="49">E3479*O3479</f>
        <v>4500</v>
      </c>
      <c r="Q3479" s="129">
        <v>1</v>
      </c>
      <c r="R3479" s="129">
        <v>12</v>
      </c>
    </row>
    <row r="3480" spans="1:18" ht="24" x14ac:dyDescent="0.2">
      <c r="A3480" s="322" t="s">
        <v>1622</v>
      </c>
      <c r="B3480" s="130" t="s">
        <v>8078</v>
      </c>
      <c r="C3480" s="297" t="s">
        <v>297</v>
      </c>
      <c r="D3480" s="458" t="s">
        <v>1627</v>
      </c>
      <c r="E3480" s="440">
        <v>1500</v>
      </c>
      <c r="F3480" s="129">
        <v>47203818</v>
      </c>
      <c r="G3480" s="458" t="s">
        <v>1628</v>
      </c>
      <c r="H3480" s="458" t="s">
        <v>1629</v>
      </c>
      <c r="I3480" s="458" t="s">
        <v>1630</v>
      </c>
      <c r="J3480" s="458" t="s">
        <v>1630</v>
      </c>
      <c r="K3480" s="321" t="s">
        <v>1626</v>
      </c>
      <c r="L3480" s="129">
        <v>6</v>
      </c>
      <c r="M3480" s="307">
        <f>E3480*L3480</f>
        <v>9000</v>
      </c>
      <c r="N3480" s="321" t="s">
        <v>1626</v>
      </c>
      <c r="O3480" s="129">
        <v>6</v>
      </c>
      <c r="P3480" s="434">
        <f t="shared" si="49"/>
        <v>9000</v>
      </c>
      <c r="Q3480" s="321" t="s">
        <v>1626</v>
      </c>
      <c r="R3480" s="129">
        <v>12</v>
      </c>
    </row>
    <row r="3481" spans="1:18" ht="24" x14ac:dyDescent="0.2">
      <c r="A3481" s="322" t="s">
        <v>1622</v>
      </c>
      <c r="B3481" s="130" t="s">
        <v>8078</v>
      </c>
      <c r="C3481" s="297" t="s">
        <v>297</v>
      </c>
      <c r="D3481" s="458" t="s">
        <v>1373</v>
      </c>
      <c r="E3481" s="440">
        <v>1500</v>
      </c>
      <c r="F3481" s="129">
        <v>74296853</v>
      </c>
      <c r="G3481" s="458" t="s">
        <v>1631</v>
      </c>
      <c r="H3481" s="458" t="s">
        <v>313</v>
      </c>
      <c r="I3481" s="458" t="s">
        <v>1630</v>
      </c>
      <c r="J3481" s="458" t="s">
        <v>1630</v>
      </c>
      <c r="K3481" s="321" t="s">
        <v>1626</v>
      </c>
      <c r="L3481" s="129">
        <v>5</v>
      </c>
      <c r="M3481" s="307">
        <f>E3481*L3481</f>
        <v>7500</v>
      </c>
      <c r="N3481" s="321" t="s">
        <v>1626</v>
      </c>
      <c r="O3481" s="129">
        <v>6</v>
      </c>
      <c r="P3481" s="434">
        <f t="shared" si="49"/>
        <v>9000</v>
      </c>
      <c r="Q3481" s="321" t="s">
        <v>1626</v>
      </c>
      <c r="R3481" s="129">
        <v>12</v>
      </c>
    </row>
    <row r="3482" spans="1:18" ht="24" x14ac:dyDescent="0.2">
      <c r="A3482" s="322" t="s">
        <v>1622</v>
      </c>
      <c r="B3482" s="130" t="s">
        <v>8078</v>
      </c>
      <c r="C3482" s="297" t="s">
        <v>297</v>
      </c>
      <c r="D3482" s="458" t="s">
        <v>1632</v>
      </c>
      <c r="E3482" s="440">
        <v>2000</v>
      </c>
      <c r="F3482" s="129">
        <v>70668215</v>
      </c>
      <c r="G3482" s="458" t="s">
        <v>1633</v>
      </c>
      <c r="H3482" s="458" t="s">
        <v>1629</v>
      </c>
      <c r="I3482" s="458" t="s">
        <v>1630</v>
      </c>
      <c r="J3482" s="458" t="s">
        <v>1630</v>
      </c>
      <c r="K3482" s="321" t="s">
        <v>1626</v>
      </c>
      <c r="L3482" s="129">
        <v>12</v>
      </c>
      <c r="M3482" s="307">
        <f t="shared" ref="M3482:M3493" si="50">E3482*L3482</f>
        <v>24000</v>
      </c>
      <c r="N3482" s="321" t="s">
        <v>1626</v>
      </c>
      <c r="O3482" s="129">
        <v>6</v>
      </c>
      <c r="P3482" s="434">
        <f t="shared" si="49"/>
        <v>12000</v>
      </c>
      <c r="Q3482" s="321" t="s">
        <v>1626</v>
      </c>
      <c r="R3482" s="129">
        <v>12</v>
      </c>
    </row>
    <row r="3483" spans="1:18" ht="24" x14ac:dyDescent="0.2">
      <c r="A3483" s="322" t="s">
        <v>1622</v>
      </c>
      <c r="B3483" s="130" t="s">
        <v>8078</v>
      </c>
      <c r="C3483" s="297" t="s">
        <v>297</v>
      </c>
      <c r="D3483" s="297" t="s">
        <v>1623</v>
      </c>
      <c r="E3483" s="440">
        <v>1500</v>
      </c>
      <c r="F3483" s="440" t="s">
        <v>1634</v>
      </c>
      <c r="G3483" s="458" t="s">
        <v>1635</v>
      </c>
      <c r="H3483" s="458" t="s">
        <v>313</v>
      </c>
      <c r="I3483" s="297" t="s">
        <v>1636</v>
      </c>
      <c r="J3483" s="297" t="s">
        <v>1637</v>
      </c>
      <c r="K3483" s="321"/>
      <c r="L3483" s="129">
        <v>12</v>
      </c>
      <c r="M3483" s="307">
        <f>E3483*L3483</f>
        <v>18000</v>
      </c>
      <c r="N3483" s="321" t="s">
        <v>1626</v>
      </c>
      <c r="O3483" s="321" t="s">
        <v>1626</v>
      </c>
      <c r="P3483" s="321" t="s">
        <v>1626</v>
      </c>
      <c r="Q3483" s="321" t="s">
        <v>1626</v>
      </c>
      <c r="R3483" s="129">
        <v>12</v>
      </c>
    </row>
    <row r="3484" spans="1:18" ht="24" x14ac:dyDescent="0.2">
      <c r="A3484" s="322" t="s">
        <v>1622</v>
      </c>
      <c r="B3484" s="130" t="s">
        <v>8078</v>
      </c>
      <c r="C3484" s="297" t="s">
        <v>297</v>
      </c>
      <c r="D3484" s="297" t="s">
        <v>1638</v>
      </c>
      <c r="E3484" s="440">
        <v>1900</v>
      </c>
      <c r="F3484" s="440" t="s">
        <v>1639</v>
      </c>
      <c r="G3484" s="458" t="s">
        <v>1640</v>
      </c>
      <c r="H3484" s="297" t="s">
        <v>662</v>
      </c>
      <c r="I3484" s="297" t="s">
        <v>1636</v>
      </c>
      <c r="J3484" s="297" t="s">
        <v>314</v>
      </c>
      <c r="K3484" s="321"/>
      <c r="L3484" s="129">
        <v>12</v>
      </c>
      <c r="M3484" s="307">
        <f t="shared" ref="M3484" si="51">E3484*L3484</f>
        <v>22800</v>
      </c>
      <c r="N3484" s="321" t="s">
        <v>1626</v>
      </c>
      <c r="O3484" s="321" t="s">
        <v>1626</v>
      </c>
      <c r="P3484" s="321" t="s">
        <v>1626</v>
      </c>
      <c r="Q3484" s="321" t="s">
        <v>1626</v>
      </c>
      <c r="R3484" s="129">
        <v>12</v>
      </c>
    </row>
    <row r="3485" spans="1:18" ht="24" x14ac:dyDescent="0.2">
      <c r="A3485" s="322" t="s">
        <v>1622</v>
      </c>
      <c r="B3485" s="130" t="s">
        <v>8078</v>
      </c>
      <c r="C3485" s="297" t="s">
        <v>297</v>
      </c>
      <c r="D3485" s="458" t="s">
        <v>1641</v>
      </c>
      <c r="E3485" s="440">
        <v>2000</v>
      </c>
      <c r="F3485" s="129">
        <v>31030778</v>
      </c>
      <c r="G3485" s="458" t="s">
        <v>1642</v>
      </c>
      <c r="H3485" s="458" t="s">
        <v>662</v>
      </c>
      <c r="I3485" s="458" t="s">
        <v>1630</v>
      </c>
      <c r="J3485" s="458" t="s">
        <v>1630</v>
      </c>
      <c r="K3485" s="131"/>
      <c r="L3485" s="129">
        <v>12</v>
      </c>
      <c r="M3485" s="307">
        <f t="shared" si="50"/>
        <v>24000</v>
      </c>
      <c r="N3485" s="321" t="s">
        <v>1626</v>
      </c>
      <c r="O3485" s="129">
        <v>6</v>
      </c>
      <c r="P3485" s="434">
        <f t="shared" si="49"/>
        <v>12000</v>
      </c>
      <c r="Q3485" s="321" t="s">
        <v>1626</v>
      </c>
      <c r="R3485" s="129">
        <v>12</v>
      </c>
    </row>
    <row r="3486" spans="1:18" ht="24" x14ac:dyDescent="0.2">
      <c r="A3486" s="322" t="s">
        <v>1622</v>
      </c>
      <c r="B3486" s="130" t="s">
        <v>8078</v>
      </c>
      <c r="C3486" s="297" t="s">
        <v>297</v>
      </c>
      <c r="D3486" s="458" t="s">
        <v>1643</v>
      </c>
      <c r="E3486" s="440">
        <v>1700</v>
      </c>
      <c r="F3486" s="129">
        <v>48270450</v>
      </c>
      <c r="G3486" s="458" t="s">
        <v>1644</v>
      </c>
      <c r="H3486" s="458" t="s">
        <v>662</v>
      </c>
      <c r="I3486" s="458" t="s">
        <v>1630</v>
      </c>
      <c r="J3486" s="458" t="s">
        <v>1630</v>
      </c>
      <c r="K3486" s="131"/>
      <c r="L3486" s="129">
        <v>12</v>
      </c>
      <c r="M3486" s="307">
        <f t="shared" si="50"/>
        <v>20400</v>
      </c>
      <c r="N3486" s="321" t="s">
        <v>1626</v>
      </c>
      <c r="O3486" s="129">
        <v>3</v>
      </c>
      <c r="P3486" s="434">
        <f t="shared" si="49"/>
        <v>5100</v>
      </c>
      <c r="Q3486" s="321" t="s">
        <v>1626</v>
      </c>
      <c r="R3486" s="129">
        <v>12</v>
      </c>
    </row>
    <row r="3487" spans="1:18" ht="24" x14ac:dyDescent="0.2">
      <c r="A3487" s="322" t="s">
        <v>1622</v>
      </c>
      <c r="B3487" s="130" t="s">
        <v>8078</v>
      </c>
      <c r="C3487" s="297" t="s">
        <v>297</v>
      </c>
      <c r="D3487" s="458" t="s">
        <v>1645</v>
      </c>
      <c r="E3487" s="440">
        <v>1900</v>
      </c>
      <c r="F3487" s="129">
        <v>46631093</v>
      </c>
      <c r="G3487" s="458" t="s">
        <v>1646</v>
      </c>
      <c r="H3487" s="458" t="s">
        <v>334</v>
      </c>
      <c r="I3487" s="458" t="s">
        <v>334</v>
      </c>
      <c r="J3487" s="458" t="s">
        <v>334</v>
      </c>
      <c r="K3487" s="131"/>
      <c r="L3487" s="129">
        <v>12</v>
      </c>
      <c r="M3487" s="307">
        <f t="shared" si="50"/>
        <v>22800</v>
      </c>
      <c r="N3487" s="321" t="s">
        <v>1626</v>
      </c>
      <c r="O3487" s="129">
        <v>6</v>
      </c>
      <c r="P3487" s="434">
        <f t="shared" si="49"/>
        <v>11400</v>
      </c>
      <c r="Q3487" s="321" t="s">
        <v>1626</v>
      </c>
      <c r="R3487" s="129">
        <v>12</v>
      </c>
    </row>
    <row r="3488" spans="1:18" ht="24" x14ac:dyDescent="0.2">
      <c r="A3488" s="322" t="s">
        <v>1622</v>
      </c>
      <c r="B3488" s="130" t="s">
        <v>8078</v>
      </c>
      <c r="C3488" s="297" t="s">
        <v>297</v>
      </c>
      <c r="D3488" s="458" t="s">
        <v>1647</v>
      </c>
      <c r="E3488" s="440">
        <v>1500</v>
      </c>
      <c r="F3488" s="129">
        <v>31036292</v>
      </c>
      <c r="G3488" s="458" t="s">
        <v>1648</v>
      </c>
      <c r="H3488" s="458" t="s">
        <v>1626</v>
      </c>
      <c r="I3488" s="458" t="s">
        <v>1626</v>
      </c>
      <c r="J3488" s="458" t="s">
        <v>1626</v>
      </c>
      <c r="K3488" s="131"/>
      <c r="L3488" s="129">
        <v>12</v>
      </c>
      <c r="M3488" s="307">
        <f t="shared" si="50"/>
        <v>18000</v>
      </c>
      <c r="N3488" s="321" t="s">
        <v>1626</v>
      </c>
      <c r="O3488" s="129">
        <v>6</v>
      </c>
      <c r="P3488" s="434">
        <f t="shared" si="49"/>
        <v>9000</v>
      </c>
      <c r="Q3488" s="321" t="s">
        <v>1626</v>
      </c>
      <c r="R3488" s="129">
        <v>12</v>
      </c>
    </row>
    <row r="3489" spans="1:18" ht="24" x14ac:dyDescent="0.2">
      <c r="A3489" s="322" t="s">
        <v>1622</v>
      </c>
      <c r="B3489" s="130" t="s">
        <v>8078</v>
      </c>
      <c r="C3489" s="297" t="s">
        <v>297</v>
      </c>
      <c r="D3489" s="458" t="s">
        <v>1647</v>
      </c>
      <c r="E3489" s="440">
        <v>1500</v>
      </c>
      <c r="F3489" s="129">
        <v>46437924</v>
      </c>
      <c r="G3489" s="458" t="s">
        <v>1649</v>
      </c>
      <c r="H3489" s="458" t="s">
        <v>1626</v>
      </c>
      <c r="I3489" s="458" t="s">
        <v>1626</v>
      </c>
      <c r="J3489" s="458" t="s">
        <v>1626</v>
      </c>
      <c r="K3489" s="131"/>
      <c r="L3489" s="129">
        <v>12</v>
      </c>
      <c r="M3489" s="307">
        <f t="shared" si="50"/>
        <v>18000</v>
      </c>
      <c r="N3489" s="321" t="s">
        <v>1626</v>
      </c>
      <c r="O3489" s="129">
        <v>6</v>
      </c>
      <c r="P3489" s="434">
        <f t="shared" si="49"/>
        <v>9000</v>
      </c>
      <c r="Q3489" s="321" t="s">
        <v>1626</v>
      </c>
      <c r="R3489" s="129">
        <v>12</v>
      </c>
    </row>
    <row r="3490" spans="1:18" ht="24" x14ac:dyDescent="0.2">
      <c r="A3490" s="322" t="s">
        <v>1622</v>
      </c>
      <c r="B3490" s="130" t="s">
        <v>8078</v>
      </c>
      <c r="C3490" s="297" t="s">
        <v>297</v>
      </c>
      <c r="D3490" s="458" t="s">
        <v>1647</v>
      </c>
      <c r="E3490" s="440">
        <v>1500</v>
      </c>
      <c r="F3490" s="129">
        <v>75723898</v>
      </c>
      <c r="G3490" s="458" t="s">
        <v>1650</v>
      </c>
      <c r="H3490" s="458" t="s">
        <v>1626</v>
      </c>
      <c r="I3490" s="458" t="s">
        <v>1626</v>
      </c>
      <c r="J3490" s="458" t="s">
        <v>1626</v>
      </c>
      <c r="K3490" s="131"/>
      <c r="L3490" s="129">
        <v>12</v>
      </c>
      <c r="M3490" s="307">
        <f t="shared" si="50"/>
        <v>18000</v>
      </c>
      <c r="N3490" s="321" t="s">
        <v>1626</v>
      </c>
      <c r="O3490" s="129">
        <v>6</v>
      </c>
      <c r="P3490" s="434">
        <f t="shared" si="49"/>
        <v>9000</v>
      </c>
      <c r="Q3490" s="321" t="s">
        <v>1626</v>
      </c>
      <c r="R3490" s="129">
        <v>12</v>
      </c>
    </row>
    <row r="3491" spans="1:18" ht="24" x14ac:dyDescent="0.2">
      <c r="A3491" s="322" t="s">
        <v>1622</v>
      </c>
      <c r="B3491" s="130" t="s">
        <v>8078</v>
      </c>
      <c r="C3491" s="297" t="s">
        <v>297</v>
      </c>
      <c r="D3491" s="458" t="s">
        <v>1647</v>
      </c>
      <c r="E3491" s="440">
        <v>1500</v>
      </c>
      <c r="F3491" s="129">
        <v>40591402</v>
      </c>
      <c r="G3491" s="458" t="s">
        <v>1651</v>
      </c>
      <c r="H3491" s="458" t="s">
        <v>1626</v>
      </c>
      <c r="I3491" s="458" t="s">
        <v>1626</v>
      </c>
      <c r="J3491" s="458" t="s">
        <v>1626</v>
      </c>
      <c r="K3491" s="131"/>
      <c r="L3491" s="129">
        <v>12</v>
      </c>
      <c r="M3491" s="307">
        <f t="shared" si="50"/>
        <v>18000</v>
      </c>
      <c r="N3491" s="321" t="s">
        <v>1626</v>
      </c>
      <c r="O3491" s="129">
        <v>6</v>
      </c>
      <c r="P3491" s="434">
        <f t="shared" si="49"/>
        <v>9000</v>
      </c>
      <c r="Q3491" s="321" t="s">
        <v>1626</v>
      </c>
      <c r="R3491" s="129">
        <v>12</v>
      </c>
    </row>
    <row r="3492" spans="1:18" ht="24" x14ac:dyDescent="0.2">
      <c r="A3492" s="322" t="s">
        <v>1622</v>
      </c>
      <c r="B3492" s="130" t="s">
        <v>8078</v>
      </c>
      <c r="C3492" s="297" t="s">
        <v>297</v>
      </c>
      <c r="D3492" s="297" t="s">
        <v>1647</v>
      </c>
      <c r="E3492" s="440">
        <v>1500</v>
      </c>
      <c r="F3492" s="129">
        <v>31009558</v>
      </c>
      <c r="G3492" s="458" t="s">
        <v>1652</v>
      </c>
      <c r="H3492" s="458" t="s">
        <v>1626</v>
      </c>
      <c r="I3492" s="458" t="s">
        <v>1626</v>
      </c>
      <c r="J3492" s="458" t="s">
        <v>1626</v>
      </c>
      <c r="K3492" s="131"/>
      <c r="L3492" s="129">
        <v>12</v>
      </c>
      <c r="M3492" s="307">
        <f t="shared" si="50"/>
        <v>18000</v>
      </c>
      <c r="N3492" s="321" t="s">
        <v>1626</v>
      </c>
      <c r="O3492" s="129">
        <v>6</v>
      </c>
      <c r="P3492" s="434">
        <f t="shared" si="49"/>
        <v>9000</v>
      </c>
      <c r="Q3492" s="321" t="s">
        <v>1626</v>
      </c>
      <c r="R3492" s="129">
        <v>12</v>
      </c>
    </row>
    <row r="3493" spans="1:18" ht="24" x14ac:dyDescent="0.2">
      <c r="A3493" s="322" t="s">
        <v>1622</v>
      </c>
      <c r="B3493" s="130" t="s">
        <v>8078</v>
      </c>
      <c r="C3493" s="297" t="s">
        <v>297</v>
      </c>
      <c r="D3493" s="297" t="s">
        <v>1457</v>
      </c>
      <c r="E3493" s="440">
        <v>1500</v>
      </c>
      <c r="F3493" s="305">
        <v>42280075</v>
      </c>
      <c r="G3493" s="297" t="s">
        <v>1653</v>
      </c>
      <c r="H3493" s="297" t="s">
        <v>1626</v>
      </c>
      <c r="I3493" s="297" t="s">
        <v>1626</v>
      </c>
      <c r="J3493" s="297" t="s">
        <v>1626</v>
      </c>
      <c r="K3493" s="321" t="s">
        <v>1626</v>
      </c>
      <c r="L3493" s="129">
        <v>12</v>
      </c>
      <c r="M3493" s="307">
        <f t="shared" si="50"/>
        <v>18000</v>
      </c>
      <c r="N3493" s="321" t="s">
        <v>1626</v>
      </c>
      <c r="O3493" s="129">
        <v>6</v>
      </c>
      <c r="P3493" s="434">
        <f>O3493*E3493</f>
        <v>9000</v>
      </c>
      <c r="Q3493" s="321" t="s">
        <v>1626</v>
      </c>
      <c r="R3493" s="129">
        <v>12</v>
      </c>
    </row>
    <row r="3494" spans="1:18" ht="24" x14ac:dyDescent="0.2">
      <c r="A3494" s="322" t="s">
        <v>1622</v>
      </c>
      <c r="B3494" s="130" t="s">
        <v>8078</v>
      </c>
      <c r="C3494" s="297" t="s">
        <v>297</v>
      </c>
      <c r="D3494" s="297" t="s">
        <v>1654</v>
      </c>
      <c r="E3494" s="440">
        <v>1500</v>
      </c>
      <c r="F3494" s="305">
        <v>10531893</v>
      </c>
      <c r="G3494" s="297" t="s">
        <v>1655</v>
      </c>
      <c r="H3494" s="297" t="s">
        <v>579</v>
      </c>
      <c r="I3494" s="297" t="s">
        <v>334</v>
      </c>
      <c r="J3494" s="297" t="s">
        <v>334</v>
      </c>
      <c r="K3494" s="321" t="s">
        <v>1626</v>
      </c>
      <c r="L3494" s="129">
        <v>12</v>
      </c>
      <c r="M3494" s="434">
        <f>L3494*E3494</f>
        <v>18000</v>
      </c>
      <c r="N3494" s="321" t="s">
        <v>1626</v>
      </c>
      <c r="O3494" s="129">
        <v>6</v>
      </c>
      <c r="P3494" s="434">
        <f t="shared" ref="P3494:P3501" si="52">O3494*E3494</f>
        <v>9000</v>
      </c>
      <c r="Q3494" s="321" t="s">
        <v>1626</v>
      </c>
      <c r="R3494" s="129">
        <v>12</v>
      </c>
    </row>
    <row r="3495" spans="1:18" ht="24" x14ac:dyDescent="0.2">
      <c r="A3495" s="322" t="s">
        <v>1622</v>
      </c>
      <c r="B3495" s="130" t="s">
        <v>8079</v>
      </c>
      <c r="C3495" s="297" t="s">
        <v>297</v>
      </c>
      <c r="D3495" s="297" t="s">
        <v>1656</v>
      </c>
      <c r="E3495" s="440">
        <v>3000</v>
      </c>
      <c r="F3495" s="129">
        <v>43151337</v>
      </c>
      <c r="G3495" s="297" t="s">
        <v>1657</v>
      </c>
      <c r="H3495" s="297" t="s">
        <v>1658</v>
      </c>
      <c r="I3495" s="297" t="s">
        <v>314</v>
      </c>
      <c r="J3495" s="297" t="s">
        <v>314</v>
      </c>
      <c r="K3495" s="321" t="s">
        <v>1626</v>
      </c>
      <c r="L3495" s="129">
        <v>12</v>
      </c>
      <c r="M3495" s="434">
        <f t="shared" ref="M3495:M3501" si="53">L3495*E3495</f>
        <v>36000</v>
      </c>
      <c r="N3495" s="321" t="s">
        <v>1626</v>
      </c>
      <c r="O3495" s="129">
        <v>6</v>
      </c>
      <c r="P3495" s="434">
        <f t="shared" si="52"/>
        <v>18000</v>
      </c>
      <c r="Q3495" s="321" t="s">
        <v>1626</v>
      </c>
      <c r="R3495" s="129">
        <v>12</v>
      </c>
    </row>
    <row r="3496" spans="1:18" ht="24" x14ac:dyDescent="0.2">
      <c r="A3496" s="322" t="s">
        <v>1622</v>
      </c>
      <c r="B3496" s="130" t="s">
        <v>8079</v>
      </c>
      <c r="C3496" s="297" t="s">
        <v>297</v>
      </c>
      <c r="D3496" s="297" t="s">
        <v>1659</v>
      </c>
      <c r="E3496" s="440">
        <v>4000</v>
      </c>
      <c r="F3496" s="129">
        <v>43151337</v>
      </c>
      <c r="G3496" s="297" t="s">
        <v>1660</v>
      </c>
      <c r="H3496" s="297" t="s">
        <v>1661</v>
      </c>
      <c r="I3496" s="297" t="s">
        <v>1636</v>
      </c>
      <c r="J3496" s="297" t="s">
        <v>1662</v>
      </c>
      <c r="K3496" s="321" t="s">
        <v>1626</v>
      </c>
      <c r="L3496" s="129">
        <v>12</v>
      </c>
      <c r="M3496" s="434">
        <f t="shared" si="53"/>
        <v>48000</v>
      </c>
      <c r="N3496" s="321" t="s">
        <v>1626</v>
      </c>
      <c r="O3496" s="129">
        <v>6</v>
      </c>
      <c r="P3496" s="434">
        <f t="shared" si="52"/>
        <v>24000</v>
      </c>
      <c r="Q3496" s="321" t="s">
        <v>1626</v>
      </c>
      <c r="R3496" s="129">
        <v>12</v>
      </c>
    </row>
    <row r="3497" spans="1:18" ht="24" x14ac:dyDescent="0.2">
      <c r="A3497" s="322" t="s">
        <v>1622</v>
      </c>
      <c r="B3497" s="130" t="s">
        <v>8079</v>
      </c>
      <c r="C3497" s="297" t="s">
        <v>297</v>
      </c>
      <c r="D3497" s="297" t="s">
        <v>1663</v>
      </c>
      <c r="E3497" s="440">
        <v>3000</v>
      </c>
      <c r="F3497" s="129">
        <v>41023349</v>
      </c>
      <c r="G3497" s="297" t="s">
        <v>1664</v>
      </c>
      <c r="H3497" s="297" t="s">
        <v>1665</v>
      </c>
      <c r="I3497" s="297" t="s">
        <v>1636</v>
      </c>
      <c r="J3497" s="297" t="s">
        <v>1637</v>
      </c>
      <c r="K3497" s="321" t="s">
        <v>1626</v>
      </c>
      <c r="L3497" s="129">
        <v>12</v>
      </c>
      <c r="M3497" s="434">
        <f t="shared" si="53"/>
        <v>36000</v>
      </c>
      <c r="N3497" s="321" t="s">
        <v>1626</v>
      </c>
      <c r="O3497" s="129">
        <v>6</v>
      </c>
      <c r="P3497" s="434">
        <f t="shared" si="52"/>
        <v>18000</v>
      </c>
      <c r="Q3497" s="321" t="s">
        <v>1626</v>
      </c>
      <c r="R3497" s="129">
        <v>12</v>
      </c>
    </row>
    <row r="3498" spans="1:18" ht="24" x14ac:dyDescent="0.2">
      <c r="A3498" s="322" t="s">
        <v>1622</v>
      </c>
      <c r="B3498" s="130" t="s">
        <v>8079</v>
      </c>
      <c r="C3498" s="297" t="s">
        <v>297</v>
      </c>
      <c r="D3498" s="297" t="s">
        <v>1666</v>
      </c>
      <c r="E3498" s="440">
        <v>2000</v>
      </c>
      <c r="F3498" s="129">
        <v>46206643</v>
      </c>
      <c r="G3498" s="297" t="s">
        <v>1667</v>
      </c>
      <c r="H3498" s="297" t="s">
        <v>625</v>
      </c>
      <c r="I3498" s="297" t="s">
        <v>314</v>
      </c>
      <c r="J3498" s="297" t="s">
        <v>314</v>
      </c>
      <c r="K3498" s="321" t="s">
        <v>1626</v>
      </c>
      <c r="L3498" s="129"/>
      <c r="M3498" s="434"/>
      <c r="N3498" s="321" t="s">
        <v>1626</v>
      </c>
      <c r="O3498" s="129">
        <v>6</v>
      </c>
      <c r="P3498" s="434">
        <f t="shared" si="52"/>
        <v>12000</v>
      </c>
      <c r="Q3498" s="321" t="s">
        <v>1626</v>
      </c>
      <c r="R3498" s="129">
        <v>12</v>
      </c>
    </row>
    <row r="3499" spans="1:18" ht="24" x14ac:dyDescent="0.2">
      <c r="A3499" s="322" t="s">
        <v>1622</v>
      </c>
      <c r="B3499" s="130" t="s">
        <v>8079</v>
      </c>
      <c r="C3499" s="297" t="s">
        <v>297</v>
      </c>
      <c r="D3499" s="297" t="s">
        <v>1668</v>
      </c>
      <c r="E3499" s="440">
        <v>1500</v>
      </c>
      <c r="F3499" s="129">
        <v>41900958</v>
      </c>
      <c r="G3499" s="297" t="s">
        <v>1669</v>
      </c>
      <c r="H3499" s="297" t="s">
        <v>662</v>
      </c>
      <c r="I3499" s="297" t="s">
        <v>326</v>
      </c>
      <c r="J3499" s="297" t="s">
        <v>326</v>
      </c>
      <c r="K3499" s="321" t="s">
        <v>1626</v>
      </c>
      <c r="L3499" s="129">
        <v>12</v>
      </c>
      <c r="M3499" s="434">
        <f t="shared" si="53"/>
        <v>18000</v>
      </c>
      <c r="N3499" s="321" t="s">
        <v>1626</v>
      </c>
      <c r="O3499" s="129">
        <v>6</v>
      </c>
      <c r="P3499" s="434">
        <f t="shared" si="52"/>
        <v>9000</v>
      </c>
      <c r="Q3499" s="321" t="s">
        <v>1626</v>
      </c>
      <c r="R3499" s="129">
        <v>12</v>
      </c>
    </row>
    <row r="3500" spans="1:18" ht="24" x14ac:dyDescent="0.2">
      <c r="A3500" s="322" t="s">
        <v>1622</v>
      </c>
      <c r="B3500" s="130" t="s">
        <v>8079</v>
      </c>
      <c r="C3500" s="297" t="s">
        <v>297</v>
      </c>
      <c r="D3500" s="297" t="s">
        <v>1670</v>
      </c>
      <c r="E3500" s="440">
        <v>4000</v>
      </c>
      <c r="F3500" s="129">
        <v>48655125</v>
      </c>
      <c r="G3500" s="297" t="s">
        <v>1671</v>
      </c>
      <c r="H3500" s="297" t="s">
        <v>1661</v>
      </c>
      <c r="I3500" s="297" t="s">
        <v>1636</v>
      </c>
      <c r="J3500" s="297" t="s">
        <v>1637</v>
      </c>
      <c r="K3500" s="321" t="s">
        <v>1626</v>
      </c>
      <c r="L3500" s="129">
        <v>12</v>
      </c>
      <c r="M3500" s="434">
        <f t="shared" si="53"/>
        <v>48000</v>
      </c>
      <c r="N3500" s="321" t="s">
        <v>1626</v>
      </c>
      <c r="O3500" s="129">
        <v>6</v>
      </c>
      <c r="P3500" s="434">
        <f t="shared" si="52"/>
        <v>24000</v>
      </c>
      <c r="Q3500" s="321" t="s">
        <v>1626</v>
      </c>
      <c r="R3500" s="129">
        <v>12</v>
      </c>
    </row>
    <row r="3501" spans="1:18" ht="24" x14ac:dyDescent="0.2">
      <c r="A3501" s="322" t="s">
        <v>1622</v>
      </c>
      <c r="B3501" s="130" t="s">
        <v>8079</v>
      </c>
      <c r="C3501" s="297" t="s">
        <v>297</v>
      </c>
      <c r="D3501" s="297" t="s">
        <v>1672</v>
      </c>
      <c r="E3501" s="440">
        <v>4000</v>
      </c>
      <c r="F3501" s="129">
        <v>42834911</v>
      </c>
      <c r="G3501" s="297" t="s">
        <v>1673</v>
      </c>
      <c r="H3501" s="297" t="s">
        <v>1674</v>
      </c>
      <c r="I3501" s="297" t="s">
        <v>1636</v>
      </c>
      <c r="J3501" s="297" t="s">
        <v>1637</v>
      </c>
      <c r="K3501" s="321" t="s">
        <v>1626</v>
      </c>
      <c r="L3501" s="129">
        <v>12</v>
      </c>
      <c r="M3501" s="434">
        <f t="shared" si="53"/>
        <v>48000</v>
      </c>
      <c r="N3501" s="321" t="s">
        <v>1626</v>
      </c>
      <c r="O3501" s="129">
        <v>6</v>
      </c>
      <c r="P3501" s="434">
        <f t="shared" si="52"/>
        <v>24000</v>
      </c>
      <c r="Q3501" s="321" t="s">
        <v>1626</v>
      </c>
      <c r="R3501" s="129">
        <v>12</v>
      </c>
    </row>
    <row r="3502" spans="1:18" ht="24" x14ac:dyDescent="0.2">
      <c r="A3502" s="322" t="s">
        <v>4385</v>
      </c>
      <c r="B3502" s="295" t="s">
        <v>8075</v>
      </c>
      <c r="C3502" s="297" t="s">
        <v>1676</v>
      </c>
      <c r="D3502" s="297" t="s">
        <v>1677</v>
      </c>
      <c r="E3502" s="305" t="s">
        <v>331</v>
      </c>
      <c r="F3502" s="130">
        <v>454841374</v>
      </c>
      <c r="G3502" s="297" t="s">
        <v>1678</v>
      </c>
      <c r="H3502" s="297" t="s">
        <v>310</v>
      </c>
      <c r="I3502" s="297" t="s">
        <v>1679</v>
      </c>
      <c r="J3502" s="297" t="s">
        <v>310</v>
      </c>
      <c r="K3502" s="130">
        <v>4</v>
      </c>
      <c r="L3502" s="130">
        <v>8</v>
      </c>
      <c r="M3502" s="306">
        <v>20800</v>
      </c>
      <c r="N3502" s="130"/>
      <c r="O3502" s="131"/>
      <c r="P3502" s="306"/>
      <c r="Q3502" s="131"/>
      <c r="R3502" s="131"/>
    </row>
    <row r="3503" spans="1:18" ht="24" x14ac:dyDescent="0.2">
      <c r="A3503" s="322" t="s">
        <v>4385</v>
      </c>
      <c r="B3503" s="295" t="s">
        <v>8075</v>
      </c>
      <c r="C3503" s="297" t="s">
        <v>1676</v>
      </c>
      <c r="D3503" s="297" t="s">
        <v>1369</v>
      </c>
      <c r="E3503" s="305" t="s">
        <v>331</v>
      </c>
      <c r="F3503" s="130">
        <v>29574768</v>
      </c>
      <c r="G3503" s="297" t="s">
        <v>1680</v>
      </c>
      <c r="H3503" s="297" t="s">
        <v>341</v>
      </c>
      <c r="I3503" s="297" t="s">
        <v>1681</v>
      </c>
      <c r="J3503" s="297" t="s">
        <v>341</v>
      </c>
      <c r="K3503" s="130">
        <v>2</v>
      </c>
      <c r="L3503" s="130">
        <v>4</v>
      </c>
      <c r="M3503" s="306">
        <v>10400</v>
      </c>
      <c r="N3503" s="130"/>
      <c r="O3503" s="131"/>
      <c r="P3503" s="306"/>
      <c r="Q3503" s="131"/>
      <c r="R3503" s="131"/>
    </row>
    <row r="3504" spans="1:18" ht="24" x14ac:dyDescent="0.2">
      <c r="A3504" s="322" t="s">
        <v>4385</v>
      </c>
      <c r="B3504" s="295" t="s">
        <v>8075</v>
      </c>
      <c r="C3504" s="297" t="s">
        <v>1676</v>
      </c>
      <c r="D3504" s="297" t="s">
        <v>1351</v>
      </c>
      <c r="E3504" s="305" t="s">
        <v>331</v>
      </c>
      <c r="F3504" s="130">
        <v>47037102</v>
      </c>
      <c r="G3504" s="297" t="s">
        <v>1682</v>
      </c>
      <c r="H3504" s="297" t="s">
        <v>1683</v>
      </c>
      <c r="I3504" s="297" t="s">
        <v>314</v>
      </c>
      <c r="J3504" s="297" t="s">
        <v>1684</v>
      </c>
      <c r="K3504" s="130">
        <v>6</v>
      </c>
      <c r="L3504" s="130">
        <v>12</v>
      </c>
      <c r="M3504" s="306">
        <v>19200</v>
      </c>
      <c r="N3504" s="130">
        <v>3</v>
      </c>
      <c r="O3504" s="130">
        <v>6</v>
      </c>
      <c r="P3504" s="306">
        <v>9600</v>
      </c>
      <c r="Q3504" s="130"/>
      <c r="R3504" s="131"/>
    </row>
    <row r="3505" spans="1:18" ht="24" x14ac:dyDescent="0.2">
      <c r="A3505" s="322" t="s">
        <v>4385</v>
      </c>
      <c r="B3505" s="295" t="s">
        <v>8075</v>
      </c>
      <c r="C3505" s="297" t="s">
        <v>1676</v>
      </c>
      <c r="D3505" s="297" t="s">
        <v>1685</v>
      </c>
      <c r="E3505" s="305" t="s">
        <v>331</v>
      </c>
      <c r="F3505" s="130">
        <v>70942620</v>
      </c>
      <c r="G3505" s="297" t="s">
        <v>1686</v>
      </c>
      <c r="H3505" s="297" t="s">
        <v>334</v>
      </c>
      <c r="I3505" s="297" t="s">
        <v>334</v>
      </c>
      <c r="J3505" s="297" t="s">
        <v>1684</v>
      </c>
      <c r="K3505" s="130">
        <v>6</v>
      </c>
      <c r="L3505" s="130">
        <v>12</v>
      </c>
      <c r="M3505" s="306">
        <f>12*1500</f>
        <v>18000</v>
      </c>
      <c r="N3505" s="130"/>
      <c r="O3505" s="130"/>
      <c r="P3505" s="306"/>
      <c r="Q3505" s="131"/>
      <c r="R3505" s="131"/>
    </row>
    <row r="3506" spans="1:18" ht="24" x14ac:dyDescent="0.2">
      <c r="A3506" s="322" t="s">
        <v>4385</v>
      </c>
      <c r="B3506" s="295" t="s">
        <v>8075</v>
      </c>
      <c r="C3506" s="297" t="s">
        <v>1676</v>
      </c>
      <c r="D3506" s="297" t="s">
        <v>1687</v>
      </c>
      <c r="E3506" s="305" t="s">
        <v>331</v>
      </c>
      <c r="F3506" s="130">
        <v>41592339</v>
      </c>
      <c r="G3506" s="297" t="s">
        <v>1688</v>
      </c>
      <c r="H3506" s="297" t="s">
        <v>1689</v>
      </c>
      <c r="I3506" s="297" t="s">
        <v>1689</v>
      </c>
      <c r="J3506" s="297" t="s">
        <v>1689</v>
      </c>
      <c r="K3506" s="130">
        <v>6</v>
      </c>
      <c r="L3506" s="130">
        <v>12</v>
      </c>
      <c r="M3506" s="306">
        <f>12*2600</f>
        <v>31200</v>
      </c>
      <c r="N3506" s="130">
        <v>2</v>
      </c>
      <c r="O3506" s="130">
        <v>3</v>
      </c>
      <c r="P3506" s="306">
        <f>3*2600</f>
        <v>7800</v>
      </c>
      <c r="Q3506" s="131"/>
      <c r="R3506" s="131"/>
    </row>
    <row r="3507" spans="1:18" ht="24" x14ac:dyDescent="0.2">
      <c r="A3507" s="322" t="s">
        <v>4385</v>
      </c>
      <c r="B3507" s="295" t="s">
        <v>8075</v>
      </c>
      <c r="C3507" s="297" t="s">
        <v>1676</v>
      </c>
      <c r="D3507" s="297" t="s">
        <v>1690</v>
      </c>
      <c r="E3507" s="305" t="s">
        <v>331</v>
      </c>
      <c r="F3507" s="130">
        <v>42348432</v>
      </c>
      <c r="G3507" s="297" t="s">
        <v>1691</v>
      </c>
      <c r="H3507" s="297" t="s">
        <v>493</v>
      </c>
      <c r="I3507" s="297" t="s">
        <v>493</v>
      </c>
      <c r="J3507" s="297" t="s">
        <v>317</v>
      </c>
      <c r="K3507" s="130">
        <v>6</v>
      </c>
      <c r="L3507" s="130">
        <v>12</v>
      </c>
      <c r="M3507" s="306">
        <f>12*2600</f>
        <v>31200</v>
      </c>
      <c r="N3507" s="130"/>
      <c r="O3507" s="130"/>
      <c r="P3507" s="306"/>
      <c r="Q3507" s="131"/>
      <c r="R3507" s="131"/>
    </row>
    <row r="3508" spans="1:18" ht="24" x14ac:dyDescent="0.2">
      <c r="A3508" s="322" t="s">
        <v>4385</v>
      </c>
      <c r="B3508" s="295" t="s">
        <v>8075</v>
      </c>
      <c r="C3508" s="297" t="s">
        <v>1676</v>
      </c>
      <c r="D3508" s="297" t="s">
        <v>1692</v>
      </c>
      <c r="E3508" s="305" t="s">
        <v>331</v>
      </c>
      <c r="F3508" s="130">
        <v>48260996</v>
      </c>
      <c r="G3508" s="297" t="s">
        <v>1693</v>
      </c>
      <c r="H3508" s="297" t="s">
        <v>317</v>
      </c>
      <c r="I3508" s="297" t="s">
        <v>493</v>
      </c>
      <c r="J3508" s="297" t="s">
        <v>317</v>
      </c>
      <c r="K3508" s="130">
        <v>6</v>
      </c>
      <c r="L3508" s="130">
        <v>12</v>
      </c>
      <c r="M3508" s="306">
        <f>12*2600</f>
        <v>31200</v>
      </c>
      <c r="N3508" s="130">
        <v>3</v>
      </c>
      <c r="O3508" s="130">
        <v>6</v>
      </c>
      <c r="P3508" s="306">
        <f>6*2600</f>
        <v>15600</v>
      </c>
      <c r="Q3508" s="131"/>
      <c r="R3508" s="131"/>
    </row>
    <row r="3509" spans="1:18" ht="24" x14ac:dyDescent="0.2">
      <c r="A3509" s="322" t="s">
        <v>4385</v>
      </c>
      <c r="B3509" s="295" t="s">
        <v>8075</v>
      </c>
      <c r="C3509" s="297" t="s">
        <v>1676</v>
      </c>
      <c r="D3509" s="297" t="s">
        <v>1694</v>
      </c>
      <c r="E3509" s="305" t="s">
        <v>331</v>
      </c>
      <c r="F3509" s="130">
        <v>42853484</v>
      </c>
      <c r="G3509" s="297" t="s">
        <v>1695</v>
      </c>
      <c r="H3509" s="297" t="s">
        <v>1696</v>
      </c>
      <c r="I3509" s="297" t="s">
        <v>334</v>
      </c>
      <c r="J3509" s="297" t="s">
        <v>334</v>
      </c>
      <c r="K3509" s="130">
        <v>6</v>
      </c>
      <c r="L3509" s="130">
        <v>12</v>
      </c>
      <c r="M3509" s="306">
        <f>12*2800</f>
        <v>33600</v>
      </c>
      <c r="N3509" s="130">
        <v>3</v>
      </c>
      <c r="O3509" s="130">
        <v>6</v>
      </c>
      <c r="P3509" s="306">
        <f>6*2800</f>
        <v>16800</v>
      </c>
      <c r="Q3509" s="131"/>
      <c r="R3509" s="131"/>
    </row>
    <row r="3510" spans="1:18" ht="24" x14ac:dyDescent="0.2">
      <c r="A3510" s="322" t="s">
        <v>4385</v>
      </c>
      <c r="B3510" s="295" t="s">
        <v>8075</v>
      </c>
      <c r="C3510" s="297" t="s">
        <v>1676</v>
      </c>
      <c r="D3510" s="297" t="s">
        <v>1697</v>
      </c>
      <c r="E3510" s="305" t="s">
        <v>331</v>
      </c>
      <c r="F3510" s="130">
        <v>31044152</v>
      </c>
      <c r="G3510" s="297" t="s">
        <v>1698</v>
      </c>
      <c r="H3510" s="297" t="s">
        <v>317</v>
      </c>
      <c r="I3510" s="297" t="s">
        <v>493</v>
      </c>
      <c r="J3510" s="297" t="s">
        <v>317</v>
      </c>
      <c r="K3510" s="130">
        <v>1</v>
      </c>
      <c r="L3510" s="130">
        <v>2</v>
      </c>
      <c r="M3510" s="306">
        <f>2*2900</f>
        <v>5800</v>
      </c>
      <c r="N3510" s="130"/>
      <c r="O3510" s="130"/>
      <c r="P3510" s="306"/>
      <c r="Q3510" s="131"/>
      <c r="R3510" s="131"/>
    </row>
    <row r="3511" spans="1:18" ht="24" x14ac:dyDescent="0.2">
      <c r="A3511" s="322" t="s">
        <v>4385</v>
      </c>
      <c r="B3511" s="295" t="s">
        <v>8075</v>
      </c>
      <c r="C3511" s="297" t="s">
        <v>1676</v>
      </c>
      <c r="D3511" s="297" t="s">
        <v>361</v>
      </c>
      <c r="E3511" s="305" t="s">
        <v>331</v>
      </c>
      <c r="F3511" s="130">
        <v>70857575</v>
      </c>
      <c r="G3511" s="297" t="s">
        <v>1699</v>
      </c>
      <c r="H3511" s="297" t="s">
        <v>1700</v>
      </c>
      <c r="I3511" s="297" t="s">
        <v>314</v>
      </c>
      <c r="J3511" s="297" t="s">
        <v>1050</v>
      </c>
      <c r="K3511" s="130">
        <v>2</v>
      </c>
      <c r="L3511" s="130">
        <v>4</v>
      </c>
      <c r="M3511" s="306">
        <f>4*2600</f>
        <v>10400</v>
      </c>
      <c r="N3511" s="130"/>
      <c r="O3511" s="130"/>
      <c r="P3511" s="306"/>
      <c r="Q3511" s="131"/>
      <c r="R3511" s="131"/>
    </row>
    <row r="3512" spans="1:18" ht="24" x14ac:dyDescent="0.2">
      <c r="A3512" s="322" t="s">
        <v>4385</v>
      </c>
      <c r="B3512" s="295" t="s">
        <v>8075</v>
      </c>
      <c r="C3512" s="297" t="s">
        <v>1676</v>
      </c>
      <c r="D3512" s="297" t="s">
        <v>1701</v>
      </c>
      <c r="E3512" s="305" t="s">
        <v>331</v>
      </c>
      <c r="F3512" s="130">
        <v>70667826</v>
      </c>
      <c r="G3512" s="297" t="s">
        <v>1702</v>
      </c>
      <c r="H3512" s="297" t="s">
        <v>1703</v>
      </c>
      <c r="I3512" s="297" t="s">
        <v>1704</v>
      </c>
      <c r="J3512" s="297" t="s">
        <v>1050</v>
      </c>
      <c r="K3512" s="130">
        <v>2</v>
      </c>
      <c r="L3512" s="130">
        <v>3</v>
      </c>
      <c r="M3512" s="306">
        <f>3*2500</f>
        <v>7500</v>
      </c>
      <c r="N3512" s="130">
        <v>3</v>
      </c>
      <c r="O3512" s="130">
        <v>6</v>
      </c>
      <c r="P3512" s="306">
        <f>6*2600</f>
        <v>15600</v>
      </c>
      <c r="Q3512" s="131"/>
      <c r="R3512" s="131"/>
    </row>
    <row r="3513" spans="1:18" ht="22.9" customHeight="1" x14ac:dyDescent="0.2">
      <c r="A3513" s="304" t="s">
        <v>1877</v>
      </c>
      <c r="B3513" s="312" t="s">
        <v>8076</v>
      </c>
      <c r="C3513" s="291" t="s">
        <v>1895</v>
      </c>
      <c r="D3513" s="291" t="s">
        <v>1896</v>
      </c>
      <c r="E3513" s="305">
        <v>2100</v>
      </c>
      <c r="F3513" s="305">
        <v>70226103</v>
      </c>
      <c r="G3513" s="104" t="s">
        <v>1897</v>
      </c>
      <c r="H3513" s="291" t="s">
        <v>298</v>
      </c>
      <c r="I3513" s="104" t="s">
        <v>648</v>
      </c>
      <c r="J3513" s="297"/>
      <c r="K3513" s="132">
        <v>1</v>
      </c>
      <c r="L3513" s="132">
        <v>12</v>
      </c>
      <c r="M3513" s="132">
        <f>E3513*L3513</f>
        <v>25200</v>
      </c>
      <c r="N3513" s="132">
        <v>1</v>
      </c>
      <c r="O3513" s="132">
        <v>6</v>
      </c>
      <c r="P3513" s="132">
        <f t="shared" ref="P3513:P3569" si="54">E3513*O3513</f>
        <v>12600</v>
      </c>
      <c r="Q3513" s="132">
        <v>2</v>
      </c>
      <c r="R3513" s="132">
        <v>12</v>
      </c>
    </row>
    <row r="3514" spans="1:18" ht="24" x14ac:dyDescent="0.2">
      <c r="A3514" s="304" t="s">
        <v>1877</v>
      </c>
      <c r="B3514" s="312" t="s">
        <v>8076</v>
      </c>
      <c r="C3514" s="291" t="s">
        <v>1895</v>
      </c>
      <c r="D3514" s="291" t="s">
        <v>1898</v>
      </c>
      <c r="E3514" s="305">
        <v>2100</v>
      </c>
      <c r="F3514" s="305">
        <v>31475964</v>
      </c>
      <c r="G3514" s="293" t="s">
        <v>1899</v>
      </c>
      <c r="H3514" s="291" t="s">
        <v>298</v>
      </c>
      <c r="I3514" s="297" t="s">
        <v>648</v>
      </c>
      <c r="J3514" s="297"/>
      <c r="K3514" s="132">
        <v>1</v>
      </c>
      <c r="L3514" s="132">
        <v>12</v>
      </c>
      <c r="M3514" s="132">
        <f t="shared" ref="M3514:M3571" si="55">E3514*L3514</f>
        <v>25200</v>
      </c>
      <c r="N3514" s="132">
        <v>1</v>
      </c>
      <c r="O3514" s="132">
        <v>6</v>
      </c>
      <c r="P3514" s="132">
        <f t="shared" si="54"/>
        <v>12600</v>
      </c>
      <c r="Q3514" s="132">
        <v>2</v>
      </c>
      <c r="R3514" s="132">
        <v>12</v>
      </c>
    </row>
    <row r="3515" spans="1:18" ht="24" x14ac:dyDescent="0.2">
      <c r="A3515" s="304" t="s">
        <v>1877</v>
      </c>
      <c r="B3515" s="312" t="s">
        <v>8076</v>
      </c>
      <c r="C3515" s="291" t="s">
        <v>1895</v>
      </c>
      <c r="D3515" s="291" t="s">
        <v>1900</v>
      </c>
      <c r="E3515" s="305">
        <v>2200</v>
      </c>
      <c r="F3515" s="305">
        <v>70021573</v>
      </c>
      <c r="G3515" s="293" t="s">
        <v>1901</v>
      </c>
      <c r="H3515" s="291" t="s">
        <v>1902</v>
      </c>
      <c r="I3515" s="297" t="s">
        <v>314</v>
      </c>
      <c r="J3515" s="297"/>
      <c r="K3515" s="132">
        <v>1</v>
      </c>
      <c r="L3515" s="132">
        <v>12</v>
      </c>
      <c r="M3515" s="132">
        <f t="shared" si="55"/>
        <v>26400</v>
      </c>
      <c r="N3515" s="132">
        <v>1</v>
      </c>
      <c r="O3515" s="132">
        <v>6</v>
      </c>
      <c r="P3515" s="132">
        <f t="shared" si="54"/>
        <v>13200</v>
      </c>
      <c r="Q3515" s="132">
        <v>2</v>
      </c>
      <c r="R3515" s="132">
        <v>12</v>
      </c>
    </row>
    <row r="3516" spans="1:18" ht="48" x14ac:dyDescent="0.2">
      <c r="A3516" s="304" t="s">
        <v>1877</v>
      </c>
      <c r="B3516" s="312" t="s">
        <v>8076</v>
      </c>
      <c r="C3516" s="291" t="s">
        <v>1895</v>
      </c>
      <c r="D3516" s="291" t="s">
        <v>1903</v>
      </c>
      <c r="E3516" s="305">
        <v>2200</v>
      </c>
      <c r="F3516" s="305">
        <v>10618074</v>
      </c>
      <c r="G3516" s="293" t="s">
        <v>1904</v>
      </c>
      <c r="H3516" s="291" t="s">
        <v>1905</v>
      </c>
      <c r="I3516" s="297" t="s">
        <v>318</v>
      </c>
      <c r="J3516" s="297"/>
      <c r="K3516" s="132">
        <v>1</v>
      </c>
      <c r="L3516" s="132">
        <v>12</v>
      </c>
      <c r="M3516" s="132">
        <f t="shared" si="55"/>
        <v>26400</v>
      </c>
      <c r="N3516" s="132">
        <v>1</v>
      </c>
      <c r="O3516" s="132">
        <v>6</v>
      </c>
      <c r="P3516" s="132">
        <f t="shared" si="54"/>
        <v>13200</v>
      </c>
      <c r="Q3516" s="132">
        <v>2</v>
      </c>
      <c r="R3516" s="132">
        <v>12</v>
      </c>
    </row>
    <row r="3517" spans="1:18" ht="24" x14ac:dyDescent="0.2">
      <c r="A3517" s="304" t="s">
        <v>1877</v>
      </c>
      <c r="B3517" s="312" t="s">
        <v>8076</v>
      </c>
      <c r="C3517" s="291" t="s">
        <v>1895</v>
      </c>
      <c r="D3517" s="291" t="s">
        <v>1906</v>
      </c>
      <c r="E3517" s="305">
        <v>1300</v>
      </c>
      <c r="F3517" s="305">
        <v>31460238</v>
      </c>
      <c r="G3517" s="293" t="s">
        <v>1907</v>
      </c>
      <c r="H3517" s="291" t="s">
        <v>1908</v>
      </c>
      <c r="I3517" s="297" t="s">
        <v>1908</v>
      </c>
      <c r="J3517" s="297"/>
      <c r="K3517" s="132">
        <v>1</v>
      </c>
      <c r="L3517" s="132">
        <v>12</v>
      </c>
      <c r="M3517" s="132">
        <f t="shared" si="55"/>
        <v>15600</v>
      </c>
      <c r="N3517" s="132">
        <v>1</v>
      </c>
      <c r="O3517" s="132">
        <v>6</v>
      </c>
      <c r="P3517" s="132">
        <f t="shared" si="54"/>
        <v>7800</v>
      </c>
      <c r="Q3517" s="132">
        <v>2</v>
      </c>
      <c r="R3517" s="132">
        <v>12</v>
      </c>
    </row>
    <row r="3518" spans="1:18" ht="48" x14ac:dyDescent="0.2">
      <c r="A3518" s="304" t="s">
        <v>1877</v>
      </c>
      <c r="B3518" s="312" t="s">
        <v>8076</v>
      </c>
      <c r="C3518" s="291" t="s">
        <v>1895</v>
      </c>
      <c r="D3518" s="291" t="s">
        <v>1909</v>
      </c>
      <c r="E3518" s="305">
        <v>1700</v>
      </c>
      <c r="F3518" s="305">
        <v>45625043</v>
      </c>
      <c r="G3518" s="293" t="s">
        <v>1910</v>
      </c>
      <c r="H3518" s="291" t="s">
        <v>1911</v>
      </c>
      <c r="I3518" s="297" t="s">
        <v>314</v>
      </c>
      <c r="J3518" s="297"/>
      <c r="K3518" s="132">
        <v>1</v>
      </c>
      <c r="L3518" s="132">
        <v>12</v>
      </c>
      <c r="M3518" s="132">
        <f t="shared" si="55"/>
        <v>20400</v>
      </c>
      <c r="N3518" s="132">
        <v>1</v>
      </c>
      <c r="O3518" s="132">
        <v>6</v>
      </c>
      <c r="P3518" s="132">
        <f t="shared" si="54"/>
        <v>10200</v>
      </c>
      <c r="Q3518" s="132">
        <v>2</v>
      </c>
      <c r="R3518" s="132">
        <v>12</v>
      </c>
    </row>
    <row r="3519" spans="1:18" ht="24" x14ac:dyDescent="0.2">
      <c r="A3519" s="304" t="s">
        <v>1877</v>
      </c>
      <c r="B3519" s="312" t="s">
        <v>8076</v>
      </c>
      <c r="C3519" s="291" t="s">
        <v>1895</v>
      </c>
      <c r="D3519" s="291" t="s">
        <v>1912</v>
      </c>
      <c r="E3519" s="305">
        <v>1400</v>
      </c>
      <c r="F3519" s="305">
        <v>70414478</v>
      </c>
      <c r="G3519" s="293" t="s">
        <v>1913</v>
      </c>
      <c r="H3519" s="291" t="s">
        <v>1914</v>
      </c>
      <c r="I3519" s="297" t="s">
        <v>1915</v>
      </c>
      <c r="J3519" s="297"/>
      <c r="K3519" s="132">
        <v>1</v>
      </c>
      <c r="L3519" s="132"/>
      <c r="M3519" s="132">
        <f t="shared" si="55"/>
        <v>0</v>
      </c>
      <c r="N3519" s="132">
        <v>1</v>
      </c>
      <c r="O3519" s="132">
        <v>6</v>
      </c>
      <c r="P3519" s="132">
        <f t="shared" si="54"/>
        <v>8400</v>
      </c>
      <c r="Q3519" s="132">
        <v>2</v>
      </c>
      <c r="R3519" s="132">
        <v>12</v>
      </c>
    </row>
    <row r="3520" spans="1:18" ht="24" x14ac:dyDescent="0.2">
      <c r="A3520" s="304" t="s">
        <v>1877</v>
      </c>
      <c r="B3520" s="312" t="s">
        <v>8076</v>
      </c>
      <c r="C3520" s="291" t="s">
        <v>1895</v>
      </c>
      <c r="D3520" s="291" t="s">
        <v>1916</v>
      </c>
      <c r="E3520" s="305">
        <v>2500</v>
      </c>
      <c r="F3520" s="305">
        <v>47215913</v>
      </c>
      <c r="G3520" s="293" t="s">
        <v>1917</v>
      </c>
      <c r="H3520" s="291" t="s">
        <v>1918</v>
      </c>
      <c r="I3520" s="297" t="s">
        <v>307</v>
      </c>
      <c r="J3520" s="297"/>
      <c r="K3520" s="132">
        <v>1</v>
      </c>
      <c r="L3520" s="132"/>
      <c r="M3520" s="132">
        <f t="shared" si="55"/>
        <v>0</v>
      </c>
      <c r="N3520" s="132">
        <v>1</v>
      </c>
      <c r="O3520" s="132">
        <v>4</v>
      </c>
      <c r="P3520" s="132">
        <f t="shared" si="54"/>
        <v>10000</v>
      </c>
      <c r="Q3520" s="132">
        <v>2</v>
      </c>
      <c r="R3520" s="132">
        <v>12</v>
      </c>
    </row>
    <row r="3521" spans="1:18" ht="36" x14ac:dyDescent="0.2">
      <c r="A3521" s="304" t="s">
        <v>1877</v>
      </c>
      <c r="B3521" s="312" t="s">
        <v>8076</v>
      </c>
      <c r="C3521" s="291" t="s">
        <v>1895</v>
      </c>
      <c r="D3521" s="291" t="s">
        <v>1919</v>
      </c>
      <c r="E3521" s="305">
        <v>2200</v>
      </c>
      <c r="F3521" s="305">
        <v>42196084</v>
      </c>
      <c r="G3521" s="293" t="s">
        <v>1920</v>
      </c>
      <c r="H3521" s="291" t="s">
        <v>1883</v>
      </c>
      <c r="I3521" s="297" t="s">
        <v>307</v>
      </c>
      <c r="J3521" s="297"/>
      <c r="K3521" s="132">
        <v>1</v>
      </c>
      <c r="L3521" s="132">
        <v>12</v>
      </c>
      <c r="M3521" s="132">
        <f t="shared" si="55"/>
        <v>26400</v>
      </c>
      <c r="N3521" s="132">
        <v>1</v>
      </c>
      <c r="O3521" s="132">
        <v>6</v>
      </c>
      <c r="P3521" s="132">
        <f t="shared" si="54"/>
        <v>13200</v>
      </c>
      <c r="Q3521" s="132">
        <v>2</v>
      </c>
      <c r="R3521" s="132">
        <v>12</v>
      </c>
    </row>
    <row r="3522" spans="1:18" ht="24" x14ac:dyDescent="0.2">
      <c r="A3522" s="304" t="s">
        <v>1877</v>
      </c>
      <c r="B3522" s="312" t="s">
        <v>8076</v>
      </c>
      <c r="C3522" s="291" t="s">
        <v>1895</v>
      </c>
      <c r="D3522" s="291" t="s">
        <v>1921</v>
      </c>
      <c r="E3522" s="305">
        <v>3500</v>
      </c>
      <c r="F3522" s="305">
        <v>73816587</v>
      </c>
      <c r="G3522" s="293" t="s">
        <v>1922</v>
      </c>
      <c r="H3522" s="291" t="s">
        <v>340</v>
      </c>
      <c r="I3522" s="297" t="s">
        <v>307</v>
      </c>
      <c r="J3522" s="297"/>
      <c r="K3522" s="132">
        <v>1</v>
      </c>
      <c r="L3522" s="132"/>
      <c r="M3522" s="132">
        <f t="shared" si="55"/>
        <v>0</v>
      </c>
      <c r="N3522" s="132">
        <v>1</v>
      </c>
      <c r="O3522" s="132">
        <v>2</v>
      </c>
      <c r="P3522" s="132">
        <f t="shared" si="54"/>
        <v>7000</v>
      </c>
      <c r="Q3522" s="132">
        <v>2</v>
      </c>
      <c r="R3522" s="132">
        <v>12</v>
      </c>
    </row>
    <row r="3523" spans="1:18" ht="24" x14ac:dyDescent="0.2">
      <c r="A3523" s="304" t="s">
        <v>1877</v>
      </c>
      <c r="B3523" s="312" t="s">
        <v>8076</v>
      </c>
      <c r="C3523" s="291" t="s">
        <v>1895</v>
      </c>
      <c r="D3523" s="291" t="s">
        <v>1923</v>
      </c>
      <c r="E3523" s="305">
        <v>3000</v>
      </c>
      <c r="F3523" s="305" t="s">
        <v>1924</v>
      </c>
      <c r="G3523" s="293" t="s">
        <v>1925</v>
      </c>
      <c r="H3523" s="291" t="s">
        <v>1926</v>
      </c>
      <c r="I3523" s="297" t="s">
        <v>318</v>
      </c>
      <c r="J3523" s="297"/>
      <c r="K3523" s="132">
        <v>1</v>
      </c>
      <c r="L3523" s="132">
        <v>12</v>
      </c>
      <c r="M3523" s="132">
        <f t="shared" si="55"/>
        <v>36000</v>
      </c>
      <c r="N3523" s="132">
        <v>1</v>
      </c>
      <c r="O3523" s="132">
        <v>6</v>
      </c>
      <c r="P3523" s="132">
        <f t="shared" si="54"/>
        <v>18000</v>
      </c>
      <c r="Q3523" s="132">
        <v>2</v>
      </c>
      <c r="R3523" s="132">
        <v>12</v>
      </c>
    </row>
    <row r="3524" spans="1:18" ht="24" x14ac:dyDescent="0.2">
      <c r="A3524" s="304" t="s">
        <v>1877</v>
      </c>
      <c r="B3524" s="312" t="s">
        <v>8076</v>
      </c>
      <c r="C3524" s="291" t="s">
        <v>1895</v>
      </c>
      <c r="D3524" s="291" t="s">
        <v>1927</v>
      </c>
      <c r="E3524" s="305">
        <v>1800</v>
      </c>
      <c r="F3524" s="305">
        <v>8739800</v>
      </c>
      <c r="G3524" s="293" t="s">
        <v>1928</v>
      </c>
      <c r="H3524" s="291" t="s">
        <v>651</v>
      </c>
      <c r="I3524" s="431" t="s">
        <v>651</v>
      </c>
      <c r="J3524" s="297"/>
      <c r="K3524" s="132">
        <v>1</v>
      </c>
      <c r="L3524" s="132"/>
      <c r="M3524" s="132">
        <f t="shared" si="55"/>
        <v>0</v>
      </c>
      <c r="N3524" s="132">
        <v>1</v>
      </c>
      <c r="O3524" s="132">
        <v>6</v>
      </c>
      <c r="P3524" s="132">
        <f t="shared" si="54"/>
        <v>10800</v>
      </c>
      <c r="Q3524" s="132">
        <v>2</v>
      </c>
      <c r="R3524" s="132">
        <v>12</v>
      </c>
    </row>
    <row r="3525" spans="1:18" ht="24" x14ac:dyDescent="0.2">
      <c r="A3525" s="304" t="s">
        <v>1877</v>
      </c>
      <c r="B3525" s="312" t="s">
        <v>8076</v>
      </c>
      <c r="C3525" s="291" t="s">
        <v>1895</v>
      </c>
      <c r="D3525" s="291" t="s">
        <v>1929</v>
      </c>
      <c r="E3525" s="305">
        <v>2000</v>
      </c>
      <c r="F3525" s="305">
        <v>70151950</v>
      </c>
      <c r="G3525" s="293" t="s">
        <v>1930</v>
      </c>
      <c r="H3525" s="291"/>
      <c r="I3525" s="431"/>
      <c r="J3525" s="297"/>
      <c r="K3525" s="132">
        <v>1</v>
      </c>
      <c r="L3525" s="132">
        <v>6</v>
      </c>
      <c r="M3525" s="132">
        <f t="shared" si="55"/>
        <v>12000</v>
      </c>
      <c r="N3525" s="132">
        <v>1</v>
      </c>
      <c r="O3525" s="132">
        <v>6</v>
      </c>
      <c r="P3525" s="132">
        <f t="shared" si="54"/>
        <v>12000</v>
      </c>
      <c r="Q3525" s="132">
        <v>2</v>
      </c>
      <c r="R3525" s="132">
        <v>12</v>
      </c>
    </row>
    <row r="3526" spans="1:18" ht="24" x14ac:dyDescent="0.2">
      <c r="A3526" s="304" t="s">
        <v>1877</v>
      </c>
      <c r="B3526" s="312" t="s">
        <v>8076</v>
      </c>
      <c r="C3526" s="291" t="s">
        <v>1895</v>
      </c>
      <c r="D3526" s="291" t="s">
        <v>1931</v>
      </c>
      <c r="E3526" s="305">
        <v>2200</v>
      </c>
      <c r="F3526" s="305" t="s">
        <v>1932</v>
      </c>
      <c r="G3526" s="293" t="s">
        <v>1933</v>
      </c>
      <c r="H3526" s="291" t="s">
        <v>1890</v>
      </c>
      <c r="I3526" s="431" t="s">
        <v>307</v>
      </c>
      <c r="J3526" s="297"/>
      <c r="K3526" s="132">
        <v>1</v>
      </c>
      <c r="L3526" s="132">
        <v>12</v>
      </c>
      <c r="M3526" s="132">
        <f t="shared" si="55"/>
        <v>26400</v>
      </c>
      <c r="N3526" s="132">
        <v>1</v>
      </c>
      <c r="O3526" s="132">
        <v>6</v>
      </c>
      <c r="P3526" s="132">
        <f t="shared" si="54"/>
        <v>13200</v>
      </c>
      <c r="Q3526" s="132">
        <v>2</v>
      </c>
      <c r="R3526" s="132">
        <v>12</v>
      </c>
    </row>
    <row r="3527" spans="1:18" ht="36" x14ac:dyDescent="0.2">
      <c r="A3527" s="304" t="s">
        <v>1877</v>
      </c>
      <c r="B3527" s="312" t="s">
        <v>8076</v>
      </c>
      <c r="C3527" s="291" t="s">
        <v>1895</v>
      </c>
      <c r="D3527" s="291" t="s">
        <v>1934</v>
      </c>
      <c r="E3527" s="305">
        <v>2000</v>
      </c>
      <c r="F3527" s="305" t="s">
        <v>1935</v>
      </c>
      <c r="G3527" s="293" t="s">
        <v>1936</v>
      </c>
      <c r="H3527" s="291" t="s">
        <v>1883</v>
      </c>
      <c r="I3527" s="431" t="s">
        <v>318</v>
      </c>
      <c r="J3527" s="297"/>
      <c r="K3527" s="132">
        <v>1</v>
      </c>
      <c r="L3527" s="132">
        <v>12</v>
      </c>
      <c r="M3527" s="132">
        <f t="shared" si="55"/>
        <v>24000</v>
      </c>
      <c r="N3527" s="132">
        <v>1</v>
      </c>
      <c r="O3527" s="132">
        <v>6</v>
      </c>
      <c r="P3527" s="132">
        <f t="shared" si="54"/>
        <v>12000</v>
      </c>
      <c r="Q3527" s="132">
        <v>2</v>
      </c>
      <c r="R3527" s="132">
        <v>12</v>
      </c>
    </row>
    <row r="3528" spans="1:18" ht="24" x14ac:dyDescent="0.2">
      <c r="A3528" s="304" t="s">
        <v>1877</v>
      </c>
      <c r="B3528" s="312" t="s">
        <v>8076</v>
      </c>
      <c r="C3528" s="291" t="s">
        <v>1895</v>
      </c>
      <c r="D3528" s="291" t="s">
        <v>1937</v>
      </c>
      <c r="E3528" s="305">
        <v>1400</v>
      </c>
      <c r="F3528" s="305" t="s">
        <v>1938</v>
      </c>
      <c r="G3528" s="293" t="s">
        <v>1939</v>
      </c>
      <c r="H3528" s="291" t="s">
        <v>651</v>
      </c>
      <c r="I3528" s="431" t="s">
        <v>651</v>
      </c>
      <c r="J3528" s="297"/>
      <c r="K3528" s="132">
        <v>1</v>
      </c>
      <c r="L3528" s="132">
        <v>12</v>
      </c>
      <c r="M3528" s="132">
        <f t="shared" si="55"/>
        <v>16800</v>
      </c>
      <c r="N3528" s="132">
        <v>1</v>
      </c>
      <c r="O3528" s="132">
        <v>6</v>
      </c>
      <c r="P3528" s="132">
        <f t="shared" si="54"/>
        <v>8400</v>
      </c>
      <c r="Q3528" s="132">
        <v>2</v>
      </c>
      <c r="R3528" s="132">
        <v>12</v>
      </c>
    </row>
    <row r="3529" spans="1:18" ht="24" x14ac:dyDescent="0.2">
      <c r="A3529" s="304" t="s">
        <v>1877</v>
      </c>
      <c r="B3529" s="312" t="s">
        <v>8076</v>
      </c>
      <c r="C3529" s="291" t="s">
        <v>1895</v>
      </c>
      <c r="D3529" s="291" t="s">
        <v>1940</v>
      </c>
      <c r="E3529" s="305">
        <v>2200</v>
      </c>
      <c r="F3529" s="305">
        <v>70219800</v>
      </c>
      <c r="G3529" s="293" t="s">
        <v>1941</v>
      </c>
      <c r="H3529" s="291" t="s">
        <v>1890</v>
      </c>
      <c r="I3529" s="431" t="s">
        <v>307</v>
      </c>
      <c r="J3529" s="297"/>
      <c r="K3529" s="132">
        <v>1</v>
      </c>
      <c r="L3529" s="132"/>
      <c r="M3529" s="132">
        <f t="shared" si="55"/>
        <v>0</v>
      </c>
      <c r="N3529" s="132">
        <v>1</v>
      </c>
      <c r="O3529" s="132">
        <v>2</v>
      </c>
      <c r="P3529" s="132">
        <f t="shared" si="54"/>
        <v>4400</v>
      </c>
      <c r="Q3529" s="132">
        <v>2</v>
      </c>
      <c r="R3529" s="132">
        <v>12</v>
      </c>
    </row>
    <row r="3530" spans="1:18" ht="36" x14ac:dyDescent="0.2">
      <c r="A3530" s="304" t="s">
        <v>1877</v>
      </c>
      <c r="B3530" s="312" t="s">
        <v>8076</v>
      </c>
      <c r="C3530" s="291" t="s">
        <v>1895</v>
      </c>
      <c r="D3530" s="291" t="s">
        <v>1638</v>
      </c>
      <c r="E3530" s="305">
        <v>1800</v>
      </c>
      <c r="F3530" s="305">
        <v>42025866</v>
      </c>
      <c r="G3530" s="293" t="s">
        <v>1511</v>
      </c>
      <c r="H3530" s="291" t="s">
        <v>1883</v>
      </c>
      <c r="I3530" s="431" t="s">
        <v>318</v>
      </c>
      <c r="J3530" s="297"/>
      <c r="K3530" s="132">
        <v>1</v>
      </c>
      <c r="L3530" s="132"/>
      <c r="M3530" s="132">
        <f t="shared" si="55"/>
        <v>0</v>
      </c>
      <c r="N3530" s="132">
        <v>1</v>
      </c>
      <c r="O3530" s="132">
        <v>1</v>
      </c>
      <c r="P3530" s="132">
        <f t="shared" si="54"/>
        <v>1800</v>
      </c>
      <c r="Q3530" s="132">
        <v>2</v>
      </c>
      <c r="R3530" s="132">
        <v>12</v>
      </c>
    </row>
    <row r="3531" spans="1:18" ht="36" x14ac:dyDescent="0.2">
      <c r="A3531" s="304" t="s">
        <v>1877</v>
      </c>
      <c r="B3531" s="312" t="s">
        <v>8076</v>
      </c>
      <c r="C3531" s="291" t="s">
        <v>1895</v>
      </c>
      <c r="D3531" s="291" t="s">
        <v>1942</v>
      </c>
      <c r="E3531" s="305">
        <v>1800</v>
      </c>
      <c r="F3531" s="305">
        <v>70363393</v>
      </c>
      <c r="G3531" s="293" t="s">
        <v>1943</v>
      </c>
      <c r="H3531" s="291" t="s">
        <v>1944</v>
      </c>
      <c r="I3531" s="431" t="s">
        <v>307</v>
      </c>
      <c r="J3531" s="297"/>
      <c r="K3531" s="132">
        <v>1</v>
      </c>
      <c r="L3531" s="132">
        <v>8</v>
      </c>
      <c r="M3531" s="132">
        <f t="shared" si="55"/>
        <v>14400</v>
      </c>
      <c r="N3531" s="132">
        <v>1</v>
      </c>
      <c r="O3531" s="132">
        <v>1</v>
      </c>
      <c r="P3531" s="132">
        <f t="shared" si="54"/>
        <v>1800</v>
      </c>
      <c r="Q3531" s="132">
        <v>2</v>
      </c>
      <c r="R3531" s="132">
        <v>12</v>
      </c>
    </row>
    <row r="3532" spans="1:18" ht="24" x14ac:dyDescent="0.2">
      <c r="A3532" s="304" t="s">
        <v>1877</v>
      </c>
      <c r="B3532" s="312" t="s">
        <v>8076</v>
      </c>
      <c r="C3532" s="291" t="s">
        <v>1895</v>
      </c>
      <c r="D3532" s="291" t="s">
        <v>1945</v>
      </c>
      <c r="E3532" s="305">
        <v>2500</v>
      </c>
      <c r="F3532" s="305" t="s">
        <v>1946</v>
      </c>
      <c r="G3532" s="293" t="s">
        <v>1947</v>
      </c>
      <c r="H3532" s="291" t="s">
        <v>665</v>
      </c>
      <c r="I3532" s="431" t="s">
        <v>318</v>
      </c>
      <c r="J3532" s="297"/>
      <c r="K3532" s="132">
        <v>1</v>
      </c>
      <c r="L3532" s="132">
        <v>1</v>
      </c>
      <c r="M3532" s="132">
        <f t="shared" si="55"/>
        <v>2500</v>
      </c>
      <c r="N3532" s="132">
        <v>1</v>
      </c>
      <c r="O3532" s="132">
        <v>6</v>
      </c>
      <c r="P3532" s="132">
        <f t="shared" si="54"/>
        <v>15000</v>
      </c>
      <c r="Q3532" s="132">
        <v>2</v>
      </c>
      <c r="R3532" s="132">
        <v>12</v>
      </c>
    </row>
    <row r="3533" spans="1:18" ht="24" x14ac:dyDescent="0.2">
      <c r="A3533" s="304" t="s">
        <v>1877</v>
      </c>
      <c r="B3533" s="312" t="s">
        <v>8076</v>
      </c>
      <c r="C3533" s="291" t="s">
        <v>1895</v>
      </c>
      <c r="D3533" s="291" t="s">
        <v>1948</v>
      </c>
      <c r="E3533" s="305">
        <v>2200</v>
      </c>
      <c r="F3533" s="305" t="s">
        <v>1949</v>
      </c>
      <c r="G3533" s="293" t="s">
        <v>1950</v>
      </c>
      <c r="H3533" s="291" t="s">
        <v>665</v>
      </c>
      <c r="I3533" s="431" t="s">
        <v>318</v>
      </c>
      <c r="J3533" s="297"/>
      <c r="K3533" s="132">
        <v>1</v>
      </c>
      <c r="L3533" s="132">
        <v>12</v>
      </c>
      <c r="M3533" s="132">
        <f t="shared" si="55"/>
        <v>26400</v>
      </c>
      <c r="N3533" s="132">
        <v>1</v>
      </c>
      <c r="O3533" s="132">
        <v>6</v>
      </c>
      <c r="P3533" s="132">
        <f t="shared" si="54"/>
        <v>13200</v>
      </c>
      <c r="Q3533" s="132">
        <v>2</v>
      </c>
      <c r="R3533" s="132">
        <v>12</v>
      </c>
    </row>
    <row r="3534" spans="1:18" ht="36" x14ac:dyDescent="0.2">
      <c r="A3534" s="304" t="s">
        <v>1877</v>
      </c>
      <c r="B3534" s="312" t="s">
        <v>8076</v>
      </c>
      <c r="C3534" s="291" t="s">
        <v>1895</v>
      </c>
      <c r="D3534" s="291" t="s">
        <v>1951</v>
      </c>
      <c r="E3534" s="305">
        <v>1500</v>
      </c>
      <c r="F3534" s="305">
        <v>41430070</v>
      </c>
      <c r="G3534" s="293" t="s">
        <v>1952</v>
      </c>
      <c r="H3534" s="291"/>
      <c r="I3534" s="431"/>
      <c r="J3534" s="297"/>
      <c r="K3534" s="132">
        <v>1</v>
      </c>
      <c r="L3534" s="132"/>
      <c r="M3534" s="132">
        <f t="shared" si="55"/>
        <v>0</v>
      </c>
      <c r="N3534" s="132">
        <v>1</v>
      </c>
      <c r="O3534" s="132">
        <v>4</v>
      </c>
      <c r="P3534" s="132">
        <f t="shared" si="54"/>
        <v>6000</v>
      </c>
      <c r="Q3534" s="132">
        <v>2</v>
      </c>
      <c r="R3534" s="132">
        <v>12</v>
      </c>
    </row>
    <row r="3535" spans="1:18" ht="24" x14ac:dyDescent="0.2">
      <c r="A3535" s="304" t="s">
        <v>1877</v>
      </c>
      <c r="B3535" s="312" t="s">
        <v>8076</v>
      </c>
      <c r="C3535" s="291" t="s">
        <v>1895</v>
      </c>
      <c r="D3535" s="291" t="s">
        <v>1467</v>
      </c>
      <c r="E3535" s="305">
        <v>1300</v>
      </c>
      <c r="F3535" s="305">
        <v>42877824</v>
      </c>
      <c r="G3535" s="293" t="s">
        <v>1953</v>
      </c>
      <c r="H3535" s="291" t="s">
        <v>651</v>
      </c>
      <c r="I3535" s="431" t="s">
        <v>651</v>
      </c>
      <c r="J3535" s="297"/>
      <c r="K3535" s="132">
        <v>1</v>
      </c>
      <c r="L3535" s="132">
        <v>12</v>
      </c>
      <c r="M3535" s="132">
        <f t="shared" si="55"/>
        <v>15600</v>
      </c>
      <c r="N3535" s="132">
        <v>1</v>
      </c>
      <c r="O3535" s="132">
        <v>6</v>
      </c>
      <c r="P3535" s="132">
        <f t="shared" si="54"/>
        <v>7800</v>
      </c>
      <c r="Q3535" s="132">
        <v>2</v>
      </c>
      <c r="R3535" s="132">
        <v>12</v>
      </c>
    </row>
    <row r="3536" spans="1:18" ht="24" x14ac:dyDescent="0.2">
      <c r="A3536" s="304" t="s">
        <v>1877</v>
      </c>
      <c r="B3536" s="312" t="s">
        <v>8076</v>
      </c>
      <c r="C3536" s="291" t="s">
        <v>1895</v>
      </c>
      <c r="D3536" s="291" t="s">
        <v>1954</v>
      </c>
      <c r="E3536" s="305">
        <v>1300</v>
      </c>
      <c r="F3536" s="305">
        <v>31478141</v>
      </c>
      <c r="G3536" s="293" t="s">
        <v>1955</v>
      </c>
      <c r="H3536" s="291" t="s">
        <v>651</v>
      </c>
      <c r="I3536" s="431" t="s">
        <v>651</v>
      </c>
      <c r="J3536" s="297"/>
      <c r="K3536" s="132">
        <v>1</v>
      </c>
      <c r="L3536" s="132"/>
      <c r="M3536" s="132">
        <f t="shared" si="55"/>
        <v>0</v>
      </c>
      <c r="N3536" s="132">
        <v>1</v>
      </c>
      <c r="O3536" s="132">
        <v>6</v>
      </c>
      <c r="P3536" s="132">
        <f t="shared" si="54"/>
        <v>7800</v>
      </c>
      <c r="Q3536" s="132">
        <v>2</v>
      </c>
      <c r="R3536" s="132">
        <v>12</v>
      </c>
    </row>
    <row r="3537" spans="1:18" ht="36" x14ac:dyDescent="0.2">
      <c r="A3537" s="304" t="s">
        <v>1877</v>
      </c>
      <c r="B3537" s="312" t="s">
        <v>8076</v>
      </c>
      <c r="C3537" s="291" t="s">
        <v>1895</v>
      </c>
      <c r="D3537" s="291" t="s">
        <v>1956</v>
      </c>
      <c r="E3537" s="305">
        <v>1600</v>
      </c>
      <c r="F3537" s="305" t="s">
        <v>1957</v>
      </c>
      <c r="G3537" s="293" t="s">
        <v>1958</v>
      </c>
      <c r="H3537" s="291" t="s">
        <v>1959</v>
      </c>
      <c r="I3537" s="431" t="s">
        <v>1960</v>
      </c>
      <c r="J3537" s="297"/>
      <c r="K3537" s="132">
        <v>1</v>
      </c>
      <c r="L3537" s="132">
        <v>12</v>
      </c>
      <c r="M3537" s="132">
        <f t="shared" si="55"/>
        <v>19200</v>
      </c>
      <c r="N3537" s="132">
        <v>1</v>
      </c>
      <c r="O3537" s="132">
        <v>6</v>
      </c>
      <c r="P3537" s="132">
        <f t="shared" si="54"/>
        <v>9600</v>
      </c>
      <c r="Q3537" s="132">
        <v>2</v>
      </c>
      <c r="R3537" s="132">
        <v>12</v>
      </c>
    </row>
    <row r="3538" spans="1:18" ht="24" x14ac:dyDescent="0.2">
      <c r="A3538" s="304" t="s">
        <v>1877</v>
      </c>
      <c r="B3538" s="312" t="s">
        <v>8076</v>
      </c>
      <c r="C3538" s="291" t="s">
        <v>1895</v>
      </c>
      <c r="D3538" s="291" t="s">
        <v>1467</v>
      </c>
      <c r="E3538" s="305">
        <v>1300</v>
      </c>
      <c r="F3538" s="305">
        <v>31481371</v>
      </c>
      <c r="G3538" s="293" t="s">
        <v>1961</v>
      </c>
      <c r="H3538" s="291" t="s">
        <v>651</v>
      </c>
      <c r="I3538" s="431" t="s">
        <v>651</v>
      </c>
      <c r="J3538" s="297"/>
      <c r="K3538" s="132">
        <v>1</v>
      </c>
      <c r="L3538" s="132"/>
      <c r="M3538" s="132">
        <f t="shared" si="55"/>
        <v>0</v>
      </c>
      <c r="N3538" s="132">
        <v>1</v>
      </c>
      <c r="O3538" s="132">
        <v>6</v>
      </c>
      <c r="P3538" s="132">
        <f t="shared" si="54"/>
        <v>7800</v>
      </c>
      <c r="Q3538" s="132">
        <v>2</v>
      </c>
      <c r="R3538" s="132">
        <v>12</v>
      </c>
    </row>
    <row r="3539" spans="1:18" ht="24" x14ac:dyDescent="0.2">
      <c r="A3539" s="304" t="s">
        <v>1877</v>
      </c>
      <c r="B3539" s="312" t="s">
        <v>8076</v>
      </c>
      <c r="C3539" s="291" t="s">
        <v>1895</v>
      </c>
      <c r="D3539" s="291" t="s">
        <v>1457</v>
      </c>
      <c r="E3539" s="305">
        <v>1300</v>
      </c>
      <c r="F3539" s="305" t="s">
        <v>1962</v>
      </c>
      <c r="G3539" s="293" t="s">
        <v>1963</v>
      </c>
      <c r="H3539" s="291" t="s">
        <v>651</v>
      </c>
      <c r="I3539" s="431" t="s">
        <v>651</v>
      </c>
      <c r="J3539" s="297"/>
      <c r="K3539" s="132">
        <v>1</v>
      </c>
      <c r="L3539" s="132">
        <v>12</v>
      </c>
      <c r="M3539" s="132">
        <f t="shared" si="55"/>
        <v>15600</v>
      </c>
      <c r="N3539" s="132">
        <v>1</v>
      </c>
      <c r="O3539" s="132">
        <v>6</v>
      </c>
      <c r="P3539" s="132">
        <f t="shared" si="54"/>
        <v>7800</v>
      </c>
      <c r="Q3539" s="132">
        <v>2</v>
      </c>
      <c r="R3539" s="132">
        <v>12</v>
      </c>
    </row>
    <row r="3540" spans="1:18" ht="36" x14ac:dyDescent="0.2">
      <c r="A3540" s="304" t="s">
        <v>1877</v>
      </c>
      <c r="B3540" s="312" t="s">
        <v>8076</v>
      </c>
      <c r="C3540" s="291" t="s">
        <v>1895</v>
      </c>
      <c r="D3540" s="291" t="s">
        <v>1964</v>
      </c>
      <c r="E3540" s="305">
        <v>3000</v>
      </c>
      <c r="F3540" s="305" t="s">
        <v>1965</v>
      </c>
      <c r="G3540" s="293" t="s">
        <v>1966</v>
      </c>
      <c r="H3540" s="291" t="s">
        <v>1926</v>
      </c>
      <c r="I3540" s="431" t="s">
        <v>318</v>
      </c>
      <c r="J3540" s="297"/>
      <c r="K3540" s="132">
        <v>1</v>
      </c>
      <c r="L3540" s="132">
        <v>12</v>
      </c>
      <c r="M3540" s="132">
        <f t="shared" si="55"/>
        <v>36000</v>
      </c>
      <c r="N3540" s="132">
        <v>1</v>
      </c>
      <c r="O3540" s="132">
        <v>6</v>
      </c>
      <c r="P3540" s="132">
        <f t="shared" si="54"/>
        <v>18000</v>
      </c>
      <c r="Q3540" s="132">
        <v>2</v>
      </c>
      <c r="R3540" s="132">
        <v>12</v>
      </c>
    </row>
    <row r="3541" spans="1:18" ht="24" x14ac:dyDescent="0.2">
      <c r="A3541" s="304" t="s">
        <v>1877</v>
      </c>
      <c r="B3541" s="312" t="s">
        <v>8076</v>
      </c>
      <c r="C3541" s="291" t="s">
        <v>1895</v>
      </c>
      <c r="D3541" s="291" t="s">
        <v>1967</v>
      </c>
      <c r="E3541" s="305">
        <v>1800</v>
      </c>
      <c r="F3541" s="305">
        <v>31477704</v>
      </c>
      <c r="G3541" s="293" t="s">
        <v>1968</v>
      </c>
      <c r="H3541" s="291" t="s">
        <v>651</v>
      </c>
      <c r="I3541" s="431" t="s">
        <v>651</v>
      </c>
      <c r="J3541" s="297"/>
      <c r="K3541" s="132">
        <v>1</v>
      </c>
      <c r="L3541" s="132">
        <v>12</v>
      </c>
      <c r="M3541" s="132">
        <f t="shared" si="55"/>
        <v>21600</v>
      </c>
      <c r="N3541" s="132">
        <v>1</v>
      </c>
      <c r="O3541" s="132">
        <v>6</v>
      </c>
      <c r="P3541" s="132">
        <f t="shared" si="54"/>
        <v>10800</v>
      </c>
      <c r="Q3541" s="132">
        <v>2</v>
      </c>
      <c r="R3541" s="132">
        <v>12</v>
      </c>
    </row>
    <row r="3542" spans="1:18" ht="36" x14ac:dyDescent="0.2">
      <c r="A3542" s="304" t="s">
        <v>1877</v>
      </c>
      <c r="B3542" s="312" t="s">
        <v>8076</v>
      </c>
      <c r="C3542" s="291" t="s">
        <v>1895</v>
      </c>
      <c r="D3542" s="291" t="s">
        <v>1969</v>
      </c>
      <c r="E3542" s="305">
        <v>2200</v>
      </c>
      <c r="F3542" s="305" t="s">
        <v>1970</v>
      </c>
      <c r="G3542" s="293" t="s">
        <v>1971</v>
      </c>
      <c r="H3542" s="291" t="s">
        <v>1883</v>
      </c>
      <c r="I3542" s="431" t="s">
        <v>318</v>
      </c>
      <c r="J3542" s="297"/>
      <c r="K3542" s="132">
        <v>1</v>
      </c>
      <c r="L3542" s="132">
        <v>12</v>
      </c>
      <c r="M3542" s="132">
        <f t="shared" si="55"/>
        <v>26400</v>
      </c>
      <c r="N3542" s="132">
        <v>1</v>
      </c>
      <c r="O3542" s="132">
        <v>6</v>
      </c>
      <c r="P3542" s="132">
        <f t="shared" si="54"/>
        <v>13200</v>
      </c>
      <c r="Q3542" s="132">
        <v>2</v>
      </c>
      <c r="R3542" s="132">
        <v>12</v>
      </c>
    </row>
    <row r="3543" spans="1:18" ht="24" x14ac:dyDescent="0.2">
      <c r="A3543" s="304" t="s">
        <v>1877</v>
      </c>
      <c r="B3543" s="312" t="s">
        <v>8076</v>
      </c>
      <c r="C3543" s="291" t="s">
        <v>1895</v>
      </c>
      <c r="D3543" s="291" t="s">
        <v>1972</v>
      </c>
      <c r="E3543" s="305">
        <v>1600</v>
      </c>
      <c r="F3543" s="305" t="s">
        <v>1973</v>
      </c>
      <c r="G3543" s="293" t="s">
        <v>1974</v>
      </c>
      <c r="H3543" s="291" t="s">
        <v>1975</v>
      </c>
      <c r="I3543" s="431" t="s">
        <v>314</v>
      </c>
      <c r="J3543" s="297"/>
      <c r="K3543" s="132">
        <v>1</v>
      </c>
      <c r="L3543" s="132">
        <v>12</v>
      </c>
      <c r="M3543" s="132">
        <f t="shared" si="55"/>
        <v>19200</v>
      </c>
      <c r="N3543" s="132">
        <v>1</v>
      </c>
      <c r="O3543" s="132">
        <v>6</v>
      </c>
      <c r="P3543" s="132">
        <f t="shared" si="54"/>
        <v>9600</v>
      </c>
      <c r="Q3543" s="132">
        <v>2</v>
      </c>
      <c r="R3543" s="132">
        <v>12</v>
      </c>
    </row>
    <row r="3544" spans="1:18" ht="36" x14ac:dyDescent="0.2">
      <c r="A3544" s="304" t="s">
        <v>1877</v>
      </c>
      <c r="B3544" s="312" t="s">
        <v>8076</v>
      </c>
      <c r="C3544" s="291" t="s">
        <v>1895</v>
      </c>
      <c r="D3544" s="291" t="s">
        <v>1976</v>
      </c>
      <c r="E3544" s="305">
        <v>1800</v>
      </c>
      <c r="F3544" s="305">
        <v>80134704</v>
      </c>
      <c r="G3544" s="293" t="s">
        <v>1977</v>
      </c>
      <c r="H3544" s="291" t="s">
        <v>1915</v>
      </c>
      <c r="I3544" s="431" t="s">
        <v>1915</v>
      </c>
      <c r="J3544" s="297"/>
      <c r="K3544" s="132">
        <v>1</v>
      </c>
      <c r="L3544" s="132">
        <v>12</v>
      </c>
      <c r="M3544" s="132">
        <f t="shared" si="55"/>
        <v>21600</v>
      </c>
      <c r="N3544" s="132">
        <v>1</v>
      </c>
      <c r="O3544" s="132">
        <v>6</v>
      </c>
      <c r="P3544" s="132">
        <f t="shared" si="54"/>
        <v>10800</v>
      </c>
      <c r="Q3544" s="132">
        <v>2</v>
      </c>
      <c r="R3544" s="132">
        <v>12</v>
      </c>
    </row>
    <row r="3545" spans="1:18" ht="24" x14ac:dyDescent="0.2">
      <c r="A3545" s="304" t="s">
        <v>1877</v>
      </c>
      <c r="B3545" s="312" t="s">
        <v>8076</v>
      </c>
      <c r="C3545" s="291" t="s">
        <v>1895</v>
      </c>
      <c r="D3545" s="291" t="s">
        <v>1978</v>
      </c>
      <c r="E3545" s="305">
        <v>2300</v>
      </c>
      <c r="F3545" s="305" t="s">
        <v>1979</v>
      </c>
      <c r="G3545" s="293" t="s">
        <v>1980</v>
      </c>
      <c r="H3545" s="291" t="s">
        <v>1981</v>
      </c>
      <c r="I3545" s="431" t="s">
        <v>326</v>
      </c>
      <c r="J3545" s="297"/>
      <c r="K3545" s="132">
        <v>1</v>
      </c>
      <c r="L3545" s="132">
        <v>2</v>
      </c>
      <c r="M3545" s="132">
        <f t="shared" si="55"/>
        <v>4600</v>
      </c>
      <c r="N3545" s="132">
        <v>1</v>
      </c>
      <c r="O3545" s="132">
        <v>6</v>
      </c>
      <c r="P3545" s="132">
        <f t="shared" si="54"/>
        <v>13800</v>
      </c>
      <c r="Q3545" s="132">
        <v>2</v>
      </c>
      <c r="R3545" s="132">
        <v>12</v>
      </c>
    </row>
    <row r="3546" spans="1:18" ht="24" x14ac:dyDescent="0.2">
      <c r="A3546" s="304" t="s">
        <v>1877</v>
      </c>
      <c r="B3546" s="295" t="s">
        <v>8075</v>
      </c>
      <c r="C3546" s="291" t="s">
        <v>1895</v>
      </c>
      <c r="D3546" s="291" t="s">
        <v>1982</v>
      </c>
      <c r="E3546" s="305">
        <v>2000</v>
      </c>
      <c r="F3546" s="305" t="s">
        <v>1983</v>
      </c>
      <c r="G3546" s="293" t="s">
        <v>1984</v>
      </c>
      <c r="H3546" s="291" t="s">
        <v>1985</v>
      </c>
      <c r="I3546" s="431" t="s">
        <v>1986</v>
      </c>
      <c r="J3546" s="297"/>
      <c r="K3546" s="132">
        <v>1</v>
      </c>
      <c r="L3546" s="132">
        <v>12</v>
      </c>
      <c r="M3546" s="132">
        <f t="shared" si="55"/>
        <v>24000</v>
      </c>
      <c r="N3546" s="132">
        <v>1</v>
      </c>
      <c r="O3546" s="132">
        <v>6</v>
      </c>
      <c r="P3546" s="132">
        <f t="shared" si="54"/>
        <v>12000</v>
      </c>
      <c r="Q3546" s="132">
        <v>2</v>
      </c>
      <c r="R3546" s="132">
        <v>12</v>
      </c>
    </row>
    <row r="3547" spans="1:18" ht="24" x14ac:dyDescent="0.2">
      <c r="A3547" s="304" t="s">
        <v>1877</v>
      </c>
      <c r="B3547" s="295" t="s">
        <v>8075</v>
      </c>
      <c r="C3547" s="291" t="s">
        <v>1895</v>
      </c>
      <c r="D3547" s="291" t="s">
        <v>1987</v>
      </c>
      <c r="E3547" s="305">
        <v>2000</v>
      </c>
      <c r="F3547" s="305">
        <v>47523199</v>
      </c>
      <c r="G3547" s="293" t="s">
        <v>1988</v>
      </c>
      <c r="H3547" s="291" t="s">
        <v>1989</v>
      </c>
      <c r="I3547" s="431" t="s">
        <v>314</v>
      </c>
      <c r="J3547" s="297"/>
      <c r="K3547" s="132">
        <v>1</v>
      </c>
      <c r="L3547" s="132"/>
      <c r="M3547" s="132">
        <f t="shared" si="55"/>
        <v>0</v>
      </c>
      <c r="N3547" s="132">
        <v>1</v>
      </c>
      <c r="O3547" s="132">
        <v>4</v>
      </c>
      <c r="P3547" s="132">
        <f t="shared" si="54"/>
        <v>8000</v>
      </c>
      <c r="Q3547" s="132">
        <v>2</v>
      </c>
      <c r="R3547" s="132">
        <v>12</v>
      </c>
    </row>
    <row r="3548" spans="1:18" ht="24" x14ac:dyDescent="0.2">
      <c r="A3548" s="304" t="s">
        <v>1877</v>
      </c>
      <c r="B3548" s="312" t="s">
        <v>8076</v>
      </c>
      <c r="C3548" s="291" t="s">
        <v>1895</v>
      </c>
      <c r="D3548" s="291" t="s">
        <v>1990</v>
      </c>
      <c r="E3548" s="305">
        <v>5000</v>
      </c>
      <c r="F3548" s="305" t="s">
        <v>1991</v>
      </c>
      <c r="G3548" s="293" t="s">
        <v>1992</v>
      </c>
      <c r="H3548" s="291" t="s">
        <v>1993</v>
      </c>
      <c r="I3548" s="431" t="s">
        <v>318</v>
      </c>
      <c r="J3548" s="297"/>
      <c r="K3548" s="132">
        <v>1</v>
      </c>
      <c r="L3548" s="132">
        <v>12</v>
      </c>
      <c r="M3548" s="132">
        <f t="shared" si="55"/>
        <v>60000</v>
      </c>
      <c r="N3548" s="132">
        <v>1</v>
      </c>
      <c r="O3548" s="132">
        <v>6</v>
      </c>
      <c r="P3548" s="132">
        <f t="shared" si="54"/>
        <v>30000</v>
      </c>
      <c r="Q3548" s="132">
        <v>2</v>
      </c>
      <c r="R3548" s="132">
        <v>12</v>
      </c>
    </row>
    <row r="3549" spans="1:18" ht="24" x14ac:dyDescent="0.2">
      <c r="A3549" s="304" t="s">
        <v>1877</v>
      </c>
      <c r="B3549" s="312" t="s">
        <v>8076</v>
      </c>
      <c r="C3549" s="291" t="s">
        <v>1895</v>
      </c>
      <c r="D3549" s="291" t="s">
        <v>1994</v>
      </c>
      <c r="E3549" s="305">
        <v>1025</v>
      </c>
      <c r="F3549" s="305">
        <v>45485854</v>
      </c>
      <c r="G3549" s="293" t="s">
        <v>1995</v>
      </c>
      <c r="H3549" s="291"/>
      <c r="I3549" s="431"/>
      <c r="J3549" s="297"/>
      <c r="K3549" s="132">
        <v>1</v>
      </c>
      <c r="L3549" s="132"/>
      <c r="M3549" s="132">
        <f t="shared" si="55"/>
        <v>0</v>
      </c>
      <c r="N3549" s="132">
        <v>1</v>
      </c>
      <c r="O3549" s="132">
        <v>2</v>
      </c>
      <c r="P3549" s="132">
        <f t="shared" si="54"/>
        <v>2050</v>
      </c>
      <c r="Q3549" s="132">
        <v>2</v>
      </c>
      <c r="R3549" s="132">
        <v>12</v>
      </c>
    </row>
    <row r="3550" spans="1:18" ht="36" x14ac:dyDescent="0.2">
      <c r="A3550" s="304" t="s">
        <v>1877</v>
      </c>
      <c r="B3550" s="312" t="s">
        <v>8076</v>
      </c>
      <c r="C3550" s="291" t="s">
        <v>1895</v>
      </c>
      <c r="D3550" s="291" t="s">
        <v>1996</v>
      </c>
      <c r="E3550" s="305">
        <v>2000</v>
      </c>
      <c r="F3550" s="305">
        <v>41671937</v>
      </c>
      <c r="G3550" s="293" t="s">
        <v>1997</v>
      </c>
      <c r="H3550" s="291" t="s">
        <v>1998</v>
      </c>
      <c r="I3550" s="431" t="s">
        <v>314</v>
      </c>
      <c r="J3550" s="297"/>
      <c r="K3550" s="132">
        <v>1</v>
      </c>
      <c r="L3550" s="132"/>
      <c r="M3550" s="132">
        <f t="shared" si="55"/>
        <v>0</v>
      </c>
      <c r="N3550" s="132">
        <v>1</v>
      </c>
      <c r="O3550" s="132">
        <v>4</v>
      </c>
      <c r="P3550" s="132">
        <f t="shared" si="54"/>
        <v>8000</v>
      </c>
      <c r="Q3550" s="132">
        <v>2</v>
      </c>
      <c r="R3550" s="132">
        <v>12</v>
      </c>
    </row>
    <row r="3551" spans="1:18" ht="24" x14ac:dyDescent="0.2">
      <c r="A3551" s="304" t="s">
        <v>1877</v>
      </c>
      <c r="B3551" s="312" t="s">
        <v>8076</v>
      </c>
      <c r="C3551" s="291" t="s">
        <v>1895</v>
      </c>
      <c r="D3551" s="291" t="s">
        <v>1999</v>
      </c>
      <c r="E3551" s="305">
        <v>1400</v>
      </c>
      <c r="F3551" s="305" t="s">
        <v>2000</v>
      </c>
      <c r="G3551" s="293" t="s">
        <v>2001</v>
      </c>
      <c r="H3551" s="291" t="s">
        <v>2002</v>
      </c>
      <c r="I3551" s="431" t="s">
        <v>323</v>
      </c>
      <c r="J3551" s="297"/>
      <c r="K3551" s="132">
        <v>1</v>
      </c>
      <c r="L3551" s="132">
        <v>12</v>
      </c>
      <c r="M3551" s="132">
        <f t="shared" si="55"/>
        <v>16800</v>
      </c>
      <c r="N3551" s="132">
        <v>1</v>
      </c>
      <c r="O3551" s="132">
        <v>6</v>
      </c>
      <c r="P3551" s="132">
        <f t="shared" si="54"/>
        <v>8400</v>
      </c>
      <c r="Q3551" s="132">
        <v>2</v>
      </c>
      <c r="R3551" s="132">
        <v>12</v>
      </c>
    </row>
    <row r="3552" spans="1:18" ht="24" x14ac:dyDescent="0.2">
      <c r="A3552" s="304" t="s">
        <v>1877</v>
      </c>
      <c r="B3552" s="312" t="s">
        <v>8076</v>
      </c>
      <c r="C3552" s="291" t="s">
        <v>1895</v>
      </c>
      <c r="D3552" s="291" t="s">
        <v>2003</v>
      </c>
      <c r="E3552" s="305">
        <v>5500</v>
      </c>
      <c r="F3552" s="305">
        <v>45180227</v>
      </c>
      <c r="G3552" s="293" t="s">
        <v>2004</v>
      </c>
      <c r="H3552" s="291" t="s">
        <v>1993</v>
      </c>
      <c r="I3552" s="431" t="s">
        <v>318</v>
      </c>
      <c r="J3552" s="297"/>
      <c r="K3552" s="132">
        <v>1</v>
      </c>
      <c r="L3552" s="132"/>
      <c r="M3552" s="132">
        <f t="shared" si="55"/>
        <v>0</v>
      </c>
      <c r="N3552" s="132">
        <v>1</v>
      </c>
      <c r="O3552" s="132">
        <v>4</v>
      </c>
      <c r="P3552" s="132">
        <f t="shared" si="54"/>
        <v>22000</v>
      </c>
      <c r="Q3552" s="132">
        <v>2</v>
      </c>
      <c r="R3552" s="132">
        <v>12</v>
      </c>
    </row>
    <row r="3553" spans="1:18" ht="36" x14ac:dyDescent="0.2">
      <c r="A3553" s="304" t="s">
        <v>1877</v>
      </c>
      <c r="B3553" s="295" t="s">
        <v>8075</v>
      </c>
      <c r="C3553" s="291" t="s">
        <v>1895</v>
      </c>
      <c r="D3553" s="291" t="s">
        <v>2005</v>
      </c>
      <c r="E3553" s="305">
        <v>1800</v>
      </c>
      <c r="F3553" s="305">
        <v>46232483</v>
      </c>
      <c r="G3553" s="293" t="s">
        <v>2006</v>
      </c>
      <c r="H3553" s="291" t="s">
        <v>2007</v>
      </c>
      <c r="I3553" s="431" t="s">
        <v>318</v>
      </c>
      <c r="J3553" s="297"/>
      <c r="K3553" s="132">
        <v>1</v>
      </c>
      <c r="L3553" s="132"/>
      <c r="M3553" s="132">
        <f t="shared" si="55"/>
        <v>0</v>
      </c>
      <c r="N3553" s="132">
        <v>1</v>
      </c>
      <c r="O3553" s="132">
        <v>6</v>
      </c>
      <c r="P3553" s="132">
        <f t="shared" si="54"/>
        <v>10800</v>
      </c>
      <c r="Q3553" s="132">
        <v>2</v>
      </c>
      <c r="R3553" s="132">
        <v>12</v>
      </c>
    </row>
    <row r="3554" spans="1:18" ht="24" x14ac:dyDescent="0.2">
      <c r="A3554" s="304" t="s">
        <v>1877</v>
      </c>
      <c r="B3554" s="312" t="s">
        <v>8076</v>
      </c>
      <c r="C3554" s="291" t="s">
        <v>1895</v>
      </c>
      <c r="D3554" s="291" t="s">
        <v>2008</v>
      </c>
      <c r="E3554" s="305">
        <v>1300</v>
      </c>
      <c r="F3554" s="305">
        <v>70428552</v>
      </c>
      <c r="G3554" s="293" t="s">
        <v>2009</v>
      </c>
      <c r="H3554" s="291"/>
      <c r="I3554" s="431"/>
      <c r="J3554" s="297"/>
      <c r="K3554" s="132">
        <v>1</v>
      </c>
      <c r="L3554" s="132"/>
      <c r="M3554" s="132">
        <f t="shared" si="55"/>
        <v>0</v>
      </c>
      <c r="N3554" s="132">
        <v>1</v>
      </c>
      <c r="O3554" s="132">
        <v>4</v>
      </c>
      <c r="P3554" s="132">
        <f t="shared" si="54"/>
        <v>5200</v>
      </c>
      <c r="Q3554" s="132">
        <v>2</v>
      </c>
      <c r="R3554" s="132">
        <v>12</v>
      </c>
    </row>
    <row r="3555" spans="1:18" ht="60" x14ac:dyDescent="0.2">
      <c r="A3555" s="304" t="s">
        <v>1877</v>
      </c>
      <c r="B3555" s="312" t="s">
        <v>8076</v>
      </c>
      <c r="C3555" s="291" t="s">
        <v>1895</v>
      </c>
      <c r="D3555" s="291" t="s">
        <v>2010</v>
      </c>
      <c r="E3555" s="305">
        <v>2200</v>
      </c>
      <c r="F3555" s="305">
        <v>41459435</v>
      </c>
      <c r="G3555" s="293" t="s">
        <v>2011</v>
      </c>
      <c r="H3555" s="291" t="s">
        <v>2012</v>
      </c>
      <c r="I3555" s="431" t="s">
        <v>318</v>
      </c>
      <c r="J3555" s="297"/>
      <c r="K3555" s="132">
        <v>1</v>
      </c>
      <c r="L3555" s="132">
        <v>12</v>
      </c>
      <c r="M3555" s="132">
        <f t="shared" si="55"/>
        <v>26400</v>
      </c>
      <c r="N3555" s="132">
        <v>1</v>
      </c>
      <c r="O3555" s="132">
        <v>6</v>
      </c>
      <c r="P3555" s="132">
        <f t="shared" si="54"/>
        <v>13200</v>
      </c>
      <c r="Q3555" s="132">
        <v>2</v>
      </c>
      <c r="R3555" s="132">
        <v>12</v>
      </c>
    </row>
    <row r="3556" spans="1:18" ht="24" x14ac:dyDescent="0.2">
      <c r="A3556" s="304" t="s">
        <v>1877</v>
      </c>
      <c r="B3556" s="312" t="s">
        <v>8076</v>
      </c>
      <c r="C3556" s="291" t="s">
        <v>1895</v>
      </c>
      <c r="D3556" s="291" t="s">
        <v>2013</v>
      </c>
      <c r="E3556" s="305">
        <v>1600</v>
      </c>
      <c r="F3556" s="305" t="s">
        <v>2014</v>
      </c>
      <c r="G3556" s="293" t="s">
        <v>2015</v>
      </c>
      <c r="H3556" s="291" t="s">
        <v>2016</v>
      </c>
      <c r="I3556" s="431" t="s">
        <v>314</v>
      </c>
      <c r="J3556" s="297"/>
      <c r="K3556" s="132">
        <v>1</v>
      </c>
      <c r="L3556" s="132">
        <v>12</v>
      </c>
      <c r="M3556" s="132">
        <f t="shared" si="55"/>
        <v>19200</v>
      </c>
      <c r="N3556" s="132">
        <v>1</v>
      </c>
      <c r="O3556" s="132">
        <v>6</v>
      </c>
      <c r="P3556" s="132">
        <f t="shared" si="54"/>
        <v>9600</v>
      </c>
      <c r="Q3556" s="132">
        <v>2</v>
      </c>
      <c r="R3556" s="132">
        <v>12</v>
      </c>
    </row>
    <row r="3557" spans="1:18" ht="24" x14ac:dyDescent="0.2">
      <c r="A3557" s="304" t="s">
        <v>1877</v>
      </c>
      <c r="B3557" s="312" t="s">
        <v>8076</v>
      </c>
      <c r="C3557" s="291" t="s">
        <v>1895</v>
      </c>
      <c r="D3557" s="291" t="s">
        <v>2017</v>
      </c>
      <c r="E3557" s="305">
        <v>1600</v>
      </c>
      <c r="F3557" s="305">
        <v>70974106</v>
      </c>
      <c r="G3557" s="293" t="s">
        <v>2018</v>
      </c>
      <c r="H3557" s="291" t="s">
        <v>2019</v>
      </c>
      <c r="I3557" s="431" t="s">
        <v>1915</v>
      </c>
      <c r="J3557" s="297"/>
      <c r="K3557" s="132">
        <v>1</v>
      </c>
      <c r="L3557" s="132"/>
      <c r="M3557" s="132">
        <f t="shared" si="55"/>
        <v>0</v>
      </c>
      <c r="N3557" s="132">
        <v>1</v>
      </c>
      <c r="O3557" s="132">
        <v>3</v>
      </c>
      <c r="P3557" s="132">
        <f t="shared" si="54"/>
        <v>4800</v>
      </c>
      <c r="Q3557" s="132">
        <v>2</v>
      </c>
      <c r="R3557" s="132">
        <v>12</v>
      </c>
    </row>
    <row r="3558" spans="1:18" ht="24" x14ac:dyDescent="0.2">
      <c r="A3558" s="304" t="s">
        <v>1877</v>
      </c>
      <c r="B3558" s="312" t="s">
        <v>8076</v>
      </c>
      <c r="C3558" s="291" t="s">
        <v>1895</v>
      </c>
      <c r="D3558" s="291" t="s">
        <v>2020</v>
      </c>
      <c r="E3558" s="305">
        <v>1400</v>
      </c>
      <c r="F3558" s="305">
        <v>43127553</v>
      </c>
      <c r="G3558" s="293" t="s">
        <v>2021</v>
      </c>
      <c r="H3558" s="291"/>
      <c r="I3558" s="431"/>
      <c r="J3558" s="297"/>
      <c r="K3558" s="132">
        <v>1</v>
      </c>
      <c r="L3558" s="132">
        <v>6</v>
      </c>
      <c r="M3558" s="132">
        <f t="shared" si="55"/>
        <v>8400</v>
      </c>
      <c r="N3558" s="132">
        <v>1</v>
      </c>
      <c r="O3558" s="132">
        <v>4</v>
      </c>
      <c r="P3558" s="132">
        <f t="shared" si="54"/>
        <v>5600</v>
      </c>
      <c r="Q3558" s="132">
        <v>2</v>
      </c>
      <c r="R3558" s="132">
        <v>12</v>
      </c>
    </row>
    <row r="3559" spans="1:18" ht="24" x14ac:dyDescent="0.2">
      <c r="A3559" s="304" t="s">
        <v>1877</v>
      </c>
      <c r="B3559" s="312" t="s">
        <v>8076</v>
      </c>
      <c r="C3559" s="291" t="s">
        <v>1895</v>
      </c>
      <c r="D3559" s="291" t="s">
        <v>2022</v>
      </c>
      <c r="E3559" s="305">
        <v>1300</v>
      </c>
      <c r="F3559" s="305">
        <v>74945003</v>
      </c>
      <c r="G3559" s="293" t="s">
        <v>2023</v>
      </c>
      <c r="H3559" s="291" t="s">
        <v>2002</v>
      </c>
      <c r="I3559" s="431" t="s">
        <v>323</v>
      </c>
      <c r="J3559" s="297"/>
      <c r="K3559" s="132">
        <v>1</v>
      </c>
      <c r="L3559" s="132"/>
      <c r="M3559" s="132">
        <f t="shared" si="55"/>
        <v>0</v>
      </c>
      <c r="N3559" s="132">
        <v>1</v>
      </c>
      <c r="O3559" s="132">
        <v>6</v>
      </c>
      <c r="P3559" s="132">
        <f t="shared" si="54"/>
        <v>7800</v>
      </c>
      <c r="Q3559" s="132">
        <v>2</v>
      </c>
      <c r="R3559" s="132">
        <v>12</v>
      </c>
    </row>
    <row r="3560" spans="1:18" ht="36" x14ac:dyDescent="0.2">
      <c r="A3560" s="304" t="s">
        <v>1877</v>
      </c>
      <c r="B3560" s="312" t="s">
        <v>8076</v>
      </c>
      <c r="C3560" s="291" t="s">
        <v>1895</v>
      </c>
      <c r="D3560" s="291" t="s">
        <v>2024</v>
      </c>
      <c r="E3560" s="305">
        <v>2200</v>
      </c>
      <c r="F3560" s="305" t="s">
        <v>2025</v>
      </c>
      <c r="G3560" s="293" t="s">
        <v>2026</v>
      </c>
      <c r="H3560" s="291" t="s">
        <v>1883</v>
      </c>
      <c r="I3560" s="431" t="s">
        <v>307</v>
      </c>
      <c r="J3560" s="297"/>
      <c r="K3560" s="132">
        <v>1</v>
      </c>
      <c r="L3560" s="132">
        <v>12</v>
      </c>
      <c r="M3560" s="132">
        <f t="shared" si="55"/>
        <v>26400</v>
      </c>
      <c r="N3560" s="132">
        <v>1</v>
      </c>
      <c r="O3560" s="132">
        <v>6</v>
      </c>
      <c r="P3560" s="132">
        <f t="shared" si="54"/>
        <v>13200</v>
      </c>
      <c r="Q3560" s="132">
        <v>2</v>
      </c>
      <c r="R3560" s="132">
        <v>12</v>
      </c>
    </row>
    <row r="3561" spans="1:18" ht="24" x14ac:dyDescent="0.2">
      <c r="A3561" s="304" t="s">
        <v>1877</v>
      </c>
      <c r="B3561" s="312" t="s">
        <v>8076</v>
      </c>
      <c r="C3561" s="291" t="s">
        <v>1895</v>
      </c>
      <c r="D3561" s="291" t="s">
        <v>2027</v>
      </c>
      <c r="E3561" s="305">
        <v>1800</v>
      </c>
      <c r="F3561" s="305" t="s">
        <v>2028</v>
      </c>
      <c r="G3561" s="293" t="s">
        <v>2029</v>
      </c>
      <c r="H3561" s="291" t="s">
        <v>651</v>
      </c>
      <c r="I3561" s="431" t="s">
        <v>651</v>
      </c>
      <c r="J3561" s="297"/>
      <c r="K3561" s="132">
        <v>1</v>
      </c>
      <c r="L3561" s="132">
        <v>12</v>
      </c>
      <c r="M3561" s="132">
        <f t="shared" si="55"/>
        <v>21600</v>
      </c>
      <c r="N3561" s="132">
        <v>1</v>
      </c>
      <c r="O3561" s="132">
        <v>6</v>
      </c>
      <c r="P3561" s="132">
        <f t="shared" si="54"/>
        <v>10800</v>
      </c>
      <c r="Q3561" s="132">
        <v>2</v>
      </c>
      <c r="R3561" s="132">
        <v>12</v>
      </c>
    </row>
    <row r="3562" spans="1:18" ht="24" x14ac:dyDescent="0.2">
      <c r="A3562" s="304" t="s">
        <v>1877</v>
      </c>
      <c r="B3562" s="312" t="s">
        <v>8076</v>
      </c>
      <c r="C3562" s="291" t="s">
        <v>1895</v>
      </c>
      <c r="D3562" s="291" t="s">
        <v>2030</v>
      </c>
      <c r="E3562" s="305">
        <v>1500</v>
      </c>
      <c r="F3562" s="305" t="s">
        <v>2031</v>
      </c>
      <c r="G3562" s="293" t="s">
        <v>2032</v>
      </c>
      <c r="H3562" s="291" t="s">
        <v>2002</v>
      </c>
      <c r="I3562" s="431" t="s">
        <v>1960</v>
      </c>
      <c r="J3562" s="297"/>
      <c r="K3562" s="132">
        <v>1</v>
      </c>
      <c r="L3562" s="132">
        <v>12</v>
      </c>
      <c r="M3562" s="132">
        <f t="shared" si="55"/>
        <v>18000</v>
      </c>
      <c r="N3562" s="132">
        <v>1</v>
      </c>
      <c r="O3562" s="132">
        <v>6</v>
      </c>
      <c r="P3562" s="132">
        <f t="shared" si="54"/>
        <v>9000</v>
      </c>
      <c r="Q3562" s="132">
        <v>2</v>
      </c>
      <c r="R3562" s="132">
        <v>12</v>
      </c>
    </row>
    <row r="3563" spans="1:18" ht="36" x14ac:dyDescent="0.2">
      <c r="A3563" s="304" t="s">
        <v>1877</v>
      </c>
      <c r="B3563" s="312" t="s">
        <v>8076</v>
      </c>
      <c r="C3563" s="291" t="s">
        <v>1895</v>
      </c>
      <c r="D3563" s="291" t="s">
        <v>2033</v>
      </c>
      <c r="E3563" s="305">
        <v>4000</v>
      </c>
      <c r="F3563" s="305">
        <v>47086009</v>
      </c>
      <c r="G3563" s="293" t="s">
        <v>2034</v>
      </c>
      <c r="H3563" s="291" t="s">
        <v>1883</v>
      </c>
      <c r="I3563" s="431" t="s">
        <v>318</v>
      </c>
      <c r="J3563" s="297"/>
      <c r="K3563" s="132">
        <v>1</v>
      </c>
      <c r="L3563" s="132">
        <v>12</v>
      </c>
      <c r="M3563" s="132">
        <f t="shared" si="55"/>
        <v>48000</v>
      </c>
      <c r="N3563" s="132">
        <v>1</v>
      </c>
      <c r="O3563" s="132">
        <v>2</v>
      </c>
      <c r="P3563" s="132">
        <f t="shared" si="54"/>
        <v>8000</v>
      </c>
      <c r="Q3563" s="132">
        <v>2</v>
      </c>
      <c r="R3563" s="132">
        <v>12</v>
      </c>
    </row>
    <row r="3564" spans="1:18" ht="24" x14ac:dyDescent="0.2">
      <c r="A3564" s="304" t="s">
        <v>1877</v>
      </c>
      <c r="B3564" s="312" t="s">
        <v>8076</v>
      </c>
      <c r="C3564" s="291" t="s">
        <v>1895</v>
      </c>
      <c r="D3564" s="291" t="s">
        <v>2035</v>
      </c>
      <c r="E3564" s="305">
        <v>1300</v>
      </c>
      <c r="F3564" s="305">
        <v>41774840</v>
      </c>
      <c r="G3564" s="293" t="s">
        <v>2036</v>
      </c>
      <c r="H3564" s="291"/>
      <c r="I3564" s="431"/>
      <c r="J3564" s="297"/>
      <c r="K3564" s="132">
        <v>1</v>
      </c>
      <c r="L3564" s="132">
        <v>6</v>
      </c>
      <c r="M3564" s="132">
        <f t="shared" si="55"/>
        <v>7800</v>
      </c>
      <c r="N3564" s="132">
        <v>1</v>
      </c>
      <c r="O3564" s="132">
        <v>4</v>
      </c>
      <c r="P3564" s="132">
        <f t="shared" si="54"/>
        <v>5200</v>
      </c>
      <c r="Q3564" s="132">
        <v>2</v>
      </c>
      <c r="R3564" s="132">
        <v>12</v>
      </c>
    </row>
    <row r="3565" spans="1:18" ht="24" x14ac:dyDescent="0.2">
      <c r="A3565" s="304" t="s">
        <v>1877</v>
      </c>
      <c r="B3565" s="312" t="s">
        <v>8076</v>
      </c>
      <c r="C3565" s="291" t="s">
        <v>1895</v>
      </c>
      <c r="D3565" s="291" t="s">
        <v>2037</v>
      </c>
      <c r="E3565" s="305">
        <v>1600</v>
      </c>
      <c r="F3565" s="305">
        <v>76806454</v>
      </c>
      <c r="G3565" s="293" t="s">
        <v>2038</v>
      </c>
      <c r="H3565" s="291" t="s">
        <v>662</v>
      </c>
      <c r="I3565" s="431" t="s">
        <v>314</v>
      </c>
      <c r="J3565" s="297"/>
      <c r="K3565" s="132">
        <v>1</v>
      </c>
      <c r="L3565" s="132"/>
      <c r="M3565" s="132">
        <f t="shared" si="55"/>
        <v>0</v>
      </c>
      <c r="N3565" s="132">
        <v>1</v>
      </c>
      <c r="O3565" s="132">
        <v>6</v>
      </c>
      <c r="P3565" s="132">
        <f t="shared" si="54"/>
        <v>9600</v>
      </c>
      <c r="Q3565" s="132">
        <v>2</v>
      </c>
      <c r="R3565" s="132">
        <v>12</v>
      </c>
    </row>
    <row r="3566" spans="1:18" ht="24" x14ac:dyDescent="0.2">
      <c r="A3566" s="304" t="s">
        <v>1877</v>
      </c>
      <c r="B3566" s="312" t="s">
        <v>8076</v>
      </c>
      <c r="C3566" s="291" t="s">
        <v>1895</v>
      </c>
      <c r="D3566" s="291" t="s">
        <v>2039</v>
      </c>
      <c r="E3566" s="305">
        <v>1300</v>
      </c>
      <c r="F3566" s="305">
        <v>70418090</v>
      </c>
      <c r="G3566" s="293" t="s">
        <v>2040</v>
      </c>
      <c r="H3566" s="291" t="s">
        <v>651</v>
      </c>
      <c r="I3566" s="431" t="s">
        <v>651</v>
      </c>
      <c r="J3566" s="297"/>
      <c r="K3566" s="132">
        <v>1</v>
      </c>
      <c r="L3566" s="132"/>
      <c r="M3566" s="132">
        <f t="shared" si="55"/>
        <v>0</v>
      </c>
      <c r="N3566" s="132">
        <v>1</v>
      </c>
      <c r="O3566" s="132">
        <v>6</v>
      </c>
      <c r="P3566" s="132">
        <f t="shared" si="54"/>
        <v>7800</v>
      </c>
      <c r="Q3566" s="132">
        <v>2</v>
      </c>
      <c r="R3566" s="132">
        <v>12</v>
      </c>
    </row>
    <row r="3567" spans="1:18" ht="24" x14ac:dyDescent="0.2">
      <c r="A3567" s="304" t="s">
        <v>1877</v>
      </c>
      <c r="B3567" s="312" t="s">
        <v>8076</v>
      </c>
      <c r="C3567" s="291" t="s">
        <v>1895</v>
      </c>
      <c r="D3567" s="291" t="s">
        <v>2041</v>
      </c>
      <c r="E3567" s="305">
        <v>4000</v>
      </c>
      <c r="F3567" s="305">
        <v>70378833</v>
      </c>
      <c r="G3567" s="293" t="s">
        <v>2042</v>
      </c>
      <c r="H3567" s="291" t="s">
        <v>1993</v>
      </c>
      <c r="I3567" s="431" t="s">
        <v>318</v>
      </c>
      <c r="J3567" s="297"/>
      <c r="K3567" s="132">
        <v>1</v>
      </c>
      <c r="L3567" s="132">
        <v>12</v>
      </c>
      <c r="M3567" s="132">
        <f t="shared" si="55"/>
        <v>48000</v>
      </c>
      <c r="N3567" s="132">
        <v>1</v>
      </c>
      <c r="O3567" s="132">
        <v>6</v>
      </c>
      <c r="P3567" s="132">
        <f t="shared" si="54"/>
        <v>24000</v>
      </c>
      <c r="Q3567" s="132">
        <v>2</v>
      </c>
      <c r="R3567" s="132">
        <v>12</v>
      </c>
    </row>
    <row r="3568" spans="1:18" ht="24" x14ac:dyDescent="0.2">
      <c r="A3568" s="304" t="s">
        <v>1877</v>
      </c>
      <c r="B3568" s="312" t="s">
        <v>8076</v>
      </c>
      <c r="C3568" s="291" t="s">
        <v>1895</v>
      </c>
      <c r="D3568" s="291" t="s">
        <v>2043</v>
      </c>
      <c r="E3568" s="305">
        <v>4000</v>
      </c>
      <c r="F3568" s="305">
        <v>70021578</v>
      </c>
      <c r="G3568" s="293" t="s">
        <v>2044</v>
      </c>
      <c r="H3568" s="291" t="s">
        <v>2045</v>
      </c>
      <c r="I3568" s="431" t="s">
        <v>318</v>
      </c>
      <c r="J3568" s="297"/>
      <c r="K3568" s="132">
        <v>1</v>
      </c>
      <c r="L3568" s="132"/>
      <c r="M3568" s="132">
        <f t="shared" si="55"/>
        <v>0</v>
      </c>
      <c r="N3568" s="132">
        <v>1</v>
      </c>
      <c r="O3568" s="132">
        <v>3</v>
      </c>
      <c r="P3568" s="132">
        <f t="shared" si="54"/>
        <v>12000</v>
      </c>
      <c r="Q3568" s="132">
        <v>2</v>
      </c>
      <c r="R3568" s="132">
        <v>12</v>
      </c>
    </row>
    <row r="3569" spans="1:18" ht="24" x14ac:dyDescent="0.2">
      <c r="A3569" s="304" t="s">
        <v>1877</v>
      </c>
      <c r="B3569" s="312" t="s">
        <v>8076</v>
      </c>
      <c r="C3569" s="291" t="s">
        <v>1895</v>
      </c>
      <c r="D3569" s="291" t="s">
        <v>2046</v>
      </c>
      <c r="E3569" s="305">
        <v>1025</v>
      </c>
      <c r="F3569" s="305">
        <v>75308722</v>
      </c>
      <c r="G3569" s="293" t="s">
        <v>2047</v>
      </c>
      <c r="H3569" s="291" t="s">
        <v>662</v>
      </c>
      <c r="I3569" s="431" t="s">
        <v>323</v>
      </c>
      <c r="J3569" s="297"/>
      <c r="K3569" s="132">
        <v>1</v>
      </c>
      <c r="L3569" s="132"/>
      <c r="M3569" s="132">
        <f t="shared" si="55"/>
        <v>0</v>
      </c>
      <c r="N3569" s="132">
        <v>1</v>
      </c>
      <c r="O3569" s="132">
        <v>2</v>
      </c>
      <c r="P3569" s="132">
        <f t="shared" si="54"/>
        <v>2050</v>
      </c>
      <c r="Q3569" s="132">
        <v>2</v>
      </c>
      <c r="R3569" s="132">
        <v>12</v>
      </c>
    </row>
    <row r="3570" spans="1:18" ht="24" x14ac:dyDescent="0.2">
      <c r="A3570" s="322" t="s">
        <v>4339</v>
      </c>
      <c r="B3570" s="295" t="s">
        <v>8075</v>
      </c>
      <c r="C3570" s="297" t="s">
        <v>4340</v>
      </c>
      <c r="D3570" s="297" t="s">
        <v>4341</v>
      </c>
      <c r="E3570" s="439">
        <v>5500</v>
      </c>
      <c r="F3570" s="130">
        <v>23993521</v>
      </c>
      <c r="G3570" s="297" t="s">
        <v>4342</v>
      </c>
      <c r="H3570" s="297" t="s">
        <v>1993</v>
      </c>
      <c r="I3570" s="297" t="s">
        <v>1993</v>
      </c>
      <c r="J3570" s="297"/>
      <c r="K3570" s="130"/>
      <c r="L3570" s="130"/>
      <c r="M3570" s="132">
        <f t="shared" si="55"/>
        <v>0</v>
      </c>
      <c r="N3570" s="130">
        <v>1</v>
      </c>
      <c r="O3570" s="130">
        <v>6</v>
      </c>
      <c r="P3570" s="132">
        <f>O3570*E3570</f>
        <v>33000</v>
      </c>
      <c r="Q3570" s="131"/>
      <c r="R3570" s="132">
        <f t="shared" ref="R3570:R3591" si="56">E3570*12</f>
        <v>66000</v>
      </c>
    </row>
    <row r="3571" spans="1:18" ht="24" x14ac:dyDescent="0.2">
      <c r="A3571" s="322" t="s">
        <v>4339</v>
      </c>
      <c r="B3571" s="295" t="s">
        <v>8075</v>
      </c>
      <c r="C3571" s="297" t="s">
        <v>4340</v>
      </c>
      <c r="D3571" s="297" t="s">
        <v>4343</v>
      </c>
      <c r="E3571" s="439">
        <v>6500</v>
      </c>
      <c r="F3571" s="130">
        <v>41746451</v>
      </c>
      <c r="G3571" s="297" t="s">
        <v>4344</v>
      </c>
      <c r="H3571" s="297" t="s">
        <v>1993</v>
      </c>
      <c r="I3571" s="297" t="s">
        <v>1993</v>
      </c>
      <c r="J3571" s="297"/>
      <c r="K3571" s="130">
        <v>1</v>
      </c>
      <c r="L3571" s="130">
        <v>12</v>
      </c>
      <c r="M3571" s="132">
        <f t="shared" si="55"/>
        <v>78000</v>
      </c>
      <c r="N3571" s="130">
        <v>1</v>
      </c>
      <c r="O3571" s="130">
        <v>6</v>
      </c>
      <c r="P3571" s="132">
        <f t="shared" ref="P3571" si="57">O3571*E3571</f>
        <v>39000</v>
      </c>
      <c r="Q3571" s="131"/>
      <c r="R3571" s="132">
        <f t="shared" si="56"/>
        <v>78000</v>
      </c>
    </row>
    <row r="3572" spans="1:18" ht="24" x14ac:dyDescent="0.2">
      <c r="A3572" s="322" t="s">
        <v>4339</v>
      </c>
      <c r="B3572" s="295" t="s">
        <v>8075</v>
      </c>
      <c r="C3572" s="297" t="s">
        <v>4340</v>
      </c>
      <c r="D3572" s="297" t="s">
        <v>1050</v>
      </c>
      <c r="E3572" s="439">
        <v>3500</v>
      </c>
      <c r="F3572" s="130">
        <v>31042859</v>
      </c>
      <c r="G3572" s="297" t="s">
        <v>4345</v>
      </c>
      <c r="H3572" s="297" t="s">
        <v>317</v>
      </c>
      <c r="I3572" s="297" t="s">
        <v>4337</v>
      </c>
      <c r="J3572" s="297"/>
      <c r="K3572" s="130">
        <v>1</v>
      </c>
      <c r="L3572" s="130">
        <v>8</v>
      </c>
      <c r="M3572" s="132">
        <f>L3572*E3572</f>
        <v>28000</v>
      </c>
      <c r="N3572" s="130">
        <v>1</v>
      </c>
      <c r="O3572" s="130">
        <v>6</v>
      </c>
      <c r="P3572" s="132">
        <f>O3572*E3572</f>
        <v>21000</v>
      </c>
      <c r="Q3572" s="131"/>
      <c r="R3572" s="132">
        <f t="shared" si="56"/>
        <v>42000</v>
      </c>
    </row>
    <row r="3573" spans="1:18" ht="24" x14ac:dyDescent="0.2">
      <c r="A3573" s="322" t="s">
        <v>4339</v>
      </c>
      <c r="B3573" s="295" t="s">
        <v>8075</v>
      </c>
      <c r="C3573" s="297" t="s">
        <v>4340</v>
      </c>
      <c r="D3573" s="297" t="s">
        <v>1365</v>
      </c>
      <c r="E3573" s="439">
        <v>3500</v>
      </c>
      <c r="F3573" s="459">
        <v>23832662</v>
      </c>
      <c r="G3573" s="297" t="s">
        <v>4346</v>
      </c>
      <c r="H3573" s="297" t="s">
        <v>4347</v>
      </c>
      <c r="I3573" s="297" t="s">
        <v>4348</v>
      </c>
      <c r="J3573" s="297"/>
      <c r="K3573" s="130">
        <v>1</v>
      </c>
      <c r="L3573" s="130">
        <v>6</v>
      </c>
      <c r="M3573" s="132">
        <f>L3573*E3573</f>
        <v>21000</v>
      </c>
      <c r="N3573" s="130">
        <v>0</v>
      </c>
      <c r="O3573" s="130">
        <v>0</v>
      </c>
      <c r="P3573" s="132">
        <f>O3573*E3573</f>
        <v>0</v>
      </c>
      <c r="Q3573" s="131"/>
      <c r="R3573" s="132">
        <f t="shared" si="56"/>
        <v>42000</v>
      </c>
    </row>
    <row r="3574" spans="1:18" ht="24" x14ac:dyDescent="0.2">
      <c r="A3574" s="322" t="s">
        <v>4339</v>
      </c>
      <c r="B3574" s="295" t="s">
        <v>8075</v>
      </c>
      <c r="C3574" s="297" t="s">
        <v>4340</v>
      </c>
      <c r="D3574" s="297" t="s">
        <v>1365</v>
      </c>
      <c r="E3574" s="439">
        <v>3500</v>
      </c>
      <c r="F3574" s="130">
        <v>42875102</v>
      </c>
      <c r="G3574" s="297" t="s">
        <v>4349</v>
      </c>
      <c r="H3574" s="297" t="s">
        <v>4347</v>
      </c>
      <c r="I3574" s="297" t="s">
        <v>1662</v>
      </c>
      <c r="J3574" s="297"/>
      <c r="K3574" s="130">
        <v>0</v>
      </c>
      <c r="L3574" s="130">
        <v>0</v>
      </c>
      <c r="M3574" s="132">
        <f t="shared" ref="M3574:M3575" si="58">L3574*E3574</f>
        <v>0</v>
      </c>
      <c r="N3574" s="130">
        <v>1</v>
      </c>
      <c r="O3574" s="130">
        <v>6</v>
      </c>
      <c r="P3574" s="132">
        <f>O3574*E3574</f>
        <v>21000</v>
      </c>
      <c r="Q3574" s="131"/>
      <c r="R3574" s="132">
        <f t="shared" si="56"/>
        <v>42000</v>
      </c>
    </row>
    <row r="3575" spans="1:18" ht="24" x14ac:dyDescent="0.2">
      <c r="A3575" s="322" t="s">
        <v>4339</v>
      </c>
      <c r="B3575" s="312" t="s">
        <v>8077</v>
      </c>
      <c r="C3575" s="297" t="s">
        <v>4340</v>
      </c>
      <c r="D3575" s="297" t="s">
        <v>1879</v>
      </c>
      <c r="E3575" s="439">
        <v>4000</v>
      </c>
      <c r="F3575" s="130">
        <v>31422967</v>
      </c>
      <c r="G3575" s="297" t="s">
        <v>4350</v>
      </c>
      <c r="H3575" s="297" t="s">
        <v>1050</v>
      </c>
      <c r="I3575" s="297" t="s">
        <v>4351</v>
      </c>
      <c r="J3575" s="297"/>
      <c r="K3575" s="130">
        <v>0</v>
      </c>
      <c r="L3575" s="130">
        <v>0</v>
      </c>
      <c r="M3575" s="132">
        <f t="shared" si="58"/>
        <v>0</v>
      </c>
      <c r="N3575" s="130">
        <v>1</v>
      </c>
      <c r="O3575" s="130">
        <v>6</v>
      </c>
      <c r="P3575" s="132">
        <f t="shared" ref="P3575:P3591" si="59">O3575*E3575</f>
        <v>24000</v>
      </c>
      <c r="Q3575" s="131"/>
      <c r="R3575" s="132">
        <f t="shared" si="56"/>
        <v>48000</v>
      </c>
    </row>
    <row r="3576" spans="1:18" ht="24" x14ac:dyDescent="0.2">
      <c r="A3576" s="322" t="s">
        <v>4339</v>
      </c>
      <c r="B3576" s="295" t="s">
        <v>8075</v>
      </c>
      <c r="C3576" s="297" t="s">
        <v>4340</v>
      </c>
      <c r="D3576" s="297" t="s">
        <v>4352</v>
      </c>
      <c r="E3576" s="439">
        <v>3000</v>
      </c>
      <c r="F3576" s="130">
        <v>47372182</v>
      </c>
      <c r="G3576" s="297" t="s">
        <v>4353</v>
      </c>
      <c r="H3576" s="297" t="s">
        <v>317</v>
      </c>
      <c r="I3576" s="297" t="s">
        <v>4337</v>
      </c>
      <c r="J3576" s="297"/>
      <c r="K3576" s="130">
        <v>1</v>
      </c>
      <c r="L3576" s="130">
        <v>12</v>
      </c>
      <c r="M3576" s="132">
        <f>L3576*E3576</f>
        <v>36000</v>
      </c>
      <c r="N3576" s="130">
        <v>1</v>
      </c>
      <c r="O3576" s="130">
        <v>6</v>
      </c>
      <c r="P3576" s="132">
        <f t="shared" si="59"/>
        <v>18000</v>
      </c>
      <c r="Q3576" s="131"/>
      <c r="R3576" s="132">
        <f t="shared" si="56"/>
        <v>36000</v>
      </c>
    </row>
    <row r="3577" spans="1:18" ht="24" x14ac:dyDescent="0.2">
      <c r="A3577" s="322" t="s">
        <v>4339</v>
      </c>
      <c r="B3577" s="295" t="s">
        <v>8075</v>
      </c>
      <c r="C3577" s="297" t="s">
        <v>4340</v>
      </c>
      <c r="D3577" s="297" t="s">
        <v>1563</v>
      </c>
      <c r="E3577" s="439">
        <v>2700</v>
      </c>
      <c r="F3577" s="130">
        <v>42505599</v>
      </c>
      <c r="G3577" s="297" t="s">
        <v>4354</v>
      </c>
      <c r="H3577" s="297" t="s">
        <v>314</v>
      </c>
      <c r="I3577" s="297" t="s">
        <v>4355</v>
      </c>
      <c r="J3577" s="297"/>
      <c r="K3577" s="130">
        <v>1</v>
      </c>
      <c r="L3577" s="130">
        <v>12</v>
      </c>
      <c r="M3577" s="132">
        <f t="shared" ref="M3577:M3579" si="60">L3577*E3577</f>
        <v>32400</v>
      </c>
      <c r="N3577" s="130">
        <v>1</v>
      </c>
      <c r="O3577" s="130">
        <v>6</v>
      </c>
      <c r="P3577" s="132">
        <f t="shared" si="59"/>
        <v>16200</v>
      </c>
      <c r="Q3577" s="131"/>
      <c r="R3577" s="132">
        <f t="shared" si="56"/>
        <v>32400</v>
      </c>
    </row>
    <row r="3578" spans="1:18" ht="24" x14ac:dyDescent="0.2">
      <c r="A3578" s="322" t="s">
        <v>4339</v>
      </c>
      <c r="B3578" s="312" t="s">
        <v>8076</v>
      </c>
      <c r="C3578" s="297" t="s">
        <v>4340</v>
      </c>
      <c r="D3578" s="297" t="s">
        <v>4356</v>
      </c>
      <c r="E3578" s="439">
        <v>3000</v>
      </c>
      <c r="F3578" s="130">
        <v>43066072</v>
      </c>
      <c r="G3578" s="297" t="s">
        <v>4357</v>
      </c>
      <c r="H3578" s="297" t="s">
        <v>1050</v>
      </c>
      <c r="I3578" s="297" t="s">
        <v>4351</v>
      </c>
      <c r="J3578" s="297"/>
      <c r="K3578" s="130">
        <v>1</v>
      </c>
      <c r="L3578" s="130">
        <v>12</v>
      </c>
      <c r="M3578" s="132">
        <f t="shared" si="60"/>
        <v>36000</v>
      </c>
      <c r="N3578" s="130">
        <v>0</v>
      </c>
      <c r="O3578" s="130">
        <v>0</v>
      </c>
      <c r="P3578" s="132">
        <f t="shared" si="59"/>
        <v>0</v>
      </c>
      <c r="Q3578" s="131"/>
      <c r="R3578" s="132">
        <f t="shared" si="56"/>
        <v>36000</v>
      </c>
    </row>
    <row r="3579" spans="1:18" ht="24" x14ac:dyDescent="0.2">
      <c r="A3579" s="322" t="s">
        <v>4339</v>
      </c>
      <c r="B3579" s="312" t="s">
        <v>8076</v>
      </c>
      <c r="C3579" s="297" t="s">
        <v>4340</v>
      </c>
      <c r="D3579" s="297" t="s">
        <v>4356</v>
      </c>
      <c r="E3579" s="439">
        <v>3000</v>
      </c>
      <c r="F3579" s="130">
        <v>71548568</v>
      </c>
      <c r="G3579" s="297" t="s">
        <v>4358</v>
      </c>
      <c r="H3579" s="297" t="s">
        <v>1050</v>
      </c>
      <c r="I3579" s="297" t="s">
        <v>4351</v>
      </c>
      <c r="J3579" s="297"/>
      <c r="K3579" s="130"/>
      <c r="L3579" s="130"/>
      <c r="M3579" s="132">
        <f t="shared" si="60"/>
        <v>0</v>
      </c>
      <c r="N3579" s="130">
        <v>1</v>
      </c>
      <c r="O3579" s="130">
        <v>6</v>
      </c>
      <c r="P3579" s="132">
        <f t="shared" si="59"/>
        <v>18000</v>
      </c>
      <c r="Q3579" s="131"/>
      <c r="R3579" s="132">
        <f t="shared" si="56"/>
        <v>36000</v>
      </c>
    </row>
    <row r="3580" spans="1:18" ht="24" x14ac:dyDescent="0.2">
      <c r="A3580" s="322" t="s">
        <v>4339</v>
      </c>
      <c r="B3580" s="295" t="s">
        <v>8075</v>
      </c>
      <c r="C3580" s="297" t="s">
        <v>4340</v>
      </c>
      <c r="D3580" s="297" t="s">
        <v>1367</v>
      </c>
      <c r="E3580" s="439">
        <v>2700</v>
      </c>
      <c r="F3580" s="130">
        <v>46385199</v>
      </c>
      <c r="G3580" s="297" t="s">
        <v>4359</v>
      </c>
      <c r="H3580" s="297" t="s">
        <v>314</v>
      </c>
      <c r="I3580" s="297" t="s">
        <v>4360</v>
      </c>
      <c r="J3580" s="297"/>
      <c r="K3580" s="130">
        <v>1</v>
      </c>
      <c r="L3580" s="130">
        <v>12</v>
      </c>
      <c r="M3580" s="132">
        <f>L3580*E3580</f>
        <v>32400</v>
      </c>
      <c r="N3580" s="130">
        <v>0</v>
      </c>
      <c r="O3580" s="130">
        <v>0</v>
      </c>
      <c r="P3580" s="132">
        <f t="shared" si="59"/>
        <v>0</v>
      </c>
      <c r="Q3580" s="131"/>
      <c r="R3580" s="132">
        <f t="shared" si="56"/>
        <v>32400</v>
      </c>
    </row>
    <row r="3581" spans="1:18" ht="24" x14ac:dyDescent="0.2">
      <c r="A3581" s="322" t="s">
        <v>4339</v>
      </c>
      <c r="B3581" s="295" t="s">
        <v>8075</v>
      </c>
      <c r="C3581" s="297" t="s">
        <v>4340</v>
      </c>
      <c r="D3581" s="297" t="s">
        <v>1367</v>
      </c>
      <c r="E3581" s="439">
        <v>2700</v>
      </c>
      <c r="F3581" s="130">
        <v>44751056</v>
      </c>
      <c r="G3581" s="297" t="s">
        <v>4361</v>
      </c>
      <c r="H3581" s="297" t="s">
        <v>1665</v>
      </c>
      <c r="I3581" s="297" t="s">
        <v>1665</v>
      </c>
      <c r="J3581" s="297"/>
      <c r="K3581" s="130"/>
      <c r="L3581" s="130"/>
      <c r="M3581" s="132"/>
      <c r="N3581" s="130">
        <v>1</v>
      </c>
      <c r="O3581" s="130">
        <v>6</v>
      </c>
      <c r="P3581" s="132">
        <f t="shared" si="59"/>
        <v>16200</v>
      </c>
      <c r="Q3581" s="131"/>
      <c r="R3581" s="132">
        <f t="shared" si="56"/>
        <v>32400</v>
      </c>
    </row>
    <row r="3582" spans="1:18" ht="24" x14ac:dyDescent="0.2">
      <c r="A3582" s="322" t="s">
        <v>4339</v>
      </c>
      <c r="B3582" s="295" t="s">
        <v>8075</v>
      </c>
      <c r="C3582" s="297" t="s">
        <v>4340</v>
      </c>
      <c r="D3582" s="297" t="s">
        <v>4362</v>
      </c>
      <c r="E3582" s="439">
        <v>2500</v>
      </c>
      <c r="F3582" s="130">
        <v>72476700</v>
      </c>
      <c r="G3582" s="297" t="s">
        <v>4363</v>
      </c>
      <c r="H3582" s="297" t="s">
        <v>2045</v>
      </c>
      <c r="I3582" s="297" t="s">
        <v>4364</v>
      </c>
      <c r="J3582" s="297"/>
      <c r="K3582" s="130">
        <v>1</v>
      </c>
      <c r="L3582" s="130">
        <v>12</v>
      </c>
      <c r="M3582" s="132">
        <f>L3582*E3582</f>
        <v>30000</v>
      </c>
      <c r="N3582" s="130">
        <v>1</v>
      </c>
      <c r="O3582" s="130">
        <v>6</v>
      </c>
      <c r="P3582" s="132">
        <f t="shared" si="59"/>
        <v>15000</v>
      </c>
      <c r="Q3582" s="131"/>
      <c r="R3582" s="132">
        <f t="shared" si="56"/>
        <v>30000</v>
      </c>
    </row>
    <row r="3583" spans="1:18" ht="24" x14ac:dyDescent="0.2">
      <c r="A3583" s="322" t="s">
        <v>4339</v>
      </c>
      <c r="B3583" s="295" t="s">
        <v>8075</v>
      </c>
      <c r="C3583" s="297" t="s">
        <v>4340</v>
      </c>
      <c r="D3583" s="297" t="s">
        <v>1142</v>
      </c>
      <c r="E3583" s="439">
        <v>2700</v>
      </c>
      <c r="F3583" s="130">
        <v>46111147</v>
      </c>
      <c r="G3583" s="297" t="s">
        <v>4365</v>
      </c>
      <c r="H3583" s="297" t="s">
        <v>4366</v>
      </c>
      <c r="I3583" s="297" t="s">
        <v>4367</v>
      </c>
      <c r="J3583" s="297"/>
      <c r="K3583" s="130">
        <v>1</v>
      </c>
      <c r="L3583" s="130">
        <v>4</v>
      </c>
      <c r="M3583" s="132">
        <f t="shared" ref="M3583:M3591" si="61">L3583*E3583</f>
        <v>10800</v>
      </c>
      <c r="N3583" s="130">
        <v>0</v>
      </c>
      <c r="O3583" s="130">
        <v>0</v>
      </c>
      <c r="P3583" s="132">
        <f t="shared" si="59"/>
        <v>0</v>
      </c>
      <c r="Q3583" s="131"/>
      <c r="R3583" s="132">
        <f t="shared" si="56"/>
        <v>32400</v>
      </c>
    </row>
    <row r="3584" spans="1:18" ht="24" x14ac:dyDescent="0.2">
      <c r="A3584" s="322" t="s">
        <v>4339</v>
      </c>
      <c r="B3584" s="295" t="s">
        <v>8075</v>
      </c>
      <c r="C3584" s="297" t="s">
        <v>4340</v>
      </c>
      <c r="D3584" s="297" t="s">
        <v>1142</v>
      </c>
      <c r="E3584" s="439">
        <v>2700</v>
      </c>
      <c r="F3584" s="130">
        <v>71245166</v>
      </c>
      <c r="G3584" s="297" t="s">
        <v>4368</v>
      </c>
      <c r="H3584" s="297" t="s">
        <v>4369</v>
      </c>
      <c r="I3584" s="297" t="s">
        <v>4370</v>
      </c>
      <c r="J3584" s="297"/>
      <c r="K3584" s="130">
        <v>0</v>
      </c>
      <c r="L3584" s="130">
        <v>0</v>
      </c>
      <c r="M3584" s="132">
        <f t="shared" si="61"/>
        <v>0</v>
      </c>
      <c r="N3584" s="130">
        <v>1</v>
      </c>
      <c r="O3584" s="130">
        <v>6</v>
      </c>
      <c r="P3584" s="132">
        <f t="shared" si="59"/>
        <v>16200</v>
      </c>
      <c r="Q3584" s="131"/>
      <c r="R3584" s="132">
        <f t="shared" si="56"/>
        <v>32400</v>
      </c>
    </row>
    <row r="3585" spans="1:18" ht="24" x14ac:dyDescent="0.2">
      <c r="A3585" s="322" t="s">
        <v>4339</v>
      </c>
      <c r="B3585" s="312" t="s">
        <v>8076</v>
      </c>
      <c r="C3585" s="297" t="s">
        <v>4340</v>
      </c>
      <c r="D3585" s="297" t="s">
        <v>4371</v>
      </c>
      <c r="E3585" s="439">
        <v>2500</v>
      </c>
      <c r="F3585" s="130">
        <v>70813695</v>
      </c>
      <c r="G3585" s="297" t="s">
        <v>4372</v>
      </c>
      <c r="H3585" s="297" t="s">
        <v>4373</v>
      </c>
      <c r="I3585" s="297" t="s">
        <v>314</v>
      </c>
      <c r="J3585" s="297"/>
      <c r="K3585" s="130"/>
      <c r="L3585" s="130"/>
      <c r="M3585" s="132">
        <f t="shared" si="61"/>
        <v>0</v>
      </c>
      <c r="N3585" s="130">
        <v>1</v>
      </c>
      <c r="O3585" s="130">
        <v>6</v>
      </c>
      <c r="P3585" s="132">
        <f t="shared" si="59"/>
        <v>15000</v>
      </c>
      <c r="Q3585" s="131"/>
      <c r="R3585" s="132">
        <f t="shared" si="56"/>
        <v>30000</v>
      </c>
    </row>
    <row r="3586" spans="1:18" ht="24" x14ac:dyDescent="0.2">
      <c r="A3586" s="322" t="s">
        <v>4339</v>
      </c>
      <c r="B3586" s="312" t="s">
        <v>8077</v>
      </c>
      <c r="C3586" s="297" t="s">
        <v>4340</v>
      </c>
      <c r="D3586" s="297" t="s">
        <v>1638</v>
      </c>
      <c r="E3586" s="439">
        <v>2500</v>
      </c>
      <c r="F3586" s="130">
        <v>72872413</v>
      </c>
      <c r="G3586" s="297" t="s">
        <v>4374</v>
      </c>
      <c r="H3586" s="297" t="s">
        <v>4369</v>
      </c>
      <c r="I3586" s="297" t="s">
        <v>314</v>
      </c>
      <c r="J3586" s="297"/>
      <c r="K3586" s="130">
        <v>1</v>
      </c>
      <c r="L3586" s="130">
        <v>12</v>
      </c>
      <c r="M3586" s="132">
        <f t="shared" si="61"/>
        <v>30000</v>
      </c>
      <c r="N3586" s="130">
        <v>0</v>
      </c>
      <c r="O3586" s="130">
        <v>0</v>
      </c>
      <c r="P3586" s="132">
        <f t="shared" si="59"/>
        <v>0</v>
      </c>
      <c r="Q3586" s="131"/>
      <c r="R3586" s="132">
        <f t="shared" si="56"/>
        <v>30000</v>
      </c>
    </row>
    <row r="3587" spans="1:18" ht="24" x14ac:dyDescent="0.2">
      <c r="A3587" s="322" t="s">
        <v>4339</v>
      </c>
      <c r="B3587" s="312" t="s">
        <v>8076</v>
      </c>
      <c r="C3587" s="297" t="s">
        <v>4340</v>
      </c>
      <c r="D3587" s="297" t="s">
        <v>1638</v>
      </c>
      <c r="E3587" s="439">
        <v>2500</v>
      </c>
      <c r="F3587" s="130">
        <v>60438164</v>
      </c>
      <c r="G3587" s="297" t="s">
        <v>4375</v>
      </c>
      <c r="H3587" s="297" t="s">
        <v>4369</v>
      </c>
      <c r="I3587" s="297" t="s">
        <v>314</v>
      </c>
      <c r="J3587" s="297"/>
      <c r="K3587" s="130"/>
      <c r="L3587" s="130"/>
      <c r="M3587" s="132">
        <f t="shared" si="61"/>
        <v>0</v>
      </c>
      <c r="N3587" s="130">
        <v>1</v>
      </c>
      <c r="O3587" s="130">
        <v>6</v>
      </c>
      <c r="P3587" s="132">
        <f t="shared" si="59"/>
        <v>15000</v>
      </c>
      <c r="Q3587" s="131"/>
      <c r="R3587" s="132">
        <f t="shared" si="56"/>
        <v>30000</v>
      </c>
    </row>
    <row r="3588" spans="1:18" ht="24" x14ac:dyDescent="0.2">
      <c r="A3588" s="322" t="s">
        <v>4339</v>
      </c>
      <c r="B3588" s="312" t="s">
        <v>8077</v>
      </c>
      <c r="C3588" s="297" t="s">
        <v>4340</v>
      </c>
      <c r="D3588" s="297" t="s">
        <v>4376</v>
      </c>
      <c r="E3588" s="439">
        <v>2500</v>
      </c>
      <c r="F3588" s="130">
        <v>76783533</v>
      </c>
      <c r="G3588" s="297" t="s">
        <v>4377</v>
      </c>
      <c r="H3588" s="297" t="s">
        <v>314</v>
      </c>
      <c r="I3588" s="297" t="s">
        <v>4378</v>
      </c>
      <c r="J3588" s="297"/>
      <c r="K3588" s="130">
        <v>0</v>
      </c>
      <c r="L3588" s="130">
        <v>0</v>
      </c>
      <c r="M3588" s="132">
        <f t="shared" si="61"/>
        <v>0</v>
      </c>
      <c r="N3588" s="130">
        <v>1</v>
      </c>
      <c r="O3588" s="130">
        <v>6</v>
      </c>
      <c r="P3588" s="132">
        <f t="shared" si="59"/>
        <v>15000</v>
      </c>
      <c r="Q3588" s="131"/>
      <c r="R3588" s="132">
        <f t="shared" si="56"/>
        <v>30000</v>
      </c>
    </row>
    <row r="3589" spans="1:18" ht="24" x14ac:dyDescent="0.2">
      <c r="A3589" s="322" t="s">
        <v>4339</v>
      </c>
      <c r="B3589" s="312" t="s">
        <v>8077</v>
      </c>
      <c r="C3589" s="297" t="s">
        <v>4340</v>
      </c>
      <c r="D3589" s="297" t="s">
        <v>1999</v>
      </c>
      <c r="E3589" s="439">
        <v>2500</v>
      </c>
      <c r="F3589" s="130">
        <v>47987267</v>
      </c>
      <c r="G3589" s="297" t="s">
        <v>4379</v>
      </c>
      <c r="H3589" s="297" t="s">
        <v>4366</v>
      </c>
      <c r="I3589" s="297" t="s">
        <v>4380</v>
      </c>
      <c r="J3589" s="297"/>
      <c r="K3589" s="130"/>
      <c r="L3589" s="130"/>
      <c r="M3589" s="132">
        <f t="shared" si="61"/>
        <v>0</v>
      </c>
      <c r="N3589" s="130">
        <v>1</v>
      </c>
      <c r="O3589" s="130">
        <v>6</v>
      </c>
      <c r="P3589" s="132">
        <f t="shared" si="59"/>
        <v>15000</v>
      </c>
      <c r="Q3589" s="131"/>
      <c r="R3589" s="132">
        <f t="shared" si="56"/>
        <v>30000</v>
      </c>
    </row>
    <row r="3590" spans="1:18" ht="24" x14ac:dyDescent="0.2">
      <c r="A3590" s="322" t="s">
        <v>4339</v>
      </c>
      <c r="B3590" s="312" t="s">
        <v>8077</v>
      </c>
      <c r="C3590" s="297" t="s">
        <v>4340</v>
      </c>
      <c r="D3590" s="297" t="s">
        <v>1972</v>
      </c>
      <c r="E3590" s="439">
        <v>2500</v>
      </c>
      <c r="F3590" s="130">
        <v>23985183</v>
      </c>
      <c r="G3590" s="297" t="s">
        <v>4381</v>
      </c>
      <c r="H3590" s="297" t="s">
        <v>314</v>
      </c>
      <c r="I3590" s="297" t="s">
        <v>1975</v>
      </c>
      <c r="J3590" s="297"/>
      <c r="K3590" s="130">
        <v>1</v>
      </c>
      <c r="L3590" s="130">
        <v>12</v>
      </c>
      <c r="M3590" s="132">
        <f t="shared" si="61"/>
        <v>30000</v>
      </c>
      <c r="N3590" s="130">
        <v>1</v>
      </c>
      <c r="O3590" s="130">
        <v>5</v>
      </c>
      <c r="P3590" s="132">
        <f t="shared" si="59"/>
        <v>12500</v>
      </c>
      <c r="Q3590" s="131"/>
      <c r="R3590" s="132">
        <f t="shared" si="56"/>
        <v>30000</v>
      </c>
    </row>
    <row r="3591" spans="1:18" ht="24" x14ac:dyDescent="0.2">
      <c r="A3591" s="322" t="s">
        <v>4339</v>
      </c>
      <c r="B3591" s="295" t="s">
        <v>8075</v>
      </c>
      <c r="C3591" s="297" t="s">
        <v>4340</v>
      </c>
      <c r="D3591" s="297" t="s">
        <v>4382</v>
      </c>
      <c r="E3591" s="439">
        <v>2000</v>
      </c>
      <c r="F3591" s="130">
        <v>71086895</v>
      </c>
      <c r="G3591" s="297" t="s">
        <v>4383</v>
      </c>
      <c r="H3591" s="297" t="s">
        <v>334</v>
      </c>
      <c r="I3591" s="297" t="s">
        <v>4384</v>
      </c>
      <c r="J3591" s="297"/>
      <c r="K3591" s="130">
        <v>1</v>
      </c>
      <c r="L3591" s="130">
        <v>6</v>
      </c>
      <c r="M3591" s="132">
        <f t="shared" si="61"/>
        <v>12000</v>
      </c>
      <c r="N3591" s="130">
        <v>1</v>
      </c>
      <c r="O3591" s="130">
        <v>6</v>
      </c>
      <c r="P3591" s="132">
        <f t="shared" si="59"/>
        <v>12000</v>
      </c>
      <c r="Q3591" s="131"/>
      <c r="R3591" s="132">
        <f t="shared" si="56"/>
        <v>24000</v>
      </c>
    </row>
    <row r="3592" spans="1:18" ht="24" x14ac:dyDescent="0.2">
      <c r="A3592" s="322" t="s">
        <v>5460</v>
      </c>
      <c r="B3592" s="130" t="s">
        <v>8078</v>
      </c>
      <c r="C3592" s="297" t="s">
        <v>154</v>
      </c>
      <c r="D3592" s="297" t="s">
        <v>5461</v>
      </c>
      <c r="E3592" s="138">
        <v>1900</v>
      </c>
      <c r="F3592" s="130">
        <v>73376400</v>
      </c>
      <c r="G3592" s="297" t="s">
        <v>5462</v>
      </c>
      <c r="H3592" s="297" t="s">
        <v>5463</v>
      </c>
      <c r="I3592" s="297" t="s">
        <v>1305</v>
      </c>
      <c r="J3592" s="297" t="s">
        <v>5463</v>
      </c>
      <c r="K3592" s="292">
        <v>12</v>
      </c>
      <c r="L3592" s="292">
        <v>12</v>
      </c>
      <c r="M3592" s="300">
        <f t="shared" ref="M3592:M3647" si="62">E3592*L3592</f>
        <v>22800</v>
      </c>
      <c r="N3592" s="292">
        <v>12</v>
      </c>
      <c r="O3592" s="292">
        <v>12</v>
      </c>
      <c r="P3592" s="300">
        <f t="shared" ref="P3592:P3647" si="63">E3592*O3592</f>
        <v>22800</v>
      </c>
      <c r="Q3592" s="292">
        <v>12</v>
      </c>
      <c r="R3592" s="292">
        <v>12</v>
      </c>
    </row>
    <row r="3593" spans="1:18" ht="24" x14ac:dyDescent="0.2">
      <c r="A3593" s="322" t="s">
        <v>5460</v>
      </c>
      <c r="B3593" s="130" t="s">
        <v>8079</v>
      </c>
      <c r="C3593" s="297" t="s">
        <v>154</v>
      </c>
      <c r="D3593" s="297" t="s">
        <v>5461</v>
      </c>
      <c r="E3593" s="138">
        <v>1900</v>
      </c>
      <c r="F3593" s="130">
        <v>45754540</v>
      </c>
      <c r="G3593" s="297" t="s">
        <v>5464</v>
      </c>
      <c r="H3593" s="297" t="s">
        <v>5465</v>
      </c>
      <c r="I3593" s="297" t="s">
        <v>1305</v>
      </c>
      <c r="J3593" s="297" t="s">
        <v>5465</v>
      </c>
      <c r="K3593" s="292">
        <v>12</v>
      </c>
      <c r="L3593" s="292">
        <v>12</v>
      </c>
      <c r="M3593" s="300">
        <f t="shared" si="62"/>
        <v>22800</v>
      </c>
      <c r="N3593" s="292">
        <v>12</v>
      </c>
      <c r="O3593" s="292">
        <v>12</v>
      </c>
      <c r="P3593" s="300">
        <f t="shared" si="63"/>
        <v>22800</v>
      </c>
      <c r="Q3593" s="292">
        <v>12</v>
      </c>
      <c r="R3593" s="292">
        <v>12</v>
      </c>
    </row>
    <row r="3594" spans="1:18" ht="24" x14ac:dyDescent="0.2">
      <c r="A3594" s="322" t="s">
        <v>5460</v>
      </c>
      <c r="B3594" s="130" t="s">
        <v>8079</v>
      </c>
      <c r="C3594" s="297" t="s">
        <v>154</v>
      </c>
      <c r="D3594" s="297" t="s">
        <v>5461</v>
      </c>
      <c r="E3594" s="138">
        <v>1900</v>
      </c>
      <c r="F3594" s="130">
        <v>43714510</v>
      </c>
      <c r="G3594" s="297" t="s">
        <v>5466</v>
      </c>
      <c r="H3594" s="297" t="s">
        <v>5467</v>
      </c>
      <c r="I3594" s="297" t="s">
        <v>1305</v>
      </c>
      <c r="J3594" s="297" t="s">
        <v>5467</v>
      </c>
      <c r="K3594" s="292">
        <v>12</v>
      </c>
      <c r="L3594" s="292">
        <v>12</v>
      </c>
      <c r="M3594" s="300">
        <f t="shared" si="62"/>
        <v>22800</v>
      </c>
      <c r="N3594" s="292">
        <v>12</v>
      </c>
      <c r="O3594" s="292">
        <v>12</v>
      </c>
      <c r="P3594" s="300">
        <f t="shared" si="63"/>
        <v>22800</v>
      </c>
      <c r="Q3594" s="292">
        <v>12</v>
      </c>
      <c r="R3594" s="292">
        <v>12</v>
      </c>
    </row>
    <row r="3595" spans="1:18" ht="24" x14ac:dyDescent="0.2">
      <c r="A3595" s="322" t="s">
        <v>5460</v>
      </c>
      <c r="B3595" s="130" t="s">
        <v>8079</v>
      </c>
      <c r="C3595" s="297" t="s">
        <v>154</v>
      </c>
      <c r="D3595" s="297" t="s">
        <v>5461</v>
      </c>
      <c r="E3595" s="138">
        <v>1900</v>
      </c>
      <c r="F3595" s="130">
        <v>46408167</v>
      </c>
      <c r="G3595" s="297" t="s">
        <v>5468</v>
      </c>
      <c r="H3595" s="297" t="s">
        <v>5465</v>
      </c>
      <c r="I3595" s="297" t="s">
        <v>1305</v>
      </c>
      <c r="J3595" s="297" t="s">
        <v>5465</v>
      </c>
      <c r="K3595" s="292">
        <v>12</v>
      </c>
      <c r="L3595" s="292">
        <v>12</v>
      </c>
      <c r="M3595" s="300">
        <f t="shared" si="62"/>
        <v>22800</v>
      </c>
      <c r="N3595" s="292">
        <v>12</v>
      </c>
      <c r="O3595" s="292">
        <v>12</v>
      </c>
      <c r="P3595" s="300">
        <f t="shared" si="63"/>
        <v>22800</v>
      </c>
      <c r="Q3595" s="292">
        <v>12</v>
      </c>
      <c r="R3595" s="292">
        <v>12</v>
      </c>
    </row>
    <row r="3596" spans="1:18" ht="24" x14ac:dyDescent="0.2">
      <c r="A3596" s="322" t="s">
        <v>5460</v>
      </c>
      <c r="B3596" s="130" t="s">
        <v>8079</v>
      </c>
      <c r="C3596" s="297" t="s">
        <v>154</v>
      </c>
      <c r="D3596" s="297" t="s">
        <v>5461</v>
      </c>
      <c r="E3596" s="138">
        <v>1900</v>
      </c>
      <c r="F3596" s="130">
        <v>45669835</v>
      </c>
      <c r="G3596" s="297" t="s">
        <v>5469</v>
      </c>
      <c r="H3596" s="297" t="s">
        <v>5470</v>
      </c>
      <c r="I3596" s="297" t="s">
        <v>1305</v>
      </c>
      <c r="J3596" s="297" t="s">
        <v>5470</v>
      </c>
      <c r="K3596" s="292">
        <v>12</v>
      </c>
      <c r="L3596" s="292">
        <v>12</v>
      </c>
      <c r="M3596" s="300">
        <f t="shared" si="62"/>
        <v>22800</v>
      </c>
      <c r="N3596" s="292">
        <v>12</v>
      </c>
      <c r="O3596" s="292">
        <v>12</v>
      </c>
      <c r="P3596" s="300">
        <f t="shared" si="63"/>
        <v>22800</v>
      </c>
      <c r="Q3596" s="292">
        <v>12</v>
      </c>
      <c r="R3596" s="292">
        <v>12</v>
      </c>
    </row>
    <row r="3597" spans="1:18" ht="24" x14ac:dyDescent="0.2">
      <c r="A3597" s="322" t="s">
        <v>5460</v>
      </c>
      <c r="B3597" s="130" t="s">
        <v>8079</v>
      </c>
      <c r="C3597" s="297" t="s">
        <v>154</v>
      </c>
      <c r="D3597" s="297" t="s">
        <v>5461</v>
      </c>
      <c r="E3597" s="138">
        <v>1900</v>
      </c>
      <c r="F3597" s="130">
        <v>43897870</v>
      </c>
      <c r="G3597" s="297" t="s">
        <v>5471</v>
      </c>
      <c r="H3597" s="297" t="s">
        <v>5470</v>
      </c>
      <c r="I3597" s="297" t="s">
        <v>1305</v>
      </c>
      <c r="J3597" s="297" t="s">
        <v>5470</v>
      </c>
      <c r="K3597" s="292">
        <v>12</v>
      </c>
      <c r="L3597" s="292">
        <v>12</v>
      </c>
      <c r="M3597" s="300">
        <f t="shared" si="62"/>
        <v>22800</v>
      </c>
      <c r="N3597" s="292">
        <v>12</v>
      </c>
      <c r="O3597" s="292">
        <v>12</v>
      </c>
      <c r="P3597" s="300">
        <f t="shared" si="63"/>
        <v>22800</v>
      </c>
      <c r="Q3597" s="292">
        <v>12</v>
      </c>
      <c r="R3597" s="292">
        <v>12</v>
      </c>
    </row>
    <row r="3598" spans="1:18" ht="24" x14ac:dyDescent="0.2">
      <c r="A3598" s="322" t="s">
        <v>5460</v>
      </c>
      <c r="B3598" s="130" t="s">
        <v>8079</v>
      </c>
      <c r="C3598" s="297" t="s">
        <v>154</v>
      </c>
      <c r="D3598" s="297" t="s">
        <v>5461</v>
      </c>
      <c r="E3598" s="138">
        <v>1900</v>
      </c>
      <c r="F3598" s="130">
        <v>47435793</v>
      </c>
      <c r="G3598" s="297" t="s">
        <v>5472</v>
      </c>
      <c r="H3598" s="297" t="s">
        <v>5470</v>
      </c>
      <c r="I3598" s="297" t="s">
        <v>1305</v>
      </c>
      <c r="J3598" s="297" t="s">
        <v>5470</v>
      </c>
      <c r="K3598" s="292">
        <v>12</v>
      </c>
      <c r="L3598" s="292">
        <v>12</v>
      </c>
      <c r="M3598" s="300">
        <f t="shared" si="62"/>
        <v>22800</v>
      </c>
      <c r="N3598" s="292">
        <v>12</v>
      </c>
      <c r="O3598" s="292">
        <v>12</v>
      </c>
      <c r="P3598" s="300">
        <f t="shared" si="63"/>
        <v>22800</v>
      </c>
      <c r="Q3598" s="292">
        <v>12</v>
      </c>
      <c r="R3598" s="292">
        <v>12</v>
      </c>
    </row>
    <row r="3599" spans="1:18" ht="24" x14ac:dyDescent="0.2">
      <c r="A3599" s="322" t="s">
        <v>5460</v>
      </c>
      <c r="B3599" s="130" t="s">
        <v>8079</v>
      </c>
      <c r="C3599" s="297" t="s">
        <v>154</v>
      </c>
      <c r="D3599" s="297" t="s">
        <v>5461</v>
      </c>
      <c r="E3599" s="138">
        <v>1600</v>
      </c>
      <c r="F3599" s="130">
        <v>70508426</v>
      </c>
      <c r="G3599" s="297" t="s">
        <v>5473</v>
      </c>
      <c r="H3599" s="297" t="s">
        <v>5474</v>
      </c>
      <c r="I3599" s="297" t="s">
        <v>1305</v>
      </c>
      <c r="J3599" s="297" t="s">
        <v>5474</v>
      </c>
      <c r="K3599" s="292">
        <v>12</v>
      </c>
      <c r="L3599" s="292">
        <v>12</v>
      </c>
      <c r="M3599" s="300">
        <f t="shared" si="62"/>
        <v>19200</v>
      </c>
      <c r="N3599" s="292">
        <v>12</v>
      </c>
      <c r="O3599" s="292">
        <v>12</v>
      </c>
      <c r="P3599" s="300">
        <f t="shared" si="63"/>
        <v>19200</v>
      </c>
      <c r="Q3599" s="292">
        <v>12</v>
      </c>
      <c r="R3599" s="292">
        <v>12</v>
      </c>
    </row>
    <row r="3600" spans="1:18" ht="24" x14ac:dyDescent="0.2">
      <c r="A3600" s="322" t="s">
        <v>5460</v>
      </c>
      <c r="B3600" s="130" t="s">
        <v>8079</v>
      </c>
      <c r="C3600" s="297" t="s">
        <v>154</v>
      </c>
      <c r="D3600" s="297" t="s">
        <v>5461</v>
      </c>
      <c r="E3600" s="138">
        <v>1300</v>
      </c>
      <c r="F3600" s="130">
        <v>45329910</v>
      </c>
      <c r="G3600" s="297" t="s">
        <v>5475</v>
      </c>
      <c r="H3600" s="297" t="s">
        <v>5476</v>
      </c>
      <c r="I3600" s="297" t="s">
        <v>1305</v>
      </c>
      <c r="J3600" s="297" t="s">
        <v>5476</v>
      </c>
      <c r="K3600" s="292">
        <v>12</v>
      </c>
      <c r="L3600" s="292">
        <v>12</v>
      </c>
      <c r="M3600" s="300">
        <f t="shared" si="62"/>
        <v>15600</v>
      </c>
      <c r="N3600" s="292">
        <v>12</v>
      </c>
      <c r="O3600" s="292">
        <v>12</v>
      </c>
      <c r="P3600" s="300">
        <f t="shared" si="63"/>
        <v>15600</v>
      </c>
      <c r="Q3600" s="292">
        <v>12</v>
      </c>
      <c r="R3600" s="292">
        <v>12</v>
      </c>
    </row>
    <row r="3601" spans="1:18" ht="24" x14ac:dyDescent="0.2">
      <c r="A3601" s="322" t="s">
        <v>5460</v>
      </c>
      <c r="B3601" s="130" t="s">
        <v>8079</v>
      </c>
      <c r="C3601" s="297" t="s">
        <v>154</v>
      </c>
      <c r="D3601" s="297" t="s">
        <v>5461</v>
      </c>
      <c r="E3601" s="138">
        <v>1300</v>
      </c>
      <c r="F3601" s="130">
        <v>40712442</v>
      </c>
      <c r="G3601" s="297" t="s">
        <v>5477</v>
      </c>
      <c r="H3601" s="297" t="s">
        <v>5476</v>
      </c>
      <c r="I3601" s="297" t="s">
        <v>1305</v>
      </c>
      <c r="J3601" s="297" t="s">
        <v>5476</v>
      </c>
      <c r="K3601" s="292">
        <v>12</v>
      </c>
      <c r="L3601" s="292">
        <v>12</v>
      </c>
      <c r="M3601" s="300">
        <f t="shared" si="62"/>
        <v>15600</v>
      </c>
      <c r="N3601" s="292">
        <v>12</v>
      </c>
      <c r="O3601" s="292">
        <v>12</v>
      </c>
      <c r="P3601" s="300">
        <f t="shared" si="63"/>
        <v>15600</v>
      </c>
      <c r="Q3601" s="292">
        <v>12</v>
      </c>
      <c r="R3601" s="292">
        <v>12</v>
      </c>
    </row>
    <row r="3602" spans="1:18" ht="24" x14ac:dyDescent="0.2">
      <c r="A3602" s="322" t="s">
        <v>5460</v>
      </c>
      <c r="B3602" s="130" t="s">
        <v>8079</v>
      </c>
      <c r="C3602" s="297" t="s">
        <v>154</v>
      </c>
      <c r="D3602" s="297" t="s">
        <v>5461</v>
      </c>
      <c r="E3602" s="138">
        <v>1600</v>
      </c>
      <c r="F3602" s="130">
        <v>44771381</v>
      </c>
      <c r="G3602" s="297" t="s">
        <v>5478</v>
      </c>
      <c r="H3602" s="297" t="s">
        <v>5479</v>
      </c>
      <c r="I3602" s="297" t="s">
        <v>1305</v>
      </c>
      <c r="J3602" s="297" t="s">
        <v>5479</v>
      </c>
      <c r="K3602" s="292">
        <v>12</v>
      </c>
      <c r="L3602" s="292">
        <v>12</v>
      </c>
      <c r="M3602" s="300">
        <f t="shared" si="62"/>
        <v>19200</v>
      </c>
      <c r="N3602" s="292">
        <v>12</v>
      </c>
      <c r="O3602" s="292">
        <v>12</v>
      </c>
      <c r="P3602" s="300">
        <f t="shared" si="63"/>
        <v>19200</v>
      </c>
      <c r="Q3602" s="292">
        <v>12</v>
      </c>
      <c r="R3602" s="292">
        <v>12</v>
      </c>
    </row>
    <row r="3603" spans="1:18" ht="24" x14ac:dyDescent="0.2">
      <c r="A3603" s="322" t="s">
        <v>5460</v>
      </c>
      <c r="B3603" s="130" t="s">
        <v>8079</v>
      </c>
      <c r="C3603" s="297" t="s">
        <v>154</v>
      </c>
      <c r="D3603" s="297" t="s">
        <v>5461</v>
      </c>
      <c r="E3603" s="138">
        <v>1600</v>
      </c>
      <c r="F3603" s="130">
        <v>70661691</v>
      </c>
      <c r="G3603" s="297" t="s">
        <v>5480</v>
      </c>
      <c r="H3603" s="297" t="s">
        <v>4525</v>
      </c>
      <c r="I3603" s="297" t="s">
        <v>1305</v>
      </c>
      <c r="J3603" s="297" t="s">
        <v>4525</v>
      </c>
      <c r="K3603" s="292">
        <v>12</v>
      </c>
      <c r="L3603" s="292">
        <v>12</v>
      </c>
      <c r="M3603" s="300">
        <f t="shared" si="62"/>
        <v>19200</v>
      </c>
      <c r="N3603" s="292">
        <v>12</v>
      </c>
      <c r="O3603" s="292">
        <v>12</v>
      </c>
      <c r="P3603" s="300">
        <f t="shared" si="63"/>
        <v>19200</v>
      </c>
      <c r="Q3603" s="292">
        <v>12</v>
      </c>
      <c r="R3603" s="292">
        <v>12</v>
      </c>
    </row>
    <row r="3604" spans="1:18" ht="24" x14ac:dyDescent="0.2">
      <c r="A3604" s="322" t="s">
        <v>5460</v>
      </c>
      <c r="B3604" s="130" t="s">
        <v>8079</v>
      </c>
      <c r="C3604" s="297" t="s">
        <v>154</v>
      </c>
      <c r="D3604" s="297" t="s">
        <v>5461</v>
      </c>
      <c r="E3604" s="138">
        <v>1600</v>
      </c>
      <c r="F3604" s="130">
        <v>42348432</v>
      </c>
      <c r="G3604" s="297" t="s">
        <v>5481</v>
      </c>
      <c r="H3604" s="297" t="s">
        <v>5479</v>
      </c>
      <c r="I3604" s="297" t="s">
        <v>1305</v>
      </c>
      <c r="J3604" s="297" t="s">
        <v>5479</v>
      </c>
      <c r="K3604" s="292">
        <v>12</v>
      </c>
      <c r="L3604" s="292">
        <v>12</v>
      </c>
      <c r="M3604" s="300">
        <f t="shared" si="62"/>
        <v>19200</v>
      </c>
      <c r="N3604" s="292">
        <v>12</v>
      </c>
      <c r="O3604" s="292">
        <v>12</v>
      </c>
      <c r="P3604" s="300">
        <f t="shared" si="63"/>
        <v>19200</v>
      </c>
      <c r="Q3604" s="292">
        <v>12</v>
      </c>
      <c r="R3604" s="292">
        <v>12</v>
      </c>
    </row>
    <row r="3605" spans="1:18" ht="24" x14ac:dyDescent="0.2">
      <c r="A3605" s="322" t="s">
        <v>5460</v>
      </c>
      <c r="B3605" s="130" t="s">
        <v>8079</v>
      </c>
      <c r="C3605" s="297" t="s">
        <v>154</v>
      </c>
      <c r="D3605" s="297" t="s">
        <v>5461</v>
      </c>
      <c r="E3605" s="138">
        <v>1400</v>
      </c>
      <c r="F3605" s="130">
        <v>72038205</v>
      </c>
      <c r="G3605" s="297" t="s">
        <v>5482</v>
      </c>
      <c r="H3605" s="297" t="s">
        <v>5483</v>
      </c>
      <c r="I3605" s="297" t="s">
        <v>1305</v>
      </c>
      <c r="J3605" s="297" t="s">
        <v>5483</v>
      </c>
      <c r="K3605" s="292">
        <v>12</v>
      </c>
      <c r="L3605" s="292">
        <v>12</v>
      </c>
      <c r="M3605" s="300">
        <f t="shared" si="62"/>
        <v>16800</v>
      </c>
      <c r="N3605" s="292">
        <v>12</v>
      </c>
      <c r="O3605" s="292">
        <v>12</v>
      </c>
      <c r="P3605" s="300">
        <f t="shared" si="63"/>
        <v>16800</v>
      </c>
      <c r="Q3605" s="292">
        <v>12</v>
      </c>
      <c r="R3605" s="292">
        <v>12</v>
      </c>
    </row>
    <row r="3606" spans="1:18" ht="24" x14ac:dyDescent="0.2">
      <c r="A3606" s="322" t="s">
        <v>5460</v>
      </c>
      <c r="B3606" s="130" t="s">
        <v>8079</v>
      </c>
      <c r="C3606" s="297" t="s">
        <v>154</v>
      </c>
      <c r="D3606" s="297" t="s">
        <v>5461</v>
      </c>
      <c r="E3606" s="138">
        <v>4500</v>
      </c>
      <c r="F3606" s="130">
        <v>42183278</v>
      </c>
      <c r="G3606" s="297" t="s">
        <v>5484</v>
      </c>
      <c r="H3606" s="297" t="s">
        <v>5485</v>
      </c>
      <c r="I3606" s="297" t="s">
        <v>1305</v>
      </c>
      <c r="J3606" s="297" t="s">
        <v>5485</v>
      </c>
      <c r="K3606" s="292">
        <v>12</v>
      </c>
      <c r="L3606" s="292">
        <v>12</v>
      </c>
      <c r="M3606" s="300">
        <f t="shared" si="62"/>
        <v>54000</v>
      </c>
      <c r="N3606" s="292">
        <v>12</v>
      </c>
      <c r="O3606" s="292">
        <v>12</v>
      </c>
      <c r="P3606" s="300">
        <f t="shared" si="63"/>
        <v>54000</v>
      </c>
      <c r="Q3606" s="292">
        <v>12</v>
      </c>
      <c r="R3606" s="292">
        <v>12</v>
      </c>
    </row>
    <row r="3607" spans="1:18" ht="24" x14ac:dyDescent="0.2">
      <c r="A3607" s="322" t="s">
        <v>5460</v>
      </c>
      <c r="B3607" s="295" t="s">
        <v>8075</v>
      </c>
      <c r="C3607" s="297" t="s">
        <v>154</v>
      </c>
      <c r="D3607" s="297" t="s">
        <v>5461</v>
      </c>
      <c r="E3607" s="138">
        <v>1600</v>
      </c>
      <c r="F3607" s="130">
        <v>43210561</v>
      </c>
      <c r="G3607" s="297" t="s">
        <v>5486</v>
      </c>
      <c r="H3607" s="297" t="s">
        <v>5465</v>
      </c>
      <c r="I3607" s="297" t="s">
        <v>1305</v>
      </c>
      <c r="J3607" s="297" t="s">
        <v>5465</v>
      </c>
      <c r="K3607" s="292">
        <v>12</v>
      </c>
      <c r="L3607" s="292">
        <v>12</v>
      </c>
      <c r="M3607" s="300">
        <f t="shared" si="62"/>
        <v>19200</v>
      </c>
      <c r="N3607" s="292">
        <v>12</v>
      </c>
      <c r="O3607" s="292">
        <v>12</v>
      </c>
      <c r="P3607" s="300">
        <f t="shared" si="63"/>
        <v>19200</v>
      </c>
      <c r="Q3607" s="292">
        <v>12</v>
      </c>
      <c r="R3607" s="292">
        <v>12</v>
      </c>
    </row>
    <row r="3608" spans="1:18" ht="24" x14ac:dyDescent="0.2">
      <c r="A3608" s="322" t="s">
        <v>5460</v>
      </c>
      <c r="B3608" s="295" t="s">
        <v>8075</v>
      </c>
      <c r="C3608" s="297" t="s">
        <v>154</v>
      </c>
      <c r="D3608" s="297" t="s">
        <v>5461</v>
      </c>
      <c r="E3608" s="138">
        <v>1400</v>
      </c>
      <c r="F3608" s="130">
        <v>70669804</v>
      </c>
      <c r="G3608" s="297" t="s">
        <v>5487</v>
      </c>
      <c r="H3608" s="297" t="s">
        <v>5488</v>
      </c>
      <c r="I3608" s="297" t="s">
        <v>1305</v>
      </c>
      <c r="J3608" s="297" t="s">
        <v>5488</v>
      </c>
      <c r="K3608" s="292">
        <v>12</v>
      </c>
      <c r="L3608" s="292">
        <v>12</v>
      </c>
      <c r="M3608" s="300">
        <f t="shared" si="62"/>
        <v>16800</v>
      </c>
      <c r="N3608" s="292">
        <v>12</v>
      </c>
      <c r="O3608" s="292">
        <v>12</v>
      </c>
      <c r="P3608" s="300">
        <f t="shared" si="63"/>
        <v>16800</v>
      </c>
      <c r="Q3608" s="292">
        <v>12</v>
      </c>
      <c r="R3608" s="292">
        <v>12</v>
      </c>
    </row>
    <row r="3609" spans="1:18" ht="24" x14ac:dyDescent="0.2">
      <c r="A3609" s="322" t="s">
        <v>5460</v>
      </c>
      <c r="B3609" s="295" t="s">
        <v>8075</v>
      </c>
      <c r="C3609" s="297" t="s">
        <v>154</v>
      </c>
      <c r="D3609" s="297" t="s">
        <v>5461</v>
      </c>
      <c r="E3609" s="138">
        <v>1300</v>
      </c>
      <c r="F3609" s="130">
        <v>47076148</v>
      </c>
      <c r="G3609" s="297" t="s">
        <v>5489</v>
      </c>
      <c r="H3609" s="297" t="s">
        <v>5474</v>
      </c>
      <c r="I3609" s="297" t="s">
        <v>1305</v>
      </c>
      <c r="J3609" s="297" t="s">
        <v>5474</v>
      </c>
      <c r="K3609" s="292">
        <v>12</v>
      </c>
      <c r="L3609" s="292">
        <v>12</v>
      </c>
      <c r="M3609" s="300">
        <f t="shared" si="62"/>
        <v>15600</v>
      </c>
      <c r="N3609" s="292">
        <v>12</v>
      </c>
      <c r="O3609" s="292">
        <v>12</v>
      </c>
      <c r="P3609" s="300">
        <f t="shared" si="63"/>
        <v>15600</v>
      </c>
      <c r="Q3609" s="292">
        <v>12</v>
      </c>
      <c r="R3609" s="292">
        <v>12</v>
      </c>
    </row>
    <row r="3610" spans="1:18" ht="24" x14ac:dyDescent="0.2">
      <c r="A3610" s="322" t="s">
        <v>5460</v>
      </c>
      <c r="B3610" s="295" t="s">
        <v>8075</v>
      </c>
      <c r="C3610" s="297" t="s">
        <v>154</v>
      </c>
      <c r="D3610" s="297" t="s">
        <v>5461</v>
      </c>
      <c r="E3610" s="138">
        <v>1300</v>
      </c>
      <c r="F3610" s="130">
        <v>41148523</v>
      </c>
      <c r="G3610" s="297" t="s">
        <v>5490</v>
      </c>
      <c r="H3610" s="297" t="s">
        <v>5474</v>
      </c>
      <c r="I3610" s="297" t="s">
        <v>1305</v>
      </c>
      <c r="J3610" s="297" t="s">
        <v>5474</v>
      </c>
      <c r="K3610" s="292">
        <v>12</v>
      </c>
      <c r="L3610" s="292">
        <v>12</v>
      </c>
      <c r="M3610" s="300">
        <f t="shared" si="62"/>
        <v>15600</v>
      </c>
      <c r="N3610" s="292">
        <v>12</v>
      </c>
      <c r="O3610" s="292">
        <v>12</v>
      </c>
      <c r="P3610" s="300">
        <f t="shared" si="63"/>
        <v>15600</v>
      </c>
      <c r="Q3610" s="292">
        <v>12</v>
      </c>
      <c r="R3610" s="292">
        <v>12</v>
      </c>
    </row>
    <row r="3611" spans="1:18" ht="24" x14ac:dyDescent="0.2">
      <c r="A3611" s="322" t="s">
        <v>5460</v>
      </c>
      <c r="B3611" s="130" t="s">
        <v>8078</v>
      </c>
      <c r="C3611" s="297" t="s">
        <v>154</v>
      </c>
      <c r="D3611" s="297" t="s">
        <v>5461</v>
      </c>
      <c r="E3611" s="138">
        <v>1250</v>
      </c>
      <c r="F3611" s="130">
        <v>31127791</v>
      </c>
      <c r="G3611" s="297" t="s">
        <v>5491</v>
      </c>
      <c r="H3611" s="297" t="s">
        <v>5492</v>
      </c>
      <c r="I3611" s="297" t="s">
        <v>1305</v>
      </c>
      <c r="J3611" s="297" t="s">
        <v>5492</v>
      </c>
      <c r="K3611" s="292">
        <v>12</v>
      </c>
      <c r="L3611" s="292">
        <v>12</v>
      </c>
      <c r="M3611" s="300">
        <f t="shared" si="62"/>
        <v>15000</v>
      </c>
      <c r="N3611" s="292">
        <v>12</v>
      </c>
      <c r="O3611" s="292">
        <v>12</v>
      </c>
      <c r="P3611" s="300">
        <f t="shared" si="63"/>
        <v>15000</v>
      </c>
      <c r="Q3611" s="292">
        <v>12</v>
      </c>
      <c r="R3611" s="292">
        <v>12</v>
      </c>
    </row>
    <row r="3612" spans="1:18" ht="24" x14ac:dyDescent="0.2">
      <c r="A3612" s="322" t="s">
        <v>5460</v>
      </c>
      <c r="B3612" s="130" t="s">
        <v>8078</v>
      </c>
      <c r="C3612" s="297" t="s">
        <v>154</v>
      </c>
      <c r="D3612" s="297" t="s">
        <v>5461</v>
      </c>
      <c r="E3612" s="138">
        <v>1250</v>
      </c>
      <c r="F3612" s="130">
        <v>31169528</v>
      </c>
      <c r="G3612" s="297" t="s">
        <v>5493</v>
      </c>
      <c r="H3612" s="297" t="s">
        <v>5492</v>
      </c>
      <c r="I3612" s="297" t="s">
        <v>1305</v>
      </c>
      <c r="J3612" s="297" t="s">
        <v>5492</v>
      </c>
      <c r="K3612" s="292">
        <v>12</v>
      </c>
      <c r="L3612" s="292">
        <v>12</v>
      </c>
      <c r="M3612" s="300">
        <f t="shared" si="62"/>
        <v>15000</v>
      </c>
      <c r="N3612" s="292">
        <v>12</v>
      </c>
      <c r="O3612" s="292">
        <v>12</v>
      </c>
      <c r="P3612" s="300">
        <f t="shared" si="63"/>
        <v>15000</v>
      </c>
      <c r="Q3612" s="292">
        <v>12</v>
      </c>
      <c r="R3612" s="292">
        <v>12</v>
      </c>
    </row>
    <row r="3613" spans="1:18" ht="24" x14ac:dyDescent="0.2">
      <c r="A3613" s="322" t="s">
        <v>5460</v>
      </c>
      <c r="B3613" s="130" t="s">
        <v>8078</v>
      </c>
      <c r="C3613" s="297" t="s">
        <v>154</v>
      </c>
      <c r="D3613" s="297" t="s">
        <v>5461</v>
      </c>
      <c r="E3613" s="138">
        <v>1250</v>
      </c>
      <c r="F3613" s="130">
        <v>74301061</v>
      </c>
      <c r="G3613" s="297" t="s">
        <v>5494</v>
      </c>
      <c r="H3613" s="297" t="s">
        <v>5492</v>
      </c>
      <c r="I3613" s="297" t="s">
        <v>1305</v>
      </c>
      <c r="J3613" s="297" t="s">
        <v>5492</v>
      </c>
      <c r="K3613" s="292">
        <v>12</v>
      </c>
      <c r="L3613" s="292">
        <v>12</v>
      </c>
      <c r="M3613" s="300">
        <f t="shared" si="62"/>
        <v>15000</v>
      </c>
      <c r="N3613" s="292">
        <v>12</v>
      </c>
      <c r="O3613" s="292">
        <v>12</v>
      </c>
      <c r="P3613" s="300">
        <f t="shared" si="63"/>
        <v>15000</v>
      </c>
      <c r="Q3613" s="292">
        <v>12</v>
      </c>
      <c r="R3613" s="292">
        <v>12</v>
      </c>
    </row>
    <row r="3614" spans="1:18" ht="24" x14ac:dyDescent="0.2">
      <c r="A3614" s="322" t="s">
        <v>5460</v>
      </c>
      <c r="B3614" s="130" t="s">
        <v>8078</v>
      </c>
      <c r="C3614" s="297" t="s">
        <v>154</v>
      </c>
      <c r="D3614" s="297" t="s">
        <v>5461</v>
      </c>
      <c r="E3614" s="138">
        <v>1250</v>
      </c>
      <c r="F3614" s="130">
        <v>43599394</v>
      </c>
      <c r="G3614" s="297" t="s">
        <v>5495</v>
      </c>
      <c r="H3614" s="297" t="s">
        <v>5492</v>
      </c>
      <c r="I3614" s="297" t="s">
        <v>1305</v>
      </c>
      <c r="J3614" s="297" t="s">
        <v>5492</v>
      </c>
      <c r="K3614" s="292">
        <v>12</v>
      </c>
      <c r="L3614" s="292">
        <v>12</v>
      </c>
      <c r="M3614" s="300">
        <f t="shared" si="62"/>
        <v>15000</v>
      </c>
      <c r="N3614" s="292">
        <v>12</v>
      </c>
      <c r="O3614" s="292">
        <v>12</v>
      </c>
      <c r="P3614" s="300">
        <f t="shared" si="63"/>
        <v>15000</v>
      </c>
      <c r="Q3614" s="292">
        <v>12</v>
      </c>
      <c r="R3614" s="292">
        <v>12</v>
      </c>
    </row>
    <row r="3615" spans="1:18" ht="24" x14ac:dyDescent="0.2">
      <c r="A3615" s="322" t="s">
        <v>5460</v>
      </c>
      <c r="B3615" s="130" t="s">
        <v>8078</v>
      </c>
      <c r="C3615" s="297" t="s">
        <v>154</v>
      </c>
      <c r="D3615" s="297" t="s">
        <v>5461</v>
      </c>
      <c r="E3615" s="138">
        <v>1250</v>
      </c>
      <c r="F3615" s="130">
        <v>73760854</v>
      </c>
      <c r="G3615" s="297" t="s">
        <v>5496</v>
      </c>
      <c r="H3615" s="297" t="s">
        <v>5492</v>
      </c>
      <c r="I3615" s="297" t="s">
        <v>1305</v>
      </c>
      <c r="J3615" s="297" t="s">
        <v>5492</v>
      </c>
      <c r="K3615" s="292">
        <v>12</v>
      </c>
      <c r="L3615" s="292">
        <v>12</v>
      </c>
      <c r="M3615" s="300">
        <f t="shared" si="62"/>
        <v>15000</v>
      </c>
      <c r="N3615" s="292">
        <v>12</v>
      </c>
      <c r="O3615" s="292">
        <v>12</v>
      </c>
      <c r="P3615" s="300">
        <f t="shared" si="63"/>
        <v>15000</v>
      </c>
      <c r="Q3615" s="292">
        <v>12</v>
      </c>
      <c r="R3615" s="292">
        <v>12</v>
      </c>
    </row>
    <row r="3616" spans="1:18" ht="24" x14ac:dyDescent="0.2">
      <c r="A3616" s="322" t="s">
        <v>5460</v>
      </c>
      <c r="B3616" s="130" t="s">
        <v>8078</v>
      </c>
      <c r="C3616" s="297" t="s">
        <v>154</v>
      </c>
      <c r="D3616" s="297" t="s">
        <v>5461</v>
      </c>
      <c r="E3616" s="138">
        <v>1250</v>
      </c>
      <c r="F3616" s="130">
        <v>62130676</v>
      </c>
      <c r="G3616" s="297" t="s">
        <v>5497</v>
      </c>
      <c r="H3616" s="297" t="s">
        <v>5492</v>
      </c>
      <c r="I3616" s="297" t="s">
        <v>1305</v>
      </c>
      <c r="J3616" s="297" t="s">
        <v>5492</v>
      </c>
      <c r="K3616" s="292">
        <v>12</v>
      </c>
      <c r="L3616" s="292">
        <v>12</v>
      </c>
      <c r="M3616" s="300">
        <f t="shared" si="62"/>
        <v>15000</v>
      </c>
      <c r="N3616" s="292">
        <v>12</v>
      </c>
      <c r="O3616" s="292">
        <v>12</v>
      </c>
      <c r="P3616" s="300">
        <f t="shared" si="63"/>
        <v>15000</v>
      </c>
      <c r="Q3616" s="292">
        <v>12</v>
      </c>
      <c r="R3616" s="292">
        <v>12</v>
      </c>
    </row>
    <row r="3617" spans="1:18" ht="24" x14ac:dyDescent="0.2">
      <c r="A3617" s="322" t="s">
        <v>5460</v>
      </c>
      <c r="B3617" s="130" t="s">
        <v>8078</v>
      </c>
      <c r="C3617" s="297" t="s">
        <v>154</v>
      </c>
      <c r="D3617" s="297" t="s">
        <v>5461</v>
      </c>
      <c r="E3617" s="138">
        <v>1250</v>
      </c>
      <c r="F3617" s="130">
        <v>70616732</v>
      </c>
      <c r="G3617" s="297" t="s">
        <v>5498</v>
      </c>
      <c r="H3617" s="297" t="s">
        <v>5492</v>
      </c>
      <c r="I3617" s="297" t="s">
        <v>1305</v>
      </c>
      <c r="J3617" s="297" t="s">
        <v>5492</v>
      </c>
      <c r="K3617" s="292">
        <v>12</v>
      </c>
      <c r="L3617" s="292">
        <v>12</v>
      </c>
      <c r="M3617" s="300">
        <f t="shared" si="62"/>
        <v>15000</v>
      </c>
      <c r="N3617" s="292">
        <v>12</v>
      </c>
      <c r="O3617" s="292">
        <v>12</v>
      </c>
      <c r="P3617" s="300">
        <f t="shared" si="63"/>
        <v>15000</v>
      </c>
      <c r="Q3617" s="292">
        <v>12</v>
      </c>
      <c r="R3617" s="292">
        <v>12</v>
      </c>
    </row>
    <row r="3618" spans="1:18" ht="24" x14ac:dyDescent="0.2">
      <c r="A3618" s="322" t="s">
        <v>5460</v>
      </c>
      <c r="B3618" s="130" t="s">
        <v>8078</v>
      </c>
      <c r="C3618" s="297" t="s">
        <v>154</v>
      </c>
      <c r="D3618" s="297" t="s">
        <v>5461</v>
      </c>
      <c r="E3618" s="138">
        <v>1250</v>
      </c>
      <c r="F3618" s="130">
        <v>41240816</v>
      </c>
      <c r="G3618" s="297" t="s">
        <v>5499</v>
      </c>
      <c r="H3618" s="297" t="s">
        <v>5492</v>
      </c>
      <c r="I3618" s="297" t="s">
        <v>1305</v>
      </c>
      <c r="J3618" s="297" t="s">
        <v>5492</v>
      </c>
      <c r="K3618" s="292">
        <v>12</v>
      </c>
      <c r="L3618" s="292">
        <v>12</v>
      </c>
      <c r="M3618" s="300">
        <f t="shared" si="62"/>
        <v>15000</v>
      </c>
      <c r="N3618" s="292">
        <v>12</v>
      </c>
      <c r="O3618" s="292">
        <v>12</v>
      </c>
      <c r="P3618" s="300">
        <f t="shared" si="63"/>
        <v>15000</v>
      </c>
      <c r="Q3618" s="292">
        <v>12</v>
      </c>
      <c r="R3618" s="292">
        <v>12</v>
      </c>
    </row>
    <row r="3619" spans="1:18" ht="24" x14ac:dyDescent="0.2">
      <c r="A3619" s="322" t="s">
        <v>5460</v>
      </c>
      <c r="B3619" s="130" t="s">
        <v>8078</v>
      </c>
      <c r="C3619" s="297" t="s">
        <v>154</v>
      </c>
      <c r="D3619" s="297" t="s">
        <v>5461</v>
      </c>
      <c r="E3619" s="138">
        <v>1250</v>
      </c>
      <c r="F3619" s="130">
        <v>40692583</v>
      </c>
      <c r="G3619" s="297" t="s">
        <v>5500</v>
      </c>
      <c r="H3619" s="297" t="s">
        <v>5492</v>
      </c>
      <c r="I3619" s="297" t="s">
        <v>1305</v>
      </c>
      <c r="J3619" s="297" t="s">
        <v>5492</v>
      </c>
      <c r="K3619" s="292">
        <v>12</v>
      </c>
      <c r="L3619" s="292">
        <v>12</v>
      </c>
      <c r="M3619" s="300">
        <f t="shared" si="62"/>
        <v>15000</v>
      </c>
      <c r="N3619" s="292">
        <v>12</v>
      </c>
      <c r="O3619" s="292">
        <v>12</v>
      </c>
      <c r="P3619" s="300">
        <f t="shared" si="63"/>
        <v>15000</v>
      </c>
      <c r="Q3619" s="292">
        <v>12</v>
      </c>
      <c r="R3619" s="292">
        <v>12</v>
      </c>
    </row>
    <row r="3620" spans="1:18" ht="24" x14ac:dyDescent="0.2">
      <c r="A3620" s="322" t="s">
        <v>5460</v>
      </c>
      <c r="B3620" s="130" t="s">
        <v>8078</v>
      </c>
      <c r="C3620" s="297" t="s">
        <v>154</v>
      </c>
      <c r="D3620" s="297" t="s">
        <v>5461</v>
      </c>
      <c r="E3620" s="138">
        <v>1400</v>
      </c>
      <c r="F3620" s="130">
        <v>47584657</v>
      </c>
      <c r="G3620" s="297" t="s">
        <v>5501</v>
      </c>
      <c r="H3620" s="297" t="s">
        <v>5502</v>
      </c>
      <c r="I3620" s="297" t="s">
        <v>1305</v>
      </c>
      <c r="J3620" s="297" t="s">
        <v>5502</v>
      </c>
      <c r="K3620" s="292">
        <v>12</v>
      </c>
      <c r="L3620" s="292">
        <v>12</v>
      </c>
      <c r="M3620" s="300">
        <f t="shared" si="62"/>
        <v>16800</v>
      </c>
      <c r="N3620" s="292">
        <v>12</v>
      </c>
      <c r="O3620" s="292">
        <v>12</v>
      </c>
      <c r="P3620" s="300">
        <f t="shared" si="63"/>
        <v>16800</v>
      </c>
      <c r="Q3620" s="292">
        <v>12</v>
      </c>
      <c r="R3620" s="292">
        <v>12</v>
      </c>
    </row>
    <row r="3621" spans="1:18" ht="24" x14ac:dyDescent="0.2">
      <c r="A3621" s="322" t="s">
        <v>5460</v>
      </c>
      <c r="B3621" s="130" t="s">
        <v>8078</v>
      </c>
      <c r="C3621" s="297" t="s">
        <v>154</v>
      </c>
      <c r="D3621" s="297" t="s">
        <v>5461</v>
      </c>
      <c r="E3621" s="138">
        <v>1300</v>
      </c>
      <c r="F3621" s="130">
        <v>42843831</v>
      </c>
      <c r="G3621" s="297" t="s">
        <v>5503</v>
      </c>
      <c r="H3621" s="297" t="s">
        <v>5476</v>
      </c>
      <c r="I3621" s="297" t="s">
        <v>1305</v>
      </c>
      <c r="J3621" s="297" t="s">
        <v>5476</v>
      </c>
      <c r="K3621" s="292">
        <v>12</v>
      </c>
      <c r="L3621" s="292">
        <v>12</v>
      </c>
      <c r="M3621" s="300">
        <f t="shared" si="62"/>
        <v>15600</v>
      </c>
      <c r="N3621" s="292">
        <v>12</v>
      </c>
      <c r="O3621" s="292">
        <v>12</v>
      </c>
      <c r="P3621" s="300">
        <f t="shared" si="63"/>
        <v>15600</v>
      </c>
      <c r="Q3621" s="292">
        <v>12</v>
      </c>
      <c r="R3621" s="292">
        <v>12</v>
      </c>
    </row>
    <row r="3622" spans="1:18" ht="24" x14ac:dyDescent="0.2">
      <c r="A3622" s="322" t="s">
        <v>5460</v>
      </c>
      <c r="B3622" s="130" t="s">
        <v>8078</v>
      </c>
      <c r="C3622" s="297" t="s">
        <v>154</v>
      </c>
      <c r="D3622" s="297" t="s">
        <v>5461</v>
      </c>
      <c r="E3622" s="138">
        <v>1300</v>
      </c>
      <c r="F3622" s="130">
        <v>46334680</v>
      </c>
      <c r="G3622" s="297" t="s">
        <v>5504</v>
      </c>
      <c r="H3622" s="297" t="s">
        <v>5476</v>
      </c>
      <c r="I3622" s="297" t="s">
        <v>1305</v>
      </c>
      <c r="J3622" s="297" t="s">
        <v>5476</v>
      </c>
      <c r="K3622" s="292">
        <v>12</v>
      </c>
      <c r="L3622" s="292">
        <v>12</v>
      </c>
      <c r="M3622" s="300">
        <f t="shared" si="62"/>
        <v>15600</v>
      </c>
      <c r="N3622" s="292">
        <v>12</v>
      </c>
      <c r="O3622" s="292">
        <v>12</v>
      </c>
      <c r="P3622" s="300">
        <f t="shared" si="63"/>
        <v>15600</v>
      </c>
      <c r="Q3622" s="292">
        <v>12</v>
      </c>
      <c r="R3622" s="292">
        <v>12</v>
      </c>
    </row>
    <row r="3623" spans="1:18" ht="24" x14ac:dyDescent="0.2">
      <c r="A3623" s="322" t="s">
        <v>5460</v>
      </c>
      <c r="B3623" s="130" t="s">
        <v>8078</v>
      </c>
      <c r="C3623" s="297" t="s">
        <v>154</v>
      </c>
      <c r="D3623" s="297" t="s">
        <v>5461</v>
      </c>
      <c r="E3623" s="138">
        <v>1300</v>
      </c>
      <c r="F3623" s="130">
        <v>41432281</v>
      </c>
      <c r="G3623" s="297" t="s">
        <v>5505</v>
      </c>
      <c r="H3623" s="297" t="s">
        <v>5506</v>
      </c>
      <c r="I3623" s="297" t="s">
        <v>1305</v>
      </c>
      <c r="J3623" s="297" t="s">
        <v>5506</v>
      </c>
      <c r="K3623" s="292">
        <v>12</v>
      </c>
      <c r="L3623" s="292">
        <v>12</v>
      </c>
      <c r="M3623" s="300">
        <f t="shared" si="62"/>
        <v>15600</v>
      </c>
      <c r="N3623" s="292">
        <v>12</v>
      </c>
      <c r="O3623" s="292">
        <v>12</v>
      </c>
      <c r="P3623" s="300">
        <f t="shared" si="63"/>
        <v>15600</v>
      </c>
      <c r="Q3623" s="292">
        <v>12</v>
      </c>
      <c r="R3623" s="292">
        <v>12</v>
      </c>
    </row>
    <row r="3624" spans="1:18" ht="24" x14ac:dyDescent="0.2">
      <c r="A3624" s="322" t="s">
        <v>5460</v>
      </c>
      <c r="B3624" s="130" t="s">
        <v>8078</v>
      </c>
      <c r="C3624" s="297" t="s">
        <v>154</v>
      </c>
      <c r="D3624" s="297" t="s">
        <v>5461</v>
      </c>
      <c r="E3624" s="138">
        <v>1700</v>
      </c>
      <c r="F3624" s="130">
        <v>46675533</v>
      </c>
      <c r="G3624" s="297" t="s">
        <v>5507</v>
      </c>
      <c r="H3624" s="297" t="s">
        <v>4525</v>
      </c>
      <c r="I3624" s="297" t="s">
        <v>1305</v>
      </c>
      <c r="J3624" s="297" t="s">
        <v>4525</v>
      </c>
      <c r="K3624" s="292">
        <v>12</v>
      </c>
      <c r="L3624" s="292">
        <v>12</v>
      </c>
      <c r="M3624" s="300">
        <f t="shared" si="62"/>
        <v>20400</v>
      </c>
      <c r="N3624" s="292">
        <v>12</v>
      </c>
      <c r="O3624" s="292">
        <v>12</v>
      </c>
      <c r="P3624" s="300">
        <f t="shared" si="63"/>
        <v>20400</v>
      </c>
      <c r="Q3624" s="292">
        <v>12</v>
      </c>
      <c r="R3624" s="292">
        <v>12</v>
      </c>
    </row>
    <row r="3625" spans="1:18" ht="24" x14ac:dyDescent="0.2">
      <c r="A3625" s="322" t="s">
        <v>5460</v>
      </c>
      <c r="B3625" s="130" t="s">
        <v>8078</v>
      </c>
      <c r="C3625" s="297" t="s">
        <v>154</v>
      </c>
      <c r="D3625" s="297" t="s">
        <v>5461</v>
      </c>
      <c r="E3625" s="138">
        <v>1500</v>
      </c>
      <c r="F3625" s="130">
        <v>73441257</v>
      </c>
      <c r="G3625" s="297" t="s">
        <v>5508</v>
      </c>
      <c r="H3625" s="297" t="s">
        <v>5509</v>
      </c>
      <c r="I3625" s="297" t="s">
        <v>1305</v>
      </c>
      <c r="J3625" s="297" t="s">
        <v>5509</v>
      </c>
      <c r="K3625" s="292">
        <v>12</v>
      </c>
      <c r="L3625" s="292">
        <v>12</v>
      </c>
      <c r="M3625" s="300">
        <f t="shared" si="62"/>
        <v>18000</v>
      </c>
      <c r="N3625" s="292">
        <v>12</v>
      </c>
      <c r="O3625" s="292">
        <v>12</v>
      </c>
      <c r="P3625" s="300">
        <f t="shared" si="63"/>
        <v>18000</v>
      </c>
      <c r="Q3625" s="292">
        <v>12</v>
      </c>
      <c r="R3625" s="292">
        <v>12</v>
      </c>
    </row>
    <row r="3626" spans="1:18" ht="24" x14ac:dyDescent="0.2">
      <c r="A3626" s="322" t="s">
        <v>5460</v>
      </c>
      <c r="B3626" s="130" t="s">
        <v>8078</v>
      </c>
      <c r="C3626" s="297" t="s">
        <v>154</v>
      </c>
      <c r="D3626" s="297" t="s">
        <v>5461</v>
      </c>
      <c r="E3626" s="138">
        <v>1600</v>
      </c>
      <c r="F3626" s="130">
        <v>42173524</v>
      </c>
      <c r="G3626" s="297" t="s">
        <v>5510</v>
      </c>
      <c r="H3626" s="297" t="s">
        <v>4525</v>
      </c>
      <c r="I3626" s="297" t="s">
        <v>1305</v>
      </c>
      <c r="J3626" s="297" t="s">
        <v>4525</v>
      </c>
      <c r="K3626" s="292">
        <v>12</v>
      </c>
      <c r="L3626" s="292">
        <v>12</v>
      </c>
      <c r="M3626" s="300">
        <f t="shared" si="62"/>
        <v>19200</v>
      </c>
      <c r="N3626" s="292">
        <v>12</v>
      </c>
      <c r="O3626" s="292">
        <v>12</v>
      </c>
      <c r="P3626" s="300">
        <f t="shared" si="63"/>
        <v>19200</v>
      </c>
      <c r="Q3626" s="292">
        <v>12</v>
      </c>
      <c r="R3626" s="292">
        <v>12</v>
      </c>
    </row>
    <row r="3627" spans="1:18" ht="24" x14ac:dyDescent="0.2">
      <c r="A3627" s="322" t="s">
        <v>5460</v>
      </c>
      <c r="B3627" s="130" t="s">
        <v>8078</v>
      </c>
      <c r="C3627" s="297" t="s">
        <v>154</v>
      </c>
      <c r="D3627" s="297" t="s">
        <v>5461</v>
      </c>
      <c r="E3627" s="138">
        <v>1600</v>
      </c>
      <c r="F3627" s="130">
        <v>44378140</v>
      </c>
      <c r="G3627" s="297" t="s">
        <v>5511</v>
      </c>
      <c r="H3627" s="297" t="s">
        <v>4525</v>
      </c>
      <c r="I3627" s="297" t="s">
        <v>1305</v>
      </c>
      <c r="J3627" s="297" t="s">
        <v>4525</v>
      </c>
      <c r="K3627" s="292">
        <v>12</v>
      </c>
      <c r="L3627" s="292">
        <v>12</v>
      </c>
      <c r="M3627" s="300">
        <f t="shared" si="62"/>
        <v>19200</v>
      </c>
      <c r="N3627" s="292">
        <v>12</v>
      </c>
      <c r="O3627" s="292">
        <v>12</v>
      </c>
      <c r="P3627" s="300">
        <f t="shared" si="63"/>
        <v>19200</v>
      </c>
      <c r="Q3627" s="292">
        <v>12</v>
      </c>
      <c r="R3627" s="292">
        <v>12</v>
      </c>
    </row>
    <row r="3628" spans="1:18" ht="24" x14ac:dyDescent="0.2">
      <c r="A3628" s="322" t="s">
        <v>5460</v>
      </c>
      <c r="B3628" s="130" t="s">
        <v>8078</v>
      </c>
      <c r="C3628" s="297" t="s">
        <v>154</v>
      </c>
      <c r="D3628" s="297" t="s">
        <v>5461</v>
      </c>
      <c r="E3628" s="138">
        <v>1700</v>
      </c>
      <c r="F3628" s="130">
        <v>76079106</v>
      </c>
      <c r="G3628" s="297" t="s">
        <v>5512</v>
      </c>
      <c r="H3628" s="297" t="s">
        <v>4525</v>
      </c>
      <c r="I3628" s="297" t="s">
        <v>1305</v>
      </c>
      <c r="J3628" s="297" t="s">
        <v>4525</v>
      </c>
      <c r="K3628" s="292">
        <v>12</v>
      </c>
      <c r="L3628" s="292">
        <v>12</v>
      </c>
      <c r="M3628" s="300">
        <f t="shared" si="62"/>
        <v>20400</v>
      </c>
      <c r="N3628" s="292">
        <v>12</v>
      </c>
      <c r="O3628" s="292">
        <v>12</v>
      </c>
      <c r="P3628" s="300">
        <f t="shared" si="63"/>
        <v>20400</v>
      </c>
      <c r="Q3628" s="292">
        <v>12</v>
      </c>
      <c r="R3628" s="292">
        <v>12</v>
      </c>
    </row>
    <row r="3629" spans="1:18" ht="24" x14ac:dyDescent="0.2">
      <c r="A3629" s="322" t="s">
        <v>5460</v>
      </c>
      <c r="B3629" s="130" t="s">
        <v>8078</v>
      </c>
      <c r="C3629" s="297" t="s">
        <v>154</v>
      </c>
      <c r="D3629" s="297" t="s">
        <v>5461</v>
      </c>
      <c r="E3629" s="138">
        <v>1300</v>
      </c>
      <c r="F3629" s="130">
        <v>70835485</v>
      </c>
      <c r="G3629" s="297" t="s">
        <v>5513</v>
      </c>
      <c r="H3629" s="297" t="s">
        <v>5514</v>
      </c>
      <c r="I3629" s="297" t="s">
        <v>1305</v>
      </c>
      <c r="J3629" s="297" t="s">
        <v>5514</v>
      </c>
      <c r="K3629" s="292">
        <v>12</v>
      </c>
      <c r="L3629" s="292">
        <v>12</v>
      </c>
      <c r="M3629" s="300">
        <f t="shared" si="62"/>
        <v>15600</v>
      </c>
      <c r="N3629" s="292">
        <v>12</v>
      </c>
      <c r="O3629" s="292">
        <v>12</v>
      </c>
      <c r="P3629" s="300">
        <f t="shared" si="63"/>
        <v>15600</v>
      </c>
      <c r="Q3629" s="292">
        <v>12</v>
      </c>
      <c r="R3629" s="292">
        <v>12</v>
      </c>
    </row>
    <row r="3630" spans="1:18" ht="24" x14ac:dyDescent="0.2">
      <c r="A3630" s="322" t="s">
        <v>5460</v>
      </c>
      <c r="B3630" s="130" t="s">
        <v>8078</v>
      </c>
      <c r="C3630" s="297" t="s">
        <v>154</v>
      </c>
      <c r="D3630" s="297" t="s">
        <v>5461</v>
      </c>
      <c r="E3630" s="138">
        <v>1300</v>
      </c>
      <c r="F3630" s="130">
        <v>31186691</v>
      </c>
      <c r="G3630" s="297" t="s">
        <v>5515</v>
      </c>
      <c r="H3630" s="297" t="s">
        <v>5516</v>
      </c>
      <c r="I3630" s="297" t="s">
        <v>1305</v>
      </c>
      <c r="J3630" s="297" t="s">
        <v>5516</v>
      </c>
      <c r="K3630" s="292">
        <v>12</v>
      </c>
      <c r="L3630" s="292">
        <v>12</v>
      </c>
      <c r="M3630" s="300">
        <f t="shared" si="62"/>
        <v>15600</v>
      </c>
      <c r="N3630" s="292">
        <v>12</v>
      </c>
      <c r="O3630" s="292">
        <v>12</v>
      </c>
      <c r="P3630" s="300">
        <f t="shared" si="63"/>
        <v>15600</v>
      </c>
      <c r="Q3630" s="292">
        <v>12</v>
      </c>
      <c r="R3630" s="292">
        <v>12</v>
      </c>
    </row>
    <row r="3631" spans="1:18" ht="24" x14ac:dyDescent="0.2">
      <c r="A3631" s="322" t="s">
        <v>5460</v>
      </c>
      <c r="B3631" s="130" t="s">
        <v>8078</v>
      </c>
      <c r="C3631" s="297" t="s">
        <v>154</v>
      </c>
      <c r="D3631" s="297" t="s">
        <v>5461</v>
      </c>
      <c r="E3631" s="138">
        <v>1600</v>
      </c>
      <c r="F3631" s="130">
        <v>44487582</v>
      </c>
      <c r="G3631" s="297" t="s">
        <v>5517</v>
      </c>
      <c r="H3631" s="297" t="s">
        <v>4525</v>
      </c>
      <c r="I3631" s="297" t="s">
        <v>1305</v>
      </c>
      <c r="J3631" s="297" t="s">
        <v>4525</v>
      </c>
      <c r="K3631" s="292">
        <v>12</v>
      </c>
      <c r="L3631" s="292">
        <v>12</v>
      </c>
      <c r="M3631" s="300">
        <f t="shared" si="62"/>
        <v>19200</v>
      </c>
      <c r="N3631" s="292">
        <v>12</v>
      </c>
      <c r="O3631" s="292">
        <v>12</v>
      </c>
      <c r="P3631" s="300">
        <f t="shared" si="63"/>
        <v>19200</v>
      </c>
      <c r="Q3631" s="292">
        <v>12</v>
      </c>
      <c r="R3631" s="292">
        <v>12</v>
      </c>
    </row>
    <row r="3632" spans="1:18" ht="24" x14ac:dyDescent="0.2">
      <c r="A3632" s="322" t="s">
        <v>5460</v>
      </c>
      <c r="B3632" s="130" t="s">
        <v>8078</v>
      </c>
      <c r="C3632" s="297" t="s">
        <v>154</v>
      </c>
      <c r="D3632" s="297" t="s">
        <v>5461</v>
      </c>
      <c r="E3632" s="138">
        <v>1600</v>
      </c>
      <c r="F3632" s="130">
        <v>31180722</v>
      </c>
      <c r="G3632" s="297" t="s">
        <v>5518</v>
      </c>
      <c r="H3632" s="297" t="s">
        <v>4525</v>
      </c>
      <c r="I3632" s="297" t="s">
        <v>1305</v>
      </c>
      <c r="J3632" s="297" t="s">
        <v>4525</v>
      </c>
      <c r="K3632" s="292">
        <v>12</v>
      </c>
      <c r="L3632" s="292">
        <v>12</v>
      </c>
      <c r="M3632" s="300">
        <f t="shared" si="62"/>
        <v>19200</v>
      </c>
      <c r="N3632" s="292">
        <v>12</v>
      </c>
      <c r="O3632" s="292">
        <v>12</v>
      </c>
      <c r="P3632" s="300">
        <f t="shared" si="63"/>
        <v>19200</v>
      </c>
      <c r="Q3632" s="292">
        <v>12</v>
      </c>
      <c r="R3632" s="292">
        <v>12</v>
      </c>
    </row>
    <row r="3633" spans="1:18" ht="24" x14ac:dyDescent="0.2">
      <c r="A3633" s="322" t="s">
        <v>5460</v>
      </c>
      <c r="B3633" s="130" t="s">
        <v>8078</v>
      </c>
      <c r="C3633" s="297" t="s">
        <v>154</v>
      </c>
      <c r="D3633" s="297" t="s">
        <v>5461</v>
      </c>
      <c r="E3633" s="138">
        <v>1400</v>
      </c>
      <c r="F3633" s="130">
        <v>72246223</v>
      </c>
      <c r="G3633" s="297" t="s">
        <v>5519</v>
      </c>
      <c r="H3633" s="297" t="s">
        <v>5520</v>
      </c>
      <c r="I3633" s="297" t="s">
        <v>1305</v>
      </c>
      <c r="J3633" s="297" t="s">
        <v>5520</v>
      </c>
      <c r="K3633" s="292">
        <v>12</v>
      </c>
      <c r="L3633" s="292">
        <v>12</v>
      </c>
      <c r="M3633" s="300">
        <f t="shared" si="62"/>
        <v>16800</v>
      </c>
      <c r="N3633" s="292">
        <v>12</v>
      </c>
      <c r="O3633" s="292">
        <v>12</v>
      </c>
      <c r="P3633" s="300">
        <f t="shared" si="63"/>
        <v>16800</v>
      </c>
      <c r="Q3633" s="292">
        <v>12</v>
      </c>
      <c r="R3633" s="292">
        <v>12</v>
      </c>
    </row>
    <row r="3634" spans="1:18" ht="24" x14ac:dyDescent="0.2">
      <c r="A3634" s="322" t="s">
        <v>5460</v>
      </c>
      <c r="B3634" s="130" t="s">
        <v>8078</v>
      </c>
      <c r="C3634" s="297" t="s">
        <v>154</v>
      </c>
      <c r="D3634" s="297" t="s">
        <v>5461</v>
      </c>
      <c r="E3634" s="138">
        <v>1400</v>
      </c>
      <c r="F3634" s="130">
        <v>77327981</v>
      </c>
      <c r="G3634" s="297" t="s">
        <v>5521</v>
      </c>
      <c r="H3634" s="297" t="s">
        <v>5509</v>
      </c>
      <c r="I3634" s="297" t="s">
        <v>1305</v>
      </c>
      <c r="J3634" s="297" t="s">
        <v>5509</v>
      </c>
      <c r="K3634" s="292">
        <v>12</v>
      </c>
      <c r="L3634" s="292">
        <v>12</v>
      </c>
      <c r="M3634" s="300">
        <f t="shared" si="62"/>
        <v>16800</v>
      </c>
      <c r="N3634" s="292">
        <v>12</v>
      </c>
      <c r="O3634" s="292">
        <v>12</v>
      </c>
      <c r="P3634" s="300">
        <f t="shared" si="63"/>
        <v>16800</v>
      </c>
      <c r="Q3634" s="292">
        <v>12</v>
      </c>
      <c r="R3634" s="292">
        <v>12</v>
      </c>
    </row>
    <row r="3635" spans="1:18" ht="24" x14ac:dyDescent="0.2">
      <c r="A3635" s="322" t="s">
        <v>5460</v>
      </c>
      <c r="B3635" s="130" t="s">
        <v>8078</v>
      </c>
      <c r="C3635" s="297" t="s">
        <v>154</v>
      </c>
      <c r="D3635" s="297" t="s">
        <v>5461</v>
      </c>
      <c r="E3635" s="138">
        <v>1600</v>
      </c>
      <c r="F3635" s="130">
        <v>70795974</v>
      </c>
      <c r="G3635" s="297" t="s">
        <v>5522</v>
      </c>
      <c r="H3635" s="297" t="s">
        <v>4542</v>
      </c>
      <c r="I3635" s="297" t="s">
        <v>1305</v>
      </c>
      <c r="J3635" s="297" t="s">
        <v>4542</v>
      </c>
      <c r="K3635" s="292">
        <v>12</v>
      </c>
      <c r="L3635" s="292">
        <v>12</v>
      </c>
      <c r="M3635" s="300">
        <f t="shared" si="62"/>
        <v>19200</v>
      </c>
      <c r="N3635" s="292">
        <v>12</v>
      </c>
      <c r="O3635" s="292">
        <v>12</v>
      </c>
      <c r="P3635" s="300">
        <f t="shared" si="63"/>
        <v>19200</v>
      </c>
      <c r="Q3635" s="292">
        <v>12</v>
      </c>
      <c r="R3635" s="292">
        <v>12</v>
      </c>
    </row>
    <row r="3636" spans="1:18" ht="24" x14ac:dyDescent="0.2">
      <c r="A3636" s="322" t="s">
        <v>5460</v>
      </c>
      <c r="B3636" s="130" t="s">
        <v>8078</v>
      </c>
      <c r="C3636" s="297" t="s">
        <v>154</v>
      </c>
      <c r="D3636" s="297" t="s">
        <v>5461</v>
      </c>
      <c r="E3636" s="138">
        <v>1600</v>
      </c>
      <c r="F3636" s="130">
        <v>41986188</v>
      </c>
      <c r="G3636" s="297" t="s">
        <v>5523</v>
      </c>
      <c r="H3636" s="297" t="s">
        <v>5524</v>
      </c>
      <c r="I3636" s="297" t="s">
        <v>1305</v>
      </c>
      <c r="J3636" s="297" t="s">
        <v>5524</v>
      </c>
      <c r="K3636" s="292">
        <v>12</v>
      </c>
      <c r="L3636" s="292">
        <v>12</v>
      </c>
      <c r="M3636" s="300">
        <f t="shared" si="62"/>
        <v>19200</v>
      </c>
      <c r="N3636" s="292">
        <v>12</v>
      </c>
      <c r="O3636" s="292">
        <v>12</v>
      </c>
      <c r="P3636" s="300">
        <f t="shared" si="63"/>
        <v>19200</v>
      </c>
      <c r="Q3636" s="292">
        <v>12</v>
      </c>
      <c r="R3636" s="292">
        <v>12</v>
      </c>
    </row>
    <row r="3637" spans="1:18" ht="24" x14ac:dyDescent="0.2">
      <c r="A3637" s="322" t="s">
        <v>5460</v>
      </c>
      <c r="B3637" s="130" t="s">
        <v>8078</v>
      </c>
      <c r="C3637" s="297" t="s">
        <v>154</v>
      </c>
      <c r="D3637" s="297" t="s">
        <v>5461</v>
      </c>
      <c r="E3637" s="138">
        <v>1300</v>
      </c>
      <c r="F3637" s="130">
        <v>70002669</v>
      </c>
      <c r="G3637" s="297" t="s">
        <v>5525</v>
      </c>
      <c r="H3637" s="297" t="s">
        <v>5526</v>
      </c>
      <c r="I3637" s="297" t="s">
        <v>1305</v>
      </c>
      <c r="J3637" s="297" t="s">
        <v>5526</v>
      </c>
      <c r="K3637" s="292">
        <v>12</v>
      </c>
      <c r="L3637" s="292">
        <v>12</v>
      </c>
      <c r="M3637" s="300">
        <f t="shared" si="62"/>
        <v>15600</v>
      </c>
      <c r="N3637" s="292">
        <v>12</v>
      </c>
      <c r="O3637" s="292">
        <v>12</v>
      </c>
      <c r="P3637" s="300">
        <f t="shared" si="63"/>
        <v>15600</v>
      </c>
      <c r="Q3637" s="292">
        <v>12</v>
      </c>
      <c r="R3637" s="292">
        <v>12</v>
      </c>
    </row>
    <row r="3638" spans="1:18" ht="24" x14ac:dyDescent="0.2">
      <c r="A3638" s="322" t="s">
        <v>5460</v>
      </c>
      <c r="B3638" s="130" t="s">
        <v>8078</v>
      </c>
      <c r="C3638" s="297" t="s">
        <v>154</v>
      </c>
      <c r="D3638" s="297" t="s">
        <v>5461</v>
      </c>
      <c r="E3638" s="138">
        <v>1600</v>
      </c>
      <c r="F3638" s="130">
        <v>43665908</v>
      </c>
      <c r="G3638" s="297" t="s">
        <v>5527</v>
      </c>
      <c r="H3638" s="297" t="s">
        <v>5528</v>
      </c>
      <c r="I3638" s="297" t="s">
        <v>1305</v>
      </c>
      <c r="J3638" s="297" t="s">
        <v>5528</v>
      </c>
      <c r="K3638" s="292">
        <v>12</v>
      </c>
      <c r="L3638" s="292">
        <v>12</v>
      </c>
      <c r="M3638" s="300">
        <f t="shared" si="62"/>
        <v>19200</v>
      </c>
      <c r="N3638" s="292">
        <v>12</v>
      </c>
      <c r="O3638" s="292">
        <v>12</v>
      </c>
      <c r="P3638" s="300">
        <f t="shared" si="63"/>
        <v>19200</v>
      </c>
      <c r="Q3638" s="292">
        <v>12</v>
      </c>
      <c r="R3638" s="292">
        <v>12</v>
      </c>
    </row>
    <row r="3639" spans="1:18" ht="24" x14ac:dyDescent="0.2">
      <c r="A3639" s="322" t="s">
        <v>5460</v>
      </c>
      <c r="B3639" s="130" t="s">
        <v>8078</v>
      </c>
      <c r="C3639" s="297" t="s">
        <v>154</v>
      </c>
      <c r="D3639" s="297" t="s">
        <v>5461</v>
      </c>
      <c r="E3639" s="138">
        <v>1200</v>
      </c>
      <c r="F3639" s="130">
        <v>22319498</v>
      </c>
      <c r="G3639" s="297" t="s">
        <v>5529</v>
      </c>
      <c r="H3639" s="297" t="s">
        <v>5530</v>
      </c>
      <c r="I3639" s="297" t="s">
        <v>1305</v>
      </c>
      <c r="J3639" s="297" t="s">
        <v>5530</v>
      </c>
      <c r="K3639" s="292">
        <v>12</v>
      </c>
      <c r="L3639" s="292">
        <v>12</v>
      </c>
      <c r="M3639" s="300">
        <f t="shared" si="62"/>
        <v>14400</v>
      </c>
      <c r="N3639" s="292">
        <v>12</v>
      </c>
      <c r="O3639" s="292">
        <v>12</v>
      </c>
      <c r="P3639" s="300">
        <f t="shared" si="63"/>
        <v>14400</v>
      </c>
      <c r="Q3639" s="292">
        <v>12</v>
      </c>
      <c r="R3639" s="292">
        <v>12</v>
      </c>
    </row>
    <row r="3640" spans="1:18" ht="24" x14ac:dyDescent="0.2">
      <c r="A3640" s="322" t="s">
        <v>5460</v>
      </c>
      <c r="B3640" s="130" t="s">
        <v>8078</v>
      </c>
      <c r="C3640" s="297" t="s">
        <v>154</v>
      </c>
      <c r="D3640" s="297" t="s">
        <v>5461</v>
      </c>
      <c r="E3640" s="138">
        <v>1600</v>
      </c>
      <c r="F3640" s="130">
        <v>73186723</v>
      </c>
      <c r="G3640" s="297" t="s">
        <v>5531</v>
      </c>
      <c r="H3640" s="297" t="s">
        <v>1371</v>
      </c>
      <c r="I3640" s="297" t="s">
        <v>1305</v>
      </c>
      <c r="J3640" s="297" t="s">
        <v>1371</v>
      </c>
      <c r="K3640" s="292">
        <v>12</v>
      </c>
      <c r="L3640" s="292">
        <v>12</v>
      </c>
      <c r="M3640" s="300">
        <f t="shared" si="62"/>
        <v>19200</v>
      </c>
      <c r="N3640" s="292">
        <v>12</v>
      </c>
      <c r="O3640" s="292">
        <v>12</v>
      </c>
      <c r="P3640" s="300">
        <f t="shared" si="63"/>
        <v>19200</v>
      </c>
      <c r="Q3640" s="292">
        <v>12</v>
      </c>
      <c r="R3640" s="292">
        <v>12</v>
      </c>
    </row>
    <row r="3641" spans="1:18" ht="24" x14ac:dyDescent="0.2">
      <c r="A3641" s="322" t="s">
        <v>5460</v>
      </c>
      <c r="B3641" s="130" t="s">
        <v>8078</v>
      </c>
      <c r="C3641" s="297" t="s">
        <v>154</v>
      </c>
      <c r="D3641" s="297" t="s">
        <v>5461</v>
      </c>
      <c r="E3641" s="138">
        <v>1600</v>
      </c>
      <c r="F3641" s="130">
        <v>46430215</v>
      </c>
      <c r="G3641" s="297" t="s">
        <v>5532</v>
      </c>
      <c r="H3641" s="297" t="s">
        <v>5528</v>
      </c>
      <c r="I3641" s="297" t="s">
        <v>1305</v>
      </c>
      <c r="J3641" s="297" t="s">
        <v>5528</v>
      </c>
      <c r="K3641" s="292">
        <v>12</v>
      </c>
      <c r="L3641" s="292">
        <v>12</v>
      </c>
      <c r="M3641" s="300">
        <f t="shared" si="62"/>
        <v>19200</v>
      </c>
      <c r="N3641" s="292">
        <v>12</v>
      </c>
      <c r="O3641" s="292">
        <v>12</v>
      </c>
      <c r="P3641" s="300">
        <f t="shared" si="63"/>
        <v>19200</v>
      </c>
      <c r="Q3641" s="292">
        <v>12</v>
      </c>
      <c r="R3641" s="292">
        <v>12</v>
      </c>
    </row>
    <row r="3642" spans="1:18" ht="24" x14ac:dyDescent="0.2">
      <c r="A3642" s="322" t="s">
        <v>5460</v>
      </c>
      <c r="B3642" s="130" t="s">
        <v>8078</v>
      </c>
      <c r="C3642" s="297" t="s">
        <v>154</v>
      </c>
      <c r="D3642" s="297" t="s">
        <v>5461</v>
      </c>
      <c r="E3642" s="138">
        <v>1900</v>
      </c>
      <c r="F3642" s="130">
        <v>46636190</v>
      </c>
      <c r="G3642" s="297" t="s">
        <v>5533</v>
      </c>
      <c r="H3642" s="297" t="s">
        <v>4525</v>
      </c>
      <c r="I3642" s="297" t="s">
        <v>1305</v>
      </c>
      <c r="J3642" s="297" t="s">
        <v>4525</v>
      </c>
      <c r="K3642" s="292">
        <v>12</v>
      </c>
      <c r="L3642" s="292">
        <v>12</v>
      </c>
      <c r="M3642" s="300">
        <f t="shared" si="62"/>
        <v>22800</v>
      </c>
      <c r="N3642" s="292">
        <v>12</v>
      </c>
      <c r="O3642" s="292">
        <v>12</v>
      </c>
      <c r="P3642" s="300">
        <f t="shared" si="63"/>
        <v>22800</v>
      </c>
      <c r="Q3642" s="292">
        <v>12</v>
      </c>
      <c r="R3642" s="292">
        <v>12</v>
      </c>
    </row>
    <row r="3643" spans="1:18" ht="24" x14ac:dyDescent="0.2">
      <c r="A3643" s="322" t="s">
        <v>5460</v>
      </c>
      <c r="B3643" s="130" t="s">
        <v>8078</v>
      </c>
      <c r="C3643" s="297" t="s">
        <v>154</v>
      </c>
      <c r="D3643" s="297" t="s">
        <v>5461</v>
      </c>
      <c r="E3643" s="138">
        <v>1300</v>
      </c>
      <c r="F3643" s="130">
        <v>31173978</v>
      </c>
      <c r="G3643" s="297" t="s">
        <v>5534</v>
      </c>
      <c r="H3643" s="297" t="s">
        <v>5476</v>
      </c>
      <c r="I3643" s="297" t="s">
        <v>1305</v>
      </c>
      <c r="J3643" s="297" t="s">
        <v>5476</v>
      </c>
      <c r="K3643" s="292">
        <v>12</v>
      </c>
      <c r="L3643" s="292">
        <v>12</v>
      </c>
      <c r="M3643" s="300">
        <f t="shared" si="62"/>
        <v>15600</v>
      </c>
      <c r="N3643" s="292">
        <v>12</v>
      </c>
      <c r="O3643" s="292">
        <v>12</v>
      </c>
      <c r="P3643" s="300">
        <f t="shared" si="63"/>
        <v>15600</v>
      </c>
      <c r="Q3643" s="292">
        <v>12</v>
      </c>
      <c r="R3643" s="292">
        <v>12</v>
      </c>
    </row>
    <row r="3644" spans="1:18" ht="24" x14ac:dyDescent="0.2">
      <c r="A3644" s="322" t="s">
        <v>5460</v>
      </c>
      <c r="B3644" s="130" t="s">
        <v>8078</v>
      </c>
      <c r="C3644" s="297" t="s">
        <v>154</v>
      </c>
      <c r="D3644" s="297" t="s">
        <v>5461</v>
      </c>
      <c r="E3644" s="138">
        <v>1400</v>
      </c>
      <c r="F3644" s="130">
        <v>70492502</v>
      </c>
      <c r="G3644" s="297" t="s">
        <v>5535</v>
      </c>
      <c r="H3644" s="297" t="s">
        <v>1297</v>
      </c>
      <c r="I3644" s="297" t="s">
        <v>1305</v>
      </c>
      <c r="J3644" s="297" t="s">
        <v>1297</v>
      </c>
      <c r="K3644" s="292">
        <v>12</v>
      </c>
      <c r="L3644" s="292">
        <v>12</v>
      </c>
      <c r="M3644" s="300">
        <f t="shared" si="62"/>
        <v>16800</v>
      </c>
      <c r="N3644" s="292">
        <v>12</v>
      </c>
      <c r="O3644" s="292">
        <v>12</v>
      </c>
      <c r="P3644" s="300">
        <f t="shared" si="63"/>
        <v>16800</v>
      </c>
      <c r="Q3644" s="292">
        <v>12</v>
      </c>
      <c r="R3644" s="292">
        <v>12</v>
      </c>
    </row>
    <row r="3645" spans="1:18" ht="24" x14ac:dyDescent="0.2">
      <c r="A3645" s="322" t="s">
        <v>5460</v>
      </c>
      <c r="B3645" s="130" t="s">
        <v>8078</v>
      </c>
      <c r="C3645" s="297" t="s">
        <v>154</v>
      </c>
      <c r="D3645" s="297" t="s">
        <v>5461</v>
      </c>
      <c r="E3645" s="138">
        <v>1500</v>
      </c>
      <c r="F3645" s="130">
        <v>72099173</v>
      </c>
      <c r="G3645" s="297" t="s">
        <v>5536</v>
      </c>
      <c r="H3645" s="297" t="s">
        <v>5537</v>
      </c>
      <c r="I3645" s="297" t="s">
        <v>1305</v>
      </c>
      <c r="J3645" s="297" t="s">
        <v>5537</v>
      </c>
      <c r="K3645" s="292">
        <v>12</v>
      </c>
      <c r="L3645" s="292">
        <v>12</v>
      </c>
      <c r="M3645" s="300">
        <f t="shared" si="62"/>
        <v>18000</v>
      </c>
      <c r="N3645" s="292">
        <v>12</v>
      </c>
      <c r="O3645" s="292">
        <v>12</v>
      </c>
      <c r="P3645" s="300">
        <f t="shared" si="63"/>
        <v>18000</v>
      </c>
      <c r="Q3645" s="292">
        <v>12</v>
      </c>
      <c r="R3645" s="292">
        <v>12</v>
      </c>
    </row>
    <row r="3646" spans="1:18" ht="24" x14ac:dyDescent="0.2">
      <c r="A3646" s="322" t="s">
        <v>5460</v>
      </c>
      <c r="B3646" s="130" t="s">
        <v>8078</v>
      </c>
      <c r="C3646" s="297" t="s">
        <v>154</v>
      </c>
      <c r="D3646" s="297" t="s">
        <v>5461</v>
      </c>
      <c r="E3646" s="138">
        <v>1300</v>
      </c>
      <c r="F3646" s="130">
        <v>46143730</v>
      </c>
      <c r="G3646" s="297" t="s">
        <v>5538</v>
      </c>
      <c r="H3646" s="297" t="s">
        <v>5539</v>
      </c>
      <c r="I3646" s="297" t="s">
        <v>1305</v>
      </c>
      <c r="J3646" s="297" t="s">
        <v>5539</v>
      </c>
      <c r="K3646" s="292">
        <v>12</v>
      </c>
      <c r="L3646" s="292">
        <v>12</v>
      </c>
      <c r="M3646" s="300">
        <f t="shared" si="62"/>
        <v>15600</v>
      </c>
      <c r="N3646" s="292">
        <v>12</v>
      </c>
      <c r="O3646" s="292">
        <v>12</v>
      </c>
      <c r="P3646" s="300">
        <f t="shared" si="63"/>
        <v>15600</v>
      </c>
      <c r="Q3646" s="292">
        <v>12</v>
      </c>
      <c r="R3646" s="292">
        <v>12</v>
      </c>
    </row>
    <row r="3647" spans="1:18" ht="24" x14ac:dyDescent="0.2">
      <c r="A3647" s="322" t="s">
        <v>5460</v>
      </c>
      <c r="B3647" s="130" t="s">
        <v>8078</v>
      </c>
      <c r="C3647" s="297" t="s">
        <v>154</v>
      </c>
      <c r="D3647" s="297" t="s">
        <v>5461</v>
      </c>
      <c r="E3647" s="138">
        <v>1900</v>
      </c>
      <c r="F3647" s="130">
        <v>43259175</v>
      </c>
      <c r="G3647" s="297" t="s">
        <v>5540</v>
      </c>
      <c r="H3647" s="297" t="s">
        <v>5541</v>
      </c>
      <c r="I3647" s="297" t="s">
        <v>1305</v>
      </c>
      <c r="J3647" s="297" t="s">
        <v>5541</v>
      </c>
      <c r="K3647" s="292">
        <v>12</v>
      </c>
      <c r="L3647" s="292">
        <v>12</v>
      </c>
      <c r="M3647" s="300">
        <f t="shared" si="62"/>
        <v>22800</v>
      </c>
      <c r="N3647" s="292">
        <v>12</v>
      </c>
      <c r="O3647" s="292">
        <v>12</v>
      </c>
      <c r="P3647" s="300">
        <f t="shared" si="63"/>
        <v>22800</v>
      </c>
      <c r="Q3647" s="292">
        <v>12</v>
      </c>
      <c r="R3647" s="292">
        <v>12</v>
      </c>
    </row>
    <row r="3648" spans="1:18" x14ac:dyDescent="0.2">
      <c r="A3648" s="463"/>
      <c r="B3648" s="117"/>
      <c r="C3648" s="425"/>
      <c r="D3648" s="427"/>
      <c r="E3648" s="435"/>
      <c r="F3648" s="117"/>
      <c r="G3648" s="427"/>
      <c r="H3648" s="427"/>
      <c r="I3648" s="427"/>
      <c r="J3648" s="427"/>
      <c r="K3648" s="118"/>
      <c r="L3648" s="118"/>
      <c r="M3648" s="323">
        <f>SUM(M3582:M3647)</f>
        <v>1155000</v>
      </c>
      <c r="N3648" s="323"/>
      <c r="O3648" s="323"/>
      <c r="P3648" s="323">
        <f>SUM(P3582:P3647)</f>
        <v>1157900</v>
      </c>
      <c r="Q3648" s="323"/>
      <c r="R3648" s="323"/>
    </row>
    <row r="3649" spans="1:1" x14ac:dyDescent="0.2">
      <c r="A3649" s="397" t="s">
        <v>237</v>
      </c>
    </row>
    <row r="3650" spans="1:1" x14ac:dyDescent="0.2">
      <c r="A3650" s="397" t="s">
        <v>263</v>
      </c>
    </row>
  </sheetData>
  <mergeCells count="7">
    <mergeCell ref="Q3:R3"/>
    <mergeCell ref="A1:R1"/>
    <mergeCell ref="A3:E3"/>
    <mergeCell ref="F3:J3"/>
    <mergeCell ref="K3:M3"/>
    <mergeCell ref="N3:P3"/>
    <mergeCell ref="A2:R2"/>
  </mergeCells>
  <conditionalFormatting sqref="F2746">
    <cfRule type="duplicateValues" dxfId="40" priority="19"/>
  </conditionalFormatting>
  <conditionalFormatting sqref="F2746">
    <cfRule type="duplicateValues" dxfId="39" priority="20"/>
  </conditionalFormatting>
  <conditionalFormatting sqref="F2746">
    <cfRule type="duplicateValues" dxfId="38" priority="21"/>
  </conditionalFormatting>
  <conditionalFormatting sqref="G2746">
    <cfRule type="duplicateValues" dxfId="37" priority="18"/>
  </conditionalFormatting>
  <conditionalFormatting sqref="G2872">
    <cfRule type="duplicateValues" dxfId="36" priority="17"/>
  </conditionalFormatting>
  <conditionalFormatting sqref="F2872">
    <cfRule type="duplicateValues" dxfId="35" priority="12"/>
  </conditionalFormatting>
  <conditionalFormatting sqref="F2872">
    <cfRule type="duplicateValues" dxfId="34" priority="13"/>
  </conditionalFormatting>
  <conditionalFormatting sqref="F2872">
    <cfRule type="duplicateValues" dxfId="33" priority="14"/>
  </conditionalFormatting>
  <conditionalFormatting sqref="F2872">
    <cfRule type="duplicateValues" dxfId="32" priority="15"/>
  </conditionalFormatting>
  <conditionalFormatting sqref="F2872">
    <cfRule type="duplicateValues" dxfId="31" priority="16"/>
  </conditionalFormatting>
  <conditionalFormatting sqref="G3055">
    <cfRule type="duplicateValues" dxfId="30" priority="11"/>
  </conditionalFormatting>
  <conditionalFormatting sqref="G3054">
    <cfRule type="duplicateValues" dxfId="29" priority="10"/>
  </conditionalFormatting>
  <conditionalFormatting sqref="G3051">
    <cfRule type="duplicateValues" dxfId="28" priority="9"/>
  </conditionalFormatting>
  <conditionalFormatting sqref="F3051">
    <cfRule type="duplicateValues" dxfId="27" priority="2"/>
  </conditionalFormatting>
  <conditionalFormatting sqref="F3051">
    <cfRule type="duplicateValues" dxfId="26" priority="3"/>
  </conditionalFormatting>
  <conditionalFormatting sqref="F3051">
    <cfRule type="duplicateValues" dxfId="25" priority="4"/>
  </conditionalFormatting>
  <conditionalFormatting sqref="F3051">
    <cfRule type="duplicateValues" dxfId="24" priority="5"/>
  </conditionalFormatting>
  <conditionalFormatting sqref="F3051">
    <cfRule type="duplicateValues" dxfId="23" priority="6"/>
  </conditionalFormatting>
  <conditionalFormatting sqref="F3058">
    <cfRule type="duplicateValues" dxfId="22" priority="1"/>
  </conditionalFormatting>
  <conditionalFormatting sqref="F3052">
    <cfRule type="duplicateValues" dxfId="21" priority="7"/>
  </conditionalFormatting>
  <conditionalFormatting sqref="F3056:F3057 F3053">
    <cfRule type="duplicateValues" dxfId="20" priority="8"/>
  </conditionalFormatting>
  <conditionalFormatting sqref="F2733:F2745">
    <cfRule type="duplicateValues" dxfId="19" priority="22"/>
  </conditionalFormatting>
  <conditionalFormatting sqref="F2765:F2768">
    <cfRule type="duplicateValues" dxfId="18" priority="23"/>
  </conditionalFormatting>
  <conditionalFormatting sqref="F2772:F2784">
    <cfRule type="duplicateValues" dxfId="17" priority="24"/>
  </conditionalFormatting>
  <conditionalFormatting sqref="F2704:F2862">
    <cfRule type="duplicateValues" dxfId="16" priority="25"/>
    <cfRule type="duplicateValues" dxfId="15" priority="26"/>
  </conditionalFormatting>
  <conditionalFormatting sqref="G2704:G2862">
    <cfRule type="duplicateValues" dxfId="14" priority="27"/>
  </conditionalFormatting>
  <conditionalFormatting sqref="G2873">
    <cfRule type="duplicateValues" dxfId="13" priority="28"/>
  </conditionalFormatting>
  <conditionalFormatting sqref="F2873">
    <cfRule type="duplicateValues" dxfId="12" priority="29"/>
  </conditionalFormatting>
  <conditionalFormatting sqref="F2897:F2899">
    <cfRule type="duplicateValues" dxfId="11" priority="30"/>
  </conditionalFormatting>
  <conditionalFormatting sqref="F2958:F2959">
    <cfRule type="duplicateValues" dxfId="10" priority="31"/>
  </conditionalFormatting>
  <conditionalFormatting sqref="G2958:G2967">
    <cfRule type="duplicateValues" dxfId="9" priority="32"/>
  </conditionalFormatting>
  <conditionalFormatting sqref="F2958:F2967">
    <cfRule type="duplicateValues" dxfId="8" priority="33"/>
  </conditionalFormatting>
  <conditionalFormatting sqref="F2863:F2990">
    <cfRule type="duplicateValues" dxfId="7" priority="34"/>
  </conditionalFormatting>
  <conditionalFormatting sqref="G3052 G3047:G3050">
    <cfRule type="duplicateValues" dxfId="6" priority="35"/>
  </conditionalFormatting>
  <conditionalFormatting sqref="F3052 F3047:F3050 F3054:F3055">
    <cfRule type="duplicateValues" dxfId="5" priority="36"/>
  </conditionalFormatting>
  <conditionalFormatting sqref="G3047:G3057">
    <cfRule type="duplicateValues" dxfId="4" priority="37"/>
  </conditionalFormatting>
  <conditionalFormatting sqref="G3058">
    <cfRule type="duplicateValues" dxfId="3" priority="38"/>
  </conditionalFormatting>
  <conditionalFormatting sqref="G3059">
    <cfRule type="duplicateValues" dxfId="2" priority="39"/>
  </conditionalFormatting>
  <conditionalFormatting sqref="F3059">
    <cfRule type="duplicateValues" dxfId="1" priority="40"/>
  </conditionalFormatting>
  <conditionalFormatting sqref="F3074:F3240 F3003:F3072 F2991:F3001">
    <cfRule type="duplicateValues" dxfId="0" priority="41"/>
  </conditionalFormatting>
  <pageMargins left="0.7" right="0.7" top="0.75" bottom="0.75" header="0.3" footer="0.3"/>
  <pageSetup paperSize="9" scale="2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V364"/>
  <sheetViews>
    <sheetView view="pageBreakPreview" topLeftCell="A295" zoomScale="60" zoomScaleNormal="100" workbookViewId="0">
      <selection activeCell="R40" sqref="R40"/>
    </sheetView>
  </sheetViews>
  <sheetFormatPr baseColWidth="10" defaultColWidth="11.42578125" defaultRowHeight="12" x14ac:dyDescent="0.2"/>
  <cols>
    <col min="1" max="1" width="46.28515625" style="48" customWidth="1"/>
    <col min="2" max="2" width="33.7109375" style="48" customWidth="1"/>
    <col min="3" max="3" width="35.42578125" style="48" customWidth="1"/>
    <col min="4" max="8" width="15.5703125" style="48" customWidth="1"/>
    <col min="9" max="16384" width="11.42578125" style="48"/>
  </cols>
  <sheetData>
    <row r="1" spans="1:22" s="45" customFormat="1" ht="20.25" x14ac:dyDescent="0.3">
      <c r="A1" s="621" t="s">
        <v>254</v>
      </c>
      <c r="B1" s="621"/>
      <c r="C1" s="621"/>
      <c r="D1" s="621"/>
      <c r="E1" s="621"/>
      <c r="F1" s="621"/>
      <c r="G1" s="621"/>
      <c r="H1" s="621"/>
    </row>
    <row r="2" spans="1:22" s="47" customFormat="1" ht="30.75" customHeight="1" x14ac:dyDescent="0.2">
      <c r="A2" s="83" t="s">
        <v>229</v>
      </c>
      <c r="B2" s="622" t="s">
        <v>8074</v>
      </c>
      <c r="C2" s="622"/>
      <c r="D2" s="622"/>
      <c r="E2" s="622"/>
      <c r="F2" s="622"/>
      <c r="G2" s="622"/>
      <c r="H2" s="622"/>
      <c r="I2" s="46"/>
      <c r="J2" s="46"/>
      <c r="K2" s="46"/>
      <c r="L2" s="46"/>
      <c r="M2" s="46"/>
      <c r="N2" s="46"/>
      <c r="O2" s="46"/>
      <c r="P2" s="46"/>
      <c r="Q2" s="46"/>
      <c r="R2" s="46"/>
      <c r="S2" s="46"/>
      <c r="T2" s="46"/>
      <c r="U2" s="46"/>
      <c r="V2" s="46"/>
    </row>
    <row r="3" spans="1:22" x14ac:dyDescent="0.2">
      <c r="A3" s="616" t="s">
        <v>232</v>
      </c>
      <c r="B3" s="618" t="s">
        <v>130</v>
      </c>
      <c r="C3" s="620" t="s">
        <v>231</v>
      </c>
      <c r="D3" s="620"/>
      <c r="E3" s="620"/>
      <c r="F3" s="620"/>
      <c r="G3" s="620"/>
      <c r="H3" s="620"/>
    </row>
    <row r="4" spans="1:22" s="49" customFormat="1" ht="36.75" customHeight="1" x14ac:dyDescent="0.2">
      <c r="A4" s="617"/>
      <c r="B4" s="619"/>
      <c r="C4" s="120" t="s">
        <v>131</v>
      </c>
      <c r="D4" s="120" t="s">
        <v>230</v>
      </c>
      <c r="E4" s="121" t="s">
        <v>132</v>
      </c>
      <c r="F4" s="120" t="s">
        <v>133</v>
      </c>
      <c r="G4" s="120" t="s">
        <v>134</v>
      </c>
      <c r="H4" s="120" t="s">
        <v>233</v>
      </c>
    </row>
    <row r="5" spans="1:22" x14ac:dyDescent="0.2">
      <c r="A5" s="123" t="s">
        <v>61</v>
      </c>
      <c r="B5" s="123" t="s">
        <v>6375</v>
      </c>
      <c r="C5" s="223" t="s">
        <v>6228</v>
      </c>
      <c r="D5" s="222" t="s">
        <v>6374</v>
      </c>
      <c r="E5" s="221">
        <v>37987</v>
      </c>
      <c r="F5" s="222" t="s">
        <v>6313</v>
      </c>
      <c r="G5" s="222">
        <v>3566334</v>
      </c>
      <c r="H5" s="222">
        <v>3563534</v>
      </c>
    </row>
    <row r="6" spans="1:22" x14ac:dyDescent="0.2">
      <c r="A6" s="123" t="s">
        <v>62</v>
      </c>
      <c r="B6" s="123" t="s">
        <v>6375</v>
      </c>
      <c r="C6" s="223" t="s">
        <v>6228</v>
      </c>
      <c r="D6" s="222" t="s">
        <v>6374</v>
      </c>
      <c r="E6" s="221">
        <v>41275</v>
      </c>
      <c r="F6" s="222" t="s">
        <v>6313</v>
      </c>
      <c r="G6" s="222">
        <v>410503.01</v>
      </c>
      <c r="H6" s="222">
        <v>385281.16</v>
      </c>
    </row>
    <row r="7" spans="1:22" x14ac:dyDescent="0.2">
      <c r="A7" s="123" t="s">
        <v>63</v>
      </c>
      <c r="B7" s="123" t="s">
        <v>6375</v>
      </c>
      <c r="C7" s="223" t="s">
        <v>6228</v>
      </c>
      <c r="D7" s="222" t="s">
        <v>6374</v>
      </c>
      <c r="E7" s="221">
        <v>42370</v>
      </c>
      <c r="F7" s="222" t="s">
        <v>6313</v>
      </c>
      <c r="G7" s="222">
        <v>16785305.649999999</v>
      </c>
      <c r="H7" s="222">
        <v>16248372.109999999</v>
      </c>
    </row>
    <row r="8" spans="1:22" x14ac:dyDescent="0.2">
      <c r="A8" s="123" t="s">
        <v>135</v>
      </c>
      <c r="B8" s="123"/>
      <c r="C8" s="223"/>
      <c r="D8" s="222"/>
      <c r="E8" s="221"/>
      <c r="F8" s="222"/>
      <c r="G8" s="222"/>
      <c r="H8" s="222"/>
    </row>
    <row r="9" spans="1:22" x14ac:dyDescent="0.2">
      <c r="A9" s="123" t="s">
        <v>64</v>
      </c>
      <c r="B9" s="123" t="s">
        <v>6375</v>
      </c>
      <c r="C9" s="223" t="s">
        <v>6228</v>
      </c>
      <c r="D9" s="222" t="s">
        <v>6374</v>
      </c>
      <c r="E9" s="221">
        <v>42736</v>
      </c>
      <c r="F9" s="222" t="s">
        <v>6313</v>
      </c>
      <c r="G9" s="222">
        <v>15627.78</v>
      </c>
      <c r="H9" s="222">
        <v>15627.78</v>
      </c>
    </row>
    <row r="10" spans="1:22" x14ac:dyDescent="0.2">
      <c r="A10" s="123" t="s">
        <v>65</v>
      </c>
      <c r="B10" s="123" t="s">
        <v>6375</v>
      </c>
      <c r="C10" s="223" t="s">
        <v>6228</v>
      </c>
      <c r="D10" s="222" t="s">
        <v>6374</v>
      </c>
      <c r="E10" s="221">
        <v>39448</v>
      </c>
      <c r="F10" s="222" t="s">
        <v>6313</v>
      </c>
      <c r="G10" s="222">
        <v>13799209.85</v>
      </c>
      <c r="H10" s="222">
        <v>27725550.43</v>
      </c>
    </row>
    <row r="11" spans="1:22" x14ac:dyDescent="0.2">
      <c r="A11" s="123" t="s">
        <v>66</v>
      </c>
      <c r="B11" s="123"/>
      <c r="C11" s="223"/>
      <c r="D11" s="222"/>
      <c r="E11" s="221"/>
      <c r="F11" s="222"/>
      <c r="G11" s="222"/>
      <c r="H11" s="222"/>
    </row>
    <row r="12" spans="1:22" x14ac:dyDescent="0.2">
      <c r="A12" s="123" t="s">
        <v>67</v>
      </c>
      <c r="B12" s="123"/>
      <c r="C12" s="223"/>
      <c r="D12" s="222"/>
      <c r="E12" s="221"/>
      <c r="F12" s="222"/>
      <c r="G12" s="222"/>
      <c r="H12" s="222"/>
    </row>
    <row r="13" spans="1:22" x14ac:dyDescent="0.2">
      <c r="A13" s="123" t="s">
        <v>68</v>
      </c>
      <c r="B13" s="123"/>
      <c r="C13" s="223"/>
      <c r="D13" s="222"/>
      <c r="E13" s="221"/>
      <c r="F13" s="222"/>
      <c r="G13" s="222"/>
      <c r="H13" s="222"/>
    </row>
    <row r="14" spans="1:22" x14ac:dyDescent="0.2">
      <c r="A14" s="123" t="s">
        <v>69</v>
      </c>
      <c r="B14" s="123"/>
      <c r="C14" s="223"/>
      <c r="D14" s="222"/>
      <c r="E14" s="221"/>
      <c r="F14" s="222"/>
      <c r="G14" s="222"/>
      <c r="H14" s="222"/>
    </row>
    <row r="15" spans="1:22" x14ac:dyDescent="0.2">
      <c r="A15" s="123" t="s">
        <v>70</v>
      </c>
      <c r="B15" s="123"/>
      <c r="C15" s="223"/>
      <c r="D15" s="222"/>
      <c r="E15" s="221"/>
      <c r="F15" s="222"/>
      <c r="G15" s="222"/>
      <c r="H15" s="222"/>
    </row>
    <row r="16" spans="1:22" x14ac:dyDescent="0.2">
      <c r="A16" s="123" t="s">
        <v>136</v>
      </c>
      <c r="B16" s="123"/>
      <c r="C16" s="223"/>
      <c r="D16" s="222"/>
      <c r="E16" s="221"/>
      <c r="F16" s="222"/>
      <c r="G16" s="222"/>
      <c r="H16" s="222"/>
    </row>
    <row r="17" spans="1:8" x14ac:dyDescent="0.2">
      <c r="A17" s="123" t="s">
        <v>61</v>
      </c>
      <c r="B17" s="123" t="s">
        <v>6358</v>
      </c>
      <c r="C17" s="223" t="s">
        <v>6228</v>
      </c>
      <c r="D17" s="222" t="s">
        <v>6373</v>
      </c>
      <c r="E17" s="221">
        <v>2005</v>
      </c>
      <c r="F17" s="222" t="s">
        <v>6236</v>
      </c>
      <c r="G17" s="222"/>
      <c r="H17" s="222"/>
    </row>
    <row r="18" spans="1:8" x14ac:dyDescent="0.2">
      <c r="A18" s="123" t="s">
        <v>6372</v>
      </c>
      <c r="B18" s="123" t="s">
        <v>6358</v>
      </c>
      <c r="C18" s="223" t="s">
        <v>6228</v>
      </c>
      <c r="D18" s="222" t="s">
        <v>6371</v>
      </c>
      <c r="E18" s="221">
        <v>2013</v>
      </c>
      <c r="F18" s="222" t="s">
        <v>6236</v>
      </c>
      <c r="G18" s="222">
        <v>44217.279999999999</v>
      </c>
      <c r="H18" s="222">
        <v>333980.88</v>
      </c>
    </row>
    <row r="19" spans="1:8" x14ac:dyDescent="0.2">
      <c r="A19" s="123" t="s">
        <v>6370</v>
      </c>
      <c r="B19" s="123"/>
      <c r="C19" s="223"/>
      <c r="D19" s="222"/>
      <c r="E19" s="221"/>
      <c r="F19" s="222"/>
      <c r="G19" s="222"/>
      <c r="H19" s="222"/>
    </row>
    <row r="20" spans="1:8" x14ac:dyDescent="0.2">
      <c r="A20" s="123" t="s">
        <v>6369</v>
      </c>
      <c r="B20" s="123" t="s">
        <v>6358</v>
      </c>
      <c r="C20" s="223" t="s">
        <v>6228</v>
      </c>
      <c r="D20" s="222" t="s">
        <v>6357</v>
      </c>
      <c r="E20" s="221">
        <v>2018</v>
      </c>
      <c r="F20" s="222" t="s">
        <v>6236</v>
      </c>
      <c r="G20" s="222">
        <v>909383.24</v>
      </c>
      <c r="H20" s="222">
        <v>373647.88</v>
      </c>
    </row>
    <row r="21" spans="1:8" x14ac:dyDescent="0.2">
      <c r="A21" s="123" t="s">
        <v>6368</v>
      </c>
      <c r="B21" s="123" t="s">
        <v>6358</v>
      </c>
      <c r="C21" s="223" t="s">
        <v>6228</v>
      </c>
      <c r="D21" s="222" t="s">
        <v>6357</v>
      </c>
      <c r="E21" s="221">
        <v>2020</v>
      </c>
      <c r="F21" s="222" t="s">
        <v>6236</v>
      </c>
      <c r="G21" s="222">
        <v>0</v>
      </c>
      <c r="H21" s="222">
        <v>0</v>
      </c>
    </row>
    <row r="22" spans="1:8" x14ac:dyDescent="0.2">
      <c r="A22" s="123" t="s">
        <v>6367</v>
      </c>
      <c r="B22" s="123" t="s">
        <v>6358</v>
      </c>
      <c r="C22" s="223" t="s">
        <v>6228</v>
      </c>
      <c r="D22" s="222" t="s">
        <v>6357</v>
      </c>
      <c r="E22" s="221">
        <v>2021</v>
      </c>
      <c r="F22" s="222" t="s">
        <v>6236</v>
      </c>
      <c r="G22" s="222">
        <v>349524.37</v>
      </c>
      <c r="H22" s="222">
        <v>164324.16</v>
      </c>
    </row>
    <row r="23" spans="1:8" x14ac:dyDescent="0.2">
      <c r="A23" s="123" t="s">
        <v>6366</v>
      </c>
      <c r="B23" s="123" t="s">
        <v>6358</v>
      </c>
      <c r="C23" s="223" t="s">
        <v>6228</v>
      </c>
      <c r="D23" s="222" t="s">
        <v>6357</v>
      </c>
      <c r="E23" s="221">
        <v>2021</v>
      </c>
      <c r="F23" s="222" t="s">
        <v>6236</v>
      </c>
      <c r="G23" s="222">
        <v>3993588.38</v>
      </c>
      <c r="H23" s="222">
        <v>241095.51</v>
      </c>
    </row>
    <row r="24" spans="1:8" x14ac:dyDescent="0.2">
      <c r="A24" s="123" t="s">
        <v>6365</v>
      </c>
      <c r="B24" s="123" t="s">
        <v>6358</v>
      </c>
      <c r="C24" s="223" t="s">
        <v>6228</v>
      </c>
      <c r="D24" s="222" t="s">
        <v>6357</v>
      </c>
      <c r="E24" s="221">
        <v>2015</v>
      </c>
      <c r="F24" s="222" t="s">
        <v>6236</v>
      </c>
      <c r="G24" s="222">
        <v>517665.26</v>
      </c>
      <c r="H24" s="222">
        <v>714455.44</v>
      </c>
    </row>
    <row r="25" spans="1:8" x14ac:dyDescent="0.2">
      <c r="A25" s="123" t="s">
        <v>64</v>
      </c>
      <c r="B25" s="123" t="s">
        <v>1626</v>
      </c>
      <c r="C25" s="223" t="s">
        <v>1626</v>
      </c>
      <c r="D25" s="222" t="s">
        <v>1626</v>
      </c>
      <c r="E25" s="221" t="s">
        <v>1626</v>
      </c>
      <c r="F25" s="222" t="s">
        <v>1626</v>
      </c>
      <c r="G25" s="222">
        <v>0</v>
      </c>
      <c r="H25" s="222">
        <v>0</v>
      </c>
    </row>
    <row r="26" spans="1:8" x14ac:dyDescent="0.2">
      <c r="A26" s="123" t="s">
        <v>65</v>
      </c>
      <c r="B26" s="123"/>
      <c r="C26" s="223"/>
      <c r="D26" s="222"/>
      <c r="E26" s="221"/>
      <c r="F26" s="222"/>
      <c r="G26" s="222"/>
      <c r="H26" s="222"/>
    </row>
    <row r="27" spans="1:8" x14ac:dyDescent="0.2">
      <c r="A27" s="123" t="s">
        <v>6364</v>
      </c>
      <c r="B27" s="123" t="s">
        <v>6358</v>
      </c>
      <c r="C27" s="223" t="s">
        <v>6228</v>
      </c>
      <c r="D27" s="222" t="s">
        <v>6357</v>
      </c>
      <c r="E27" s="221"/>
      <c r="F27" s="222" t="s">
        <v>6236</v>
      </c>
      <c r="G27" s="222"/>
      <c r="H27" s="222"/>
    </row>
    <row r="28" spans="1:8" x14ac:dyDescent="0.2">
      <c r="A28" s="123" t="s">
        <v>6363</v>
      </c>
      <c r="B28" s="123" t="s">
        <v>6358</v>
      </c>
      <c r="C28" s="223" t="s">
        <v>6228</v>
      </c>
      <c r="D28" s="222" t="s">
        <v>6357</v>
      </c>
      <c r="E28" s="221">
        <v>2016</v>
      </c>
      <c r="F28" s="222" t="s">
        <v>6236</v>
      </c>
      <c r="G28" s="222">
        <v>1130703.9099999999</v>
      </c>
      <c r="H28" s="222">
        <v>386415.21</v>
      </c>
    </row>
    <row r="29" spans="1:8" x14ac:dyDescent="0.2">
      <c r="A29" s="123" t="s">
        <v>6362</v>
      </c>
      <c r="B29" s="123" t="s">
        <v>6358</v>
      </c>
      <c r="C29" s="223" t="s">
        <v>6228</v>
      </c>
      <c r="D29" s="222" t="s">
        <v>6357</v>
      </c>
      <c r="E29" s="221">
        <v>2021</v>
      </c>
      <c r="F29" s="222" t="s">
        <v>6236</v>
      </c>
      <c r="G29" s="222">
        <v>260921.11</v>
      </c>
      <c r="H29" s="222">
        <v>73919.98</v>
      </c>
    </row>
    <row r="30" spans="1:8" x14ac:dyDescent="0.2">
      <c r="A30" s="123" t="s">
        <v>6361</v>
      </c>
      <c r="B30" s="123" t="s">
        <v>6358</v>
      </c>
      <c r="C30" s="223" t="s">
        <v>6228</v>
      </c>
      <c r="D30" s="222" t="s">
        <v>6357</v>
      </c>
      <c r="E30" s="221">
        <v>2008</v>
      </c>
      <c r="F30" s="222" t="s">
        <v>6236</v>
      </c>
      <c r="G30" s="222">
        <v>59.55</v>
      </c>
      <c r="H30" s="222">
        <v>59.55</v>
      </c>
    </row>
    <row r="31" spans="1:8" x14ac:dyDescent="0.2">
      <c r="A31" s="123" t="s">
        <v>6360</v>
      </c>
      <c r="B31" s="123" t="s">
        <v>6358</v>
      </c>
      <c r="C31" s="223" t="s">
        <v>6228</v>
      </c>
      <c r="D31" s="222" t="s">
        <v>6357</v>
      </c>
      <c r="E31" s="221">
        <v>2018</v>
      </c>
      <c r="F31" s="222" t="s">
        <v>6236</v>
      </c>
      <c r="G31" s="222">
        <v>42448.15</v>
      </c>
      <c r="H31" s="222">
        <v>1670.83</v>
      </c>
    </row>
    <row r="32" spans="1:8" x14ac:dyDescent="0.2">
      <c r="A32" s="123" t="s">
        <v>6359</v>
      </c>
      <c r="B32" s="123" t="s">
        <v>6358</v>
      </c>
      <c r="C32" s="223" t="s">
        <v>6228</v>
      </c>
      <c r="D32" s="222" t="s">
        <v>6357</v>
      </c>
      <c r="E32" s="221">
        <v>2008</v>
      </c>
      <c r="F32" s="222" t="s">
        <v>6236</v>
      </c>
      <c r="G32" s="222">
        <v>3.25</v>
      </c>
      <c r="H32" s="222">
        <v>3.25</v>
      </c>
    </row>
    <row r="33" spans="1:8" x14ac:dyDescent="0.2">
      <c r="A33" s="123" t="s">
        <v>61</v>
      </c>
      <c r="B33" s="123" t="s">
        <v>6356</v>
      </c>
      <c r="C33" s="223" t="s">
        <v>6244</v>
      </c>
      <c r="D33" s="243" t="s">
        <v>6355</v>
      </c>
      <c r="E33" s="245">
        <v>40452</v>
      </c>
      <c r="F33" s="244" t="s">
        <v>6236</v>
      </c>
      <c r="G33" s="225">
        <v>11887.22</v>
      </c>
      <c r="H33" s="225">
        <v>11887.22</v>
      </c>
    </row>
    <row r="34" spans="1:8" x14ac:dyDescent="0.2">
      <c r="A34" s="123" t="s">
        <v>62</v>
      </c>
      <c r="B34" s="123" t="s">
        <v>6356</v>
      </c>
      <c r="C34" s="223" t="s">
        <v>6244</v>
      </c>
      <c r="D34" s="243" t="s">
        <v>6355</v>
      </c>
      <c r="E34" s="221">
        <v>40452</v>
      </c>
      <c r="F34" s="222" t="s">
        <v>6236</v>
      </c>
      <c r="G34" s="225">
        <v>5254.58</v>
      </c>
      <c r="H34" s="225">
        <v>16.989999999999998</v>
      </c>
    </row>
    <row r="35" spans="1:8" x14ac:dyDescent="0.2">
      <c r="A35" s="123" t="s">
        <v>63</v>
      </c>
      <c r="B35" s="123" t="s">
        <v>6356</v>
      </c>
      <c r="C35" s="223" t="s">
        <v>6244</v>
      </c>
      <c r="D35" s="243" t="s">
        <v>6355</v>
      </c>
      <c r="E35" s="221">
        <v>40452</v>
      </c>
      <c r="F35" s="222" t="s">
        <v>6236</v>
      </c>
      <c r="G35" s="225">
        <v>1167917.6299999999</v>
      </c>
      <c r="H35" s="225">
        <v>135787.44</v>
      </c>
    </row>
    <row r="36" spans="1:8" x14ac:dyDescent="0.2">
      <c r="A36" s="123" t="s">
        <v>135</v>
      </c>
      <c r="B36" s="123"/>
      <c r="C36" s="223"/>
      <c r="D36" s="222"/>
      <c r="E36" s="221"/>
      <c r="F36" s="222"/>
      <c r="G36" s="222"/>
      <c r="H36" s="222"/>
    </row>
    <row r="37" spans="1:8" x14ac:dyDescent="0.2">
      <c r="A37" s="123" t="s">
        <v>64</v>
      </c>
      <c r="B37" s="123"/>
      <c r="C37" s="223"/>
      <c r="D37" s="222"/>
      <c r="E37" s="221"/>
      <c r="F37" s="222"/>
      <c r="G37" s="222"/>
      <c r="H37" s="222"/>
    </row>
    <row r="38" spans="1:8" x14ac:dyDescent="0.2">
      <c r="A38" s="123" t="s">
        <v>65</v>
      </c>
      <c r="B38" s="123"/>
      <c r="C38" s="223"/>
      <c r="D38" s="222"/>
      <c r="E38" s="221"/>
      <c r="F38" s="222"/>
      <c r="G38" s="222"/>
      <c r="H38" s="222"/>
    </row>
    <row r="39" spans="1:8" x14ac:dyDescent="0.2">
      <c r="A39" s="123"/>
      <c r="B39" s="123" t="s">
        <v>6356</v>
      </c>
      <c r="C39" s="223" t="s">
        <v>6244</v>
      </c>
      <c r="D39" s="243" t="s">
        <v>6355</v>
      </c>
      <c r="E39" s="221">
        <v>40452</v>
      </c>
      <c r="F39" s="222" t="s">
        <v>6236</v>
      </c>
      <c r="G39" s="225">
        <v>68632.100000000006</v>
      </c>
      <c r="H39" s="225">
        <v>3729929.24</v>
      </c>
    </row>
    <row r="40" spans="1:8" x14ac:dyDescent="0.2">
      <c r="A40" s="123" t="s">
        <v>66</v>
      </c>
      <c r="B40" s="123"/>
      <c r="C40" s="223"/>
      <c r="D40" s="222"/>
      <c r="E40" s="221"/>
      <c r="F40" s="222"/>
      <c r="G40" s="222"/>
      <c r="H40" s="222"/>
    </row>
    <row r="41" spans="1:8" x14ac:dyDescent="0.2">
      <c r="A41" s="123" t="s">
        <v>67</v>
      </c>
      <c r="B41" s="123"/>
      <c r="C41" s="223"/>
      <c r="D41" s="222"/>
      <c r="E41" s="221"/>
      <c r="F41" s="222"/>
      <c r="G41" s="222"/>
      <c r="H41" s="222"/>
    </row>
    <row r="42" spans="1:8" x14ac:dyDescent="0.2">
      <c r="A42" s="123" t="s">
        <v>68</v>
      </c>
      <c r="B42" s="123"/>
      <c r="C42" s="223"/>
      <c r="D42" s="222"/>
      <c r="E42" s="221"/>
      <c r="F42" s="222"/>
      <c r="G42" s="222"/>
      <c r="H42" s="222"/>
    </row>
    <row r="43" spans="1:8" x14ac:dyDescent="0.2">
      <c r="A43" s="123" t="s">
        <v>69</v>
      </c>
      <c r="B43" s="123"/>
      <c r="C43" s="223"/>
      <c r="D43" s="222"/>
      <c r="E43" s="221"/>
      <c r="F43" s="222"/>
      <c r="G43" s="222"/>
      <c r="H43" s="222"/>
    </row>
    <row r="44" spans="1:8" x14ac:dyDescent="0.2">
      <c r="A44" s="123" t="s">
        <v>70</v>
      </c>
      <c r="B44" s="123"/>
      <c r="C44" s="223"/>
      <c r="D44" s="222"/>
      <c r="E44" s="221"/>
      <c r="F44" s="222"/>
      <c r="G44" s="222"/>
      <c r="H44" s="222"/>
    </row>
    <row r="45" spans="1:8" x14ac:dyDescent="0.2">
      <c r="A45" s="123" t="s">
        <v>136</v>
      </c>
      <c r="B45" s="123"/>
      <c r="C45" s="223"/>
      <c r="D45" s="222"/>
      <c r="E45" s="221"/>
      <c r="F45" s="222"/>
      <c r="G45" s="222"/>
      <c r="H45" s="222"/>
    </row>
    <row r="46" spans="1:8" x14ac:dyDescent="0.2">
      <c r="A46" s="123" t="s">
        <v>61</v>
      </c>
      <c r="B46" s="123" t="s">
        <v>6346</v>
      </c>
      <c r="C46" s="223" t="s">
        <v>6315</v>
      </c>
      <c r="D46" s="222" t="s">
        <v>6345</v>
      </c>
      <c r="E46" s="221">
        <v>2005</v>
      </c>
      <c r="F46" s="222" t="s">
        <v>6344</v>
      </c>
      <c r="G46" s="222">
        <v>0</v>
      </c>
      <c r="H46" s="222">
        <v>0</v>
      </c>
    </row>
    <row r="47" spans="1:8" x14ac:dyDescent="0.2">
      <c r="A47" s="123" t="s">
        <v>62</v>
      </c>
      <c r="B47" s="123" t="s">
        <v>6346</v>
      </c>
      <c r="C47" s="223" t="s">
        <v>6315</v>
      </c>
      <c r="D47" s="222" t="s">
        <v>6345</v>
      </c>
      <c r="E47" s="221">
        <v>2013</v>
      </c>
      <c r="F47" s="222" t="s">
        <v>6344</v>
      </c>
      <c r="G47" s="222">
        <v>53101.14</v>
      </c>
      <c r="H47" s="222">
        <v>22466.28</v>
      </c>
    </row>
    <row r="48" spans="1:8" x14ac:dyDescent="0.2">
      <c r="A48" s="123" t="s">
        <v>6354</v>
      </c>
      <c r="B48" s="123" t="s">
        <v>6346</v>
      </c>
      <c r="C48" s="223" t="s">
        <v>6315</v>
      </c>
      <c r="D48" s="222" t="s">
        <v>6345</v>
      </c>
      <c r="E48" s="221">
        <v>2018</v>
      </c>
      <c r="F48" s="222" t="s">
        <v>6344</v>
      </c>
      <c r="G48" s="222">
        <v>279249.45999999996</v>
      </c>
      <c r="H48" s="222">
        <v>56934.890000000007</v>
      </c>
    </row>
    <row r="49" spans="1:8" x14ac:dyDescent="0.2">
      <c r="A49" s="123" t="s">
        <v>6353</v>
      </c>
      <c r="B49" s="123"/>
      <c r="C49" s="223"/>
      <c r="D49" s="222"/>
      <c r="E49" s="221"/>
      <c r="F49" s="222"/>
      <c r="G49" s="222">
        <v>0.3</v>
      </c>
      <c r="H49" s="222">
        <v>0.3</v>
      </c>
    </row>
    <row r="50" spans="1:8" x14ac:dyDescent="0.2">
      <c r="A50" s="123" t="s">
        <v>6352</v>
      </c>
      <c r="B50" s="123"/>
      <c r="C50" s="223"/>
      <c r="D50" s="222"/>
      <c r="E50" s="221"/>
      <c r="F50" s="222"/>
      <c r="G50" s="222">
        <v>69674.73</v>
      </c>
      <c r="H50" s="222">
        <v>35560.230000000003</v>
      </c>
    </row>
    <row r="51" spans="1:8" x14ac:dyDescent="0.2">
      <c r="A51" s="123" t="s">
        <v>6351</v>
      </c>
      <c r="B51" s="123"/>
      <c r="C51" s="223"/>
      <c r="D51" s="222"/>
      <c r="E51" s="221"/>
      <c r="F51" s="222"/>
      <c r="G51" s="222">
        <v>209574.43</v>
      </c>
      <c r="H51" s="222">
        <v>21374.36</v>
      </c>
    </row>
    <row r="52" spans="1:8" x14ac:dyDescent="0.2">
      <c r="A52" s="123" t="s">
        <v>6350</v>
      </c>
      <c r="B52" s="123" t="s">
        <v>6346</v>
      </c>
      <c r="C52" s="223" t="s">
        <v>6315</v>
      </c>
      <c r="D52" s="222" t="s">
        <v>6349</v>
      </c>
      <c r="E52" s="221">
        <v>2021</v>
      </c>
      <c r="F52" s="222" t="s">
        <v>6344</v>
      </c>
      <c r="G52" s="222">
        <v>8</v>
      </c>
      <c r="H52" s="222">
        <v>10.31</v>
      </c>
    </row>
    <row r="53" spans="1:8" x14ac:dyDescent="0.2">
      <c r="A53" s="123" t="s">
        <v>6348</v>
      </c>
      <c r="B53" s="123"/>
      <c r="C53" s="223"/>
      <c r="D53" s="222"/>
      <c r="E53" s="221"/>
      <c r="F53" s="222"/>
      <c r="G53" s="222">
        <v>8</v>
      </c>
      <c r="H53" s="222">
        <v>8</v>
      </c>
    </row>
    <row r="54" spans="1:8" x14ac:dyDescent="0.2">
      <c r="A54" s="123" t="s">
        <v>6347</v>
      </c>
      <c r="B54" s="123"/>
      <c r="C54" s="223"/>
      <c r="D54" s="222"/>
      <c r="E54" s="221"/>
      <c r="F54" s="222"/>
      <c r="G54" s="222">
        <v>0</v>
      </c>
      <c r="H54" s="222">
        <v>2.31</v>
      </c>
    </row>
    <row r="55" spans="1:8" x14ac:dyDescent="0.2">
      <c r="A55" s="123" t="s">
        <v>65</v>
      </c>
      <c r="B55" s="123" t="s">
        <v>6346</v>
      </c>
      <c r="C55" s="223" t="s">
        <v>6315</v>
      </c>
      <c r="D55" s="222" t="s">
        <v>6345</v>
      </c>
      <c r="E55" s="221">
        <v>2017</v>
      </c>
      <c r="F55" s="222" t="s">
        <v>6344</v>
      </c>
      <c r="G55" s="222">
        <v>842075.4</v>
      </c>
      <c r="H55" s="222">
        <v>1461559.6699999997</v>
      </c>
    </row>
    <row r="56" spans="1:8" x14ac:dyDescent="0.2">
      <c r="A56" s="123" t="s">
        <v>6343</v>
      </c>
      <c r="B56" s="123"/>
      <c r="C56" s="223"/>
      <c r="D56" s="222"/>
      <c r="E56" s="221"/>
      <c r="F56" s="222"/>
      <c r="G56" s="222">
        <v>2527.21</v>
      </c>
      <c r="H56" s="222">
        <v>2527.21</v>
      </c>
    </row>
    <row r="57" spans="1:8" x14ac:dyDescent="0.2">
      <c r="A57" s="123" t="s">
        <v>6342</v>
      </c>
      <c r="B57" s="123"/>
      <c r="C57" s="223"/>
      <c r="D57" s="222"/>
      <c r="E57" s="221"/>
      <c r="F57" s="222"/>
      <c r="G57" s="222">
        <v>667318.88</v>
      </c>
      <c r="H57" s="222">
        <v>167320.62</v>
      </c>
    </row>
    <row r="58" spans="1:8" x14ac:dyDescent="0.2">
      <c r="A58" s="123" t="s">
        <v>6341</v>
      </c>
      <c r="B58" s="123"/>
      <c r="C58" s="223"/>
      <c r="D58" s="222"/>
      <c r="E58" s="221"/>
      <c r="F58" s="222"/>
      <c r="G58" s="222">
        <v>21426.07</v>
      </c>
      <c r="H58" s="222">
        <v>963297.95</v>
      </c>
    </row>
    <row r="59" spans="1:8" x14ac:dyDescent="0.2">
      <c r="A59" s="123" t="s">
        <v>6296</v>
      </c>
      <c r="B59" s="123"/>
      <c r="C59" s="223"/>
      <c r="D59" s="222"/>
      <c r="E59" s="221"/>
      <c r="F59" s="222"/>
      <c r="G59" s="222">
        <v>43023.68</v>
      </c>
      <c r="H59" s="222">
        <v>313159.34999999998</v>
      </c>
    </row>
    <row r="60" spans="1:8" x14ac:dyDescent="0.2">
      <c r="A60" s="123" t="s">
        <v>6340</v>
      </c>
      <c r="B60" s="123"/>
      <c r="C60" s="223"/>
      <c r="D60" s="222"/>
      <c r="E60" s="221"/>
      <c r="F60" s="222"/>
      <c r="G60" s="222">
        <v>106628.65</v>
      </c>
      <c r="H60" s="222">
        <v>14103.63</v>
      </c>
    </row>
    <row r="61" spans="1:8" x14ac:dyDescent="0.2">
      <c r="A61" s="123" t="s">
        <v>6339</v>
      </c>
      <c r="B61" s="123"/>
      <c r="C61" s="223"/>
      <c r="D61" s="222"/>
      <c r="E61" s="221"/>
      <c r="F61" s="222"/>
      <c r="G61" s="222">
        <v>1150.9100000000001</v>
      </c>
      <c r="H61" s="222">
        <v>1150.9100000000001</v>
      </c>
    </row>
    <row r="62" spans="1:8" x14ac:dyDescent="0.2">
      <c r="A62" s="123" t="s">
        <v>61</v>
      </c>
      <c r="B62" s="123" t="s">
        <v>6338</v>
      </c>
      <c r="C62" s="223" t="s">
        <v>6244</v>
      </c>
      <c r="D62" s="222">
        <v>182052914</v>
      </c>
      <c r="E62" s="221"/>
      <c r="F62" s="222"/>
      <c r="G62" s="222"/>
      <c r="H62" s="222"/>
    </row>
    <row r="63" spans="1:8" x14ac:dyDescent="0.2">
      <c r="A63" s="123" t="s">
        <v>62</v>
      </c>
      <c r="B63" s="123" t="s">
        <v>6338</v>
      </c>
      <c r="C63" s="223" t="s">
        <v>6244</v>
      </c>
      <c r="D63" s="222">
        <v>182006556</v>
      </c>
      <c r="E63" s="221">
        <v>2001</v>
      </c>
      <c r="F63" s="222" t="s">
        <v>6313</v>
      </c>
      <c r="G63" s="222">
        <v>121.65</v>
      </c>
      <c r="H63" s="222">
        <v>5513.88</v>
      </c>
    </row>
    <row r="64" spans="1:8" x14ac:dyDescent="0.2">
      <c r="A64" s="123" t="s">
        <v>63</v>
      </c>
      <c r="B64" s="123" t="s">
        <v>6338</v>
      </c>
      <c r="C64" s="223" t="s">
        <v>6244</v>
      </c>
      <c r="D64" s="222"/>
      <c r="E64" s="221"/>
      <c r="F64" s="222"/>
      <c r="G64" s="222"/>
      <c r="H64" s="222"/>
    </row>
    <row r="65" spans="1:8" x14ac:dyDescent="0.2">
      <c r="A65" s="123" t="s">
        <v>135</v>
      </c>
      <c r="B65" s="123"/>
      <c r="C65" s="223"/>
      <c r="D65" s="222"/>
      <c r="E65" s="221"/>
      <c r="F65" s="222"/>
      <c r="G65" s="222"/>
      <c r="H65" s="222"/>
    </row>
    <row r="66" spans="1:8" x14ac:dyDescent="0.2">
      <c r="A66" s="123" t="s">
        <v>64</v>
      </c>
      <c r="B66" s="123" t="s">
        <v>6338</v>
      </c>
      <c r="C66" s="223" t="s">
        <v>6244</v>
      </c>
      <c r="D66" s="222"/>
      <c r="E66" s="221"/>
      <c r="F66" s="222"/>
      <c r="G66" s="222"/>
      <c r="H66" s="222"/>
    </row>
    <row r="67" spans="1:8" x14ac:dyDescent="0.2">
      <c r="A67" s="123" t="s">
        <v>65</v>
      </c>
      <c r="B67" s="123" t="s">
        <v>6338</v>
      </c>
      <c r="C67" s="223" t="s">
        <v>6244</v>
      </c>
      <c r="D67" s="222">
        <v>182011401</v>
      </c>
      <c r="E67" s="221">
        <v>2005</v>
      </c>
      <c r="F67" s="222" t="s">
        <v>6313</v>
      </c>
      <c r="G67" s="222"/>
      <c r="H67" s="222"/>
    </row>
    <row r="68" spans="1:8" x14ac:dyDescent="0.2">
      <c r="A68" s="123" t="s">
        <v>66</v>
      </c>
      <c r="B68" s="123"/>
      <c r="C68" s="223"/>
      <c r="D68" s="222"/>
      <c r="E68" s="221"/>
      <c r="F68" s="222"/>
      <c r="G68" s="222">
        <v>13241.880000000001</v>
      </c>
      <c r="H68" s="222">
        <v>798321.34000000008</v>
      </c>
    </row>
    <row r="69" spans="1:8" x14ac:dyDescent="0.2">
      <c r="A69" s="123" t="s">
        <v>67</v>
      </c>
      <c r="B69" s="123"/>
      <c r="C69" s="223"/>
      <c r="D69" s="222"/>
      <c r="E69" s="221"/>
      <c r="F69" s="222"/>
      <c r="G69" s="222"/>
      <c r="H69" s="222"/>
    </row>
    <row r="70" spans="1:8" x14ac:dyDescent="0.2">
      <c r="A70" s="123" t="s">
        <v>68</v>
      </c>
      <c r="B70" s="123"/>
      <c r="C70" s="223"/>
      <c r="D70" s="222"/>
      <c r="E70" s="221"/>
      <c r="F70" s="222"/>
      <c r="G70" s="222"/>
      <c r="H70" s="222"/>
    </row>
    <row r="71" spans="1:8" x14ac:dyDescent="0.2">
      <c r="A71" s="123" t="s">
        <v>69</v>
      </c>
      <c r="B71" s="123"/>
      <c r="C71" s="223"/>
      <c r="D71" s="222"/>
      <c r="E71" s="221"/>
      <c r="F71" s="222"/>
      <c r="G71" s="222"/>
      <c r="H71" s="222"/>
    </row>
    <row r="72" spans="1:8" x14ac:dyDescent="0.2">
      <c r="A72" s="123" t="s">
        <v>70</v>
      </c>
      <c r="B72" s="123"/>
      <c r="C72" s="223"/>
      <c r="D72" s="222"/>
      <c r="E72" s="221"/>
      <c r="F72" s="222"/>
      <c r="G72" s="222"/>
      <c r="H72" s="222"/>
    </row>
    <row r="73" spans="1:8" x14ac:dyDescent="0.2">
      <c r="A73" s="123" t="s">
        <v>136</v>
      </c>
      <c r="B73" s="123"/>
      <c r="C73" s="223"/>
      <c r="D73" s="222"/>
      <c r="E73" s="221"/>
      <c r="F73" s="222"/>
      <c r="G73" s="222"/>
      <c r="H73" s="222"/>
    </row>
    <row r="74" spans="1:8" x14ac:dyDescent="0.2">
      <c r="A74" s="123" t="s">
        <v>61</v>
      </c>
      <c r="B74" s="123" t="s">
        <v>6337</v>
      </c>
      <c r="C74" s="223" t="s">
        <v>6336</v>
      </c>
      <c r="D74" s="222" t="s">
        <v>6335</v>
      </c>
      <c r="E74" s="221">
        <v>2005</v>
      </c>
      <c r="F74" s="222" t="s">
        <v>6313</v>
      </c>
      <c r="G74" s="222">
        <v>0</v>
      </c>
      <c r="H74" s="222">
        <v>0</v>
      </c>
    </row>
    <row r="75" spans="1:8" x14ac:dyDescent="0.2">
      <c r="A75" s="123"/>
      <c r="B75" s="123"/>
      <c r="C75" s="223"/>
      <c r="D75" s="222"/>
      <c r="E75" s="221"/>
      <c r="F75" s="222" t="s">
        <v>6313</v>
      </c>
      <c r="G75" s="222">
        <v>31083.5</v>
      </c>
      <c r="H75" s="222">
        <v>63032</v>
      </c>
    </row>
    <row r="76" spans="1:8" x14ac:dyDescent="0.2">
      <c r="A76" s="123" t="s">
        <v>62</v>
      </c>
      <c r="B76" s="123" t="s">
        <v>6337</v>
      </c>
      <c r="C76" s="223" t="s">
        <v>6336</v>
      </c>
      <c r="D76" s="222" t="s">
        <v>6335</v>
      </c>
      <c r="E76" s="221">
        <v>2005</v>
      </c>
      <c r="F76" s="222"/>
      <c r="G76" s="222"/>
      <c r="H76" s="222"/>
    </row>
    <row r="77" spans="1:8" x14ac:dyDescent="0.2">
      <c r="A77" s="123" t="s">
        <v>63</v>
      </c>
      <c r="B77" s="123"/>
      <c r="C77" s="223"/>
      <c r="D77" s="222"/>
      <c r="E77" s="221"/>
      <c r="F77" s="222"/>
      <c r="G77" s="222"/>
      <c r="H77" s="222"/>
    </row>
    <row r="78" spans="1:8" x14ac:dyDescent="0.2">
      <c r="A78" s="123" t="s">
        <v>135</v>
      </c>
      <c r="B78" s="123" t="s">
        <v>6337</v>
      </c>
      <c r="C78" s="223" t="s">
        <v>6336</v>
      </c>
      <c r="D78" s="222" t="s">
        <v>6335</v>
      </c>
      <c r="E78" s="221">
        <v>2005</v>
      </c>
      <c r="F78" s="222" t="s">
        <v>6313</v>
      </c>
      <c r="G78" s="222">
        <v>489928.59</v>
      </c>
      <c r="H78" s="222">
        <v>373922</v>
      </c>
    </row>
    <row r="79" spans="1:8" x14ac:dyDescent="0.2">
      <c r="A79" s="123" t="s">
        <v>64</v>
      </c>
      <c r="B79" s="123" t="s">
        <v>6337</v>
      </c>
      <c r="C79" s="223" t="s">
        <v>6336</v>
      </c>
      <c r="D79" s="222" t="s">
        <v>6335</v>
      </c>
      <c r="E79" s="221">
        <v>2005</v>
      </c>
      <c r="F79" s="222" t="s">
        <v>6313</v>
      </c>
      <c r="G79" s="222">
        <v>4520</v>
      </c>
      <c r="H79" s="222">
        <v>137269.85</v>
      </c>
    </row>
    <row r="80" spans="1:8" x14ac:dyDescent="0.2">
      <c r="A80" s="123" t="s">
        <v>65</v>
      </c>
      <c r="B80" s="123"/>
      <c r="C80" s="223"/>
      <c r="D80" s="222"/>
      <c r="E80" s="221"/>
      <c r="F80" s="222"/>
      <c r="G80" s="222"/>
      <c r="H80" s="222"/>
    </row>
    <row r="81" spans="1:8" x14ac:dyDescent="0.2">
      <c r="A81" s="123" t="s">
        <v>66</v>
      </c>
      <c r="B81" s="123" t="s">
        <v>6337</v>
      </c>
      <c r="C81" s="223" t="s">
        <v>6336</v>
      </c>
      <c r="D81" s="222" t="s">
        <v>6335</v>
      </c>
      <c r="E81" s="221">
        <v>2005</v>
      </c>
      <c r="F81" s="222" t="s">
        <v>6313</v>
      </c>
      <c r="G81" s="222">
        <v>663879.06000000006</v>
      </c>
      <c r="H81" s="222">
        <v>982667.75</v>
      </c>
    </row>
    <row r="82" spans="1:8" x14ac:dyDescent="0.2">
      <c r="A82" s="123" t="s">
        <v>67</v>
      </c>
      <c r="B82" s="123"/>
      <c r="C82" s="223"/>
      <c r="D82" s="222"/>
      <c r="E82" s="221"/>
      <c r="F82" s="222"/>
      <c r="G82" s="222"/>
      <c r="H82" s="222"/>
    </row>
    <row r="83" spans="1:8" x14ac:dyDescent="0.2">
      <c r="A83" s="123" t="s">
        <v>68</v>
      </c>
      <c r="B83" s="123"/>
      <c r="C83" s="223"/>
      <c r="D83" s="222"/>
      <c r="E83" s="221"/>
      <c r="F83" s="222"/>
      <c r="G83" s="222"/>
      <c r="H83" s="222"/>
    </row>
    <row r="84" spans="1:8" x14ac:dyDescent="0.2">
      <c r="A84" s="123" t="s">
        <v>69</v>
      </c>
      <c r="B84" s="123"/>
      <c r="C84" s="223"/>
      <c r="D84" s="222"/>
      <c r="E84" s="221"/>
      <c r="F84" s="222"/>
      <c r="G84" s="222"/>
      <c r="H84" s="222"/>
    </row>
    <row r="85" spans="1:8" x14ac:dyDescent="0.2">
      <c r="A85" s="123" t="s">
        <v>70</v>
      </c>
      <c r="B85" s="123"/>
      <c r="C85" s="223"/>
      <c r="D85" s="222"/>
      <c r="E85" s="221"/>
      <c r="F85" s="222"/>
      <c r="G85" s="222"/>
      <c r="H85" s="222"/>
    </row>
    <row r="86" spans="1:8" x14ac:dyDescent="0.2">
      <c r="A86" s="123" t="s">
        <v>136</v>
      </c>
      <c r="B86" s="123"/>
      <c r="C86" s="223"/>
      <c r="D86" s="222"/>
      <c r="E86" s="221"/>
      <c r="F86" s="222"/>
      <c r="G86" s="222"/>
      <c r="H86" s="222"/>
    </row>
    <row r="87" spans="1:8" x14ac:dyDescent="0.2">
      <c r="A87" s="123" t="s">
        <v>61</v>
      </c>
      <c r="B87" s="123" t="s">
        <v>6331</v>
      </c>
      <c r="C87" s="223" t="s">
        <v>6330</v>
      </c>
      <c r="D87" s="231">
        <v>182011428</v>
      </c>
      <c r="E87" s="221">
        <v>2005</v>
      </c>
      <c r="F87" s="222" t="s">
        <v>59</v>
      </c>
      <c r="G87" s="222">
        <v>0</v>
      </c>
      <c r="H87" s="222">
        <v>0</v>
      </c>
    </row>
    <row r="88" spans="1:8" x14ac:dyDescent="0.2">
      <c r="A88" s="123" t="s">
        <v>62</v>
      </c>
      <c r="B88" s="123" t="s">
        <v>6331</v>
      </c>
      <c r="C88" s="223" t="s">
        <v>6330</v>
      </c>
      <c r="D88" s="222" t="s">
        <v>6334</v>
      </c>
      <c r="E88" s="221">
        <v>2013</v>
      </c>
      <c r="F88" s="222" t="s">
        <v>59</v>
      </c>
      <c r="G88" s="222">
        <v>123848.51</v>
      </c>
      <c r="H88" s="222">
        <v>291888.51</v>
      </c>
    </row>
    <row r="89" spans="1:8" x14ac:dyDescent="0.2">
      <c r="A89" s="123" t="s">
        <v>63</v>
      </c>
      <c r="B89" s="123"/>
      <c r="C89" s="223"/>
      <c r="D89" s="222"/>
      <c r="E89" s="221"/>
      <c r="F89" s="222"/>
      <c r="G89" s="222"/>
      <c r="H89" s="222"/>
    </row>
    <row r="90" spans="1:8" x14ac:dyDescent="0.2">
      <c r="A90" s="123" t="s">
        <v>135</v>
      </c>
      <c r="B90" s="123" t="s">
        <v>6331</v>
      </c>
      <c r="C90" s="223" t="s">
        <v>6330</v>
      </c>
      <c r="D90" s="222" t="s">
        <v>6333</v>
      </c>
      <c r="E90" s="221">
        <v>2019</v>
      </c>
      <c r="F90" s="222" t="s">
        <v>59</v>
      </c>
      <c r="G90" s="222">
        <v>88434.25</v>
      </c>
      <c r="H90" s="222">
        <v>88434.25</v>
      </c>
    </row>
    <row r="91" spans="1:8" x14ac:dyDescent="0.2">
      <c r="A91" s="123" t="s">
        <v>64</v>
      </c>
      <c r="B91" s="123" t="s">
        <v>6331</v>
      </c>
      <c r="C91" s="223" t="s">
        <v>6330</v>
      </c>
      <c r="D91" s="222" t="s">
        <v>6332</v>
      </c>
      <c r="E91" s="221">
        <v>2020</v>
      </c>
      <c r="F91" s="222" t="s">
        <v>59</v>
      </c>
      <c r="G91" s="222">
        <v>57238.91</v>
      </c>
      <c r="H91" s="222">
        <v>385376.21</v>
      </c>
    </row>
    <row r="92" spans="1:8" x14ac:dyDescent="0.2">
      <c r="A92" s="123" t="s">
        <v>65</v>
      </c>
      <c r="B92" s="123" t="s">
        <v>6331</v>
      </c>
      <c r="C92" s="223" t="s">
        <v>6330</v>
      </c>
      <c r="D92" s="222"/>
      <c r="E92" s="221"/>
      <c r="F92" s="222"/>
      <c r="G92" s="222"/>
      <c r="H92" s="222"/>
    </row>
    <row r="93" spans="1:8" x14ac:dyDescent="0.2">
      <c r="A93" s="123" t="s">
        <v>66</v>
      </c>
      <c r="B93" s="123" t="s">
        <v>6331</v>
      </c>
      <c r="C93" s="223" t="s">
        <v>6330</v>
      </c>
      <c r="D93" s="222" t="s">
        <v>6329</v>
      </c>
      <c r="E93" s="221">
        <v>2022</v>
      </c>
      <c r="F93" s="222" t="s">
        <v>59</v>
      </c>
      <c r="G93" s="222">
        <v>127271.35</v>
      </c>
      <c r="H93" s="222">
        <v>1946930.02</v>
      </c>
    </row>
    <row r="94" spans="1:8" x14ac:dyDescent="0.2">
      <c r="A94" s="123" t="s">
        <v>67</v>
      </c>
      <c r="B94" s="123"/>
      <c r="C94" s="223"/>
      <c r="D94" s="222"/>
      <c r="E94" s="221"/>
      <c r="F94" s="222"/>
      <c r="G94" s="222"/>
      <c r="H94" s="222"/>
    </row>
    <row r="95" spans="1:8" x14ac:dyDescent="0.2">
      <c r="A95" s="123" t="s">
        <v>68</v>
      </c>
      <c r="B95" s="123"/>
      <c r="C95" s="223"/>
      <c r="D95" s="222"/>
      <c r="E95" s="221"/>
      <c r="F95" s="222"/>
      <c r="G95" s="222"/>
      <c r="H95" s="222"/>
    </row>
    <row r="96" spans="1:8" x14ac:dyDescent="0.2">
      <c r="A96" s="123" t="s">
        <v>69</v>
      </c>
      <c r="B96" s="123"/>
      <c r="C96" s="223"/>
      <c r="D96" s="222"/>
      <c r="E96" s="221"/>
      <c r="F96" s="222"/>
      <c r="G96" s="222"/>
      <c r="H96" s="222"/>
    </row>
    <row r="97" spans="1:8" x14ac:dyDescent="0.2">
      <c r="A97" s="123" t="s">
        <v>70</v>
      </c>
      <c r="B97" s="123"/>
      <c r="C97" s="223"/>
      <c r="D97" s="222"/>
      <c r="E97" s="221"/>
      <c r="F97" s="222"/>
      <c r="G97" s="222"/>
      <c r="H97" s="222"/>
    </row>
    <row r="98" spans="1:8" x14ac:dyDescent="0.2">
      <c r="A98" s="123" t="s">
        <v>136</v>
      </c>
      <c r="B98" s="123"/>
      <c r="C98" s="223"/>
      <c r="D98" s="222"/>
      <c r="E98" s="221"/>
      <c r="F98" s="222"/>
      <c r="G98" s="222"/>
      <c r="H98" s="222"/>
    </row>
    <row r="99" spans="1:8" x14ac:dyDescent="0.2">
      <c r="A99" s="123" t="s">
        <v>61</v>
      </c>
      <c r="B99" s="123" t="s">
        <v>6325</v>
      </c>
      <c r="C99" s="223" t="s">
        <v>6244</v>
      </c>
      <c r="D99" s="222" t="s">
        <v>6327</v>
      </c>
      <c r="E99" s="221">
        <v>2012</v>
      </c>
      <c r="F99" s="222" t="s">
        <v>6241</v>
      </c>
      <c r="G99" s="222"/>
      <c r="H99" s="222"/>
    </row>
    <row r="100" spans="1:8" x14ac:dyDescent="0.2">
      <c r="A100" s="123" t="s">
        <v>62</v>
      </c>
      <c r="B100" s="123" t="s">
        <v>6325</v>
      </c>
      <c r="C100" s="223" t="s">
        <v>6244</v>
      </c>
      <c r="D100" s="222" t="s">
        <v>6328</v>
      </c>
      <c r="E100" s="221">
        <v>2012</v>
      </c>
      <c r="F100" s="222" t="s">
        <v>6241</v>
      </c>
      <c r="G100" s="222">
        <v>36239.9</v>
      </c>
      <c r="H100" s="222">
        <v>54879.55</v>
      </c>
    </row>
    <row r="101" spans="1:8" x14ac:dyDescent="0.2">
      <c r="A101" s="123" t="s">
        <v>63</v>
      </c>
      <c r="B101" s="123"/>
      <c r="C101" s="223"/>
      <c r="D101" s="222"/>
      <c r="E101" s="221"/>
      <c r="F101" s="222"/>
      <c r="G101" s="222"/>
      <c r="H101" s="222"/>
    </row>
    <row r="102" spans="1:8" x14ac:dyDescent="0.2">
      <c r="A102" s="123" t="s">
        <v>135</v>
      </c>
      <c r="B102" s="123"/>
      <c r="C102" s="223"/>
      <c r="D102" s="222"/>
      <c r="E102" s="221"/>
      <c r="F102" s="222"/>
      <c r="G102" s="222"/>
      <c r="H102" s="222"/>
    </row>
    <row r="103" spans="1:8" x14ac:dyDescent="0.2">
      <c r="A103" s="123" t="s">
        <v>64</v>
      </c>
      <c r="B103" s="123"/>
      <c r="C103" s="223"/>
      <c r="D103" s="222"/>
      <c r="E103" s="221"/>
      <c r="F103" s="222"/>
      <c r="G103" s="222"/>
      <c r="H103" s="222"/>
    </row>
    <row r="104" spans="1:8" x14ac:dyDescent="0.2">
      <c r="A104" s="123" t="s">
        <v>65</v>
      </c>
      <c r="B104" s="123" t="s">
        <v>6325</v>
      </c>
      <c r="C104" s="223" t="s">
        <v>6244</v>
      </c>
      <c r="D104" s="222" t="s">
        <v>6327</v>
      </c>
      <c r="E104" s="221">
        <v>2012</v>
      </c>
      <c r="F104" s="222" t="s">
        <v>6241</v>
      </c>
      <c r="G104" s="222">
        <v>8231.7000000000007</v>
      </c>
      <c r="H104" s="222">
        <v>11.7</v>
      </c>
    </row>
    <row r="105" spans="1:8" x14ac:dyDescent="0.2">
      <c r="A105" s="123" t="s">
        <v>66</v>
      </c>
      <c r="B105" s="123"/>
      <c r="C105" s="223"/>
      <c r="D105" s="222"/>
      <c r="E105" s="221"/>
      <c r="F105" s="222"/>
      <c r="G105" s="222"/>
      <c r="H105" s="222"/>
    </row>
    <row r="106" spans="1:8" x14ac:dyDescent="0.2">
      <c r="A106" s="123" t="s">
        <v>67</v>
      </c>
      <c r="B106" s="123"/>
      <c r="C106" s="223"/>
      <c r="D106" s="222"/>
      <c r="E106" s="221"/>
      <c r="F106" s="222"/>
      <c r="G106" s="222"/>
      <c r="H106" s="222"/>
    </row>
    <row r="107" spans="1:8" x14ac:dyDescent="0.2">
      <c r="A107" s="123" t="s">
        <v>68</v>
      </c>
      <c r="B107" s="123"/>
      <c r="C107" s="223"/>
      <c r="D107" s="222"/>
      <c r="E107" s="221"/>
      <c r="F107" s="222"/>
      <c r="G107" s="222"/>
      <c r="H107" s="222"/>
    </row>
    <row r="108" spans="1:8" x14ac:dyDescent="0.2">
      <c r="A108" s="123" t="s">
        <v>69</v>
      </c>
      <c r="B108" s="123"/>
      <c r="C108" s="223"/>
      <c r="D108" s="222"/>
      <c r="E108" s="221"/>
      <c r="F108" s="222"/>
      <c r="G108" s="222"/>
      <c r="H108" s="222"/>
    </row>
    <row r="109" spans="1:8" x14ac:dyDescent="0.2">
      <c r="A109" s="123" t="s">
        <v>70</v>
      </c>
      <c r="B109" s="123"/>
      <c r="C109" s="223"/>
      <c r="D109" s="222"/>
      <c r="E109" s="221"/>
      <c r="F109" s="222"/>
      <c r="G109" s="222"/>
      <c r="H109" s="222"/>
    </row>
    <row r="110" spans="1:8" x14ac:dyDescent="0.2">
      <c r="A110" s="123" t="s">
        <v>136</v>
      </c>
      <c r="B110" s="123"/>
      <c r="C110" s="223"/>
      <c r="D110" s="222"/>
      <c r="E110" s="221"/>
      <c r="F110" s="222"/>
      <c r="G110" s="222"/>
      <c r="H110" s="222"/>
    </row>
    <row r="111" spans="1:8" x14ac:dyDescent="0.2">
      <c r="A111" s="123" t="s">
        <v>6326</v>
      </c>
      <c r="B111" s="123" t="s">
        <v>6325</v>
      </c>
      <c r="C111" s="223" t="s">
        <v>6324</v>
      </c>
      <c r="D111" s="222">
        <v>186005775</v>
      </c>
      <c r="E111" s="221">
        <v>2019</v>
      </c>
      <c r="F111" s="222" t="s">
        <v>6241</v>
      </c>
      <c r="G111" s="222">
        <v>8742.41</v>
      </c>
      <c r="H111" s="222">
        <v>11308.12</v>
      </c>
    </row>
    <row r="112" spans="1:8" x14ac:dyDescent="0.2">
      <c r="A112" s="123" t="s">
        <v>61</v>
      </c>
      <c r="B112" s="123" t="s">
        <v>6319</v>
      </c>
      <c r="C112" s="223" t="s">
        <v>6244</v>
      </c>
      <c r="D112" s="222" t="s">
        <v>6318</v>
      </c>
      <c r="E112" s="221">
        <v>41121</v>
      </c>
      <c r="F112" s="222" t="s">
        <v>6236</v>
      </c>
      <c r="G112" s="222">
        <v>0</v>
      </c>
      <c r="H112" s="222">
        <v>0</v>
      </c>
    </row>
    <row r="113" spans="1:8" x14ac:dyDescent="0.2">
      <c r="A113" s="123" t="s">
        <v>62</v>
      </c>
      <c r="B113" s="123"/>
      <c r="C113" s="223"/>
      <c r="D113" s="222"/>
      <c r="E113" s="221"/>
      <c r="F113" s="222"/>
      <c r="G113" s="222"/>
      <c r="H113" s="222"/>
    </row>
    <row r="114" spans="1:8" x14ac:dyDescent="0.2">
      <c r="A114" s="123" t="s">
        <v>6323</v>
      </c>
      <c r="B114" s="123" t="s">
        <v>6319</v>
      </c>
      <c r="C114" s="223" t="s">
        <v>6228</v>
      </c>
      <c r="D114" s="222" t="s">
        <v>6322</v>
      </c>
      <c r="E114" s="221">
        <v>41211</v>
      </c>
      <c r="F114" s="222" t="s">
        <v>6236</v>
      </c>
      <c r="G114" s="222">
        <v>17342.18</v>
      </c>
      <c r="H114" s="222">
        <v>21077.21</v>
      </c>
    </row>
    <row r="115" spans="1:8" x14ac:dyDescent="0.2">
      <c r="A115" s="123" t="s">
        <v>6321</v>
      </c>
      <c r="B115" s="123" t="s">
        <v>6319</v>
      </c>
      <c r="C115" s="223" t="s">
        <v>6320</v>
      </c>
      <c r="D115" s="222" t="s">
        <v>6318</v>
      </c>
      <c r="E115" s="221">
        <v>41306</v>
      </c>
      <c r="F115" s="222" t="s">
        <v>6236</v>
      </c>
      <c r="G115" s="222">
        <v>11068.01</v>
      </c>
      <c r="H115" s="222">
        <v>4364.7700000000004</v>
      </c>
    </row>
    <row r="116" spans="1:8" x14ac:dyDescent="0.2">
      <c r="A116" s="123" t="s">
        <v>63</v>
      </c>
      <c r="B116" s="123"/>
      <c r="C116" s="223"/>
      <c r="D116" s="222"/>
      <c r="E116" s="221"/>
      <c r="F116" s="222"/>
      <c r="G116" s="222"/>
      <c r="H116" s="222"/>
    </row>
    <row r="117" spans="1:8" x14ac:dyDescent="0.2">
      <c r="A117" s="123" t="s">
        <v>135</v>
      </c>
      <c r="B117" s="123"/>
      <c r="C117" s="223"/>
      <c r="D117" s="222"/>
      <c r="E117" s="221"/>
      <c r="F117" s="222"/>
      <c r="G117" s="222"/>
      <c r="H117" s="222"/>
    </row>
    <row r="118" spans="1:8" x14ac:dyDescent="0.2">
      <c r="A118" s="123"/>
      <c r="B118" s="123"/>
      <c r="C118" s="223"/>
      <c r="D118" s="222"/>
      <c r="E118" s="221"/>
      <c r="F118" s="222"/>
      <c r="G118" s="222"/>
      <c r="H118" s="222"/>
    </row>
    <row r="119" spans="1:8" x14ac:dyDescent="0.2">
      <c r="A119" s="123" t="s">
        <v>64</v>
      </c>
      <c r="B119" s="123"/>
      <c r="C119" s="223"/>
      <c r="D119" s="222"/>
      <c r="E119" s="221"/>
      <c r="F119" s="222"/>
      <c r="G119" s="222"/>
      <c r="H119" s="222"/>
    </row>
    <row r="120" spans="1:8" x14ac:dyDescent="0.2">
      <c r="A120" s="123"/>
      <c r="B120" s="123"/>
      <c r="C120" s="223"/>
      <c r="D120" s="222"/>
      <c r="E120" s="221"/>
      <c r="F120" s="222"/>
      <c r="G120" s="222"/>
      <c r="H120" s="222"/>
    </row>
    <row r="121" spans="1:8" x14ac:dyDescent="0.2">
      <c r="A121" s="123" t="s">
        <v>65</v>
      </c>
      <c r="B121" s="123"/>
      <c r="C121" s="223"/>
      <c r="D121" s="222"/>
      <c r="E121" s="221"/>
      <c r="F121" s="222"/>
      <c r="G121" s="222"/>
      <c r="H121" s="222"/>
    </row>
    <row r="122" spans="1:8" x14ac:dyDescent="0.2">
      <c r="A122" s="123"/>
      <c r="B122" s="123"/>
      <c r="C122" s="223"/>
      <c r="D122" s="222"/>
      <c r="E122" s="221"/>
      <c r="F122" s="222"/>
      <c r="G122" s="222"/>
      <c r="H122" s="222"/>
    </row>
    <row r="123" spans="1:8" x14ac:dyDescent="0.2">
      <c r="A123" s="123" t="s">
        <v>66</v>
      </c>
      <c r="B123" s="123" t="s">
        <v>6319</v>
      </c>
      <c r="C123" s="223" t="s">
        <v>6273</v>
      </c>
      <c r="D123" s="222" t="s">
        <v>6318</v>
      </c>
      <c r="E123" s="221">
        <v>41913</v>
      </c>
      <c r="F123" s="222" t="s">
        <v>6236</v>
      </c>
      <c r="G123" s="222">
        <v>1259.72</v>
      </c>
      <c r="H123" s="222">
        <v>1259.72</v>
      </c>
    </row>
    <row r="124" spans="1:8" x14ac:dyDescent="0.2">
      <c r="A124" s="123" t="s">
        <v>67</v>
      </c>
      <c r="B124" s="123"/>
      <c r="C124" s="223"/>
      <c r="D124" s="222"/>
      <c r="E124" s="221"/>
      <c r="F124" s="222"/>
      <c r="G124" s="222"/>
      <c r="H124" s="222"/>
    </row>
    <row r="125" spans="1:8" x14ac:dyDescent="0.2">
      <c r="A125" s="123"/>
      <c r="B125" s="123"/>
      <c r="C125" s="223"/>
      <c r="D125" s="222"/>
      <c r="E125" s="221"/>
      <c r="F125" s="222"/>
      <c r="G125" s="222"/>
      <c r="H125" s="222"/>
    </row>
    <row r="126" spans="1:8" x14ac:dyDescent="0.2">
      <c r="A126" s="123" t="s">
        <v>68</v>
      </c>
      <c r="B126" s="123"/>
      <c r="C126" s="223"/>
      <c r="D126" s="222"/>
      <c r="E126" s="221"/>
      <c r="F126" s="222"/>
      <c r="G126" s="222"/>
      <c r="H126" s="222"/>
    </row>
    <row r="127" spans="1:8" x14ac:dyDescent="0.2">
      <c r="A127" s="123" t="s">
        <v>69</v>
      </c>
      <c r="B127" s="123"/>
      <c r="C127" s="223"/>
      <c r="D127" s="222"/>
      <c r="E127" s="222"/>
      <c r="F127" s="222"/>
      <c r="G127" s="222"/>
      <c r="H127" s="222"/>
    </row>
    <row r="128" spans="1:8" x14ac:dyDescent="0.2">
      <c r="A128" s="123" t="s">
        <v>70</v>
      </c>
      <c r="B128" s="123"/>
      <c r="C128" s="223"/>
      <c r="D128" s="222"/>
      <c r="E128" s="222"/>
      <c r="F128" s="222"/>
      <c r="G128" s="222"/>
      <c r="H128" s="222"/>
    </row>
    <row r="129" spans="1:8" x14ac:dyDescent="0.2">
      <c r="A129" s="123" t="s">
        <v>136</v>
      </c>
      <c r="B129" s="123"/>
      <c r="C129" s="223"/>
      <c r="D129" s="222"/>
      <c r="E129" s="222"/>
      <c r="F129" s="222"/>
      <c r="G129" s="222"/>
      <c r="H129" s="222"/>
    </row>
    <row r="130" spans="1:8" x14ac:dyDescent="0.2">
      <c r="A130" s="123"/>
      <c r="B130" s="123"/>
      <c r="C130" s="223"/>
      <c r="D130" s="222"/>
      <c r="E130" s="221"/>
      <c r="F130" s="222"/>
      <c r="G130" s="222"/>
      <c r="H130" s="222"/>
    </row>
    <row r="131" spans="1:8" x14ac:dyDescent="0.2">
      <c r="A131" s="123" t="s">
        <v>61</v>
      </c>
      <c r="B131" s="123" t="s">
        <v>6316</v>
      </c>
      <c r="C131" s="223" t="s">
        <v>6315</v>
      </c>
      <c r="D131" s="241">
        <v>188001076</v>
      </c>
      <c r="E131" s="242" t="s">
        <v>6317</v>
      </c>
      <c r="F131" s="222" t="s">
        <v>6313</v>
      </c>
      <c r="G131" s="225">
        <v>0</v>
      </c>
      <c r="H131" s="225">
        <v>0</v>
      </c>
    </row>
    <row r="132" spans="1:8" x14ac:dyDescent="0.2">
      <c r="A132" s="123"/>
      <c r="B132" s="123"/>
      <c r="C132" s="223"/>
      <c r="D132" s="241"/>
      <c r="E132" s="240"/>
      <c r="F132" s="222"/>
      <c r="G132" s="225"/>
      <c r="H132" s="225"/>
    </row>
    <row r="133" spans="1:8" x14ac:dyDescent="0.2">
      <c r="A133" s="123" t="s">
        <v>62</v>
      </c>
      <c r="B133" s="123" t="s">
        <v>6316</v>
      </c>
      <c r="C133" s="223" t="s">
        <v>6315</v>
      </c>
      <c r="D133" s="241">
        <v>188001084</v>
      </c>
      <c r="E133" s="240" t="s">
        <v>6317</v>
      </c>
      <c r="F133" s="222" t="s">
        <v>6313</v>
      </c>
      <c r="G133" s="225">
        <v>5.7</v>
      </c>
      <c r="H133" s="225">
        <v>5.7</v>
      </c>
    </row>
    <row r="134" spans="1:8" x14ac:dyDescent="0.2">
      <c r="A134" s="123"/>
      <c r="B134" s="123"/>
      <c r="C134" s="223"/>
      <c r="D134" s="241"/>
      <c r="E134" s="240"/>
      <c r="F134" s="222"/>
      <c r="G134" s="225"/>
      <c r="H134" s="225"/>
    </row>
    <row r="135" spans="1:8" x14ac:dyDescent="0.2">
      <c r="A135" s="123" t="s">
        <v>63</v>
      </c>
      <c r="B135" s="123"/>
      <c r="C135" s="223"/>
      <c r="D135" s="241"/>
      <c r="E135" s="240"/>
      <c r="F135" s="222"/>
      <c r="G135" s="225"/>
      <c r="H135" s="225"/>
    </row>
    <row r="136" spans="1:8" x14ac:dyDescent="0.2">
      <c r="A136" s="123" t="s">
        <v>135</v>
      </c>
      <c r="B136" s="123"/>
      <c r="C136" s="223"/>
      <c r="D136" s="241"/>
      <c r="E136" s="240"/>
      <c r="F136" s="222"/>
      <c r="G136" s="225"/>
      <c r="H136" s="225"/>
    </row>
    <row r="137" spans="1:8" x14ac:dyDescent="0.2">
      <c r="A137" s="123"/>
      <c r="B137" s="123"/>
      <c r="C137" s="223"/>
      <c r="D137" s="241"/>
      <c r="E137" s="240"/>
      <c r="F137" s="222"/>
      <c r="G137" s="225"/>
      <c r="H137" s="225"/>
    </row>
    <row r="138" spans="1:8" x14ac:dyDescent="0.2">
      <c r="A138" s="123" t="s">
        <v>64</v>
      </c>
      <c r="B138" s="123"/>
      <c r="C138" s="223"/>
      <c r="D138" s="241"/>
      <c r="E138" s="240"/>
      <c r="F138" s="222"/>
      <c r="G138" s="225"/>
      <c r="H138" s="225"/>
    </row>
    <row r="139" spans="1:8" x14ac:dyDescent="0.2">
      <c r="A139" s="123"/>
      <c r="B139" s="123"/>
      <c r="C139" s="223"/>
      <c r="D139" s="241"/>
      <c r="E139" s="240"/>
      <c r="F139" s="222"/>
      <c r="G139" s="225"/>
      <c r="H139" s="225"/>
    </row>
    <row r="140" spans="1:8" x14ac:dyDescent="0.2">
      <c r="A140" s="123" t="s">
        <v>65</v>
      </c>
      <c r="B140" s="123" t="s">
        <v>6316</v>
      </c>
      <c r="C140" s="223" t="s">
        <v>6315</v>
      </c>
      <c r="D140" s="241" t="s">
        <v>6314</v>
      </c>
      <c r="E140" s="240"/>
      <c r="F140" s="222" t="s">
        <v>6313</v>
      </c>
      <c r="G140" s="225">
        <v>20417.3</v>
      </c>
      <c r="H140" s="225">
        <v>11688.3</v>
      </c>
    </row>
    <row r="141" spans="1:8" x14ac:dyDescent="0.2">
      <c r="A141" s="123"/>
      <c r="B141" s="123"/>
      <c r="C141" s="223"/>
      <c r="D141" s="222"/>
      <c r="E141" s="221"/>
      <c r="F141" s="222"/>
      <c r="G141" s="222"/>
      <c r="H141" s="222"/>
    </row>
    <row r="142" spans="1:8" x14ac:dyDescent="0.2">
      <c r="A142" s="123" t="s">
        <v>66</v>
      </c>
      <c r="B142" s="123"/>
      <c r="C142" s="223"/>
      <c r="D142" s="222"/>
      <c r="E142" s="221"/>
      <c r="F142" s="222"/>
      <c r="G142" s="222"/>
      <c r="H142" s="222"/>
    </row>
    <row r="143" spans="1:8" x14ac:dyDescent="0.2">
      <c r="A143" s="123" t="s">
        <v>67</v>
      </c>
      <c r="B143" s="123"/>
      <c r="C143" s="223"/>
      <c r="D143" s="222"/>
      <c r="E143" s="221"/>
      <c r="F143" s="222"/>
      <c r="G143" s="222"/>
      <c r="H143" s="222"/>
    </row>
    <row r="144" spans="1:8" x14ac:dyDescent="0.2">
      <c r="A144" s="123" t="s">
        <v>68</v>
      </c>
      <c r="B144" s="123"/>
      <c r="C144" s="223"/>
      <c r="D144" s="222"/>
      <c r="E144" s="221"/>
      <c r="F144" s="222"/>
      <c r="G144" s="222"/>
      <c r="H144" s="222"/>
    </row>
    <row r="145" spans="1:8" x14ac:dyDescent="0.2">
      <c r="A145" s="123" t="s">
        <v>69</v>
      </c>
      <c r="B145" s="123"/>
      <c r="C145" s="223"/>
      <c r="D145" s="222"/>
      <c r="E145" s="221"/>
      <c r="F145" s="222"/>
      <c r="G145" s="222"/>
      <c r="H145" s="222"/>
    </row>
    <row r="146" spans="1:8" x14ac:dyDescent="0.2">
      <c r="A146" s="123" t="s">
        <v>70</v>
      </c>
      <c r="B146" s="123"/>
      <c r="C146" s="223"/>
      <c r="D146" s="222"/>
      <c r="E146" s="221"/>
      <c r="F146" s="222"/>
      <c r="G146" s="222"/>
      <c r="H146" s="222"/>
    </row>
    <row r="147" spans="1:8" x14ac:dyDescent="0.2">
      <c r="A147" s="123" t="s">
        <v>136</v>
      </c>
      <c r="B147" s="123"/>
      <c r="C147" s="223"/>
      <c r="D147" s="222"/>
      <c r="E147" s="221"/>
      <c r="F147" s="222"/>
      <c r="G147" s="222"/>
      <c r="H147" s="222"/>
    </row>
    <row r="148" spans="1:8" x14ac:dyDescent="0.2">
      <c r="A148" s="123"/>
      <c r="B148" s="123"/>
      <c r="C148" s="223"/>
      <c r="D148" s="222"/>
      <c r="E148" s="221"/>
      <c r="F148" s="222"/>
      <c r="G148" s="222"/>
      <c r="H148" s="222"/>
    </row>
    <row r="149" spans="1:8" x14ac:dyDescent="0.2">
      <c r="A149" s="224" t="s">
        <v>61</v>
      </c>
      <c r="B149" s="123" t="s">
        <v>6311</v>
      </c>
      <c r="C149" s="223" t="s">
        <v>6228</v>
      </c>
      <c r="D149" s="222">
        <v>183001426</v>
      </c>
      <c r="E149" s="221">
        <v>2014</v>
      </c>
      <c r="F149" s="222" t="s">
        <v>6236</v>
      </c>
      <c r="G149" s="222">
        <v>0</v>
      </c>
      <c r="H149" s="222">
        <v>5941916.2999999998</v>
      </c>
    </row>
    <row r="150" spans="1:8" x14ac:dyDescent="0.2">
      <c r="A150" s="123"/>
      <c r="B150" s="123"/>
      <c r="C150" s="223"/>
      <c r="D150" s="222"/>
      <c r="E150" s="221"/>
      <c r="F150" s="222"/>
      <c r="G150" s="222"/>
      <c r="H150" s="222"/>
    </row>
    <row r="151" spans="1:8" x14ac:dyDescent="0.2">
      <c r="A151" s="123" t="s">
        <v>62</v>
      </c>
      <c r="B151" s="123" t="s">
        <v>6311</v>
      </c>
      <c r="C151" s="223" t="s">
        <v>6228</v>
      </c>
      <c r="D151" s="222">
        <v>183001434</v>
      </c>
      <c r="E151" s="221">
        <v>2014</v>
      </c>
      <c r="F151" s="222" t="s">
        <v>6236</v>
      </c>
      <c r="G151" s="222">
        <v>182.05</v>
      </c>
      <c r="H151" s="222">
        <v>442.79</v>
      </c>
    </row>
    <row r="152" spans="1:8" x14ac:dyDescent="0.2">
      <c r="A152" s="123"/>
      <c r="B152" s="123"/>
      <c r="C152" s="223"/>
      <c r="D152" s="222"/>
      <c r="E152" s="221"/>
      <c r="F152" s="222"/>
      <c r="G152" s="222"/>
      <c r="H152" s="222"/>
    </row>
    <row r="153" spans="1:8" x14ac:dyDescent="0.2">
      <c r="A153" s="123" t="s">
        <v>63</v>
      </c>
      <c r="B153" s="123"/>
      <c r="C153" s="223"/>
      <c r="D153" s="222"/>
      <c r="E153" s="221"/>
      <c r="F153" s="222"/>
      <c r="G153" s="222"/>
      <c r="H153" s="222"/>
    </row>
    <row r="154" spans="1:8" x14ac:dyDescent="0.2">
      <c r="A154" s="123" t="s">
        <v>6312</v>
      </c>
      <c r="B154" s="123"/>
      <c r="C154" s="223"/>
      <c r="D154" s="222"/>
      <c r="E154" s="221"/>
      <c r="F154" s="222"/>
      <c r="G154" s="222"/>
      <c r="H154" s="222"/>
    </row>
    <row r="155" spans="1:8" x14ac:dyDescent="0.2">
      <c r="A155" s="123"/>
      <c r="B155" s="123"/>
      <c r="C155" s="223"/>
      <c r="D155" s="222"/>
      <c r="E155" s="221"/>
      <c r="F155" s="222"/>
      <c r="G155" s="222"/>
      <c r="H155" s="222"/>
    </row>
    <row r="156" spans="1:8" x14ac:dyDescent="0.2">
      <c r="A156" s="123" t="s">
        <v>64</v>
      </c>
      <c r="B156" s="123"/>
      <c r="C156" s="223"/>
      <c r="D156" s="222"/>
      <c r="E156" s="221"/>
      <c r="F156" s="222"/>
      <c r="G156" s="222"/>
      <c r="H156" s="222"/>
    </row>
    <row r="157" spans="1:8" x14ac:dyDescent="0.2">
      <c r="A157" s="123"/>
      <c r="B157" s="123"/>
      <c r="C157" s="223"/>
      <c r="D157" s="222"/>
      <c r="E157" s="221"/>
      <c r="F157" s="222"/>
      <c r="G157" s="222"/>
      <c r="H157" s="222"/>
    </row>
    <row r="158" spans="1:8" x14ac:dyDescent="0.2">
      <c r="A158" s="123" t="s">
        <v>65</v>
      </c>
      <c r="B158" s="123"/>
      <c r="C158" s="223"/>
      <c r="D158" s="222"/>
      <c r="E158" s="221"/>
      <c r="F158" s="222"/>
      <c r="G158" s="222"/>
      <c r="H158" s="222"/>
    </row>
    <row r="159" spans="1:8" x14ac:dyDescent="0.2">
      <c r="A159" s="123"/>
      <c r="B159" s="123"/>
      <c r="C159" s="223"/>
      <c r="D159" s="222"/>
      <c r="E159" s="221"/>
      <c r="F159" s="222"/>
      <c r="G159" s="222"/>
      <c r="H159" s="222"/>
    </row>
    <row r="160" spans="1:8" x14ac:dyDescent="0.2">
      <c r="A160" s="123" t="s">
        <v>66</v>
      </c>
      <c r="B160" s="123" t="s">
        <v>6311</v>
      </c>
      <c r="C160" s="223" t="s">
        <v>6228</v>
      </c>
      <c r="D160" s="222">
        <v>183001426</v>
      </c>
      <c r="E160" s="221">
        <v>2014</v>
      </c>
      <c r="F160" s="222"/>
      <c r="G160" s="222">
        <v>14.69</v>
      </c>
      <c r="H160" s="222">
        <v>14.69</v>
      </c>
    </row>
    <row r="161" spans="1:8" x14ac:dyDescent="0.2">
      <c r="A161" s="123" t="s">
        <v>67</v>
      </c>
      <c r="B161" s="123"/>
      <c r="C161" s="223"/>
      <c r="D161" s="222"/>
      <c r="E161" s="221"/>
      <c r="F161" s="222"/>
      <c r="G161" s="222"/>
      <c r="H161" s="222"/>
    </row>
    <row r="162" spans="1:8" x14ac:dyDescent="0.2">
      <c r="A162" s="123" t="s">
        <v>68</v>
      </c>
      <c r="B162" s="123"/>
      <c r="C162" s="223"/>
      <c r="D162" s="222"/>
      <c r="E162" s="221"/>
      <c r="F162" s="222"/>
      <c r="G162" s="222"/>
      <c r="H162" s="222"/>
    </row>
    <row r="163" spans="1:8" x14ac:dyDescent="0.2">
      <c r="A163" s="123" t="s">
        <v>69</v>
      </c>
      <c r="B163" s="123"/>
      <c r="C163" s="223"/>
      <c r="D163" s="222"/>
      <c r="E163" s="221"/>
      <c r="F163" s="222"/>
      <c r="G163" s="222"/>
      <c r="H163" s="222"/>
    </row>
    <row r="164" spans="1:8" x14ac:dyDescent="0.2">
      <c r="A164" s="123" t="s">
        <v>70</v>
      </c>
      <c r="B164" s="123"/>
      <c r="C164" s="223"/>
      <c r="D164" s="222"/>
      <c r="E164" s="221"/>
      <c r="F164" s="222"/>
      <c r="G164" s="222"/>
      <c r="H164" s="222"/>
    </row>
    <row r="165" spans="1:8" x14ac:dyDescent="0.2">
      <c r="A165" s="123" t="s">
        <v>136</v>
      </c>
      <c r="B165" s="123"/>
      <c r="C165" s="223"/>
      <c r="D165" s="222"/>
      <c r="E165" s="221"/>
      <c r="F165" s="222"/>
      <c r="G165" s="222"/>
      <c r="H165" s="222"/>
    </row>
    <row r="166" spans="1:8" x14ac:dyDescent="0.2">
      <c r="A166" s="123"/>
      <c r="B166" s="123"/>
      <c r="C166" s="223"/>
      <c r="D166" s="222"/>
      <c r="E166" s="221"/>
      <c r="F166" s="222"/>
      <c r="G166" s="222"/>
      <c r="H166" s="222"/>
    </row>
    <row r="167" spans="1:8" x14ac:dyDescent="0.2">
      <c r="A167" s="224" t="s">
        <v>61</v>
      </c>
      <c r="B167" s="123" t="s">
        <v>6294</v>
      </c>
      <c r="C167" s="223" t="s">
        <v>6244</v>
      </c>
      <c r="D167" s="222" t="s">
        <v>6293</v>
      </c>
      <c r="E167" s="222"/>
      <c r="F167" s="222" t="s">
        <v>59</v>
      </c>
      <c r="G167" s="235">
        <v>0</v>
      </c>
      <c r="H167" s="235">
        <v>0</v>
      </c>
    </row>
    <row r="168" spans="1:8" x14ac:dyDescent="0.2">
      <c r="A168" s="123"/>
      <c r="B168" s="123"/>
      <c r="C168" s="223"/>
      <c r="D168" s="222"/>
      <c r="E168" s="222"/>
      <c r="F168" s="222"/>
      <c r="G168" s="235"/>
      <c r="H168" s="235"/>
    </row>
    <row r="169" spans="1:8" x14ac:dyDescent="0.2">
      <c r="A169" s="123" t="s">
        <v>62</v>
      </c>
      <c r="B169" s="123"/>
      <c r="C169" s="223"/>
      <c r="D169" s="222"/>
      <c r="E169" s="222"/>
      <c r="F169" s="222"/>
      <c r="G169" s="235"/>
      <c r="H169" s="235"/>
    </row>
    <row r="170" spans="1:8" x14ac:dyDescent="0.2">
      <c r="A170" s="123" t="s">
        <v>6310</v>
      </c>
      <c r="B170" s="123" t="s">
        <v>6294</v>
      </c>
      <c r="C170" s="223" t="s">
        <v>6244</v>
      </c>
      <c r="D170" s="222" t="s">
        <v>6293</v>
      </c>
      <c r="E170" s="221">
        <v>41276</v>
      </c>
      <c r="F170" s="222" t="s">
        <v>59</v>
      </c>
      <c r="G170" s="235">
        <v>4200.38</v>
      </c>
      <c r="H170" s="235">
        <v>100001.08</v>
      </c>
    </row>
    <row r="171" spans="1:8" x14ac:dyDescent="0.2">
      <c r="A171" s="123" t="s">
        <v>6309</v>
      </c>
      <c r="B171" s="123" t="s">
        <v>6294</v>
      </c>
      <c r="C171" s="223" t="s">
        <v>6244</v>
      </c>
      <c r="D171" s="222" t="s">
        <v>6308</v>
      </c>
      <c r="E171" s="221">
        <v>36892</v>
      </c>
      <c r="F171" s="222" t="s">
        <v>59</v>
      </c>
      <c r="G171" s="235">
        <v>308.89</v>
      </c>
      <c r="H171" s="235">
        <v>308.89</v>
      </c>
    </row>
    <row r="172" spans="1:8" x14ac:dyDescent="0.2">
      <c r="A172" s="123"/>
      <c r="B172" s="123"/>
      <c r="C172" s="223"/>
      <c r="D172" s="222"/>
      <c r="E172" s="221"/>
      <c r="F172" s="222"/>
      <c r="G172" s="235"/>
      <c r="H172" s="235"/>
    </row>
    <row r="173" spans="1:8" x14ac:dyDescent="0.2">
      <c r="A173" s="123" t="s">
        <v>6307</v>
      </c>
      <c r="B173" s="123"/>
      <c r="C173" s="223"/>
      <c r="D173" s="222"/>
      <c r="E173" s="221"/>
      <c r="F173" s="222"/>
      <c r="G173" s="235"/>
      <c r="H173" s="235"/>
    </row>
    <row r="174" spans="1:8" x14ac:dyDescent="0.2">
      <c r="A174" s="238" t="s">
        <v>6306</v>
      </c>
      <c r="B174" s="123" t="s">
        <v>6294</v>
      </c>
      <c r="C174" s="223" t="s">
        <v>6244</v>
      </c>
      <c r="D174" s="222" t="s">
        <v>6293</v>
      </c>
      <c r="E174" s="221">
        <v>44001</v>
      </c>
      <c r="F174" s="222" t="s">
        <v>59</v>
      </c>
      <c r="G174" s="235">
        <v>0</v>
      </c>
      <c r="H174" s="235">
        <v>0</v>
      </c>
    </row>
    <row r="175" spans="1:8" x14ac:dyDescent="0.2">
      <c r="A175" s="239" t="s">
        <v>6305</v>
      </c>
      <c r="B175" s="123" t="s">
        <v>6294</v>
      </c>
      <c r="C175" s="223" t="s">
        <v>6244</v>
      </c>
      <c r="D175" s="222" t="s">
        <v>6293</v>
      </c>
      <c r="E175" s="221">
        <v>44249</v>
      </c>
      <c r="F175" s="222" t="s">
        <v>59</v>
      </c>
      <c r="G175" s="235">
        <v>86034</v>
      </c>
      <c r="H175" s="235">
        <v>86034</v>
      </c>
    </row>
    <row r="176" spans="1:8" x14ac:dyDescent="0.2">
      <c r="A176" s="238" t="s">
        <v>6304</v>
      </c>
      <c r="B176" s="123" t="s">
        <v>6294</v>
      </c>
      <c r="C176" s="223" t="s">
        <v>6244</v>
      </c>
      <c r="D176" s="222" t="s">
        <v>6293</v>
      </c>
      <c r="E176" s="221">
        <v>44386</v>
      </c>
      <c r="F176" s="222" t="s">
        <v>59</v>
      </c>
      <c r="G176" s="235">
        <v>61500.38</v>
      </c>
      <c r="H176" s="235">
        <v>119583.13</v>
      </c>
    </row>
    <row r="177" spans="1:8" x14ac:dyDescent="0.2">
      <c r="A177" s="123"/>
      <c r="B177" s="123"/>
      <c r="C177" s="223"/>
      <c r="D177" s="222"/>
      <c r="E177" s="221"/>
      <c r="F177" s="222"/>
      <c r="G177" s="235"/>
      <c r="H177" s="235"/>
    </row>
    <row r="178" spans="1:8" x14ac:dyDescent="0.2">
      <c r="A178" s="123" t="s">
        <v>64</v>
      </c>
      <c r="B178" s="123"/>
      <c r="C178" s="223"/>
      <c r="D178" s="222"/>
      <c r="E178" s="221"/>
      <c r="F178" s="222"/>
      <c r="G178" s="235"/>
      <c r="H178" s="235"/>
    </row>
    <row r="179" spans="1:8" ht="15" x14ac:dyDescent="0.25">
      <c r="A179" s="123" t="s">
        <v>6303</v>
      </c>
      <c r="B179" s="123" t="s">
        <v>6294</v>
      </c>
      <c r="C179" s="223" t="s">
        <v>6244</v>
      </c>
      <c r="D179" s="222" t="s">
        <v>6302</v>
      </c>
      <c r="E179" s="221">
        <v>42736</v>
      </c>
      <c r="F179" s="222" t="s">
        <v>59</v>
      </c>
      <c r="G179" s="235">
        <v>171075.10000000009</v>
      </c>
      <c r="H179" s="237">
        <v>1148317.18</v>
      </c>
    </row>
    <row r="180" spans="1:8" x14ac:dyDescent="0.2">
      <c r="A180" s="123" t="s">
        <v>6301</v>
      </c>
      <c r="B180" s="123" t="s">
        <v>6294</v>
      </c>
      <c r="C180" s="223" t="s">
        <v>6244</v>
      </c>
      <c r="D180" s="222" t="s">
        <v>6300</v>
      </c>
      <c r="E180" s="221">
        <v>37622</v>
      </c>
      <c r="F180" s="222" t="s">
        <v>59</v>
      </c>
      <c r="G180" s="236">
        <v>193895.69</v>
      </c>
      <c r="H180" s="235">
        <v>0</v>
      </c>
    </row>
    <row r="181" spans="1:8" x14ac:dyDescent="0.2">
      <c r="A181" s="123"/>
      <c r="B181" s="123"/>
      <c r="C181" s="223"/>
      <c r="D181" s="222"/>
      <c r="E181" s="221"/>
      <c r="F181" s="222"/>
      <c r="G181" s="235"/>
      <c r="H181" s="235"/>
    </row>
    <row r="182" spans="1:8" x14ac:dyDescent="0.2">
      <c r="A182" s="123" t="s">
        <v>65</v>
      </c>
      <c r="B182" s="123"/>
      <c r="C182" s="223"/>
      <c r="D182" s="222"/>
      <c r="E182" s="221"/>
      <c r="F182" s="222"/>
      <c r="G182" s="235"/>
      <c r="H182" s="235"/>
    </row>
    <row r="183" spans="1:8" x14ac:dyDescent="0.2">
      <c r="A183" s="123" t="s">
        <v>6299</v>
      </c>
      <c r="B183" s="123" t="s">
        <v>6294</v>
      </c>
      <c r="C183" s="223" t="s">
        <v>6244</v>
      </c>
      <c r="D183" s="222" t="s">
        <v>6293</v>
      </c>
      <c r="E183" s="221">
        <v>41934</v>
      </c>
      <c r="F183" s="222" t="s">
        <v>59</v>
      </c>
      <c r="G183" s="235">
        <v>115131.3</v>
      </c>
      <c r="H183" s="235">
        <v>70497.8</v>
      </c>
    </row>
    <row r="184" spans="1:8" x14ac:dyDescent="0.2">
      <c r="A184" s="123" t="s">
        <v>6298</v>
      </c>
      <c r="B184" s="123" t="s">
        <v>6294</v>
      </c>
      <c r="C184" s="223" t="s">
        <v>6244</v>
      </c>
      <c r="D184" s="222" t="s">
        <v>6293</v>
      </c>
      <c r="E184" s="221">
        <v>43328</v>
      </c>
      <c r="F184" s="222" t="s">
        <v>59</v>
      </c>
      <c r="G184" s="235">
        <v>594294.61</v>
      </c>
      <c r="H184" s="235">
        <v>605005.68999999994</v>
      </c>
    </row>
    <row r="185" spans="1:8" x14ac:dyDescent="0.2">
      <c r="A185" s="123" t="s">
        <v>6297</v>
      </c>
      <c r="B185" s="123" t="s">
        <v>6294</v>
      </c>
      <c r="C185" s="223" t="s">
        <v>6244</v>
      </c>
      <c r="D185" s="222" t="s">
        <v>6293</v>
      </c>
      <c r="E185" s="221">
        <v>44375</v>
      </c>
      <c r="F185" s="222" t="s">
        <v>59</v>
      </c>
      <c r="G185" s="235">
        <v>222335.19</v>
      </c>
      <c r="H185" s="235">
        <v>358736.01</v>
      </c>
    </row>
    <row r="186" spans="1:8" x14ac:dyDescent="0.2">
      <c r="A186" s="123" t="s">
        <v>6296</v>
      </c>
      <c r="B186" s="123" t="s">
        <v>6294</v>
      </c>
      <c r="C186" s="223" t="s">
        <v>6244</v>
      </c>
      <c r="D186" s="222" t="s">
        <v>6293</v>
      </c>
      <c r="E186" s="221">
        <v>43745</v>
      </c>
      <c r="F186" s="222" t="s">
        <v>59</v>
      </c>
      <c r="G186" s="235">
        <v>26581.309999999998</v>
      </c>
      <c r="H186" s="235">
        <v>27157.83</v>
      </c>
    </row>
    <row r="187" spans="1:8" x14ac:dyDescent="0.2">
      <c r="A187" s="123" t="s">
        <v>6295</v>
      </c>
      <c r="B187" s="123" t="s">
        <v>6294</v>
      </c>
      <c r="C187" s="223" t="s">
        <v>6244</v>
      </c>
      <c r="D187" s="222" t="s">
        <v>6293</v>
      </c>
      <c r="E187" s="221">
        <v>43879</v>
      </c>
      <c r="F187" s="222" t="s">
        <v>59</v>
      </c>
      <c r="G187" s="235">
        <v>1070.42</v>
      </c>
      <c r="H187" s="235">
        <v>1098.93</v>
      </c>
    </row>
    <row r="188" spans="1:8" x14ac:dyDescent="0.2">
      <c r="A188" s="123" t="s">
        <v>136</v>
      </c>
      <c r="B188" s="123"/>
      <c r="C188" s="223"/>
      <c r="D188" s="222"/>
      <c r="E188" s="221"/>
      <c r="F188" s="222"/>
      <c r="G188" s="235"/>
      <c r="H188" s="235"/>
    </row>
    <row r="189" spans="1:8" x14ac:dyDescent="0.2">
      <c r="A189" s="123"/>
      <c r="B189" s="123"/>
      <c r="C189" s="223"/>
      <c r="D189" s="222"/>
      <c r="E189" s="221"/>
      <c r="F189" s="222"/>
      <c r="G189" s="222"/>
      <c r="H189" s="222"/>
    </row>
    <row r="190" spans="1:8" x14ac:dyDescent="0.2">
      <c r="A190" s="123" t="s">
        <v>61</v>
      </c>
      <c r="B190" s="246" t="s">
        <v>4333</v>
      </c>
      <c r="C190" s="223" t="s">
        <v>6228</v>
      </c>
      <c r="D190" s="222" t="s">
        <v>6292</v>
      </c>
      <c r="E190" s="233">
        <v>2004</v>
      </c>
      <c r="F190" s="222" t="s">
        <v>6236</v>
      </c>
      <c r="G190" s="225">
        <v>409207.05</v>
      </c>
      <c r="H190" s="225">
        <v>0</v>
      </c>
    </row>
    <row r="191" spans="1:8" x14ac:dyDescent="0.2">
      <c r="A191" s="123"/>
      <c r="B191" s="246"/>
      <c r="C191" s="223"/>
      <c r="D191" s="222"/>
      <c r="E191" s="233"/>
      <c r="F191" s="222"/>
      <c r="G191" s="225"/>
      <c r="H191" s="225"/>
    </row>
    <row r="192" spans="1:8" x14ac:dyDescent="0.2">
      <c r="A192" s="123" t="s">
        <v>62</v>
      </c>
      <c r="B192" s="246" t="s">
        <v>4333</v>
      </c>
      <c r="C192" s="223" t="s">
        <v>6228</v>
      </c>
      <c r="D192" s="222" t="s">
        <v>6291</v>
      </c>
      <c r="E192" s="233">
        <v>2001</v>
      </c>
      <c r="F192" s="222" t="s">
        <v>6236</v>
      </c>
      <c r="G192" s="225">
        <v>13545.16</v>
      </c>
      <c r="H192" s="225">
        <v>5479.54</v>
      </c>
    </row>
    <row r="193" spans="1:8" x14ac:dyDescent="0.2">
      <c r="A193" s="123"/>
      <c r="B193" s="246"/>
      <c r="C193" s="223"/>
      <c r="D193" s="222"/>
      <c r="E193" s="233"/>
      <c r="F193" s="222"/>
      <c r="G193" s="225"/>
      <c r="H193" s="225"/>
    </row>
    <row r="194" spans="1:8" x14ac:dyDescent="0.2">
      <c r="A194" s="123" t="s">
        <v>63</v>
      </c>
      <c r="B194" s="246" t="s">
        <v>4333</v>
      </c>
      <c r="C194" s="223" t="s">
        <v>6228</v>
      </c>
      <c r="D194" s="222" t="s">
        <v>6290</v>
      </c>
      <c r="E194" s="233">
        <v>2020</v>
      </c>
      <c r="F194" s="222" t="s">
        <v>6236</v>
      </c>
      <c r="G194" s="225">
        <v>0.01</v>
      </c>
      <c r="H194" s="225">
        <v>0.01</v>
      </c>
    </row>
    <row r="195" spans="1:8" x14ac:dyDescent="0.2">
      <c r="A195" s="123" t="s">
        <v>135</v>
      </c>
      <c r="B195" s="246"/>
      <c r="C195" s="223"/>
      <c r="D195" s="222"/>
      <c r="E195" s="233"/>
      <c r="F195" s="222"/>
      <c r="G195" s="225"/>
      <c r="H195" s="225"/>
    </row>
    <row r="196" spans="1:8" x14ac:dyDescent="0.2">
      <c r="A196" s="123"/>
      <c r="B196" s="246"/>
      <c r="C196" s="223"/>
      <c r="D196" s="222"/>
      <c r="E196" s="233"/>
      <c r="F196" s="222"/>
      <c r="G196" s="225"/>
      <c r="H196" s="225"/>
    </row>
    <row r="197" spans="1:8" x14ac:dyDescent="0.2">
      <c r="A197" s="123" t="s">
        <v>64</v>
      </c>
      <c r="B197" s="246" t="s">
        <v>4333</v>
      </c>
      <c r="C197" s="223" t="s">
        <v>6228</v>
      </c>
      <c r="D197" s="222" t="s">
        <v>6289</v>
      </c>
      <c r="E197" s="233">
        <v>2017</v>
      </c>
      <c r="F197" s="222" t="s">
        <v>6236</v>
      </c>
      <c r="G197" s="225">
        <v>440.19</v>
      </c>
      <c r="H197" s="225">
        <v>440.19</v>
      </c>
    </row>
    <row r="198" spans="1:8" x14ac:dyDescent="0.2">
      <c r="A198" s="123"/>
      <c r="B198" s="246" t="s">
        <v>4333</v>
      </c>
      <c r="C198" s="223" t="s">
        <v>6228</v>
      </c>
      <c r="D198" s="222" t="s">
        <v>6288</v>
      </c>
      <c r="E198" s="233">
        <v>2017</v>
      </c>
      <c r="F198" s="222" t="s">
        <v>6236</v>
      </c>
      <c r="G198" s="234" t="s">
        <v>6284</v>
      </c>
      <c r="H198" s="225">
        <v>110271.37</v>
      </c>
    </row>
    <row r="199" spans="1:8" x14ac:dyDescent="0.2">
      <c r="A199" s="123"/>
      <c r="B199" s="246"/>
      <c r="C199" s="223"/>
      <c r="D199" s="222"/>
      <c r="E199" s="233"/>
      <c r="F199" s="222"/>
      <c r="G199" s="234"/>
      <c r="H199" s="225"/>
    </row>
    <row r="200" spans="1:8" x14ac:dyDescent="0.2">
      <c r="A200" s="123" t="s">
        <v>65</v>
      </c>
      <c r="B200" s="246" t="s">
        <v>4333</v>
      </c>
      <c r="C200" s="223" t="s">
        <v>6228</v>
      </c>
      <c r="D200" s="222" t="s">
        <v>6287</v>
      </c>
      <c r="E200" s="233">
        <v>2014</v>
      </c>
      <c r="F200" s="222" t="s">
        <v>6236</v>
      </c>
      <c r="G200" s="225">
        <v>131016.38</v>
      </c>
      <c r="H200" s="225">
        <v>24750.58</v>
      </c>
    </row>
    <row r="201" spans="1:8" x14ac:dyDescent="0.2">
      <c r="A201" s="123"/>
      <c r="B201" s="246" t="s">
        <v>4333</v>
      </c>
      <c r="C201" s="223" t="s">
        <v>6228</v>
      </c>
      <c r="D201" s="222" t="s">
        <v>6286</v>
      </c>
      <c r="E201" s="233">
        <v>2014</v>
      </c>
      <c r="F201" s="222" t="s">
        <v>6236</v>
      </c>
      <c r="G201" s="234" t="s">
        <v>6284</v>
      </c>
      <c r="H201" s="225">
        <v>87101.11</v>
      </c>
    </row>
    <row r="202" spans="1:8" x14ac:dyDescent="0.2">
      <c r="A202" s="123" t="s">
        <v>66</v>
      </c>
      <c r="B202" s="246" t="s">
        <v>4333</v>
      </c>
      <c r="C202" s="223" t="s">
        <v>6228</v>
      </c>
      <c r="D202" s="222" t="s">
        <v>6285</v>
      </c>
      <c r="E202" s="233">
        <v>2014</v>
      </c>
      <c r="F202" s="222" t="s">
        <v>6236</v>
      </c>
      <c r="G202" s="234" t="s">
        <v>6284</v>
      </c>
      <c r="H202" s="225">
        <v>87921.63</v>
      </c>
    </row>
    <row r="203" spans="1:8" x14ac:dyDescent="0.2">
      <c r="A203" s="123" t="s">
        <v>67</v>
      </c>
      <c r="B203" s="232"/>
      <c r="C203" s="223"/>
      <c r="D203" s="222"/>
      <c r="E203" s="233"/>
      <c r="F203" s="222"/>
      <c r="G203" s="225"/>
      <c r="H203" s="225"/>
    </row>
    <row r="204" spans="1:8" x14ac:dyDescent="0.2">
      <c r="A204" s="123" t="s">
        <v>68</v>
      </c>
      <c r="B204" s="232"/>
      <c r="C204" s="223"/>
      <c r="D204" s="222"/>
      <c r="E204" s="231"/>
      <c r="F204" s="222"/>
      <c r="G204" s="225"/>
      <c r="H204" s="225"/>
    </row>
    <row r="205" spans="1:8" x14ac:dyDescent="0.2">
      <c r="A205" s="123" t="s">
        <v>69</v>
      </c>
      <c r="B205" s="232"/>
      <c r="C205" s="223"/>
      <c r="D205" s="222"/>
      <c r="E205" s="231"/>
      <c r="F205" s="222"/>
      <c r="G205" s="225"/>
      <c r="H205" s="225"/>
    </row>
    <row r="206" spans="1:8" x14ac:dyDescent="0.2">
      <c r="A206" s="123" t="s">
        <v>70</v>
      </c>
      <c r="B206" s="232"/>
      <c r="C206" s="223"/>
      <c r="D206" s="222"/>
      <c r="E206" s="231"/>
      <c r="F206" s="222"/>
      <c r="G206" s="225"/>
      <c r="H206" s="225"/>
    </row>
    <row r="207" spans="1:8" x14ac:dyDescent="0.2">
      <c r="A207" s="123" t="s">
        <v>136</v>
      </c>
      <c r="B207" s="232"/>
      <c r="C207" s="223"/>
      <c r="D207" s="222"/>
      <c r="E207" s="231"/>
      <c r="F207" s="222"/>
      <c r="G207" s="225"/>
      <c r="H207" s="225"/>
    </row>
    <row r="208" spans="1:8" x14ac:dyDescent="0.2">
      <c r="A208" s="123"/>
      <c r="B208" s="123"/>
      <c r="C208" s="223"/>
      <c r="D208" s="222"/>
      <c r="E208" s="221"/>
      <c r="F208" s="222"/>
      <c r="G208" s="222"/>
      <c r="H208" s="222"/>
    </row>
    <row r="209" spans="1:8" x14ac:dyDescent="0.2">
      <c r="A209" s="123" t="s">
        <v>61</v>
      </c>
      <c r="B209" s="123" t="s">
        <v>6283</v>
      </c>
      <c r="C209" s="223" t="s">
        <v>6228</v>
      </c>
      <c r="D209" s="222">
        <v>181017903</v>
      </c>
      <c r="E209" s="221"/>
      <c r="F209" s="222" t="s">
        <v>6236</v>
      </c>
      <c r="G209" s="222">
        <v>0</v>
      </c>
      <c r="H209" s="222">
        <v>0</v>
      </c>
    </row>
    <row r="210" spans="1:8" x14ac:dyDescent="0.2">
      <c r="A210" s="123"/>
      <c r="B210" s="123"/>
      <c r="C210" s="223"/>
      <c r="D210" s="222">
        <v>181016450</v>
      </c>
      <c r="E210" s="221"/>
      <c r="F210" s="222"/>
      <c r="G210" s="222"/>
      <c r="H210" s="222"/>
    </row>
    <row r="211" spans="1:8" x14ac:dyDescent="0.2">
      <c r="A211" s="123" t="s">
        <v>62</v>
      </c>
      <c r="B211" s="123" t="s">
        <v>6283</v>
      </c>
      <c r="C211" s="223" t="s">
        <v>6228</v>
      </c>
      <c r="D211" s="222">
        <v>181016451</v>
      </c>
      <c r="E211" s="221"/>
      <c r="F211" s="222" t="s">
        <v>6236</v>
      </c>
      <c r="G211" s="222">
        <v>394168.53</v>
      </c>
      <c r="H211" s="222">
        <v>327277.59999999998</v>
      </c>
    </row>
    <row r="212" spans="1:8" x14ac:dyDescent="0.2">
      <c r="A212" s="123"/>
      <c r="B212" s="123"/>
      <c r="C212" s="223"/>
      <c r="D212" s="222"/>
      <c r="E212" s="221"/>
      <c r="F212" s="222"/>
      <c r="G212" s="222"/>
      <c r="H212" s="222"/>
    </row>
    <row r="213" spans="1:8" x14ac:dyDescent="0.2">
      <c r="A213" s="123" t="s">
        <v>63</v>
      </c>
      <c r="B213" s="123" t="s">
        <v>6283</v>
      </c>
      <c r="C213" s="223" t="s">
        <v>6228</v>
      </c>
      <c r="D213" s="222">
        <v>181019751</v>
      </c>
      <c r="E213" s="221"/>
      <c r="F213" s="222" t="s">
        <v>6236</v>
      </c>
      <c r="G213" s="222">
        <v>55849.36</v>
      </c>
      <c r="H213" s="222">
        <v>938301.21</v>
      </c>
    </row>
    <row r="214" spans="1:8" x14ac:dyDescent="0.2">
      <c r="A214" s="123" t="s">
        <v>135</v>
      </c>
      <c r="B214" s="123" t="s">
        <v>6283</v>
      </c>
      <c r="C214" s="223" t="s">
        <v>6228</v>
      </c>
      <c r="D214" s="222">
        <v>181019752</v>
      </c>
      <c r="E214" s="221"/>
      <c r="F214" s="222" t="s">
        <v>6236</v>
      </c>
      <c r="G214" s="222">
        <v>55849.36</v>
      </c>
      <c r="H214" s="222">
        <v>938301.21</v>
      </c>
    </row>
    <row r="215" spans="1:8" x14ac:dyDescent="0.2">
      <c r="A215" s="123"/>
      <c r="B215" s="123"/>
      <c r="C215" s="223"/>
      <c r="D215" s="222"/>
      <c r="E215" s="221"/>
      <c r="F215" s="222"/>
      <c r="G215" s="222"/>
      <c r="H215" s="222"/>
    </row>
    <row r="216" spans="1:8" x14ac:dyDescent="0.2">
      <c r="A216" s="123" t="s">
        <v>64</v>
      </c>
      <c r="B216" s="123" t="s">
        <v>6283</v>
      </c>
      <c r="C216" s="223" t="s">
        <v>6228</v>
      </c>
      <c r="D216" s="222">
        <v>181019751</v>
      </c>
      <c r="E216" s="221"/>
      <c r="F216" s="222" t="s">
        <v>6236</v>
      </c>
      <c r="G216" s="222">
        <v>0</v>
      </c>
      <c r="H216" s="222">
        <v>5130.03</v>
      </c>
    </row>
    <row r="217" spans="1:8" x14ac:dyDescent="0.2">
      <c r="A217" s="123"/>
      <c r="B217" s="123"/>
      <c r="C217" s="223"/>
      <c r="D217" s="222"/>
      <c r="E217" s="221"/>
      <c r="F217" s="222"/>
      <c r="G217" s="222"/>
      <c r="H217" s="222"/>
    </row>
    <row r="218" spans="1:8" x14ac:dyDescent="0.2">
      <c r="A218" s="123" t="s">
        <v>65</v>
      </c>
      <c r="B218" s="123"/>
      <c r="C218" s="223"/>
      <c r="D218" s="222"/>
      <c r="E218" s="221"/>
      <c r="F218" s="222"/>
      <c r="G218" s="222"/>
      <c r="H218" s="222"/>
    </row>
    <row r="219" spans="1:8" x14ac:dyDescent="0.2">
      <c r="A219" s="123"/>
      <c r="B219" s="123"/>
      <c r="C219" s="223"/>
      <c r="D219" s="222"/>
      <c r="E219" s="221"/>
      <c r="F219" s="222"/>
      <c r="G219" s="222"/>
      <c r="H219" s="222"/>
    </row>
    <row r="220" spans="1:8" x14ac:dyDescent="0.2">
      <c r="A220" s="123" t="s">
        <v>66</v>
      </c>
      <c r="B220" s="123" t="s">
        <v>6283</v>
      </c>
      <c r="C220" s="223" t="s">
        <v>6228</v>
      </c>
      <c r="D220" s="222">
        <v>181017902</v>
      </c>
      <c r="E220" s="221"/>
      <c r="F220" s="222" t="s">
        <v>6236</v>
      </c>
      <c r="G220" s="222">
        <v>121.8</v>
      </c>
      <c r="H220" s="222">
        <v>19760.5</v>
      </c>
    </row>
    <row r="221" spans="1:8" x14ac:dyDescent="0.2">
      <c r="A221" s="123" t="s">
        <v>67</v>
      </c>
      <c r="B221" s="123"/>
      <c r="C221" s="223"/>
      <c r="D221" s="222"/>
      <c r="E221" s="221"/>
      <c r="F221" s="222"/>
      <c r="G221" s="222"/>
      <c r="H221" s="222"/>
    </row>
    <row r="222" spans="1:8" x14ac:dyDescent="0.2">
      <c r="A222" s="123" t="s">
        <v>68</v>
      </c>
      <c r="B222" s="123"/>
      <c r="C222" s="223"/>
      <c r="D222" s="222"/>
      <c r="E222" s="221"/>
      <c r="F222" s="222"/>
      <c r="G222" s="222"/>
      <c r="H222" s="222"/>
    </row>
    <row r="223" spans="1:8" x14ac:dyDescent="0.2">
      <c r="A223" s="123" t="s">
        <v>69</v>
      </c>
      <c r="B223" s="123"/>
      <c r="C223" s="223"/>
      <c r="D223" s="222"/>
      <c r="E223" s="221"/>
      <c r="F223" s="222"/>
      <c r="G223" s="222"/>
      <c r="H223" s="222"/>
    </row>
    <row r="224" spans="1:8" x14ac:dyDescent="0.2">
      <c r="A224" s="123" t="s">
        <v>70</v>
      </c>
      <c r="B224" s="123"/>
      <c r="C224" s="223"/>
      <c r="D224" s="222"/>
      <c r="E224" s="221"/>
      <c r="F224" s="222"/>
      <c r="G224" s="222"/>
      <c r="H224" s="222"/>
    </row>
    <row r="225" spans="1:8" x14ac:dyDescent="0.2">
      <c r="A225" s="123" t="s">
        <v>136</v>
      </c>
      <c r="B225" s="123"/>
      <c r="C225" s="223"/>
      <c r="D225" s="222"/>
      <c r="E225" s="221"/>
      <c r="F225" s="222"/>
      <c r="G225" s="222"/>
      <c r="H225" s="222"/>
    </row>
    <row r="226" spans="1:8" x14ac:dyDescent="0.2">
      <c r="A226" s="123"/>
      <c r="B226" s="123"/>
      <c r="C226" s="223"/>
      <c r="D226" s="222"/>
      <c r="E226" s="221"/>
      <c r="F226" s="222"/>
      <c r="G226" s="222"/>
      <c r="H226" s="222"/>
    </row>
    <row r="227" spans="1:8" x14ac:dyDescent="0.2">
      <c r="A227" s="123" t="s">
        <v>61</v>
      </c>
      <c r="B227" s="123" t="s">
        <v>5460</v>
      </c>
      <c r="C227" s="223" t="s">
        <v>6282</v>
      </c>
      <c r="D227" s="222" t="s">
        <v>6270</v>
      </c>
      <c r="E227" s="221">
        <v>2021</v>
      </c>
      <c r="F227" s="222" t="s">
        <v>6236</v>
      </c>
      <c r="G227" s="222">
        <v>354495.23</v>
      </c>
      <c r="H227" s="222">
        <v>0</v>
      </c>
    </row>
    <row r="228" spans="1:8" x14ac:dyDescent="0.2">
      <c r="A228" s="123"/>
      <c r="B228" s="123"/>
      <c r="C228" s="223"/>
      <c r="D228" s="222"/>
      <c r="E228" s="221"/>
      <c r="F228" s="222"/>
      <c r="G228" s="222"/>
      <c r="H228" s="222"/>
    </row>
    <row r="229" spans="1:8" x14ac:dyDescent="0.2">
      <c r="A229" s="123" t="s">
        <v>62</v>
      </c>
      <c r="B229" s="123" t="s">
        <v>5460</v>
      </c>
      <c r="C229" s="223" t="s">
        <v>6281</v>
      </c>
      <c r="D229" s="222" t="s">
        <v>6280</v>
      </c>
      <c r="E229" s="221">
        <v>2002</v>
      </c>
      <c r="F229" s="222" t="s">
        <v>6236</v>
      </c>
      <c r="G229" s="222">
        <v>897068.37</v>
      </c>
      <c r="H229" s="222">
        <v>1032020.51</v>
      </c>
    </row>
    <row r="230" spans="1:8" x14ac:dyDescent="0.2">
      <c r="A230" s="123"/>
      <c r="B230" s="123" t="s">
        <v>5460</v>
      </c>
      <c r="C230" s="223" t="s">
        <v>6279</v>
      </c>
      <c r="D230" s="222" t="s">
        <v>6278</v>
      </c>
      <c r="E230" s="221">
        <v>2002</v>
      </c>
      <c r="F230" s="222" t="s">
        <v>6236</v>
      </c>
      <c r="G230" s="222">
        <v>250155.4</v>
      </c>
      <c r="H230" s="222">
        <v>208514.88</v>
      </c>
    </row>
    <row r="231" spans="1:8" x14ac:dyDescent="0.2">
      <c r="A231" s="123"/>
      <c r="B231" s="123"/>
      <c r="C231" s="223"/>
      <c r="D231" s="222"/>
      <c r="E231" s="221"/>
      <c r="F231" s="222"/>
      <c r="G231" s="222"/>
      <c r="H231" s="222"/>
    </row>
    <row r="232" spans="1:8" x14ac:dyDescent="0.2">
      <c r="A232" s="123" t="s">
        <v>63</v>
      </c>
      <c r="B232" s="123" t="s">
        <v>5460</v>
      </c>
      <c r="C232" s="223" t="s">
        <v>6277</v>
      </c>
      <c r="D232" s="222" t="s">
        <v>6270</v>
      </c>
      <c r="E232" s="221">
        <v>2020</v>
      </c>
      <c r="F232" s="222" t="s">
        <v>6236</v>
      </c>
      <c r="G232" s="222">
        <v>1546325.36</v>
      </c>
      <c r="H232" s="222">
        <v>1142306.1599999999</v>
      </c>
    </row>
    <row r="233" spans="1:8" x14ac:dyDescent="0.2">
      <c r="A233" s="123" t="s">
        <v>135</v>
      </c>
      <c r="B233" s="123"/>
      <c r="C233" s="223"/>
      <c r="D233" s="222"/>
      <c r="E233" s="221"/>
      <c r="F233" s="222"/>
      <c r="G233" s="222"/>
      <c r="H233" s="222"/>
    </row>
    <row r="234" spans="1:8" x14ac:dyDescent="0.2">
      <c r="A234" s="123"/>
      <c r="B234" s="123"/>
      <c r="C234" s="223"/>
      <c r="D234" s="222"/>
      <c r="E234" s="221"/>
      <c r="F234" s="222"/>
      <c r="G234" s="222"/>
      <c r="H234" s="222"/>
    </row>
    <row r="235" spans="1:8" x14ac:dyDescent="0.2">
      <c r="A235" s="123" t="s">
        <v>64</v>
      </c>
      <c r="B235" s="123" t="s">
        <v>5460</v>
      </c>
      <c r="C235" s="223" t="s">
        <v>6276</v>
      </c>
      <c r="D235" s="222" t="s">
        <v>6275</v>
      </c>
      <c r="E235" s="221">
        <v>2003</v>
      </c>
      <c r="F235" s="222" t="s">
        <v>6236</v>
      </c>
      <c r="G235" s="222">
        <v>19930.93</v>
      </c>
      <c r="H235" s="222">
        <v>0</v>
      </c>
    </row>
    <row r="236" spans="1:8" x14ac:dyDescent="0.2">
      <c r="A236" s="123"/>
      <c r="B236" s="123" t="s">
        <v>5460</v>
      </c>
      <c r="C236" s="223" t="s">
        <v>6274</v>
      </c>
      <c r="D236" s="222" t="s">
        <v>6270</v>
      </c>
      <c r="E236" s="221">
        <v>2003</v>
      </c>
      <c r="F236" s="222" t="s">
        <v>6236</v>
      </c>
      <c r="G236" s="222"/>
      <c r="H236" s="222">
        <v>19930.93</v>
      </c>
    </row>
    <row r="237" spans="1:8" x14ac:dyDescent="0.2">
      <c r="A237" s="123" t="s">
        <v>65</v>
      </c>
      <c r="B237" s="123"/>
      <c r="C237" s="223"/>
      <c r="D237" s="222"/>
      <c r="E237" s="221"/>
      <c r="F237" s="222"/>
      <c r="G237" s="222"/>
      <c r="H237" s="222"/>
    </row>
    <row r="238" spans="1:8" x14ac:dyDescent="0.2">
      <c r="A238" s="123"/>
      <c r="B238" s="123"/>
      <c r="C238" s="223"/>
      <c r="D238" s="222"/>
      <c r="E238" s="221"/>
      <c r="F238" s="222"/>
      <c r="G238" s="222"/>
      <c r="H238" s="222"/>
    </row>
    <row r="239" spans="1:8" x14ac:dyDescent="0.2">
      <c r="A239" s="123" t="s">
        <v>66</v>
      </c>
      <c r="B239" s="123" t="s">
        <v>5460</v>
      </c>
      <c r="C239" s="223" t="s">
        <v>6273</v>
      </c>
      <c r="D239" s="222" t="s">
        <v>6270</v>
      </c>
      <c r="E239" s="221">
        <v>2015</v>
      </c>
      <c r="F239" s="222" t="s">
        <v>6236</v>
      </c>
      <c r="G239" s="222">
        <v>3090.56</v>
      </c>
      <c r="H239" s="222">
        <v>1410.56</v>
      </c>
    </row>
    <row r="240" spans="1:8" x14ac:dyDescent="0.2">
      <c r="A240" s="123" t="s">
        <v>67</v>
      </c>
      <c r="B240" s="123" t="s">
        <v>5460</v>
      </c>
      <c r="C240" s="223" t="s">
        <v>6272</v>
      </c>
      <c r="D240" s="222" t="s">
        <v>6270</v>
      </c>
      <c r="E240" s="221">
        <v>2015</v>
      </c>
      <c r="F240" s="222" t="s">
        <v>6236</v>
      </c>
      <c r="G240" s="222">
        <v>1060.1099999999999</v>
      </c>
      <c r="H240" s="222">
        <v>164.56</v>
      </c>
    </row>
    <row r="241" spans="1:8" x14ac:dyDescent="0.2">
      <c r="A241" s="123"/>
      <c r="B241" s="123" t="s">
        <v>5460</v>
      </c>
      <c r="C241" s="223" t="s">
        <v>6271</v>
      </c>
      <c r="D241" s="222" t="s">
        <v>6270</v>
      </c>
      <c r="E241" s="221">
        <v>2015</v>
      </c>
      <c r="F241" s="222" t="s">
        <v>6236</v>
      </c>
      <c r="G241" s="222">
        <v>0</v>
      </c>
      <c r="H241" s="222">
        <v>0</v>
      </c>
    </row>
    <row r="242" spans="1:8" x14ac:dyDescent="0.2">
      <c r="A242" s="123" t="s">
        <v>68</v>
      </c>
      <c r="B242" s="123"/>
      <c r="C242" s="223"/>
      <c r="D242" s="222"/>
      <c r="E242" s="221"/>
      <c r="F242" s="222"/>
      <c r="G242" s="222"/>
      <c r="H242" s="222"/>
    </row>
    <row r="243" spans="1:8" x14ac:dyDescent="0.2">
      <c r="A243" s="123" t="s">
        <v>69</v>
      </c>
      <c r="B243" s="123"/>
      <c r="C243" s="223"/>
      <c r="D243" s="222"/>
      <c r="E243" s="221"/>
      <c r="F243" s="222"/>
      <c r="G243" s="222"/>
      <c r="H243" s="222"/>
    </row>
    <row r="244" spans="1:8" x14ac:dyDescent="0.2">
      <c r="A244" s="123" t="s">
        <v>70</v>
      </c>
      <c r="B244" s="123"/>
      <c r="C244" s="223"/>
      <c r="D244" s="222"/>
      <c r="E244" s="221"/>
      <c r="F244" s="222"/>
      <c r="G244" s="222"/>
      <c r="H244" s="222"/>
    </row>
    <row r="245" spans="1:8" x14ac:dyDescent="0.2">
      <c r="A245" s="123" t="s">
        <v>136</v>
      </c>
      <c r="B245" s="123"/>
      <c r="C245" s="223"/>
      <c r="D245" s="222"/>
      <c r="E245" s="221"/>
      <c r="F245" s="222"/>
      <c r="G245" s="222"/>
      <c r="H245" s="222"/>
    </row>
    <row r="246" spans="1:8" x14ac:dyDescent="0.2">
      <c r="A246" s="123" t="s">
        <v>67</v>
      </c>
      <c r="B246" s="123"/>
      <c r="C246" s="223"/>
      <c r="D246" s="222"/>
      <c r="E246" s="221"/>
      <c r="F246" s="222"/>
      <c r="G246" s="222"/>
      <c r="H246" s="222"/>
    </row>
    <row r="247" spans="1:8" x14ac:dyDescent="0.2">
      <c r="A247" s="123" t="s">
        <v>68</v>
      </c>
      <c r="B247" s="123"/>
      <c r="C247" s="223"/>
      <c r="D247" s="222"/>
      <c r="E247" s="221"/>
      <c r="F247" s="222"/>
      <c r="G247" s="222"/>
      <c r="H247" s="222"/>
    </row>
    <row r="248" spans="1:8" x14ac:dyDescent="0.2">
      <c r="A248" s="123" t="s">
        <v>69</v>
      </c>
      <c r="B248" s="123"/>
      <c r="C248" s="223"/>
      <c r="D248" s="222"/>
      <c r="E248" s="221"/>
      <c r="F248" s="222"/>
      <c r="G248" s="222"/>
      <c r="H248" s="222"/>
    </row>
    <row r="249" spans="1:8" x14ac:dyDescent="0.2">
      <c r="A249" s="123" t="s">
        <v>70</v>
      </c>
      <c r="B249" s="123"/>
      <c r="C249" s="223"/>
      <c r="D249" s="222"/>
      <c r="E249" s="221"/>
      <c r="F249" s="222"/>
      <c r="G249" s="222"/>
      <c r="H249" s="222"/>
    </row>
    <row r="250" spans="1:8" x14ac:dyDescent="0.2">
      <c r="A250" s="123" t="s">
        <v>136</v>
      </c>
      <c r="B250" s="123"/>
      <c r="C250" s="223"/>
      <c r="D250" s="222"/>
      <c r="E250" s="221"/>
      <c r="F250" s="222"/>
      <c r="G250" s="222"/>
      <c r="H250" s="222"/>
    </row>
    <row r="251" spans="1:8" x14ac:dyDescent="0.2">
      <c r="A251" s="123"/>
      <c r="B251" s="123"/>
      <c r="C251" s="223"/>
      <c r="D251" s="222"/>
      <c r="E251" s="221"/>
      <c r="F251" s="222"/>
      <c r="G251" s="222"/>
      <c r="H251" s="222"/>
    </row>
    <row r="252" spans="1:8" x14ac:dyDescent="0.2">
      <c r="A252" s="123" t="s">
        <v>61</v>
      </c>
      <c r="B252" s="123" t="s">
        <v>6268</v>
      </c>
      <c r="C252" s="223" t="s">
        <v>6228</v>
      </c>
      <c r="D252" s="222" t="s">
        <v>6267</v>
      </c>
      <c r="E252" s="231">
        <v>2013</v>
      </c>
      <c r="F252" s="222" t="s">
        <v>6236</v>
      </c>
      <c r="G252" s="225">
        <v>2369640.1800000002</v>
      </c>
      <c r="H252" s="225"/>
    </row>
    <row r="253" spans="1:8" x14ac:dyDescent="0.2">
      <c r="A253" s="123"/>
      <c r="B253" s="123"/>
      <c r="C253" s="223"/>
      <c r="D253" s="222"/>
      <c r="E253" s="231"/>
      <c r="F253" s="222"/>
      <c r="G253" s="225"/>
      <c r="H253" s="225"/>
    </row>
    <row r="254" spans="1:8" x14ac:dyDescent="0.2">
      <c r="A254" s="123" t="s">
        <v>62</v>
      </c>
      <c r="B254" s="123" t="s">
        <v>6268</v>
      </c>
      <c r="C254" s="223" t="s">
        <v>6228</v>
      </c>
      <c r="D254" s="222" t="s">
        <v>6269</v>
      </c>
      <c r="E254" s="231">
        <v>2013</v>
      </c>
      <c r="F254" s="222" t="s">
        <v>6236</v>
      </c>
      <c r="G254" s="225">
        <v>37654.61</v>
      </c>
      <c r="H254" s="225">
        <v>4021.22</v>
      </c>
    </row>
    <row r="255" spans="1:8" x14ac:dyDescent="0.2">
      <c r="A255" s="123"/>
      <c r="B255" s="123"/>
      <c r="C255" s="223"/>
      <c r="D255" s="222"/>
      <c r="E255" s="231"/>
      <c r="F255" s="222"/>
      <c r="G255" s="225"/>
      <c r="H255" s="225"/>
    </row>
    <row r="256" spans="1:8" x14ac:dyDescent="0.2">
      <c r="A256" s="123" t="s">
        <v>63</v>
      </c>
      <c r="B256" s="123" t="s">
        <v>6268</v>
      </c>
      <c r="C256" s="223" t="s">
        <v>6228</v>
      </c>
      <c r="D256" s="222" t="s">
        <v>6267</v>
      </c>
      <c r="E256" s="231">
        <v>2020</v>
      </c>
      <c r="F256" s="222" t="s">
        <v>6236</v>
      </c>
      <c r="G256" s="225">
        <v>1151039.02</v>
      </c>
      <c r="H256" s="225">
        <v>499973.97</v>
      </c>
    </row>
    <row r="257" spans="1:8" x14ac:dyDescent="0.2">
      <c r="A257" s="123" t="s">
        <v>135</v>
      </c>
      <c r="B257" s="123"/>
      <c r="C257" s="223"/>
      <c r="D257" s="222"/>
      <c r="E257" s="231"/>
      <c r="F257" s="222"/>
      <c r="G257" s="225"/>
      <c r="H257" s="225"/>
    </row>
    <row r="258" spans="1:8" x14ac:dyDescent="0.2">
      <c r="A258" s="123"/>
      <c r="B258" s="123"/>
      <c r="C258" s="223"/>
      <c r="D258" s="222"/>
      <c r="E258" s="231"/>
      <c r="F258" s="222"/>
      <c r="G258" s="225"/>
      <c r="H258" s="225"/>
    </row>
    <row r="259" spans="1:8" x14ac:dyDescent="0.2">
      <c r="A259" s="123" t="s">
        <v>64</v>
      </c>
      <c r="B259" s="123" t="s">
        <v>6268</v>
      </c>
      <c r="C259" s="223" t="s">
        <v>6228</v>
      </c>
      <c r="D259" s="222" t="s">
        <v>6267</v>
      </c>
      <c r="E259" s="231">
        <v>2017</v>
      </c>
      <c r="F259" s="222" t="s">
        <v>6236</v>
      </c>
      <c r="G259" s="225">
        <v>151355.09</v>
      </c>
      <c r="H259" s="225">
        <v>1195586.74</v>
      </c>
    </row>
    <row r="260" spans="1:8" x14ac:dyDescent="0.2">
      <c r="A260" s="123"/>
      <c r="B260" s="123"/>
      <c r="C260" s="223"/>
      <c r="D260" s="222"/>
      <c r="E260" s="231"/>
      <c r="F260" s="222"/>
      <c r="G260" s="225"/>
      <c r="H260" s="225"/>
    </row>
    <row r="261" spans="1:8" x14ac:dyDescent="0.2">
      <c r="A261" s="123" t="s">
        <v>65</v>
      </c>
      <c r="B261" s="123" t="s">
        <v>6268</v>
      </c>
      <c r="C261" s="223" t="s">
        <v>6228</v>
      </c>
      <c r="D261" s="222" t="s">
        <v>6267</v>
      </c>
      <c r="E261" s="231"/>
      <c r="F261" s="222" t="s">
        <v>6236</v>
      </c>
      <c r="G261" s="225"/>
      <c r="H261" s="225"/>
    </row>
    <row r="262" spans="1:8" x14ac:dyDescent="0.2">
      <c r="A262" s="123"/>
      <c r="B262" s="123"/>
      <c r="C262" s="223"/>
      <c r="D262" s="222"/>
      <c r="E262" s="231"/>
      <c r="F262" s="222"/>
      <c r="G262" s="225"/>
      <c r="H262" s="225"/>
    </row>
    <row r="263" spans="1:8" x14ac:dyDescent="0.2">
      <c r="A263" s="123" t="s">
        <v>66</v>
      </c>
      <c r="B263" s="123" t="s">
        <v>6268</v>
      </c>
      <c r="C263" s="223" t="s">
        <v>6228</v>
      </c>
      <c r="D263" s="222" t="s">
        <v>6267</v>
      </c>
      <c r="E263" s="231">
        <v>2014</v>
      </c>
      <c r="F263" s="222" t="s">
        <v>6236</v>
      </c>
      <c r="G263" s="225">
        <v>58839.8</v>
      </c>
      <c r="H263" s="225">
        <v>8822.67</v>
      </c>
    </row>
    <row r="264" spans="1:8" x14ac:dyDescent="0.2">
      <c r="A264" s="123" t="s">
        <v>67</v>
      </c>
      <c r="B264" s="123" t="s">
        <v>6268</v>
      </c>
      <c r="C264" s="223" t="s">
        <v>6228</v>
      </c>
      <c r="D264" s="222" t="s">
        <v>6267</v>
      </c>
      <c r="E264" s="231">
        <v>2014</v>
      </c>
      <c r="F264" s="222" t="s">
        <v>6236</v>
      </c>
      <c r="G264" s="225">
        <v>281.27999999999997</v>
      </c>
      <c r="H264" s="225">
        <v>23.28</v>
      </c>
    </row>
    <row r="265" spans="1:8" x14ac:dyDescent="0.2">
      <c r="A265" s="123" t="s">
        <v>68</v>
      </c>
      <c r="B265" s="123"/>
      <c r="C265" s="223"/>
      <c r="D265" s="222"/>
      <c r="E265" s="231"/>
      <c r="F265" s="222"/>
      <c r="G265" s="225"/>
      <c r="H265" s="225"/>
    </row>
    <row r="266" spans="1:8" x14ac:dyDescent="0.2">
      <c r="A266" s="123" t="s">
        <v>69</v>
      </c>
      <c r="B266" s="123"/>
      <c r="C266" s="223"/>
      <c r="D266" s="222"/>
      <c r="E266" s="231"/>
      <c r="F266" s="222"/>
      <c r="G266" s="225"/>
      <c r="H266" s="225"/>
    </row>
    <row r="267" spans="1:8" x14ac:dyDescent="0.2">
      <c r="A267" s="123" t="s">
        <v>70</v>
      </c>
      <c r="B267" s="123"/>
      <c r="C267" s="223"/>
      <c r="D267" s="222"/>
      <c r="E267" s="231"/>
      <c r="F267" s="222"/>
      <c r="G267" s="225"/>
      <c r="H267" s="225"/>
    </row>
    <row r="268" spans="1:8" x14ac:dyDescent="0.2">
      <c r="A268" s="123" t="s">
        <v>136</v>
      </c>
      <c r="B268" s="123"/>
      <c r="C268" s="223"/>
      <c r="D268" s="222"/>
      <c r="E268" s="231"/>
      <c r="F268" s="222"/>
      <c r="G268" s="225"/>
      <c r="H268" s="225"/>
    </row>
    <row r="269" spans="1:8" x14ac:dyDescent="0.2">
      <c r="A269" s="123"/>
      <c r="B269" s="123"/>
      <c r="C269" s="223"/>
      <c r="D269" s="222"/>
      <c r="E269" s="221"/>
      <c r="F269" s="222"/>
      <c r="G269" s="222"/>
      <c r="H269" s="222"/>
    </row>
    <row r="270" spans="1:8" x14ac:dyDescent="0.2">
      <c r="A270" s="123" t="s">
        <v>61</v>
      </c>
      <c r="B270" s="123" t="s">
        <v>6256</v>
      </c>
      <c r="C270" s="223" t="s">
        <v>6228</v>
      </c>
      <c r="D270" s="222" t="s">
        <v>6264</v>
      </c>
      <c r="E270" s="221" t="s">
        <v>6258</v>
      </c>
      <c r="F270" s="222" t="s">
        <v>6250</v>
      </c>
      <c r="G270" s="222"/>
      <c r="H270" s="222"/>
    </row>
    <row r="271" spans="1:8" x14ac:dyDescent="0.2">
      <c r="A271" s="123" t="s">
        <v>6266</v>
      </c>
      <c r="B271" s="123"/>
      <c r="C271" s="223"/>
      <c r="D271" s="222" t="s">
        <v>6264</v>
      </c>
      <c r="E271" s="221" t="s">
        <v>6258</v>
      </c>
      <c r="F271" s="222" t="s">
        <v>6250</v>
      </c>
      <c r="G271" s="222">
        <v>50365</v>
      </c>
      <c r="H271" s="222">
        <v>66473.25</v>
      </c>
    </row>
    <row r="272" spans="1:8" x14ac:dyDescent="0.2">
      <c r="A272" s="123" t="s">
        <v>6265</v>
      </c>
      <c r="B272" s="123"/>
      <c r="C272" s="223"/>
      <c r="D272" s="222" t="s">
        <v>6264</v>
      </c>
      <c r="E272" s="221" t="s">
        <v>6263</v>
      </c>
      <c r="F272" s="222" t="s">
        <v>6250</v>
      </c>
      <c r="G272" s="222">
        <v>277866</v>
      </c>
      <c r="H272" s="222">
        <v>2656892.56</v>
      </c>
    </row>
    <row r="273" spans="1:8" x14ac:dyDescent="0.2">
      <c r="A273" s="123"/>
      <c r="B273" s="123"/>
      <c r="C273" s="223"/>
      <c r="D273" s="222"/>
      <c r="E273" s="221"/>
      <c r="F273" s="222"/>
      <c r="G273" s="222"/>
      <c r="H273" s="222"/>
    </row>
    <row r="274" spans="1:8" x14ac:dyDescent="0.2">
      <c r="A274" s="123" t="s">
        <v>62</v>
      </c>
      <c r="B274" s="123" t="s">
        <v>6256</v>
      </c>
      <c r="C274" s="223" t="s">
        <v>6228</v>
      </c>
      <c r="D274" s="222" t="s">
        <v>6262</v>
      </c>
      <c r="E274" s="221" t="s">
        <v>6261</v>
      </c>
      <c r="F274" s="222" t="s">
        <v>6250</v>
      </c>
      <c r="G274" s="222">
        <v>8222</v>
      </c>
      <c r="H274" s="222">
        <v>7141.1</v>
      </c>
    </row>
    <row r="275" spans="1:8" x14ac:dyDescent="0.2">
      <c r="A275" s="123"/>
      <c r="B275" s="123"/>
      <c r="C275" s="223"/>
      <c r="D275" s="222"/>
      <c r="E275" s="221"/>
      <c r="F275" s="222"/>
      <c r="G275" s="222"/>
      <c r="H275" s="222"/>
    </row>
    <row r="276" spans="1:8" x14ac:dyDescent="0.2">
      <c r="A276" s="123" t="s">
        <v>63</v>
      </c>
      <c r="B276" s="123" t="s">
        <v>6256</v>
      </c>
      <c r="C276" s="223" t="s">
        <v>6228</v>
      </c>
      <c r="D276" s="222" t="s">
        <v>6252</v>
      </c>
      <c r="E276" s="221" t="s">
        <v>6260</v>
      </c>
      <c r="F276" s="222" t="s">
        <v>6250</v>
      </c>
      <c r="G276" s="222">
        <v>405395</v>
      </c>
      <c r="H276" s="222">
        <v>662418.23</v>
      </c>
    </row>
    <row r="277" spans="1:8" x14ac:dyDescent="0.2">
      <c r="A277" s="123" t="s">
        <v>135</v>
      </c>
      <c r="B277" s="123"/>
      <c r="C277" s="223"/>
      <c r="D277" s="222"/>
      <c r="E277" s="221"/>
      <c r="F277" s="222"/>
      <c r="G277" s="222"/>
      <c r="H277" s="222"/>
    </row>
    <row r="278" spans="1:8" x14ac:dyDescent="0.2">
      <c r="A278" s="123"/>
      <c r="B278" s="123"/>
      <c r="C278" s="223"/>
      <c r="D278" s="222"/>
      <c r="E278" s="221"/>
      <c r="F278" s="222"/>
      <c r="G278" s="222"/>
      <c r="H278" s="222"/>
    </row>
    <row r="279" spans="1:8" x14ac:dyDescent="0.2">
      <c r="A279" s="123" t="s">
        <v>64</v>
      </c>
      <c r="B279" s="123" t="s">
        <v>6256</v>
      </c>
      <c r="C279" s="223" t="s">
        <v>6228</v>
      </c>
      <c r="D279" s="222" t="s">
        <v>6259</v>
      </c>
      <c r="E279" s="221" t="s">
        <v>6258</v>
      </c>
      <c r="F279" s="222" t="s">
        <v>6250</v>
      </c>
      <c r="G279" s="222">
        <v>25151</v>
      </c>
      <c r="H279" s="222" t="s">
        <v>6257</v>
      </c>
    </row>
    <row r="280" spans="1:8" x14ac:dyDescent="0.2">
      <c r="A280" s="123"/>
      <c r="B280" s="123"/>
      <c r="C280" s="223"/>
      <c r="D280" s="222"/>
      <c r="E280" s="221"/>
      <c r="F280" s="222"/>
      <c r="G280" s="222"/>
      <c r="H280" s="222"/>
    </row>
    <row r="281" spans="1:8" x14ac:dyDescent="0.2">
      <c r="A281" s="123" t="s">
        <v>65</v>
      </c>
      <c r="B281" s="123"/>
      <c r="C281" s="223"/>
      <c r="D281" s="222"/>
      <c r="E281" s="221"/>
      <c r="F281" s="222"/>
      <c r="G281" s="222"/>
      <c r="H281" s="222"/>
    </row>
    <row r="282" spans="1:8" x14ac:dyDescent="0.2">
      <c r="A282" s="123"/>
      <c r="B282" s="123"/>
      <c r="C282" s="223"/>
      <c r="D282" s="222"/>
      <c r="E282" s="221"/>
      <c r="F282" s="222"/>
      <c r="G282" s="222"/>
      <c r="H282" s="222"/>
    </row>
    <row r="283" spans="1:8" x14ac:dyDescent="0.2">
      <c r="A283" s="123" t="s">
        <v>66</v>
      </c>
      <c r="B283" s="123" t="s">
        <v>6256</v>
      </c>
      <c r="C283" s="223"/>
      <c r="D283" s="222"/>
      <c r="E283" s="221"/>
      <c r="F283" s="222"/>
      <c r="G283" s="222"/>
      <c r="H283" s="222"/>
    </row>
    <row r="284" spans="1:8" x14ac:dyDescent="0.2">
      <c r="A284" s="123" t="s">
        <v>6255</v>
      </c>
      <c r="B284" s="123"/>
      <c r="C284" s="223" t="s">
        <v>6228</v>
      </c>
      <c r="D284" s="222" t="s">
        <v>6252</v>
      </c>
      <c r="E284" s="221" t="s">
        <v>6254</v>
      </c>
      <c r="F284" s="222" t="s">
        <v>6250</v>
      </c>
      <c r="G284" s="222">
        <v>996</v>
      </c>
      <c r="H284" s="222">
        <v>34178.620000000003</v>
      </c>
    </row>
    <row r="285" spans="1:8" x14ac:dyDescent="0.2">
      <c r="A285" s="123" t="s">
        <v>6253</v>
      </c>
      <c r="B285" s="123"/>
      <c r="C285" s="223" t="s">
        <v>6228</v>
      </c>
      <c r="D285" s="222" t="s">
        <v>6252</v>
      </c>
      <c r="E285" s="221" t="s">
        <v>6251</v>
      </c>
      <c r="F285" s="222" t="s">
        <v>6250</v>
      </c>
      <c r="G285" s="222">
        <v>34419</v>
      </c>
      <c r="H285" s="222">
        <v>1257.2</v>
      </c>
    </row>
    <row r="286" spans="1:8" x14ac:dyDescent="0.2">
      <c r="A286" s="123" t="s">
        <v>68</v>
      </c>
      <c r="B286" s="123"/>
      <c r="C286" s="223"/>
      <c r="D286" s="222"/>
      <c r="E286" s="221"/>
      <c r="F286" s="222"/>
      <c r="G286" s="222"/>
      <c r="H286" s="222"/>
    </row>
    <row r="287" spans="1:8" x14ac:dyDescent="0.2">
      <c r="A287" s="123" t="s">
        <v>69</v>
      </c>
      <c r="B287" s="123"/>
      <c r="C287" s="223"/>
      <c r="D287" s="222"/>
      <c r="E287" s="221"/>
      <c r="F287" s="222"/>
      <c r="G287" s="222"/>
      <c r="H287" s="222"/>
    </row>
    <row r="288" spans="1:8" x14ac:dyDescent="0.2">
      <c r="A288" s="123" t="s">
        <v>70</v>
      </c>
      <c r="B288" s="123"/>
      <c r="C288" s="223"/>
      <c r="D288" s="222"/>
      <c r="E288" s="221"/>
      <c r="F288" s="222"/>
      <c r="G288" s="222"/>
      <c r="H288" s="222"/>
    </row>
    <row r="289" spans="1:8" x14ac:dyDescent="0.2">
      <c r="A289" s="123" t="s">
        <v>136</v>
      </c>
      <c r="B289" s="123"/>
      <c r="C289" s="223"/>
      <c r="D289" s="222"/>
      <c r="E289" s="221"/>
      <c r="F289" s="222"/>
      <c r="G289" s="222"/>
      <c r="H289" s="222"/>
    </row>
    <row r="290" spans="1:8" x14ac:dyDescent="0.2">
      <c r="A290" s="123"/>
      <c r="B290" s="123"/>
      <c r="C290" s="223"/>
      <c r="D290" s="222"/>
      <c r="E290" s="221"/>
      <c r="F290" s="222"/>
      <c r="G290" s="222"/>
      <c r="H290" s="222"/>
    </row>
    <row r="291" spans="1:8" x14ac:dyDescent="0.2">
      <c r="A291" s="123" t="s">
        <v>61</v>
      </c>
      <c r="B291" s="123" t="s">
        <v>6245</v>
      </c>
      <c r="C291" s="223" t="s">
        <v>6228</v>
      </c>
      <c r="D291" s="222" t="s">
        <v>6246</v>
      </c>
      <c r="E291" s="222"/>
      <c r="F291" s="222" t="s">
        <v>59</v>
      </c>
      <c r="G291" s="225">
        <v>1616.3</v>
      </c>
      <c r="H291" s="225">
        <v>3908.13</v>
      </c>
    </row>
    <row r="292" spans="1:8" x14ac:dyDescent="0.2">
      <c r="A292" s="123"/>
      <c r="B292" s="123"/>
      <c r="C292" s="223"/>
      <c r="D292" s="222"/>
      <c r="E292" s="222"/>
      <c r="F292" s="222"/>
      <c r="G292" s="222"/>
      <c r="H292" s="222"/>
    </row>
    <row r="293" spans="1:8" x14ac:dyDescent="0.2">
      <c r="A293" s="123" t="s">
        <v>62</v>
      </c>
      <c r="B293" s="123" t="s">
        <v>6245</v>
      </c>
      <c r="C293" s="223" t="s">
        <v>6249</v>
      </c>
      <c r="D293" s="222" t="s">
        <v>6248</v>
      </c>
      <c r="E293" s="222"/>
      <c r="F293" s="222" t="s">
        <v>59</v>
      </c>
      <c r="G293" s="225">
        <v>24642.46</v>
      </c>
      <c r="H293" s="225">
        <v>4315.54</v>
      </c>
    </row>
    <row r="294" spans="1:8" x14ac:dyDescent="0.2">
      <c r="A294" s="123"/>
      <c r="B294" s="123"/>
      <c r="C294" s="223"/>
      <c r="D294" s="222"/>
      <c r="E294" s="222"/>
      <c r="F294" s="222"/>
      <c r="G294" s="222"/>
      <c r="H294" s="222"/>
    </row>
    <row r="295" spans="1:8" x14ac:dyDescent="0.2">
      <c r="A295" s="123" t="s">
        <v>63</v>
      </c>
      <c r="B295" s="123" t="s">
        <v>6245</v>
      </c>
      <c r="C295" s="223" t="s">
        <v>6228</v>
      </c>
      <c r="D295" s="222"/>
      <c r="E295" s="222"/>
      <c r="F295" s="222" t="s">
        <v>59</v>
      </c>
      <c r="G295" s="225">
        <v>248460.9</v>
      </c>
      <c r="H295" s="225">
        <v>532396</v>
      </c>
    </row>
    <row r="296" spans="1:8" x14ac:dyDescent="0.2">
      <c r="A296" s="123" t="s">
        <v>135</v>
      </c>
      <c r="B296" s="123"/>
      <c r="C296" s="223"/>
      <c r="D296" s="222"/>
      <c r="E296" s="222"/>
      <c r="F296" s="222"/>
      <c r="G296" s="222"/>
      <c r="H296" s="222"/>
    </row>
    <row r="297" spans="1:8" x14ac:dyDescent="0.2">
      <c r="A297" s="123"/>
      <c r="B297" s="123"/>
      <c r="C297" s="223"/>
      <c r="D297" s="222"/>
      <c r="E297" s="222"/>
      <c r="F297" s="222"/>
      <c r="G297" s="222"/>
      <c r="H297" s="222"/>
    </row>
    <row r="298" spans="1:8" x14ac:dyDescent="0.2">
      <c r="A298" s="123" t="s">
        <v>64</v>
      </c>
      <c r="B298" s="123" t="s">
        <v>6245</v>
      </c>
      <c r="C298" s="223" t="s">
        <v>6228</v>
      </c>
      <c r="D298" s="222" t="s">
        <v>6247</v>
      </c>
      <c r="E298" s="222"/>
      <c r="F298" s="222" t="s">
        <v>59</v>
      </c>
      <c r="G298" s="225">
        <v>0</v>
      </c>
      <c r="H298" s="225">
        <v>85551.8</v>
      </c>
    </row>
    <row r="299" spans="1:8" x14ac:dyDescent="0.2">
      <c r="A299" s="123"/>
      <c r="B299" s="123"/>
      <c r="C299" s="223"/>
      <c r="D299" s="222"/>
      <c r="E299" s="222"/>
      <c r="F299" s="222"/>
      <c r="G299" s="222"/>
      <c r="H299" s="222"/>
    </row>
    <row r="300" spans="1:8" x14ac:dyDescent="0.2">
      <c r="A300" s="123" t="s">
        <v>65</v>
      </c>
      <c r="B300" s="123" t="s">
        <v>6245</v>
      </c>
      <c r="C300" s="223" t="s">
        <v>6228</v>
      </c>
      <c r="D300" s="222" t="s">
        <v>6246</v>
      </c>
      <c r="E300" s="222"/>
      <c r="F300" s="222" t="s">
        <v>59</v>
      </c>
      <c r="G300" s="225">
        <v>0</v>
      </c>
      <c r="H300" s="225">
        <v>0</v>
      </c>
    </row>
    <row r="301" spans="1:8" x14ac:dyDescent="0.2">
      <c r="A301" s="123"/>
      <c r="B301" s="123"/>
      <c r="C301" s="223"/>
      <c r="D301" s="222"/>
      <c r="E301" s="222"/>
      <c r="F301" s="222"/>
      <c r="G301" s="222"/>
      <c r="H301" s="222"/>
    </row>
    <row r="302" spans="1:8" x14ac:dyDescent="0.2">
      <c r="A302" s="123" t="s">
        <v>66</v>
      </c>
      <c r="B302" s="123" t="s">
        <v>6245</v>
      </c>
      <c r="C302" s="223" t="s">
        <v>6244</v>
      </c>
      <c r="D302" s="222"/>
      <c r="E302" s="222"/>
      <c r="F302" s="222" t="s">
        <v>59</v>
      </c>
      <c r="G302" s="225">
        <v>101310.55</v>
      </c>
      <c r="H302" s="225">
        <v>30778.17</v>
      </c>
    </row>
    <row r="303" spans="1:8" x14ac:dyDescent="0.2">
      <c r="A303" s="123" t="s">
        <v>67</v>
      </c>
      <c r="B303" s="123"/>
      <c r="C303" s="223"/>
      <c r="D303" s="222"/>
      <c r="E303" s="222"/>
      <c r="F303" s="222"/>
      <c r="G303" s="222"/>
      <c r="H303" s="222"/>
    </row>
    <row r="304" spans="1:8" x14ac:dyDescent="0.2">
      <c r="A304" s="123" t="s">
        <v>68</v>
      </c>
      <c r="B304" s="123"/>
      <c r="C304" s="223"/>
      <c r="D304" s="222"/>
      <c r="E304" s="222"/>
      <c r="F304" s="222"/>
      <c r="G304" s="222"/>
      <c r="H304" s="222"/>
    </row>
    <row r="305" spans="1:8" x14ac:dyDescent="0.2">
      <c r="A305" s="123" t="s">
        <v>69</v>
      </c>
      <c r="B305" s="123"/>
      <c r="C305" s="223"/>
      <c r="D305" s="222"/>
      <c r="E305" s="222"/>
      <c r="F305" s="222"/>
      <c r="G305" s="222"/>
      <c r="H305" s="222"/>
    </row>
    <row r="306" spans="1:8" x14ac:dyDescent="0.2">
      <c r="A306" s="123" t="s">
        <v>70</v>
      </c>
      <c r="B306" s="123"/>
      <c r="C306" s="223"/>
      <c r="D306" s="222"/>
      <c r="E306" s="222"/>
      <c r="F306" s="222"/>
      <c r="G306" s="222"/>
      <c r="H306" s="222"/>
    </row>
    <row r="307" spans="1:8" x14ac:dyDescent="0.2">
      <c r="A307" s="123" t="s">
        <v>136</v>
      </c>
      <c r="B307" s="123"/>
      <c r="C307" s="223"/>
      <c r="D307" s="222"/>
      <c r="E307" s="222"/>
      <c r="F307" s="222"/>
      <c r="G307" s="222"/>
      <c r="H307" s="222"/>
    </row>
    <row r="308" spans="1:8" x14ac:dyDescent="0.2">
      <c r="A308" s="123"/>
      <c r="B308" s="123"/>
      <c r="C308" s="223"/>
      <c r="D308" s="222"/>
      <c r="E308" s="221"/>
      <c r="F308" s="222"/>
      <c r="G308" s="222"/>
      <c r="H308" s="222"/>
    </row>
    <row r="309" spans="1:8" x14ac:dyDescent="0.2">
      <c r="A309" s="123" t="s">
        <v>61</v>
      </c>
      <c r="B309" s="123" t="s">
        <v>6238</v>
      </c>
      <c r="C309" s="223" t="s">
        <v>6228</v>
      </c>
      <c r="D309" s="222" t="s">
        <v>6243</v>
      </c>
      <c r="E309" s="221">
        <v>2013</v>
      </c>
      <c r="F309" s="222" t="s">
        <v>6236</v>
      </c>
      <c r="G309" s="222" t="s">
        <v>197</v>
      </c>
      <c r="H309" s="222" t="s">
        <v>197</v>
      </c>
    </row>
    <row r="310" spans="1:8" x14ac:dyDescent="0.2">
      <c r="A310" s="123"/>
      <c r="B310" s="123"/>
      <c r="C310" s="223"/>
      <c r="D310" s="222"/>
      <c r="E310" s="221"/>
      <c r="F310" s="222"/>
      <c r="G310" s="222"/>
      <c r="H310" s="222"/>
    </row>
    <row r="311" spans="1:8" x14ac:dyDescent="0.2">
      <c r="A311" s="123" t="s">
        <v>62</v>
      </c>
      <c r="B311" s="123" t="s">
        <v>6238</v>
      </c>
      <c r="C311" s="223" t="s">
        <v>6228</v>
      </c>
      <c r="D311" s="222" t="s">
        <v>6242</v>
      </c>
      <c r="E311" s="221">
        <v>2013</v>
      </c>
      <c r="F311" s="222" t="s">
        <v>6241</v>
      </c>
      <c r="G311" s="222">
        <v>551498.65</v>
      </c>
      <c r="H311" s="222">
        <v>576158.24</v>
      </c>
    </row>
    <row r="312" spans="1:8" x14ac:dyDescent="0.2">
      <c r="A312" s="123"/>
      <c r="B312" s="123"/>
      <c r="C312" s="223"/>
      <c r="D312" s="222"/>
      <c r="E312" s="221"/>
      <c r="F312" s="222"/>
      <c r="G312" s="222"/>
      <c r="H312" s="222"/>
    </row>
    <row r="313" spans="1:8" x14ac:dyDescent="0.2">
      <c r="A313" s="123" t="s">
        <v>63</v>
      </c>
      <c r="B313" s="123"/>
      <c r="C313" s="223"/>
      <c r="D313" s="222"/>
      <c r="E313" s="221"/>
      <c r="F313" s="222"/>
      <c r="G313" s="222"/>
      <c r="H313" s="222"/>
    </row>
    <row r="314" spans="1:8" x14ac:dyDescent="0.2">
      <c r="A314" s="123" t="s">
        <v>135</v>
      </c>
      <c r="B314" s="123"/>
      <c r="C314" s="223"/>
      <c r="D314" s="222"/>
      <c r="E314" s="221"/>
      <c r="F314" s="222"/>
      <c r="G314" s="222"/>
      <c r="H314" s="222"/>
    </row>
    <row r="315" spans="1:8" x14ac:dyDescent="0.2">
      <c r="A315" s="123"/>
      <c r="B315" s="123"/>
      <c r="C315" s="223"/>
      <c r="D315" s="222"/>
      <c r="E315" s="221"/>
      <c r="F315" s="222"/>
      <c r="G315" s="222"/>
      <c r="H315" s="222"/>
    </row>
    <row r="316" spans="1:8" x14ac:dyDescent="0.2">
      <c r="A316" s="123" t="s">
        <v>64</v>
      </c>
      <c r="B316" s="123" t="s">
        <v>6238</v>
      </c>
      <c r="C316" s="223" t="s">
        <v>6228</v>
      </c>
      <c r="D316" s="222" t="s">
        <v>6240</v>
      </c>
      <c r="E316" s="221">
        <v>2021</v>
      </c>
      <c r="F316" s="222" t="s">
        <v>6236</v>
      </c>
      <c r="G316" s="222">
        <v>10237.08</v>
      </c>
      <c r="H316" s="222">
        <v>10237.08</v>
      </c>
    </row>
    <row r="317" spans="1:8" x14ac:dyDescent="0.2">
      <c r="A317" s="123"/>
      <c r="B317" s="123"/>
      <c r="C317" s="223"/>
      <c r="D317" s="222"/>
      <c r="E317" s="221"/>
      <c r="F317" s="222"/>
      <c r="G317" s="222"/>
      <c r="H317" s="222"/>
    </row>
    <row r="318" spans="1:8" x14ac:dyDescent="0.2">
      <c r="A318" s="123" t="s">
        <v>65</v>
      </c>
      <c r="B318" s="123"/>
      <c r="C318" s="223"/>
      <c r="D318" s="222"/>
      <c r="E318" s="221"/>
      <c r="F318" s="222"/>
      <c r="G318" s="222"/>
      <c r="H318" s="222"/>
    </row>
    <row r="319" spans="1:8" x14ac:dyDescent="0.2">
      <c r="A319" s="123"/>
      <c r="B319" s="123"/>
      <c r="C319" s="223"/>
      <c r="D319" s="222"/>
      <c r="E319" s="221"/>
      <c r="F319" s="222"/>
      <c r="G319" s="222"/>
      <c r="H319" s="222"/>
    </row>
    <row r="320" spans="1:8" x14ac:dyDescent="0.2">
      <c r="A320" s="123" t="s">
        <v>66</v>
      </c>
      <c r="B320" s="123"/>
      <c r="C320" s="223"/>
      <c r="D320" s="222"/>
      <c r="E320" s="221"/>
      <c r="F320" s="222"/>
      <c r="G320" s="222"/>
      <c r="H320" s="222"/>
    </row>
    <row r="321" spans="1:8" x14ac:dyDescent="0.2">
      <c r="A321" s="123" t="s">
        <v>67</v>
      </c>
      <c r="B321" s="123"/>
      <c r="C321" s="223"/>
      <c r="D321" s="222"/>
      <c r="E321" s="221"/>
      <c r="F321" s="222"/>
      <c r="G321" s="222"/>
      <c r="H321" s="222"/>
    </row>
    <row r="322" spans="1:8" x14ac:dyDescent="0.2">
      <c r="A322" s="123" t="s">
        <v>68</v>
      </c>
      <c r="B322" s="123"/>
      <c r="C322" s="223"/>
      <c r="D322" s="222"/>
      <c r="E322" s="221"/>
      <c r="F322" s="222"/>
      <c r="G322" s="222"/>
      <c r="H322" s="222"/>
    </row>
    <row r="323" spans="1:8" x14ac:dyDescent="0.2">
      <c r="A323" s="123" t="s">
        <v>69</v>
      </c>
      <c r="B323" s="123"/>
      <c r="C323" s="223"/>
      <c r="D323" s="222"/>
      <c r="E323" s="221"/>
      <c r="F323" s="222"/>
      <c r="G323" s="222"/>
      <c r="H323" s="222"/>
    </row>
    <row r="324" spans="1:8" x14ac:dyDescent="0.2">
      <c r="A324" s="123" t="s">
        <v>70</v>
      </c>
      <c r="B324" s="123"/>
      <c r="C324" s="223"/>
      <c r="D324" s="222"/>
      <c r="E324" s="221"/>
      <c r="F324" s="222"/>
      <c r="G324" s="222"/>
      <c r="H324" s="222"/>
    </row>
    <row r="325" spans="1:8" x14ac:dyDescent="0.2">
      <c r="A325" s="123" t="s">
        <v>6239</v>
      </c>
      <c r="B325" s="123" t="s">
        <v>6238</v>
      </c>
      <c r="C325" s="223" t="s">
        <v>6228</v>
      </c>
      <c r="D325" s="222" t="s">
        <v>6237</v>
      </c>
      <c r="E325" s="221" t="s">
        <v>6237</v>
      </c>
      <c r="F325" s="222" t="s">
        <v>6236</v>
      </c>
      <c r="G325" s="222">
        <v>0</v>
      </c>
      <c r="H325" s="222">
        <v>0</v>
      </c>
    </row>
    <row r="326" spans="1:8" x14ac:dyDescent="0.2">
      <c r="A326" s="123"/>
      <c r="B326" s="123"/>
      <c r="C326" s="223"/>
      <c r="D326" s="222"/>
      <c r="E326" s="221"/>
      <c r="F326" s="222"/>
      <c r="G326" s="222"/>
      <c r="H326" s="222"/>
    </row>
    <row r="327" spans="1:8" x14ac:dyDescent="0.2">
      <c r="A327" s="123" t="s">
        <v>61</v>
      </c>
      <c r="B327" s="123" t="s">
        <v>6231</v>
      </c>
      <c r="C327" s="229" t="s">
        <v>6228</v>
      </c>
      <c r="D327" s="228" t="s">
        <v>6235</v>
      </c>
      <c r="E327" s="227">
        <v>2017</v>
      </c>
      <c r="F327" s="227" t="s">
        <v>59</v>
      </c>
      <c r="G327" s="226">
        <v>0</v>
      </c>
      <c r="H327" s="225">
        <v>0</v>
      </c>
    </row>
    <row r="328" spans="1:8" x14ac:dyDescent="0.2">
      <c r="A328" s="123"/>
      <c r="B328" s="123"/>
      <c r="C328" s="223"/>
      <c r="D328" s="230"/>
      <c r="E328" s="222"/>
      <c r="F328" s="222"/>
      <c r="G328" s="226"/>
      <c r="H328" s="225"/>
    </row>
    <row r="329" spans="1:8" x14ac:dyDescent="0.2">
      <c r="A329" s="123" t="s">
        <v>62</v>
      </c>
      <c r="B329" s="123" t="s">
        <v>6231</v>
      </c>
      <c r="C329" s="229" t="s">
        <v>6228</v>
      </c>
      <c r="D329" s="228" t="s">
        <v>6234</v>
      </c>
      <c r="E329" s="227">
        <v>2017</v>
      </c>
      <c r="F329" s="227" t="s">
        <v>59</v>
      </c>
      <c r="G329" s="226">
        <v>2307.85</v>
      </c>
      <c r="H329" s="225">
        <v>1874.93</v>
      </c>
    </row>
    <row r="330" spans="1:8" x14ac:dyDescent="0.2">
      <c r="A330" s="123"/>
      <c r="B330" s="123"/>
      <c r="C330" s="223"/>
      <c r="D330" s="230"/>
      <c r="E330" s="222"/>
      <c r="F330" s="222"/>
      <c r="G330" s="226"/>
      <c r="H330" s="225"/>
    </row>
    <row r="331" spans="1:8" x14ac:dyDescent="0.2">
      <c r="A331" s="123" t="s">
        <v>63</v>
      </c>
      <c r="B331" s="123" t="s">
        <v>6231</v>
      </c>
      <c r="C331" s="229" t="s">
        <v>6228</v>
      </c>
      <c r="D331" s="228" t="s">
        <v>6233</v>
      </c>
      <c r="E331" s="227">
        <v>2020</v>
      </c>
      <c r="F331" s="227" t="s">
        <v>59</v>
      </c>
      <c r="G331" s="226">
        <v>0</v>
      </c>
      <c r="H331" s="225">
        <v>0</v>
      </c>
    </row>
    <row r="332" spans="1:8" x14ac:dyDescent="0.2">
      <c r="A332" s="123" t="s">
        <v>135</v>
      </c>
      <c r="B332" s="123"/>
      <c r="C332" s="223"/>
      <c r="D332" s="230"/>
      <c r="E332" s="222"/>
      <c r="F332" s="222"/>
      <c r="G332" s="226"/>
      <c r="H332" s="225"/>
    </row>
    <row r="333" spans="1:8" x14ac:dyDescent="0.2">
      <c r="A333" s="123"/>
      <c r="B333" s="123"/>
      <c r="C333" s="223"/>
      <c r="D333" s="230"/>
      <c r="E333" s="222"/>
      <c r="F333" s="222"/>
      <c r="G333" s="226"/>
      <c r="H333" s="225"/>
    </row>
    <row r="334" spans="1:8" x14ac:dyDescent="0.2">
      <c r="A334" s="123" t="s">
        <v>64</v>
      </c>
      <c r="B334" s="123" t="s">
        <v>6231</v>
      </c>
      <c r="C334" s="229" t="s">
        <v>6228</v>
      </c>
      <c r="D334" s="228" t="s">
        <v>6232</v>
      </c>
      <c r="E334" s="227">
        <v>2017</v>
      </c>
      <c r="F334" s="227" t="s">
        <v>59</v>
      </c>
      <c r="G334" s="226">
        <v>32288.7</v>
      </c>
      <c r="H334" s="225">
        <v>191048.69</v>
      </c>
    </row>
    <row r="335" spans="1:8" x14ac:dyDescent="0.2">
      <c r="A335" s="123"/>
      <c r="B335" s="123"/>
      <c r="C335" s="223"/>
      <c r="D335" s="230"/>
      <c r="E335" s="222"/>
      <c r="F335" s="222"/>
      <c r="G335" s="226"/>
      <c r="H335" s="225"/>
    </row>
    <row r="336" spans="1:8" x14ac:dyDescent="0.2">
      <c r="A336" s="123" t="s">
        <v>65</v>
      </c>
      <c r="B336" s="123"/>
      <c r="C336" s="223"/>
      <c r="D336" s="230"/>
      <c r="E336" s="222"/>
      <c r="F336" s="222"/>
      <c r="G336" s="226"/>
      <c r="H336" s="225"/>
    </row>
    <row r="337" spans="1:8" x14ac:dyDescent="0.2">
      <c r="A337" s="123"/>
      <c r="B337" s="123"/>
      <c r="C337" s="223"/>
      <c r="D337" s="230"/>
      <c r="E337" s="222"/>
      <c r="F337" s="222"/>
      <c r="G337" s="226"/>
      <c r="H337" s="225"/>
    </row>
    <row r="338" spans="1:8" x14ac:dyDescent="0.2">
      <c r="A338" s="123" t="s">
        <v>66</v>
      </c>
      <c r="B338" s="123" t="s">
        <v>6231</v>
      </c>
      <c r="C338" s="229" t="s">
        <v>6228</v>
      </c>
      <c r="D338" s="228" t="s">
        <v>6230</v>
      </c>
      <c r="E338" s="227">
        <v>2017</v>
      </c>
      <c r="F338" s="227" t="s">
        <v>59</v>
      </c>
      <c r="G338" s="226">
        <v>401.86</v>
      </c>
      <c r="H338" s="225">
        <v>21.06</v>
      </c>
    </row>
    <row r="339" spans="1:8" x14ac:dyDescent="0.2">
      <c r="A339" s="123" t="s">
        <v>67</v>
      </c>
      <c r="B339" s="123"/>
      <c r="C339" s="223"/>
      <c r="D339" s="222"/>
      <c r="E339" s="221"/>
      <c r="F339" s="222"/>
      <c r="G339" s="222"/>
      <c r="H339" s="222"/>
    </row>
    <row r="340" spans="1:8" x14ac:dyDescent="0.2">
      <c r="A340" s="123" t="s">
        <v>68</v>
      </c>
      <c r="B340" s="123"/>
      <c r="C340" s="223"/>
      <c r="D340" s="222"/>
      <c r="E340" s="221"/>
      <c r="F340" s="222"/>
      <c r="G340" s="222"/>
      <c r="H340" s="222"/>
    </row>
    <row r="341" spans="1:8" x14ac:dyDescent="0.2">
      <c r="A341" s="123" t="s">
        <v>69</v>
      </c>
      <c r="B341" s="123"/>
      <c r="C341" s="223"/>
      <c r="D341" s="222"/>
      <c r="E341" s="221"/>
      <c r="F341" s="222"/>
      <c r="G341" s="222"/>
      <c r="H341" s="222"/>
    </row>
    <row r="342" spans="1:8" x14ac:dyDescent="0.2">
      <c r="A342" s="123" t="s">
        <v>70</v>
      </c>
      <c r="B342" s="123"/>
      <c r="C342" s="223"/>
      <c r="D342" s="222"/>
      <c r="E342" s="221"/>
      <c r="F342" s="222"/>
      <c r="G342" s="222"/>
      <c r="H342" s="222"/>
    </row>
    <row r="343" spans="1:8" x14ac:dyDescent="0.2">
      <c r="A343" s="123" t="s">
        <v>136</v>
      </c>
      <c r="B343" s="123"/>
      <c r="C343" s="223"/>
      <c r="D343" s="222"/>
      <c r="E343" s="221"/>
      <c r="F343" s="222"/>
      <c r="G343" s="222"/>
      <c r="H343" s="222"/>
    </row>
    <row r="344" spans="1:8" x14ac:dyDescent="0.2">
      <c r="A344" s="123"/>
      <c r="B344" s="123"/>
      <c r="C344" s="223"/>
      <c r="D344" s="222"/>
      <c r="E344" s="221"/>
      <c r="F344" s="222"/>
      <c r="G344" s="222"/>
      <c r="H344" s="222"/>
    </row>
    <row r="345" spans="1:8" x14ac:dyDescent="0.2">
      <c r="A345" s="123" t="s">
        <v>61</v>
      </c>
      <c r="B345" s="123" t="s">
        <v>6229</v>
      </c>
      <c r="C345" s="223" t="s">
        <v>6228</v>
      </c>
      <c r="D345" s="222" t="s">
        <v>6227</v>
      </c>
      <c r="E345" s="221">
        <v>2013</v>
      </c>
      <c r="F345" s="222" t="s">
        <v>59</v>
      </c>
      <c r="G345" s="222">
        <v>787024.27</v>
      </c>
      <c r="H345" s="222">
        <v>7388038.29</v>
      </c>
    </row>
    <row r="346" spans="1:8" x14ac:dyDescent="0.2">
      <c r="A346" s="123"/>
      <c r="B346" s="123"/>
      <c r="C346" s="223"/>
      <c r="D346" s="222"/>
      <c r="E346" s="221"/>
      <c r="F346" s="222"/>
      <c r="G346" s="222"/>
      <c r="H346" s="222"/>
    </row>
    <row r="347" spans="1:8" x14ac:dyDescent="0.2">
      <c r="A347" s="123" t="s">
        <v>62</v>
      </c>
      <c r="B347" s="123" t="s">
        <v>6229</v>
      </c>
      <c r="C347" s="223" t="s">
        <v>6228</v>
      </c>
      <c r="D347" s="222" t="s">
        <v>6227</v>
      </c>
      <c r="E347" s="221">
        <v>2013</v>
      </c>
      <c r="F347" s="222" t="s">
        <v>59</v>
      </c>
      <c r="G347" s="222">
        <v>16436.12</v>
      </c>
      <c r="H347" s="222">
        <v>24998.49</v>
      </c>
    </row>
    <row r="348" spans="1:8" x14ac:dyDescent="0.2">
      <c r="A348" s="123"/>
      <c r="B348" s="123"/>
      <c r="C348" s="223"/>
      <c r="D348" s="222"/>
      <c r="E348" s="221"/>
      <c r="F348" s="222"/>
      <c r="G348" s="222"/>
      <c r="H348" s="222"/>
    </row>
    <row r="349" spans="1:8" x14ac:dyDescent="0.2">
      <c r="A349" s="123" t="s">
        <v>63</v>
      </c>
      <c r="B349" s="123" t="s">
        <v>6229</v>
      </c>
      <c r="C349" s="223" t="s">
        <v>6228</v>
      </c>
      <c r="D349" s="222" t="s">
        <v>6227</v>
      </c>
      <c r="E349" s="221">
        <v>2020</v>
      </c>
      <c r="F349" s="222" t="s">
        <v>59</v>
      </c>
      <c r="G349" s="222">
        <v>540284.51</v>
      </c>
      <c r="H349" s="222">
        <v>284599.38</v>
      </c>
    </row>
    <row r="350" spans="1:8" x14ac:dyDescent="0.2">
      <c r="A350" s="123" t="s">
        <v>135</v>
      </c>
      <c r="B350" s="123"/>
      <c r="C350" s="223"/>
      <c r="D350" s="222"/>
      <c r="E350" s="221"/>
      <c r="F350" s="222"/>
      <c r="G350" s="222"/>
      <c r="H350" s="222"/>
    </row>
    <row r="351" spans="1:8" x14ac:dyDescent="0.2">
      <c r="A351" s="123"/>
      <c r="B351" s="123"/>
      <c r="C351" s="223"/>
      <c r="D351" s="222"/>
      <c r="E351" s="221"/>
      <c r="F351" s="222"/>
      <c r="G351" s="222"/>
      <c r="H351" s="222"/>
    </row>
    <row r="352" spans="1:8" x14ac:dyDescent="0.2">
      <c r="A352" s="123" t="s">
        <v>64</v>
      </c>
      <c r="B352" s="123" t="s">
        <v>6229</v>
      </c>
      <c r="C352" s="223" t="s">
        <v>6228</v>
      </c>
      <c r="D352" s="222" t="s">
        <v>6227</v>
      </c>
      <c r="E352" s="221">
        <v>2017</v>
      </c>
      <c r="F352" s="222" t="s">
        <v>59</v>
      </c>
      <c r="G352" s="222">
        <v>59582.85</v>
      </c>
      <c r="H352" s="222">
        <v>695419</v>
      </c>
    </row>
    <row r="353" spans="1:8" x14ac:dyDescent="0.2">
      <c r="A353" s="123"/>
      <c r="B353" s="123"/>
      <c r="C353" s="223"/>
      <c r="D353" s="222"/>
      <c r="E353" s="221"/>
      <c r="F353" s="222"/>
      <c r="G353" s="222"/>
      <c r="H353" s="222"/>
    </row>
    <row r="354" spans="1:8" x14ac:dyDescent="0.2">
      <c r="A354" s="123" t="s">
        <v>65</v>
      </c>
      <c r="B354" s="123" t="s">
        <v>6229</v>
      </c>
      <c r="C354" s="223" t="s">
        <v>6228</v>
      </c>
      <c r="D354" s="222" t="s">
        <v>6227</v>
      </c>
      <c r="E354" s="221">
        <v>2014</v>
      </c>
      <c r="F354" s="222" t="s">
        <v>59</v>
      </c>
      <c r="G354" s="222">
        <v>21446.15</v>
      </c>
      <c r="H354" s="222">
        <v>3777.66</v>
      </c>
    </row>
    <row r="355" spans="1:8" x14ac:dyDescent="0.2">
      <c r="A355" s="123"/>
      <c r="B355" s="123"/>
      <c r="C355" s="223"/>
      <c r="D355" s="222"/>
      <c r="E355" s="221"/>
      <c r="F355" s="222"/>
      <c r="G355" s="222"/>
      <c r="H355" s="222"/>
    </row>
    <row r="356" spans="1:8" x14ac:dyDescent="0.2">
      <c r="A356" s="123" t="s">
        <v>66</v>
      </c>
      <c r="B356" s="123"/>
      <c r="C356" s="223"/>
      <c r="D356" s="222"/>
      <c r="E356" s="221"/>
      <c r="F356" s="222"/>
      <c r="G356" s="222"/>
      <c r="H356" s="222"/>
    </row>
    <row r="357" spans="1:8" x14ac:dyDescent="0.2">
      <c r="A357" s="123" t="s">
        <v>67</v>
      </c>
      <c r="B357" s="123"/>
      <c r="C357" s="223"/>
      <c r="D357" s="222"/>
      <c r="E357" s="221"/>
      <c r="F357" s="222"/>
      <c r="G357" s="222"/>
      <c r="H357" s="222"/>
    </row>
    <row r="358" spans="1:8" x14ac:dyDescent="0.2">
      <c r="A358" s="123" t="s">
        <v>68</v>
      </c>
      <c r="B358" s="123"/>
      <c r="C358" s="223"/>
      <c r="D358" s="222"/>
      <c r="E358" s="221"/>
      <c r="F358" s="222"/>
      <c r="G358" s="222"/>
      <c r="H358" s="222"/>
    </row>
    <row r="359" spans="1:8" x14ac:dyDescent="0.2">
      <c r="A359" s="123" t="s">
        <v>69</v>
      </c>
      <c r="B359" s="123"/>
      <c r="C359" s="223"/>
      <c r="D359" s="222"/>
      <c r="E359" s="221"/>
      <c r="F359" s="222"/>
      <c r="G359" s="222"/>
      <c r="H359" s="222"/>
    </row>
    <row r="360" spans="1:8" x14ac:dyDescent="0.2">
      <c r="A360" s="123" t="s">
        <v>70</v>
      </c>
      <c r="B360" s="123"/>
      <c r="C360" s="223"/>
      <c r="D360" s="222"/>
      <c r="E360" s="221"/>
      <c r="F360" s="222"/>
      <c r="G360" s="222"/>
      <c r="H360" s="222"/>
    </row>
    <row r="361" spans="1:8" x14ac:dyDescent="0.2">
      <c r="A361" s="123" t="s">
        <v>136</v>
      </c>
      <c r="B361" s="123"/>
      <c r="C361" s="123"/>
      <c r="D361" s="220"/>
      <c r="E361" s="221"/>
      <c r="F361" s="220"/>
      <c r="G361" s="220"/>
      <c r="H361" s="220"/>
    </row>
    <row r="362" spans="1:8" ht="18" x14ac:dyDescent="0.25">
      <c r="A362" s="122" t="s">
        <v>10</v>
      </c>
      <c r="B362" s="327"/>
      <c r="C362" s="328"/>
      <c r="D362" s="327"/>
      <c r="E362" s="329"/>
      <c r="F362" s="327"/>
      <c r="G362" s="330">
        <f>SUM(G5:G361)</f>
        <v>59655537.839999959</v>
      </c>
      <c r="H362" s="330">
        <f>SUM(H5:H361)</f>
        <v>90721094.160000011</v>
      </c>
    </row>
    <row r="363" spans="1:8" x14ac:dyDescent="0.2">
      <c r="A363" s="98" t="s">
        <v>137</v>
      </c>
      <c r="D363" s="218"/>
      <c r="E363" s="219"/>
      <c r="F363" s="218"/>
      <c r="G363" s="218"/>
      <c r="H363" s="218"/>
    </row>
    <row r="364" spans="1:8" x14ac:dyDescent="0.2">
      <c r="A364" s="98" t="s">
        <v>234</v>
      </c>
      <c r="D364" s="218"/>
      <c r="E364" s="219"/>
      <c r="F364" s="218"/>
      <c r="G364" s="218"/>
      <c r="H364" s="218"/>
    </row>
  </sheetData>
  <mergeCells count="5">
    <mergeCell ref="A3:A4"/>
    <mergeCell ref="B3:B4"/>
    <mergeCell ref="C3:H3"/>
    <mergeCell ref="A1:H1"/>
    <mergeCell ref="B2:H2"/>
  </mergeCells>
  <pageMargins left="0.7" right="0.7" top="0.75" bottom="0.75" header="0.3" footer="0.3"/>
  <pageSetup paperSize="9" scale="4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W34"/>
  <sheetViews>
    <sheetView view="pageBreakPreview" topLeftCell="A5" zoomScale="60" zoomScaleNormal="100" workbookViewId="0">
      <selection sqref="A1:R33"/>
    </sheetView>
  </sheetViews>
  <sheetFormatPr baseColWidth="10" defaultColWidth="11.28515625" defaultRowHeight="11.25" x14ac:dyDescent="0.2"/>
  <cols>
    <col min="1" max="1" width="27.28515625" style="7" customWidth="1"/>
    <col min="2" max="2" width="43.140625" style="7" customWidth="1"/>
    <col min="3" max="3" width="5" style="7" customWidth="1"/>
    <col min="4" max="4" width="15.7109375" style="7" customWidth="1"/>
    <col min="5" max="5" width="18" style="7" customWidth="1"/>
    <col min="6" max="6" width="17.42578125" style="7" customWidth="1"/>
    <col min="7" max="7" width="5" style="7" customWidth="1"/>
    <col min="8" max="8" width="13.28515625" style="7" customWidth="1"/>
    <col min="9" max="9" width="19" style="7" customWidth="1"/>
    <col min="10" max="11" width="5" style="7" customWidth="1"/>
    <col min="12" max="12" width="15.42578125" style="7" customWidth="1"/>
    <col min="13" max="13" width="6.140625" style="7" customWidth="1"/>
    <col min="14" max="14" width="17.28515625" style="7" customWidth="1"/>
    <col min="15" max="15" width="15.28515625" style="7" customWidth="1"/>
    <col min="16" max="16" width="16.140625" style="7" customWidth="1"/>
    <col min="17" max="17" width="14.85546875" style="7" customWidth="1"/>
    <col min="18" max="18" width="7.28515625" style="7" customWidth="1"/>
    <col min="19" max="16384" width="11.28515625" style="7"/>
  </cols>
  <sheetData>
    <row r="1" spans="1:23" ht="38.25" customHeight="1" x14ac:dyDescent="0.2">
      <c r="A1" s="534" t="s">
        <v>245</v>
      </c>
      <c r="B1" s="534"/>
      <c r="C1" s="534"/>
      <c r="D1" s="534"/>
      <c r="E1" s="534"/>
      <c r="F1" s="534"/>
      <c r="G1" s="534"/>
      <c r="H1" s="534"/>
      <c r="I1" s="534"/>
      <c r="J1" s="534"/>
      <c r="K1" s="534"/>
      <c r="L1" s="534"/>
      <c r="M1" s="534"/>
      <c r="N1" s="534"/>
      <c r="O1" s="534"/>
      <c r="P1" s="534"/>
      <c r="Q1" s="534"/>
      <c r="R1" s="534"/>
    </row>
    <row r="2" spans="1:23" ht="23.25" customHeight="1" x14ac:dyDescent="0.2">
      <c r="A2" s="537" t="s">
        <v>295</v>
      </c>
      <c r="B2" s="538"/>
      <c r="C2" s="538"/>
      <c r="D2" s="538"/>
      <c r="E2" s="538"/>
      <c r="F2" s="538"/>
      <c r="G2" s="538"/>
      <c r="H2" s="538"/>
      <c r="I2" s="538"/>
      <c r="J2" s="538"/>
      <c r="K2" s="538"/>
      <c r="L2" s="538"/>
      <c r="M2" s="538"/>
      <c r="N2" s="538"/>
      <c r="O2" s="538"/>
      <c r="P2" s="538"/>
      <c r="Q2" s="538"/>
      <c r="R2" s="539"/>
      <c r="S2" s="8"/>
      <c r="T2" s="8"/>
      <c r="U2" s="8"/>
      <c r="V2" s="8"/>
      <c r="W2" s="8"/>
    </row>
    <row r="3" spans="1:23" s="9" customFormat="1" ht="28.5" customHeight="1" x14ac:dyDescent="0.25">
      <c r="A3" s="535" t="s">
        <v>6</v>
      </c>
      <c r="B3" s="536" t="s">
        <v>27</v>
      </c>
      <c r="C3" s="535" t="s">
        <v>7</v>
      </c>
      <c r="D3" s="535"/>
      <c r="E3" s="535"/>
      <c r="F3" s="535"/>
      <c r="G3" s="535"/>
      <c r="H3" s="535"/>
      <c r="I3" s="535"/>
      <c r="J3" s="535" t="s">
        <v>8</v>
      </c>
      <c r="K3" s="535"/>
      <c r="L3" s="535"/>
      <c r="M3" s="535"/>
      <c r="N3" s="535"/>
      <c r="O3" s="535" t="s">
        <v>9</v>
      </c>
      <c r="P3" s="535"/>
      <c r="Q3" s="535" t="s">
        <v>10</v>
      </c>
      <c r="R3" s="535"/>
    </row>
    <row r="4" spans="1:23" s="10" customFormat="1" ht="166.5" x14ac:dyDescent="0.2">
      <c r="A4" s="535"/>
      <c r="B4" s="536"/>
      <c r="C4" s="93" t="s">
        <v>11</v>
      </c>
      <c r="D4" s="93" t="s">
        <v>12</v>
      </c>
      <c r="E4" s="93" t="s">
        <v>13</v>
      </c>
      <c r="F4" s="93" t="s">
        <v>14</v>
      </c>
      <c r="G4" s="93" t="s">
        <v>15</v>
      </c>
      <c r="H4" s="93" t="s">
        <v>16</v>
      </c>
      <c r="I4" s="93" t="s">
        <v>17</v>
      </c>
      <c r="J4" s="93" t="s">
        <v>18</v>
      </c>
      <c r="K4" s="93" t="s">
        <v>19</v>
      </c>
      <c r="L4" s="93" t="s">
        <v>20</v>
      </c>
      <c r="M4" s="93" t="s">
        <v>21</v>
      </c>
      <c r="N4" s="93" t="s">
        <v>22</v>
      </c>
      <c r="O4" s="93" t="s">
        <v>23</v>
      </c>
      <c r="P4" s="93" t="s">
        <v>24</v>
      </c>
      <c r="Q4" s="93" t="s">
        <v>25</v>
      </c>
      <c r="R4" s="93" t="s">
        <v>26</v>
      </c>
    </row>
    <row r="5" spans="1:23" ht="25.15" customHeight="1" x14ac:dyDescent="0.2">
      <c r="A5" s="509" t="s">
        <v>294</v>
      </c>
      <c r="B5" s="20" t="s">
        <v>266</v>
      </c>
      <c r="C5" s="11"/>
      <c r="D5" s="124">
        <v>9249236</v>
      </c>
      <c r="E5" s="124">
        <v>2621023</v>
      </c>
      <c r="F5" s="124">
        <v>16727251</v>
      </c>
      <c r="G5" s="124">
        <v>0</v>
      </c>
      <c r="H5" s="124">
        <v>662063</v>
      </c>
      <c r="I5" s="12">
        <f>+C5+D5+E5+F5+G5+H5</f>
        <v>29259573</v>
      </c>
      <c r="J5" s="124">
        <v>0</v>
      </c>
      <c r="K5" s="124">
        <v>0</v>
      </c>
      <c r="L5" s="124">
        <v>202577378</v>
      </c>
      <c r="M5" s="124">
        <v>0</v>
      </c>
      <c r="N5" s="13">
        <f>+J5+K5+L5+M5</f>
        <v>202577378</v>
      </c>
      <c r="O5" s="124">
        <v>9669823</v>
      </c>
      <c r="P5" s="13">
        <f>+O5</f>
        <v>9669823</v>
      </c>
      <c r="Q5" s="11">
        <f>+P5+N5+I5</f>
        <v>241506774</v>
      </c>
      <c r="R5" s="126">
        <f>+Q5/Q$33</f>
        <v>0.20504350752185593</v>
      </c>
    </row>
    <row r="6" spans="1:23" ht="25.15" customHeight="1" x14ac:dyDescent="0.2">
      <c r="A6" s="509" t="s">
        <v>294</v>
      </c>
      <c r="B6" s="20" t="s">
        <v>267</v>
      </c>
      <c r="C6" s="11"/>
      <c r="D6" s="124">
        <v>1966299</v>
      </c>
      <c r="E6" s="124">
        <v>54754</v>
      </c>
      <c r="F6" s="124">
        <v>1275377</v>
      </c>
      <c r="G6" s="124">
        <v>0</v>
      </c>
      <c r="H6" s="124">
        <v>0</v>
      </c>
      <c r="I6" s="12">
        <f t="shared" ref="I6:I22" si="0">+C6+D6+E6+F6+G6+H6</f>
        <v>3296430</v>
      </c>
      <c r="J6" s="124">
        <v>0</v>
      </c>
      <c r="K6" s="124">
        <v>0</v>
      </c>
      <c r="L6" s="124">
        <v>29625494</v>
      </c>
      <c r="M6" s="124">
        <v>0</v>
      </c>
      <c r="N6" s="13">
        <f t="shared" ref="N6:N32" si="1">+J6+K6+L6+M6</f>
        <v>29625494</v>
      </c>
      <c r="O6" s="124">
        <v>0</v>
      </c>
      <c r="P6" s="13">
        <f>+O6</f>
        <v>0</v>
      </c>
      <c r="Q6" s="11">
        <f t="shared" ref="Q6:Q32" si="2">+P6+N6+I6</f>
        <v>32921924</v>
      </c>
      <c r="R6" s="126">
        <f t="shared" ref="R6:R33" si="3">+Q6/Q$33</f>
        <v>2.7951293702958284E-2</v>
      </c>
    </row>
    <row r="7" spans="1:23" ht="25.15" customHeight="1" x14ac:dyDescent="0.2">
      <c r="A7" s="509" t="s">
        <v>294</v>
      </c>
      <c r="B7" s="20" t="s">
        <v>268</v>
      </c>
      <c r="C7" s="11"/>
      <c r="D7" s="124">
        <v>203972</v>
      </c>
      <c r="E7" s="124">
        <v>3000</v>
      </c>
      <c r="F7" s="124">
        <v>261345</v>
      </c>
      <c r="G7" s="124">
        <v>0</v>
      </c>
      <c r="H7" s="124">
        <v>0</v>
      </c>
      <c r="I7" s="12">
        <f t="shared" si="0"/>
        <v>468317</v>
      </c>
      <c r="J7" s="124">
        <v>0</v>
      </c>
      <c r="K7" s="124">
        <v>0</v>
      </c>
      <c r="L7" s="124">
        <v>13368757</v>
      </c>
      <c r="M7" s="124">
        <v>0</v>
      </c>
      <c r="N7" s="13">
        <f t="shared" si="1"/>
        <v>13368757</v>
      </c>
      <c r="O7" s="124">
        <v>0</v>
      </c>
      <c r="P7" s="13">
        <f t="shared" ref="P7:P32" si="4">+O7</f>
        <v>0</v>
      </c>
      <c r="Q7" s="11">
        <f t="shared" si="2"/>
        <v>13837074</v>
      </c>
      <c r="R7" s="126">
        <f t="shared" si="3"/>
        <v>1.1747919695202742E-2</v>
      </c>
    </row>
    <row r="8" spans="1:23" ht="25.15" customHeight="1" x14ac:dyDescent="0.2">
      <c r="A8" s="509" t="s">
        <v>294</v>
      </c>
      <c r="B8" s="20" t="s">
        <v>269</v>
      </c>
      <c r="C8" s="11"/>
      <c r="D8" s="124">
        <v>0</v>
      </c>
      <c r="E8" s="124">
        <v>0</v>
      </c>
      <c r="F8" s="124">
        <v>319903</v>
      </c>
      <c r="G8" s="124">
        <v>0</v>
      </c>
      <c r="H8" s="124">
        <v>0</v>
      </c>
      <c r="I8" s="12">
        <f t="shared" si="0"/>
        <v>319903</v>
      </c>
      <c r="J8" s="124">
        <v>0</v>
      </c>
      <c r="K8" s="124">
        <v>0</v>
      </c>
      <c r="L8" s="124">
        <v>8032709</v>
      </c>
      <c r="M8" s="124">
        <v>0</v>
      </c>
      <c r="N8" s="13">
        <f t="shared" si="1"/>
        <v>8032709</v>
      </c>
      <c r="O8" s="124">
        <v>0</v>
      </c>
      <c r="P8" s="13">
        <f t="shared" si="4"/>
        <v>0</v>
      </c>
      <c r="Q8" s="11">
        <f t="shared" si="2"/>
        <v>8352612</v>
      </c>
      <c r="R8" s="126">
        <f t="shared" si="3"/>
        <v>7.0915147972170096E-3</v>
      </c>
    </row>
    <row r="9" spans="1:23" ht="25.15" customHeight="1" x14ac:dyDescent="0.2">
      <c r="A9" s="509" t="s">
        <v>294</v>
      </c>
      <c r="B9" s="20" t="s">
        <v>270</v>
      </c>
      <c r="C9" s="11"/>
      <c r="D9" s="124">
        <v>157564</v>
      </c>
      <c r="E9" s="124">
        <v>0</v>
      </c>
      <c r="F9" s="124">
        <v>275260</v>
      </c>
      <c r="G9" s="124">
        <v>0</v>
      </c>
      <c r="H9" s="124">
        <v>0</v>
      </c>
      <c r="I9" s="12">
        <f t="shared" si="0"/>
        <v>432824</v>
      </c>
      <c r="J9" s="124">
        <v>0</v>
      </c>
      <c r="K9" s="124">
        <v>0</v>
      </c>
      <c r="L9" s="124">
        <v>7776539</v>
      </c>
      <c r="M9" s="124">
        <v>0</v>
      </c>
      <c r="N9" s="13">
        <f t="shared" si="1"/>
        <v>7776539</v>
      </c>
      <c r="O9" s="124">
        <v>0</v>
      </c>
      <c r="P9" s="13">
        <f t="shared" si="4"/>
        <v>0</v>
      </c>
      <c r="Q9" s="11">
        <f t="shared" si="2"/>
        <v>8209363</v>
      </c>
      <c r="R9" s="126">
        <f t="shared" si="3"/>
        <v>6.9698938715489021E-3</v>
      </c>
    </row>
    <row r="10" spans="1:23" ht="25.15" customHeight="1" x14ac:dyDescent="0.2">
      <c r="A10" s="509" t="s">
        <v>294</v>
      </c>
      <c r="B10" s="20" t="s">
        <v>271</v>
      </c>
      <c r="C10" s="14"/>
      <c r="D10" s="124">
        <v>2135495</v>
      </c>
      <c r="E10" s="124">
        <v>1512758</v>
      </c>
      <c r="F10" s="124">
        <v>894953</v>
      </c>
      <c r="G10" s="124">
        <v>0</v>
      </c>
      <c r="H10" s="124">
        <v>0</v>
      </c>
      <c r="I10" s="12">
        <f t="shared" si="0"/>
        <v>4543206</v>
      </c>
      <c r="J10" s="124">
        <v>0</v>
      </c>
      <c r="K10" s="124">
        <v>0</v>
      </c>
      <c r="L10" s="124">
        <v>11361239</v>
      </c>
      <c r="M10" s="124">
        <v>0</v>
      </c>
      <c r="N10" s="13">
        <f t="shared" si="1"/>
        <v>11361239</v>
      </c>
      <c r="O10" s="124">
        <v>0</v>
      </c>
      <c r="P10" s="13">
        <f t="shared" si="4"/>
        <v>0</v>
      </c>
      <c r="Q10" s="11">
        <f t="shared" si="2"/>
        <v>15904445</v>
      </c>
      <c r="R10" s="126">
        <f t="shared" si="3"/>
        <v>1.35031541102381E-2</v>
      </c>
    </row>
    <row r="11" spans="1:23" ht="25.15" customHeight="1" x14ac:dyDescent="0.2">
      <c r="A11" s="509" t="s">
        <v>294</v>
      </c>
      <c r="B11" s="20" t="s">
        <v>272</v>
      </c>
      <c r="C11" s="14"/>
      <c r="D11" s="124">
        <v>1165712</v>
      </c>
      <c r="E11" s="124">
        <v>747064</v>
      </c>
      <c r="F11" s="124">
        <v>624322</v>
      </c>
      <c r="G11" s="124">
        <v>0</v>
      </c>
      <c r="H11" s="124">
        <v>0</v>
      </c>
      <c r="I11" s="12">
        <f t="shared" si="0"/>
        <v>2537098</v>
      </c>
      <c r="J11" s="124">
        <v>0</v>
      </c>
      <c r="K11" s="124">
        <v>0</v>
      </c>
      <c r="L11" s="124">
        <v>5197711</v>
      </c>
      <c r="M11" s="124">
        <v>0</v>
      </c>
      <c r="N11" s="13">
        <f t="shared" si="1"/>
        <v>5197711</v>
      </c>
      <c r="O11" s="124">
        <v>0</v>
      </c>
      <c r="P11" s="13">
        <f t="shared" si="4"/>
        <v>0</v>
      </c>
      <c r="Q11" s="11">
        <f t="shared" si="2"/>
        <v>7734809</v>
      </c>
      <c r="R11" s="126">
        <f t="shared" si="3"/>
        <v>6.5669891618510834E-3</v>
      </c>
    </row>
    <row r="12" spans="1:23" ht="25.15" customHeight="1" x14ac:dyDescent="0.2">
      <c r="A12" s="509" t="s">
        <v>294</v>
      </c>
      <c r="B12" s="20" t="s">
        <v>273</v>
      </c>
      <c r="C12" s="14"/>
      <c r="D12" s="124">
        <v>2192595</v>
      </c>
      <c r="E12" s="124">
        <v>1715461</v>
      </c>
      <c r="F12" s="124">
        <v>11789489</v>
      </c>
      <c r="G12" s="124">
        <v>0</v>
      </c>
      <c r="H12" s="124">
        <v>0</v>
      </c>
      <c r="I12" s="12">
        <f t="shared" si="0"/>
        <v>15697545</v>
      </c>
      <c r="J12" s="124">
        <v>0</v>
      </c>
      <c r="K12" s="124">
        <v>0</v>
      </c>
      <c r="L12" s="124">
        <v>8965487</v>
      </c>
      <c r="M12" s="124">
        <v>0</v>
      </c>
      <c r="N12" s="13">
        <f t="shared" si="1"/>
        <v>8965487</v>
      </c>
      <c r="O12" s="124">
        <v>0</v>
      </c>
      <c r="P12" s="13">
        <f t="shared" si="4"/>
        <v>0</v>
      </c>
      <c r="Q12" s="11">
        <f t="shared" si="2"/>
        <v>24663032</v>
      </c>
      <c r="R12" s="126">
        <f t="shared" si="3"/>
        <v>2.0939348837493783E-2</v>
      </c>
    </row>
    <row r="13" spans="1:23" ht="25.15" customHeight="1" x14ac:dyDescent="0.2">
      <c r="A13" s="509" t="s">
        <v>294</v>
      </c>
      <c r="B13" s="20" t="s">
        <v>274</v>
      </c>
      <c r="C13" s="14"/>
      <c r="D13" s="124">
        <v>945344</v>
      </c>
      <c r="E13" s="124">
        <v>51752</v>
      </c>
      <c r="F13" s="124">
        <v>970604</v>
      </c>
      <c r="G13" s="124">
        <v>0</v>
      </c>
      <c r="H13" s="124">
        <v>0</v>
      </c>
      <c r="I13" s="12">
        <f t="shared" si="0"/>
        <v>1967700</v>
      </c>
      <c r="J13" s="124">
        <v>0</v>
      </c>
      <c r="K13" s="124">
        <v>0</v>
      </c>
      <c r="L13" s="124">
        <v>9837605</v>
      </c>
      <c r="M13" s="124">
        <v>0</v>
      </c>
      <c r="N13" s="13">
        <f t="shared" si="1"/>
        <v>9837605</v>
      </c>
      <c r="O13" s="124">
        <v>0</v>
      </c>
      <c r="P13" s="13">
        <f t="shared" si="4"/>
        <v>0</v>
      </c>
      <c r="Q13" s="11">
        <f t="shared" si="2"/>
        <v>11805305</v>
      </c>
      <c r="R13" s="126">
        <f t="shared" si="3"/>
        <v>1.0022912005628892E-2</v>
      </c>
    </row>
    <row r="14" spans="1:23" ht="25.15" customHeight="1" x14ac:dyDescent="0.2">
      <c r="A14" s="509" t="s">
        <v>294</v>
      </c>
      <c r="B14" s="20" t="s">
        <v>275</v>
      </c>
      <c r="C14" s="14"/>
      <c r="D14" s="124">
        <v>13281516</v>
      </c>
      <c r="E14" s="124">
        <v>16261715</v>
      </c>
      <c r="F14" s="124">
        <v>3202664</v>
      </c>
      <c r="G14" s="124">
        <v>0</v>
      </c>
      <c r="H14" s="124">
        <v>0</v>
      </c>
      <c r="I14" s="12">
        <f t="shared" si="0"/>
        <v>32745895</v>
      </c>
      <c r="J14" s="124">
        <v>0</v>
      </c>
      <c r="K14" s="124">
        <v>0</v>
      </c>
      <c r="L14" s="124">
        <v>0</v>
      </c>
      <c r="M14" s="124">
        <v>0</v>
      </c>
      <c r="N14" s="13">
        <f t="shared" si="1"/>
        <v>0</v>
      </c>
      <c r="O14" s="124">
        <v>0</v>
      </c>
      <c r="P14" s="13">
        <f t="shared" si="4"/>
        <v>0</v>
      </c>
      <c r="Q14" s="11">
        <f t="shared" si="2"/>
        <v>32745895</v>
      </c>
      <c r="R14" s="126">
        <f t="shared" si="3"/>
        <v>2.7801841979564534E-2</v>
      </c>
    </row>
    <row r="15" spans="1:23" ht="25.15" customHeight="1" x14ac:dyDescent="0.2">
      <c r="A15" s="509" t="s">
        <v>294</v>
      </c>
      <c r="B15" s="20" t="s">
        <v>276</v>
      </c>
      <c r="C15" s="14"/>
      <c r="D15" s="124">
        <v>139423760</v>
      </c>
      <c r="E15" s="124">
        <v>8700791</v>
      </c>
      <c r="F15" s="124">
        <v>6923285</v>
      </c>
      <c r="G15" s="124">
        <v>0</v>
      </c>
      <c r="H15" s="124">
        <v>0</v>
      </c>
      <c r="I15" s="12">
        <f t="shared" si="0"/>
        <v>155047836</v>
      </c>
      <c r="J15" s="124">
        <v>0</v>
      </c>
      <c r="K15" s="124">
        <v>0</v>
      </c>
      <c r="L15" s="124">
        <v>32305</v>
      </c>
      <c r="M15" s="124">
        <v>0</v>
      </c>
      <c r="N15" s="13">
        <f t="shared" si="1"/>
        <v>32305</v>
      </c>
      <c r="O15" s="124">
        <v>0</v>
      </c>
      <c r="P15" s="13">
        <f t="shared" si="4"/>
        <v>0</v>
      </c>
      <c r="Q15" s="11">
        <f t="shared" si="2"/>
        <v>155080141</v>
      </c>
      <c r="R15" s="126">
        <f t="shared" si="3"/>
        <v>0.13166577289307826</v>
      </c>
    </row>
    <row r="16" spans="1:23" ht="25.15" customHeight="1" x14ac:dyDescent="0.2">
      <c r="A16" s="509" t="s">
        <v>294</v>
      </c>
      <c r="B16" s="20" t="s">
        <v>277</v>
      </c>
      <c r="C16" s="14"/>
      <c r="D16" s="16">
        <v>63461765</v>
      </c>
      <c r="E16" s="16">
        <v>1172562</v>
      </c>
      <c r="F16" s="16">
        <v>4146943</v>
      </c>
      <c r="G16" s="124">
        <v>0</v>
      </c>
      <c r="H16" s="124">
        <v>0</v>
      </c>
      <c r="I16" s="12">
        <f t="shared" si="0"/>
        <v>68781270</v>
      </c>
      <c r="J16" s="124">
        <v>0</v>
      </c>
      <c r="K16" s="124">
        <v>0</v>
      </c>
      <c r="L16" s="124">
        <v>11200</v>
      </c>
      <c r="M16" s="124">
        <v>0</v>
      </c>
      <c r="N16" s="13">
        <f t="shared" si="1"/>
        <v>11200</v>
      </c>
      <c r="O16" s="124">
        <v>0</v>
      </c>
      <c r="P16" s="13">
        <f t="shared" si="4"/>
        <v>0</v>
      </c>
      <c r="Q16" s="11">
        <f t="shared" si="2"/>
        <v>68792470</v>
      </c>
      <c r="R16" s="126">
        <f t="shared" si="3"/>
        <v>5.8406019451413188E-2</v>
      </c>
    </row>
    <row r="17" spans="1:18" ht="25.15" customHeight="1" x14ac:dyDescent="0.2">
      <c r="A17" s="509" t="s">
        <v>294</v>
      </c>
      <c r="B17" s="20" t="s">
        <v>278</v>
      </c>
      <c r="C17" s="14"/>
      <c r="D17" s="16">
        <v>67778238</v>
      </c>
      <c r="E17" s="16">
        <v>1323534</v>
      </c>
      <c r="F17" s="16">
        <v>4661145</v>
      </c>
      <c r="G17" s="124">
        <v>0</v>
      </c>
      <c r="H17" s="124">
        <v>0</v>
      </c>
      <c r="I17" s="12">
        <f t="shared" si="0"/>
        <v>73762917</v>
      </c>
      <c r="J17" s="124">
        <v>0</v>
      </c>
      <c r="K17" s="124">
        <v>0</v>
      </c>
      <c r="L17" s="124">
        <v>26705</v>
      </c>
      <c r="M17" s="124">
        <v>0</v>
      </c>
      <c r="N17" s="13">
        <f t="shared" si="1"/>
        <v>26705</v>
      </c>
      <c r="O17" s="124">
        <v>0</v>
      </c>
      <c r="P17" s="13">
        <f t="shared" si="4"/>
        <v>0</v>
      </c>
      <c r="Q17" s="11">
        <f t="shared" si="2"/>
        <v>73789622</v>
      </c>
      <c r="R17" s="126">
        <f t="shared" si="3"/>
        <v>6.264868957088511E-2</v>
      </c>
    </row>
    <row r="18" spans="1:18" ht="25.15" customHeight="1" x14ac:dyDescent="0.2">
      <c r="A18" s="509" t="s">
        <v>294</v>
      </c>
      <c r="B18" s="20" t="s">
        <v>279</v>
      </c>
      <c r="C18" s="14"/>
      <c r="D18" s="16">
        <v>29863959</v>
      </c>
      <c r="E18" s="16">
        <v>412951</v>
      </c>
      <c r="F18" s="16">
        <v>2268231</v>
      </c>
      <c r="G18" s="124">
        <v>0</v>
      </c>
      <c r="H18" s="124">
        <v>0</v>
      </c>
      <c r="I18" s="12">
        <f t="shared" si="0"/>
        <v>32545141</v>
      </c>
      <c r="J18" s="124">
        <v>0</v>
      </c>
      <c r="K18" s="124">
        <v>0</v>
      </c>
      <c r="L18" s="124">
        <v>0</v>
      </c>
      <c r="M18" s="124">
        <v>0</v>
      </c>
      <c r="N18" s="13">
        <f t="shared" si="1"/>
        <v>0</v>
      </c>
      <c r="O18" s="124">
        <v>0</v>
      </c>
      <c r="P18" s="13">
        <f t="shared" si="4"/>
        <v>0</v>
      </c>
      <c r="Q18" s="11">
        <f t="shared" si="2"/>
        <v>32545141</v>
      </c>
      <c r="R18" s="126">
        <f t="shared" si="3"/>
        <v>2.7631398295409147E-2</v>
      </c>
    </row>
    <row r="19" spans="1:18" ht="25.15" customHeight="1" x14ac:dyDescent="0.2">
      <c r="A19" s="509" t="s">
        <v>294</v>
      </c>
      <c r="B19" s="20" t="s">
        <v>280</v>
      </c>
      <c r="C19" s="15"/>
      <c r="D19" s="16">
        <v>18400698</v>
      </c>
      <c r="E19" s="16">
        <v>88050</v>
      </c>
      <c r="F19" s="16">
        <v>1225717</v>
      </c>
      <c r="G19" s="124">
        <v>0</v>
      </c>
      <c r="H19" s="124">
        <v>0</v>
      </c>
      <c r="I19" s="12">
        <f t="shared" si="0"/>
        <v>19714465</v>
      </c>
      <c r="J19" s="124">
        <v>0</v>
      </c>
      <c r="K19" s="124">
        <v>0</v>
      </c>
      <c r="L19" s="124">
        <v>0</v>
      </c>
      <c r="M19" s="124">
        <v>0</v>
      </c>
      <c r="N19" s="13">
        <f t="shared" si="1"/>
        <v>0</v>
      </c>
      <c r="O19" s="124">
        <v>0</v>
      </c>
      <c r="P19" s="13">
        <f t="shared" si="4"/>
        <v>0</v>
      </c>
      <c r="Q19" s="11">
        <f t="shared" si="2"/>
        <v>19714465</v>
      </c>
      <c r="R19" s="126">
        <f t="shared" si="3"/>
        <v>1.6737928239300093E-2</v>
      </c>
    </row>
    <row r="20" spans="1:18" ht="25.15" customHeight="1" x14ac:dyDescent="0.2">
      <c r="A20" s="509" t="s">
        <v>294</v>
      </c>
      <c r="B20" s="20" t="s">
        <v>281</v>
      </c>
      <c r="C20" s="15"/>
      <c r="D20" s="16">
        <v>33702049</v>
      </c>
      <c r="E20" s="16">
        <v>469741</v>
      </c>
      <c r="F20" s="16">
        <v>1955470</v>
      </c>
      <c r="G20" s="124">
        <v>0</v>
      </c>
      <c r="H20" s="124">
        <v>0</v>
      </c>
      <c r="I20" s="12">
        <f t="shared" si="0"/>
        <v>36127260</v>
      </c>
      <c r="J20" s="124">
        <v>0</v>
      </c>
      <c r="K20" s="124">
        <v>0</v>
      </c>
      <c r="L20" s="124">
        <v>0</v>
      </c>
      <c r="M20" s="124">
        <v>0</v>
      </c>
      <c r="N20" s="13">
        <f t="shared" si="1"/>
        <v>0</v>
      </c>
      <c r="O20" s="124">
        <v>0</v>
      </c>
      <c r="P20" s="13">
        <f t="shared" si="4"/>
        <v>0</v>
      </c>
      <c r="Q20" s="11">
        <f t="shared" si="2"/>
        <v>36127260</v>
      </c>
      <c r="R20" s="126">
        <f t="shared" si="3"/>
        <v>3.0672680458867979E-2</v>
      </c>
    </row>
    <row r="21" spans="1:18" ht="25.15" customHeight="1" x14ac:dyDescent="0.2">
      <c r="A21" s="509" t="s">
        <v>294</v>
      </c>
      <c r="B21" s="20" t="s">
        <v>282</v>
      </c>
      <c r="C21" s="15"/>
      <c r="D21" s="16">
        <v>107226753</v>
      </c>
      <c r="E21" s="16">
        <v>945520</v>
      </c>
      <c r="F21" s="16">
        <v>5919041</v>
      </c>
      <c r="G21" s="124">
        <v>0</v>
      </c>
      <c r="H21" s="124">
        <v>0</v>
      </c>
      <c r="I21" s="12">
        <f t="shared" si="0"/>
        <v>114091314</v>
      </c>
      <c r="J21" s="124">
        <v>0</v>
      </c>
      <c r="K21" s="124">
        <v>0</v>
      </c>
      <c r="L21" s="124">
        <v>2870</v>
      </c>
      <c r="M21" s="124">
        <v>0</v>
      </c>
      <c r="N21" s="13">
        <f t="shared" si="1"/>
        <v>2870</v>
      </c>
      <c r="O21" s="124">
        <v>0</v>
      </c>
      <c r="P21" s="13">
        <f t="shared" si="4"/>
        <v>0</v>
      </c>
      <c r="Q21" s="11">
        <f t="shared" si="2"/>
        <v>114094184</v>
      </c>
      <c r="R21" s="126">
        <f t="shared" si="3"/>
        <v>9.6867973049915429E-2</v>
      </c>
    </row>
    <row r="22" spans="1:18" ht="25.15" customHeight="1" x14ac:dyDescent="0.2">
      <c r="A22" s="509" t="s">
        <v>294</v>
      </c>
      <c r="B22" s="20" t="s">
        <v>283</v>
      </c>
      <c r="C22" s="15"/>
      <c r="D22" s="16">
        <v>13553615</v>
      </c>
      <c r="E22" s="16">
        <v>245876</v>
      </c>
      <c r="F22" s="16">
        <v>1062465</v>
      </c>
      <c r="G22" s="124">
        <v>0</v>
      </c>
      <c r="H22" s="124">
        <v>0</v>
      </c>
      <c r="I22" s="12">
        <f t="shared" si="0"/>
        <v>14861956</v>
      </c>
      <c r="J22" s="124">
        <v>0</v>
      </c>
      <c r="K22" s="124">
        <v>0</v>
      </c>
      <c r="L22" s="124">
        <v>0</v>
      </c>
      <c r="M22" s="124">
        <v>0</v>
      </c>
      <c r="N22" s="13">
        <f t="shared" si="1"/>
        <v>0</v>
      </c>
      <c r="O22" s="124">
        <v>0</v>
      </c>
      <c r="P22" s="13">
        <f t="shared" si="4"/>
        <v>0</v>
      </c>
      <c r="Q22" s="11">
        <f t="shared" si="2"/>
        <v>14861956</v>
      </c>
      <c r="R22" s="126">
        <f t="shared" si="3"/>
        <v>1.2618062576064603E-2</v>
      </c>
    </row>
    <row r="23" spans="1:18" ht="25.15" customHeight="1" x14ac:dyDescent="0.2">
      <c r="A23" s="509" t="s">
        <v>294</v>
      </c>
      <c r="B23" s="20" t="s">
        <v>284</v>
      </c>
      <c r="C23" s="15"/>
      <c r="D23" s="16">
        <v>11936820</v>
      </c>
      <c r="E23" s="16">
        <v>1712146</v>
      </c>
      <c r="F23" s="16">
        <v>7143893</v>
      </c>
      <c r="G23" s="124">
        <v>0</v>
      </c>
      <c r="H23" s="124">
        <v>0</v>
      </c>
      <c r="I23" s="12">
        <f>+C23+D23+E23+F23+G23+H23</f>
        <v>20792859</v>
      </c>
      <c r="J23" s="124">
        <v>0</v>
      </c>
      <c r="K23" s="124">
        <v>0</v>
      </c>
      <c r="L23" s="124">
        <v>0</v>
      </c>
      <c r="M23" s="124">
        <v>0</v>
      </c>
      <c r="N23" s="13">
        <f t="shared" si="1"/>
        <v>0</v>
      </c>
      <c r="O23" s="124">
        <v>0</v>
      </c>
      <c r="P23" s="13">
        <f t="shared" si="4"/>
        <v>0</v>
      </c>
      <c r="Q23" s="11">
        <f t="shared" si="2"/>
        <v>20792859</v>
      </c>
      <c r="R23" s="126">
        <f t="shared" si="3"/>
        <v>1.7653503751275276E-2</v>
      </c>
    </row>
    <row r="24" spans="1:18" ht="25.15" customHeight="1" x14ac:dyDescent="0.2">
      <c r="A24" s="509" t="s">
        <v>294</v>
      </c>
      <c r="B24" s="20" t="s">
        <v>285</v>
      </c>
      <c r="C24" s="15"/>
      <c r="D24" s="16">
        <v>45871335</v>
      </c>
      <c r="E24" s="16">
        <v>479190</v>
      </c>
      <c r="F24" s="16">
        <v>10850485</v>
      </c>
      <c r="G24" s="124">
        <v>0</v>
      </c>
      <c r="H24" s="16">
        <v>250501</v>
      </c>
      <c r="I24" s="12">
        <f t="shared" ref="I24:I32" si="5">+C24+D24+E24+F24+G24+H24</f>
        <v>57451511</v>
      </c>
      <c r="J24" s="124">
        <v>0</v>
      </c>
      <c r="K24" s="124">
        <v>0</v>
      </c>
      <c r="L24" s="124">
        <v>3600</v>
      </c>
      <c r="M24" s="124">
        <v>0</v>
      </c>
      <c r="N24" s="13">
        <f t="shared" si="1"/>
        <v>3600</v>
      </c>
      <c r="O24" s="124">
        <v>0</v>
      </c>
      <c r="P24" s="13">
        <f t="shared" si="4"/>
        <v>0</v>
      </c>
      <c r="Q24" s="11">
        <f t="shared" si="2"/>
        <v>57455111</v>
      </c>
      <c r="R24" s="126">
        <f t="shared" si="3"/>
        <v>4.8780401847020524E-2</v>
      </c>
    </row>
    <row r="25" spans="1:18" ht="25.15" customHeight="1" x14ac:dyDescent="0.2">
      <c r="A25" s="509" t="s">
        <v>294</v>
      </c>
      <c r="B25" s="20" t="s">
        <v>286</v>
      </c>
      <c r="C25" s="15"/>
      <c r="D25" s="16">
        <v>24696184</v>
      </c>
      <c r="E25" s="16">
        <v>163036</v>
      </c>
      <c r="F25" s="16">
        <v>8096897</v>
      </c>
      <c r="G25" s="124">
        <v>0</v>
      </c>
      <c r="H25" s="16">
        <v>0</v>
      </c>
      <c r="I25" s="12">
        <f t="shared" si="5"/>
        <v>32956117</v>
      </c>
      <c r="J25" s="124">
        <v>0</v>
      </c>
      <c r="K25" s="124">
        <v>0</v>
      </c>
      <c r="L25" s="124">
        <v>0</v>
      </c>
      <c r="M25" s="124">
        <v>0</v>
      </c>
      <c r="N25" s="13">
        <f t="shared" si="1"/>
        <v>0</v>
      </c>
      <c r="O25" s="124">
        <v>0</v>
      </c>
      <c r="P25" s="13">
        <f t="shared" si="4"/>
        <v>0</v>
      </c>
      <c r="Q25" s="11">
        <f t="shared" si="2"/>
        <v>32956117</v>
      </c>
      <c r="R25" s="126">
        <f t="shared" si="3"/>
        <v>2.7980324162587108E-2</v>
      </c>
    </row>
    <row r="26" spans="1:18" ht="25.15" customHeight="1" x14ac:dyDescent="0.2">
      <c r="A26" s="509" t="s">
        <v>294</v>
      </c>
      <c r="B26" s="20" t="s">
        <v>287</v>
      </c>
      <c r="C26" s="15"/>
      <c r="D26" s="16">
        <v>26563173</v>
      </c>
      <c r="E26" s="16">
        <v>155943</v>
      </c>
      <c r="F26" s="16">
        <v>8511640</v>
      </c>
      <c r="G26" s="124">
        <v>0</v>
      </c>
      <c r="H26" s="16">
        <v>0</v>
      </c>
      <c r="I26" s="12">
        <f t="shared" si="5"/>
        <v>35230756</v>
      </c>
      <c r="J26" s="124">
        <v>0</v>
      </c>
      <c r="K26" s="124">
        <v>0</v>
      </c>
      <c r="L26" s="124">
        <v>0</v>
      </c>
      <c r="M26" s="124">
        <v>0</v>
      </c>
      <c r="N26" s="13">
        <f t="shared" si="1"/>
        <v>0</v>
      </c>
      <c r="O26" s="124">
        <v>0</v>
      </c>
      <c r="P26" s="13">
        <f t="shared" si="4"/>
        <v>0</v>
      </c>
      <c r="Q26" s="11">
        <f t="shared" si="2"/>
        <v>35230756</v>
      </c>
      <c r="R26" s="126">
        <f t="shared" si="3"/>
        <v>2.9911532762582762E-2</v>
      </c>
    </row>
    <row r="27" spans="1:18" ht="25.15" customHeight="1" x14ac:dyDescent="0.2">
      <c r="A27" s="509" t="s">
        <v>294</v>
      </c>
      <c r="B27" s="20" t="s">
        <v>288</v>
      </c>
      <c r="C27" s="15"/>
      <c r="D27" s="16">
        <v>16443212</v>
      </c>
      <c r="E27" s="16">
        <v>0</v>
      </c>
      <c r="F27" s="16">
        <v>8264272</v>
      </c>
      <c r="G27" s="124">
        <v>0</v>
      </c>
      <c r="H27" s="16">
        <v>146553</v>
      </c>
      <c r="I27" s="12">
        <f t="shared" si="5"/>
        <v>24854037</v>
      </c>
      <c r="J27" s="124">
        <v>0</v>
      </c>
      <c r="K27" s="124">
        <v>0</v>
      </c>
      <c r="L27" s="124">
        <v>3600</v>
      </c>
      <c r="M27" s="124">
        <v>0</v>
      </c>
      <c r="N27" s="13">
        <f t="shared" si="1"/>
        <v>3600</v>
      </c>
      <c r="O27" s="124">
        <v>0</v>
      </c>
      <c r="P27" s="13">
        <f t="shared" si="4"/>
        <v>0</v>
      </c>
      <c r="Q27" s="11">
        <f t="shared" si="2"/>
        <v>24857637</v>
      </c>
      <c r="R27" s="126">
        <f t="shared" si="3"/>
        <v>2.1104571912277145E-2</v>
      </c>
    </row>
    <row r="28" spans="1:18" ht="25.15" customHeight="1" x14ac:dyDescent="0.2">
      <c r="A28" s="509" t="s">
        <v>294</v>
      </c>
      <c r="B28" s="20" t="s">
        <v>289</v>
      </c>
      <c r="C28" s="15"/>
      <c r="D28" s="16">
        <v>32506405</v>
      </c>
      <c r="E28" s="16">
        <v>0</v>
      </c>
      <c r="F28" s="16">
        <v>8845468</v>
      </c>
      <c r="G28" s="124">
        <v>0</v>
      </c>
      <c r="H28" s="16">
        <v>394947</v>
      </c>
      <c r="I28" s="12">
        <f t="shared" si="5"/>
        <v>41746820</v>
      </c>
      <c r="J28" s="124">
        <v>0</v>
      </c>
      <c r="K28" s="124">
        <v>0</v>
      </c>
      <c r="L28" s="124">
        <v>0</v>
      </c>
      <c r="M28" s="124">
        <v>0</v>
      </c>
      <c r="N28" s="13">
        <f t="shared" si="1"/>
        <v>0</v>
      </c>
      <c r="O28" s="124">
        <v>0</v>
      </c>
      <c r="P28" s="13">
        <f t="shared" si="4"/>
        <v>0</v>
      </c>
      <c r="Q28" s="11">
        <f t="shared" si="2"/>
        <v>41746820</v>
      </c>
      <c r="R28" s="126">
        <f t="shared" si="3"/>
        <v>3.5443785939865878E-2</v>
      </c>
    </row>
    <row r="29" spans="1:18" ht="25.15" customHeight="1" x14ac:dyDescent="0.2">
      <c r="A29" s="509" t="s">
        <v>294</v>
      </c>
      <c r="B29" s="20" t="s">
        <v>290</v>
      </c>
      <c r="C29" s="15"/>
      <c r="D29" s="16">
        <v>9015725</v>
      </c>
      <c r="E29" s="16">
        <v>0</v>
      </c>
      <c r="F29" s="16">
        <v>3613605</v>
      </c>
      <c r="G29" s="124">
        <v>0</v>
      </c>
      <c r="H29" s="16">
        <v>0</v>
      </c>
      <c r="I29" s="12">
        <f t="shared" si="5"/>
        <v>12629330</v>
      </c>
      <c r="J29" s="124">
        <v>0</v>
      </c>
      <c r="K29" s="124">
        <v>0</v>
      </c>
      <c r="L29" s="124">
        <v>3600</v>
      </c>
      <c r="M29" s="124">
        <v>0</v>
      </c>
      <c r="N29" s="13">
        <f t="shared" si="1"/>
        <v>3600</v>
      </c>
      <c r="O29" s="124">
        <v>0</v>
      </c>
      <c r="P29" s="13">
        <f t="shared" si="4"/>
        <v>0</v>
      </c>
      <c r="Q29" s="11">
        <f t="shared" si="2"/>
        <v>12632930</v>
      </c>
      <c r="R29" s="126">
        <f t="shared" si="3"/>
        <v>1.0725580216967659E-2</v>
      </c>
    </row>
    <row r="30" spans="1:18" ht="25.15" customHeight="1" x14ac:dyDescent="0.2">
      <c r="A30" s="509" t="s">
        <v>294</v>
      </c>
      <c r="B30" s="20" t="s">
        <v>291</v>
      </c>
      <c r="C30" s="15"/>
      <c r="D30" s="16">
        <v>12686967</v>
      </c>
      <c r="E30" s="16">
        <v>51068</v>
      </c>
      <c r="F30" s="16">
        <v>7296893</v>
      </c>
      <c r="G30" s="124">
        <v>0</v>
      </c>
      <c r="H30" s="16">
        <v>0</v>
      </c>
      <c r="I30" s="12">
        <f t="shared" si="5"/>
        <v>20034928</v>
      </c>
      <c r="J30" s="124">
        <v>0</v>
      </c>
      <c r="K30" s="124">
        <v>0</v>
      </c>
      <c r="L30" s="124">
        <v>0</v>
      </c>
      <c r="M30" s="124">
        <v>0</v>
      </c>
      <c r="N30" s="13">
        <f t="shared" si="1"/>
        <v>0</v>
      </c>
      <c r="O30" s="124">
        <v>0</v>
      </c>
      <c r="P30" s="13">
        <f t="shared" si="4"/>
        <v>0</v>
      </c>
      <c r="Q30" s="11">
        <f t="shared" si="2"/>
        <v>20034928</v>
      </c>
      <c r="R30" s="126">
        <f t="shared" si="3"/>
        <v>1.7010006974246785E-2</v>
      </c>
    </row>
    <row r="31" spans="1:18" ht="25.15" customHeight="1" x14ac:dyDescent="0.2">
      <c r="A31" s="509" t="s">
        <v>294</v>
      </c>
      <c r="B31" s="20" t="s">
        <v>292</v>
      </c>
      <c r="C31" s="15"/>
      <c r="D31" s="16">
        <v>5191064</v>
      </c>
      <c r="E31" s="16">
        <v>0</v>
      </c>
      <c r="F31" s="16">
        <v>1844666</v>
      </c>
      <c r="G31" s="124">
        <v>0</v>
      </c>
      <c r="H31" s="16">
        <v>0</v>
      </c>
      <c r="I31" s="12">
        <f t="shared" si="5"/>
        <v>7035730</v>
      </c>
      <c r="J31" s="124">
        <v>0</v>
      </c>
      <c r="K31" s="124">
        <v>0</v>
      </c>
      <c r="L31" s="124">
        <v>0</v>
      </c>
      <c r="M31" s="124">
        <v>0</v>
      </c>
      <c r="N31" s="13">
        <f t="shared" si="1"/>
        <v>0</v>
      </c>
      <c r="O31" s="124">
        <v>0</v>
      </c>
      <c r="P31" s="13">
        <f t="shared" si="4"/>
        <v>0</v>
      </c>
      <c r="Q31" s="11">
        <f t="shared" si="2"/>
        <v>7035730</v>
      </c>
      <c r="R31" s="126">
        <f t="shared" si="3"/>
        <v>5.9734587700498512E-3</v>
      </c>
    </row>
    <row r="32" spans="1:18" ht="25.15" customHeight="1" x14ac:dyDescent="0.2">
      <c r="A32" s="509" t="s">
        <v>294</v>
      </c>
      <c r="B32" s="20" t="s">
        <v>293</v>
      </c>
      <c r="C32" s="15"/>
      <c r="D32" s="16">
        <v>9839863</v>
      </c>
      <c r="E32" s="16">
        <v>0</v>
      </c>
      <c r="F32" s="16">
        <v>2562628</v>
      </c>
      <c r="G32" s="124">
        <v>0</v>
      </c>
      <c r="H32" s="16">
        <v>0</v>
      </c>
      <c r="I32" s="12">
        <f t="shared" si="5"/>
        <v>12402491</v>
      </c>
      <c r="J32" s="124">
        <v>0</v>
      </c>
      <c r="K32" s="124">
        <v>0</v>
      </c>
      <c r="L32" s="124">
        <v>0</v>
      </c>
      <c r="M32" s="124">
        <v>0</v>
      </c>
      <c r="N32" s="13">
        <f t="shared" si="1"/>
        <v>0</v>
      </c>
      <c r="O32" s="124">
        <v>0</v>
      </c>
      <c r="P32" s="13">
        <f t="shared" si="4"/>
        <v>0</v>
      </c>
      <c r="Q32" s="11">
        <f t="shared" si="2"/>
        <v>12402491</v>
      </c>
      <c r="R32" s="126">
        <f t="shared" si="3"/>
        <v>1.0529933444633941E-2</v>
      </c>
    </row>
    <row r="33" spans="1:18" ht="22.5" customHeight="1" x14ac:dyDescent="0.2">
      <c r="A33" s="94" t="s">
        <v>35</v>
      </c>
      <c r="B33" s="94"/>
      <c r="C33" s="95"/>
      <c r="D33" s="95">
        <f t="shared" ref="D33:I33" si="6">SUM(D5:D32)</f>
        <v>699459318</v>
      </c>
      <c r="E33" s="95">
        <f t="shared" si="6"/>
        <v>38887935</v>
      </c>
      <c r="F33" s="95">
        <f t="shared" si="6"/>
        <v>131533912</v>
      </c>
      <c r="G33" s="95">
        <f t="shared" si="6"/>
        <v>0</v>
      </c>
      <c r="H33" s="95">
        <f t="shared" si="6"/>
        <v>1454064</v>
      </c>
      <c r="I33" s="95">
        <f t="shared" si="6"/>
        <v>871335229</v>
      </c>
      <c r="J33" s="95">
        <f t="shared" ref="J33:K33" si="7">SUM(J5:J32)</f>
        <v>0</v>
      </c>
      <c r="K33" s="95">
        <f t="shared" si="7"/>
        <v>0</v>
      </c>
      <c r="L33" s="95">
        <f>SUM(L5:L32)</f>
        <v>296826799</v>
      </c>
      <c r="M33" s="95">
        <f t="shared" ref="M33:O33" si="8">SUM(M5:M32)</f>
        <v>0</v>
      </c>
      <c r="N33" s="95">
        <f t="shared" si="8"/>
        <v>296826799</v>
      </c>
      <c r="O33" s="95">
        <f t="shared" si="8"/>
        <v>9669823</v>
      </c>
      <c r="P33" s="95">
        <f>SUM(P5:P32)</f>
        <v>9669823</v>
      </c>
      <c r="Q33" s="95">
        <f>SUM(Q5:Q32)</f>
        <v>1177831851</v>
      </c>
      <c r="R33" s="125">
        <f t="shared" si="3"/>
        <v>1</v>
      </c>
    </row>
    <row r="34" spans="1:18" x14ac:dyDescent="0.2">
      <c r="A34" s="17"/>
      <c r="B34" s="17"/>
      <c r="C34" s="18"/>
      <c r="D34" s="18"/>
      <c r="E34" s="19"/>
      <c r="F34" s="19"/>
      <c r="G34" s="19"/>
      <c r="H34" s="19"/>
      <c r="I34" s="19"/>
      <c r="J34" s="19"/>
      <c r="K34" s="19"/>
      <c r="L34" s="19"/>
      <c r="M34" s="19"/>
      <c r="N34" s="19"/>
      <c r="O34" s="19"/>
      <c r="P34" s="19"/>
      <c r="Q34" s="19"/>
      <c r="R34" s="19"/>
    </row>
  </sheetData>
  <mergeCells count="8">
    <mergeCell ref="A1:R1"/>
    <mergeCell ref="A3:A4"/>
    <mergeCell ref="B3:B4"/>
    <mergeCell ref="C3:I3"/>
    <mergeCell ref="J3:N3"/>
    <mergeCell ref="O3:P3"/>
    <mergeCell ref="Q3:R3"/>
    <mergeCell ref="A2:R2"/>
  </mergeCells>
  <pageMargins left="0.7" right="0.7" top="0.75" bottom="0.75" header="0.3" footer="0.3"/>
  <pageSetup scale="3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18"/>
  <sheetViews>
    <sheetView view="pageBreakPreview" zoomScale="60" zoomScaleNormal="100" workbookViewId="0">
      <selection sqref="A1:P18"/>
    </sheetView>
  </sheetViews>
  <sheetFormatPr baseColWidth="10" defaultColWidth="11.28515625" defaultRowHeight="11.25" x14ac:dyDescent="0.2"/>
  <cols>
    <col min="1" max="1" width="49.140625" style="7" customWidth="1"/>
    <col min="2" max="2" width="7" style="7" customWidth="1"/>
    <col min="3" max="3" width="16.5703125" style="7" customWidth="1"/>
    <col min="4" max="4" width="15.28515625" style="7" customWidth="1"/>
    <col min="5" max="5" width="16.28515625" style="7" customWidth="1"/>
    <col min="6" max="6" width="7" style="7" customWidth="1"/>
    <col min="7" max="7" width="13.7109375" style="7" customWidth="1"/>
    <col min="8" max="8" width="16.7109375" style="7" customWidth="1"/>
    <col min="9" max="9" width="9" style="7" customWidth="1"/>
    <col min="10" max="10" width="7" style="7" customWidth="1"/>
    <col min="11" max="11" width="16.42578125" style="7" customWidth="1"/>
    <col min="12" max="12" width="7" style="7" customWidth="1"/>
    <col min="13" max="13" width="19.140625" style="7" customWidth="1"/>
    <col min="14" max="14" width="15" style="7" customWidth="1"/>
    <col min="15" max="15" width="16.140625" style="7" customWidth="1"/>
    <col min="16" max="16" width="12" style="7" customWidth="1"/>
    <col min="17" max="16384" width="11.28515625" style="7"/>
  </cols>
  <sheetData>
    <row r="1" spans="1:21" ht="28.5" customHeight="1" x14ac:dyDescent="0.2">
      <c r="A1" s="540" t="s">
        <v>246</v>
      </c>
      <c r="B1" s="540"/>
      <c r="C1" s="540"/>
      <c r="D1" s="540"/>
      <c r="E1" s="540"/>
      <c r="F1" s="540"/>
      <c r="G1" s="540"/>
      <c r="H1" s="540"/>
      <c r="I1" s="540"/>
      <c r="J1" s="540"/>
      <c r="K1" s="540"/>
      <c r="L1" s="540"/>
      <c r="M1" s="540"/>
      <c r="N1" s="540"/>
      <c r="O1" s="540"/>
      <c r="P1" s="540"/>
    </row>
    <row r="2" spans="1:21" ht="20.25" customHeight="1" x14ac:dyDescent="0.2">
      <c r="A2" s="73" t="s">
        <v>295</v>
      </c>
      <c r="B2" s="506"/>
      <c r="C2" s="506"/>
      <c r="D2" s="545"/>
      <c r="E2" s="546"/>
      <c r="F2" s="546"/>
      <c r="G2" s="546"/>
      <c r="H2" s="546"/>
      <c r="I2" s="546"/>
      <c r="J2" s="546"/>
      <c r="K2" s="546"/>
      <c r="L2" s="546"/>
      <c r="M2" s="546"/>
      <c r="N2" s="546"/>
      <c r="O2" s="546"/>
      <c r="P2" s="547"/>
      <c r="Q2" s="8"/>
      <c r="R2" s="8"/>
      <c r="S2" s="8"/>
      <c r="T2" s="8"/>
      <c r="U2" s="8"/>
    </row>
    <row r="3" spans="1:21" ht="30.75" customHeight="1" x14ac:dyDescent="0.25">
      <c r="A3" s="541" t="s">
        <v>46</v>
      </c>
      <c r="B3" s="543" t="s">
        <v>176</v>
      </c>
      <c r="C3" s="543"/>
      <c r="D3" s="543"/>
      <c r="E3" s="543"/>
      <c r="F3" s="543"/>
      <c r="G3" s="543"/>
      <c r="H3" s="543"/>
      <c r="I3" s="543" t="s">
        <v>175</v>
      </c>
      <c r="J3" s="543"/>
      <c r="K3" s="543"/>
      <c r="L3" s="543"/>
      <c r="M3" s="543"/>
      <c r="N3" s="74" t="s">
        <v>177</v>
      </c>
      <c r="O3" s="544" t="s">
        <v>10</v>
      </c>
      <c r="P3" s="544"/>
    </row>
    <row r="4" spans="1:21" s="25" customFormat="1" ht="80.25" customHeight="1" x14ac:dyDescent="0.25">
      <c r="A4" s="542"/>
      <c r="B4" s="105" t="s">
        <v>47</v>
      </c>
      <c r="C4" s="105" t="s">
        <v>48</v>
      </c>
      <c r="D4" s="105" t="s">
        <v>49</v>
      </c>
      <c r="E4" s="105" t="s">
        <v>50</v>
      </c>
      <c r="F4" s="105" t="s">
        <v>51</v>
      </c>
      <c r="G4" s="105" t="s">
        <v>52</v>
      </c>
      <c r="H4" s="106" t="s">
        <v>53</v>
      </c>
      <c r="I4" s="105" t="s">
        <v>54</v>
      </c>
      <c r="J4" s="105" t="s">
        <v>52</v>
      </c>
      <c r="K4" s="105" t="s">
        <v>55</v>
      </c>
      <c r="L4" s="105" t="s">
        <v>56</v>
      </c>
      <c r="M4" s="106" t="s">
        <v>57</v>
      </c>
      <c r="N4" s="106" t="s">
        <v>58</v>
      </c>
      <c r="O4" s="107" t="s">
        <v>59</v>
      </c>
      <c r="P4" s="107" t="s">
        <v>60</v>
      </c>
    </row>
    <row r="5" spans="1:21" ht="21.75" customHeight="1" x14ac:dyDescent="0.25">
      <c r="A5" s="111" t="s">
        <v>61</v>
      </c>
      <c r="B5" s="375">
        <v>0</v>
      </c>
      <c r="C5" s="375">
        <v>699459318</v>
      </c>
      <c r="D5" s="375">
        <v>38887935</v>
      </c>
      <c r="E5" s="375">
        <v>120862412</v>
      </c>
      <c r="F5" s="375">
        <v>0</v>
      </c>
      <c r="G5" s="375">
        <v>1454064</v>
      </c>
      <c r="H5" s="375">
        <f>SUM(B5:G5)</f>
        <v>860663729</v>
      </c>
      <c r="I5" s="375">
        <v>0</v>
      </c>
      <c r="J5" s="375">
        <v>0</v>
      </c>
      <c r="K5" s="375">
        <v>113372950</v>
      </c>
      <c r="L5" s="375">
        <v>0</v>
      </c>
      <c r="M5" s="375">
        <f>SUM(I5:L5)</f>
        <v>113372950</v>
      </c>
      <c r="N5" s="375">
        <v>0</v>
      </c>
      <c r="O5" s="375">
        <f>+H5+M5+N5</f>
        <v>974036679</v>
      </c>
      <c r="P5" s="381">
        <f>O5/O18</f>
        <v>0.82697430721798337</v>
      </c>
    </row>
    <row r="6" spans="1:21" ht="20.25" customHeight="1" x14ac:dyDescent="0.25">
      <c r="A6" s="111" t="s">
        <v>62</v>
      </c>
      <c r="B6" s="375">
        <v>0</v>
      </c>
      <c r="C6" s="375">
        <v>0</v>
      </c>
      <c r="D6" s="375">
        <v>0</v>
      </c>
      <c r="E6" s="375">
        <v>4537249</v>
      </c>
      <c r="F6" s="375">
        <v>0</v>
      </c>
      <c r="G6" s="375">
        <v>0</v>
      </c>
      <c r="H6" s="375">
        <f>SUM(B6:G6)</f>
        <v>4537249</v>
      </c>
      <c r="I6" s="375">
        <v>0</v>
      </c>
      <c r="J6" s="375">
        <v>0</v>
      </c>
      <c r="K6" s="375">
        <v>0</v>
      </c>
      <c r="L6" s="375">
        <v>0</v>
      </c>
      <c r="M6" s="375">
        <f t="shared" ref="M6:M17" si="0">SUM(I6:L6)</f>
        <v>0</v>
      </c>
      <c r="N6" s="375">
        <v>0</v>
      </c>
      <c r="O6" s="375">
        <f>+H6+M6+N6</f>
        <v>4537249</v>
      </c>
      <c r="P6" s="381">
        <f>O6/O18</f>
        <v>3.8522043669882043E-3</v>
      </c>
    </row>
    <row r="7" spans="1:21" ht="18" customHeight="1" x14ac:dyDescent="0.25">
      <c r="A7" s="111" t="s">
        <v>63</v>
      </c>
      <c r="B7" s="375">
        <v>0</v>
      </c>
      <c r="C7" s="375">
        <v>0</v>
      </c>
      <c r="D7" s="375">
        <v>0</v>
      </c>
      <c r="E7" s="375">
        <v>0</v>
      </c>
      <c r="F7" s="375">
        <v>0</v>
      </c>
      <c r="G7" s="375">
        <v>0</v>
      </c>
      <c r="H7" s="375">
        <f t="shared" ref="H7:H9" si="1">SUM(B7:G7)</f>
        <v>0</v>
      </c>
      <c r="I7" s="375">
        <v>0</v>
      </c>
      <c r="J7" s="375">
        <v>0</v>
      </c>
      <c r="K7" s="375">
        <v>0</v>
      </c>
      <c r="L7" s="375">
        <v>0</v>
      </c>
      <c r="M7" s="375">
        <f t="shared" si="0"/>
        <v>0</v>
      </c>
      <c r="N7" s="375">
        <v>0</v>
      </c>
      <c r="O7" s="375">
        <f t="shared" ref="O7:O17" si="2">+H7+M7+N7</f>
        <v>0</v>
      </c>
      <c r="P7" s="381"/>
    </row>
    <row r="8" spans="1:21" ht="19.5" customHeight="1" x14ac:dyDescent="0.25">
      <c r="A8" s="111" t="s">
        <v>5459</v>
      </c>
      <c r="B8" s="375">
        <v>0</v>
      </c>
      <c r="C8" s="375">
        <v>0</v>
      </c>
      <c r="D8" s="375">
        <v>0</v>
      </c>
      <c r="E8" s="375">
        <v>0</v>
      </c>
      <c r="F8" s="375">
        <v>0</v>
      </c>
      <c r="G8" s="375">
        <v>0</v>
      </c>
      <c r="H8" s="375">
        <f t="shared" si="1"/>
        <v>0</v>
      </c>
      <c r="I8" s="375">
        <v>0</v>
      </c>
      <c r="J8" s="375">
        <v>0</v>
      </c>
      <c r="K8" s="375">
        <v>0</v>
      </c>
      <c r="L8" s="375">
        <v>0</v>
      </c>
      <c r="M8" s="375">
        <f t="shared" si="0"/>
        <v>0</v>
      </c>
      <c r="N8" s="375">
        <v>0</v>
      </c>
      <c r="O8" s="375">
        <f t="shared" si="2"/>
        <v>0</v>
      </c>
      <c r="P8" s="381"/>
    </row>
    <row r="9" spans="1:21" ht="18" customHeight="1" x14ac:dyDescent="0.25">
      <c r="A9" s="112" t="s">
        <v>64</v>
      </c>
      <c r="B9" s="375">
        <v>0</v>
      </c>
      <c r="C9" s="375">
        <v>0</v>
      </c>
      <c r="D9" s="375">
        <v>0</v>
      </c>
      <c r="E9" s="375">
        <v>0</v>
      </c>
      <c r="F9" s="375">
        <v>0</v>
      </c>
      <c r="G9" s="375">
        <v>0</v>
      </c>
      <c r="H9" s="375">
        <f t="shared" si="1"/>
        <v>0</v>
      </c>
      <c r="I9" s="375">
        <v>0</v>
      </c>
      <c r="J9" s="375">
        <v>0</v>
      </c>
      <c r="K9" s="375">
        <v>0</v>
      </c>
      <c r="L9" s="375">
        <v>0</v>
      </c>
      <c r="M9" s="375">
        <f t="shared" si="0"/>
        <v>0</v>
      </c>
      <c r="N9" s="375">
        <v>0</v>
      </c>
      <c r="O9" s="375">
        <f t="shared" si="2"/>
        <v>0</v>
      </c>
      <c r="P9" s="381"/>
    </row>
    <row r="10" spans="1:21" ht="15" x14ac:dyDescent="0.25">
      <c r="A10" s="111" t="s">
        <v>65</v>
      </c>
      <c r="B10" s="375">
        <f t="shared" ref="B10:D10" si="3">SUM(B11:B14)</f>
        <v>0</v>
      </c>
      <c r="C10" s="375">
        <f t="shared" si="3"/>
        <v>0</v>
      </c>
      <c r="D10" s="375">
        <f t="shared" si="3"/>
        <v>0</v>
      </c>
      <c r="E10" s="375">
        <f>SUM(E11:E14)</f>
        <v>6134251</v>
      </c>
      <c r="F10" s="375">
        <f t="shared" ref="F10" si="4">SUM(F11:F14)</f>
        <v>0</v>
      </c>
      <c r="G10" s="375">
        <f t="shared" ref="G10" si="5">SUM(G11:G14)</f>
        <v>0</v>
      </c>
      <c r="H10" s="375">
        <f>SUM(B10:G10)</f>
        <v>6134251</v>
      </c>
      <c r="I10" s="374"/>
      <c r="J10" s="374"/>
      <c r="K10" s="374">
        <f>SUM(K11:K14)</f>
        <v>183453849</v>
      </c>
      <c r="L10" s="374"/>
      <c r="M10" s="375">
        <f t="shared" si="0"/>
        <v>183453849</v>
      </c>
      <c r="N10" s="375">
        <f>SUM(N11:N14)</f>
        <v>9669823</v>
      </c>
      <c r="O10" s="375">
        <f t="shared" si="2"/>
        <v>199257923</v>
      </c>
      <c r="P10" s="381">
        <f>O10/O18</f>
        <v>0.16917348841502844</v>
      </c>
    </row>
    <row r="11" spans="1:21" ht="15" x14ac:dyDescent="0.25">
      <c r="A11" s="377" t="s">
        <v>170</v>
      </c>
      <c r="B11" s="380">
        <v>0</v>
      </c>
      <c r="C11" s="380">
        <v>0</v>
      </c>
      <c r="D11" s="380">
        <v>0</v>
      </c>
      <c r="E11" s="380">
        <v>0</v>
      </c>
      <c r="F11" s="380">
        <v>0</v>
      </c>
      <c r="G11" s="380">
        <v>0</v>
      </c>
      <c r="H11" s="375">
        <f t="shared" ref="H11:H17" si="6">SUM(B11:G11)</f>
        <v>0</v>
      </c>
      <c r="I11" s="374">
        <v>0</v>
      </c>
      <c r="J11" s="374">
        <v>0</v>
      </c>
      <c r="K11" s="374">
        <v>0</v>
      </c>
      <c r="L11" s="374">
        <v>0</v>
      </c>
      <c r="M11" s="375">
        <f t="shared" si="0"/>
        <v>0</v>
      </c>
      <c r="N11" s="374">
        <v>0</v>
      </c>
      <c r="O11" s="375">
        <f t="shared" si="2"/>
        <v>0</v>
      </c>
      <c r="P11" s="381"/>
    </row>
    <row r="12" spans="1:21" ht="30" x14ac:dyDescent="0.25">
      <c r="A12" s="378" t="s">
        <v>171</v>
      </c>
      <c r="B12" s="380">
        <v>0</v>
      </c>
      <c r="C12" s="380">
        <v>0</v>
      </c>
      <c r="D12" s="380">
        <v>0</v>
      </c>
      <c r="E12" s="374">
        <v>6134251</v>
      </c>
      <c r="F12" s="374">
        <v>0</v>
      </c>
      <c r="G12" s="374">
        <v>0</v>
      </c>
      <c r="H12" s="375">
        <f t="shared" si="6"/>
        <v>6134251</v>
      </c>
      <c r="I12" s="374">
        <v>0</v>
      </c>
      <c r="J12" s="374">
        <v>0</v>
      </c>
      <c r="K12" s="374">
        <v>90604308</v>
      </c>
      <c r="L12" s="374">
        <v>0</v>
      </c>
      <c r="M12" s="375">
        <f t="shared" si="0"/>
        <v>90604308</v>
      </c>
      <c r="N12" s="374">
        <v>9669823</v>
      </c>
      <c r="O12" s="375">
        <f t="shared" si="2"/>
        <v>106408382</v>
      </c>
      <c r="P12" s="381"/>
    </row>
    <row r="13" spans="1:21" ht="15" x14ac:dyDescent="0.25">
      <c r="A13" s="378" t="s">
        <v>172</v>
      </c>
      <c r="B13" s="380">
        <v>0</v>
      </c>
      <c r="C13" s="380">
        <v>0</v>
      </c>
      <c r="D13" s="380">
        <v>0</v>
      </c>
      <c r="E13" s="380">
        <v>0</v>
      </c>
      <c r="F13" s="380">
        <v>0</v>
      </c>
      <c r="G13" s="380">
        <v>0</v>
      </c>
      <c r="H13" s="375">
        <f t="shared" si="6"/>
        <v>0</v>
      </c>
      <c r="I13" s="374">
        <v>0</v>
      </c>
      <c r="J13" s="374">
        <v>0</v>
      </c>
      <c r="K13" s="374">
        <v>0</v>
      </c>
      <c r="L13" s="374">
        <v>0</v>
      </c>
      <c r="M13" s="375">
        <f t="shared" si="0"/>
        <v>0</v>
      </c>
      <c r="N13" s="374">
        <v>0</v>
      </c>
      <c r="O13" s="375">
        <f t="shared" si="2"/>
        <v>0</v>
      </c>
      <c r="P13" s="381"/>
    </row>
    <row r="14" spans="1:21" ht="15" x14ac:dyDescent="0.25">
      <c r="A14" s="379" t="s">
        <v>173</v>
      </c>
      <c r="B14" s="380">
        <v>0</v>
      </c>
      <c r="C14" s="380">
        <v>0</v>
      </c>
      <c r="D14" s="380">
        <v>0</v>
      </c>
      <c r="E14" s="380">
        <v>0</v>
      </c>
      <c r="F14" s="380">
        <v>0</v>
      </c>
      <c r="G14" s="380">
        <v>0</v>
      </c>
      <c r="H14" s="375">
        <f t="shared" si="6"/>
        <v>0</v>
      </c>
      <c r="I14" s="374">
        <v>0</v>
      </c>
      <c r="J14" s="374">
        <v>0</v>
      </c>
      <c r="K14" s="374">
        <v>92849541</v>
      </c>
      <c r="L14" s="374">
        <v>0</v>
      </c>
      <c r="M14" s="375">
        <f t="shared" si="0"/>
        <v>92849541</v>
      </c>
      <c r="N14" s="374">
        <v>0</v>
      </c>
      <c r="O14" s="375">
        <f t="shared" si="2"/>
        <v>92849541</v>
      </c>
      <c r="P14" s="381"/>
    </row>
    <row r="15" spans="1:21" ht="15" x14ac:dyDescent="0.25">
      <c r="A15" s="379" t="s">
        <v>174</v>
      </c>
      <c r="B15" s="380">
        <v>0</v>
      </c>
      <c r="C15" s="380">
        <v>0</v>
      </c>
      <c r="D15" s="380">
        <v>0</v>
      </c>
      <c r="E15" s="380">
        <v>0</v>
      </c>
      <c r="F15" s="380">
        <v>0</v>
      </c>
      <c r="G15" s="380">
        <v>0</v>
      </c>
      <c r="H15" s="375">
        <f t="shared" si="6"/>
        <v>0</v>
      </c>
      <c r="I15" s="374">
        <v>0</v>
      </c>
      <c r="J15" s="374">
        <v>0</v>
      </c>
      <c r="K15" s="374">
        <v>0</v>
      </c>
      <c r="L15" s="374">
        <v>0</v>
      </c>
      <c r="M15" s="375">
        <f t="shared" si="0"/>
        <v>0</v>
      </c>
      <c r="N15" s="374">
        <v>0</v>
      </c>
      <c r="O15" s="375">
        <f t="shared" si="2"/>
        <v>0</v>
      </c>
      <c r="P15" s="381"/>
    </row>
    <row r="16" spans="1:21" ht="12" x14ac:dyDescent="0.2">
      <c r="A16" s="110" t="s">
        <v>71</v>
      </c>
      <c r="B16" s="380">
        <v>0</v>
      </c>
      <c r="C16" s="380">
        <v>0</v>
      </c>
      <c r="D16" s="380">
        <v>0</v>
      </c>
      <c r="E16" s="380">
        <v>0</v>
      </c>
      <c r="F16" s="380">
        <v>0</v>
      </c>
      <c r="G16" s="380">
        <v>0</v>
      </c>
      <c r="H16" s="375">
        <f t="shared" si="6"/>
        <v>0</v>
      </c>
      <c r="I16" s="374">
        <v>0</v>
      </c>
      <c r="J16" s="374">
        <v>0</v>
      </c>
      <c r="K16" s="374">
        <v>0</v>
      </c>
      <c r="L16" s="374">
        <v>0</v>
      </c>
      <c r="M16" s="375">
        <f t="shared" si="0"/>
        <v>0</v>
      </c>
      <c r="N16" s="374">
        <v>0</v>
      </c>
      <c r="O16" s="375">
        <f t="shared" si="2"/>
        <v>0</v>
      </c>
      <c r="P16" s="381"/>
    </row>
    <row r="17" spans="1:16" ht="19.5" customHeight="1" x14ac:dyDescent="0.2">
      <c r="A17" s="110"/>
      <c r="B17" s="380">
        <v>0</v>
      </c>
      <c r="C17" s="380">
        <v>0</v>
      </c>
      <c r="D17" s="380">
        <v>0</v>
      </c>
      <c r="E17" s="380">
        <v>0</v>
      </c>
      <c r="F17" s="380">
        <v>0</v>
      </c>
      <c r="G17" s="380">
        <v>0</v>
      </c>
      <c r="H17" s="375">
        <f t="shared" si="6"/>
        <v>0</v>
      </c>
      <c r="I17" s="374">
        <v>0</v>
      </c>
      <c r="J17" s="374">
        <v>0</v>
      </c>
      <c r="K17" s="374">
        <v>0</v>
      </c>
      <c r="L17" s="374">
        <v>0</v>
      </c>
      <c r="M17" s="375">
        <f t="shared" si="0"/>
        <v>0</v>
      </c>
      <c r="N17" s="374">
        <v>0</v>
      </c>
      <c r="O17" s="375">
        <f t="shared" si="2"/>
        <v>0</v>
      </c>
      <c r="P17" s="381"/>
    </row>
    <row r="18" spans="1:16" ht="18.75" x14ac:dyDescent="0.2">
      <c r="A18" s="108" t="s">
        <v>10</v>
      </c>
      <c r="B18" s="109"/>
      <c r="C18" s="376">
        <f>+C5+C10</f>
        <v>699459318</v>
      </c>
      <c r="D18" s="376">
        <f>+D5+D10</f>
        <v>38887935</v>
      </c>
      <c r="E18" s="376">
        <f>+E5+E6+E10</f>
        <v>131533912</v>
      </c>
      <c r="F18" s="376"/>
      <c r="G18" s="376">
        <f>+G5+G10</f>
        <v>1454064</v>
      </c>
      <c r="H18" s="376">
        <f>+H5+H6+H10</f>
        <v>871335229</v>
      </c>
      <c r="I18" s="376"/>
      <c r="J18" s="376"/>
      <c r="K18" s="376">
        <f>+K5+K10</f>
        <v>296826799</v>
      </c>
      <c r="L18" s="376"/>
      <c r="M18" s="376">
        <f>+M5+M10</f>
        <v>296826799</v>
      </c>
      <c r="N18" s="376">
        <f>+N10</f>
        <v>9669823</v>
      </c>
      <c r="O18" s="376">
        <f>+O10+O9+O8+O7+O6+O5</f>
        <v>1177831851</v>
      </c>
      <c r="P18" s="382">
        <f>SUM(P5:P17)</f>
        <v>1</v>
      </c>
    </row>
  </sheetData>
  <mergeCells count="6">
    <mergeCell ref="A1:P1"/>
    <mergeCell ref="A3:A4"/>
    <mergeCell ref="B3:H3"/>
    <mergeCell ref="I3:M3"/>
    <mergeCell ref="O3:P3"/>
    <mergeCell ref="D2:P2"/>
  </mergeCells>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249977111117893"/>
  </sheetPr>
  <dimension ref="A1:V108"/>
  <sheetViews>
    <sheetView view="pageBreakPreview" topLeftCell="A47" zoomScale="60" zoomScaleNormal="100" workbookViewId="0">
      <selection sqref="A1:R108"/>
    </sheetView>
  </sheetViews>
  <sheetFormatPr baseColWidth="10" defaultColWidth="11.42578125" defaultRowHeight="12" x14ac:dyDescent="0.2"/>
  <cols>
    <col min="1" max="1" width="29.7109375" style="26" customWidth="1"/>
    <col min="2" max="2" width="16.28515625" style="26" bestFit="1" customWidth="1"/>
    <col min="3" max="3" width="8.7109375" style="26" customWidth="1"/>
    <col min="4" max="4" width="17.7109375" style="26" customWidth="1"/>
    <col min="5" max="5" width="19.42578125" style="26" customWidth="1"/>
    <col min="6" max="6" width="20.28515625" style="26" customWidth="1"/>
    <col min="7" max="7" width="8.7109375" style="26" customWidth="1"/>
    <col min="8" max="8" width="15.28515625" style="26" customWidth="1"/>
    <col min="9" max="9" width="15.5703125" style="26" customWidth="1"/>
    <col min="10" max="11" width="8.7109375" style="26" customWidth="1"/>
    <col min="12" max="12" width="18.42578125" style="26" customWidth="1"/>
    <col min="13" max="13" width="8.7109375" style="26" customWidth="1"/>
    <col min="14" max="14" width="15.85546875" style="26" customWidth="1"/>
    <col min="15" max="15" width="17.28515625" style="26" customWidth="1"/>
    <col min="16" max="16" width="18" style="26" customWidth="1"/>
    <col min="17" max="17" width="20.28515625" style="26" customWidth="1"/>
    <col min="18" max="18" width="8.7109375" style="26" customWidth="1"/>
    <col min="19" max="19" width="11.42578125" style="26"/>
    <col min="20" max="20" width="26" style="26" customWidth="1"/>
    <col min="21" max="16384" width="11.42578125" style="26"/>
  </cols>
  <sheetData>
    <row r="1" spans="1:22" ht="27" customHeight="1" x14ac:dyDescent="0.2">
      <c r="A1" s="548" t="s">
        <v>247</v>
      </c>
      <c r="B1" s="548"/>
      <c r="C1" s="548"/>
      <c r="D1" s="548"/>
      <c r="E1" s="548"/>
      <c r="F1" s="548"/>
      <c r="G1" s="548"/>
      <c r="H1" s="548"/>
      <c r="I1" s="548"/>
      <c r="J1" s="548"/>
      <c r="K1" s="548"/>
      <c r="L1" s="548"/>
      <c r="M1" s="548"/>
      <c r="N1" s="548"/>
      <c r="O1" s="548"/>
      <c r="P1" s="548"/>
      <c r="Q1" s="548"/>
      <c r="R1" s="548"/>
    </row>
    <row r="2" spans="1:22" ht="20.25" customHeight="1" x14ac:dyDescent="0.2">
      <c r="A2" s="71" t="s">
        <v>295</v>
      </c>
      <c r="B2" s="81"/>
      <c r="C2" s="81"/>
      <c r="D2" s="81"/>
      <c r="E2" s="81"/>
      <c r="F2" s="81"/>
      <c r="G2" s="81"/>
      <c r="H2" s="81"/>
      <c r="I2" s="81"/>
      <c r="J2" s="81"/>
      <c r="K2" s="81"/>
      <c r="L2" s="81"/>
      <c r="M2" s="81"/>
      <c r="N2" s="81"/>
      <c r="O2" s="81"/>
      <c r="P2" s="81"/>
      <c r="Q2" s="81"/>
      <c r="R2" s="81"/>
      <c r="S2" s="27"/>
      <c r="T2" s="27"/>
      <c r="U2" s="27"/>
      <c r="V2" s="27"/>
    </row>
    <row r="3" spans="1:22" ht="38.25" customHeight="1" x14ac:dyDescent="0.2">
      <c r="A3" s="551" t="s">
        <v>72</v>
      </c>
      <c r="B3" s="552" t="s">
        <v>73</v>
      </c>
      <c r="C3" s="553" t="s">
        <v>74</v>
      </c>
      <c r="D3" s="553"/>
      <c r="E3" s="553"/>
      <c r="F3" s="553"/>
      <c r="G3" s="553"/>
      <c r="H3" s="553"/>
      <c r="I3" s="553"/>
      <c r="J3" s="550" t="s">
        <v>8</v>
      </c>
      <c r="K3" s="550"/>
      <c r="L3" s="550"/>
      <c r="M3" s="550"/>
      <c r="N3" s="550"/>
      <c r="O3" s="550" t="s">
        <v>9</v>
      </c>
      <c r="P3" s="550"/>
      <c r="Q3" s="550" t="s">
        <v>10</v>
      </c>
      <c r="R3" s="550"/>
    </row>
    <row r="4" spans="1:22" ht="112.5" customHeight="1" x14ac:dyDescent="0.2">
      <c r="A4" s="551"/>
      <c r="B4" s="552"/>
      <c r="C4" s="72" t="s">
        <v>75</v>
      </c>
      <c r="D4" s="72" t="s">
        <v>76</v>
      </c>
      <c r="E4" s="72" t="s">
        <v>77</v>
      </c>
      <c r="F4" s="72" t="s">
        <v>78</v>
      </c>
      <c r="G4" s="72" t="s">
        <v>79</v>
      </c>
      <c r="H4" s="72" t="s">
        <v>80</v>
      </c>
      <c r="I4" s="72" t="s">
        <v>17</v>
      </c>
      <c r="J4" s="72" t="s">
        <v>79</v>
      </c>
      <c r="K4" s="72" t="s">
        <v>80</v>
      </c>
      <c r="L4" s="72" t="s">
        <v>81</v>
      </c>
      <c r="M4" s="72" t="s">
        <v>82</v>
      </c>
      <c r="N4" s="72" t="s">
        <v>22</v>
      </c>
      <c r="O4" s="72" t="s">
        <v>83</v>
      </c>
      <c r="P4" s="72" t="s">
        <v>24</v>
      </c>
      <c r="Q4" s="72" t="s">
        <v>84</v>
      </c>
      <c r="R4" s="72" t="s">
        <v>26</v>
      </c>
    </row>
    <row r="5" spans="1:22" x14ac:dyDescent="0.2">
      <c r="A5" s="36" t="s">
        <v>85</v>
      </c>
      <c r="B5" s="31">
        <v>2021</v>
      </c>
      <c r="C5" s="211"/>
      <c r="D5" s="210"/>
      <c r="E5" s="210"/>
      <c r="F5" s="210"/>
      <c r="G5" s="210"/>
      <c r="H5" s="210"/>
      <c r="I5" s="209">
        <f>+H5+G5+F5+E5+D5+C5</f>
        <v>0</v>
      </c>
      <c r="J5" s="211"/>
      <c r="K5" s="210"/>
      <c r="L5" s="210"/>
      <c r="M5" s="210"/>
      <c r="N5" s="209">
        <f>+M5+L5+K5+J5</f>
        <v>0</v>
      </c>
      <c r="O5" s="208"/>
      <c r="P5" s="207">
        <f>+O5</f>
        <v>0</v>
      </c>
      <c r="Q5" s="207">
        <f>+P5+N5+I5</f>
        <v>0</v>
      </c>
      <c r="R5" s="206"/>
    </row>
    <row r="6" spans="1:22" x14ac:dyDescent="0.2">
      <c r="A6" s="30"/>
      <c r="B6" s="31">
        <v>2022</v>
      </c>
      <c r="C6" s="177"/>
      <c r="D6" s="142"/>
      <c r="E6" s="142"/>
      <c r="F6" s="142"/>
      <c r="G6" s="142"/>
      <c r="H6" s="142"/>
      <c r="I6" s="176">
        <f>+H6+G6+F6+E6+D6+C6</f>
        <v>0</v>
      </c>
      <c r="J6" s="177"/>
      <c r="K6" s="142"/>
      <c r="L6" s="142"/>
      <c r="M6" s="142"/>
      <c r="N6" s="176">
        <f>+M6+L6+K6+J6</f>
        <v>0</v>
      </c>
      <c r="O6" s="175"/>
      <c r="P6" s="174">
        <f>+O6</f>
        <v>0</v>
      </c>
      <c r="Q6" s="174">
        <f>+P6+N6+I6</f>
        <v>0</v>
      </c>
      <c r="R6" s="201"/>
    </row>
    <row r="7" spans="1:22" x14ac:dyDescent="0.2">
      <c r="A7" s="30"/>
      <c r="B7" s="31">
        <v>2023</v>
      </c>
      <c r="C7" s="217"/>
      <c r="D7" s="216"/>
      <c r="E7" s="216"/>
      <c r="F7" s="216"/>
      <c r="G7" s="216"/>
      <c r="H7" s="216"/>
      <c r="I7" s="176">
        <f>+H7+G7+F7+E7+D7+C7</f>
        <v>0</v>
      </c>
      <c r="J7" s="217"/>
      <c r="K7" s="216"/>
      <c r="L7" s="216"/>
      <c r="M7" s="216"/>
      <c r="N7" s="176">
        <f>+M7+L7+K7+J7</f>
        <v>0</v>
      </c>
      <c r="O7" s="215"/>
      <c r="P7" s="214">
        <f>+O7</f>
        <v>0</v>
      </c>
      <c r="Q7" s="174">
        <f>+P7+N7+I7</f>
        <v>0</v>
      </c>
      <c r="R7" s="213"/>
    </row>
    <row r="8" spans="1:22" ht="21.75" customHeight="1" thickBot="1" x14ac:dyDescent="0.25">
      <c r="A8" s="34"/>
      <c r="B8" s="35" t="s">
        <v>178</v>
      </c>
      <c r="C8" s="200"/>
      <c r="D8" s="199"/>
      <c r="E8" s="199"/>
      <c r="F8" s="199"/>
      <c r="G8" s="199"/>
      <c r="H8" s="199"/>
      <c r="I8" s="185"/>
      <c r="J8" s="200"/>
      <c r="K8" s="199"/>
      <c r="L8" s="199"/>
      <c r="M8" s="199"/>
      <c r="N8" s="185"/>
      <c r="O8" s="198"/>
      <c r="P8" s="186"/>
      <c r="Q8" s="186"/>
      <c r="R8" s="212"/>
      <c r="T8" s="39"/>
    </row>
    <row r="9" spans="1:22" x14ac:dyDescent="0.2">
      <c r="A9" s="36" t="s">
        <v>86</v>
      </c>
      <c r="B9" s="29">
        <v>2021</v>
      </c>
      <c r="C9" s="211"/>
      <c r="D9" s="210"/>
      <c r="E9" s="210"/>
      <c r="F9" s="210"/>
      <c r="G9" s="210"/>
      <c r="H9" s="210"/>
      <c r="I9" s="209">
        <f>+H9+G9+F9+E9+D9+C9</f>
        <v>0</v>
      </c>
      <c r="J9" s="211"/>
      <c r="K9" s="210"/>
      <c r="L9" s="210"/>
      <c r="M9" s="210"/>
      <c r="N9" s="209">
        <f>+M9+L9+K9+J9</f>
        <v>0</v>
      </c>
      <c r="O9" s="208"/>
      <c r="P9" s="207">
        <f>+O9</f>
        <v>0</v>
      </c>
      <c r="Q9" s="207">
        <f>+P9+N9+I9</f>
        <v>0</v>
      </c>
      <c r="R9" s="206"/>
    </row>
    <row r="10" spans="1:22" x14ac:dyDescent="0.2">
      <c r="A10" s="30"/>
      <c r="B10" s="31">
        <v>2022</v>
      </c>
      <c r="C10" s="177"/>
      <c r="D10" s="142"/>
      <c r="E10" s="142"/>
      <c r="F10" s="142"/>
      <c r="G10" s="142"/>
      <c r="H10" s="142"/>
      <c r="I10" s="176">
        <f>+H10+G10+F10+E10+D10+C10</f>
        <v>0</v>
      </c>
      <c r="J10" s="177"/>
      <c r="K10" s="142"/>
      <c r="L10" s="142"/>
      <c r="M10" s="142"/>
      <c r="N10" s="176">
        <f>+M10+L10+K10+J10</f>
        <v>0</v>
      </c>
      <c r="O10" s="175"/>
      <c r="P10" s="174">
        <f>+O10</f>
        <v>0</v>
      </c>
      <c r="Q10" s="174">
        <f>+P10+N10+I10</f>
        <v>0</v>
      </c>
      <c r="R10" s="201"/>
    </row>
    <row r="11" spans="1:22" x14ac:dyDescent="0.2">
      <c r="A11" s="30"/>
      <c r="B11" s="31">
        <v>2023</v>
      </c>
      <c r="C11" s="177"/>
      <c r="D11" s="142"/>
      <c r="E11" s="142"/>
      <c r="F11" s="142"/>
      <c r="G11" s="142"/>
      <c r="H11" s="142"/>
      <c r="I11" s="176">
        <f>+H11+G11+F11+E11+D11+C11</f>
        <v>0</v>
      </c>
      <c r="J11" s="177"/>
      <c r="K11" s="142"/>
      <c r="L11" s="142"/>
      <c r="M11" s="142"/>
      <c r="N11" s="176">
        <f>+M11+L11+K11+J11</f>
        <v>0</v>
      </c>
      <c r="O11" s="175"/>
      <c r="P11" s="174">
        <f>+O11</f>
        <v>0</v>
      </c>
      <c r="Q11" s="174">
        <f>+P11+N11+I11</f>
        <v>0</v>
      </c>
      <c r="R11" s="201"/>
    </row>
    <row r="12" spans="1:22" ht="12.75" thickBot="1" x14ac:dyDescent="0.25">
      <c r="A12" s="38"/>
      <c r="B12" s="35" t="s">
        <v>178</v>
      </c>
      <c r="C12" s="200"/>
      <c r="D12" s="199"/>
      <c r="E12" s="199"/>
      <c r="F12" s="199" t="s">
        <v>87</v>
      </c>
      <c r="G12" s="199"/>
      <c r="H12" s="199"/>
      <c r="I12" s="185"/>
      <c r="J12" s="200"/>
      <c r="K12" s="199"/>
      <c r="L12" s="199"/>
      <c r="M12" s="199"/>
      <c r="N12" s="185"/>
      <c r="O12" s="198"/>
      <c r="P12" s="186"/>
      <c r="Q12" s="186"/>
      <c r="R12" s="197"/>
    </row>
    <row r="13" spans="1:22" x14ac:dyDescent="0.2">
      <c r="A13" s="28" t="s">
        <v>88</v>
      </c>
      <c r="B13" s="29">
        <v>2021</v>
      </c>
      <c r="C13" s="182"/>
      <c r="D13" s="181">
        <v>8538061</v>
      </c>
      <c r="E13" s="181">
        <v>27728</v>
      </c>
      <c r="F13" s="181">
        <v>8020843</v>
      </c>
      <c r="G13" s="181"/>
      <c r="H13" s="181"/>
      <c r="I13" s="180">
        <f>+H13+G13+F13+E13+D13+C13</f>
        <v>16586632</v>
      </c>
      <c r="J13" s="182"/>
      <c r="K13" s="181"/>
      <c r="L13" s="181">
        <v>10906156</v>
      </c>
      <c r="M13" s="181"/>
      <c r="N13" s="180">
        <f>+M13+L13+K13+J13</f>
        <v>10906156</v>
      </c>
      <c r="O13" s="179"/>
      <c r="P13" s="178">
        <f>+O13</f>
        <v>0</v>
      </c>
      <c r="Q13" s="178">
        <f>+P13+N13+I13</f>
        <v>27492788</v>
      </c>
      <c r="R13" s="195">
        <f>+Q13/'[1]FMTO 04 JHON'!$T$15</f>
        <v>0.24898731803161803</v>
      </c>
    </row>
    <row r="14" spans="1:22" x14ac:dyDescent="0.2">
      <c r="A14" s="30"/>
      <c r="B14" s="31">
        <v>2022</v>
      </c>
      <c r="C14" s="177"/>
      <c r="D14" s="142">
        <v>8406257</v>
      </c>
      <c r="E14" s="142"/>
      <c r="F14" s="142">
        <v>12202498</v>
      </c>
      <c r="G14" s="142"/>
      <c r="H14" s="142">
        <v>37424</v>
      </c>
      <c r="I14" s="176">
        <f>+H14+G14+F14+E14+D14+C14</f>
        <v>20646179</v>
      </c>
      <c r="J14" s="177"/>
      <c r="K14" s="142"/>
      <c r="L14" s="142">
        <v>15701906</v>
      </c>
      <c r="M14" s="142"/>
      <c r="N14" s="176">
        <f>+M14+L14+K14+J14</f>
        <v>15701906</v>
      </c>
      <c r="O14" s="175"/>
      <c r="P14" s="174">
        <f>+O14</f>
        <v>0</v>
      </c>
      <c r="Q14" s="174">
        <f>+P14+N14+I14</f>
        <v>36348085</v>
      </c>
      <c r="R14" s="195">
        <f>+Q14/'[1]FMTO 04 JHON'!$T$15</f>
        <v>0.32918495569584594</v>
      </c>
    </row>
    <row r="15" spans="1:22" x14ac:dyDescent="0.2">
      <c r="A15" s="30"/>
      <c r="B15" s="31">
        <v>2023</v>
      </c>
      <c r="C15" s="177"/>
      <c r="D15" s="142">
        <v>9143344</v>
      </c>
      <c r="E15" s="142">
        <v>3000</v>
      </c>
      <c r="F15" s="142">
        <v>14415210</v>
      </c>
      <c r="G15" s="142"/>
      <c r="H15" s="142">
        <v>662063</v>
      </c>
      <c r="I15" s="176">
        <f>+H15+G15+F15+E15+D15+C15</f>
        <v>24223617</v>
      </c>
      <c r="J15" s="177"/>
      <c r="K15" s="142"/>
      <c r="L15" s="142">
        <v>22353937</v>
      </c>
      <c r="M15" s="142"/>
      <c r="N15" s="176">
        <f>+M15+L15+K15+J15</f>
        <v>22353937</v>
      </c>
      <c r="O15" s="175"/>
      <c r="P15" s="174">
        <f>+O15</f>
        <v>0</v>
      </c>
      <c r="Q15" s="174">
        <f>+N15+I15+P15</f>
        <v>46577554</v>
      </c>
      <c r="R15" s="195">
        <f>+Q15/'[1]FMTO 04 JHON'!$T$15</f>
        <v>0.42182772627253601</v>
      </c>
    </row>
    <row r="16" spans="1:22" ht="12.75" thickBot="1" x14ac:dyDescent="0.25">
      <c r="A16" s="189"/>
      <c r="B16" s="188" t="s">
        <v>178</v>
      </c>
      <c r="C16" s="193"/>
      <c r="D16" s="204">
        <f>+D14/D15</f>
        <v>0.9193854021023381</v>
      </c>
      <c r="E16" s="204">
        <f>+E14/E15</f>
        <v>0</v>
      </c>
      <c r="F16" s="204">
        <f>+F14/F15</f>
        <v>0.84650157715357599</v>
      </c>
      <c r="G16" s="204"/>
      <c r="H16" s="204">
        <f>+H14/H15</f>
        <v>5.6526342659233335E-2</v>
      </c>
      <c r="I16" s="204">
        <f>+I14/I15</f>
        <v>0.85231610952237236</v>
      </c>
      <c r="J16" s="205"/>
      <c r="K16" s="204"/>
      <c r="L16" s="204">
        <f>+L14/L15</f>
        <v>0.70242239655591765</v>
      </c>
      <c r="M16" s="204"/>
      <c r="N16" s="204">
        <f>+N14/N15</f>
        <v>0.70242239655591765</v>
      </c>
      <c r="O16" s="192"/>
      <c r="P16" s="183"/>
      <c r="Q16" s="183">
        <f>+Q14/Q15</f>
        <v>0.7803777115474978</v>
      </c>
      <c r="R16" s="203">
        <f>SUM(R13:R15)</f>
        <v>1</v>
      </c>
    </row>
    <row r="17" spans="1:18" x14ac:dyDescent="0.2">
      <c r="A17" s="28" t="s">
        <v>89</v>
      </c>
      <c r="B17" s="29">
        <v>2021</v>
      </c>
      <c r="C17" s="182"/>
      <c r="D17" s="181"/>
      <c r="E17" s="181"/>
      <c r="F17" s="181"/>
      <c r="G17" s="181"/>
      <c r="H17" s="181"/>
      <c r="I17" s="180">
        <f>+H17+G17+F17+E17+D17+C17</f>
        <v>0</v>
      </c>
      <c r="J17" s="182"/>
      <c r="K17" s="181"/>
      <c r="L17" s="181"/>
      <c r="M17" s="181"/>
      <c r="N17" s="180">
        <f>+M17+L17+K17+J17</f>
        <v>0</v>
      </c>
      <c r="O17" s="179"/>
      <c r="P17" s="178">
        <f>+O17</f>
        <v>0</v>
      </c>
      <c r="Q17" s="178">
        <f>+P17+N17+I17</f>
        <v>0</v>
      </c>
      <c r="R17" s="202"/>
    </row>
    <row r="18" spans="1:18" x14ac:dyDescent="0.2">
      <c r="A18" s="30"/>
      <c r="B18" s="31">
        <v>2022</v>
      </c>
      <c r="C18" s="177"/>
      <c r="D18" s="142"/>
      <c r="E18" s="142"/>
      <c r="F18" s="142"/>
      <c r="G18" s="142"/>
      <c r="H18" s="142"/>
      <c r="I18" s="176">
        <f>+H18+G18+F18+E18+D18+C18</f>
        <v>0</v>
      </c>
      <c r="J18" s="177"/>
      <c r="K18" s="142"/>
      <c r="L18" s="142"/>
      <c r="M18" s="142"/>
      <c r="N18" s="176">
        <f>+M18+L18+K18+J18</f>
        <v>0</v>
      </c>
      <c r="O18" s="175"/>
      <c r="P18" s="174">
        <f>+O18</f>
        <v>0</v>
      </c>
      <c r="Q18" s="174">
        <f>+P18+N18+I18</f>
        <v>0</v>
      </c>
      <c r="R18" s="201"/>
    </row>
    <row r="19" spans="1:18" x14ac:dyDescent="0.2">
      <c r="A19" s="30"/>
      <c r="B19" s="31">
        <v>2023</v>
      </c>
      <c r="C19" s="177"/>
      <c r="D19" s="142"/>
      <c r="E19" s="142"/>
      <c r="F19" s="142"/>
      <c r="G19" s="142"/>
      <c r="H19" s="142"/>
      <c r="I19" s="176">
        <f>+H19+G19+F19+E19+D19+C19</f>
        <v>0</v>
      </c>
      <c r="J19" s="177"/>
      <c r="K19" s="142"/>
      <c r="L19" s="142"/>
      <c r="M19" s="142"/>
      <c r="N19" s="176">
        <f>+M19+L19+K19+J19</f>
        <v>0</v>
      </c>
      <c r="O19" s="175"/>
      <c r="P19" s="174">
        <f>+O19</f>
        <v>0</v>
      </c>
      <c r="Q19" s="174">
        <f>+P19+N19+I19</f>
        <v>0</v>
      </c>
      <c r="R19" s="201"/>
    </row>
    <row r="20" spans="1:18" ht="12.75" thickBot="1" x14ac:dyDescent="0.25">
      <c r="A20" s="38"/>
      <c r="B20" s="35" t="s">
        <v>178</v>
      </c>
      <c r="C20" s="200"/>
      <c r="D20" s="199"/>
      <c r="E20" s="199"/>
      <c r="F20" s="199"/>
      <c r="G20" s="199"/>
      <c r="H20" s="199"/>
      <c r="I20" s="185"/>
      <c r="J20" s="200"/>
      <c r="K20" s="199"/>
      <c r="L20" s="199"/>
      <c r="M20" s="199"/>
      <c r="N20" s="185"/>
      <c r="O20" s="198"/>
      <c r="P20" s="186"/>
      <c r="Q20" s="186"/>
      <c r="R20" s="197"/>
    </row>
    <row r="21" spans="1:18" x14ac:dyDescent="0.2">
      <c r="A21" s="28" t="s">
        <v>90</v>
      </c>
      <c r="B21" s="29">
        <v>2021</v>
      </c>
      <c r="C21" s="182"/>
      <c r="D21" s="142">
        <v>139176</v>
      </c>
      <c r="E21" s="142">
        <v>1338071</v>
      </c>
      <c r="F21" s="142">
        <v>1001811</v>
      </c>
      <c r="G21" s="142"/>
      <c r="H21" s="181"/>
      <c r="I21" s="180">
        <f>+H21+G21+F21+E21+D21+C21</f>
        <v>2479058</v>
      </c>
      <c r="J21" s="182"/>
      <c r="K21" s="181"/>
      <c r="L21" s="181">
        <v>2651820</v>
      </c>
      <c r="M21" s="181"/>
      <c r="N21" s="180">
        <f>+M21+L21+K21+J21</f>
        <v>2651820</v>
      </c>
      <c r="O21" s="179"/>
      <c r="P21" s="178">
        <f>+O21</f>
        <v>0</v>
      </c>
      <c r="Q21" s="178">
        <f>+P21+N21+I21</f>
        <v>5130878</v>
      </c>
      <c r="R21" s="195">
        <f>+Q21/'[1]FMTO 04 JHON'!$T$24</f>
        <v>0.27773806388094879</v>
      </c>
    </row>
    <row r="22" spans="1:18" x14ac:dyDescent="0.2">
      <c r="A22" s="30"/>
      <c r="B22" s="31">
        <v>2022</v>
      </c>
      <c r="C22" s="177"/>
      <c r="D22" s="142">
        <v>160714</v>
      </c>
      <c r="E22" s="142">
        <v>1338071</v>
      </c>
      <c r="F22" s="142">
        <v>724551</v>
      </c>
      <c r="G22" s="142"/>
      <c r="H22" s="142"/>
      <c r="I22" s="176">
        <f>+H22+G22+F22+E22+D22+C22</f>
        <v>2223336</v>
      </c>
      <c r="J22" s="177"/>
      <c r="K22" s="142"/>
      <c r="L22" s="142">
        <v>2500000</v>
      </c>
      <c r="M22" s="142"/>
      <c r="N22" s="176">
        <f>+M22+L22+K22+J22</f>
        <v>2500000</v>
      </c>
      <c r="O22" s="175"/>
      <c r="P22" s="174">
        <f>+O22</f>
        <v>0</v>
      </c>
      <c r="Q22" s="174">
        <f>+P22+N22+I22</f>
        <v>4723336</v>
      </c>
      <c r="R22" s="195">
        <f>+Q22/'[1]FMTO 04 JHON'!$T$24</f>
        <v>0.25567752647776565</v>
      </c>
    </row>
    <row r="23" spans="1:18" x14ac:dyDescent="0.2">
      <c r="A23" s="30"/>
      <c r="B23" s="31">
        <v>2023</v>
      </c>
      <c r="C23" s="177"/>
      <c r="D23" s="142">
        <v>159963</v>
      </c>
      <c r="E23" s="142">
        <v>1159462</v>
      </c>
      <c r="F23" s="142">
        <v>561976</v>
      </c>
      <c r="G23" s="142"/>
      <c r="H23" s="142"/>
      <c r="I23" s="176">
        <f>+H23+G23+F23+E23+D23+C23</f>
        <v>1881401</v>
      </c>
      <c r="J23" s="177"/>
      <c r="K23" s="142"/>
      <c r="L23" s="142">
        <v>6738187</v>
      </c>
      <c r="M23" s="142"/>
      <c r="N23" s="176">
        <f>+M23+L23+K23+J23</f>
        <v>6738187</v>
      </c>
      <c r="O23" s="175"/>
      <c r="P23" s="174">
        <f>+O23</f>
        <v>0</v>
      </c>
      <c r="Q23" s="174">
        <f>+N23+I23+P23</f>
        <v>8619588</v>
      </c>
      <c r="R23" s="195">
        <f>+Q23/'[1]FMTO 04 JHON'!$T$24</f>
        <v>0.46658440964128556</v>
      </c>
    </row>
    <row r="24" spans="1:18" ht="12.75" thickBot="1" x14ac:dyDescent="0.25">
      <c r="A24" s="189"/>
      <c r="B24" s="188" t="s">
        <v>178</v>
      </c>
      <c r="C24" s="193"/>
      <c r="D24" s="183">
        <f>+D22/D23</f>
        <v>1.0046948356807512</v>
      </c>
      <c r="E24" s="183">
        <f>+E22/E23</f>
        <v>1.1540447207411713</v>
      </c>
      <c r="F24" s="183">
        <f>+F22/F23</f>
        <v>1.2892917135251327</v>
      </c>
      <c r="G24" s="183"/>
      <c r="H24" s="183"/>
      <c r="I24" s="183">
        <f>+I22/I23</f>
        <v>1.1817448805438076</v>
      </c>
      <c r="J24" s="193"/>
      <c r="K24" s="183"/>
      <c r="L24" s="183">
        <f>+L22/L23</f>
        <v>0.37101968229733012</v>
      </c>
      <c r="M24" s="183"/>
      <c r="N24" s="183">
        <f>+N22/N23</f>
        <v>0.37101968229733012</v>
      </c>
      <c r="O24" s="184"/>
      <c r="P24" s="186"/>
      <c r="Q24" s="183">
        <f>+Q22/Q23</f>
        <v>0.54797700307717723</v>
      </c>
      <c r="R24" s="203">
        <f>SUM(R21:R23)</f>
        <v>1</v>
      </c>
    </row>
    <row r="25" spans="1:18" x14ac:dyDescent="0.2">
      <c r="A25" s="28" t="s">
        <v>91</v>
      </c>
      <c r="B25" s="29">
        <v>2021</v>
      </c>
      <c r="C25" s="182"/>
      <c r="D25" s="181"/>
      <c r="E25" s="181"/>
      <c r="F25" s="181"/>
      <c r="G25" s="181"/>
      <c r="H25" s="181"/>
      <c r="I25" s="180">
        <f>+H25+G25+F25+E25+D25+C25</f>
        <v>0</v>
      </c>
      <c r="J25" s="182"/>
      <c r="K25" s="181"/>
      <c r="L25" s="181"/>
      <c r="M25" s="181"/>
      <c r="N25" s="180">
        <f>+M25+L25+K25+J25</f>
        <v>0</v>
      </c>
      <c r="O25" s="179"/>
      <c r="P25" s="178">
        <f>+O25</f>
        <v>0</v>
      </c>
      <c r="Q25" s="178">
        <f>+P25+N25+I25</f>
        <v>0</v>
      </c>
      <c r="R25" s="202"/>
    </row>
    <row r="26" spans="1:18" x14ac:dyDescent="0.2">
      <c r="A26" s="30"/>
      <c r="B26" s="31">
        <v>2022</v>
      </c>
      <c r="C26" s="177"/>
      <c r="D26" s="142"/>
      <c r="E26" s="142"/>
      <c r="F26" s="142"/>
      <c r="G26" s="142"/>
      <c r="H26" s="142"/>
      <c r="I26" s="176">
        <f>+H26+G26+F26+E26+D26+C26</f>
        <v>0</v>
      </c>
      <c r="J26" s="177"/>
      <c r="K26" s="142"/>
      <c r="L26" s="142"/>
      <c r="M26" s="142"/>
      <c r="N26" s="176">
        <f>+M26+L26+K26+J26</f>
        <v>0</v>
      </c>
      <c r="O26" s="175"/>
      <c r="P26" s="174">
        <f>+O26</f>
        <v>0</v>
      </c>
      <c r="Q26" s="174">
        <f>+P26+N26+I26</f>
        <v>0</v>
      </c>
      <c r="R26" s="201"/>
    </row>
    <row r="27" spans="1:18" x14ac:dyDescent="0.2">
      <c r="A27" s="30"/>
      <c r="B27" s="31">
        <v>2023</v>
      </c>
      <c r="C27" s="177"/>
      <c r="D27" s="142"/>
      <c r="E27" s="142"/>
      <c r="F27" s="142"/>
      <c r="G27" s="142"/>
      <c r="H27" s="142"/>
      <c r="I27" s="176">
        <f>+H27+G27+F27+E27+D27+C27</f>
        <v>0</v>
      </c>
      <c r="J27" s="177"/>
      <c r="K27" s="142"/>
      <c r="L27" s="142"/>
      <c r="M27" s="142"/>
      <c r="N27" s="176">
        <f>+M27+L27+K27+J27</f>
        <v>0</v>
      </c>
      <c r="O27" s="175"/>
      <c r="P27" s="174">
        <f>+O27</f>
        <v>0</v>
      </c>
      <c r="Q27" s="174">
        <f>+P27+N27+I27</f>
        <v>0</v>
      </c>
      <c r="R27" s="201"/>
    </row>
    <row r="28" spans="1:18" ht="12.75" thickBot="1" x14ac:dyDescent="0.25">
      <c r="A28" s="38"/>
      <c r="B28" s="35" t="s">
        <v>178</v>
      </c>
      <c r="C28" s="200"/>
      <c r="D28" s="199"/>
      <c r="E28" s="199"/>
      <c r="F28" s="199"/>
      <c r="G28" s="199"/>
      <c r="H28" s="199"/>
      <c r="I28" s="185"/>
      <c r="J28" s="200"/>
      <c r="K28" s="199"/>
      <c r="L28" s="199"/>
      <c r="M28" s="199"/>
      <c r="N28" s="185"/>
      <c r="O28" s="198"/>
      <c r="P28" s="186"/>
      <c r="Q28" s="186"/>
      <c r="R28" s="197"/>
    </row>
    <row r="29" spans="1:18" x14ac:dyDescent="0.2">
      <c r="A29" s="28" t="s">
        <v>92</v>
      </c>
      <c r="B29" s="29">
        <v>2021</v>
      </c>
      <c r="C29" s="182"/>
      <c r="D29" s="181">
        <v>209802</v>
      </c>
      <c r="E29" s="181"/>
      <c r="F29" s="181">
        <v>630479</v>
      </c>
      <c r="G29" s="181"/>
      <c r="H29" s="181"/>
      <c r="I29" s="180">
        <f>+H29+G29+F29+E29+D29+C29</f>
        <v>840281</v>
      </c>
      <c r="J29" s="182"/>
      <c r="K29" s="181"/>
      <c r="L29" s="181"/>
      <c r="M29" s="181"/>
      <c r="N29" s="180">
        <f>+M29+L29+K29+J29</f>
        <v>0</v>
      </c>
      <c r="O29" s="179"/>
      <c r="P29" s="178">
        <f>+O29</f>
        <v>0</v>
      </c>
      <c r="Q29" s="178">
        <f>+P29+N29+I29</f>
        <v>840281</v>
      </c>
      <c r="R29" s="195">
        <f>+Q29/'[1]FMTO 04 JHON'!$T$32</f>
        <v>0.13746566348109276</v>
      </c>
    </row>
    <row r="30" spans="1:18" x14ac:dyDescent="0.2">
      <c r="A30" s="30"/>
      <c r="B30" s="31">
        <v>2022</v>
      </c>
      <c r="C30" s="177"/>
      <c r="D30" s="142">
        <v>198791</v>
      </c>
      <c r="E30" s="142"/>
      <c r="F30" s="142">
        <v>560955</v>
      </c>
      <c r="G30" s="142"/>
      <c r="H30" s="142"/>
      <c r="I30" s="176">
        <f>+H30+G30+F30+E30+D30+C30</f>
        <v>759746</v>
      </c>
      <c r="J30" s="177"/>
      <c r="K30" s="142"/>
      <c r="L30" s="142">
        <v>3000000</v>
      </c>
      <c r="M30" s="142"/>
      <c r="N30" s="176">
        <f>+M30+L30+K30+J30</f>
        <v>3000000</v>
      </c>
      <c r="O30" s="175"/>
      <c r="P30" s="174">
        <f>+O30</f>
        <v>0</v>
      </c>
      <c r="Q30" s="174">
        <f>+P30+N30+I30</f>
        <v>3759746</v>
      </c>
      <c r="R30" s="195">
        <f>+Q30/'[1]FMTO 04 JHON'!$T$32</f>
        <v>0.61507516939022133</v>
      </c>
    </row>
    <row r="31" spans="1:18" x14ac:dyDescent="0.2">
      <c r="A31" s="30"/>
      <c r="B31" s="31">
        <v>2023</v>
      </c>
      <c r="C31" s="177"/>
      <c r="D31" s="142">
        <v>200910</v>
      </c>
      <c r="E31" s="142"/>
      <c r="F31" s="142">
        <v>651780</v>
      </c>
      <c r="G31" s="142"/>
      <c r="H31" s="142"/>
      <c r="I31" s="176">
        <f>+H31+G31+F31+E31+D31+C31</f>
        <v>852690</v>
      </c>
      <c r="J31" s="177"/>
      <c r="K31" s="142"/>
      <c r="L31" s="142">
        <v>659944</v>
      </c>
      <c r="M31" s="142"/>
      <c r="N31" s="176">
        <f>+M31+L31+K31+J31</f>
        <v>659944</v>
      </c>
      <c r="O31" s="175"/>
      <c r="P31" s="174">
        <f>+O31</f>
        <v>0</v>
      </c>
      <c r="Q31" s="174">
        <f>+P31+N31+I31</f>
        <v>1512634</v>
      </c>
      <c r="R31" s="195">
        <f>+Q31/'[1]FMTO 04 JHON'!$T$32</f>
        <v>0.24745916712868585</v>
      </c>
    </row>
    <row r="32" spans="1:18" ht="12.75" thickBot="1" x14ac:dyDescent="0.25">
      <c r="A32" s="189"/>
      <c r="B32" s="188" t="s">
        <v>178</v>
      </c>
      <c r="C32" s="187"/>
      <c r="D32" s="183">
        <f>+D30/D31</f>
        <v>0.98945298890050271</v>
      </c>
      <c r="E32" s="183"/>
      <c r="F32" s="183">
        <f>+F30/F31</f>
        <v>0.86065083310319435</v>
      </c>
      <c r="G32" s="183"/>
      <c r="H32" s="183"/>
      <c r="I32" s="183">
        <f>+I30/I31</f>
        <v>0.89099907352027119</v>
      </c>
      <c r="J32" s="187"/>
      <c r="K32" s="186"/>
      <c r="L32" s="183">
        <f>+L30/L31</f>
        <v>4.5458402531123854</v>
      </c>
      <c r="M32" s="183"/>
      <c r="N32" s="183">
        <f>+N30/N31</f>
        <v>4.5458402531123854</v>
      </c>
      <c r="O32" s="184"/>
      <c r="P32" s="186"/>
      <c r="Q32" s="183">
        <f>+Q30/Q31</f>
        <v>2.485562270846748</v>
      </c>
      <c r="R32" s="196">
        <f>SUM(R29:R31)</f>
        <v>1</v>
      </c>
    </row>
    <row r="33" spans="1:18" x14ac:dyDescent="0.2">
      <c r="A33" s="28" t="s">
        <v>93</v>
      </c>
      <c r="B33" s="29">
        <v>2021</v>
      </c>
      <c r="C33" s="182"/>
      <c r="D33" s="181"/>
      <c r="E33" s="181"/>
      <c r="F33" s="181"/>
      <c r="G33" s="181"/>
      <c r="H33" s="181"/>
      <c r="I33" s="180">
        <f>+H33+G33+F33+E33+D33+C33</f>
        <v>0</v>
      </c>
      <c r="J33" s="182"/>
      <c r="K33" s="181"/>
      <c r="L33" s="181"/>
      <c r="M33" s="181"/>
      <c r="N33" s="180">
        <f>+M33+L33+K33+J33</f>
        <v>0</v>
      </c>
      <c r="O33" s="179"/>
      <c r="P33" s="178">
        <f>+O33</f>
        <v>0</v>
      </c>
      <c r="Q33" s="178">
        <f>+P33+N33+I33</f>
        <v>0</v>
      </c>
      <c r="R33" s="195">
        <f>+Q33/'[1]FMTO 04 JHON'!$T$36</f>
        <v>0</v>
      </c>
    </row>
    <row r="34" spans="1:18" x14ac:dyDescent="0.2">
      <c r="A34" s="30"/>
      <c r="B34" s="31">
        <v>2022</v>
      </c>
      <c r="C34" s="177"/>
      <c r="D34" s="142"/>
      <c r="E34" s="142"/>
      <c r="F34" s="142"/>
      <c r="G34" s="142"/>
      <c r="H34" s="142"/>
      <c r="I34" s="176">
        <f>+H34+G34+F34+E34+D34+C34</f>
        <v>0</v>
      </c>
      <c r="J34" s="177"/>
      <c r="K34" s="142"/>
      <c r="L34" s="142">
        <v>113134</v>
      </c>
      <c r="M34" s="142"/>
      <c r="N34" s="176">
        <f>+M34+L34+K34+J34</f>
        <v>113134</v>
      </c>
      <c r="O34" s="175"/>
      <c r="P34" s="174">
        <f>+O34</f>
        <v>0</v>
      </c>
      <c r="Q34" s="174">
        <f>+P34+N34+I34</f>
        <v>113134</v>
      </c>
      <c r="R34" s="195">
        <f>+Q34/'[1]FMTO 04 JHON'!$T$36</f>
        <v>2.9631022607359222E-2</v>
      </c>
    </row>
    <row r="35" spans="1:18" x14ac:dyDescent="0.2">
      <c r="A35" s="30"/>
      <c r="B35" s="31">
        <v>2023</v>
      </c>
      <c r="C35" s="177"/>
      <c r="D35" s="142"/>
      <c r="E35" s="142"/>
      <c r="F35" s="142"/>
      <c r="G35" s="142"/>
      <c r="H35" s="142"/>
      <c r="I35" s="176">
        <f>+H35+G35+F35+E35+D35+C35</f>
        <v>0</v>
      </c>
      <c r="J35" s="177"/>
      <c r="K35" s="142"/>
      <c r="L35" s="142">
        <v>3704959</v>
      </c>
      <c r="M35" s="142"/>
      <c r="N35" s="176">
        <f>+M35+L35+K35+J35</f>
        <v>3704959</v>
      </c>
      <c r="O35" s="175"/>
      <c r="P35" s="174">
        <f>+O35</f>
        <v>0</v>
      </c>
      <c r="Q35" s="174">
        <f>+P35+N35+I35</f>
        <v>3704959</v>
      </c>
      <c r="R35" s="195">
        <f>+Q35/'[1]FMTO 04 JHON'!$T$36</f>
        <v>0.97036897739264083</v>
      </c>
    </row>
    <row r="36" spans="1:18" ht="12.75" thickBot="1" x14ac:dyDescent="0.25">
      <c r="A36" s="189"/>
      <c r="B36" s="188" t="s">
        <v>178</v>
      </c>
      <c r="C36" s="187"/>
      <c r="D36" s="186"/>
      <c r="E36" s="186"/>
      <c r="F36" s="186"/>
      <c r="G36" s="186"/>
      <c r="H36" s="186"/>
      <c r="I36" s="168"/>
      <c r="J36" s="187"/>
      <c r="K36" s="186"/>
      <c r="L36" s="183">
        <f>+L34/L35</f>
        <v>3.0535830490971694E-2</v>
      </c>
      <c r="M36" s="183"/>
      <c r="N36" s="183">
        <f>+N34/N35</f>
        <v>3.0535830490971694E-2</v>
      </c>
      <c r="O36" s="184"/>
      <c r="P36" s="186"/>
      <c r="Q36" s="183">
        <f>+Q34/Q35</f>
        <v>3.0535830490971694E-2</v>
      </c>
      <c r="R36" s="196">
        <f>SUM(R33:R35)</f>
        <v>1</v>
      </c>
    </row>
    <row r="37" spans="1:18" x14ac:dyDescent="0.2">
      <c r="A37" s="28" t="s">
        <v>94</v>
      </c>
      <c r="B37" s="29">
        <v>2021</v>
      </c>
      <c r="C37" s="182"/>
      <c r="D37" s="181">
        <v>262536</v>
      </c>
      <c r="E37" s="181"/>
      <c r="F37" s="181">
        <v>463768</v>
      </c>
      <c r="G37" s="181"/>
      <c r="H37" s="181"/>
      <c r="I37" s="174">
        <f>+H37+G37+F37+E37+D37+C37</f>
        <v>726304</v>
      </c>
      <c r="J37" s="179"/>
      <c r="K37" s="181"/>
      <c r="L37" s="181"/>
      <c r="M37" s="181"/>
      <c r="N37" s="180">
        <f>+M37+L37+K37+J37</f>
        <v>0</v>
      </c>
      <c r="O37" s="179"/>
      <c r="P37" s="178">
        <f>+O37</f>
        <v>0</v>
      </c>
      <c r="Q37" s="178">
        <f>+N37+I37+P37</f>
        <v>726304</v>
      </c>
      <c r="R37" s="195">
        <f>+Q37/'[1]FMTO 04 JHON'!$T$40</f>
        <v>5.5318843628512283E-2</v>
      </c>
    </row>
    <row r="38" spans="1:18" x14ac:dyDescent="0.2">
      <c r="A38" s="30"/>
      <c r="B38" s="31">
        <v>2022</v>
      </c>
      <c r="C38" s="177"/>
      <c r="D38" s="142">
        <v>230340</v>
      </c>
      <c r="E38" s="142"/>
      <c r="F38" s="142">
        <v>317073</v>
      </c>
      <c r="G38" s="142"/>
      <c r="H38" s="142"/>
      <c r="I38" s="174">
        <f>+H38+G38+F38+E38+D38+C38</f>
        <v>547413</v>
      </c>
      <c r="J38" s="175"/>
      <c r="K38" s="142"/>
      <c r="L38" s="142">
        <v>5800000</v>
      </c>
      <c r="M38" s="142"/>
      <c r="N38" s="176">
        <f>+M38+L38+K38+J38</f>
        <v>5800000</v>
      </c>
      <c r="O38" s="175"/>
      <c r="P38" s="174">
        <f>+O38</f>
        <v>0</v>
      </c>
      <c r="Q38" s="174">
        <f>+P38+N38+I38</f>
        <v>6347413</v>
      </c>
      <c r="R38" s="195">
        <f>+Q38/'[1]FMTO 04 JHON'!$T$40</f>
        <v>0.48344983256678475</v>
      </c>
    </row>
    <row r="39" spans="1:18" x14ac:dyDescent="0.2">
      <c r="A39" s="30"/>
      <c r="B39" s="31">
        <v>2023</v>
      </c>
      <c r="C39" s="177"/>
      <c r="D39" s="142">
        <v>262217</v>
      </c>
      <c r="E39" s="142"/>
      <c r="F39" s="142">
        <v>291499</v>
      </c>
      <c r="G39" s="142"/>
      <c r="H39" s="142"/>
      <c r="I39" s="174">
        <f>+H39+G39+F39+E39+D39+C39</f>
        <v>553716</v>
      </c>
      <c r="J39" s="175"/>
      <c r="K39" s="142"/>
      <c r="L39" s="142">
        <v>5501981</v>
      </c>
      <c r="M39" s="142"/>
      <c r="N39" s="176">
        <f>+M39+L39+K39+J39</f>
        <v>5501981</v>
      </c>
      <c r="O39" s="175"/>
      <c r="P39" s="174">
        <f>+O39</f>
        <v>0</v>
      </c>
      <c r="Q39" s="174">
        <f>+P39+N39+I39</f>
        <v>6055697</v>
      </c>
      <c r="R39" s="195">
        <f>+Q39/'[1]FMTO 04 JHON'!$T$40</f>
        <v>0.46123132380470294</v>
      </c>
    </row>
    <row r="40" spans="1:18" ht="12.75" thickBot="1" x14ac:dyDescent="0.25">
      <c r="A40" s="189"/>
      <c r="B40" s="188" t="s">
        <v>178</v>
      </c>
      <c r="C40" s="193"/>
      <c r="D40" s="183">
        <f>+D38/D39</f>
        <v>0.87843274844880381</v>
      </c>
      <c r="E40" s="183"/>
      <c r="F40" s="183">
        <f>+F38/F39</f>
        <v>1.0877327194947495</v>
      </c>
      <c r="G40" s="183"/>
      <c r="H40" s="183"/>
      <c r="I40" s="183">
        <f>+I38/I39</f>
        <v>0.98861690830678539</v>
      </c>
      <c r="J40" s="187"/>
      <c r="K40" s="186"/>
      <c r="L40" s="183">
        <f>+L38/L39</f>
        <v>1.0541657632041985</v>
      </c>
      <c r="M40" s="183"/>
      <c r="N40" s="183">
        <f>+N38/N39</f>
        <v>1.0541657632041985</v>
      </c>
      <c r="O40" s="184"/>
      <c r="P40" s="186"/>
      <c r="Q40" s="183">
        <f>+Q38/Q39</f>
        <v>1.0481721592080977</v>
      </c>
      <c r="R40" s="166">
        <f>SUM(R37:R39)</f>
        <v>1</v>
      </c>
    </row>
    <row r="41" spans="1:18" x14ac:dyDescent="0.2">
      <c r="A41" s="28" t="s">
        <v>95</v>
      </c>
      <c r="B41" s="29">
        <v>2021</v>
      </c>
      <c r="C41" s="182"/>
      <c r="D41" s="181">
        <v>4472753</v>
      </c>
      <c r="E41" s="181">
        <v>310799</v>
      </c>
      <c r="F41" s="181">
        <v>2377926</v>
      </c>
      <c r="G41" s="181"/>
      <c r="H41" s="181"/>
      <c r="I41" s="180">
        <f>+H41+G41+F41+E41+D41+C41</f>
        <v>7161478</v>
      </c>
      <c r="J41" s="182"/>
      <c r="K41" s="181"/>
      <c r="L41" s="181">
        <v>27775727</v>
      </c>
      <c r="M41" s="181"/>
      <c r="N41" s="180">
        <f>+M41+L41+K41+J41</f>
        <v>27775727</v>
      </c>
      <c r="O41" s="179"/>
      <c r="P41" s="178">
        <f>+O41</f>
        <v>0</v>
      </c>
      <c r="Q41" s="178">
        <f>+P41+N41+I41</f>
        <v>34937205</v>
      </c>
      <c r="R41" s="173">
        <f>+Q41/'[1]FMTO 04 JHON'!$T$44</f>
        <v>0.18268961501520467</v>
      </c>
    </row>
    <row r="42" spans="1:18" x14ac:dyDescent="0.2">
      <c r="A42" s="30"/>
      <c r="B42" s="31">
        <v>2022</v>
      </c>
      <c r="C42" s="177"/>
      <c r="D42" s="142">
        <v>2760427</v>
      </c>
      <c r="E42" s="142"/>
      <c r="F42" s="142">
        <v>3109788</v>
      </c>
      <c r="G42" s="142"/>
      <c r="H42" s="142"/>
      <c r="I42" s="176">
        <f>+H42+G42+F42+E42+D42+C42</f>
        <v>5870215</v>
      </c>
      <c r="J42" s="177"/>
      <c r="K42" s="142"/>
      <c r="L42" s="142">
        <v>48536891</v>
      </c>
      <c r="M42" s="142"/>
      <c r="N42" s="176">
        <f>+M42+L42+K42+J42</f>
        <v>48536891</v>
      </c>
      <c r="O42" s="175"/>
      <c r="P42" s="174">
        <f>+O42</f>
        <v>0</v>
      </c>
      <c r="Q42" s="174">
        <f>+P42+N42+I42</f>
        <v>54407106</v>
      </c>
      <c r="R42" s="173">
        <f>+Q42/'[1]FMTO 04 JHON'!$T$44</f>
        <v>0.28449938251303825</v>
      </c>
    </row>
    <row r="43" spans="1:18" x14ac:dyDescent="0.2">
      <c r="A43" s="30"/>
      <c r="B43" s="31">
        <v>2023</v>
      </c>
      <c r="C43" s="177"/>
      <c r="D43" s="142">
        <v>3301207</v>
      </c>
      <c r="E43" s="142"/>
      <c r="F43" s="142">
        <v>1519275</v>
      </c>
      <c r="G43" s="142"/>
      <c r="H43" s="142"/>
      <c r="I43" s="176">
        <f>+H43+G43+F43+E43+D43+C43</f>
        <v>4820482</v>
      </c>
      <c r="J43" s="177"/>
      <c r="K43" s="142"/>
      <c r="L43" s="142">
        <v>97073253</v>
      </c>
      <c r="M43" s="142"/>
      <c r="N43" s="176">
        <f>+M43+L43+K43+J43</f>
        <v>97073253</v>
      </c>
      <c r="O43" s="175"/>
      <c r="P43" s="174">
        <f>+O43</f>
        <v>0</v>
      </c>
      <c r="Q43" s="174">
        <f>+P43+N43+I43</f>
        <v>101893735</v>
      </c>
      <c r="R43" s="173">
        <f>+Q43/'[1]FMTO 04 JHON'!$T$44</f>
        <v>0.53281100247175706</v>
      </c>
    </row>
    <row r="44" spans="1:18" ht="12.75" thickBot="1" x14ac:dyDescent="0.25">
      <c r="A44" s="189"/>
      <c r="B44" s="188" t="s">
        <v>178</v>
      </c>
      <c r="C44" s="187"/>
      <c r="D44" s="183">
        <f>+D42/D43</f>
        <v>0.83618718850408347</v>
      </c>
      <c r="E44" s="183"/>
      <c r="F44" s="183">
        <f>+F42/F43</f>
        <v>2.0468894703065605</v>
      </c>
      <c r="G44" s="183"/>
      <c r="H44" s="183"/>
      <c r="I44" s="183">
        <f>+I42/I43</f>
        <v>1.2177651529452864</v>
      </c>
      <c r="J44" s="187"/>
      <c r="K44" s="186"/>
      <c r="L44" s="183">
        <f>+L42/L43</f>
        <v>0.50000272474643448</v>
      </c>
      <c r="M44" s="183"/>
      <c r="N44" s="183">
        <f>+N42/N43</f>
        <v>0.50000272474643448</v>
      </c>
      <c r="O44" s="184"/>
      <c r="P44" s="183"/>
      <c r="Q44" s="183">
        <f>+Q42/Q43</f>
        <v>0.5339592861131256</v>
      </c>
      <c r="R44" s="166">
        <f>SUM(R41:R43)</f>
        <v>1</v>
      </c>
    </row>
    <row r="45" spans="1:18" x14ac:dyDescent="0.2">
      <c r="A45" s="28" t="s">
        <v>96</v>
      </c>
      <c r="B45" s="29">
        <v>2021</v>
      </c>
      <c r="C45" s="182"/>
      <c r="D45" s="181">
        <v>523491</v>
      </c>
      <c r="E45" s="181"/>
      <c r="F45" s="181">
        <v>427618</v>
      </c>
      <c r="G45" s="181"/>
      <c r="H45" s="181"/>
      <c r="I45" s="180">
        <f>+H45+G45+F45+E45+D45+C45</f>
        <v>951109</v>
      </c>
      <c r="J45" s="182"/>
      <c r="K45" s="181"/>
      <c r="L45" s="181"/>
      <c r="M45" s="181"/>
      <c r="N45" s="180">
        <f>+M45+L45+K45+J45</f>
        <v>0</v>
      </c>
      <c r="O45" s="179"/>
      <c r="P45" s="178">
        <f>+O45</f>
        <v>0</v>
      </c>
      <c r="Q45" s="178">
        <f>+P45+N45+I45</f>
        <v>951109</v>
      </c>
      <c r="R45" s="173">
        <f>+Q45/'[1]FMTO 04 JHON'!$T$48</f>
        <v>0.33709112006688596</v>
      </c>
    </row>
    <row r="46" spans="1:18" x14ac:dyDescent="0.2">
      <c r="A46" s="30"/>
      <c r="B46" s="31">
        <v>2022</v>
      </c>
      <c r="C46" s="177"/>
      <c r="D46" s="142">
        <v>528370</v>
      </c>
      <c r="E46" s="142"/>
      <c r="F46" s="142">
        <v>317475</v>
      </c>
      <c r="G46" s="142"/>
      <c r="H46" s="142"/>
      <c r="I46" s="176">
        <f>+H46+G46+F46+E46+D46+C46</f>
        <v>845845</v>
      </c>
      <c r="J46" s="177"/>
      <c r="K46" s="142"/>
      <c r="L46" s="142"/>
      <c r="M46" s="142"/>
      <c r="N46" s="176">
        <f>+M46+L46+K46+J46</f>
        <v>0</v>
      </c>
      <c r="O46" s="175"/>
      <c r="P46" s="174">
        <f>+O46</f>
        <v>0</v>
      </c>
      <c r="Q46" s="174">
        <f>+P46+N46+I46</f>
        <v>845845</v>
      </c>
      <c r="R46" s="173">
        <f>+Q46/'[1]FMTO 04 JHON'!$T$48</f>
        <v>0.29978355630424602</v>
      </c>
    </row>
    <row r="47" spans="1:18" ht="15" x14ac:dyDescent="0.25">
      <c r="A47" s="30"/>
      <c r="B47" s="31">
        <v>2023</v>
      </c>
      <c r="C47" s="177"/>
      <c r="D47" s="190">
        <v>615972</v>
      </c>
      <c r="E47" s="142"/>
      <c r="F47" s="142">
        <v>408593</v>
      </c>
      <c r="G47" s="142"/>
      <c r="H47" s="142"/>
      <c r="I47" s="176">
        <f>+H47+G47+F47+E47+D47+C47</f>
        <v>1024565</v>
      </c>
      <c r="J47" s="177"/>
      <c r="K47" s="142"/>
      <c r="L47" s="142"/>
      <c r="M47" s="142"/>
      <c r="N47" s="176">
        <f>+M47+L47+K47+J47</f>
        <v>0</v>
      </c>
      <c r="O47" s="175"/>
      <c r="P47" s="174">
        <f>+O47</f>
        <v>0</v>
      </c>
      <c r="Q47" s="174">
        <f>+P47+N47+I47</f>
        <v>1024565</v>
      </c>
      <c r="R47" s="173">
        <f>+Q47/'[1]FMTO 04 JHON'!$T$48</f>
        <v>0.36312532362886801</v>
      </c>
    </row>
    <row r="48" spans="1:18" ht="12.75" thickBot="1" x14ac:dyDescent="0.25">
      <c r="A48" s="189"/>
      <c r="B48" s="188" t="s">
        <v>178</v>
      </c>
      <c r="C48" s="193"/>
      <c r="D48" s="183">
        <f>+D46/D47</f>
        <v>0.85778249660698858</v>
      </c>
      <c r="E48" s="183"/>
      <c r="F48" s="183">
        <f>+F46/F47</f>
        <v>0.7769956900876912</v>
      </c>
      <c r="G48" s="183"/>
      <c r="H48" s="183"/>
      <c r="I48" s="183">
        <f>+I46/I47</f>
        <v>0.82556499587629872</v>
      </c>
      <c r="J48" s="193"/>
      <c r="K48" s="183"/>
      <c r="L48" s="183"/>
      <c r="M48" s="183"/>
      <c r="N48" s="194"/>
      <c r="O48" s="192"/>
      <c r="P48" s="183"/>
      <c r="Q48" s="183">
        <f>+Q46/Q47</f>
        <v>0.82556499587629872</v>
      </c>
      <c r="R48" s="166">
        <f>SUM(R45:R47)</f>
        <v>1</v>
      </c>
    </row>
    <row r="49" spans="1:18" x14ac:dyDescent="0.2">
      <c r="A49" s="28" t="s">
        <v>97</v>
      </c>
      <c r="B49" s="29">
        <v>2021</v>
      </c>
      <c r="C49" s="182"/>
      <c r="D49" s="181"/>
      <c r="E49" s="181"/>
      <c r="F49" s="181"/>
      <c r="G49" s="181"/>
      <c r="H49" s="181"/>
      <c r="I49" s="180">
        <f>+H49+G49+F49+E49+D49+C49</f>
        <v>0</v>
      </c>
      <c r="J49" s="182"/>
      <c r="K49" s="181"/>
      <c r="L49" s="181">
        <v>67738</v>
      </c>
      <c r="M49" s="181"/>
      <c r="N49" s="180">
        <f>+M49+L49+K49+J49</f>
        <v>67738</v>
      </c>
      <c r="O49" s="179"/>
      <c r="P49" s="178">
        <f>+O49</f>
        <v>0</v>
      </c>
      <c r="Q49" s="178">
        <f>+P49+N49+I49</f>
        <v>67738</v>
      </c>
      <c r="R49" s="173">
        <f>+Q49/'[1]FMTO 04 JHON'!$T$52</f>
        <v>1</v>
      </c>
    </row>
    <row r="50" spans="1:18" x14ac:dyDescent="0.2">
      <c r="A50" s="30"/>
      <c r="B50" s="31">
        <v>2022</v>
      </c>
      <c r="C50" s="177"/>
      <c r="D50" s="142"/>
      <c r="E50" s="142"/>
      <c r="F50" s="142"/>
      <c r="G50" s="142"/>
      <c r="H50" s="142"/>
      <c r="I50" s="176">
        <f>+H50+G50+F50+E50+D50+C50</f>
        <v>0</v>
      </c>
      <c r="J50" s="177"/>
      <c r="K50" s="142"/>
      <c r="L50" s="142"/>
      <c r="M50" s="142"/>
      <c r="N50" s="176">
        <f>+M50+L50+K50+J50</f>
        <v>0</v>
      </c>
      <c r="O50" s="175"/>
      <c r="P50" s="174">
        <f>+O50</f>
        <v>0</v>
      </c>
      <c r="Q50" s="174">
        <f>+P50+N50+I50</f>
        <v>0</v>
      </c>
      <c r="R50" s="173">
        <f>+Q50/'[1]FMTO 04 JHON'!$T$52</f>
        <v>0</v>
      </c>
    </row>
    <row r="51" spans="1:18" x14ac:dyDescent="0.2">
      <c r="A51" s="30"/>
      <c r="B51" s="31">
        <v>2023</v>
      </c>
      <c r="C51" s="177"/>
      <c r="D51" s="142"/>
      <c r="E51" s="142"/>
      <c r="F51" s="142"/>
      <c r="G51" s="142"/>
      <c r="H51" s="142"/>
      <c r="I51" s="176">
        <f>+H51+G51+F51+E51+D51+C51</f>
        <v>0</v>
      </c>
      <c r="J51" s="177"/>
      <c r="K51" s="142"/>
      <c r="L51" s="142"/>
      <c r="M51" s="142"/>
      <c r="N51" s="176">
        <f>+M51+L51+K51+J51</f>
        <v>0</v>
      </c>
      <c r="O51" s="175"/>
      <c r="P51" s="174">
        <f>+O51</f>
        <v>0</v>
      </c>
      <c r="Q51" s="174">
        <f>+P51+N51+I51</f>
        <v>0</v>
      </c>
      <c r="R51" s="173">
        <f>+Q51/'[1]FMTO 04 JHON'!$T$52</f>
        <v>0</v>
      </c>
    </row>
    <row r="52" spans="1:18" ht="12.75" thickBot="1" x14ac:dyDescent="0.25">
      <c r="A52" s="189"/>
      <c r="B52" s="188" t="s">
        <v>178</v>
      </c>
      <c r="C52" s="187"/>
      <c r="D52" s="186"/>
      <c r="E52" s="186"/>
      <c r="F52" s="186"/>
      <c r="G52" s="186"/>
      <c r="H52" s="186"/>
      <c r="I52" s="185"/>
      <c r="J52" s="187"/>
      <c r="K52" s="186"/>
      <c r="L52" s="186"/>
      <c r="M52" s="186"/>
      <c r="N52" s="185"/>
      <c r="O52" s="184"/>
      <c r="P52" s="186"/>
      <c r="Q52" s="186"/>
      <c r="R52" s="166">
        <f>SUM(R49:R51)</f>
        <v>1</v>
      </c>
    </row>
    <row r="53" spans="1:18" x14ac:dyDescent="0.2">
      <c r="A53" s="28" t="s">
        <v>98</v>
      </c>
      <c r="B53" s="29">
        <v>2021</v>
      </c>
      <c r="C53" s="182"/>
      <c r="D53" s="181">
        <v>97698</v>
      </c>
      <c r="E53" s="181"/>
      <c r="F53" s="181">
        <v>295208</v>
      </c>
      <c r="G53" s="181"/>
      <c r="H53" s="181"/>
      <c r="I53" s="180">
        <f>+H53+G53+F53+E53+D53+C53</f>
        <v>392906</v>
      </c>
      <c r="J53" s="182"/>
      <c r="K53" s="181"/>
      <c r="L53" s="181"/>
      <c r="M53" s="181"/>
      <c r="N53" s="180">
        <f>+M53+L53+K53+J53</f>
        <v>0</v>
      </c>
      <c r="O53" s="179"/>
      <c r="P53" s="178">
        <f>+O53</f>
        <v>0</v>
      </c>
      <c r="Q53" s="178">
        <f>+P53+N53+I53</f>
        <v>392906</v>
      </c>
      <c r="R53" s="173">
        <f>+Q53/'[1]FMTO 04 JHON'!$T$56</f>
        <v>0.28663222852607334</v>
      </c>
    </row>
    <row r="54" spans="1:18" x14ac:dyDescent="0.2">
      <c r="A54" s="30"/>
      <c r="B54" s="31">
        <v>2022</v>
      </c>
      <c r="C54" s="177"/>
      <c r="D54" s="142">
        <v>68721</v>
      </c>
      <c r="E54" s="142"/>
      <c r="F54" s="142">
        <v>247567</v>
      </c>
      <c r="G54" s="142"/>
      <c r="H54" s="142"/>
      <c r="I54" s="176">
        <f>+H54+G54+F54+E54+D54+C54</f>
        <v>316288</v>
      </c>
      <c r="J54" s="177"/>
      <c r="K54" s="142"/>
      <c r="L54" s="142"/>
      <c r="M54" s="142"/>
      <c r="N54" s="176">
        <f>+M54+L54+K54+J54</f>
        <v>0</v>
      </c>
      <c r="O54" s="175"/>
      <c r="P54" s="174">
        <f>+O54</f>
        <v>0</v>
      </c>
      <c r="Q54" s="174">
        <f>+P54+N54+I54</f>
        <v>316288</v>
      </c>
      <c r="R54" s="173">
        <f>+Q54/'[1]FMTO 04 JHON'!$T$56</f>
        <v>0.23073797370377314</v>
      </c>
    </row>
    <row r="55" spans="1:18" x14ac:dyDescent="0.2">
      <c r="A55" s="30"/>
      <c r="B55" s="31">
        <v>2023</v>
      </c>
      <c r="C55" s="177"/>
      <c r="D55" s="142">
        <v>112527</v>
      </c>
      <c r="E55" s="142"/>
      <c r="F55" s="142">
        <v>549046</v>
      </c>
      <c r="G55" s="142"/>
      <c r="H55" s="142"/>
      <c r="I55" s="176">
        <f>+H55+G55+F55+E55+D55+C55</f>
        <v>661573</v>
      </c>
      <c r="J55" s="177"/>
      <c r="K55" s="142"/>
      <c r="L55" s="142"/>
      <c r="M55" s="142"/>
      <c r="N55" s="176">
        <f>+M55+L55+K55+J55</f>
        <v>0</v>
      </c>
      <c r="O55" s="175"/>
      <c r="P55" s="174">
        <f>+O55</f>
        <v>0</v>
      </c>
      <c r="Q55" s="174">
        <f>+P55+N55+I55</f>
        <v>661573</v>
      </c>
      <c r="R55" s="173">
        <f>+Q55/'[1]FMTO 04 JHON'!$T$56</f>
        <v>0.48262979777015352</v>
      </c>
    </row>
    <row r="56" spans="1:18" ht="12.75" thickBot="1" x14ac:dyDescent="0.25">
      <c r="A56" s="189"/>
      <c r="B56" s="188" t="s">
        <v>178</v>
      </c>
      <c r="C56" s="193"/>
      <c r="D56" s="183">
        <f>+D54/D55</f>
        <v>0.61070676371004295</v>
      </c>
      <c r="E56" s="183"/>
      <c r="F56" s="183">
        <f>+F54/F55</f>
        <v>0.45090393154671921</v>
      </c>
      <c r="G56" s="183"/>
      <c r="H56" s="183"/>
      <c r="I56" s="183">
        <f>+I54/I55</f>
        <v>0.47808480696763622</v>
      </c>
      <c r="J56" s="193"/>
      <c r="K56" s="183"/>
      <c r="L56" s="183"/>
      <c r="M56" s="183"/>
      <c r="N56" s="194"/>
      <c r="O56" s="192"/>
      <c r="P56" s="183"/>
      <c r="Q56" s="183">
        <f>+Q54/Q55</f>
        <v>0.47808480696763622</v>
      </c>
      <c r="R56" s="166">
        <f>SUM(R53:R55)</f>
        <v>1</v>
      </c>
    </row>
    <row r="57" spans="1:18" x14ac:dyDescent="0.2">
      <c r="A57" s="28" t="s">
        <v>99</v>
      </c>
      <c r="B57" s="29">
        <v>2021</v>
      </c>
      <c r="C57" s="182"/>
      <c r="D57" s="181">
        <v>124908</v>
      </c>
      <c r="E57" s="181"/>
      <c r="F57" s="181">
        <v>138481</v>
      </c>
      <c r="G57" s="181"/>
      <c r="H57" s="181"/>
      <c r="I57" s="180">
        <f>+H57+G57+F57+E57+D57+C57</f>
        <v>263389</v>
      </c>
      <c r="J57" s="182"/>
      <c r="K57" s="181"/>
      <c r="L57" s="181"/>
      <c r="M57" s="181"/>
      <c r="N57" s="180">
        <f>+M57+L57+K57+J57</f>
        <v>0</v>
      </c>
      <c r="O57" s="179"/>
      <c r="P57" s="178">
        <f>+O57</f>
        <v>0</v>
      </c>
      <c r="Q57" s="178">
        <f>+P57+N57+I57</f>
        <v>263389</v>
      </c>
      <c r="R57" s="173">
        <f>+Q57/'[1]FMTO 04 JHON'!$T$60</f>
        <v>0.37354525418873191</v>
      </c>
    </row>
    <row r="58" spans="1:18" x14ac:dyDescent="0.2">
      <c r="A58" s="30"/>
      <c r="B58" s="31">
        <v>2022</v>
      </c>
      <c r="C58" s="177"/>
      <c r="D58" s="142">
        <v>105869</v>
      </c>
      <c r="E58" s="142"/>
      <c r="F58" s="142">
        <v>129073</v>
      </c>
      <c r="G58" s="142"/>
      <c r="H58" s="142"/>
      <c r="I58" s="176">
        <f>+H58+G58+F58+E58+D58+C58</f>
        <v>234942</v>
      </c>
      <c r="J58" s="177"/>
      <c r="K58" s="142"/>
      <c r="L58" s="142"/>
      <c r="M58" s="142"/>
      <c r="N58" s="176">
        <f>+M58+L58+K58+J58</f>
        <v>0</v>
      </c>
      <c r="O58" s="175"/>
      <c r="P58" s="174">
        <f>+O58</f>
        <v>0</v>
      </c>
      <c r="Q58" s="174">
        <f>+P58+N58+I58</f>
        <v>234942</v>
      </c>
      <c r="R58" s="173">
        <f>+Q58/'[1]FMTO 04 JHON'!$T$60</f>
        <v>0.33320096552858719</v>
      </c>
    </row>
    <row r="59" spans="1:18" x14ac:dyDescent="0.2">
      <c r="A59" s="30"/>
      <c r="B59" s="31">
        <v>2023</v>
      </c>
      <c r="C59" s="177"/>
      <c r="D59" s="142">
        <v>142634</v>
      </c>
      <c r="E59" s="142"/>
      <c r="F59" s="142">
        <v>64141</v>
      </c>
      <c r="G59" s="142"/>
      <c r="H59" s="142"/>
      <c r="I59" s="176">
        <f>+H59+G59+F59+E59+D59+C59</f>
        <v>206775</v>
      </c>
      <c r="J59" s="177"/>
      <c r="K59" s="142"/>
      <c r="L59" s="142"/>
      <c r="M59" s="142"/>
      <c r="N59" s="176">
        <f>+M59+L59+K59+J59</f>
        <v>0</v>
      </c>
      <c r="O59" s="175"/>
      <c r="P59" s="174">
        <f>+O59</f>
        <v>0</v>
      </c>
      <c r="Q59" s="174">
        <f>+P59+N59+I59</f>
        <v>206775</v>
      </c>
      <c r="R59" s="173">
        <f>+Q59/'[1]FMTO 04 JHON'!$T$60</f>
        <v>0.2932537802826809</v>
      </c>
    </row>
    <row r="60" spans="1:18" ht="12.75" thickBot="1" x14ac:dyDescent="0.25">
      <c r="A60" s="189"/>
      <c r="B60" s="188" t="s">
        <v>178</v>
      </c>
      <c r="C60" s="193"/>
      <c r="D60" s="183">
        <f>+D58/D59</f>
        <v>0.74224238260162378</v>
      </c>
      <c r="E60" s="183"/>
      <c r="F60" s="183">
        <f>+F58/F59</f>
        <v>2.0123322056095168</v>
      </c>
      <c r="G60" s="183"/>
      <c r="H60" s="183"/>
      <c r="I60" s="183">
        <f>+I58/I59</f>
        <v>1.1362205295611172</v>
      </c>
      <c r="J60" s="193"/>
      <c r="K60" s="183"/>
      <c r="L60" s="183"/>
      <c r="M60" s="183"/>
      <c r="N60" s="194"/>
      <c r="O60" s="192"/>
      <c r="P60" s="183"/>
      <c r="Q60" s="183">
        <f>+Q58/Q59</f>
        <v>1.1362205295611172</v>
      </c>
      <c r="R60" s="166">
        <f>SUM(R57:R59)</f>
        <v>1</v>
      </c>
    </row>
    <row r="61" spans="1:18" x14ac:dyDescent="0.2">
      <c r="A61" s="28" t="s">
        <v>100</v>
      </c>
      <c r="B61" s="29">
        <v>2021</v>
      </c>
      <c r="C61" s="182"/>
      <c r="D61" s="181">
        <v>3709657</v>
      </c>
      <c r="E61" s="181">
        <v>14000</v>
      </c>
      <c r="F61" s="181">
        <v>2999484</v>
      </c>
      <c r="G61" s="181"/>
      <c r="H61" s="181"/>
      <c r="I61" s="180">
        <f>+H61+G61+F61+E61+D61+C61</f>
        <v>6723141</v>
      </c>
      <c r="J61" s="182"/>
      <c r="K61" s="181"/>
      <c r="L61" s="181">
        <v>7807325</v>
      </c>
      <c r="M61" s="181"/>
      <c r="N61" s="180">
        <f>+M61+L61+K61+J61</f>
        <v>7807325</v>
      </c>
      <c r="O61" s="179"/>
      <c r="P61" s="178">
        <f>+O61</f>
        <v>0</v>
      </c>
      <c r="Q61" s="178">
        <f>+P61+N61+I61</f>
        <v>14530466</v>
      </c>
      <c r="R61" s="173">
        <f>+Q61/'[1]FMTO 04 JHON'!$T$64</f>
        <v>0.18417520779791835</v>
      </c>
    </row>
    <row r="62" spans="1:18" x14ac:dyDescent="0.2">
      <c r="A62" s="30"/>
      <c r="B62" s="31">
        <v>2022</v>
      </c>
      <c r="C62" s="177"/>
      <c r="D62" s="142">
        <v>3022612</v>
      </c>
      <c r="E62" s="142"/>
      <c r="F62" s="142">
        <v>11830241</v>
      </c>
      <c r="G62" s="142"/>
      <c r="H62" s="142"/>
      <c r="I62" s="176">
        <f>+H62+G62+F62+E62+D62+C62</f>
        <v>14852853</v>
      </c>
      <c r="J62" s="177"/>
      <c r="K62" s="142"/>
      <c r="L62" s="142">
        <v>11088411</v>
      </c>
      <c r="M62" s="142"/>
      <c r="N62" s="176">
        <f>+M62+L62+K62+J62</f>
        <v>11088411</v>
      </c>
      <c r="O62" s="175"/>
      <c r="P62" s="174">
        <f>+O62</f>
        <v>0</v>
      </c>
      <c r="Q62" s="174">
        <f>+P62+N62+I62</f>
        <v>25941264</v>
      </c>
      <c r="R62" s="173">
        <f>+Q62/'[1]FMTO 04 JHON'!$T$64</f>
        <v>0.32880829064536943</v>
      </c>
    </row>
    <row r="63" spans="1:18" x14ac:dyDescent="0.2">
      <c r="A63" s="30"/>
      <c r="B63" s="31">
        <v>2023</v>
      </c>
      <c r="C63" s="177"/>
      <c r="D63" s="142">
        <v>3112130</v>
      </c>
      <c r="E63" s="142"/>
      <c r="F63" s="142">
        <v>12760093</v>
      </c>
      <c r="G63" s="142"/>
      <c r="H63" s="142"/>
      <c r="I63" s="176">
        <f>+H63+G63+F63+E63+D63+C63</f>
        <v>15872223</v>
      </c>
      <c r="J63" s="177"/>
      <c r="K63" s="142"/>
      <c r="L63" s="142">
        <v>22550846</v>
      </c>
      <c r="M63" s="142"/>
      <c r="N63" s="176">
        <f>+M63+L63+K63+J63</f>
        <v>22550846</v>
      </c>
      <c r="O63" s="175"/>
      <c r="P63" s="174">
        <f>+O63</f>
        <v>0</v>
      </c>
      <c r="Q63" s="174">
        <f>+P63+N63+I63</f>
        <v>38423069</v>
      </c>
      <c r="R63" s="173">
        <f>+Q63/'[1]FMTO 04 JHON'!$T$64</f>
        <v>0.48701650155671222</v>
      </c>
    </row>
    <row r="64" spans="1:18" ht="12.75" thickBot="1" x14ac:dyDescent="0.25">
      <c r="A64" s="189"/>
      <c r="B64" s="188" t="s">
        <v>178</v>
      </c>
      <c r="C64" s="193"/>
      <c r="D64" s="183">
        <f>+D62/D63</f>
        <v>0.97123577742575018</v>
      </c>
      <c r="E64" s="183"/>
      <c r="F64" s="183">
        <f>+F62/F63</f>
        <v>0.92712811732641764</v>
      </c>
      <c r="G64" s="183"/>
      <c r="H64" s="183"/>
      <c r="I64" s="183">
        <f>+I62/I63</f>
        <v>0.9357764819710509</v>
      </c>
      <c r="J64" s="193"/>
      <c r="K64" s="183"/>
      <c r="L64" s="183">
        <f>+L62/L63</f>
        <v>0.4917070960442016</v>
      </c>
      <c r="M64" s="183"/>
      <c r="N64" s="183">
        <f>+N62/N63</f>
        <v>0.4917070960442016</v>
      </c>
      <c r="O64" s="192"/>
      <c r="P64" s="183"/>
      <c r="Q64" s="183">
        <f>+Q62/Q63</f>
        <v>0.67514815123175087</v>
      </c>
      <c r="R64" s="166">
        <f>SUM(R61:R63)</f>
        <v>1</v>
      </c>
    </row>
    <row r="65" spans="1:18" x14ac:dyDescent="0.2">
      <c r="A65" s="28" t="s">
        <v>101</v>
      </c>
      <c r="B65" s="29">
        <v>2021</v>
      </c>
      <c r="C65" s="182"/>
      <c r="D65" s="181">
        <v>29939</v>
      </c>
      <c r="E65" s="181"/>
      <c r="F65" s="181">
        <v>94858</v>
      </c>
      <c r="G65" s="181"/>
      <c r="H65" s="181"/>
      <c r="I65" s="180">
        <f>+H65+G65+F65+E65+D65+C65</f>
        <v>124797</v>
      </c>
      <c r="J65" s="182"/>
      <c r="K65" s="181"/>
      <c r="L65" s="181"/>
      <c r="M65" s="181"/>
      <c r="N65" s="180">
        <f>+M65+L65+K65+J65</f>
        <v>0</v>
      </c>
      <c r="O65" s="179"/>
      <c r="P65" s="178">
        <f>+O65</f>
        <v>0</v>
      </c>
      <c r="Q65" s="178">
        <f>+P65+N65+I65</f>
        <v>124797</v>
      </c>
      <c r="R65" s="173">
        <f>+Q65/'[1]FMTO 04 JHON'!$T$68</f>
        <v>0.54215014618422253</v>
      </c>
    </row>
    <row r="66" spans="1:18" x14ac:dyDescent="0.2">
      <c r="A66" s="30"/>
      <c r="B66" s="31">
        <v>2022</v>
      </c>
      <c r="C66" s="177"/>
      <c r="D66" s="142">
        <v>39583</v>
      </c>
      <c r="E66" s="142"/>
      <c r="F66" s="142">
        <v>40000</v>
      </c>
      <c r="G66" s="142"/>
      <c r="H66" s="142"/>
      <c r="I66" s="176">
        <f>+H66+G66+F66+E66+D66+C66</f>
        <v>79583</v>
      </c>
      <c r="J66" s="177"/>
      <c r="K66" s="142"/>
      <c r="L66" s="142"/>
      <c r="M66" s="142"/>
      <c r="N66" s="176">
        <f>+M66+L66+K66+J66</f>
        <v>0</v>
      </c>
      <c r="O66" s="175"/>
      <c r="P66" s="174">
        <f>+O66</f>
        <v>0</v>
      </c>
      <c r="Q66" s="174">
        <f>+P66+N66+I66</f>
        <v>79583</v>
      </c>
      <c r="R66" s="173">
        <f>+Q66/'[1]FMTO 04 JHON'!$T$68</f>
        <v>0.34572894447606095</v>
      </c>
    </row>
    <row r="67" spans="1:18" x14ac:dyDescent="0.2">
      <c r="A67" s="30"/>
      <c r="B67" s="31">
        <v>2023</v>
      </c>
      <c r="C67" s="177"/>
      <c r="D67" s="142">
        <v>25809</v>
      </c>
      <c r="E67" s="142"/>
      <c r="F67" s="142"/>
      <c r="G67" s="142"/>
      <c r="H67" s="142"/>
      <c r="I67" s="176">
        <f>+H67+G67+F67+E67+D67+C67</f>
        <v>25809</v>
      </c>
      <c r="J67" s="177"/>
      <c r="K67" s="142"/>
      <c r="L67" s="142"/>
      <c r="M67" s="142"/>
      <c r="N67" s="176">
        <f>+M67+L67+K67+J67</f>
        <v>0</v>
      </c>
      <c r="O67" s="175"/>
      <c r="P67" s="174">
        <f>+O67</f>
        <v>0</v>
      </c>
      <c r="Q67" s="174">
        <f>+P67+N67+I67</f>
        <v>25809</v>
      </c>
      <c r="R67" s="173">
        <f>+Q67/'[1]FMTO 04 JHON'!$T$68</f>
        <v>0.1121209093397165</v>
      </c>
    </row>
    <row r="68" spans="1:18" ht="12.75" thickBot="1" x14ac:dyDescent="0.25">
      <c r="A68" s="189"/>
      <c r="B68" s="188" t="s">
        <v>178</v>
      </c>
      <c r="C68" s="187"/>
      <c r="D68" s="183">
        <f>+D66/D67</f>
        <v>1.5336897981324344</v>
      </c>
      <c r="E68" s="183"/>
      <c r="F68" s="183"/>
      <c r="G68" s="183"/>
      <c r="H68" s="183"/>
      <c r="I68" s="183">
        <f>+I66/I67</f>
        <v>3.0835367507458638</v>
      </c>
      <c r="J68" s="187"/>
      <c r="K68" s="186"/>
      <c r="L68" s="186"/>
      <c r="M68" s="186"/>
      <c r="N68" s="185"/>
      <c r="O68" s="184"/>
      <c r="P68" s="186"/>
      <c r="Q68" s="183">
        <f>+Q66/Q67</f>
        <v>3.0835367507458638</v>
      </c>
      <c r="R68" s="166">
        <f>SUM(R65:R67)</f>
        <v>1</v>
      </c>
    </row>
    <row r="69" spans="1:18" x14ac:dyDescent="0.2">
      <c r="A69" s="28" t="s">
        <v>102</v>
      </c>
      <c r="B69" s="29">
        <v>2021</v>
      </c>
      <c r="C69" s="182"/>
      <c r="D69" s="181"/>
      <c r="E69" s="181"/>
      <c r="F69" s="181"/>
      <c r="G69" s="181"/>
      <c r="H69" s="181"/>
      <c r="I69" s="180">
        <f>+H69+G69+F69+E69+D69+C69</f>
        <v>0</v>
      </c>
      <c r="J69" s="182"/>
      <c r="K69" s="181"/>
      <c r="L69" s="181">
        <v>3025004</v>
      </c>
      <c r="M69" s="181"/>
      <c r="N69" s="180">
        <f>+M69+L69+K69+J69</f>
        <v>3025004</v>
      </c>
      <c r="O69" s="179"/>
      <c r="P69" s="178">
        <f>+O69</f>
        <v>0</v>
      </c>
      <c r="Q69" s="178">
        <f>+P69+N69+I69</f>
        <v>3025004</v>
      </c>
      <c r="R69" s="173">
        <f>+Q69/'[1]FMTO 04 JHON'!$T$72</f>
        <v>0.16414300075907221</v>
      </c>
    </row>
    <row r="70" spans="1:18" x14ac:dyDescent="0.2">
      <c r="A70" s="30"/>
      <c r="B70" s="31">
        <v>2022</v>
      </c>
      <c r="C70" s="177"/>
      <c r="D70" s="142"/>
      <c r="E70" s="142"/>
      <c r="F70" s="142"/>
      <c r="G70" s="142"/>
      <c r="H70" s="142"/>
      <c r="I70" s="176">
        <f>+H70+G70+F70+E70+D70+C70</f>
        <v>0</v>
      </c>
      <c r="J70" s="177"/>
      <c r="K70" s="142"/>
      <c r="L70" s="142">
        <v>9206143</v>
      </c>
      <c r="M70" s="142"/>
      <c r="N70" s="176">
        <f>+M70+L70+K70+J70</f>
        <v>9206143</v>
      </c>
      <c r="O70" s="175"/>
      <c r="P70" s="174">
        <f>+O70</f>
        <v>0</v>
      </c>
      <c r="Q70" s="174">
        <f>+P70+N70+I70</f>
        <v>9206143</v>
      </c>
      <c r="R70" s="173">
        <f>+Q70/'[1]FMTO 04 JHON'!$T$72</f>
        <v>0.49954444273036569</v>
      </c>
    </row>
    <row r="71" spans="1:18" x14ac:dyDescent="0.2">
      <c r="A71" s="30"/>
      <c r="B71" s="31">
        <v>2023</v>
      </c>
      <c r="C71" s="177"/>
      <c r="D71" s="142"/>
      <c r="E71" s="142"/>
      <c r="F71" s="142"/>
      <c r="G71" s="142"/>
      <c r="H71" s="142"/>
      <c r="I71" s="176">
        <f>+H71+G71+F71+E71+D71+C71</f>
        <v>0</v>
      </c>
      <c r="J71" s="177"/>
      <c r="K71" s="142"/>
      <c r="L71" s="142">
        <v>6197930</v>
      </c>
      <c r="M71" s="142"/>
      <c r="N71" s="176">
        <f>+M71+L71+K71+J71</f>
        <v>6197930</v>
      </c>
      <c r="O71" s="175"/>
      <c r="P71" s="174">
        <f>+O71</f>
        <v>0</v>
      </c>
      <c r="Q71" s="174">
        <f>+P71+N71+I71</f>
        <v>6197930</v>
      </c>
      <c r="R71" s="173">
        <f>+Q71/'[1]FMTO 04 JHON'!$T$72</f>
        <v>0.33631255651056208</v>
      </c>
    </row>
    <row r="72" spans="1:18" ht="12.75" thickBot="1" x14ac:dyDescent="0.25">
      <c r="A72" s="189"/>
      <c r="B72" s="188" t="s">
        <v>178</v>
      </c>
      <c r="C72" s="187"/>
      <c r="D72" s="186"/>
      <c r="E72" s="186"/>
      <c r="F72" s="186"/>
      <c r="G72" s="186"/>
      <c r="H72" s="186"/>
      <c r="I72" s="185"/>
      <c r="J72" s="187"/>
      <c r="K72" s="186"/>
      <c r="L72" s="183">
        <f>+L70/L71</f>
        <v>1.4853576920036207</v>
      </c>
      <c r="M72" s="183"/>
      <c r="N72" s="183">
        <f>+N70/N71</f>
        <v>1.4853576920036207</v>
      </c>
      <c r="O72" s="184"/>
      <c r="P72" s="186"/>
      <c r="Q72" s="183">
        <f>+Q70/Q71</f>
        <v>1.4853576920036207</v>
      </c>
      <c r="R72" s="166">
        <f>SUM(R69:R71)</f>
        <v>1</v>
      </c>
    </row>
    <row r="73" spans="1:18" x14ac:dyDescent="0.2">
      <c r="A73" s="28" t="s">
        <v>103</v>
      </c>
      <c r="B73" s="29">
        <v>2021</v>
      </c>
      <c r="C73" s="182"/>
      <c r="D73" s="181"/>
      <c r="E73" s="181"/>
      <c r="F73" s="181">
        <v>643538</v>
      </c>
      <c r="G73" s="181"/>
      <c r="H73" s="181"/>
      <c r="I73" s="180">
        <f>+H73+G73+F73+E73+D73+C73</f>
        <v>643538</v>
      </c>
      <c r="J73" s="182"/>
      <c r="K73" s="181"/>
      <c r="L73" s="181">
        <v>250000</v>
      </c>
      <c r="M73" s="181"/>
      <c r="N73" s="180">
        <f>+M73+L73+K73+J73</f>
        <v>250000</v>
      </c>
      <c r="O73" s="179"/>
      <c r="P73" s="178">
        <f>+O73</f>
        <v>0</v>
      </c>
      <c r="Q73" s="178">
        <f>+P73+73+I73</f>
        <v>643611</v>
      </c>
      <c r="R73" s="173">
        <f>+Q73/'[1]FMTO 04 JHON'!$T$76</f>
        <v>0.31889225976095381</v>
      </c>
    </row>
    <row r="74" spans="1:18" x14ac:dyDescent="0.2">
      <c r="A74" s="30"/>
      <c r="B74" s="31">
        <v>2022</v>
      </c>
      <c r="C74" s="177"/>
      <c r="D74" s="142"/>
      <c r="E74" s="142"/>
      <c r="F74" s="142">
        <v>337186</v>
      </c>
      <c r="G74" s="142"/>
      <c r="H74" s="142"/>
      <c r="I74" s="176">
        <f>+H74+G74+F74+E74+D74+C74</f>
        <v>337186</v>
      </c>
      <c r="J74" s="177"/>
      <c r="K74" s="142"/>
      <c r="L74" s="142">
        <v>454955</v>
      </c>
      <c r="M74" s="142"/>
      <c r="N74" s="176">
        <f>+M74+L74+K74+J74</f>
        <v>454955</v>
      </c>
      <c r="O74" s="175"/>
      <c r="P74" s="174">
        <f>+O74</f>
        <v>0</v>
      </c>
      <c r="Q74" s="174">
        <f>+P74+N74+I74</f>
        <v>792141</v>
      </c>
      <c r="R74" s="173">
        <f>+Q74/'[1]FMTO 04 JHON'!$T$76</f>
        <v>0.39248495370542408</v>
      </c>
    </row>
    <row r="75" spans="1:18" x14ac:dyDescent="0.2">
      <c r="A75" s="30"/>
      <c r="B75" s="31">
        <v>2023</v>
      </c>
      <c r="C75" s="177"/>
      <c r="D75" s="142"/>
      <c r="E75" s="142"/>
      <c r="F75" s="142">
        <v>337186</v>
      </c>
      <c r="G75" s="142"/>
      <c r="H75" s="142"/>
      <c r="I75" s="176">
        <f>+H75+G75+F75+E75+D75+C75</f>
        <v>337186</v>
      </c>
      <c r="J75" s="177"/>
      <c r="K75" s="142"/>
      <c r="L75" s="142">
        <v>245333</v>
      </c>
      <c r="M75" s="142"/>
      <c r="N75" s="176">
        <f>+M75+L75+K75+J75</f>
        <v>245333</v>
      </c>
      <c r="O75" s="175"/>
      <c r="P75" s="174">
        <f>+O75</f>
        <v>0</v>
      </c>
      <c r="Q75" s="174">
        <f>+P75+N75+I75</f>
        <v>582519</v>
      </c>
      <c r="R75" s="173">
        <f>+Q75/'[1]FMTO 04 JHON'!$T$76</f>
        <v>0.28862278653362211</v>
      </c>
    </row>
    <row r="76" spans="1:18" ht="12.75" thickBot="1" x14ac:dyDescent="0.25">
      <c r="A76" s="189"/>
      <c r="B76" s="188" t="s">
        <v>178</v>
      </c>
      <c r="C76" s="187"/>
      <c r="D76" s="186"/>
      <c r="E76" s="186"/>
      <c r="F76" s="183">
        <f>+F74/F75</f>
        <v>1</v>
      </c>
      <c r="G76" s="183"/>
      <c r="H76" s="183"/>
      <c r="I76" s="183">
        <f>+I74/I75</f>
        <v>1</v>
      </c>
      <c r="J76" s="187"/>
      <c r="K76" s="186"/>
      <c r="L76" s="183">
        <f>+L74/L75</f>
        <v>1.8544386609220938</v>
      </c>
      <c r="M76" s="183"/>
      <c r="N76" s="183">
        <f>+N74/N75</f>
        <v>1.8544386609220938</v>
      </c>
      <c r="O76" s="184"/>
      <c r="P76" s="186"/>
      <c r="Q76" s="183">
        <f>+Q74/Q75</f>
        <v>1.3598543566819279</v>
      </c>
      <c r="R76" s="166">
        <f>SUM(R73:R75)</f>
        <v>1</v>
      </c>
    </row>
    <row r="77" spans="1:18" x14ac:dyDescent="0.2">
      <c r="A77" s="28" t="s">
        <v>104</v>
      </c>
      <c r="B77" s="29">
        <v>2021</v>
      </c>
      <c r="C77" s="182"/>
      <c r="D77" s="181">
        <v>171945</v>
      </c>
      <c r="E77" s="181"/>
      <c r="F77" s="181">
        <v>868772</v>
      </c>
      <c r="G77" s="181"/>
      <c r="H77" s="181"/>
      <c r="I77" s="180">
        <f>+H77+G77+F77+E77+D77+C77</f>
        <v>1040717</v>
      </c>
      <c r="J77" s="182"/>
      <c r="K77" s="181"/>
      <c r="L77" s="181"/>
      <c r="M77" s="181"/>
      <c r="N77" s="180">
        <f>+M77+L77+K77+J77</f>
        <v>0</v>
      </c>
      <c r="O77" s="179"/>
      <c r="P77" s="178">
        <f>+O77</f>
        <v>0</v>
      </c>
      <c r="Q77" s="178">
        <f>+P77+N77+I77</f>
        <v>1040717</v>
      </c>
      <c r="R77" s="173">
        <f>+Q77/'[1]FMTO 04 JHON'!$T$80</f>
        <v>0.23661403054856181</v>
      </c>
    </row>
    <row r="78" spans="1:18" x14ac:dyDescent="0.2">
      <c r="A78" s="30"/>
      <c r="B78" s="31">
        <v>2022</v>
      </c>
      <c r="C78" s="177"/>
      <c r="D78" s="142">
        <v>171958</v>
      </c>
      <c r="E78" s="142"/>
      <c r="F78" s="142">
        <v>591246</v>
      </c>
      <c r="G78" s="142"/>
      <c r="H78" s="142"/>
      <c r="I78" s="176">
        <f>+H78+G78+F78+E78+D78+C78</f>
        <v>763204</v>
      </c>
      <c r="J78" s="177"/>
      <c r="K78" s="142"/>
      <c r="L78" s="142">
        <v>2016526</v>
      </c>
      <c r="M78" s="142"/>
      <c r="N78" s="176">
        <f>+M78+L78+K78+J78</f>
        <v>2016526</v>
      </c>
      <c r="O78" s="175"/>
      <c r="P78" s="174">
        <f>+O78</f>
        <v>0</v>
      </c>
      <c r="Q78" s="174">
        <f>+P78+N78+I78</f>
        <v>2779730</v>
      </c>
      <c r="R78" s="173">
        <f>+Q78/'[1]FMTO 04 JHON'!$T$80</f>
        <v>0.63199036734938863</v>
      </c>
    </row>
    <row r="79" spans="1:18" x14ac:dyDescent="0.2">
      <c r="A79" s="30"/>
      <c r="B79" s="31">
        <v>2023</v>
      </c>
      <c r="C79" s="177"/>
      <c r="D79" s="142">
        <v>194065</v>
      </c>
      <c r="E79" s="142"/>
      <c r="F79" s="142">
        <v>383862</v>
      </c>
      <c r="G79" s="142"/>
      <c r="H79" s="142"/>
      <c r="I79" s="176">
        <f>+H79+G79+F79+E79+D79+C79</f>
        <v>577927</v>
      </c>
      <c r="J79" s="177"/>
      <c r="K79" s="142"/>
      <c r="L79" s="142"/>
      <c r="M79" s="142"/>
      <c r="N79" s="176">
        <f>+M79+L79+K79+J79</f>
        <v>0</v>
      </c>
      <c r="O79" s="175"/>
      <c r="P79" s="174">
        <f>+O79</f>
        <v>0</v>
      </c>
      <c r="Q79" s="174">
        <f>+P79+N79+I79</f>
        <v>577927</v>
      </c>
      <c r="R79" s="173">
        <f>+Q79/'[1]FMTO 04 JHON'!$T$80</f>
        <v>0.13139560210204954</v>
      </c>
    </row>
    <row r="80" spans="1:18" ht="12.75" thickBot="1" x14ac:dyDescent="0.25">
      <c r="A80" s="189"/>
      <c r="B80" s="188" t="s">
        <v>178</v>
      </c>
      <c r="C80" s="187"/>
      <c r="D80" s="183">
        <f>+D78/D79</f>
        <v>0.88608455929714269</v>
      </c>
      <c r="E80" s="183"/>
      <c r="F80" s="183">
        <f>+F78/F79</f>
        <v>1.5402566547352956</v>
      </c>
      <c r="G80" s="183"/>
      <c r="H80" s="183"/>
      <c r="I80" s="183">
        <f>+I78/I79</f>
        <v>1.3205889325122377</v>
      </c>
      <c r="J80" s="187"/>
      <c r="K80" s="186"/>
      <c r="L80" s="186"/>
      <c r="M80" s="186"/>
      <c r="N80" s="185"/>
      <c r="O80" s="184"/>
      <c r="P80" s="186"/>
      <c r="Q80" s="183">
        <f>+Q78/Q79</f>
        <v>4.8098289230300715</v>
      </c>
      <c r="R80" s="166">
        <f>SUM(R77:R79)</f>
        <v>1</v>
      </c>
    </row>
    <row r="81" spans="1:18" x14ac:dyDescent="0.2">
      <c r="A81" s="28" t="s">
        <v>105</v>
      </c>
      <c r="B81" s="29">
        <v>2021</v>
      </c>
      <c r="C81" s="182"/>
      <c r="D81" s="181">
        <v>179385421</v>
      </c>
      <c r="E81" s="181">
        <v>75375</v>
      </c>
      <c r="F81" s="181">
        <v>64391256</v>
      </c>
      <c r="G81" s="181"/>
      <c r="H81" s="181">
        <v>792001</v>
      </c>
      <c r="I81" s="180">
        <f>+H81+G81+F81+E81+D81+C81</f>
        <v>244644053</v>
      </c>
      <c r="J81" s="182"/>
      <c r="K81" s="181"/>
      <c r="L81" s="181">
        <v>54799820</v>
      </c>
      <c r="M81" s="181"/>
      <c r="N81" s="180">
        <f>+M81+L81+K81+J81</f>
        <v>54799820</v>
      </c>
      <c r="O81" s="179"/>
      <c r="P81" s="178">
        <f>+O81</f>
        <v>0</v>
      </c>
      <c r="Q81" s="178">
        <f>+P81+N81+I81</f>
        <v>299443873</v>
      </c>
      <c r="R81" s="173">
        <f>+Q81/'[1]FMTO 04 JHON'!$T$84</f>
        <v>0.34418261429412944</v>
      </c>
    </row>
    <row r="82" spans="1:18" x14ac:dyDescent="0.2">
      <c r="A82" s="30"/>
      <c r="B82" s="31">
        <v>2022</v>
      </c>
      <c r="C82" s="177"/>
      <c r="D82" s="142">
        <v>180555680</v>
      </c>
      <c r="E82" s="142"/>
      <c r="F82" s="142">
        <v>77354445</v>
      </c>
      <c r="G82" s="142"/>
      <c r="H82" s="142">
        <v>792001</v>
      </c>
      <c r="I82" s="176">
        <f>+H82+G82+F82+E82+D82+C82</f>
        <v>258702126</v>
      </c>
      <c r="J82" s="177"/>
      <c r="K82" s="142"/>
      <c r="L82" s="142">
        <v>15387688</v>
      </c>
      <c r="M82" s="142"/>
      <c r="N82" s="176">
        <f>+M82+L82+K82+J82</f>
        <v>15387688</v>
      </c>
      <c r="O82" s="175"/>
      <c r="P82" s="174">
        <f>+O82</f>
        <v>0</v>
      </c>
      <c r="Q82" s="174">
        <f>+P82+N82+I82</f>
        <v>274089814</v>
      </c>
      <c r="R82" s="173">
        <f>+Q82/'[1]FMTO 04 JHON'!$T$84</f>
        <v>0.31504050421466356</v>
      </c>
    </row>
    <row r="83" spans="1:18" x14ac:dyDescent="0.2">
      <c r="A83" s="30"/>
      <c r="B83" s="31">
        <v>2023</v>
      </c>
      <c r="C83" s="177"/>
      <c r="D83" s="142">
        <v>194750748</v>
      </c>
      <c r="E83" s="142">
        <v>51068</v>
      </c>
      <c r="F83" s="142">
        <v>67030447</v>
      </c>
      <c r="G83" s="142"/>
      <c r="H83" s="142">
        <v>792001</v>
      </c>
      <c r="I83" s="176">
        <f>+H83+G83+F83+E83+D83+C83</f>
        <v>262624264</v>
      </c>
      <c r="J83" s="177"/>
      <c r="K83" s="142"/>
      <c r="L83" s="142">
        <v>33856572</v>
      </c>
      <c r="M83" s="142"/>
      <c r="N83" s="176">
        <f>+M83+L83+K83+J83</f>
        <v>33856572</v>
      </c>
      <c r="O83" s="175"/>
      <c r="P83" s="174">
        <f>+O83</f>
        <v>0</v>
      </c>
      <c r="Q83" s="174">
        <f>+P83+N83+I83</f>
        <v>296480836</v>
      </c>
      <c r="R83" s="173">
        <f>+Q83/'[1]FMTO 04 JHON'!$T$84</f>
        <v>0.340776881491207</v>
      </c>
    </row>
    <row r="84" spans="1:18" ht="12.75" thickBot="1" x14ac:dyDescent="0.25">
      <c r="A84" s="189"/>
      <c r="B84" s="188" t="s">
        <v>178</v>
      </c>
      <c r="C84" s="187"/>
      <c r="D84" s="183">
        <f>+D82/D83</f>
        <v>0.92711161242882623</v>
      </c>
      <c r="E84" s="183">
        <f>+E82/E83</f>
        <v>0</v>
      </c>
      <c r="F84" s="183">
        <f>+F82/F83</f>
        <v>1.1540195308558812</v>
      </c>
      <c r="G84" s="183"/>
      <c r="H84" s="183">
        <f>+H82/H83</f>
        <v>1</v>
      </c>
      <c r="I84" s="183">
        <f>+I82/I83</f>
        <v>0.98506559165454721</v>
      </c>
      <c r="J84" s="187"/>
      <c r="K84" s="186"/>
      <c r="L84" s="183">
        <f>+L82/L83</f>
        <v>0.45449633825893537</v>
      </c>
      <c r="M84" s="183"/>
      <c r="N84" s="183">
        <f>+N82/N83</f>
        <v>0.45449633825893537</v>
      </c>
      <c r="O84" s="184"/>
      <c r="P84" s="183"/>
      <c r="Q84" s="183">
        <f>+Q82/Q83</f>
        <v>0.92447733788770081</v>
      </c>
      <c r="R84" s="166">
        <f>SUM(R81:R83)</f>
        <v>1</v>
      </c>
    </row>
    <row r="85" spans="1:18" x14ac:dyDescent="0.2">
      <c r="A85" s="28" t="s">
        <v>106</v>
      </c>
      <c r="B85" s="29">
        <v>2021</v>
      </c>
      <c r="C85" s="182"/>
      <c r="D85" s="181"/>
      <c r="E85" s="181"/>
      <c r="F85" s="181"/>
      <c r="G85" s="181"/>
      <c r="H85" s="181"/>
      <c r="I85" s="180">
        <f>+H85+G85+F85+E85+D85+C85</f>
        <v>0</v>
      </c>
      <c r="J85" s="182"/>
      <c r="K85" s="181"/>
      <c r="L85" s="181">
        <v>6577699</v>
      </c>
      <c r="M85" s="181"/>
      <c r="N85" s="180">
        <f>+M85+L85+K85+J85</f>
        <v>6577699</v>
      </c>
      <c r="O85" s="179"/>
      <c r="P85" s="178">
        <f>+O85</f>
        <v>0</v>
      </c>
      <c r="Q85" s="178">
        <f>+P85+N85+I85</f>
        <v>6577699</v>
      </c>
      <c r="R85" s="173">
        <f>+Q85/'[1]FMTO 04 JHON'!$T$88</f>
        <v>0.44120399334045274</v>
      </c>
    </row>
    <row r="86" spans="1:18" x14ac:dyDescent="0.2">
      <c r="A86" s="30"/>
      <c r="B86" s="31">
        <v>2022</v>
      </c>
      <c r="C86" s="177"/>
      <c r="D86" s="142"/>
      <c r="E86" s="142"/>
      <c r="F86" s="142"/>
      <c r="G86" s="142"/>
      <c r="H86" s="142"/>
      <c r="I86" s="176">
        <f>+H86+G86+F86+E86+D86+C86</f>
        <v>0</v>
      </c>
      <c r="J86" s="177"/>
      <c r="K86" s="142"/>
      <c r="L86" s="142">
        <v>4989100</v>
      </c>
      <c r="M86" s="142"/>
      <c r="N86" s="176">
        <f>+M86+L86+K86+J86</f>
        <v>4989100</v>
      </c>
      <c r="O86" s="175"/>
      <c r="P86" s="174">
        <f>+O86</f>
        <v>0</v>
      </c>
      <c r="Q86" s="174">
        <f>+P86+N86+I86</f>
        <v>4989100</v>
      </c>
      <c r="R86" s="173">
        <f>+Q86/'[1]FMTO 04 JHON'!$T$88</f>
        <v>0.33464754820414444</v>
      </c>
    </row>
    <row r="87" spans="1:18" x14ac:dyDescent="0.2">
      <c r="A87" s="30"/>
      <c r="B87" s="31">
        <v>2023</v>
      </c>
      <c r="C87" s="177"/>
      <c r="D87" s="142"/>
      <c r="E87" s="142"/>
      <c r="F87" s="142"/>
      <c r="G87" s="142"/>
      <c r="H87" s="142"/>
      <c r="I87" s="176">
        <f>+H87+G87+F87+E87+D87+C87</f>
        <v>0</v>
      </c>
      <c r="J87" s="177"/>
      <c r="K87" s="142"/>
      <c r="L87" s="142">
        <v>3341722</v>
      </c>
      <c r="M87" s="142"/>
      <c r="N87" s="176">
        <f>+M87+L87+K87+J87</f>
        <v>3341722</v>
      </c>
      <c r="O87" s="175"/>
      <c r="P87" s="174">
        <f>+O87</f>
        <v>0</v>
      </c>
      <c r="Q87" s="174">
        <f>+P87+N87+I87</f>
        <v>3341722</v>
      </c>
      <c r="R87" s="173">
        <f>+Q87/'[1]FMTO 04 JHON'!$T$88</f>
        <v>0.22414845845540279</v>
      </c>
    </row>
    <row r="88" spans="1:18" ht="12.75" thickBot="1" x14ac:dyDescent="0.25">
      <c r="A88" s="189"/>
      <c r="B88" s="188" t="s">
        <v>178</v>
      </c>
      <c r="C88" s="187"/>
      <c r="D88" s="186"/>
      <c r="E88" s="186"/>
      <c r="F88" s="186"/>
      <c r="G88" s="186"/>
      <c r="H88" s="186"/>
      <c r="I88" s="185"/>
      <c r="J88" s="187"/>
      <c r="K88" s="186"/>
      <c r="L88" s="183">
        <f>+L86/L87</f>
        <v>1.4929727846900491</v>
      </c>
      <c r="M88" s="183"/>
      <c r="N88" s="183">
        <f>+N86/N87</f>
        <v>1.4929727846900491</v>
      </c>
      <c r="O88" s="184"/>
      <c r="P88" s="186"/>
      <c r="Q88" s="186"/>
      <c r="R88" s="166">
        <f>SUM(R85:R87)</f>
        <v>1</v>
      </c>
    </row>
    <row r="89" spans="1:18" x14ac:dyDescent="0.2">
      <c r="A89" s="28" t="s">
        <v>107</v>
      </c>
      <c r="B89" s="29">
        <v>2021</v>
      </c>
      <c r="C89" s="182"/>
      <c r="D89" s="181">
        <v>436987042</v>
      </c>
      <c r="E89" s="181">
        <v>707776</v>
      </c>
      <c r="F89" s="181">
        <v>24263583</v>
      </c>
      <c r="G89" s="181"/>
      <c r="H89" s="181"/>
      <c r="I89" s="180">
        <f>+H89+G89+F89+E89+D89+C89</f>
        <v>461958401</v>
      </c>
      <c r="J89" s="182"/>
      <c r="K89" s="181"/>
      <c r="L89" s="181">
        <v>84913602</v>
      </c>
      <c r="M89" s="181"/>
      <c r="N89" s="180">
        <f>+M89+L89+K89+J89</f>
        <v>84913602</v>
      </c>
      <c r="O89" s="179"/>
      <c r="P89" s="178">
        <f>+O89</f>
        <v>0</v>
      </c>
      <c r="Q89" s="178">
        <f>+P89+N89+I89</f>
        <v>546872003</v>
      </c>
      <c r="R89" s="173">
        <f>+Q89/'[1]FMTO 04 JHON'!$T$92</f>
        <v>0.31577538087367873</v>
      </c>
    </row>
    <row r="90" spans="1:18" x14ac:dyDescent="0.2">
      <c r="A90" s="30"/>
      <c r="B90" s="31">
        <v>2022</v>
      </c>
      <c r="C90" s="177"/>
      <c r="D90" s="142">
        <v>432527522</v>
      </c>
      <c r="E90" s="142">
        <v>714310</v>
      </c>
      <c r="F90" s="142">
        <v>27090175</v>
      </c>
      <c r="G90" s="142"/>
      <c r="H90" s="142"/>
      <c r="I90" s="176">
        <f>+H90+G90+F90+E90+D90+C90</f>
        <v>460332007</v>
      </c>
      <c r="J90" s="177"/>
      <c r="K90" s="142"/>
      <c r="L90" s="142">
        <v>113021275</v>
      </c>
      <c r="M90" s="142"/>
      <c r="N90" s="176">
        <f>+M90+L90+K90+J90</f>
        <v>113021275</v>
      </c>
      <c r="O90" s="175"/>
      <c r="P90" s="174">
        <f>+O90</f>
        <v>0</v>
      </c>
      <c r="Q90" s="174">
        <f>+P90+N90+I90</f>
        <v>573353282</v>
      </c>
      <c r="R90" s="173">
        <f>+Q90/'[1]FMTO 04 JHON'!$T$92</f>
        <v>0.33106622757340848</v>
      </c>
    </row>
    <row r="91" spans="1:18" x14ac:dyDescent="0.2">
      <c r="A91" s="30"/>
      <c r="B91" s="31">
        <v>2023</v>
      </c>
      <c r="C91" s="177"/>
      <c r="D91" s="142">
        <v>486692353</v>
      </c>
      <c r="E91" s="142">
        <v>1436613</v>
      </c>
      <c r="F91" s="142">
        <v>31364961</v>
      </c>
      <c r="G91" s="142"/>
      <c r="H91" s="142"/>
      <c r="I91" s="176">
        <f>+H91+G91+F91+E91+D91+C91</f>
        <v>519493927</v>
      </c>
      <c r="J91" s="177"/>
      <c r="K91" s="142"/>
      <c r="L91" s="142">
        <v>92119418</v>
      </c>
      <c r="M91" s="142"/>
      <c r="N91" s="176">
        <f>+M91+L91+K91+J91</f>
        <v>92119418</v>
      </c>
      <c r="O91" s="175"/>
      <c r="P91" s="174">
        <f>+O91</f>
        <v>0</v>
      </c>
      <c r="Q91" s="174">
        <f>+P91+N91+I91</f>
        <v>611613345</v>
      </c>
      <c r="R91" s="173">
        <f>+Q91/'[1]FMTO 04 JHON'!$T$92</f>
        <v>0.35315839155291273</v>
      </c>
    </row>
    <row r="92" spans="1:18" ht="12.75" thickBot="1" x14ac:dyDescent="0.25">
      <c r="A92" s="189"/>
      <c r="B92" s="188" t="s">
        <v>178</v>
      </c>
      <c r="C92" s="187"/>
      <c r="D92" s="183">
        <f>+D90/D91</f>
        <v>0.88870827604723024</v>
      </c>
      <c r="E92" s="183">
        <f>+E90/E91</f>
        <v>0.49721810953959067</v>
      </c>
      <c r="F92" s="183">
        <f>+F90/F91</f>
        <v>0.8637082316155279</v>
      </c>
      <c r="G92" s="183"/>
      <c r="H92" s="183"/>
      <c r="I92" s="183">
        <f>+I90/I91</f>
        <v>0.88611624327997196</v>
      </c>
      <c r="J92" s="187"/>
      <c r="K92" s="186"/>
      <c r="L92" s="183">
        <f>+L90/L91</f>
        <v>1.2268995772422271</v>
      </c>
      <c r="M92" s="183"/>
      <c r="N92" s="183">
        <f>+N90/N91</f>
        <v>1.2268995772422271</v>
      </c>
      <c r="O92" s="184"/>
      <c r="P92" s="183"/>
      <c r="Q92" s="183">
        <f>+Q90/Q91</f>
        <v>0.93744403500548212</v>
      </c>
      <c r="R92" s="166">
        <f>SUM(R89:R91)</f>
        <v>0.99999999999999989</v>
      </c>
    </row>
    <row r="93" spans="1:18" x14ac:dyDescent="0.2">
      <c r="A93" s="28" t="s">
        <v>108</v>
      </c>
      <c r="B93" s="29">
        <v>2021</v>
      </c>
      <c r="C93" s="182"/>
      <c r="D93" s="181">
        <v>684418</v>
      </c>
      <c r="E93" s="181"/>
      <c r="F93" s="181">
        <v>1267792</v>
      </c>
      <c r="G93" s="181"/>
      <c r="H93" s="181"/>
      <c r="I93" s="180">
        <f>+H93+G93+F93+E93+D93+C93</f>
        <v>1952210</v>
      </c>
      <c r="J93" s="182"/>
      <c r="K93" s="181"/>
      <c r="L93" s="181">
        <v>3040963</v>
      </c>
      <c r="M93" s="181"/>
      <c r="N93" s="180">
        <f>+M93+L93+K93+J93</f>
        <v>3040963</v>
      </c>
      <c r="O93" s="179"/>
      <c r="P93" s="178">
        <f>+O93</f>
        <v>0</v>
      </c>
      <c r="Q93" s="178">
        <f>+P93+N93++I93</f>
        <v>4993173</v>
      </c>
      <c r="R93" s="173">
        <f>+Q93/'[1]FMTO 04 JHON'!$T$96</f>
        <v>0.3239764502650766</v>
      </c>
    </row>
    <row r="94" spans="1:18" x14ac:dyDescent="0.2">
      <c r="A94" s="30"/>
      <c r="B94" s="31">
        <v>2022</v>
      </c>
      <c r="C94" s="177"/>
      <c r="D94" s="142">
        <v>797507</v>
      </c>
      <c r="E94" s="142"/>
      <c r="F94" s="142">
        <v>1575722</v>
      </c>
      <c r="G94" s="142"/>
      <c r="H94" s="142"/>
      <c r="I94" s="176">
        <f>+H94+G94+F94+E94+D94+C94</f>
        <v>2373229</v>
      </c>
      <c r="J94" s="177"/>
      <c r="K94" s="142"/>
      <c r="L94" s="142">
        <v>2970222</v>
      </c>
      <c r="M94" s="142"/>
      <c r="N94" s="176">
        <f>+M94+L94+K94+J94</f>
        <v>2970222</v>
      </c>
      <c r="O94" s="175"/>
      <c r="P94" s="174">
        <f>+O94</f>
        <v>0</v>
      </c>
      <c r="Q94" s="174">
        <f>+P94+N94+I94</f>
        <v>5343451</v>
      </c>
      <c r="R94" s="173">
        <f>+Q94/'[1]FMTO 04 JHON'!$T$96</f>
        <v>0.34670384686157957</v>
      </c>
    </row>
    <row r="95" spans="1:18" x14ac:dyDescent="0.2">
      <c r="A95" s="30"/>
      <c r="B95" s="31">
        <v>2023</v>
      </c>
      <c r="C95" s="177"/>
      <c r="D95" s="142">
        <v>745439</v>
      </c>
      <c r="E95" s="142">
        <v>651525</v>
      </c>
      <c r="F95" s="142">
        <v>1195843</v>
      </c>
      <c r="G95" s="142"/>
      <c r="H95" s="142"/>
      <c r="I95" s="176">
        <f>+H95+G95+F95+E95+D95+C95</f>
        <v>2592807</v>
      </c>
      <c r="J95" s="177"/>
      <c r="K95" s="142"/>
      <c r="L95" s="142">
        <v>2482717</v>
      </c>
      <c r="M95" s="142"/>
      <c r="N95" s="176">
        <f>+M95+L95+K95+J95</f>
        <v>2482717</v>
      </c>
      <c r="O95" s="175"/>
      <c r="P95" s="174">
        <f>+O95</f>
        <v>0</v>
      </c>
      <c r="Q95" s="174">
        <f>+P95+N95+I95</f>
        <v>5075524</v>
      </c>
      <c r="R95" s="173">
        <f>+Q95/'[1]FMTO 04 JHON'!$T$96</f>
        <v>0.32931970287334383</v>
      </c>
    </row>
    <row r="96" spans="1:18" ht="12.75" thickBot="1" x14ac:dyDescent="0.25">
      <c r="A96" s="189"/>
      <c r="B96" s="188" t="s">
        <v>178</v>
      </c>
      <c r="C96" s="187"/>
      <c r="D96" s="183">
        <f>+D94/D95</f>
        <v>1.0698487736756461</v>
      </c>
      <c r="E96" s="183">
        <f>+E94/E95</f>
        <v>0</v>
      </c>
      <c r="F96" s="183">
        <f>+F94/F95</f>
        <v>1.31766628227953</v>
      </c>
      <c r="G96" s="183"/>
      <c r="H96" s="183"/>
      <c r="I96" s="183">
        <f>+I94/I95</f>
        <v>0.91531263221674419</v>
      </c>
      <c r="J96" s="187"/>
      <c r="K96" s="186"/>
      <c r="L96" s="183">
        <f>+L94/L95</f>
        <v>1.1963594723039315</v>
      </c>
      <c r="M96" s="183"/>
      <c r="N96" s="183">
        <f>+N94/N95</f>
        <v>1.1963594723039315</v>
      </c>
      <c r="O96" s="184"/>
      <c r="P96" s="183"/>
      <c r="Q96" s="183">
        <f>+Q94/Q95</f>
        <v>1.0527880471060722</v>
      </c>
      <c r="R96" s="191">
        <f>SUM(R93:R95)</f>
        <v>1</v>
      </c>
    </row>
    <row r="97" spans="1:18" x14ac:dyDescent="0.2">
      <c r="A97" s="28" t="s">
        <v>109</v>
      </c>
      <c r="B97" s="29">
        <v>2021</v>
      </c>
      <c r="C97" s="182"/>
      <c r="D97" s="181"/>
      <c r="E97" s="181">
        <v>37353510</v>
      </c>
      <c r="F97" s="181"/>
      <c r="G97" s="181"/>
      <c r="H97" s="181"/>
      <c r="I97" s="180">
        <f>+H97+G97+F97+E97+D97+C97</f>
        <v>37353510</v>
      </c>
      <c r="J97" s="182"/>
      <c r="K97" s="181"/>
      <c r="L97" s="181"/>
      <c r="M97" s="181"/>
      <c r="N97" s="180">
        <f>+M97+L97+K97+J97</f>
        <v>0</v>
      </c>
      <c r="O97" s="179"/>
      <c r="P97" s="178">
        <f>+O97</f>
        <v>0</v>
      </c>
      <c r="Q97" s="178">
        <f>+P97+N97+I97</f>
        <v>37353510</v>
      </c>
      <c r="R97" s="173">
        <f>+Q97/'[1]FMTO 04 JHON'!$T$100</f>
        <v>0.34632988009832544</v>
      </c>
    </row>
    <row r="98" spans="1:18" x14ac:dyDescent="0.2">
      <c r="A98" s="30"/>
      <c r="B98" s="31">
        <v>2022</v>
      </c>
      <c r="C98" s="177"/>
      <c r="D98" s="142"/>
      <c r="E98" s="142">
        <v>34915514</v>
      </c>
      <c r="F98" s="142"/>
      <c r="G98" s="142"/>
      <c r="H98" s="142"/>
      <c r="I98" s="176">
        <f>+H98+G98+F98+E98+D98+C98</f>
        <v>34915514</v>
      </c>
      <c r="J98" s="177"/>
      <c r="K98" s="142"/>
      <c r="L98" s="142"/>
      <c r="M98" s="142"/>
      <c r="N98" s="176">
        <f>+M98+L98+K98+J98</f>
        <v>0</v>
      </c>
      <c r="O98" s="175"/>
      <c r="P98" s="174">
        <f>+O98</f>
        <v>0</v>
      </c>
      <c r="Q98" s="174">
        <f>+P98+N98+I98</f>
        <v>34915514</v>
      </c>
      <c r="R98" s="173">
        <f>+Q98/'[1]FMTO 04 JHON'!$T$100</f>
        <v>0.32372555556871102</v>
      </c>
    </row>
    <row r="99" spans="1:18" ht="15" x14ac:dyDescent="0.25">
      <c r="A99" s="30"/>
      <c r="B99" s="31">
        <v>2023</v>
      </c>
      <c r="C99" s="177"/>
      <c r="D99" s="142"/>
      <c r="E99" s="190">
        <v>35586267</v>
      </c>
      <c r="F99" s="142"/>
      <c r="G99" s="142"/>
      <c r="H99" s="142"/>
      <c r="I99" s="176">
        <f>+H99+G99+F99+E99+D99+C99</f>
        <v>35586267</v>
      </c>
      <c r="J99" s="177"/>
      <c r="K99" s="142"/>
      <c r="L99" s="142"/>
      <c r="M99" s="142"/>
      <c r="N99" s="176">
        <f>+M99+L99+K99+J99</f>
        <v>0</v>
      </c>
      <c r="O99" s="175"/>
      <c r="P99" s="174">
        <f>+O99</f>
        <v>0</v>
      </c>
      <c r="Q99" s="174">
        <f>+P99+N99+I99</f>
        <v>35586267</v>
      </c>
      <c r="R99" s="173">
        <f>+Q99/'[1]FMTO 04 JHON'!$T$100</f>
        <v>0.32994456433296349</v>
      </c>
    </row>
    <row r="100" spans="1:18" ht="12.75" thickBot="1" x14ac:dyDescent="0.25">
      <c r="A100" s="189"/>
      <c r="B100" s="188" t="s">
        <v>178</v>
      </c>
      <c r="C100" s="187"/>
      <c r="D100" s="186"/>
      <c r="E100" s="183">
        <f>+E98/E99</f>
        <v>0.9811513525709229</v>
      </c>
      <c r="F100" s="183"/>
      <c r="G100" s="183"/>
      <c r="H100" s="183"/>
      <c r="I100" s="183">
        <f>+I98/I99</f>
        <v>0.9811513525709229</v>
      </c>
      <c r="J100" s="187"/>
      <c r="K100" s="186"/>
      <c r="L100" s="186"/>
      <c r="M100" s="186"/>
      <c r="N100" s="185"/>
      <c r="O100" s="184"/>
      <c r="P100" s="183"/>
      <c r="Q100" s="183">
        <f>+Q98/Q99</f>
        <v>0.9811513525709229</v>
      </c>
      <c r="R100" s="166">
        <f>SUM(R97:R99)</f>
        <v>1</v>
      </c>
    </row>
    <row r="101" spans="1:18" x14ac:dyDescent="0.2">
      <c r="A101" s="28" t="s">
        <v>110</v>
      </c>
      <c r="B101" s="29">
        <v>2021</v>
      </c>
      <c r="C101" s="182"/>
      <c r="D101" s="181"/>
      <c r="E101" s="181"/>
      <c r="F101" s="181"/>
      <c r="G101" s="181"/>
      <c r="H101" s="181"/>
      <c r="I101" s="180">
        <f>+H101+G101+F101+E101+D101+C101</f>
        <v>0</v>
      </c>
      <c r="J101" s="182"/>
      <c r="K101" s="181"/>
      <c r="L101" s="181"/>
      <c r="M101" s="181"/>
      <c r="N101" s="180">
        <f>+M101+L101+K101+J101</f>
        <v>0</v>
      </c>
      <c r="O101" s="179">
        <v>13332768</v>
      </c>
      <c r="P101" s="178">
        <f>+O101</f>
        <v>13332768</v>
      </c>
      <c r="Q101" s="178">
        <f>+P101+N101+I101</f>
        <v>13332768</v>
      </c>
      <c r="R101" s="173">
        <f>+Q101/'[1]FMTO 04 JHON'!$T$104</f>
        <v>0.57962026973396175</v>
      </c>
    </row>
    <row r="102" spans="1:18" x14ac:dyDescent="0.2">
      <c r="A102" s="30"/>
      <c r="B102" s="31">
        <v>2022</v>
      </c>
      <c r="C102" s="177"/>
      <c r="D102" s="142"/>
      <c r="E102" s="142"/>
      <c r="F102" s="142"/>
      <c r="G102" s="142"/>
      <c r="H102" s="142"/>
      <c r="I102" s="176">
        <f>+H102+G102+F102+E102+D102+C102</f>
        <v>0</v>
      </c>
      <c r="J102" s="177"/>
      <c r="K102" s="142"/>
      <c r="L102" s="142"/>
      <c r="M102" s="142"/>
      <c r="N102" s="176">
        <f>+M102+L102+K102+J102</f>
        <v>0</v>
      </c>
      <c r="O102" s="175"/>
      <c r="P102" s="174">
        <f>+O102</f>
        <v>0</v>
      </c>
      <c r="Q102" s="174">
        <f>+P102+N102+I102</f>
        <v>0</v>
      </c>
      <c r="R102" s="173">
        <f>+Q102/'[1]FMTO 04 JHON'!$T$104</f>
        <v>0</v>
      </c>
    </row>
    <row r="103" spans="1:18" x14ac:dyDescent="0.2">
      <c r="A103" s="30"/>
      <c r="B103" s="31">
        <v>2023</v>
      </c>
      <c r="C103" s="177"/>
      <c r="D103" s="142"/>
      <c r="E103" s="142"/>
      <c r="F103" s="142"/>
      <c r="G103" s="142"/>
      <c r="H103" s="142"/>
      <c r="I103" s="176">
        <f>+H103+G103+F103+E103+D103+C103</f>
        <v>0</v>
      </c>
      <c r="J103" s="177"/>
      <c r="K103" s="142"/>
      <c r="L103" s="142"/>
      <c r="M103" s="142"/>
      <c r="N103" s="176">
        <f>+M103+L103+K103+J103</f>
        <v>0</v>
      </c>
      <c r="O103" s="175">
        <v>9669823</v>
      </c>
      <c r="P103" s="174">
        <f>+O103</f>
        <v>9669823</v>
      </c>
      <c r="Q103" s="174">
        <f>+P103+N103+I103</f>
        <v>9669823</v>
      </c>
      <c r="R103" s="173">
        <f>+Q103/'[1]FMTO 04 JHON'!$T$104</f>
        <v>0.42037973026603831</v>
      </c>
    </row>
    <row r="104" spans="1:18" x14ac:dyDescent="0.2">
      <c r="A104" s="172"/>
      <c r="B104" s="171" t="s">
        <v>178</v>
      </c>
      <c r="C104" s="170"/>
      <c r="D104" s="169"/>
      <c r="E104" s="169"/>
      <c r="F104" s="169"/>
      <c r="G104" s="169"/>
      <c r="H104" s="169"/>
      <c r="I104" s="168"/>
      <c r="J104" s="170"/>
      <c r="K104" s="169"/>
      <c r="L104" s="169"/>
      <c r="M104" s="169"/>
      <c r="N104" s="168"/>
      <c r="O104" s="167">
        <f>+O102/O103</f>
        <v>0</v>
      </c>
      <c r="P104" s="167">
        <f>+P102/P103</f>
        <v>0</v>
      </c>
      <c r="Q104" s="167">
        <f>+Q102/Q103</f>
        <v>0</v>
      </c>
      <c r="R104" s="166">
        <f>SUM(R101:R103)</f>
        <v>1</v>
      </c>
    </row>
    <row r="105" spans="1:18" ht="24.75" customHeight="1" x14ac:dyDescent="0.25">
      <c r="A105" s="549" t="s">
        <v>35</v>
      </c>
      <c r="B105" s="128">
        <v>2021</v>
      </c>
      <c r="C105" s="165"/>
      <c r="D105" s="164">
        <f t="shared" ref="D105:I105" si="0">+D101+D97+D93+D89+D85+D81+D77+D73+D69+D65+D61+D57+D53+D49+D45+D41+D37+D33+D33+D29+D25+D21+D17+D13+D9+D5</f>
        <v>635336847</v>
      </c>
      <c r="E105" s="164">
        <f t="shared" si="0"/>
        <v>39827259</v>
      </c>
      <c r="F105" s="164">
        <f t="shared" si="0"/>
        <v>107885417</v>
      </c>
      <c r="G105" s="164">
        <f t="shared" si="0"/>
        <v>0</v>
      </c>
      <c r="H105" s="164">
        <f t="shared" si="0"/>
        <v>792001</v>
      </c>
      <c r="I105" s="164">
        <f t="shared" si="0"/>
        <v>783841524</v>
      </c>
      <c r="J105" s="164">
        <f t="shared" ref="J105:N107" si="1">+J101+J97+J93+J89+J85+J81+J77+J73+J69+J65+J61+J57+J53+J49+J45+J41+J37+J33+J29+J25+J21+J17+J13+J9+J5</f>
        <v>0</v>
      </c>
      <c r="K105" s="164">
        <f t="shared" si="1"/>
        <v>0</v>
      </c>
      <c r="L105" s="164">
        <f t="shared" si="1"/>
        <v>201815854</v>
      </c>
      <c r="M105" s="164">
        <f t="shared" si="1"/>
        <v>0</v>
      </c>
      <c r="N105" s="164">
        <f t="shared" si="1"/>
        <v>201815854</v>
      </c>
      <c r="O105" s="164">
        <f>+O101</f>
        <v>13332768</v>
      </c>
      <c r="P105" s="164">
        <f t="shared" ref="P105:Q107" si="2">+P101+P97+P93+P89+P85+P81+P77+P73+P69+P65+P61+P57+P53+P49+P45+P41+P37+P33+P29+P25+P21+P17+P13+P9+P5</f>
        <v>13332768</v>
      </c>
      <c r="Q105" s="164">
        <f t="shared" si="2"/>
        <v>998740219</v>
      </c>
      <c r="R105" s="383">
        <f>+Q105/'[1]FMTO 04 JHON'!$T$108</f>
        <v>0.31063488109705756</v>
      </c>
    </row>
    <row r="106" spans="1:18" ht="21" customHeight="1" x14ac:dyDescent="0.25">
      <c r="A106" s="549"/>
      <c r="B106" s="128">
        <v>2022</v>
      </c>
      <c r="C106" s="165"/>
      <c r="D106" s="164">
        <f t="shared" ref="D106:I106" si="3">+D102+D98+D94+D90+D86+D82+D78+D74+D70+D66+D62+D58+D54+D46+D42+D38+D34+D30+D26+D22+D18+D14+D10+D6</f>
        <v>629574351</v>
      </c>
      <c r="E106" s="164">
        <f t="shared" si="3"/>
        <v>36967895</v>
      </c>
      <c r="F106" s="164">
        <f t="shared" si="3"/>
        <v>136427995</v>
      </c>
      <c r="G106" s="164">
        <f t="shared" si="3"/>
        <v>0</v>
      </c>
      <c r="H106" s="164">
        <f t="shared" si="3"/>
        <v>829425</v>
      </c>
      <c r="I106" s="164">
        <f t="shared" si="3"/>
        <v>803799666</v>
      </c>
      <c r="J106" s="164">
        <f t="shared" si="1"/>
        <v>0</v>
      </c>
      <c r="K106" s="164">
        <f t="shared" si="1"/>
        <v>0</v>
      </c>
      <c r="L106" s="164">
        <f t="shared" si="1"/>
        <v>234786251</v>
      </c>
      <c r="M106" s="164">
        <f t="shared" si="1"/>
        <v>0</v>
      </c>
      <c r="N106" s="164">
        <f t="shared" si="1"/>
        <v>234786251</v>
      </c>
      <c r="O106" s="164">
        <f>+O102</f>
        <v>0</v>
      </c>
      <c r="P106" s="164">
        <f t="shared" si="2"/>
        <v>0</v>
      </c>
      <c r="Q106" s="164">
        <f t="shared" si="2"/>
        <v>1038585917</v>
      </c>
      <c r="R106" s="383">
        <f>+Q106/'[1]FMTO 04 JHON'!$T$108</f>
        <v>0.32302795731947337</v>
      </c>
    </row>
    <row r="107" spans="1:18" ht="21" customHeight="1" x14ac:dyDescent="0.25">
      <c r="A107" s="549"/>
      <c r="B107" s="128">
        <v>2023</v>
      </c>
      <c r="C107" s="165"/>
      <c r="D107" s="164">
        <f t="shared" ref="D107:I107" si="4">+D103+D99+D95+D91+D87+D83+D79+D75+D71+D67+D63+D59+D55+D51+D47+D43+D39+D31+D27+D23+D19+D15+D11+D7</f>
        <v>699459318</v>
      </c>
      <c r="E107" s="164">
        <f t="shared" si="4"/>
        <v>38887935</v>
      </c>
      <c r="F107" s="164">
        <f t="shared" si="4"/>
        <v>131533912</v>
      </c>
      <c r="G107" s="164">
        <f t="shared" si="4"/>
        <v>0</v>
      </c>
      <c r="H107" s="164">
        <f t="shared" si="4"/>
        <v>1454064</v>
      </c>
      <c r="I107" s="164">
        <f t="shared" si="4"/>
        <v>871335229</v>
      </c>
      <c r="J107" s="164">
        <f t="shared" si="1"/>
        <v>0</v>
      </c>
      <c r="K107" s="164">
        <f t="shared" si="1"/>
        <v>0</v>
      </c>
      <c r="L107" s="164">
        <f t="shared" si="1"/>
        <v>296826799</v>
      </c>
      <c r="M107" s="164">
        <f t="shared" si="1"/>
        <v>0</v>
      </c>
      <c r="N107" s="164">
        <f t="shared" si="1"/>
        <v>296826799</v>
      </c>
      <c r="O107" s="164">
        <f>+O103</f>
        <v>9669823</v>
      </c>
      <c r="P107" s="164">
        <f t="shared" si="2"/>
        <v>9669823</v>
      </c>
      <c r="Q107" s="164">
        <f t="shared" si="2"/>
        <v>1177831851</v>
      </c>
      <c r="R107" s="383">
        <f>+Q107/'[1]FMTO 04 JHON'!$T$108</f>
        <v>0.36633716158346902</v>
      </c>
    </row>
    <row r="108" spans="1:18" ht="34.5" customHeight="1" x14ac:dyDescent="0.2">
      <c r="A108" s="549"/>
      <c r="B108" s="127" t="s">
        <v>179</v>
      </c>
      <c r="C108" s="163"/>
      <c r="D108" s="162">
        <f>+D105/D106</f>
        <v>1.009153003121628</v>
      </c>
      <c r="E108" s="162">
        <f>+E105/E106</f>
        <v>1.0773472225021197</v>
      </c>
      <c r="F108" s="162">
        <f>+F105/F106</f>
        <v>0.7907865024330234</v>
      </c>
      <c r="G108" s="162"/>
      <c r="H108" s="162">
        <f>+H105/H106</f>
        <v>0.95487958525484518</v>
      </c>
      <c r="I108" s="162">
        <f>+I105/I106</f>
        <v>0.97517025342978936</v>
      </c>
      <c r="J108" s="162"/>
      <c r="K108" s="162"/>
      <c r="L108" s="162">
        <f>+L105/L106</f>
        <v>0.85957270981766309</v>
      </c>
      <c r="M108" s="162"/>
      <c r="N108" s="162">
        <f>+N105/N106</f>
        <v>0.85957270981766309</v>
      </c>
      <c r="O108" s="162"/>
      <c r="P108" s="162"/>
      <c r="Q108" s="162">
        <f>+Q105/Q106</f>
        <v>0.96163466368281214</v>
      </c>
      <c r="R108" s="161">
        <f>SUM(R105:R107)</f>
        <v>1</v>
      </c>
    </row>
  </sheetData>
  <mergeCells count="8">
    <mergeCell ref="A1:R1"/>
    <mergeCell ref="A105:A108"/>
    <mergeCell ref="Q3:R3"/>
    <mergeCell ref="A3:A4"/>
    <mergeCell ref="B3:B4"/>
    <mergeCell ref="C3:I3"/>
    <mergeCell ref="J3:N3"/>
    <mergeCell ref="O3:P3"/>
  </mergeCells>
  <pageMargins left="0.7" right="0.7" top="0.75" bottom="0.75" header="0.3" footer="0.3"/>
  <pageSetup scale="3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M46"/>
  <sheetViews>
    <sheetView view="pageBreakPreview" zoomScale="60" zoomScaleNormal="100" workbookViewId="0">
      <selection sqref="A1:M46"/>
    </sheetView>
  </sheetViews>
  <sheetFormatPr baseColWidth="10" defaultColWidth="11.28515625" defaultRowHeight="15" x14ac:dyDescent="0.25"/>
  <cols>
    <col min="1" max="1" width="69.28515625" customWidth="1"/>
    <col min="2" max="2" width="23.42578125" customWidth="1"/>
    <col min="3" max="3" width="25.85546875" customWidth="1"/>
    <col min="4" max="4" width="25.42578125" customWidth="1"/>
    <col min="5" max="5" width="10.140625" customWidth="1"/>
    <col min="6" max="6" width="12.7109375" customWidth="1"/>
    <col min="7" max="7" width="26.5703125" customWidth="1"/>
    <col min="8" max="8" width="24.85546875" customWidth="1"/>
    <col min="9" max="9" width="22.28515625" customWidth="1"/>
    <col min="11" max="11" width="12.7109375" customWidth="1"/>
    <col min="12" max="12" width="23" customWidth="1"/>
    <col min="13" max="13" width="12.7109375" customWidth="1"/>
  </cols>
  <sheetData>
    <row r="1" spans="1:13" ht="29.25" customHeight="1" x14ac:dyDescent="0.25">
      <c r="A1" s="554" t="s">
        <v>183</v>
      </c>
      <c r="B1" s="554"/>
      <c r="C1" s="554"/>
      <c r="D1" s="554"/>
      <c r="E1" s="554"/>
      <c r="F1" s="554"/>
      <c r="G1" s="554"/>
      <c r="H1" s="554"/>
      <c r="I1" s="554"/>
      <c r="J1" s="554"/>
      <c r="K1" s="554"/>
      <c r="L1" s="554"/>
      <c r="M1" s="554"/>
    </row>
    <row r="2" spans="1:13" ht="22.5" customHeight="1" x14ac:dyDescent="0.25">
      <c r="A2" s="89" t="s">
        <v>8071</v>
      </c>
      <c r="B2" s="555"/>
      <c r="C2" s="555"/>
      <c r="D2" s="555"/>
      <c r="E2" s="555"/>
      <c r="F2" s="555"/>
      <c r="G2" s="555"/>
      <c r="H2" s="555"/>
      <c r="I2" s="555"/>
      <c r="J2" s="555"/>
      <c r="K2" s="555"/>
      <c r="L2" s="555"/>
      <c r="M2" s="555"/>
    </row>
    <row r="3" spans="1:13" s="23" customFormat="1" ht="28.35" customHeight="1" x14ac:dyDescent="0.25">
      <c r="A3" s="90" t="s">
        <v>36</v>
      </c>
      <c r="B3" s="556">
        <v>2021</v>
      </c>
      <c r="C3" s="557"/>
      <c r="D3" s="557"/>
      <c r="E3" s="557"/>
      <c r="F3" s="558"/>
      <c r="G3" s="556" t="s">
        <v>37</v>
      </c>
      <c r="H3" s="557"/>
      <c r="I3" s="557"/>
      <c r="J3" s="557"/>
      <c r="K3" s="558"/>
      <c r="L3" s="548" t="s">
        <v>38</v>
      </c>
      <c r="M3" s="548"/>
    </row>
    <row r="4" spans="1:13" s="23" customFormat="1" ht="48.75" customHeight="1" x14ac:dyDescent="0.25">
      <c r="A4" s="84" t="s">
        <v>39</v>
      </c>
      <c r="B4" s="91" t="s">
        <v>40</v>
      </c>
      <c r="C4" s="91" t="s">
        <v>41</v>
      </c>
      <c r="D4" s="91" t="s">
        <v>42</v>
      </c>
      <c r="E4" s="91" t="s">
        <v>31</v>
      </c>
      <c r="F4" s="92" t="s">
        <v>169</v>
      </c>
      <c r="G4" s="91" t="s">
        <v>40</v>
      </c>
      <c r="H4" s="91" t="s">
        <v>41</v>
      </c>
      <c r="I4" s="91" t="s">
        <v>42</v>
      </c>
      <c r="J4" s="91" t="s">
        <v>31</v>
      </c>
      <c r="K4" s="92" t="s">
        <v>169</v>
      </c>
      <c r="L4" s="91" t="s">
        <v>40</v>
      </c>
      <c r="M4" s="92" t="s">
        <v>169</v>
      </c>
    </row>
    <row r="5" spans="1:13" s="1" customFormat="1" x14ac:dyDescent="0.25">
      <c r="A5" s="332" t="s">
        <v>8032</v>
      </c>
      <c r="B5" s="333">
        <v>66768978</v>
      </c>
      <c r="C5" s="334">
        <v>67884376</v>
      </c>
      <c r="D5" s="335">
        <v>66606615.759999998</v>
      </c>
      <c r="E5" s="336">
        <f>D5/C5</f>
        <v>0.9811774031774263</v>
      </c>
      <c r="F5" s="337"/>
      <c r="G5" s="335">
        <v>25464602</v>
      </c>
      <c r="H5" s="338">
        <v>26623473</v>
      </c>
      <c r="I5" s="338">
        <v>16921079.059999999</v>
      </c>
      <c r="J5" s="336">
        <f>H5/I5</f>
        <v>1.5733909702564797</v>
      </c>
      <c r="K5" s="339"/>
      <c r="L5" s="340">
        <v>0</v>
      </c>
      <c r="M5" s="339"/>
    </row>
    <row r="6" spans="1:13" s="1" customFormat="1" x14ac:dyDescent="0.25">
      <c r="A6" s="332" t="s">
        <v>8033</v>
      </c>
      <c r="B6" s="333">
        <v>55853235</v>
      </c>
      <c r="C6" s="334">
        <v>59972973</v>
      </c>
      <c r="D6" s="335">
        <v>58591227.509999998</v>
      </c>
      <c r="E6" s="336">
        <f t="shared" ref="E6:E43" si="0">D6/C6</f>
        <v>0.97696053037090558</v>
      </c>
      <c r="F6" s="337"/>
      <c r="G6" s="335">
        <v>54773711</v>
      </c>
      <c r="H6" s="335">
        <v>57869239</v>
      </c>
      <c r="I6" s="338">
        <v>45594928.810000002</v>
      </c>
      <c r="J6" s="336">
        <f t="shared" ref="J6:J43" si="1">I6/H6</f>
        <v>0.78789577326219895</v>
      </c>
      <c r="K6" s="339"/>
      <c r="L6" s="340">
        <v>55687750</v>
      </c>
      <c r="M6" s="339"/>
    </row>
    <row r="7" spans="1:13" s="1" customFormat="1" ht="20.25" customHeight="1" x14ac:dyDescent="0.25">
      <c r="A7" s="332" t="s">
        <v>8034</v>
      </c>
      <c r="B7" s="333">
        <v>5801306</v>
      </c>
      <c r="C7" s="341">
        <v>6011985</v>
      </c>
      <c r="D7" s="333">
        <v>5953846.4900000002</v>
      </c>
      <c r="E7" s="336">
        <f t="shared" si="0"/>
        <v>0.99032956502719161</v>
      </c>
      <c r="F7" s="337"/>
      <c r="G7" s="333">
        <v>54773711</v>
      </c>
      <c r="H7" s="335">
        <v>57869239</v>
      </c>
      <c r="I7" s="342">
        <v>44754852.619999997</v>
      </c>
      <c r="J7" s="336">
        <f t="shared" si="1"/>
        <v>0.77337897289439039</v>
      </c>
      <c r="K7" s="343"/>
      <c r="L7" s="340">
        <v>8306653</v>
      </c>
      <c r="M7" s="343"/>
    </row>
    <row r="8" spans="1:13" s="1" customFormat="1" ht="21" customHeight="1" x14ac:dyDescent="0.25">
      <c r="A8" s="332" t="s">
        <v>8035</v>
      </c>
      <c r="B8" s="333">
        <v>4200219</v>
      </c>
      <c r="C8" s="344">
        <v>4123473</v>
      </c>
      <c r="D8" s="333">
        <v>4111077.74</v>
      </c>
      <c r="E8" s="336">
        <f t="shared" si="0"/>
        <v>0.99699397570931114</v>
      </c>
      <c r="F8" s="337"/>
      <c r="G8" s="333">
        <v>7858942</v>
      </c>
      <c r="H8" s="335">
        <v>7992685</v>
      </c>
      <c r="I8" s="342">
        <v>5673555.1100000003</v>
      </c>
      <c r="J8" s="336">
        <f t="shared" si="1"/>
        <v>0.70984345185629116</v>
      </c>
      <c r="K8" s="343"/>
      <c r="L8" s="340">
        <v>4616973</v>
      </c>
      <c r="M8" s="343"/>
    </row>
    <row r="9" spans="1:13" s="1" customFormat="1" ht="21" customHeight="1" x14ac:dyDescent="0.25">
      <c r="A9" s="332" t="s">
        <v>8036</v>
      </c>
      <c r="B9" s="333">
        <v>12150493</v>
      </c>
      <c r="C9" s="341">
        <v>14887091</v>
      </c>
      <c r="D9" s="333">
        <v>14803302.609999999</v>
      </c>
      <c r="E9" s="336">
        <f t="shared" si="0"/>
        <v>0.99437174193400168</v>
      </c>
      <c r="F9" s="337"/>
      <c r="G9" s="333">
        <v>4266741</v>
      </c>
      <c r="H9" s="335">
        <v>4307022</v>
      </c>
      <c r="I9" s="342">
        <v>2869412.92</v>
      </c>
      <c r="J9" s="336">
        <f t="shared" si="1"/>
        <v>0.66621738175472522</v>
      </c>
      <c r="K9" s="343"/>
      <c r="L9" s="340">
        <v>14266359</v>
      </c>
      <c r="M9" s="343"/>
    </row>
    <row r="10" spans="1:13" s="1" customFormat="1" ht="22.5" customHeight="1" x14ac:dyDescent="0.25">
      <c r="A10" s="332" t="s">
        <v>8037</v>
      </c>
      <c r="B10" s="333">
        <v>5777519</v>
      </c>
      <c r="C10" s="341">
        <v>5849849</v>
      </c>
      <c r="D10" s="333">
        <v>5766477.3499999996</v>
      </c>
      <c r="E10" s="336">
        <f t="shared" si="0"/>
        <v>0.98574806802705495</v>
      </c>
      <c r="F10" s="337"/>
      <c r="G10" s="333">
        <v>13132078</v>
      </c>
      <c r="H10" s="335">
        <v>13992256</v>
      </c>
      <c r="I10" s="342">
        <v>10687847.98</v>
      </c>
      <c r="J10" s="336">
        <f t="shared" si="1"/>
        <v>0.76384022562194409</v>
      </c>
      <c r="K10" s="343"/>
      <c r="L10" s="340">
        <v>7641317</v>
      </c>
      <c r="M10" s="343"/>
    </row>
    <row r="11" spans="1:13" s="1" customFormat="1" x14ac:dyDescent="0.25">
      <c r="A11" s="332" t="s">
        <v>8038</v>
      </c>
      <c r="B11" s="333">
        <v>2334025</v>
      </c>
      <c r="C11" s="341">
        <v>3981850</v>
      </c>
      <c r="D11" s="345">
        <v>3909053.56</v>
      </c>
      <c r="E11" s="336">
        <f t="shared" si="0"/>
        <v>0.98171793513065542</v>
      </c>
      <c r="F11" s="346"/>
      <c r="G11" s="333">
        <v>7095966</v>
      </c>
      <c r="H11" s="335">
        <v>10334130</v>
      </c>
      <c r="I11" s="342">
        <v>4783493.1500000004</v>
      </c>
      <c r="J11" s="336">
        <f t="shared" si="1"/>
        <v>0.46288300514895792</v>
      </c>
      <c r="K11" s="343"/>
      <c r="L11" s="340">
        <v>2156273</v>
      </c>
      <c r="M11" s="343"/>
    </row>
    <row r="12" spans="1:13" s="1" customFormat="1" x14ac:dyDescent="0.25">
      <c r="A12" s="332" t="s">
        <v>8039</v>
      </c>
      <c r="B12" s="333">
        <v>205350</v>
      </c>
      <c r="C12" s="341">
        <v>579524</v>
      </c>
      <c r="D12" s="333">
        <v>579394.94999999995</v>
      </c>
      <c r="E12" s="336">
        <f t="shared" si="0"/>
        <v>0.99977731724656782</v>
      </c>
      <c r="F12" s="337"/>
      <c r="G12" s="333">
        <v>4062553</v>
      </c>
      <c r="H12" s="335">
        <v>4942526</v>
      </c>
      <c r="I12" s="342">
        <v>3568339.64</v>
      </c>
      <c r="J12" s="336">
        <f t="shared" si="1"/>
        <v>0.72196679187929413</v>
      </c>
      <c r="K12" s="343"/>
      <c r="L12" s="340">
        <v>1136730</v>
      </c>
      <c r="M12" s="343"/>
    </row>
    <row r="13" spans="1:13" s="1" customFormat="1" ht="12.75" x14ac:dyDescent="0.2">
      <c r="A13" s="332" t="s">
        <v>8040</v>
      </c>
      <c r="B13" s="333">
        <v>22911131</v>
      </c>
      <c r="C13" s="341">
        <v>48134854</v>
      </c>
      <c r="D13" s="333">
        <v>43034766.270000003</v>
      </c>
      <c r="E13" s="336">
        <f t="shared" si="0"/>
        <v>0.89404584607237003</v>
      </c>
      <c r="F13" s="343"/>
      <c r="G13" s="333">
        <v>500355</v>
      </c>
      <c r="H13" s="335">
        <v>1</v>
      </c>
      <c r="I13" s="343">
        <v>0</v>
      </c>
      <c r="J13" s="336">
        <f t="shared" si="1"/>
        <v>0</v>
      </c>
      <c r="K13" s="343"/>
      <c r="L13" s="333">
        <v>82408536</v>
      </c>
      <c r="M13" s="343"/>
    </row>
    <row r="14" spans="1:13" s="1" customFormat="1" ht="12.75" x14ac:dyDescent="0.2">
      <c r="A14" s="347" t="s">
        <v>8041</v>
      </c>
      <c r="B14" s="348">
        <v>67738</v>
      </c>
      <c r="C14" s="349">
        <v>5450</v>
      </c>
      <c r="D14" s="348">
        <v>5450</v>
      </c>
      <c r="E14" s="350">
        <f t="shared" si="0"/>
        <v>1</v>
      </c>
      <c r="F14" s="351"/>
      <c r="G14" s="348">
        <v>34461797</v>
      </c>
      <c r="H14" s="335">
        <v>152031636</v>
      </c>
      <c r="I14" s="351">
        <v>54331465.469999999</v>
      </c>
      <c r="J14" s="350">
        <f t="shared" si="1"/>
        <v>0.35736947190386087</v>
      </c>
      <c r="K14" s="351"/>
      <c r="L14" s="348"/>
      <c r="M14" s="343"/>
    </row>
    <row r="15" spans="1:13" s="1" customFormat="1" ht="12.75" x14ac:dyDescent="0.2">
      <c r="A15" s="347" t="s">
        <v>8042</v>
      </c>
      <c r="B15" s="348">
        <v>30000</v>
      </c>
      <c r="C15" s="349">
        <v>30000</v>
      </c>
      <c r="D15" s="348">
        <v>29950</v>
      </c>
      <c r="E15" s="350">
        <f t="shared" si="0"/>
        <v>0.99833333333333329</v>
      </c>
      <c r="F15" s="351"/>
      <c r="G15" s="348">
        <v>545967</v>
      </c>
      <c r="H15" s="335">
        <v>688085</v>
      </c>
      <c r="I15" s="351">
        <v>358612.03</v>
      </c>
      <c r="J15" s="350">
        <f t="shared" si="1"/>
        <v>0.52117402646475364</v>
      </c>
      <c r="K15" s="351"/>
      <c r="L15" s="348"/>
      <c r="M15" s="343"/>
    </row>
    <row r="16" spans="1:13" s="1" customFormat="1" ht="12.75" x14ac:dyDescent="0.2">
      <c r="A16" s="347" t="s">
        <v>8043</v>
      </c>
      <c r="B16" s="348">
        <v>0</v>
      </c>
      <c r="C16" s="349">
        <v>45000</v>
      </c>
      <c r="D16" s="348">
        <v>44986</v>
      </c>
      <c r="E16" s="350">
        <f t="shared" si="0"/>
        <v>0.99968888888888885</v>
      </c>
      <c r="F16" s="351"/>
      <c r="G16" s="348">
        <v>249657</v>
      </c>
      <c r="H16" s="335">
        <v>677657</v>
      </c>
      <c r="I16" s="351">
        <v>284910.42</v>
      </c>
      <c r="J16" s="350">
        <f t="shared" si="1"/>
        <v>0.42043455612500125</v>
      </c>
      <c r="K16" s="351"/>
      <c r="L16" s="348"/>
      <c r="M16" s="343"/>
    </row>
    <row r="17" spans="1:13" s="24" customFormat="1" ht="22.5" customHeight="1" x14ac:dyDescent="0.2">
      <c r="A17" s="347" t="s">
        <v>8044</v>
      </c>
      <c r="B17" s="348">
        <v>566399</v>
      </c>
      <c r="C17" s="349">
        <v>561467</v>
      </c>
      <c r="D17" s="348">
        <v>500633.62</v>
      </c>
      <c r="E17" s="350">
        <f t="shared" si="0"/>
        <v>0.89165279526668528</v>
      </c>
      <c r="F17" s="351"/>
      <c r="G17" s="348">
        <v>13246803</v>
      </c>
      <c r="H17" s="335">
        <v>17521943</v>
      </c>
      <c r="I17" s="351">
        <v>9675411.6699999999</v>
      </c>
      <c r="J17" s="350">
        <f t="shared" si="1"/>
        <v>0.55218828585391466</v>
      </c>
      <c r="K17" s="351"/>
      <c r="L17" s="348">
        <v>632602</v>
      </c>
      <c r="M17" s="343"/>
    </row>
    <row r="18" spans="1:13" x14ac:dyDescent="0.25">
      <c r="A18" s="347" t="s">
        <v>8045</v>
      </c>
      <c r="B18" s="348">
        <v>69694</v>
      </c>
      <c r="C18" s="352">
        <v>69694</v>
      </c>
      <c r="D18" s="353">
        <v>69650.12</v>
      </c>
      <c r="E18" s="350">
        <f t="shared" si="0"/>
        <v>0.99937039056446741</v>
      </c>
      <c r="F18" s="354"/>
      <c r="G18" s="353">
        <v>454955</v>
      </c>
      <c r="H18" s="335">
        <v>476958</v>
      </c>
      <c r="I18" s="354">
        <v>120341</v>
      </c>
      <c r="J18" s="350">
        <f t="shared" si="1"/>
        <v>0.25230942766449038</v>
      </c>
      <c r="K18" s="354"/>
      <c r="L18" s="353">
        <v>7586335</v>
      </c>
      <c r="M18" s="355"/>
    </row>
    <row r="19" spans="1:13" x14ac:dyDescent="0.25">
      <c r="A19" s="332" t="s">
        <v>8046</v>
      </c>
      <c r="B19" s="333">
        <v>7890337</v>
      </c>
      <c r="C19" s="356">
        <v>10880694</v>
      </c>
      <c r="D19" s="357">
        <v>9303460.3900000006</v>
      </c>
      <c r="E19" s="336">
        <f t="shared" si="0"/>
        <v>0.85504292189450426</v>
      </c>
      <c r="F19" s="355"/>
      <c r="G19" s="357">
        <v>337186</v>
      </c>
      <c r="H19" s="335">
        <v>4652704</v>
      </c>
      <c r="I19" s="355">
        <v>798352.68</v>
      </c>
      <c r="J19" s="336">
        <f t="shared" si="1"/>
        <v>0.17158896847940466</v>
      </c>
      <c r="K19" s="355"/>
      <c r="L19" s="357">
        <v>245333</v>
      </c>
      <c r="M19" s="355"/>
    </row>
    <row r="20" spans="1:13" x14ac:dyDescent="0.25">
      <c r="A20" s="332" t="s">
        <v>8047</v>
      </c>
      <c r="B20" s="333">
        <v>50000</v>
      </c>
      <c r="C20" s="356">
        <v>449927</v>
      </c>
      <c r="D20" s="357">
        <v>368289.35</v>
      </c>
      <c r="E20" s="336">
        <f t="shared" si="0"/>
        <v>0.81855356535615775</v>
      </c>
      <c r="F20" s="355"/>
      <c r="G20" s="357">
        <v>0</v>
      </c>
      <c r="H20" s="335">
        <v>61855</v>
      </c>
      <c r="I20" s="355">
        <v>23093.9</v>
      </c>
      <c r="J20" s="336">
        <f t="shared" si="1"/>
        <v>0.37335542801713689</v>
      </c>
      <c r="K20" s="355"/>
      <c r="L20" s="357">
        <v>337186</v>
      </c>
      <c r="M20" s="355"/>
    </row>
    <row r="21" spans="1:13" x14ac:dyDescent="0.25">
      <c r="A21" s="332" t="s">
        <v>8048</v>
      </c>
      <c r="B21" s="333">
        <v>843538</v>
      </c>
      <c r="C21" s="356">
        <v>5704190</v>
      </c>
      <c r="D21" s="357">
        <v>4615248.25</v>
      </c>
      <c r="E21" s="336">
        <f t="shared" si="0"/>
        <v>0.80909791749573556</v>
      </c>
      <c r="F21" s="355"/>
      <c r="G21" s="357">
        <v>485828144</v>
      </c>
      <c r="H21" s="335">
        <v>554126894</v>
      </c>
      <c r="I21" s="355">
        <v>396776770.76999998</v>
      </c>
      <c r="J21" s="336">
        <f t="shared" si="1"/>
        <v>0.71603954810033088</v>
      </c>
      <c r="K21" s="355"/>
      <c r="L21" s="357">
        <v>490223587</v>
      </c>
      <c r="M21" s="355"/>
    </row>
    <row r="22" spans="1:13" x14ac:dyDescent="0.25">
      <c r="A22" s="332" t="s">
        <v>8049</v>
      </c>
      <c r="B22" s="333">
        <v>469247663</v>
      </c>
      <c r="C22" s="356">
        <v>540513673</v>
      </c>
      <c r="D22" s="357">
        <v>525561602.99000001</v>
      </c>
      <c r="E22" s="336">
        <f t="shared" si="0"/>
        <v>0.9723372955081564</v>
      </c>
      <c r="F22" s="355"/>
      <c r="G22" s="357">
        <v>4881544</v>
      </c>
      <c r="H22" s="335">
        <v>13197414</v>
      </c>
      <c r="I22" s="355">
        <v>8449240.0099999998</v>
      </c>
      <c r="J22" s="336">
        <f t="shared" si="1"/>
        <v>0.64021936494528398</v>
      </c>
      <c r="K22" s="355"/>
      <c r="L22" s="357">
        <v>3341722</v>
      </c>
      <c r="M22" s="355"/>
    </row>
    <row r="23" spans="1:13" x14ac:dyDescent="0.25">
      <c r="A23" s="332" t="s">
        <v>8050</v>
      </c>
      <c r="B23" s="333">
        <v>6027699</v>
      </c>
      <c r="C23" s="356">
        <v>8317266</v>
      </c>
      <c r="D23" s="357">
        <v>7920502.2999999998</v>
      </c>
      <c r="E23" s="336">
        <f t="shared" si="0"/>
        <v>0.95229637960358604</v>
      </c>
      <c r="F23" s="355"/>
      <c r="G23" s="357">
        <v>3481327</v>
      </c>
      <c r="H23" s="335">
        <v>7992436</v>
      </c>
      <c r="I23" s="355">
        <v>3113251.17</v>
      </c>
      <c r="J23" s="336">
        <f t="shared" si="1"/>
        <v>0.38952469184614052</v>
      </c>
      <c r="K23" s="355"/>
      <c r="L23" s="357">
        <v>1183414</v>
      </c>
      <c r="M23" s="355"/>
    </row>
    <row r="24" spans="1:13" x14ac:dyDescent="0.25">
      <c r="A24" s="332" t="s">
        <v>8051</v>
      </c>
      <c r="B24" s="333">
        <v>528526</v>
      </c>
      <c r="C24" s="356">
        <v>1343173</v>
      </c>
      <c r="D24" s="357">
        <v>726513.89</v>
      </c>
      <c r="E24" s="336">
        <f t="shared" si="0"/>
        <v>0.54089375679826801</v>
      </c>
      <c r="F24" s="355"/>
      <c r="G24" s="357">
        <v>3224246</v>
      </c>
      <c r="H24" s="335">
        <v>4036702</v>
      </c>
      <c r="I24" s="355">
        <v>2651439.75</v>
      </c>
      <c r="J24" s="336">
        <f t="shared" si="1"/>
        <v>0.65683316479641052</v>
      </c>
      <c r="K24" s="355"/>
      <c r="L24" s="357">
        <v>3276648</v>
      </c>
      <c r="M24" s="355"/>
    </row>
    <row r="25" spans="1:13" x14ac:dyDescent="0.25">
      <c r="A25" s="332" t="s">
        <v>8052</v>
      </c>
      <c r="B25" s="333">
        <v>2797737</v>
      </c>
      <c r="C25" s="356">
        <v>3672069</v>
      </c>
      <c r="D25" s="357">
        <v>3592323.28</v>
      </c>
      <c r="E25" s="336">
        <f t="shared" si="0"/>
        <v>0.97828316406908467</v>
      </c>
      <c r="F25" s="355"/>
      <c r="G25" s="357">
        <v>6655392</v>
      </c>
      <c r="H25" s="335">
        <v>13323667</v>
      </c>
      <c r="I25" s="355">
        <v>8278928.6500000004</v>
      </c>
      <c r="J25" s="336">
        <f t="shared" si="1"/>
        <v>0.62137012655750101</v>
      </c>
      <c r="K25" s="355"/>
      <c r="L25" s="357">
        <v>8552172</v>
      </c>
      <c r="M25" s="355"/>
    </row>
    <row r="26" spans="1:13" x14ac:dyDescent="0.25">
      <c r="A26" s="332" t="s">
        <v>8053</v>
      </c>
      <c r="B26" s="333">
        <v>6558489</v>
      </c>
      <c r="C26" s="356">
        <v>8139736</v>
      </c>
      <c r="D26" s="357">
        <v>8028685.3600000003</v>
      </c>
      <c r="E26" s="336">
        <f t="shared" si="0"/>
        <v>0.98635697275685608</v>
      </c>
      <c r="F26" s="355"/>
      <c r="G26" s="357">
        <v>8751595</v>
      </c>
      <c r="H26" s="335">
        <v>36035060</v>
      </c>
      <c r="I26" s="355">
        <v>20121417.5</v>
      </c>
      <c r="J26" s="336">
        <f t="shared" si="1"/>
        <v>0.55838445946808468</v>
      </c>
      <c r="K26" s="355"/>
      <c r="L26" s="357">
        <v>13358547</v>
      </c>
      <c r="M26" s="355"/>
    </row>
    <row r="27" spans="1:13" x14ac:dyDescent="0.25">
      <c r="A27" s="332" t="s">
        <v>8054</v>
      </c>
      <c r="B27" s="333">
        <v>7902719</v>
      </c>
      <c r="C27" s="356">
        <v>17088950</v>
      </c>
      <c r="D27" s="357">
        <v>14182608.529999999</v>
      </c>
      <c r="E27" s="336">
        <f t="shared" si="0"/>
        <v>0.82992861059339507</v>
      </c>
      <c r="F27" s="355"/>
      <c r="G27" s="357">
        <v>24600</v>
      </c>
      <c r="H27" s="335">
        <v>24600</v>
      </c>
      <c r="I27" s="355">
        <v>23023.39</v>
      </c>
      <c r="J27" s="336">
        <f t="shared" si="1"/>
        <v>0.93591016260162596</v>
      </c>
      <c r="K27" s="355"/>
      <c r="L27" s="357">
        <v>24600</v>
      </c>
      <c r="M27" s="355"/>
    </row>
    <row r="28" spans="1:13" x14ac:dyDescent="0.25">
      <c r="A28" s="332" t="s">
        <v>8055</v>
      </c>
      <c r="B28" s="333">
        <v>41000</v>
      </c>
      <c r="C28" s="356">
        <v>41000</v>
      </c>
      <c r="D28" s="357">
        <v>40589.97</v>
      </c>
      <c r="E28" s="336">
        <f t="shared" si="0"/>
        <v>0.98999926829268292</v>
      </c>
      <c r="F28" s="355"/>
      <c r="G28" s="357">
        <v>319400</v>
      </c>
      <c r="H28" s="335">
        <v>617230</v>
      </c>
      <c r="I28" s="355">
        <v>266502.48</v>
      </c>
      <c r="J28" s="336">
        <f t="shared" si="1"/>
        <v>0.43177175445133903</v>
      </c>
      <c r="K28" s="355"/>
      <c r="L28" s="357">
        <v>3045611</v>
      </c>
      <c r="M28" s="355"/>
    </row>
    <row r="29" spans="1:13" x14ac:dyDescent="0.25">
      <c r="A29" s="332" t="s">
        <v>8056</v>
      </c>
      <c r="B29" s="333">
        <v>24000</v>
      </c>
      <c r="C29" s="356">
        <v>27366</v>
      </c>
      <c r="D29" s="357">
        <v>27364.97</v>
      </c>
      <c r="E29" s="336">
        <f t="shared" si="0"/>
        <v>0.99996236205510491</v>
      </c>
      <c r="F29" s="355"/>
      <c r="G29" s="357">
        <v>9657087</v>
      </c>
      <c r="H29" s="335">
        <v>19119859</v>
      </c>
      <c r="I29" s="355">
        <v>12493818.57</v>
      </c>
      <c r="J29" s="336">
        <f t="shared" si="1"/>
        <v>0.65344721265988415</v>
      </c>
      <c r="K29" s="355"/>
      <c r="L29" s="357">
        <v>7512573</v>
      </c>
      <c r="M29" s="355"/>
    </row>
    <row r="30" spans="1:13" x14ac:dyDescent="0.25">
      <c r="A30" s="332" t="s">
        <v>8057</v>
      </c>
      <c r="B30" s="333">
        <v>4819242</v>
      </c>
      <c r="C30" s="356">
        <v>10317556</v>
      </c>
      <c r="D30" s="357">
        <v>9438558.2400000002</v>
      </c>
      <c r="E30" s="336">
        <f t="shared" si="0"/>
        <v>0.91480562257185716</v>
      </c>
      <c r="F30" s="355"/>
      <c r="G30" s="357">
        <v>0</v>
      </c>
      <c r="H30" s="335">
        <v>483182</v>
      </c>
      <c r="I30" s="355">
        <v>110600</v>
      </c>
      <c r="J30" s="336">
        <f t="shared" si="1"/>
        <v>0.22889925535305536</v>
      </c>
      <c r="K30" s="355"/>
      <c r="L30" s="357">
        <v>5501981</v>
      </c>
      <c r="M30" s="355"/>
    </row>
    <row r="31" spans="1:13" x14ac:dyDescent="0.25">
      <c r="A31" s="347" t="s">
        <v>8058</v>
      </c>
      <c r="B31" s="348">
        <v>0</v>
      </c>
      <c r="C31" s="352">
        <v>612044</v>
      </c>
      <c r="D31" s="353">
        <v>589136</v>
      </c>
      <c r="E31" s="350">
        <f t="shared" si="0"/>
        <v>0.96257131840194499</v>
      </c>
      <c r="F31" s="354"/>
      <c r="G31" s="353">
        <v>5800000</v>
      </c>
      <c r="H31" s="335">
        <v>2348027</v>
      </c>
      <c r="I31" s="354">
        <v>173436.96</v>
      </c>
      <c r="J31" s="350">
        <f t="shared" si="1"/>
        <v>7.3864976850777267E-2</v>
      </c>
      <c r="K31" s="354"/>
      <c r="L31" s="353">
        <f>-M34</f>
        <v>0</v>
      </c>
      <c r="M31" s="354"/>
    </row>
    <row r="32" spans="1:13" x14ac:dyDescent="0.25">
      <c r="A32" s="332" t="s">
        <v>8059</v>
      </c>
      <c r="B32" s="333">
        <v>0</v>
      </c>
      <c r="C32" s="356">
        <v>250257</v>
      </c>
      <c r="D32" s="357">
        <v>250039.38</v>
      </c>
      <c r="E32" s="336">
        <f t="shared" si="0"/>
        <v>0.99913041393447533</v>
      </c>
      <c r="F32" s="355"/>
      <c r="G32" s="357">
        <v>1706348</v>
      </c>
      <c r="H32" s="335">
        <v>1706348</v>
      </c>
      <c r="I32" s="355">
        <v>1338555.3400000001</v>
      </c>
      <c r="J32" s="336">
        <f t="shared" si="1"/>
        <v>0.78445624222022714</v>
      </c>
      <c r="K32" s="355"/>
      <c r="L32" s="357">
        <v>1702076</v>
      </c>
      <c r="M32" s="355"/>
    </row>
    <row r="33" spans="1:13" x14ac:dyDescent="0.25">
      <c r="A33" s="332" t="s">
        <v>8060</v>
      </c>
      <c r="B33" s="333">
        <v>1593209</v>
      </c>
      <c r="C33" s="356">
        <v>1575598</v>
      </c>
      <c r="D33" s="357">
        <v>1574310.54</v>
      </c>
      <c r="E33" s="336">
        <f t="shared" si="0"/>
        <v>0.99918287532733607</v>
      </c>
      <c r="F33" s="355"/>
      <c r="G33" s="357">
        <v>33529</v>
      </c>
      <c r="H33" s="335">
        <v>34965</v>
      </c>
      <c r="I33" s="355">
        <v>21608.400000000001</v>
      </c>
      <c r="J33" s="336">
        <f t="shared" si="1"/>
        <v>0.61800085800085802</v>
      </c>
      <c r="K33" s="355"/>
      <c r="L33" s="357">
        <v>33529</v>
      </c>
      <c r="M33" s="355"/>
    </row>
    <row r="34" spans="1:13" x14ac:dyDescent="0.25">
      <c r="A34" s="332" t="s">
        <v>8061</v>
      </c>
      <c r="B34" s="333">
        <v>33529</v>
      </c>
      <c r="C34" s="356">
        <v>33529</v>
      </c>
      <c r="D34" s="357">
        <v>33445.699999999997</v>
      </c>
      <c r="E34" s="336">
        <f t="shared" si="0"/>
        <v>0.99751558352470981</v>
      </c>
      <c r="F34" s="355"/>
      <c r="G34" s="357">
        <v>9546925</v>
      </c>
      <c r="H34" s="335">
        <v>12142774</v>
      </c>
      <c r="I34" s="355">
        <v>7812260.1900000004</v>
      </c>
      <c r="J34" s="336">
        <f t="shared" si="1"/>
        <v>0.64336700905410904</v>
      </c>
      <c r="K34" s="355"/>
      <c r="L34" s="357">
        <v>12353413</v>
      </c>
      <c r="M34" s="355"/>
    </row>
    <row r="35" spans="1:13" x14ac:dyDescent="0.25">
      <c r="A35" s="332" t="s">
        <v>8062</v>
      </c>
      <c r="B35" s="333">
        <v>9275684</v>
      </c>
      <c r="C35" s="356">
        <v>11199379</v>
      </c>
      <c r="D35" s="357">
        <v>11057445.369999999</v>
      </c>
      <c r="E35" s="336">
        <f t="shared" si="0"/>
        <v>0.98732665177238843</v>
      </c>
      <c r="F35" s="355"/>
      <c r="G35" s="357">
        <v>21292631</v>
      </c>
      <c r="H35" s="335">
        <v>34110354</v>
      </c>
      <c r="I35" s="355">
        <v>19671393.93</v>
      </c>
      <c r="J35" s="336">
        <f t="shared" si="1"/>
        <v>0.57669861561683</v>
      </c>
      <c r="K35" s="355"/>
      <c r="L35" s="357">
        <v>33920474</v>
      </c>
      <c r="M35" s="355"/>
    </row>
    <row r="36" spans="1:13" x14ac:dyDescent="0.25">
      <c r="A36" s="332" t="s">
        <v>8063</v>
      </c>
      <c r="B36" s="333">
        <v>8930517</v>
      </c>
      <c r="C36" s="356">
        <v>15323511</v>
      </c>
      <c r="D36" s="357">
        <v>14966688.640000001</v>
      </c>
      <c r="E36" s="336">
        <f t="shared" si="0"/>
        <v>0.97671405985221016</v>
      </c>
      <c r="F36" s="355"/>
      <c r="G36" s="357">
        <v>0</v>
      </c>
      <c r="H36" s="335">
        <v>286625</v>
      </c>
      <c r="I36" s="355">
        <v>12961.67</v>
      </c>
      <c r="J36" s="336">
        <f t="shared" si="1"/>
        <v>4.522170082860881E-2</v>
      </c>
      <c r="K36" s="355"/>
      <c r="L36" s="357">
        <v>5042831</v>
      </c>
      <c r="M36" s="355"/>
    </row>
    <row r="37" spans="1:13" x14ac:dyDescent="0.25">
      <c r="A37" s="332" t="s">
        <v>8064</v>
      </c>
      <c r="B37" s="333">
        <v>500000</v>
      </c>
      <c r="C37" s="356">
        <v>150000</v>
      </c>
      <c r="D37" s="357">
        <v>94673</v>
      </c>
      <c r="E37" s="336">
        <f t="shared" si="0"/>
        <v>0.63115333333333334</v>
      </c>
      <c r="F37" s="355"/>
      <c r="G37" s="357">
        <v>3886098</v>
      </c>
      <c r="H37" s="335">
        <v>7410997</v>
      </c>
      <c r="I37" s="355">
        <v>4532425.33</v>
      </c>
      <c r="J37" s="336">
        <f t="shared" si="1"/>
        <v>0.61158105043086641</v>
      </c>
      <c r="K37" s="355"/>
      <c r="L37" s="357">
        <v>2173613</v>
      </c>
      <c r="M37" s="355"/>
    </row>
    <row r="38" spans="1:13" x14ac:dyDescent="0.25">
      <c r="A38" s="332" t="s">
        <v>8065</v>
      </c>
      <c r="B38" s="333">
        <v>1800000</v>
      </c>
      <c r="C38" s="356">
        <v>2550000</v>
      </c>
      <c r="D38" s="357">
        <v>2549868.83</v>
      </c>
      <c r="E38" s="336">
        <f t="shared" si="0"/>
        <v>0.99994856078431371</v>
      </c>
      <c r="F38" s="355"/>
      <c r="G38" s="357">
        <v>2443967</v>
      </c>
      <c r="H38" s="335">
        <v>5705967</v>
      </c>
      <c r="I38" s="355">
        <v>4082871.1</v>
      </c>
      <c r="J38" s="336">
        <f t="shared" si="1"/>
        <v>0.71554411373216842</v>
      </c>
      <c r="K38" s="355"/>
      <c r="L38" s="357">
        <v>7776539</v>
      </c>
      <c r="M38" s="355"/>
    </row>
    <row r="39" spans="1:13" x14ac:dyDescent="0.25">
      <c r="A39" s="332" t="s">
        <v>8066</v>
      </c>
      <c r="B39" s="333">
        <v>5478344</v>
      </c>
      <c r="C39" s="356">
        <v>6916320</v>
      </c>
      <c r="D39" s="357">
        <v>6854551.4199999999</v>
      </c>
      <c r="E39" s="336">
        <f t="shared" si="0"/>
        <v>0.99106915527332451</v>
      </c>
      <c r="F39" s="343"/>
      <c r="G39" s="333">
        <v>9003894</v>
      </c>
      <c r="H39" s="335">
        <v>12245695</v>
      </c>
      <c r="I39" s="343">
        <v>10824359.18</v>
      </c>
      <c r="J39" s="336">
        <f t="shared" si="1"/>
        <v>0.88393179643948339</v>
      </c>
      <c r="K39" s="343"/>
      <c r="L39" s="333">
        <v>60482200</v>
      </c>
      <c r="M39" s="343"/>
    </row>
    <row r="40" spans="1:13" x14ac:dyDescent="0.25">
      <c r="A40" s="332" t="s">
        <v>8067</v>
      </c>
      <c r="B40" s="333">
        <v>8131075</v>
      </c>
      <c r="C40" s="358">
        <v>15038164</v>
      </c>
      <c r="D40" s="358">
        <v>13619885.119999999</v>
      </c>
      <c r="E40" s="336">
        <f t="shared" si="0"/>
        <v>0.90568802946955485</v>
      </c>
      <c r="F40" s="343"/>
      <c r="G40" s="333">
        <v>40325489</v>
      </c>
      <c r="H40" s="335">
        <v>41710166</v>
      </c>
      <c r="I40" s="343">
        <v>29539617.129999999</v>
      </c>
      <c r="J40" s="336">
        <f t="shared" si="1"/>
        <v>0.70821144969789851</v>
      </c>
      <c r="K40" s="343"/>
      <c r="L40" s="333">
        <v>472147</v>
      </c>
      <c r="M40" s="343"/>
    </row>
    <row r="41" spans="1:13" x14ac:dyDescent="0.25">
      <c r="A41" s="332" t="s">
        <v>8068</v>
      </c>
      <c r="B41" s="333">
        <v>327616</v>
      </c>
      <c r="C41" s="358">
        <v>679499</v>
      </c>
      <c r="D41" s="358">
        <v>651596.4</v>
      </c>
      <c r="E41" s="336">
        <f t="shared" si="0"/>
        <v>0.95893651057617457</v>
      </c>
      <c r="F41" s="343"/>
      <c r="G41" s="333">
        <v>13526</v>
      </c>
      <c r="H41" s="335">
        <v>13526</v>
      </c>
      <c r="I41" s="343">
        <v>1581.26</v>
      </c>
      <c r="J41" s="336">
        <f t="shared" si="1"/>
        <v>0.11690521957711075</v>
      </c>
      <c r="K41" s="343"/>
      <c r="L41" s="333">
        <f>-M41</f>
        <v>0</v>
      </c>
      <c r="M41" s="343"/>
    </row>
    <row r="42" spans="1:13" x14ac:dyDescent="0.25">
      <c r="A42" s="332" t="s">
        <v>8069</v>
      </c>
      <c r="B42" s="333">
        <v>101006683</v>
      </c>
      <c r="C42" s="358">
        <v>113732372</v>
      </c>
      <c r="D42" s="358">
        <v>111063225.08</v>
      </c>
      <c r="E42" s="336">
        <f t="shared" si="0"/>
        <v>0.97653133515935109</v>
      </c>
      <c r="F42" s="343"/>
      <c r="G42" s="333">
        <v>104775693</v>
      </c>
      <c r="H42" s="335">
        <v>122725006</v>
      </c>
      <c r="I42" s="343">
        <v>66133925.640000001</v>
      </c>
      <c r="J42" s="336">
        <f t="shared" si="1"/>
        <v>0.53887897662844686</v>
      </c>
      <c r="K42" s="343"/>
      <c r="L42" s="333">
        <v>142640600</v>
      </c>
      <c r="M42" s="343"/>
    </row>
    <row r="43" spans="1:13" x14ac:dyDescent="0.25">
      <c r="A43" s="332" t="s">
        <v>8070</v>
      </c>
      <c r="B43" s="333">
        <v>178446452</v>
      </c>
      <c r="C43" s="358">
        <v>343562280</v>
      </c>
      <c r="D43" s="358">
        <v>289806805.73000002</v>
      </c>
      <c r="E43" s="336">
        <f t="shared" si="0"/>
        <v>0.84353499380083286</v>
      </c>
      <c r="F43" s="343"/>
      <c r="G43" s="333">
        <v>150483169</v>
      </c>
      <c r="H43" s="335">
        <v>308579769</v>
      </c>
      <c r="I43" s="343">
        <v>179719606.69999999</v>
      </c>
      <c r="J43" s="336">
        <f t="shared" si="1"/>
        <v>0.58240890931511458</v>
      </c>
      <c r="K43" s="343"/>
      <c r="L43" s="333">
        <v>190191527</v>
      </c>
      <c r="M43" s="343"/>
    </row>
    <row r="44" spans="1:13" ht="18.75" x14ac:dyDescent="0.25">
      <c r="A44" s="359" t="s">
        <v>45</v>
      </c>
      <c r="B44" s="360">
        <f>SUM(B5:B43)</f>
        <v>998990146</v>
      </c>
      <c r="C44" s="361">
        <f>SUM(C5:C43)</f>
        <v>1330256139</v>
      </c>
      <c r="D44" s="361">
        <f>SUM(D5:D43)</f>
        <v>1240923850.71</v>
      </c>
      <c r="E44" s="362"/>
      <c r="F44" s="363"/>
      <c r="G44" s="360">
        <f>SUM(G6:G43)</f>
        <v>1067895026</v>
      </c>
      <c r="H44" s="360">
        <f>SUM(H6:H43)</f>
        <v>1531395199</v>
      </c>
      <c r="I44" s="360">
        <f>SUM(I6:I43)</f>
        <v>959674212.51999998</v>
      </c>
      <c r="J44" s="364"/>
      <c r="K44" s="365"/>
      <c r="L44" s="366">
        <f>SUM(L6:L43)</f>
        <v>1177831851</v>
      </c>
      <c r="M44" s="365"/>
    </row>
    <row r="45" spans="1:13" x14ac:dyDescent="0.25">
      <c r="A45" s="54" t="s">
        <v>43</v>
      </c>
      <c r="I45" s="367"/>
      <c r="L45" s="367"/>
    </row>
    <row r="46" spans="1:13" x14ac:dyDescent="0.25">
      <c r="A46" s="54" t="s">
        <v>44</v>
      </c>
      <c r="B46" s="368"/>
      <c r="C46" s="369"/>
      <c r="D46" s="369"/>
      <c r="G46" s="368"/>
      <c r="H46" s="368"/>
    </row>
  </sheetData>
  <mergeCells count="5">
    <mergeCell ref="L3:M3"/>
    <mergeCell ref="A1:M1"/>
    <mergeCell ref="B2:M2"/>
    <mergeCell ref="B3:F3"/>
    <mergeCell ref="G3:K3"/>
  </mergeCells>
  <pageMargins left="0.7" right="0.7" top="0.75" bottom="0.75" header="0.3" footer="0.3"/>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U57"/>
  <sheetViews>
    <sheetView view="pageBreakPreview" zoomScale="60" zoomScaleNormal="100" workbookViewId="0">
      <selection sqref="A1:J57"/>
    </sheetView>
  </sheetViews>
  <sheetFormatPr baseColWidth="10" defaultColWidth="11.42578125" defaultRowHeight="12" x14ac:dyDescent="0.2"/>
  <cols>
    <col min="1" max="1" width="61.85546875" style="26" customWidth="1"/>
    <col min="2" max="2" width="18.5703125" style="26" customWidth="1"/>
    <col min="3" max="3" width="14.85546875" style="26" customWidth="1"/>
    <col min="4" max="4" width="19.85546875" style="26" customWidth="1"/>
    <col min="5" max="5" width="19.140625" style="26" customWidth="1"/>
    <col min="6" max="6" width="16.7109375" style="26" customWidth="1"/>
    <col min="7" max="7" width="19.140625" style="26" customWidth="1"/>
    <col min="8" max="8" width="12.7109375" style="26" customWidth="1"/>
    <col min="9" max="9" width="18.7109375" style="26" customWidth="1"/>
    <col min="10" max="10" width="12.7109375" style="26" customWidth="1"/>
    <col min="11" max="16384" width="11.42578125" style="26"/>
  </cols>
  <sheetData>
    <row r="1" spans="1:21" s="40" customFormat="1" ht="20.25" x14ac:dyDescent="0.2">
      <c r="A1" s="559" t="s">
        <v>248</v>
      </c>
      <c r="B1" s="559"/>
      <c r="C1" s="559"/>
      <c r="D1" s="559"/>
      <c r="E1" s="559"/>
      <c r="F1" s="559"/>
      <c r="G1" s="559"/>
      <c r="H1" s="559"/>
      <c r="I1" s="559"/>
      <c r="J1" s="559"/>
    </row>
    <row r="2" spans="1:21" ht="18" x14ac:dyDescent="0.2">
      <c r="A2" s="58" t="s">
        <v>8072</v>
      </c>
      <c r="B2" s="564" t="s">
        <v>257</v>
      </c>
      <c r="C2" s="565"/>
      <c r="D2" s="565"/>
      <c r="E2" s="565"/>
      <c r="F2" s="565"/>
      <c r="G2" s="565"/>
      <c r="H2" s="565"/>
      <c r="I2" s="565"/>
      <c r="J2" s="566"/>
      <c r="K2" s="27"/>
      <c r="L2" s="27"/>
      <c r="M2" s="27"/>
      <c r="N2" s="27"/>
      <c r="O2" s="27"/>
      <c r="P2" s="27"/>
      <c r="Q2" s="27"/>
      <c r="R2" s="27"/>
      <c r="S2" s="27"/>
      <c r="T2" s="27"/>
      <c r="U2" s="27"/>
    </row>
    <row r="3" spans="1:21" x14ac:dyDescent="0.2">
      <c r="A3" s="60"/>
      <c r="B3" s="567"/>
      <c r="C3" s="568"/>
      <c r="D3" s="568"/>
      <c r="E3" s="568"/>
      <c r="F3" s="568"/>
      <c r="G3" s="568"/>
      <c r="H3" s="568"/>
      <c r="I3" s="568"/>
      <c r="J3" s="569"/>
    </row>
    <row r="4" spans="1:21" x14ac:dyDescent="0.2">
      <c r="A4" s="562" t="s">
        <v>255</v>
      </c>
      <c r="B4" s="560" t="s">
        <v>184</v>
      </c>
      <c r="C4" s="560" t="s">
        <v>111</v>
      </c>
      <c r="D4" s="560" t="s">
        <v>185</v>
      </c>
      <c r="E4" s="560" t="s">
        <v>187</v>
      </c>
      <c r="F4" s="560" t="s">
        <v>186</v>
      </c>
      <c r="G4" s="560" t="s">
        <v>188</v>
      </c>
      <c r="H4" s="560" t="s">
        <v>190</v>
      </c>
      <c r="I4" s="560" t="s">
        <v>189</v>
      </c>
      <c r="J4" s="560" t="s">
        <v>191</v>
      </c>
    </row>
    <row r="5" spans="1:21" x14ac:dyDescent="0.2">
      <c r="A5" s="563"/>
      <c r="B5" s="561"/>
      <c r="C5" s="561"/>
      <c r="D5" s="561"/>
      <c r="E5" s="561"/>
      <c r="F5" s="561"/>
      <c r="G5" s="561"/>
      <c r="H5" s="561"/>
      <c r="I5" s="561"/>
      <c r="J5" s="561"/>
    </row>
    <row r="6" spans="1:21" x14ac:dyDescent="0.2">
      <c r="A6" s="284" t="s">
        <v>6628</v>
      </c>
      <c r="B6" s="282">
        <v>6099167</v>
      </c>
      <c r="C6" s="282">
        <v>12104022</v>
      </c>
      <c r="D6" s="283">
        <v>8754726</v>
      </c>
      <c r="E6" s="283">
        <v>11157166</v>
      </c>
      <c r="F6" s="282">
        <v>9204134</v>
      </c>
      <c r="G6" s="282">
        <f t="shared" ref="G6:G53" si="0">D6-B6</f>
        <v>2655559</v>
      </c>
      <c r="H6" s="281">
        <f t="shared" ref="H6:H37" si="1">D6/B6</f>
        <v>1.4353969976555816</v>
      </c>
      <c r="I6" s="282">
        <f t="shared" ref="I6:I53" si="2">F6-D6</f>
        <v>449408</v>
      </c>
      <c r="J6" s="281">
        <f t="shared" ref="J6:J37" si="3">F6/D6</f>
        <v>1.0513331884972756</v>
      </c>
    </row>
    <row r="7" spans="1:21" ht="24" x14ac:dyDescent="0.2">
      <c r="A7" s="284" t="s">
        <v>6627</v>
      </c>
      <c r="B7" s="282">
        <v>1476511</v>
      </c>
      <c r="C7" s="282">
        <v>1160874</v>
      </c>
      <c r="D7" s="283">
        <v>1162628</v>
      </c>
      <c r="E7" s="283">
        <v>1330948</v>
      </c>
      <c r="F7" s="282">
        <v>827967</v>
      </c>
      <c r="G7" s="282">
        <f t="shared" si="0"/>
        <v>-313883</v>
      </c>
      <c r="H7" s="281">
        <f t="shared" si="1"/>
        <v>0.78741573886005589</v>
      </c>
      <c r="I7" s="282">
        <f t="shared" si="2"/>
        <v>-334661</v>
      </c>
      <c r="J7" s="281">
        <f t="shared" si="3"/>
        <v>0.7121512642048875</v>
      </c>
    </row>
    <row r="8" spans="1:21" x14ac:dyDescent="0.2">
      <c r="A8" s="284" t="s">
        <v>6626</v>
      </c>
      <c r="B8" s="282">
        <v>3054820</v>
      </c>
      <c r="C8" s="282">
        <v>3464231</v>
      </c>
      <c r="D8" s="283">
        <v>2843441</v>
      </c>
      <c r="E8" s="283">
        <v>3822939</v>
      </c>
      <c r="F8" s="282">
        <v>2952663</v>
      </c>
      <c r="G8" s="282">
        <f t="shared" si="0"/>
        <v>-211379</v>
      </c>
      <c r="H8" s="281">
        <f t="shared" si="1"/>
        <v>0.93080476100064813</v>
      </c>
      <c r="I8" s="282">
        <f t="shared" si="2"/>
        <v>109222</v>
      </c>
      <c r="J8" s="281">
        <f t="shared" si="3"/>
        <v>1.0384119100765588</v>
      </c>
    </row>
    <row r="9" spans="1:21" x14ac:dyDescent="0.2">
      <c r="A9" s="284" t="s">
        <v>6625</v>
      </c>
      <c r="B9" s="282">
        <v>3765007</v>
      </c>
      <c r="C9" s="282">
        <v>2825321</v>
      </c>
      <c r="D9" s="283">
        <v>2850047</v>
      </c>
      <c r="E9" s="283">
        <v>5908324</v>
      </c>
      <c r="F9" s="282">
        <v>2311241</v>
      </c>
      <c r="G9" s="282">
        <f t="shared" si="0"/>
        <v>-914960</v>
      </c>
      <c r="H9" s="281">
        <f t="shared" si="1"/>
        <v>0.75698318754785843</v>
      </c>
      <c r="I9" s="282">
        <f t="shared" si="2"/>
        <v>-538806</v>
      </c>
      <c r="J9" s="281">
        <f t="shared" si="3"/>
        <v>0.8109483808512632</v>
      </c>
    </row>
    <row r="10" spans="1:21" x14ac:dyDescent="0.2">
      <c r="A10" s="285" t="s">
        <v>6624</v>
      </c>
      <c r="B10" s="286">
        <v>64961</v>
      </c>
      <c r="C10" s="286">
        <v>5679</v>
      </c>
      <c r="D10" s="287">
        <v>28000</v>
      </c>
      <c r="E10" s="287">
        <v>19590</v>
      </c>
      <c r="F10" s="286">
        <v>4500</v>
      </c>
      <c r="G10" s="282">
        <f t="shared" si="0"/>
        <v>-36961</v>
      </c>
      <c r="H10" s="281">
        <f t="shared" si="1"/>
        <v>0.43102784747771739</v>
      </c>
      <c r="I10" s="282">
        <f t="shared" si="2"/>
        <v>-23500</v>
      </c>
      <c r="J10" s="281">
        <f t="shared" si="3"/>
        <v>0.16071428571428573</v>
      </c>
    </row>
    <row r="11" spans="1:21" x14ac:dyDescent="0.2">
      <c r="A11" s="284" t="s">
        <v>6623</v>
      </c>
      <c r="B11" s="282">
        <v>3312082</v>
      </c>
      <c r="C11" s="282">
        <v>3834467</v>
      </c>
      <c r="D11" s="283">
        <v>2725541</v>
      </c>
      <c r="E11" s="283">
        <v>3764240</v>
      </c>
      <c r="F11" s="282">
        <v>2217052</v>
      </c>
      <c r="G11" s="282">
        <f t="shared" si="0"/>
        <v>-586541</v>
      </c>
      <c r="H11" s="281">
        <f t="shared" si="1"/>
        <v>0.8229086719471318</v>
      </c>
      <c r="I11" s="282">
        <f t="shared" si="2"/>
        <v>-508489</v>
      </c>
      <c r="J11" s="281">
        <f t="shared" si="3"/>
        <v>0.81343557113982146</v>
      </c>
    </row>
    <row r="12" spans="1:21" x14ac:dyDescent="0.2">
      <c r="A12" s="284" t="s">
        <v>6622</v>
      </c>
      <c r="B12" s="282">
        <v>220389</v>
      </c>
      <c r="C12" s="282">
        <v>169304</v>
      </c>
      <c r="D12" s="283">
        <v>204673</v>
      </c>
      <c r="E12" s="283">
        <v>225532</v>
      </c>
      <c r="F12" s="282">
        <v>116500</v>
      </c>
      <c r="G12" s="282">
        <f t="shared" si="0"/>
        <v>-15716</v>
      </c>
      <c r="H12" s="281">
        <f t="shared" si="1"/>
        <v>0.92868972589376053</v>
      </c>
      <c r="I12" s="282">
        <f t="shared" si="2"/>
        <v>-88173</v>
      </c>
      <c r="J12" s="281">
        <f t="shared" si="3"/>
        <v>0.5692006273421506</v>
      </c>
    </row>
    <row r="13" spans="1:21" x14ac:dyDescent="0.2">
      <c r="A13" s="284" t="s">
        <v>165</v>
      </c>
      <c r="B13" s="282">
        <v>133275</v>
      </c>
      <c r="C13" s="282">
        <v>26012</v>
      </c>
      <c r="D13" s="283">
        <v>85631</v>
      </c>
      <c r="E13" s="283">
        <v>71922</v>
      </c>
      <c r="F13" s="282">
        <v>77348</v>
      </c>
      <c r="G13" s="282">
        <f t="shared" si="0"/>
        <v>-47644</v>
      </c>
      <c r="H13" s="281">
        <f t="shared" si="1"/>
        <v>0.64251359969986865</v>
      </c>
      <c r="I13" s="282">
        <f t="shared" si="2"/>
        <v>-8283</v>
      </c>
      <c r="J13" s="281">
        <f t="shared" si="3"/>
        <v>0.90327101166633583</v>
      </c>
    </row>
    <row r="14" spans="1:21" x14ac:dyDescent="0.2">
      <c r="A14" s="284" t="s">
        <v>113</v>
      </c>
      <c r="B14" s="282">
        <v>380614</v>
      </c>
      <c r="C14" s="282">
        <v>1701469</v>
      </c>
      <c r="D14" s="283">
        <v>423151</v>
      </c>
      <c r="E14" s="283">
        <v>1505798</v>
      </c>
      <c r="F14" s="282">
        <v>395418</v>
      </c>
      <c r="G14" s="282">
        <f t="shared" si="0"/>
        <v>42537</v>
      </c>
      <c r="H14" s="281">
        <f t="shared" si="1"/>
        <v>1.1117588948383401</v>
      </c>
      <c r="I14" s="282">
        <f t="shared" si="2"/>
        <v>-27733</v>
      </c>
      <c r="J14" s="281">
        <f t="shared" si="3"/>
        <v>0.93446074805447699</v>
      </c>
    </row>
    <row r="15" spans="1:21" x14ac:dyDescent="0.2">
      <c r="A15" s="284" t="s">
        <v>6621</v>
      </c>
      <c r="B15" s="282">
        <v>324578</v>
      </c>
      <c r="C15" s="282">
        <v>82684</v>
      </c>
      <c r="D15" s="283">
        <v>226564</v>
      </c>
      <c r="E15" s="283">
        <v>162364</v>
      </c>
      <c r="F15" s="282">
        <v>203088</v>
      </c>
      <c r="G15" s="282">
        <f t="shared" si="0"/>
        <v>-98014</v>
      </c>
      <c r="H15" s="281">
        <f t="shared" si="1"/>
        <v>0.698026360381788</v>
      </c>
      <c r="I15" s="282">
        <f t="shared" si="2"/>
        <v>-23476</v>
      </c>
      <c r="J15" s="281">
        <f t="shared" si="3"/>
        <v>0.89638247912289681</v>
      </c>
    </row>
    <row r="16" spans="1:21" x14ac:dyDescent="0.2">
      <c r="A16" s="284" t="s">
        <v>6620</v>
      </c>
      <c r="B16" s="282">
        <v>940245</v>
      </c>
      <c r="C16" s="282">
        <v>6059941</v>
      </c>
      <c r="D16" s="283">
        <v>530248</v>
      </c>
      <c r="E16" s="283">
        <v>4004554</v>
      </c>
      <c r="F16" s="282">
        <v>450888</v>
      </c>
      <c r="G16" s="282">
        <f t="shared" si="0"/>
        <v>-409997</v>
      </c>
      <c r="H16" s="281">
        <f t="shared" si="1"/>
        <v>0.56394663093129982</v>
      </c>
      <c r="I16" s="282">
        <f t="shared" si="2"/>
        <v>-79360</v>
      </c>
      <c r="J16" s="281">
        <f t="shared" si="3"/>
        <v>0.85033418325010179</v>
      </c>
    </row>
    <row r="17" spans="1:10" ht="24" x14ac:dyDescent="0.2">
      <c r="A17" s="284" t="s">
        <v>6619</v>
      </c>
      <c r="B17" s="282">
        <v>5982283</v>
      </c>
      <c r="C17" s="282">
        <v>16091517</v>
      </c>
      <c r="D17" s="283">
        <v>6303631</v>
      </c>
      <c r="E17" s="283">
        <v>16291748</v>
      </c>
      <c r="F17" s="282">
        <v>2211013</v>
      </c>
      <c r="G17" s="282">
        <f t="shared" si="0"/>
        <v>321348</v>
      </c>
      <c r="H17" s="281">
        <f t="shared" si="1"/>
        <v>1.0537166162149132</v>
      </c>
      <c r="I17" s="282">
        <f t="shared" si="2"/>
        <v>-4092618</v>
      </c>
      <c r="J17" s="281">
        <f t="shared" si="3"/>
        <v>0.3507522886412609</v>
      </c>
    </row>
    <row r="18" spans="1:10" x14ac:dyDescent="0.2">
      <c r="A18" s="284" t="s">
        <v>6618</v>
      </c>
      <c r="B18" s="282">
        <v>1436554</v>
      </c>
      <c r="C18" s="282">
        <v>2776448</v>
      </c>
      <c r="D18" s="283">
        <v>980116</v>
      </c>
      <c r="E18" s="283">
        <v>1231358</v>
      </c>
      <c r="F18" s="282">
        <v>1163157</v>
      </c>
      <c r="G18" s="282">
        <f t="shared" si="0"/>
        <v>-456438</v>
      </c>
      <c r="H18" s="281">
        <f t="shared" si="1"/>
        <v>0.68226881829711938</v>
      </c>
      <c r="I18" s="282">
        <f t="shared" si="2"/>
        <v>183041</v>
      </c>
      <c r="J18" s="281">
        <f t="shared" si="3"/>
        <v>1.1867544249864301</v>
      </c>
    </row>
    <row r="19" spans="1:10" x14ac:dyDescent="0.2">
      <c r="A19" s="284" t="s">
        <v>6617</v>
      </c>
      <c r="B19" s="282">
        <v>197944</v>
      </c>
      <c r="C19" s="282">
        <v>209447</v>
      </c>
      <c r="D19" s="283">
        <v>252960</v>
      </c>
      <c r="E19" s="283">
        <v>358877</v>
      </c>
      <c r="F19" s="282">
        <v>59052</v>
      </c>
      <c r="G19" s="282">
        <f t="shared" si="0"/>
        <v>55016</v>
      </c>
      <c r="H19" s="281">
        <f t="shared" si="1"/>
        <v>1.2779371943580002</v>
      </c>
      <c r="I19" s="282">
        <f t="shared" si="2"/>
        <v>-193908</v>
      </c>
      <c r="J19" s="281">
        <f t="shared" si="3"/>
        <v>0.23344402277039847</v>
      </c>
    </row>
    <row r="20" spans="1:10" x14ac:dyDescent="0.2">
      <c r="A20" s="285" t="s">
        <v>6616</v>
      </c>
      <c r="B20" s="282">
        <v>71073</v>
      </c>
      <c r="C20" s="282">
        <v>708063</v>
      </c>
      <c r="D20" s="283">
        <v>116553</v>
      </c>
      <c r="E20" s="283">
        <v>1008582</v>
      </c>
      <c r="F20" s="282">
        <v>533768</v>
      </c>
      <c r="G20" s="282">
        <f t="shared" si="0"/>
        <v>45480</v>
      </c>
      <c r="H20" s="281">
        <f t="shared" si="1"/>
        <v>1.6399054493267486</v>
      </c>
      <c r="I20" s="282">
        <f t="shared" si="2"/>
        <v>417215</v>
      </c>
      <c r="J20" s="281">
        <f t="shared" si="3"/>
        <v>4.5796161402966886</v>
      </c>
    </row>
    <row r="21" spans="1:10" x14ac:dyDescent="0.2">
      <c r="A21" s="284" t="s">
        <v>6615</v>
      </c>
      <c r="B21" s="282">
        <v>1713025</v>
      </c>
      <c r="C21" s="282">
        <v>1548141</v>
      </c>
      <c r="D21" s="283">
        <v>1835875</v>
      </c>
      <c r="E21" s="283">
        <v>1831154</v>
      </c>
      <c r="F21" s="282">
        <v>2147076</v>
      </c>
      <c r="G21" s="282">
        <f t="shared" si="0"/>
        <v>122850</v>
      </c>
      <c r="H21" s="281">
        <f t="shared" si="1"/>
        <v>1.0717152405831789</v>
      </c>
      <c r="I21" s="282">
        <f t="shared" si="2"/>
        <v>311201</v>
      </c>
      <c r="J21" s="281">
        <f t="shared" si="3"/>
        <v>1.1695109961190169</v>
      </c>
    </row>
    <row r="22" spans="1:10" x14ac:dyDescent="0.2">
      <c r="A22" s="285" t="s">
        <v>6614</v>
      </c>
      <c r="B22" s="282">
        <v>2000</v>
      </c>
      <c r="C22" s="282">
        <v>0</v>
      </c>
      <c r="D22" s="283">
        <v>381747</v>
      </c>
      <c r="E22" s="283">
        <v>17215</v>
      </c>
      <c r="F22" s="282">
        <v>2037350</v>
      </c>
      <c r="G22" s="282">
        <f t="shared" si="0"/>
        <v>379747</v>
      </c>
      <c r="H22" s="281">
        <f t="shared" si="1"/>
        <v>190.87350000000001</v>
      </c>
      <c r="I22" s="282">
        <f t="shared" si="2"/>
        <v>1655603</v>
      </c>
      <c r="J22" s="281">
        <f t="shared" si="3"/>
        <v>5.3369116194757265</v>
      </c>
    </row>
    <row r="23" spans="1:10" x14ac:dyDescent="0.2">
      <c r="A23" s="284" t="s">
        <v>6613</v>
      </c>
      <c r="B23" s="282">
        <v>4620315</v>
      </c>
      <c r="C23" s="282">
        <v>3522095</v>
      </c>
      <c r="D23" s="283">
        <v>4998486</v>
      </c>
      <c r="E23" s="283">
        <v>7449771</v>
      </c>
      <c r="F23" s="282">
        <v>4019854</v>
      </c>
      <c r="G23" s="282">
        <f t="shared" si="0"/>
        <v>378171</v>
      </c>
      <c r="H23" s="281">
        <f t="shared" si="1"/>
        <v>1.0818496141496845</v>
      </c>
      <c r="I23" s="282">
        <f t="shared" si="2"/>
        <v>-978632</v>
      </c>
      <c r="J23" s="281">
        <f t="shared" si="3"/>
        <v>0.80421431609491356</v>
      </c>
    </row>
    <row r="24" spans="1:10" x14ac:dyDescent="0.2">
      <c r="A24" s="285" t="s">
        <v>6612</v>
      </c>
      <c r="B24" s="282">
        <v>6983153</v>
      </c>
      <c r="C24" s="282">
        <v>7579614</v>
      </c>
      <c r="D24" s="283">
        <v>8045326</v>
      </c>
      <c r="E24" s="283">
        <v>8174435</v>
      </c>
      <c r="F24" s="282">
        <v>8865168</v>
      </c>
      <c r="G24" s="282">
        <f t="shared" si="0"/>
        <v>1062173</v>
      </c>
      <c r="H24" s="281">
        <f t="shared" si="1"/>
        <v>1.1521050734532094</v>
      </c>
      <c r="I24" s="282">
        <f t="shared" si="2"/>
        <v>819842</v>
      </c>
      <c r="J24" s="281">
        <f t="shared" si="3"/>
        <v>1.1019028936801318</v>
      </c>
    </row>
    <row r="25" spans="1:10" x14ac:dyDescent="0.2">
      <c r="A25" s="284" t="s">
        <v>6611</v>
      </c>
      <c r="B25" s="282">
        <v>1225344</v>
      </c>
      <c r="C25" s="282">
        <v>1280652</v>
      </c>
      <c r="D25" s="283">
        <v>1229449</v>
      </c>
      <c r="E25" s="283">
        <v>3638901</v>
      </c>
      <c r="F25" s="282">
        <v>1667396</v>
      </c>
      <c r="G25" s="282">
        <f t="shared" si="0"/>
        <v>4105</v>
      </c>
      <c r="H25" s="281">
        <f t="shared" si="1"/>
        <v>1.0033500796511021</v>
      </c>
      <c r="I25" s="282">
        <f t="shared" si="2"/>
        <v>437947</v>
      </c>
      <c r="J25" s="281">
        <f t="shared" si="3"/>
        <v>1.3562140438521646</v>
      </c>
    </row>
    <row r="26" spans="1:10" x14ac:dyDescent="0.2">
      <c r="A26" s="285" t="s">
        <v>6610</v>
      </c>
      <c r="B26" s="282">
        <v>67075</v>
      </c>
      <c r="C26" s="282">
        <v>120369</v>
      </c>
      <c r="D26" s="283">
        <v>79690</v>
      </c>
      <c r="E26" s="283">
        <v>151024</v>
      </c>
      <c r="F26" s="282">
        <v>86427</v>
      </c>
      <c r="G26" s="282">
        <f t="shared" si="0"/>
        <v>12615</v>
      </c>
      <c r="H26" s="281">
        <f t="shared" si="1"/>
        <v>1.1880730525531122</v>
      </c>
      <c r="I26" s="282">
        <f t="shared" si="2"/>
        <v>6737</v>
      </c>
      <c r="J26" s="281">
        <f t="shared" si="3"/>
        <v>1.0845400928598319</v>
      </c>
    </row>
    <row r="27" spans="1:10" ht="24" x14ac:dyDescent="0.2">
      <c r="A27" s="284" t="s">
        <v>6609</v>
      </c>
      <c r="B27" s="282">
        <v>75224</v>
      </c>
      <c r="C27" s="282">
        <v>354667</v>
      </c>
      <c r="D27" s="283">
        <v>109452</v>
      </c>
      <c r="E27" s="283">
        <v>177491</v>
      </c>
      <c r="F27" s="282">
        <v>97489</v>
      </c>
      <c r="G27" s="282">
        <f t="shared" si="0"/>
        <v>34228</v>
      </c>
      <c r="H27" s="281">
        <f t="shared" si="1"/>
        <v>1.455014357120068</v>
      </c>
      <c r="I27" s="282">
        <f t="shared" si="2"/>
        <v>-11963</v>
      </c>
      <c r="J27" s="281">
        <f t="shared" si="3"/>
        <v>0.89070094653364029</v>
      </c>
    </row>
    <row r="28" spans="1:10" x14ac:dyDescent="0.2">
      <c r="A28" s="285" t="s">
        <v>6608</v>
      </c>
      <c r="B28" s="282">
        <v>19766</v>
      </c>
      <c r="C28" s="282">
        <v>1673</v>
      </c>
      <c r="D28" s="283">
        <v>30873</v>
      </c>
      <c r="E28" s="283">
        <v>5190</v>
      </c>
      <c r="F28" s="282">
        <v>500</v>
      </c>
      <c r="G28" s="282">
        <f t="shared" si="0"/>
        <v>11107</v>
      </c>
      <c r="H28" s="281">
        <f t="shared" si="1"/>
        <v>1.5619245168471112</v>
      </c>
      <c r="I28" s="282">
        <f t="shared" si="2"/>
        <v>-30373</v>
      </c>
      <c r="J28" s="281">
        <f t="shared" si="3"/>
        <v>1.6195381077316749E-2</v>
      </c>
    </row>
    <row r="29" spans="1:10" x14ac:dyDescent="0.2">
      <c r="A29" s="284" t="s">
        <v>6607</v>
      </c>
      <c r="B29" s="282">
        <v>290291</v>
      </c>
      <c r="C29" s="282">
        <v>75313</v>
      </c>
      <c r="D29" s="283">
        <v>45681</v>
      </c>
      <c r="E29" s="283">
        <v>116651</v>
      </c>
      <c r="F29" s="282">
        <v>57221</v>
      </c>
      <c r="G29" s="282">
        <f t="shared" si="0"/>
        <v>-244610</v>
      </c>
      <c r="H29" s="281">
        <f t="shared" si="1"/>
        <v>0.15736278424064129</v>
      </c>
      <c r="I29" s="282">
        <f t="shared" si="2"/>
        <v>11540</v>
      </c>
      <c r="J29" s="281">
        <f t="shared" si="3"/>
        <v>1.2526214399859898</v>
      </c>
    </row>
    <row r="30" spans="1:10" x14ac:dyDescent="0.2">
      <c r="A30" s="285" t="s">
        <v>6606</v>
      </c>
      <c r="B30" s="282">
        <v>309815</v>
      </c>
      <c r="C30" s="282">
        <v>1240568</v>
      </c>
      <c r="D30" s="283">
        <v>373602</v>
      </c>
      <c r="E30" s="283">
        <v>2811765</v>
      </c>
      <c r="F30" s="282">
        <v>380713</v>
      </c>
      <c r="G30" s="282">
        <f t="shared" si="0"/>
        <v>63787</v>
      </c>
      <c r="H30" s="281">
        <f t="shared" si="1"/>
        <v>1.2058873844068234</v>
      </c>
      <c r="I30" s="282">
        <f t="shared" si="2"/>
        <v>7111</v>
      </c>
      <c r="J30" s="281">
        <f t="shared" si="3"/>
        <v>1.0190336240170021</v>
      </c>
    </row>
    <row r="31" spans="1:10" x14ac:dyDescent="0.2">
      <c r="A31" s="284" t="s">
        <v>6605</v>
      </c>
      <c r="B31" s="282">
        <v>0</v>
      </c>
      <c r="C31" s="282">
        <v>0</v>
      </c>
      <c r="D31" s="283">
        <v>8196395</v>
      </c>
      <c r="E31" s="283">
        <v>8196395</v>
      </c>
      <c r="F31" s="282">
        <v>3000</v>
      </c>
      <c r="G31" s="282">
        <f t="shared" si="0"/>
        <v>8196395</v>
      </c>
      <c r="H31" s="281" t="e">
        <f t="shared" si="1"/>
        <v>#DIV/0!</v>
      </c>
      <c r="I31" s="282">
        <f t="shared" si="2"/>
        <v>-8193395</v>
      </c>
      <c r="J31" s="281">
        <f t="shared" si="3"/>
        <v>3.6601457104007309E-4</v>
      </c>
    </row>
    <row r="32" spans="1:10" x14ac:dyDescent="0.2">
      <c r="A32" s="285" t="s">
        <v>6604</v>
      </c>
      <c r="B32" s="282">
        <v>0</v>
      </c>
      <c r="C32" s="282">
        <v>0</v>
      </c>
      <c r="D32" s="283">
        <v>260000</v>
      </c>
      <c r="E32" s="283">
        <v>86809</v>
      </c>
      <c r="F32" s="282">
        <v>133000</v>
      </c>
      <c r="G32" s="282">
        <f t="shared" si="0"/>
        <v>260000</v>
      </c>
      <c r="H32" s="281" t="e">
        <f t="shared" si="1"/>
        <v>#DIV/0!</v>
      </c>
      <c r="I32" s="282">
        <f t="shared" si="2"/>
        <v>-127000</v>
      </c>
      <c r="J32" s="281">
        <f t="shared" si="3"/>
        <v>0.5115384615384615</v>
      </c>
    </row>
    <row r="33" spans="1:10" x14ac:dyDescent="0.2">
      <c r="A33" s="284" t="s">
        <v>6603</v>
      </c>
      <c r="B33" s="282">
        <v>119800</v>
      </c>
      <c r="C33" s="282">
        <v>1151317</v>
      </c>
      <c r="D33" s="283">
        <v>185509</v>
      </c>
      <c r="E33" s="283">
        <v>737454</v>
      </c>
      <c r="F33" s="282">
        <v>191664</v>
      </c>
      <c r="G33" s="282">
        <f t="shared" si="0"/>
        <v>65709</v>
      </c>
      <c r="H33" s="281">
        <f t="shared" si="1"/>
        <v>1.5484891485809682</v>
      </c>
      <c r="I33" s="282">
        <f t="shared" si="2"/>
        <v>6155</v>
      </c>
      <c r="J33" s="281">
        <f t="shared" si="3"/>
        <v>1.0331789832299241</v>
      </c>
    </row>
    <row r="34" spans="1:10" x14ac:dyDescent="0.2">
      <c r="A34" s="285" t="s">
        <v>6602</v>
      </c>
      <c r="B34" s="282">
        <v>1000</v>
      </c>
      <c r="C34" s="282">
        <v>800</v>
      </c>
      <c r="D34" s="283">
        <v>0</v>
      </c>
      <c r="E34" s="283">
        <v>2250</v>
      </c>
      <c r="F34" s="282"/>
      <c r="G34" s="282">
        <f t="shared" si="0"/>
        <v>-1000</v>
      </c>
      <c r="H34" s="281">
        <f t="shared" si="1"/>
        <v>0</v>
      </c>
      <c r="I34" s="282">
        <f t="shared" si="2"/>
        <v>0</v>
      </c>
      <c r="J34" s="281" t="e">
        <f t="shared" si="3"/>
        <v>#DIV/0!</v>
      </c>
    </row>
    <row r="35" spans="1:10" x14ac:dyDescent="0.2">
      <c r="A35" s="284" t="s">
        <v>6601</v>
      </c>
      <c r="B35" s="282">
        <v>33723</v>
      </c>
      <c r="C35" s="282">
        <v>621795</v>
      </c>
      <c r="D35" s="283">
        <v>62581</v>
      </c>
      <c r="E35" s="283">
        <v>650452</v>
      </c>
      <c r="F35" s="282">
        <v>229189</v>
      </c>
      <c r="G35" s="282">
        <f t="shared" si="0"/>
        <v>28858</v>
      </c>
      <c r="H35" s="281">
        <f t="shared" si="1"/>
        <v>1.8557364410046555</v>
      </c>
      <c r="I35" s="282">
        <f t="shared" si="2"/>
        <v>166608</v>
      </c>
      <c r="J35" s="281">
        <f t="shared" si="3"/>
        <v>3.6622776881162014</v>
      </c>
    </row>
    <row r="36" spans="1:10" x14ac:dyDescent="0.2">
      <c r="A36" s="285" t="s">
        <v>6600</v>
      </c>
      <c r="B36" s="282">
        <v>7500</v>
      </c>
      <c r="C36" s="282">
        <v>5629</v>
      </c>
      <c r="D36" s="283">
        <v>8274</v>
      </c>
      <c r="E36" s="283">
        <v>9803</v>
      </c>
      <c r="F36" s="282">
        <v>774</v>
      </c>
      <c r="G36" s="282">
        <f t="shared" si="0"/>
        <v>774</v>
      </c>
      <c r="H36" s="281">
        <f t="shared" si="1"/>
        <v>1.1032</v>
      </c>
      <c r="I36" s="282">
        <f t="shared" si="2"/>
        <v>-7500</v>
      </c>
      <c r="J36" s="281">
        <f t="shared" si="3"/>
        <v>9.3546047860768672E-2</v>
      </c>
    </row>
    <row r="37" spans="1:10" x14ac:dyDescent="0.2">
      <c r="A37" s="284" t="s">
        <v>6599</v>
      </c>
      <c r="B37" s="282">
        <v>912606</v>
      </c>
      <c r="C37" s="282">
        <v>1623709</v>
      </c>
      <c r="D37" s="283">
        <v>1266117</v>
      </c>
      <c r="E37" s="283">
        <v>1832272</v>
      </c>
      <c r="F37" s="282">
        <v>974258</v>
      </c>
      <c r="G37" s="282">
        <f t="shared" si="0"/>
        <v>353511</v>
      </c>
      <c r="H37" s="281">
        <f t="shared" si="1"/>
        <v>1.3873643171313799</v>
      </c>
      <c r="I37" s="282">
        <f t="shared" si="2"/>
        <v>-291859</v>
      </c>
      <c r="J37" s="281">
        <f t="shared" si="3"/>
        <v>0.76948496860874627</v>
      </c>
    </row>
    <row r="38" spans="1:10" x14ac:dyDescent="0.2">
      <c r="A38" s="285" t="s">
        <v>6598</v>
      </c>
      <c r="B38" s="282">
        <v>33320</v>
      </c>
      <c r="C38" s="282">
        <v>1335</v>
      </c>
      <c r="D38" s="283">
        <v>22980</v>
      </c>
      <c r="E38" s="283">
        <v>15075</v>
      </c>
      <c r="F38" s="282">
        <v>1000</v>
      </c>
      <c r="G38" s="282">
        <f t="shared" si="0"/>
        <v>-10340</v>
      </c>
      <c r="H38" s="281">
        <f t="shared" ref="H38:H54" si="4">D38/B38</f>
        <v>0.68967587034813926</v>
      </c>
      <c r="I38" s="282">
        <f t="shared" si="2"/>
        <v>-21980</v>
      </c>
      <c r="J38" s="281">
        <f t="shared" ref="J38:J54" si="5">F38/D38</f>
        <v>4.3516100957354219E-2</v>
      </c>
    </row>
    <row r="39" spans="1:10" x14ac:dyDescent="0.2">
      <c r="A39" s="284" t="s">
        <v>6597</v>
      </c>
      <c r="B39" s="282">
        <v>0</v>
      </c>
      <c r="C39" s="282">
        <v>37405</v>
      </c>
      <c r="D39" s="283">
        <v>500</v>
      </c>
      <c r="E39" s="283">
        <v>25286</v>
      </c>
      <c r="F39" s="282"/>
      <c r="G39" s="282">
        <f t="shared" si="0"/>
        <v>500</v>
      </c>
      <c r="H39" s="281" t="e">
        <f t="shared" si="4"/>
        <v>#DIV/0!</v>
      </c>
      <c r="I39" s="282">
        <f t="shared" si="2"/>
        <v>-500</v>
      </c>
      <c r="J39" s="281">
        <f t="shared" si="5"/>
        <v>0</v>
      </c>
    </row>
    <row r="40" spans="1:10" x14ac:dyDescent="0.2">
      <c r="A40" s="285" t="s">
        <v>114</v>
      </c>
      <c r="B40" s="282">
        <v>204011</v>
      </c>
      <c r="C40" s="282">
        <v>278577</v>
      </c>
      <c r="D40" s="283">
        <v>258044</v>
      </c>
      <c r="E40" s="283">
        <v>565844</v>
      </c>
      <c r="F40" s="282">
        <v>187725</v>
      </c>
      <c r="G40" s="282">
        <f t="shared" si="0"/>
        <v>54033</v>
      </c>
      <c r="H40" s="281">
        <f t="shared" si="4"/>
        <v>1.2648533657498859</v>
      </c>
      <c r="I40" s="282">
        <f t="shared" si="2"/>
        <v>-70319</v>
      </c>
      <c r="J40" s="281">
        <f t="shared" si="5"/>
        <v>0.7274922106307451</v>
      </c>
    </row>
    <row r="41" spans="1:10" x14ac:dyDescent="0.2">
      <c r="A41" s="284" t="s">
        <v>6596</v>
      </c>
      <c r="B41" s="282">
        <v>3000</v>
      </c>
      <c r="C41" s="282">
        <v>280244</v>
      </c>
      <c r="D41" s="283">
        <v>5500</v>
      </c>
      <c r="E41" s="283">
        <v>137535</v>
      </c>
      <c r="F41" s="282">
        <v>3500</v>
      </c>
      <c r="G41" s="282">
        <f t="shared" si="0"/>
        <v>2500</v>
      </c>
      <c r="H41" s="281">
        <f t="shared" si="4"/>
        <v>1.8333333333333333</v>
      </c>
      <c r="I41" s="282">
        <f t="shared" si="2"/>
        <v>-2000</v>
      </c>
      <c r="J41" s="281">
        <f t="shared" si="5"/>
        <v>0.63636363636363635</v>
      </c>
    </row>
    <row r="42" spans="1:10" ht="24" x14ac:dyDescent="0.2">
      <c r="A42" s="285" t="s">
        <v>6595</v>
      </c>
      <c r="B42" s="282">
        <v>5600</v>
      </c>
      <c r="C42" s="282">
        <v>173709</v>
      </c>
      <c r="D42" s="283">
        <v>551098</v>
      </c>
      <c r="E42" s="283">
        <v>379221</v>
      </c>
      <c r="F42" s="282">
        <v>2500000</v>
      </c>
      <c r="G42" s="282">
        <f t="shared" si="0"/>
        <v>545498</v>
      </c>
      <c r="H42" s="281">
        <f t="shared" si="4"/>
        <v>98.410357142857137</v>
      </c>
      <c r="I42" s="282">
        <f t="shared" si="2"/>
        <v>1948902</v>
      </c>
      <c r="J42" s="281">
        <f t="shared" si="5"/>
        <v>4.5363982449582467</v>
      </c>
    </row>
    <row r="43" spans="1:10" ht="24" x14ac:dyDescent="0.2">
      <c r="A43" s="284" t="s">
        <v>6594</v>
      </c>
      <c r="B43" s="282">
        <v>48900</v>
      </c>
      <c r="C43" s="282">
        <v>8266698</v>
      </c>
      <c r="D43" s="283">
        <v>2700</v>
      </c>
      <c r="E43" s="283">
        <v>1784196</v>
      </c>
      <c r="F43" s="282">
        <v>2500</v>
      </c>
      <c r="G43" s="282">
        <f t="shared" si="0"/>
        <v>-46200</v>
      </c>
      <c r="H43" s="281">
        <f t="shared" si="4"/>
        <v>5.5214723926380369E-2</v>
      </c>
      <c r="I43" s="282">
        <f t="shared" si="2"/>
        <v>-200</v>
      </c>
      <c r="J43" s="281">
        <f t="shared" si="5"/>
        <v>0.92592592592592593</v>
      </c>
    </row>
    <row r="44" spans="1:10" x14ac:dyDescent="0.2">
      <c r="A44" s="285" t="s">
        <v>265</v>
      </c>
      <c r="B44" s="282">
        <v>0</v>
      </c>
      <c r="C44" s="282">
        <v>10900</v>
      </c>
      <c r="D44" s="283">
        <v>195826</v>
      </c>
      <c r="E44" s="283">
        <v>986454</v>
      </c>
      <c r="F44" s="282">
        <v>20000</v>
      </c>
      <c r="G44" s="282">
        <f t="shared" si="0"/>
        <v>195826</v>
      </c>
      <c r="H44" s="281" t="e">
        <f t="shared" si="4"/>
        <v>#DIV/0!</v>
      </c>
      <c r="I44" s="282">
        <f t="shared" si="2"/>
        <v>-175826</v>
      </c>
      <c r="J44" s="281">
        <f t="shared" si="5"/>
        <v>0.10213148407259506</v>
      </c>
    </row>
    <row r="45" spans="1:10" x14ac:dyDescent="0.2">
      <c r="A45" s="284" t="s">
        <v>6593</v>
      </c>
      <c r="B45" s="282">
        <v>39150</v>
      </c>
      <c r="C45" s="282">
        <v>70878</v>
      </c>
      <c r="D45" s="283">
        <v>231595</v>
      </c>
      <c r="E45" s="283">
        <v>268641</v>
      </c>
      <c r="F45" s="282">
        <v>10316</v>
      </c>
      <c r="G45" s="282">
        <f t="shared" si="0"/>
        <v>192445</v>
      </c>
      <c r="H45" s="281">
        <f t="shared" si="4"/>
        <v>5.915581098339719</v>
      </c>
      <c r="I45" s="282">
        <f t="shared" si="2"/>
        <v>-221279</v>
      </c>
      <c r="J45" s="281">
        <f t="shared" si="5"/>
        <v>4.4543275977460654E-2</v>
      </c>
    </row>
    <row r="46" spans="1:10" x14ac:dyDescent="0.2">
      <c r="A46" s="285" t="s">
        <v>6592</v>
      </c>
      <c r="B46" s="282">
        <v>1314450</v>
      </c>
      <c r="C46" s="282">
        <v>2722659</v>
      </c>
      <c r="D46" s="283">
        <v>975206</v>
      </c>
      <c r="E46" s="283">
        <v>2633308</v>
      </c>
      <c r="F46" s="282">
        <v>737749</v>
      </c>
      <c r="G46" s="282">
        <f t="shared" si="0"/>
        <v>-339244</v>
      </c>
      <c r="H46" s="281">
        <f t="shared" si="4"/>
        <v>0.74191182623911145</v>
      </c>
      <c r="I46" s="282">
        <f t="shared" si="2"/>
        <v>-237457</v>
      </c>
      <c r="J46" s="281">
        <f t="shared" si="5"/>
        <v>0.75650580492736919</v>
      </c>
    </row>
    <row r="47" spans="1:10" x14ac:dyDescent="0.2">
      <c r="A47" s="284" t="s">
        <v>6591</v>
      </c>
      <c r="B47" s="282">
        <v>15000</v>
      </c>
      <c r="C47" s="282">
        <v>0</v>
      </c>
      <c r="D47" s="283">
        <v>1200</v>
      </c>
      <c r="E47" s="283">
        <v>154584</v>
      </c>
      <c r="F47" s="282">
        <v>1200</v>
      </c>
      <c r="G47" s="282">
        <f t="shared" si="0"/>
        <v>-13800</v>
      </c>
      <c r="H47" s="281">
        <f t="shared" si="4"/>
        <v>0.08</v>
      </c>
      <c r="I47" s="282">
        <f t="shared" si="2"/>
        <v>0</v>
      </c>
      <c r="J47" s="281">
        <f t="shared" si="5"/>
        <v>1</v>
      </c>
    </row>
    <row r="48" spans="1:10" x14ac:dyDescent="0.2">
      <c r="A48" s="285" t="s">
        <v>6590</v>
      </c>
      <c r="B48" s="282">
        <v>154291</v>
      </c>
      <c r="C48" s="282">
        <v>219377</v>
      </c>
      <c r="D48" s="283">
        <v>147451</v>
      </c>
      <c r="E48" s="283">
        <v>503046</v>
      </c>
      <c r="F48" s="282">
        <v>172549</v>
      </c>
      <c r="G48" s="282">
        <f t="shared" si="0"/>
        <v>-6840</v>
      </c>
      <c r="H48" s="281">
        <f t="shared" si="4"/>
        <v>0.9556681854417951</v>
      </c>
      <c r="I48" s="282">
        <f t="shared" si="2"/>
        <v>25098</v>
      </c>
      <c r="J48" s="281">
        <f t="shared" si="5"/>
        <v>1.1702124773653622</v>
      </c>
    </row>
    <row r="49" spans="1:10" x14ac:dyDescent="0.2">
      <c r="A49" s="284" t="s">
        <v>6589</v>
      </c>
      <c r="B49" s="282">
        <v>8285355</v>
      </c>
      <c r="C49" s="282">
        <v>19259416</v>
      </c>
      <c r="D49" s="283">
        <v>13437310</v>
      </c>
      <c r="E49" s="283">
        <v>19821690</v>
      </c>
      <c r="F49" s="282">
        <v>4632593</v>
      </c>
      <c r="G49" s="282">
        <f t="shared" si="0"/>
        <v>5151955</v>
      </c>
      <c r="H49" s="281">
        <f t="shared" si="4"/>
        <v>1.6218146355829051</v>
      </c>
      <c r="I49" s="282">
        <f t="shared" si="2"/>
        <v>-8804717</v>
      </c>
      <c r="J49" s="281">
        <f t="shared" si="5"/>
        <v>0.34475598166597332</v>
      </c>
    </row>
    <row r="50" spans="1:10" ht="24" x14ac:dyDescent="0.2">
      <c r="A50" s="285" t="s">
        <v>6588</v>
      </c>
      <c r="B50" s="282">
        <v>283500</v>
      </c>
      <c r="C50" s="282">
        <v>247830</v>
      </c>
      <c r="D50" s="283">
        <v>183928</v>
      </c>
      <c r="E50" s="283">
        <v>187843</v>
      </c>
      <c r="F50" s="282">
        <v>70861</v>
      </c>
      <c r="G50" s="282">
        <f t="shared" si="0"/>
        <v>-99572</v>
      </c>
      <c r="H50" s="281">
        <f t="shared" si="4"/>
        <v>0.64877601410934749</v>
      </c>
      <c r="I50" s="282">
        <f t="shared" si="2"/>
        <v>-113067</v>
      </c>
      <c r="J50" s="281">
        <f t="shared" si="5"/>
        <v>0.38526488625984079</v>
      </c>
    </row>
    <row r="51" spans="1:10" ht="24" x14ac:dyDescent="0.2">
      <c r="A51" s="284" t="s">
        <v>6587</v>
      </c>
      <c r="B51" s="282">
        <v>0</v>
      </c>
      <c r="C51" s="282">
        <v>0</v>
      </c>
      <c r="D51" s="283">
        <v>0</v>
      </c>
      <c r="E51" s="283">
        <v>491093</v>
      </c>
      <c r="F51" s="282">
        <v>5000</v>
      </c>
      <c r="G51" s="282">
        <f t="shared" si="0"/>
        <v>0</v>
      </c>
      <c r="H51" s="281" t="e">
        <f t="shared" si="4"/>
        <v>#DIV/0!</v>
      </c>
      <c r="I51" s="282">
        <f t="shared" si="2"/>
        <v>5000</v>
      </c>
      <c r="J51" s="281" t="e">
        <f t="shared" si="5"/>
        <v>#DIV/0!</v>
      </c>
    </row>
    <row r="52" spans="1:10" x14ac:dyDescent="0.2">
      <c r="A52" s="285" t="s">
        <v>112</v>
      </c>
      <c r="B52" s="282">
        <v>52839332</v>
      </c>
      <c r="C52" s="282">
        <v>106987533</v>
      </c>
      <c r="D52" s="283">
        <v>61951722</v>
      </c>
      <c r="E52" s="283">
        <v>107631132</v>
      </c>
      <c r="F52" s="282">
        <v>38289542</v>
      </c>
      <c r="G52" s="282">
        <f t="shared" si="0"/>
        <v>9112390</v>
      </c>
      <c r="H52" s="281">
        <f t="shared" si="4"/>
        <v>1.1724546782688321</v>
      </c>
      <c r="I52" s="282">
        <f t="shared" si="2"/>
        <v>-23662180</v>
      </c>
      <c r="J52" s="281">
        <f t="shared" si="5"/>
        <v>0.61805452316563536</v>
      </c>
    </row>
    <row r="53" spans="1:10" x14ac:dyDescent="0.2">
      <c r="A53" s="284" t="s">
        <v>6586</v>
      </c>
      <c r="B53" s="282">
        <v>819368</v>
      </c>
      <c r="C53" s="282">
        <v>10408104</v>
      </c>
      <c r="D53" s="283">
        <v>3865968</v>
      </c>
      <c r="E53" s="283">
        <v>14692104</v>
      </c>
      <c r="F53" s="282">
        <v>4143400</v>
      </c>
      <c r="G53" s="282">
        <f t="shared" si="0"/>
        <v>3046600</v>
      </c>
      <c r="H53" s="281">
        <f t="shared" si="4"/>
        <v>4.7182316126575605</v>
      </c>
      <c r="I53" s="282">
        <f t="shared" si="2"/>
        <v>277432</v>
      </c>
      <c r="J53" s="281">
        <f t="shared" si="5"/>
        <v>1.0717626219358256</v>
      </c>
    </row>
    <row r="54" spans="1:10" ht="18.75" thickBot="1" x14ac:dyDescent="0.25">
      <c r="A54" s="103" t="s">
        <v>10</v>
      </c>
      <c r="B54" s="280">
        <f t="shared" ref="B54:G54" si="6">SUM(B6:B53)</f>
        <v>107885417</v>
      </c>
      <c r="C54" s="280">
        <f t="shared" si="6"/>
        <v>219310486</v>
      </c>
      <c r="D54" s="280">
        <f t="shared" si="6"/>
        <v>136427995</v>
      </c>
      <c r="E54" s="280">
        <f t="shared" si="6"/>
        <v>237030026</v>
      </c>
      <c r="F54" s="280">
        <f t="shared" si="6"/>
        <v>94396803</v>
      </c>
      <c r="G54" s="280">
        <f t="shared" si="6"/>
        <v>28542578</v>
      </c>
      <c r="H54" s="279">
        <f t="shared" si="4"/>
        <v>1.2645638195938937</v>
      </c>
      <c r="I54" s="280">
        <f>SUM(I6:I53)</f>
        <v>-42031192</v>
      </c>
      <c r="J54" s="279">
        <f t="shared" si="5"/>
        <v>0.69191666270548069</v>
      </c>
    </row>
    <row r="55" spans="1:10" x14ac:dyDescent="0.2">
      <c r="A55" s="100" t="s">
        <v>115</v>
      </c>
      <c r="B55" s="27"/>
      <c r="C55" s="27"/>
      <c r="D55" s="27"/>
      <c r="E55" s="27"/>
      <c r="F55" s="27"/>
      <c r="G55" s="27"/>
      <c r="H55" s="27"/>
      <c r="I55" s="27"/>
    </row>
    <row r="56" spans="1:10" x14ac:dyDescent="0.2">
      <c r="A56" s="100" t="s">
        <v>256</v>
      </c>
      <c r="B56" s="42"/>
      <c r="C56" s="42"/>
      <c r="D56" s="42"/>
      <c r="E56" s="42"/>
      <c r="F56" s="42"/>
      <c r="G56" s="42"/>
      <c r="H56" s="42"/>
      <c r="I56" s="42"/>
    </row>
    <row r="57" spans="1:10" x14ac:dyDescent="0.2">
      <c r="A57" s="100" t="s">
        <v>116</v>
      </c>
      <c r="B57" s="27"/>
      <c r="C57" s="27"/>
      <c r="D57" s="27"/>
      <c r="E57" s="27"/>
      <c r="F57" s="27"/>
      <c r="G57" s="27"/>
      <c r="H57" s="27"/>
      <c r="I57" s="27"/>
    </row>
  </sheetData>
  <mergeCells count="12">
    <mergeCell ref="A1:J1"/>
    <mergeCell ref="G4:G5"/>
    <mergeCell ref="H4:H5"/>
    <mergeCell ref="I4:I5"/>
    <mergeCell ref="J4:J5"/>
    <mergeCell ref="A4:A5"/>
    <mergeCell ref="B4:B5"/>
    <mergeCell ref="C4:C5"/>
    <mergeCell ref="D4:D5"/>
    <mergeCell ref="E4:E5"/>
    <mergeCell ref="F4:F5"/>
    <mergeCell ref="B2:J3"/>
  </mergeCells>
  <pageMargins left="0.7" right="0.7" top="0.75" bottom="0.75" header="0.3" footer="0.3"/>
  <pageSetup paperSize="9" scale="4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Y4659"/>
  <sheetViews>
    <sheetView view="pageBreakPreview" topLeftCell="A4626" zoomScale="60" zoomScaleNormal="100" workbookViewId="0">
      <selection sqref="A1:J4659"/>
    </sheetView>
  </sheetViews>
  <sheetFormatPr baseColWidth="10" defaultColWidth="11.42578125" defaultRowHeight="12" x14ac:dyDescent="0.2"/>
  <cols>
    <col min="1" max="1" width="138.5703125" style="26" customWidth="1"/>
    <col min="2" max="3" width="20.28515625" style="26" customWidth="1"/>
    <col min="4" max="5" width="17.7109375" style="26" customWidth="1"/>
    <col min="6" max="6" width="34.85546875" style="26" customWidth="1"/>
    <col min="7" max="9" width="17.7109375" style="26" customWidth="1"/>
    <col min="10" max="10" width="36.42578125" style="398" customWidth="1"/>
    <col min="11" max="16384" width="11.42578125" style="26"/>
  </cols>
  <sheetData>
    <row r="1" spans="1:25" ht="20.25" x14ac:dyDescent="0.2">
      <c r="A1" s="559" t="s">
        <v>249</v>
      </c>
      <c r="B1" s="559"/>
      <c r="C1" s="559"/>
      <c r="D1" s="559"/>
      <c r="E1" s="559"/>
      <c r="F1" s="559"/>
      <c r="G1" s="559"/>
      <c r="H1" s="559"/>
      <c r="I1" s="559"/>
      <c r="J1" s="559"/>
    </row>
    <row r="2" spans="1:25" ht="20.25" x14ac:dyDescent="0.2">
      <c r="A2" s="559" t="s">
        <v>241</v>
      </c>
      <c r="B2" s="559"/>
      <c r="C2" s="559"/>
      <c r="D2" s="559"/>
      <c r="E2" s="559"/>
      <c r="F2" s="559"/>
      <c r="G2" s="559"/>
      <c r="H2" s="559"/>
      <c r="I2" s="559"/>
      <c r="J2" s="559"/>
    </row>
    <row r="3" spans="1:25" ht="20.25" x14ac:dyDescent="0.2">
      <c r="A3" s="288" t="s">
        <v>8073</v>
      </c>
      <c r="B3" s="370"/>
      <c r="C3" s="370"/>
      <c r="D3" s="370"/>
      <c r="E3" s="370"/>
      <c r="F3" s="370"/>
      <c r="G3" s="370"/>
      <c r="H3" s="370"/>
      <c r="I3" s="370"/>
      <c r="J3" s="507"/>
      <c r="K3" s="27"/>
      <c r="L3" s="27"/>
      <c r="M3" s="27"/>
      <c r="N3" s="27"/>
      <c r="O3" s="27"/>
      <c r="P3" s="27"/>
      <c r="Q3" s="27"/>
      <c r="R3" s="27"/>
      <c r="S3" s="27"/>
      <c r="T3" s="27"/>
      <c r="U3" s="27"/>
      <c r="V3" s="27"/>
      <c r="W3" s="27"/>
      <c r="X3" s="27"/>
      <c r="Y3" s="27"/>
    </row>
    <row r="4" spans="1:25" x14ac:dyDescent="0.2">
      <c r="A4" s="78"/>
      <c r="B4" s="78"/>
      <c r="C4" s="78"/>
      <c r="D4" s="78"/>
      <c r="E4" s="78"/>
      <c r="F4" s="78"/>
      <c r="G4" s="79"/>
      <c r="H4" s="60"/>
      <c r="I4" s="60"/>
      <c r="J4" s="508"/>
    </row>
    <row r="5" spans="1:25" hidden="1" x14ac:dyDescent="0.2">
      <c r="A5" s="59" t="s">
        <v>117</v>
      </c>
      <c r="B5" s="59"/>
      <c r="C5" s="59"/>
      <c r="D5" s="59"/>
      <c r="E5" s="59"/>
      <c r="F5" s="59"/>
      <c r="G5" s="59" t="s">
        <v>84</v>
      </c>
      <c r="H5" s="59" t="s">
        <v>123</v>
      </c>
      <c r="I5" s="59"/>
      <c r="J5" s="61"/>
    </row>
    <row r="6" spans="1:25" ht="36" x14ac:dyDescent="0.2">
      <c r="A6" s="80" t="s">
        <v>242</v>
      </c>
      <c r="B6" s="61" t="s">
        <v>198</v>
      </c>
      <c r="C6" s="61" t="s">
        <v>118</v>
      </c>
      <c r="D6" s="61" t="s">
        <v>199</v>
      </c>
      <c r="E6" s="61" t="s">
        <v>243</v>
      </c>
      <c r="F6" s="61" t="s">
        <v>200</v>
      </c>
      <c r="G6" s="61" t="s">
        <v>244</v>
      </c>
      <c r="H6" s="61" t="s">
        <v>119</v>
      </c>
      <c r="I6" s="61" t="s">
        <v>121</v>
      </c>
      <c r="J6" s="61" t="s">
        <v>125</v>
      </c>
      <c r="L6" s="77"/>
    </row>
    <row r="7" spans="1:25" ht="25.15" customHeight="1" x14ac:dyDescent="0.2">
      <c r="A7" s="464" t="s">
        <v>8082</v>
      </c>
      <c r="B7" s="465"/>
      <c r="C7" s="466"/>
      <c r="D7" s="467"/>
      <c r="E7" s="468">
        <f>SUM(E8:E47)</f>
        <v>1230113.8400000001</v>
      </c>
      <c r="F7" s="465"/>
      <c r="G7" s="466"/>
      <c r="H7" s="469"/>
      <c r="I7" s="469"/>
      <c r="J7" s="470"/>
    </row>
    <row r="8" spans="1:25" ht="25.15" customHeight="1" x14ac:dyDescent="0.2">
      <c r="A8" s="471" t="s">
        <v>8083</v>
      </c>
      <c r="B8" s="471" t="s">
        <v>7453</v>
      </c>
      <c r="C8" s="472"/>
      <c r="D8" s="257" t="s">
        <v>8084</v>
      </c>
      <c r="E8" s="473">
        <v>27270</v>
      </c>
      <c r="F8" s="471" t="s">
        <v>8085</v>
      </c>
      <c r="G8" s="472" t="s">
        <v>8086</v>
      </c>
      <c r="H8" s="474">
        <v>44259</v>
      </c>
      <c r="I8" s="474">
        <v>44265</v>
      </c>
      <c r="J8" s="471"/>
    </row>
    <row r="9" spans="1:25" ht="25.15" customHeight="1" x14ac:dyDescent="0.2">
      <c r="A9" s="471" t="s">
        <v>8087</v>
      </c>
      <c r="B9" s="471" t="s">
        <v>7453</v>
      </c>
      <c r="C9" s="472"/>
      <c r="D9" s="257" t="s">
        <v>8088</v>
      </c>
      <c r="E9" s="473">
        <v>33990</v>
      </c>
      <c r="F9" s="471" t="s">
        <v>8089</v>
      </c>
      <c r="G9" s="472" t="s">
        <v>8086</v>
      </c>
      <c r="H9" s="474">
        <v>44306</v>
      </c>
      <c r="I9" s="475" t="s">
        <v>8090</v>
      </c>
      <c r="J9" s="471"/>
    </row>
    <row r="10" spans="1:25" ht="25.15" customHeight="1" x14ac:dyDescent="0.2">
      <c r="A10" s="471" t="s">
        <v>8091</v>
      </c>
      <c r="B10" s="471" t="s">
        <v>7453</v>
      </c>
      <c r="C10" s="472"/>
      <c r="D10" s="257" t="s">
        <v>8092</v>
      </c>
      <c r="E10" s="473">
        <v>34500</v>
      </c>
      <c r="F10" s="471" t="s">
        <v>8093</v>
      </c>
      <c r="G10" s="472" t="s">
        <v>8086</v>
      </c>
      <c r="H10" s="474">
        <v>44309</v>
      </c>
      <c r="I10" s="474">
        <v>44316</v>
      </c>
      <c r="J10" s="471"/>
    </row>
    <row r="11" spans="1:25" ht="25.15" customHeight="1" x14ac:dyDescent="0.2">
      <c r="A11" s="471" t="s">
        <v>8094</v>
      </c>
      <c r="B11" s="471" t="s">
        <v>7488</v>
      </c>
      <c r="C11" s="472"/>
      <c r="D11" s="257" t="s">
        <v>8095</v>
      </c>
      <c r="E11" s="473">
        <v>59332.800000000003</v>
      </c>
      <c r="F11" s="471" t="s">
        <v>8096</v>
      </c>
      <c r="G11" s="472" t="s">
        <v>8086</v>
      </c>
      <c r="H11" s="474">
        <v>44316</v>
      </c>
      <c r="I11" s="474">
        <v>44321</v>
      </c>
      <c r="J11" s="471"/>
    </row>
    <row r="12" spans="1:25" ht="25.15" customHeight="1" x14ac:dyDescent="0.2">
      <c r="A12" s="471" t="s">
        <v>8097</v>
      </c>
      <c r="B12" s="471" t="s">
        <v>8098</v>
      </c>
      <c r="C12" s="472"/>
      <c r="D12" s="257" t="s">
        <v>8095</v>
      </c>
      <c r="E12" s="473">
        <v>45000</v>
      </c>
      <c r="F12" s="471" t="s">
        <v>8099</v>
      </c>
      <c r="G12" s="472" t="s">
        <v>8086</v>
      </c>
      <c r="H12" s="474">
        <v>44322</v>
      </c>
      <c r="I12" s="474">
        <v>44330</v>
      </c>
      <c r="J12" s="471"/>
    </row>
    <row r="13" spans="1:25" ht="25.15" customHeight="1" x14ac:dyDescent="0.2">
      <c r="A13" s="471" t="s">
        <v>8100</v>
      </c>
      <c r="B13" s="471" t="s">
        <v>7453</v>
      </c>
      <c r="C13" s="472"/>
      <c r="D13" s="257" t="s">
        <v>8101</v>
      </c>
      <c r="E13" s="473">
        <v>24400</v>
      </c>
      <c r="F13" s="471" t="s">
        <v>8102</v>
      </c>
      <c r="G13" s="472" t="s">
        <v>8086</v>
      </c>
      <c r="H13" s="474">
        <v>44322</v>
      </c>
      <c r="I13" s="474">
        <v>44330</v>
      </c>
      <c r="J13" s="471"/>
    </row>
    <row r="14" spans="1:25" ht="25.15" customHeight="1" x14ac:dyDescent="0.2">
      <c r="A14" s="471" t="s">
        <v>8103</v>
      </c>
      <c r="B14" s="471" t="s">
        <v>7453</v>
      </c>
      <c r="C14" s="472"/>
      <c r="D14" s="257" t="s">
        <v>8104</v>
      </c>
      <c r="E14" s="473">
        <v>23439</v>
      </c>
      <c r="F14" s="471" t="s">
        <v>8105</v>
      </c>
      <c r="G14" s="472" t="s">
        <v>8086</v>
      </c>
      <c r="H14" s="474">
        <v>44322</v>
      </c>
      <c r="I14" s="474">
        <v>44343</v>
      </c>
      <c r="J14" s="471"/>
    </row>
    <row r="15" spans="1:25" ht="25.15" customHeight="1" x14ac:dyDescent="0.2">
      <c r="A15" s="471" t="s">
        <v>8106</v>
      </c>
      <c r="B15" s="471" t="s">
        <v>8098</v>
      </c>
      <c r="C15" s="472"/>
      <c r="D15" s="257" t="s">
        <v>8107</v>
      </c>
      <c r="E15" s="473">
        <v>41402.5</v>
      </c>
      <c r="F15" s="471" t="s">
        <v>8105</v>
      </c>
      <c r="G15" s="472" t="s">
        <v>8086</v>
      </c>
      <c r="H15" s="474">
        <v>44329</v>
      </c>
      <c r="I15" s="474">
        <v>44335</v>
      </c>
      <c r="J15" s="471"/>
    </row>
    <row r="16" spans="1:25" ht="25.15" customHeight="1" x14ac:dyDescent="0.2">
      <c r="A16" s="471" t="s">
        <v>8108</v>
      </c>
      <c r="B16" s="471" t="s">
        <v>7453</v>
      </c>
      <c r="C16" s="472"/>
      <c r="D16" s="257" t="s">
        <v>8109</v>
      </c>
      <c r="E16" s="473">
        <v>19984</v>
      </c>
      <c r="F16" s="471" t="s">
        <v>8110</v>
      </c>
      <c r="G16" s="472" t="s">
        <v>8086</v>
      </c>
      <c r="H16" s="474">
        <v>44329</v>
      </c>
      <c r="I16" s="474">
        <v>44336</v>
      </c>
      <c r="J16" s="471"/>
    </row>
    <row r="17" spans="1:10" ht="25.15" customHeight="1" x14ac:dyDescent="0.2">
      <c r="A17" s="471" t="s">
        <v>8111</v>
      </c>
      <c r="B17" s="471" t="s">
        <v>7453</v>
      </c>
      <c r="C17" s="472"/>
      <c r="D17" s="257" t="s">
        <v>8112</v>
      </c>
      <c r="E17" s="473">
        <v>22815</v>
      </c>
      <c r="F17" s="471" t="s">
        <v>8113</v>
      </c>
      <c r="G17" s="472" t="s">
        <v>8086</v>
      </c>
      <c r="H17" s="474">
        <v>44343</v>
      </c>
      <c r="I17" s="474">
        <v>44350</v>
      </c>
      <c r="J17" s="471"/>
    </row>
    <row r="18" spans="1:10" ht="25.15" customHeight="1" x14ac:dyDescent="0.2">
      <c r="A18" s="471" t="s">
        <v>8114</v>
      </c>
      <c r="B18" s="471" t="s">
        <v>7558</v>
      </c>
      <c r="C18" s="472"/>
      <c r="D18" s="257" t="s">
        <v>8107</v>
      </c>
      <c r="E18" s="473">
        <v>49100</v>
      </c>
      <c r="F18" s="471" t="s">
        <v>8115</v>
      </c>
      <c r="G18" s="472" t="s">
        <v>8086</v>
      </c>
      <c r="H18" s="474">
        <v>44354</v>
      </c>
      <c r="I18" s="474" t="s">
        <v>8090</v>
      </c>
      <c r="J18" s="471"/>
    </row>
    <row r="19" spans="1:10" ht="25.15" customHeight="1" x14ac:dyDescent="0.2">
      <c r="A19" s="471" t="s">
        <v>8116</v>
      </c>
      <c r="B19" s="471" t="s">
        <v>7488</v>
      </c>
      <c r="C19" s="472"/>
      <c r="D19" s="257" t="s">
        <v>8117</v>
      </c>
      <c r="E19" s="473">
        <v>30260</v>
      </c>
      <c r="F19" s="471" t="s">
        <v>8118</v>
      </c>
      <c r="G19" s="472" t="s">
        <v>8086</v>
      </c>
      <c r="H19" s="474">
        <v>44368</v>
      </c>
      <c r="I19" s="474">
        <v>44373</v>
      </c>
      <c r="J19" s="471"/>
    </row>
    <row r="20" spans="1:10" ht="25.15" customHeight="1" x14ac:dyDescent="0.2">
      <c r="A20" s="471" t="s">
        <v>8119</v>
      </c>
      <c r="B20" s="471" t="s">
        <v>7453</v>
      </c>
      <c r="C20" s="472"/>
      <c r="D20" s="257" t="s">
        <v>8120</v>
      </c>
      <c r="E20" s="473">
        <v>31780</v>
      </c>
      <c r="F20" s="471" t="s">
        <v>8121</v>
      </c>
      <c r="G20" s="472" t="s">
        <v>8086</v>
      </c>
      <c r="H20" s="474">
        <v>44377</v>
      </c>
      <c r="I20" s="474">
        <v>44382</v>
      </c>
      <c r="J20" s="471"/>
    </row>
    <row r="21" spans="1:10" ht="25.15" customHeight="1" x14ac:dyDescent="0.2">
      <c r="A21" s="471" t="s">
        <v>8122</v>
      </c>
      <c r="B21" s="471" t="s">
        <v>8098</v>
      </c>
      <c r="C21" s="472"/>
      <c r="D21" s="257" t="s">
        <v>8117</v>
      </c>
      <c r="E21" s="473">
        <v>64107.7</v>
      </c>
      <c r="F21" s="471" t="s">
        <v>8123</v>
      </c>
      <c r="G21" s="472" t="s">
        <v>8086</v>
      </c>
      <c r="H21" s="474">
        <v>44386</v>
      </c>
      <c r="I21" s="474">
        <v>44393</v>
      </c>
      <c r="J21" s="471"/>
    </row>
    <row r="22" spans="1:10" ht="25.15" customHeight="1" x14ac:dyDescent="0.2">
      <c r="A22" s="471" t="s">
        <v>8124</v>
      </c>
      <c r="B22" s="471" t="s">
        <v>7558</v>
      </c>
      <c r="C22" s="472"/>
      <c r="D22" s="257" t="s">
        <v>8095</v>
      </c>
      <c r="E22" s="473">
        <v>82114.990000000005</v>
      </c>
      <c r="F22" s="471" t="s">
        <v>8125</v>
      </c>
      <c r="G22" s="472" t="s">
        <v>8086</v>
      </c>
      <c r="H22" s="474">
        <v>44427</v>
      </c>
      <c r="I22" s="475" t="s">
        <v>8090</v>
      </c>
      <c r="J22" s="471"/>
    </row>
    <row r="23" spans="1:10" ht="25.15" customHeight="1" x14ac:dyDescent="0.2">
      <c r="A23" s="471" t="s">
        <v>8126</v>
      </c>
      <c r="B23" s="471" t="s">
        <v>7453</v>
      </c>
      <c r="C23" s="472"/>
      <c r="D23" s="257" t="s">
        <v>8127</v>
      </c>
      <c r="E23" s="473">
        <v>21066.5</v>
      </c>
      <c r="F23" s="471" t="s">
        <v>8128</v>
      </c>
      <c r="G23" s="472" t="s">
        <v>8086</v>
      </c>
      <c r="H23" s="474">
        <v>44434</v>
      </c>
      <c r="I23" s="474">
        <v>44445</v>
      </c>
      <c r="J23" s="471"/>
    </row>
    <row r="24" spans="1:10" ht="25.15" customHeight="1" x14ac:dyDescent="0.2">
      <c r="A24" s="471" t="s">
        <v>8129</v>
      </c>
      <c r="B24" s="471" t="s">
        <v>8098</v>
      </c>
      <c r="C24" s="472"/>
      <c r="D24" s="257" t="s">
        <v>8130</v>
      </c>
      <c r="E24" s="473">
        <v>65300</v>
      </c>
      <c r="F24" s="471" t="s">
        <v>8131</v>
      </c>
      <c r="G24" s="472" t="s">
        <v>8086</v>
      </c>
      <c r="H24" s="474">
        <v>44452</v>
      </c>
      <c r="I24" s="474">
        <v>44459</v>
      </c>
      <c r="J24" s="471"/>
    </row>
    <row r="25" spans="1:10" ht="25.15" customHeight="1" x14ac:dyDescent="0.2">
      <c r="A25" s="471" t="s">
        <v>8132</v>
      </c>
      <c r="B25" s="471" t="s">
        <v>7453</v>
      </c>
      <c r="C25" s="472"/>
      <c r="D25" s="257" t="s">
        <v>8133</v>
      </c>
      <c r="E25" s="473">
        <v>19560</v>
      </c>
      <c r="F25" s="471" t="s">
        <v>8123</v>
      </c>
      <c r="G25" s="472" t="s">
        <v>8086</v>
      </c>
      <c r="H25" s="474">
        <v>44459</v>
      </c>
      <c r="I25" s="474">
        <v>44470</v>
      </c>
      <c r="J25" s="471"/>
    </row>
    <row r="26" spans="1:10" ht="25.15" customHeight="1" x14ac:dyDescent="0.2">
      <c r="A26" s="471" t="s">
        <v>8134</v>
      </c>
      <c r="B26" s="471" t="s">
        <v>7453</v>
      </c>
      <c r="C26" s="472"/>
      <c r="D26" s="257" t="s">
        <v>8135</v>
      </c>
      <c r="E26" s="473">
        <v>29806</v>
      </c>
      <c r="F26" s="471" t="s">
        <v>8136</v>
      </c>
      <c r="G26" s="472" t="s">
        <v>8086</v>
      </c>
      <c r="H26" s="474">
        <v>44468</v>
      </c>
      <c r="I26" s="474">
        <v>44444</v>
      </c>
      <c r="J26" s="471"/>
    </row>
    <row r="27" spans="1:10" ht="25.15" customHeight="1" x14ac:dyDescent="0.2">
      <c r="A27" s="471" t="s">
        <v>8137</v>
      </c>
      <c r="B27" s="471" t="s">
        <v>7453</v>
      </c>
      <c r="C27" s="472"/>
      <c r="D27" s="257" t="s">
        <v>8138</v>
      </c>
      <c r="E27" s="473">
        <v>26000</v>
      </c>
      <c r="F27" s="471" t="s">
        <v>8131</v>
      </c>
      <c r="G27" s="472" t="s">
        <v>8086</v>
      </c>
      <c r="H27" s="474">
        <v>44470</v>
      </c>
      <c r="I27" s="474">
        <v>44485</v>
      </c>
      <c r="J27" s="471"/>
    </row>
    <row r="28" spans="1:10" ht="25.15" customHeight="1" x14ac:dyDescent="0.2">
      <c r="A28" s="471" t="s">
        <v>8139</v>
      </c>
      <c r="B28" s="471" t="s">
        <v>7453</v>
      </c>
      <c r="C28" s="472"/>
      <c r="D28" s="257" t="s">
        <v>8140</v>
      </c>
      <c r="E28" s="473">
        <v>20200.54</v>
      </c>
      <c r="F28" s="471">
        <v>20100018625</v>
      </c>
      <c r="G28" s="472" t="s">
        <v>8086</v>
      </c>
      <c r="H28" s="474">
        <v>44474</v>
      </c>
      <c r="I28" s="475" t="s">
        <v>8141</v>
      </c>
      <c r="J28" s="471"/>
    </row>
    <row r="29" spans="1:10" ht="25.15" customHeight="1" x14ac:dyDescent="0.2">
      <c r="A29" s="471" t="s">
        <v>8142</v>
      </c>
      <c r="B29" s="471" t="s">
        <v>7453</v>
      </c>
      <c r="C29" s="472"/>
      <c r="D29" s="257" t="s">
        <v>8143</v>
      </c>
      <c r="E29" s="473">
        <v>22140</v>
      </c>
      <c r="F29" s="471" t="s">
        <v>8144</v>
      </c>
      <c r="G29" s="472" t="s">
        <v>8086</v>
      </c>
      <c r="H29" s="474">
        <v>44489</v>
      </c>
      <c r="I29" s="474">
        <v>44501</v>
      </c>
      <c r="J29" s="471"/>
    </row>
    <row r="30" spans="1:10" ht="25.15" customHeight="1" x14ac:dyDescent="0.2">
      <c r="A30" s="471" t="s">
        <v>8145</v>
      </c>
      <c r="B30" s="471" t="s">
        <v>7453</v>
      </c>
      <c r="C30" s="472"/>
      <c r="D30" s="257" t="s">
        <v>8146</v>
      </c>
      <c r="E30" s="473">
        <v>32485</v>
      </c>
      <c r="F30" s="471" t="s">
        <v>8123</v>
      </c>
      <c r="G30" s="472" t="s">
        <v>7761</v>
      </c>
      <c r="H30" s="474">
        <v>44509</v>
      </c>
      <c r="I30" s="474">
        <v>44521</v>
      </c>
      <c r="J30" s="471"/>
    </row>
    <row r="31" spans="1:10" ht="25.15" customHeight="1" x14ac:dyDescent="0.2">
      <c r="A31" s="471" t="s">
        <v>8147</v>
      </c>
      <c r="B31" s="471" t="s">
        <v>7453</v>
      </c>
      <c r="C31" s="472"/>
      <c r="D31" s="257" t="s">
        <v>8148</v>
      </c>
      <c r="E31" s="473">
        <v>34753.410000000003</v>
      </c>
      <c r="F31" s="471" t="s">
        <v>8115</v>
      </c>
      <c r="G31" s="472" t="s">
        <v>8086</v>
      </c>
      <c r="H31" s="474">
        <v>44518</v>
      </c>
      <c r="I31" s="475" t="s">
        <v>8090</v>
      </c>
      <c r="J31" s="471"/>
    </row>
    <row r="32" spans="1:10" ht="25.15" customHeight="1" x14ac:dyDescent="0.2">
      <c r="A32" s="471" t="s">
        <v>8149</v>
      </c>
      <c r="B32" s="471" t="s">
        <v>7453</v>
      </c>
      <c r="C32" s="472"/>
      <c r="D32" s="257" t="s">
        <v>8150</v>
      </c>
      <c r="E32" s="473">
        <v>20286</v>
      </c>
      <c r="F32" s="471" t="s">
        <v>8136</v>
      </c>
      <c r="G32" s="472" t="s">
        <v>8086</v>
      </c>
      <c r="H32" s="474">
        <v>44545</v>
      </c>
      <c r="I32" s="474">
        <v>44555</v>
      </c>
      <c r="J32" s="471"/>
    </row>
    <row r="33" spans="1:10" ht="25.15" customHeight="1" x14ac:dyDescent="0.2">
      <c r="A33" s="471" t="s">
        <v>8151</v>
      </c>
      <c r="B33" s="471" t="s">
        <v>7453</v>
      </c>
      <c r="C33" s="472"/>
      <c r="D33" s="257" t="s">
        <v>8152</v>
      </c>
      <c r="E33" s="473">
        <v>19052.900000000001</v>
      </c>
      <c r="F33" s="471" t="s">
        <v>8153</v>
      </c>
      <c r="G33" s="472" t="s">
        <v>7761</v>
      </c>
      <c r="H33" s="474">
        <v>44235</v>
      </c>
      <c r="I33" s="474" t="s">
        <v>8154</v>
      </c>
      <c r="J33" s="471"/>
    </row>
    <row r="34" spans="1:10" ht="25.15" customHeight="1" x14ac:dyDescent="0.2">
      <c r="A34" s="471" t="s">
        <v>8155</v>
      </c>
      <c r="B34" s="471" t="s">
        <v>7453</v>
      </c>
      <c r="C34" s="472"/>
      <c r="D34" s="257" t="s">
        <v>8156</v>
      </c>
      <c r="E34" s="473">
        <v>21953.9</v>
      </c>
      <c r="F34" s="471" t="s">
        <v>8153</v>
      </c>
      <c r="G34" s="472" t="s">
        <v>7761</v>
      </c>
      <c r="H34" s="474">
        <v>44235</v>
      </c>
      <c r="I34" s="474" t="s">
        <v>8154</v>
      </c>
      <c r="J34" s="471"/>
    </row>
    <row r="35" spans="1:10" ht="25.15" customHeight="1" x14ac:dyDescent="0.2">
      <c r="A35" s="471" t="s">
        <v>8157</v>
      </c>
      <c r="B35" s="471" t="s">
        <v>7453</v>
      </c>
      <c r="C35" s="472"/>
      <c r="D35" s="257" t="s">
        <v>8156</v>
      </c>
      <c r="E35" s="473">
        <v>18989.599999999999</v>
      </c>
      <c r="F35" s="471" t="s">
        <v>8153</v>
      </c>
      <c r="G35" s="472" t="s">
        <v>7761</v>
      </c>
      <c r="H35" s="474">
        <v>44294</v>
      </c>
      <c r="I35" s="474" t="s">
        <v>8154</v>
      </c>
      <c r="J35" s="471"/>
    </row>
    <row r="36" spans="1:10" ht="25.15" customHeight="1" x14ac:dyDescent="0.2">
      <c r="A36" s="471" t="s">
        <v>8158</v>
      </c>
      <c r="B36" s="471" t="s">
        <v>7453</v>
      </c>
      <c r="C36" s="472"/>
      <c r="D36" s="257" t="s">
        <v>8159</v>
      </c>
      <c r="E36" s="473">
        <v>34000</v>
      </c>
      <c r="F36" s="471" t="s">
        <v>8160</v>
      </c>
      <c r="G36" s="472" t="s">
        <v>8161</v>
      </c>
      <c r="H36" s="474">
        <v>44302</v>
      </c>
      <c r="I36" s="474" t="s">
        <v>8162</v>
      </c>
      <c r="J36" s="471"/>
    </row>
    <row r="37" spans="1:10" ht="25.15" customHeight="1" x14ac:dyDescent="0.2">
      <c r="A37" s="471" t="s">
        <v>8163</v>
      </c>
      <c r="B37" s="471" t="s">
        <v>7453</v>
      </c>
      <c r="C37" s="472"/>
      <c r="D37" s="257" t="s">
        <v>8164</v>
      </c>
      <c r="E37" s="473">
        <v>21108.799999999999</v>
      </c>
      <c r="F37" s="471" t="s">
        <v>8153</v>
      </c>
      <c r="G37" s="472" t="s">
        <v>7761</v>
      </c>
      <c r="H37" s="474">
        <v>44322</v>
      </c>
      <c r="I37" s="474" t="s">
        <v>8154</v>
      </c>
      <c r="J37" s="471"/>
    </row>
    <row r="38" spans="1:10" ht="25.15" customHeight="1" x14ac:dyDescent="0.2">
      <c r="A38" s="471" t="s">
        <v>8165</v>
      </c>
      <c r="B38" s="471" t="s">
        <v>7488</v>
      </c>
      <c r="C38" s="472"/>
      <c r="D38" s="257" t="s">
        <v>8166</v>
      </c>
      <c r="E38" s="473">
        <v>36232</v>
      </c>
      <c r="F38" s="471" t="s">
        <v>8167</v>
      </c>
      <c r="G38" s="472" t="s">
        <v>8086</v>
      </c>
      <c r="H38" s="474">
        <v>44323</v>
      </c>
      <c r="I38" s="474" t="s">
        <v>8154</v>
      </c>
      <c r="J38" s="471"/>
    </row>
    <row r="39" spans="1:10" ht="25.15" customHeight="1" x14ac:dyDescent="0.2">
      <c r="A39" s="471" t="s">
        <v>8168</v>
      </c>
      <c r="B39" s="471" t="s">
        <v>7453</v>
      </c>
      <c r="C39" s="472"/>
      <c r="D39" s="257" t="s">
        <v>8169</v>
      </c>
      <c r="E39" s="473">
        <v>23534.3</v>
      </c>
      <c r="F39" s="471" t="s">
        <v>8153</v>
      </c>
      <c r="G39" s="472" t="s">
        <v>7761</v>
      </c>
      <c r="H39" s="474">
        <v>44356</v>
      </c>
      <c r="I39" s="474" t="s">
        <v>8154</v>
      </c>
      <c r="J39" s="471"/>
    </row>
    <row r="40" spans="1:10" ht="25.15" customHeight="1" x14ac:dyDescent="0.2">
      <c r="A40" s="471" t="s">
        <v>8170</v>
      </c>
      <c r="B40" s="471" t="s">
        <v>7453</v>
      </c>
      <c r="C40" s="472"/>
      <c r="D40" s="257" t="s">
        <v>8171</v>
      </c>
      <c r="E40" s="473">
        <v>21139.9</v>
      </c>
      <c r="F40" s="471" t="s">
        <v>8153</v>
      </c>
      <c r="G40" s="472" t="s">
        <v>7761</v>
      </c>
      <c r="H40" s="474">
        <v>44385</v>
      </c>
      <c r="I40" s="474" t="s">
        <v>8154</v>
      </c>
      <c r="J40" s="471"/>
    </row>
    <row r="41" spans="1:10" ht="25.15" customHeight="1" x14ac:dyDescent="0.2">
      <c r="A41" s="471" t="s">
        <v>8172</v>
      </c>
      <c r="B41" s="471" t="s">
        <v>7453</v>
      </c>
      <c r="C41" s="472"/>
      <c r="D41" s="257" t="s">
        <v>8173</v>
      </c>
      <c r="E41" s="473">
        <v>21948.9</v>
      </c>
      <c r="F41" s="471" t="s">
        <v>8153</v>
      </c>
      <c r="G41" s="472" t="s">
        <v>7761</v>
      </c>
      <c r="H41" s="474">
        <v>44421</v>
      </c>
      <c r="I41" s="474" t="s">
        <v>8154</v>
      </c>
      <c r="J41" s="471"/>
    </row>
    <row r="42" spans="1:10" ht="25.15" customHeight="1" x14ac:dyDescent="0.2">
      <c r="A42" s="471" t="s">
        <v>8174</v>
      </c>
      <c r="B42" s="471" t="s">
        <v>7453</v>
      </c>
      <c r="C42" s="472"/>
      <c r="D42" s="257" t="s">
        <v>8175</v>
      </c>
      <c r="E42" s="473">
        <v>20000</v>
      </c>
      <c r="F42" s="471" t="s">
        <v>8153</v>
      </c>
      <c r="G42" s="472" t="s">
        <v>7761</v>
      </c>
      <c r="H42" s="474">
        <v>44441</v>
      </c>
      <c r="I42" s="474" t="s">
        <v>8154</v>
      </c>
      <c r="J42" s="471"/>
    </row>
    <row r="43" spans="1:10" ht="25.15" customHeight="1" x14ac:dyDescent="0.2">
      <c r="A43" s="471" t="s">
        <v>8176</v>
      </c>
      <c r="B43" s="471" t="s">
        <v>7453</v>
      </c>
      <c r="C43" s="472"/>
      <c r="D43" s="257" t="s">
        <v>8177</v>
      </c>
      <c r="E43" s="473">
        <v>24019</v>
      </c>
      <c r="F43" s="471" t="s">
        <v>8153</v>
      </c>
      <c r="G43" s="472" t="s">
        <v>7761</v>
      </c>
      <c r="H43" s="474">
        <v>44448</v>
      </c>
      <c r="I43" s="474" t="s">
        <v>8154</v>
      </c>
      <c r="J43" s="471"/>
    </row>
    <row r="44" spans="1:10" ht="25.15" customHeight="1" x14ac:dyDescent="0.2">
      <c r="A44" s="471" t="s">
        <v>8178</v>
      </c>
      <c r="B44" s="471" t="s">
        <v>7453</v>
      </c>
      <c r="C44" s="472"/>
      <c r="D44" s="257" t="s">
        <v>8179</v>
      </c>
      <c r="E44" s="473">
        <v>21572.2</v>
      </c>
      <c r="F44" s="471" t="s">
        <v>8153</v>
      </c>
      <c r="G44" s="472" t="s">
        <v>7761</v>
      </c>
      <c r="H44" s="474">
        <v>44481</v>
      </c>
      <c r="I44" s="474" t="s">
        <v>8154</v>
      </c>
      <c r="J44" s="471"/>
    </row>
    <row r="45" spans="1:10" ht="25.15" customHeight="1" x14ac:dyDescent="0.2">
      <c r="A45" s="471" t="s">
        <v>8180</v>
      </c>
      <c r="B45" s="471" t="s">
        <v>7453</v>
      </c>
      <c r="C45" s="472"/>
      <c r="D45" s="257" t="s">
        <v>8181</v>
      </c>
      <c r="E45" s="473">
        <v>21396</v>
      </c>
      <c r="F45" s="471" t="s">
        <v>8153</v>
      </c>
      <c r="G45" s="472" t="s">
        <v>7761</v>
      </c>
      <c r="H45" s="474">
        <v>44504</v>
      </c>
      <c r="I45" s="474" t="s">
        <v>8154</v>
      </c>
      <c r="J45" s="471"/>
    </row>
    <row r="46" spans="1:10" ht="25.15" customHeight="1" x14ac:dyDescent="0.2">
      <c r="A46" s="471" t="s">
        <v>8182</v>
      </c>
      <c r="B46" s="471" t="s">
        <v>7453</v>
      </c>
      <c r="C46" s="472"/>
      <c r="D46" s="257" t="s">
        <v>8183</v>
      </c>
      <c r="E46" s="473">
        <v>22396.1</v>
      </c>
      <c r="F46" s="471" t="s">
        <v>8153</v>
      </c>
      <c r="G46" s="472" t="s">
        <v>7761</v>
      </c>
      <c r="H46" s="474">
        <v>44508</v>
      </c>
      <c r="I46" s="474" t="s">
        <v>8154</v>
      </c>
      <c r="J46" s="471"/>
    </row>
    <row r="47" spans="1:10" ht="25.15" customHeight="1" x14ac:dyDescent="0.2">
      <c r="A47" s="471" t="s">
        <v>8184</v>
      </c>
      <c r="B47" s="471" t="s">
        <v>7453</v>
      </c>
      <c r="C47" s="472"/>
      <c r="D47" s="257" t="s">
        <v>8185</v>
      </c>
      <c r="E47" s="473">
        <v>21676.799999999999</v>
      </c>
      <c r="F47" s="471" t="s">
        <v>8153</v>
      </c>
      <c r="G47" s="472" t="s">
        <v>7761</v>
      </c>
      <c r="H47" s="474">
        <v>44537</v>
      </c>
      <c r="I47" s="474" t="s">
        <v>8154</v>
      </c>
      <c r="J47" s="471"/>
    </row>
    <row r="48" spans="1:10" ht="25.15" customHeight="1" x14ac:dyDescent="0.2">
      <c r="A48" s="471" t="s">
        <v>8186</v>
      </c>
      <c r="B48" s="471"/>
      <c r="C48" s="472"/>
      <c r="D48" s="257"/>
      <c r="E48" s="257">
        <v>29964</v>
      </c>
      <c r="F48" s="471" t="s">
        <v>8187</v>
      </c>
      <c r="G48" s="472" t="s">
        <v>8188</v>
      </c>
      <c r="H48" s="475"/>
      <c r="I48" s="475">
        <v>44277</v>
      </c>
      <c r="J48" s="472"/>
    </row>
    <row r="49" spans="1:10" ht="25.15" customHeight="1" x14ac:dyDescent="0.2">
      <c r="A49" s="471" t="s">
        <v>8189</v>
      </c>
      <c r="B49" s="471"/>
      <c r="C49" s="472"/>
      <c r="D49" s="257"/>
      <c r="E49" s="257">
        <v>34151</v>
      </c>
      <c r="F49" s="471" t="s">
        <v>8190</v>
      </c>
      <c r="G49" s="472" t="s">
        <v>8191</v>
      </c>
      <c r="H49" s="475"/>
      <c r="I49" s="475">
        <v>44266</v>
      </c>
      <c r="J49" s="472"/>
    </row>
    <row r="50" spans="1:10" ht="25.15" customHeight="1" x14ac:dyDescent="0.2">
      <c r="A50" s="471" t="s">
        <v>8192</v>
      </c>
      <c r="B50" s="471"/>
      <c r="C50" s="472"/>
      <c r="D50" s="257"/>
      <c r="E50" s="257">
        <v>24360</v>
      </c>
      <c r="F50" s="471" t="s">
        <v>8193</v>
      </c>
      <c r="G50" s="472" t="s">
        <v>8194</v>
      </c>
      <c r="H50" s="475"/>
      <c r="I50" s="475">
        <v>44266</v>
      </c>
      <c r="J50" s="472"/>
    </row>
    <row r="51" spans="1:10" ht="25.15" customHeight="1" x14ac:dyDescent="0.2">
      <c r="A51" s="471" t="s">
        <v>8195</v>
      </c>
      <c r="B51" s="471"/>
      <c r="C51" s="472"/>
      <c r="D51" s="257"/>
      <c r="E51" s="257">
        <v>34800</v>
      </c>
      <c r="F51" s="471" t="s">
        <v>8196</v>
      </c>
      <c r="G51" s="472" t="s">
        <v>8197</v>
      </c>
      <c r="H51" s="475"/>
      <c r="I51" s="475">
        <v>44266</v>
      </c>
      <c r="J51" s="472"/>
    </row>
    <row r="52" spans="1:10" ht="25.15" customHeight="1" x14ac:dyDescent="0.2">
      <c r="A52" s="471" t="s">
        <v>8198</v>
      </c>
      <c r="B52" s="471"/>
      <c r="C52" s="472"/>
      <c r="D52" s="257"/>
      <c r="E52" s="257">
        <v>31984.5</v>
      </c>
      <c r="F52" s="471" t="s">
        <v>8199</v>
      </c>
      <c r="G52" s="472" t="s">
        <v>8200</v>
      </c>
      <c r="H52" s="475"/>
      <c r="I52" s="475">
        <v>44256</v>
      </c>
      <c r="J52" s="472"/>
    </row>
    <row r="53" spans="1:10" ht="25.15" customHeight="1" x14ac:dyDescent="0.2">
      <c r="A53" s="471" t="s">
        <v>8201</v>
      </c>
      <c r="B53" s="471"/>
      <c r="C53" s="472"/>
      <c r="D53" s="257"/>
      <c r="E53" s="257">
        <v>34987</v>
      </c>
      <c r="F53" s="471" t="s">
        <v>8202</v>
      </c>
      <c r="G53" s="472" t="s">
        <v>8203</v>
      </c>
      <c r="H53" s="475"/>
      <c r="I53" s="475">
        <v>44286</v>
      </c>
      <c r="J53" s="472"/>
    </row>
    <row r="54" spans="1:10" ht="25.15" customHeight="1" x14ac:dyDescent="0.2">
      <c r="A54" s="471" t="s">
        <v>8204</v>
      </c>
      <c r="B54" s="471"/>
      <c r="C54" s="472"/>
      <c r="D54" s="257"/>
      <c r="E54" s="257">
        <v>22500</v>
      </c>
      <c r="F54" s="471" t="s">
        <v>8205</v>
      </c>
      <c r="G54" s="472" t="s">
        <v>8206</v>
      </c>
      <c r="H54" s="475"/>
      <c r="I54" s="475">
        <v>44306</v>
      </c>
      <c r="J54" s="472"/>
    </row>
    <row r="55" spans="1:10" ht="25.15" customHeight="1" x14ac:dyDescent="0.2">
      <c r="A55" s="471" t="s">
        <v>8207</v>
      </c>
      <c r="B55" s="471"/>
      <c r="C55" s="472"/>
      <c r="D55" s="257"/>
      <c r="E55" s="257">
        <v>19989</v>
      </c>
      <c r="F55" s="471" t="s">
        <v>8208</v>
      </c>
      <c r="G55" s="472" t="s">
        <v>8209</v>
      </c>
      <c r="H55" s="475"/>
      <c r="I55" s="475">
        <v>44330</v>
      </c>
      <c r="J55" s="472"/>
    </row>
    <row r="56" spans="1:10" ht="25.15" customHeight="1" x14ac:dyDescent="0.2">
      <c r="A56" s="471" t="s">
        <v>8210</v>
      </c>
      <c r="B56" s="471"/>
      <c r="C56" s="472"/>
      <c r="D56" s="257"/>
      <c r="E56" s="257">
        <v>27225</v>
      </c>
      <c r="F56" s="471" t="s">
        <v>8208</v>
      </c>
      <c r="G56" s="472" t="s">
        <v>8209</v>
      </c>
      <c r="H56" s="475"/>
      <c r="I56" s="475">
        <v>44337</v>
      </c>
      <c r="J56" s="472"/>
    </row>
    <row r="57" spans="1:10" ht="25.15" customHeight="1" x14ac:dyDescent="0.2">
      <c r="A57" s="471" t="s">
        <v>8211</v>
      </c>
      <c r="B57" s="471" t="s">
        <v>7558</v>
      </c>
      <c r="C57" s="472" t="s">
        <v>8212</v>
      </c>
      <c r="D57" s="257" t="s">
        <v>8213</v>
      </c>
      <c r="E57" s="257">
        <v>126000</v>
      </c>
      <c r="F57" s="471" t="s">
        <v>8214</v>
      </c>
      <c r="G57" s="472" t="s">
        <v>8215</v>
      </c>
      <c r="H57" s="475" t="s">
        <v>6905</v>
      </c>
      <c r="I57" s="475">
        <v>44319</v>
      </c>
      <c r="J57" s="472"/>
    </row>
    <row r="58" spans="1:10" ht="25.15" customHeight="1" x14ac:dyDescent="0.2">
      <c r="A58" s="471" t="s">
        <v>8216</v>
      </c>
      <c r="B58" s="471"/>
      <c r="C58" s="472"/>
      <c r="D58" s="257"/>
      <c r="E58" s="257">
        <v>33511.620000000003</v>
      </c>
      <c r="F58" s="471" t="s">
        <v>8217</v>
      </c>
      <c r="G58" s="472" t="s">
        <v>8218</v>
      </c>
      <c r="H58" s="475"/>
      <c r="I58" s="475">
        <v>44342</v>
      </c>
      <c r="J58" s="472"/>
    </row>
    <row r="59" spans="1:10" ht="25.15" customHeight="1" x14ac:dyDescent="0.2">
      <c r="A59" s="471" t="s">
        <v>8219</v>
      </c>
      <c r="B59" s="471"/>
      <c r="C59" s="472"/>
      <c r="D59" s="257"/>
      <c r="E59" s="257">
        <v>32000</v>
      </c>
      <c r="F59" s="471" t="s">
        <v>8220</v>
      </c>
      <c r="G59" s="472" t="s">
        <v>8221</v>
      </c>
      <c r="H59" s="475"/>
      <c r="I59" s="475">
        <v>44321</v>
      </c>
      <c r="J59" s="472"/>
    </row>
    <row r="60" spans="1:10" ht="25.15" customHeight="1" x14ac:dyDescent="0.2">
      <c r="A60" s="471" t="s">
        <v>8222</v>
      </c>
      <c r="B60" s="471"/>
      <c r="C60" s="472"/>
      <c r="D60" s="257"/>
      <c r="E60" s="257">
        <v>19559.21</v>
      </c>
      <c r="F60" s="471" t="s">
        <v>8223</v>
      </c>
      <c r="G60" s="472" t="s">
        <v>8224</v>
      </c>
      <c r="H60" s="475"/>
      <c r="I60" s="475">
        <v>44333</v>
      </c>
      <c r="J60" s="472"/>
    </row>
    <row r="61" spans="1:10" ht="25.15" customHeight="1" x14ac:dyDescent="0.2">
      <c r="A61" s="471" t="s">
        <v>8225</v>
      </c>
      <c r="B61" s="471"/>
      <c r="C61" s="472"/>
      <c r="D61" s="257"/>
      <c r="E61" s="257">
        <v>26204.2</v>
      </c>
      <c r="F61" s="471" t="s">
        <v>8226</v>
      </c>
      <c r="G61" s="472" t="s">
        <v>8227</v>
      </c>
      <c r="H61" s="475"/>
      <c r="I61" s="475">
        <v>44343</v>
      </c>
      <c r="J61" s="472"/>
    </row>
    <row r="62" spans="1:10" ht="25.15" customHeight="1" x14ac:dyDescent="0.2">
      <c r="A62" s="471" t="s">
        <v>8228</v>
      </c>
      <c r="B62" s="471"/>
      <c r="C62" s="472"/>
      <c r="D62" s="257"/>
      <c r="E62" s="257">
        <v>20376</v>
      </c>
      <c r="F62" s="471" t="s">
        <v>8208</v>
      </c>
      <c r="G62" s="472" t="s">
        <v>8209</v>
      </c>
      <c r="H62" s="475"/>
      <c r="I62" s="475">
        <v>44348</v>
      </c>
      <c r="J62" s="472"/>
    </row>
    <row r="63" spans="1:10" ht="25.15" customHeight="1" x14ac:dyDescent="0.2">
      <c r="A63" s="471" t="s">
        <v>8229</v>
      </c>
      <c r="B63" s="471"/>
      <c r="C63" s="472"/>
      <c r="D63" s="257"/>
      <c r="E63" s="257">
        <v>21630</v>
      </c>
      <c r="F63" s="471" t="s">
        <v>8230</v>
      </c>
      <c r="G63" s="472" t="s">
        <v>8231</v>
      </c>
      <c r="H63" s="475"/>
      <c r="I63" s="475">
        <v>44369</v>
      </c>
      <c r="J63" s="472"/>
    </row>
    <row r="64" spans="1:10" ht="25.15" customHeight="1" x14ac:dyDescent="0.2">
      <c r="A64" s="471" t="s">
        <v>8232</v>
      </c>
      <c r="B64" s="471"/>
      <c r="C64" s="472"/>
      <c r="D64" s="257"/>
      <c r="E64" s="257">
        <v>20602.8</v>
      </c>
      <c r="F64" s="471" t="s">
        <v>8233</v>
      </c>
      <c r="G64" s="472" t="s">
        <v>8234</v>
      </c>
      <c r="H64" s="475"/>
      <c r="I64" s="475">
        <v>44364</v>
      </c>
      <c r="J64" s="472"/>
    </row>
    <row r="65" spans="1:10" ht="25.15" customHeight="1" x14ac:dyDescent="0.2">
      <c r="A65" s="471" t="s">
        <v>8235</v>
      </c>
      <c r="B65" s="471"/>
      <c r="C65" s="472"/>
      <c r="D65" s="257"/>
      <c r="E65" s="257">
        <v>25200</v>
      </c>
      <c r="F65" s="471" t="s">
        <v>8196</v>
      </c>
      <c r="G65" s="472" t="s">
        <v>8197</v>
      </c>
      <c r="H65" s="475"/>
      <c r="I65" s="475">
        <v>44358</v>
      </c>
      <c r="J65" s="472"/>
    </row>
    <row r="66" spans="1:10" ht="25.15" customHeight="1" x14ac:dyDescent="0.2">
      <c r="A66" s="471" t="s">
        <v>8236</v>
      </c>
      <c r="B66" s="471"/>
      <c r="C66" s="472"/>
      <c r="D66" s="257"/>
      <c r="E66" s="257">
        <v>34200</v>
      </c>
      <c r="F66" s="471" t="s">
        <v>8237</v>
      </c>
      <c r="G66" s="472" t="s">
        <v>8238</v>
      </c>
      <c r="H66" s="475"/>
      <c r="I66" s="475">
        <v>44375</v>
      </c>
      <c r="J66" s="472"/>
    </row>
    <row r="67" spans="1:10" ht="25.15" customHeight="1" x14ac:dyDescent="0.2">
      <c r="A67" s="471" t="s">
        <v>8239</v>
      </c>
      <c r="B67" s="471"/>
      <c r="C67" s="472"/>
      <c r="D67" s="257"/>
      <c r="E67" s="257">
        <v>24352.5</v>
      </c>
      <c r="F67" s="471" t="s">
        <v>8226</v>
      </c>
      <c r="G67" s="472" t="s">
        <v>8227</v>
      </c>
      <c r="H67" s="475"/>
      <c r="I67" s="475">
        <v>44375</v>
      </c>
      <c r="J67" s="472"/>
    </row>
    <row r="68" spans="1:10" ht="25.15" customHeight="1" x14ac:dyDescent="0.2">
      <c r="A68" s="471" t="s">
        <v>8240</v>
      </c>
      <c r="B68" s="471"/>
      <c r="C68" s="472"/>
      <c r="D68" s="257"/>
      <c r="E68" s="257">
        <v>22000</v>
      </c>
      <c r="F68" s="471" t="s">
        <v>8196</v>
      </c>
      <c r="G68" s="472" t="s">
        <v>8197</v>
      </c>
      <c r="H68" s="475"/>
      <c r="I68" s="475">
        <v>44393</v>
      </c>
      <c r="J68" s="472"/>
    </row>
    <row r="69" spans="1:10" ht="25.15" customHeight="1" x14ac:dyDescent="0.2">
      <c r="A69" s="471" t="s">
        <v>8241</v>
      </c>
      <c r="B69" s="471"/>
      <c r="C69" s="472"/>
      <c r="D69" s="257"/>
      <c r="E69" s="257">
        <v>20011.560000000001</v>
      </c>
      <c r="F69" s="471" t="s">
        <v>8242</v>
      </c>
      <c r="G69" s="472" t="s">
        <v>8243</v>
      </c>
      <c r="H69" s="475"/>
      <c r="I69" s="475">
        <v>44399</v>
      </c>
      <c r="J69" s="472"/>
    </row>
    <row r="70" spans="1:10" ht="25.15" customHeight="1" x14ac:dyDescent="0.2">
      <c r="A70" s="471" t="s">
        <v>8244</v>
      </c>
      <c r="B70" s="471"/>
      <c r="C70" s="472"/>
      <c r="D70" s="257"/>
      <c r="E70" s="257">
        <v>32424.2</v>
      </c>
      <c r="F70" s="471" t="s">
        <v>8245</v>
      </c>
      <c r="G70" s="472" t="s">
        <v>8246</v>
      </c>
      <c r="H70" s="475"/>
      <c r="I70" s="475">
        <v>44400</v>
      </c>
      <c r="J70" s="472"/>
    </row>
    <row r="71" spans="1:10" ht="25.15" customHeight="1" x14ac:dyDescent="0.2">
      <c r="A71" s="471" t="s">
        <v>8247</v>
      </c>
      <c r="B71" s="471"/>
      <c r="C71" s="472"/>
      <c r="D71" s="257"/>
      <c r="E71" s="257">
        <v>19570</v>
      </c>
      <c r="F71" s="471" t="s">
        <v>8248</v>
      </c>
      <c r="G71" s="472" t="s">
        <v>8249</v>
      </c>
      <c r="H71" s="475"/>
      <c r="I71" s="475">
        <v>44425</v>
      </c>
      <c r="J71" s="472"/>
    </row>
    <row r="72" spans="1:10" ht="25.15" customHeight="1" x14ac:dyDescent="0.2">
      <c r="A72" s="471" t="s">
        <v>8250</v>
      </c>
      <c r="B72" s="471"/>
      <c r="C72" s="472"/>
      <c r="D72" s="257"/>
      <c r="E72" s="257">
        <v>30000</v>
      </c>
      <c r="F72" s="471" t="s">
        <v>8251</v>
      </c>
      <c r="G72" s="472" t="s">
        <v>8252</v>
      </c>
      <c r="H72" s="475"/>
      <c r="I72" s="475">
        <v>44484</v>
      </c>
      <c r="J72" s="472"/>
    </row>
    <row r="73" spans="1:10" ht="25.15" customHeight="1" x14ac:dyDescent="0.2">
      <c r="A73" s="471" t="s">
        <v>8253</v>
      </c>
      <c r="B73" s="471"/>
      <c r="C73" s="472"/>
      <c r="D73" s="257"/>
      <c r="E73" s="257">
        <v>28850</v>
      </c>
      <c r="F73" s="471" t="s">
        <v>8254</v>
      </c>
      <c r="G73" s="472" t="s">
        <v>8255</v>
      </c>
      <c r="H73" s="475"/>
      <c r="I73" s="475">
        <v>44495</v>
      </c>
      <c r="J73" s="472"/>
    </row>
    <row r="74" spans="1:10" ht="25.15" customHeight="1" x14ac:dyDescent="0.2">
      <c r="A74" s="471" t="s">
        <v>8256</v>
      </c>
      <c r="B74" s="471"/>
      <c r="C74" s="472"/>
      <c r="D74" s="257"/>
      <c r="E74" s="257">
        <v>33150</v>
      </c>
      <c r="F74" s="471" t="s">
        <v>8257</v>
      </c>
      <c r="G74" s="472" t="s">
        <v>8258</v>
      </c>
      <c r="H74" s="475"/>
      <c r="I74" s="475">
        <v>44508</v>
      </c>
      <c r="J74" s="472"/>
    </row>
    <row r="75" spans="1:10" ht="25.15" customHeight="1" x14ac:dyDescent="0.2">
      <c r="A75" s="471" t="s">
        <v>8259</v>
      </c>
      <c r="B75" s="471" t="s">
        <v>7488</v>
      </c>
      <c r="C75" s="472" t="s">
        <v>8212</v>
      </c>
      <c r="D75" s="257" t="s">
        <v>8260</v>
      </c>
      <c r="E75" s="257">
        <v>52500</v>
      </c>
      <c r="F75" s="471" t="s">
        <v>8190</v>
      </c>
      <c r="G75" s="472" t="s">
        <v>8191</v>
      </c>
      <c r="H75" s="475" t="s">
        <v>6905</v>
      </c>
      <c r="I75" s="475">
        <v>44512</v>
      </c>
      <c r="J75" s="472"/>
    </row>
    <row r="76" spans="1:10" ht="25.15" customHeight="1" x14ac:dyDescent="0.2">
      <c r="A76" s="471" t="s">
        <v>8261</v>
      </c>
      <c r="B76" s="471"/>
      <c r="C76" s="472"/>
      <c r="D76" s="257"/>
      <c r="E76" s="257">
        <v>31590</v>
      </c>
      <c r="F76" s="471" t="s">
        <v>8262</v>
      </c>
      <c r="G76" s="472" t="s">
        <v>8263</v>
      </c>
      <c r="H76" s="475"/>
      <c r="I76" s="475">
        <v>44508</v>
      </c>
      <c r="J76" s="472"/>
    </row>
    <row r="77" spans="1:10" ht="25.15" customHeight="1" x14ac:dyDescent="0.2">
      <c r="A77" s="471" t="s">
        <v>8264</v>
      </c>
      <c r="B77" s="471"/>
      <c r="C77" s="472"/>
      <c r="D77" s="257"/>
      <c r="E77" s="257">
        <v>30500</v>
      </c>
      <c r="F77" s="471" t="s">
        <v>8265</v>
      </c>
      <c r="G77" s="472" t="s">
        <v>8266</v>
      </c>
      <c r="H77" s="475"/>
      <c r="I77" s="475">
        <v>44516</v>
      </c>
      <c r="J77" s="472"/>
    </row>
    <row r="78" spans="1:10" ht="25.15" customHeight="1" x14ac:dyDescent="0.2">
      <c r="A78" s="471" t="s">
        <v>8267</v>
      </c>
      <c r="B78" s="471"/>
      <c r="C78" s="472"/>
      <c r="D78" s="257"/>
      <c r="E78" s="257">
        <v>34000</v>
      </c>
      <c r="F78" s="471" t="s">
        <v>8196</v>
      </c>
      <c r="G78" s="472" t="s">
        <v>8197</v>
      </c>
      <c r="H78" s="475"/>
      <c r="I78" s="475">
        <v>44516</v>
      </c>
      <c r="J78" s="472"/>
    </row>
    <row r="79" spans="1:10" ht="25.15" customHeight="1" x14ac:dyDescent="0.2">
      <c r="A79" s="471" t="s">
        <v>8268</v>
      </c>
      <c r="B79" s="471"/>
      <c r="C79" s="472"/>
      <c r="D79" s="257"/>
      <c r="E79" s="257">
        <v>30615</v>
      </c>
      <c r="F79" s="471" t="s">
        <v>8269</v>
      </c>
      <c r="G79" s="472" t="s">
        <v>8270</v>
      </c>
      <c r="H79" s="475"/>
      <c r="I79" s="475">
        <v>44508</v>
      </c>
      <c r="J79" s="472"/>
    </row>
    <row r="80" spans="1:10" ht="25.15" customHeight="1" x14ac:dyDescent="0.2">
      <c r="A80" s="471" t="s">
        <v>8271</v>
      </c>
      <c r="B80" s="471"/>
      <c r="C80" s="472"/>
      <c r="D80" s="257"/>
      <c r="E80" s="257">
        <v>20500</v>
      </c>
      <c r="F80" s="471" t="s">
        <v>8237</v>
      </c>
      <c r="G80" s="472" t="s">
        <v>8238</v>
      </c>
      <c r="H80" s="475"/>
      <c r="I80" s="475">
        <v>44524</v>
      </c>
      <c r="J80" s="472"/>
    </row>
    <row r="81" spans="1:10" ht="25.15" customHeight="1" x14ac:dyDescent="0.2">
      <c r="A81" s="471" t="s">
        <v>8189</v>
      </c>
      <c r="B81" s="471"/>
      <c r="C81" s="472"/>
      <c r="D81" s="257"/>
      <c r="E81" s="257">
        <v>20685</v>
      </c>
      <c r="F81" s="471" t="s">
        <v>8272</v>
      </c>
      <c r="G81" s="472" t="s">
        <v>8273</v>
      </c>
      <c r="H81" s="475"/>
      <c r="I81" s="475">
        <v>44523</v>
      </c>
      <c r="J81" s="472"/>
    </row>
    <row r="82" spans="1:10" ht="25.15" customHeight="1" x14ac:dyDescent="0.2">
      <c r="A82" s="471" t="s">
        <v>8274</v>
      </c>
      <c r="B82" s="471"/>
      <c r="C82" s="472"/>
      <c r="D82" s="257"/>
      <c r="E82" s="257">
        <v>34515</v>
      </c>
      <c r="F82" s="471" t="s">
        <v>8275</v>
      </c>
      <c r="G82" s="472" t="s">
        <v>8276</v>
      </c>
      <c r="H82" s="475"/>
      <c r="I82" s="475">
        <v>44508</v>
      </c>
      <c r="J82" s="472"/>
    </row>
    <row r="83" spans="1:10" ht="25.15" customHeight="1" x14ac:dyDescent="0.2">
      <c r="A83" s="471" t="s">
        <v>8277</v>
      </c>
      <c r="B83" s="471"/>
      <c r="C83" s="472"/>
      <c r="D83" s="257"/>
      <c r="E83" s="257">
        <v>21505.5</v>
      </c>
      <c r="F83" s="471" t="s">
        <v>8278</v>
      </c>
      <c r="G83" s="472" t="s">
        <v>8279</v>
      </c>
      <c r="H83" s="475"/>
      <c r="I83" s="475">
        <v>44504</v>
      </c>
      <c r="J83" s="472"/>
    </row>
    <row r="84" spans="1:10" ht="25.15" customHeight="1" x14ac:dyDescent="0.2">
      <c r="A84" s="471" t="s">
        <v>8280</v>
      </c>
      <c r="B84" s="471"/>
      <c r="C84" s="472"/>
      <c r="D84" s="257"/>
      <c r="E84" s="257">
        <v>34220</v>
      </c>
      <c r="F84" s="471" t="s">
        <v>8187</v>
      </c>
      <c r="G84" s="472" t="s">
        <v>8188</v>
      </c>
      <c r="H84" s="475"/>
      <c r="I84" s="475">
        <v>44531</v>
      </c>
      <c r="J84" s="472"/>
    </row>
    <row r="85" spans="1:10" ht="25.15" customHeight="1" x14ac:dyDescent="0.2">
      <c r="A85" s="471" t="s">
        <v>8281</v>
      </c>
      <c r="B85" s="471"/>
      <c r="C85" s="472"/>
      <c r="D85" s="257"/>
      <c r="E85" s="257">
        <v>20000</v>
      </c>
      <c r="F85" s="471" t="s">
        <v>8282</v>
      </c>
      <c r="G85" s="472" t="s">
        <v>8283</v>
      </c>
      <c r="H85" s="475"/>
      <c r="I85" s="475">
        <v>44558</v>
      </c>
      <c r="J85" s="472"/>
    </row>
    <row r="86" spans="1:10" ht="25.15" customHeight="1" x14ac:dyDescent="0.2">
      <c r="A86" s="471" t="s">
        <v>8284</v>
      </c>
      <c r="B86" s="471" t="s">
        <v>7488</v>
      </c>
      <c r="C86" s="472" t="s">
        <v>8212</v>
      </c>
      <c r="D86" s="257" t="s">
        <v>8285</v>
      </c>
      <c r="E86" s="257">
        <v>81900</v>
      </c>
      <c r="F86" s="471" t="s">
        <v>8196</v>
      </c>
      <c r="G86" s="472" t="s">
        <v>8197</v>
      </c>
      <c r="H86" s="475" t="s">
        <v>6905</v>
      </c>
      <c r="I86" s="475">
        <v>44559</v>
      </c>
      <c r="J86" s="472"/>
    </row>
    <row r="87" spans="1:10" ht="25.15" customHeight="1" x14ac:dyDescent="0.2">
      <c r="A87" s="471" t="s">
        <v>8286</v>
      </c>
      <c r="B87" s="471"/>
      <c r="C87" s="472"/>
      <c r="D87" s="257"/>
      <c r="E87" s="257">
        <v>25483</v>
      </c>
      <c r="F87" s="471" t="s">
        <v>8287</v>
      </c>
      <c r="G87" s="472" t="s">
        <v>8288</v>
      </c>
      <c r="H87" s="475"/>
      <c r="I87" s="475">
        <v>44550</v>
      </c>
      <c r="J87" s="472"/>
    </row>
    <row r="88" spans="1:10" ht="25.15" customHeight="1" x14ac:dyDescent="0.2">
      <c r="A88" s="471" t="s">
        <v>8289</v>
      </c>
      <c r="B88" s="471"/>
      <c r="C88" s="472"/>
      <c r="D88" s="257"/>
      <c r="E88" s="257">
        <v>21370</v>
      </c>
      <c r="F88" s="471" t="s">
        <v>8202</v>
      </c>
      <c r="G88" s="472" t="s">
        <v>8203</v>
      </c>
      <c r="H88" s="475"/>
      <c r="I88" s="475">
        <v>44560</v>
      </c>
      <c r="J88" s="472"/>
    </row>
    <row r="89" spans="1:10" ht="25.15" customHeight="1" x14ac:dyDescent="0.2">
      <c r="A89" s="471" t="s">
        <v>8290</v>
      </c>
      <c r="B89" s="471"/>
      <c r="C89" s="472"/>
      <c r="D89" s="257"/>
      <c r="E89" s="257">
        <v>19500</v>
      </c>
      <c r="F89" s="471" t="s">
        <v>8291</v>
      </c>
      <c r="G89" s="472" t="s">
        <v>8292</v>
      </c>
      <c r="H89" s="475"/>
      <c r="I89" s="475">
        <v>44558</v>
      </c>
      <c r="J89" s="472"/>
    </row>
    <row r="90" spans="1:10" ht="25.15" customHeight="1" x14ac:dyDescent="0.2">
      <c r="A90" s="471" t="s">
        <v>8293</v>
      </c>
      <c r="B90" s="471"/>
      <c r="C90" s="472"/>
      <c r="D90" s="257"/>
      <c r="E90" s="257">
        <v>26347.5</v>
      </c>
      <c r="F90" s="471" t="s">
        <v>8294</v>
      </c>
      <c r="G90" s="472" t="s">
        <v>8295</v>
      </c>
      <c r="H90" s="475"/>
      <c r="I90" s="475">
        <v>44264</v>
      </c>
      <c r="J90" s="472"/>
    </row>
    <row r="91" spans="1:10" ht="25.15" customHeight="1" x14ac:dyDescent="0.2">
      <c r="A91" s="471" t="s">
        <v>8296</v>
      </c>
      <c r="B91" s="471" t="s">
        <v>7488</v>
      </c>
      <c r="C91" s="472" t="s">
        <v>8212</v>
      </c>
      <c r="D91" s="257" t="s">
        <v>8297</v>
      </c>
      <c r="E91" s="257">
        <v>48834.15</v>
      </c>
      <c r="F91" s="471" t="s">
        <v>8298</v>
      </c>
      <c r="G91" s="472" t="s">
        <v>8299</v>
      </c>
      <c r="H91" s="475" t="s">
        <v>6905</v>
      </c>
      <c r="I91" s="475">
        <v>44314</v>
      </c>
      <c r="J91" s="472"/>
    </row>
    <row r="92" spans="1:10" ht="25.15" customHeight="1" x14ac:dyDescent="0.2">
      <c r="A92" s="471" t="s">
        <v>8300</v>
      </c>
      <c r="B92" s="471"/>
      <c r="C92" s="472"/>
      <c r="D92" s="257"/>
      <c r="E92" s="257">
        <v>58078.2</v>
      </c>
      <c r="F92" s="471" t="s">
        <v>8294</v>
      </c>
      <c r="G92" s="472" t="s">
        <v>8295</v>
      </c>
      <c r="H92" s="475"/>
      <c r="I92" s="475">
        <v>44320</v>
      </c>
      <c r="J92" s="472"/>
    </row>
    <row r="93" spans="1:10" ht="25.15" customHeight="1" x14ac:dyDescent="0.2">
      <c r="A93" s="471" t="s">
        <v>8301</v>
      </c>
      <c r="B93" s="471"/>
      <c r="C93" s="472"/>
      <c r="D93" s="257"/>
      <c r="E93" s="257">
        <v>29702</v>
      </c>
      <c r="F93" s="471" t="s">
        <v>8294</v>
      </c>
      <c r="G93" s="472" t="s">
        <v>8295</v>
      </c>
      <c r="H93" s="475"/>
      <c r="I93" s="475">
        <v>44350</v>
      </c>
      <c r="J93" s="472"/>
    </row>
    <row r="94" spans="1:10" ht="25.15" customHeight="1" x14ac:dyDescent="0.2">
      <c r="A94" s="471" t="s">
        <v>8302</v>
      </c>
      <c r="B94" s="471" t="s">
        <v>7488</v>
      </c>
      <c r="C94" s="472" t="s">
        <v>8212</v>
      </c>
      <c r="D94" s="257" t="s">
        <v>8303</v>
      </c>
      <c r="E94" s="257">
        <v>55656</v>
      </c>
      <c r="F94" s="471" t="s">
        <v>8304</v>
      </c>
      <c r="G94" s="472" t="s">
        <v>8305</v>
      </c>
      <c r="H94" s="475" t="s">
        <v>6905</v>
      </c>
      <c r="I94" s="475">
        <v>44363</v>
      </c>
      <c r="J94" s="472"/>
    </row>
    <row r="95" spans="1:10" ht="25.15" customHeight="1" x14ac:dyDescent="0.2">
      <c r="A95" s="471" t="s">
        <v>8306</v>
      </c>
      <c r="B95" s="471"/>
      <c r="C95" s="472"/>
      <c r="D95" s="257"/>
      <c r="E95" s="257">
        <v>30867.599999999999</v>
      </c>
      <c r="F95" s="471" t="s">
        <v>8294</v>
      </c>
      <c r="G95" s="472" t="s">
        <v>8295</v>
      </c>
      <c r="H95" s="475"/>
      <c r="I95" s="475">
        <v>44383</v>
      </c>
      <c r="J95" s="472"/>
    </row>
    <row r="96" spans="1:10" ht="25.15" customHeight="1" x14ac:dyDescent="0.2">
      <c r="A96" s="471" t="s">
        <v>8307</v>
      </c>
      <c r="B96" s="471"/>
      <c r="C96" s="472"/>
      <c r="D96" s="257"/>
      <c r="E96" s="257">
        <v>30053.3</v>
      </c>
      <c r="F96" s="471" t="s">
        <v>8294</v>
      </c>
      <c r="G96" s="472" t="s">
        <v>8295</v>
      </c>
      <c r="H96" s="475"/>
      <c r="I96" s="475">
        <v>44418</v>
      </c>
      <c r="J96" s="472"/>
    </row>
    <row r="97" spans="1:10" ht="25.15" customHeight="1" x14ac:dyDescent="0.2">
      <c r="A97" s="471" t="s">
        <v>8308</v>
      </c>
      <c r="B97" s="471"/>
      <c r="C97" s="472"/>
      <c r="D97" s="257"/>
      <c r="E97" s="257">
        <v>31683.3</v>
      </c>
      <c r="F97" s="471" t="s">
        <v>8294</v>
      </c>
      <c r="G97" s="472" t="s">
        <v>8295</v>
      </c>
      <c r="H97" s="475"/>
      <c r="I97" s="475">
        <v>44446</v>
      </c>
      <c r="J97" s="472"/>
    </row>
    <row r="98" spans="1:10" ht="25.15" customHeight="1" x14ac:dyDescent="0.2">
      <c r="A98" s="471" t="s">
        <v>8309</v>
      </c>
      <c r="B98" s="471"/>
      <c r="C98" s="472"/>
      <c r="D98" s="257"/>
      <c r="E98" s="257">
        <v>31141</v>
      </c>
      <c r="F98" s="471" t="s">
        <v>8294</v>
      </c>
      <c r="G98" s="472" t="s">
        <v>8295</v>
      </c>
      <c r="H98" s="475"/>
      <c r="I98" s="475">
        <v>44475</v>
      </c>
      <c r="J98" s="472"/>
    </row>
    <row r="99" spans="1:10" ht="25.15" customHeight="1" x14ac:dyDescent="0.2">
      <c r="A99" s="471" t="s">
        <v>8310</v>
      </c>
      <c r="B99" s="471"/>
      <c r="C99" s="472"/>
      <c r="D99" s="257"/>
      <c r="E99" s="257">
        <v>31914.2</v>
      </c>
      <c r="F99" s="471" t="s">
        <v>8294</v>
      </c>
      <c r="G99" s="472" t="s">
        <v>8295</v>
      </c>
      <c r="H99" s="475"/>
      <c r="I99" s="475">
        <v>44505</v>
      </c>
      <c r="J99" s="472"/>
    </row>
    <row r="100" spans="1:10" ht="25.15" customHeight="1" x14ac:dyDescent="0.2">
      <c r="A100" s="471" t="s">
        <v>8311</v>
      </c>
      <c r="B100" s="471"/>
      <c r="C100" s="472"/>
      <c r="D100" s="257"/>
      <c r="E100" s="257">
        <v>23250</v>
      </c>
      <c r="F100" s="471" t="s">
        <v>8312</v>
      </c>
      <c r="G100" s="472" t="s">
        <v>8313</v>
      </c>
      <c r="H100" s="475"/>
      <c r="I100" s="475">
        <v>44531</v>
      </c>
      <c r="J100" s="472"/>
    </row>
    <row r="101" spans="1:10" ht="25.15" customHeight="1" x14ac:dyDescent="0.2">
      <c r="A101" s="471" t="s">
        <v>8314</v>
      </c>
      <c r="B101" s="471"/>
      <c r="C101" s="472"/>
      <c r="D101" s="257"/>
      <c r="E101" s="257">
        <v>28223.200000000001</v>
      </c>
      <c r="F101" s="471" t="s">
        <v>8294</v>
      </c>
      <c r="G101" s="472" t="s">
        <v>8295</v>
      </c>
      <c r="H101" s="475"/>
      <c r="I101" s="475">
        <v>44539</v>
      </c>
      <c r="J101" s="472"/>
    </row>
    <row r="102" spans="1:10" ht="25.15" customHeight="1" x14ac:dyDescent="0.2">
      <c r="A102" s="471" t="s">
        <v>8315</v>
      </c>
      <c r="B102" s="471" t="s">
        <v>8316</v>
      </c>
      <c r="C102" s="471" t="s">
        <v>8317</v>
      </c>
      <c r="D102" s="257">
        <v>6</v>
      </c>
      <c r="E102" s="257">
        <v>38319.17</v>
      </c>
      <c r="F102" s="471" t="s">
        <v>8318</v>
      </c>
      <c r="G102" s="471" t="s">
        <v>8319</v>
      </c>
      <c r="H102" s="471">
        <v>44327</v>
      </c>
      <c r="I102" s="471">
        <v>44341</v>
      </c>
      <c r="J102" s="471" t="s">
        <v>8320</v>
      </c>
    </row>
    <row r="103" spans="1:10" ht="25.15" customHeight="1" x14ac:dyDescent="0.2">
      <c r="A103" s="471" t="s">
        <v>8321</v>
      </c>
      <c r="B103" s="471" t="s">
        <v>8316</v>
      </c>
      <c r="C103" s="471" t="s">
        <v>8317</v>
      </c>
      <c r="D103" s="257">
        <v>37</v>
      </c>
      <c r="E103" s="257">
        <v>3133.37</v>
      </c>
      <c r="F103" s="471" t="s">
        <v>8322</v>
      </c>
      <c r="G103" s="471" t="s">
        <v>8319</v>
      </c>
      <c r="H103" s="471">
        <v>44343</v>
      </c>
      <c r="I103" s="471">
        <v>44348</v>
      </c>
      <c r="J103" s="471" t="s">
        <v>8320</v>
      </c>
    </row>
    <row r="104" spans="1:10" ht="25.15" customHeight="1" x14ac:dyDescent="0.2">
      <c r="A104" s="471" t="s">
        <v>8323</v>
      </c>
      <c r="B104" s="471" t="s">
        <v>6377</v>
      </c>
      <c r="C104" s="471" t="s">
        <v>8317</v>
      </c>
      <c r="D104" s="257">
        <v>1</v>
      </c>
      <c r="E104" s="257">
        <v>96522</v>
      </c>
      <c r="F104" s="471" t="s">
        <v>8324</v>
      </c>
      <c r="G104" s="471" t="s">
        <v>8319</v>
      </c>
      <c r="H104" s="471">
        <v>44419</v>
      </c>
      <c r="I104" s="471">
        <v>44440</v>
      </c>
      <c r="J104" s="471" t="s">
        <v>8320</v>
      </c>
    </row>
    <row r="105" spans="1:10" ht="25.15" customHeight="1" x14ac:dyDescent="0.2">
      <c r="A105" s="471" t="s">
        <v>8325</v>
      </c>
      <c r="B105" s="471" t="s">
        <v>6377</v>
      </c>
      <c r="C105" s="471" t="s">
        <v>8317</v>
      </c>
      <c r="D105" s="257">
        <v>2</v>
      </c>
      <c r="E105" s="257">
        <v>161150</v>
      </c>
      <c r="F105" s="471" t="s">
        <v>8326</v>
      </c>
      <c r="G105" s="471" t="s">
        <v>8319</v>
      </c>
      <c r="H105" s="471">
        <v>44551</v>
      </c>
      <c r="I105" s="471">
        <v>44560</v>
      </c>
      <c r="J105" s="471" t="s">
        <v>8320</v>
      </c>
    </row>
    <row r="106" spans="1:10" ht="25.15" customHeight="1" x14ac:dyDescent="0.2">
      <c r="A106" s="471" t="s">
        <v>8327</v>
      </c>
      <c r="B106" s="471" t="s">
        <v>8328</v>
      </c>
      <c r="C106" s="471" t="s">
        <v>8329</v>
      </c>
      <c r="D106" s="257">
        <v>208</v>
      </c>
      <c r="E106" s="257">
        <v>21600</v>
      </c>
      <c r="F106" s="471" t="s">
        <v>8330</v>
      </c>
      <c r="G106" s="471" t="s">
        <v>8319</v>
      </c>
      <c r="H106" s="471">
        <v>44550</v>
      </c>
      <c r="I106" s="471">
        <v>44556</v>
      </c>
      <c r="J106" s="471" t="s">
        <v>8320</v>
      </c>
    </row>
    <row r="107" spans="1:10" ht="25.15" customHeight="1" x14ac:dyDescent="0.2">
      <c r="A107" s="471" t="s">
        <v>8331</v>
      </c>
      <c r="B107" s="471" t="s">
        <v>8316</v>
      </c>
      <c r="C107" s="471" t="s">
        <v>8332</v>
      </c>
      <c r="D107" s="257">
        <v>199</v>
      </c>
      <c r="E107" s="257">
        <v>26128.400000000001</v>
      </c>
      <c r="F107" s="471" t="s">
        <v>8333</v>
      </c>
      <c r="G107" s="471" t="s">
        <v>8319</v>
      </c>
      <c r="H107" s="471">
        <v>44550</v>
      </c>
      <c r="I107" s="471">
        <v>44559</v>
      </c>
      <c r="J107" s="471" t="s">
        <v>8320</v>
      </c>
    </row>
    <row r="108" spans="1:10" ht="25.15" customHeight="1" x14ac:dyDescent="0.2">
      <c r="A108" s="471" t="s">
        <v>8331</v>
      </c>
      <c r="B108" s="471" t="s">
        <v>8316</v>
      </c>
      <c r="C108" s="471" t="s">
        <v>8332</v>
      </c>
      <c r="D108" s="257">
        <v>139</v>
      </c>
      <c r="E108" s="257">
        <v>21224.33</v>
      </c>
      <c r="F108" s="471" t="s">
        <v>8334</v>
      </c>
      <c r="G108" s="471" t="s">
        <v>8319</v>
      </c>
      <c r="H108" s="471">
        <v>44551</v>
      </c>
      <c r="I108" s="471">
        <v>44558</v>
      </c>
      <c r="J108" s="471" t="s">
        <v>8320</v>
      </c>
    </row>
    <row r="109" spans="1:10" ht="25.15" customHeight="1" x14ac:dyDescent="0.2">
      <c r="A109" s="471" t="s">
        <v>8335</v>
      </c>
      <c r="B109" s="471" t="s">
        <v>8328</v>
      </c>
      <c r="C109" s="471" t="s">
        <v>8329</v>
      </c>
      <c r="D109" s="257">
        <v>193</v>
      </c>
      <c r="E109" s="257">
        <v>33894</v>
      </c>
      <c r="F109" s="471" t="s">
        <v>8336</v>
      </c>
      <c r="G109" s="471" t="s">
        <v>8319</v>
      </c>
      <c r="H109" s="471">
        <v>44552</v>
      </c>
      <c r="I109" s="471">
        <v>44557</v>
      </c>
      <c r="J109" s="471" t="s">
        <v>8320</v>
      </c>
    </row>
    <row r="110" spans="1:10" ht="25.15" customHeight="1" x14ac:dyDescent="0.2">
      <c r="A110" s="471" t="s">
        <v>8337</v>
      </c>
      <c r="B110" s="471" t="s">
        <v>8328</v>
      </c>
      <c r="C110" s="471" t="s">
        <v>8329</v>
      </c>
      <c r="D110" s="257">
        <v>109</v>
      </c>
      <c r="E110" s="257">
        <v>19716</v>
      </c>
      <c r="F110" s="471" t="s">
        <v>8338</v>
      </c>
      <c r="G110" s="471" t="s">
        <v>8319</v>
      </c>
      <c r="H110" s="471" t="s">
        <v>8339</v>
      </c>
      <c r="I110" s="471">
        <v>44484</v>
      </c>
      <c r="J110" s="471" t="s">
        <v>8320</v>
      </c>
    </row>
    <row r="111" spans="1:10" ht="25.15" customHeight="1" x14ac:dyDescent="0.2">
      <c r="A111" s="471" t="s">
        <v>8340</v>
      </c>
      <c r="B111" s="471" t="s">
        <v>8328</v>
      </c>
      <c r="C111" s="471" t="s">
        <v>8329</v>
      </c>
      <c r="D111" s="257">
        <v>186</v>
      </c>
      <c r="E111" s="257">
        <v>30707</v>
      </c>
      <c r="F111" s="471" t="s">
        <v>8341</v>
      </c>
      <c r="G111" s="471" t="s">
        <v>8319</v>
      </c>
      <c r="H111" s="471">
        <v>44542</v>
      </c>
      <c r="I111" s="471">
        <v>44921</v>
      </c>
      <c r="J111" s="471" t="s">
        <v>8320</v>
      </c>
    </row>
    <row r="112" spans="1:10" ht="25.15" customHeight="1" x14ac:dyDescent="0.2">
      <c r="A112" s="471" t="s">
        <v>8342</v>
      </c>
      <c r="B112" s="471" t="s">
        <v>8328</v>
      </c>
      <c r="C112" s="471" t="s">
        <v>8329</v>
      </c>
      <c r="D112" s="257">
        <v>63</v>
      </c>
      <c r="E112" s="257">
        <v>18873.96</v>
      </c>
      <c r="F112" s="471" t="s">
        <v>8343</v>
      </c>
      <c r="G112" s="471" t="s">
        <v>8319</v>
      </c>
      <c r="H112" s="471">
        <v>44907</v>
      </c>
      <c r="I112" s="471">
        <v>44921</v>
      </c>
      <c r="J112" s="471" t="s">
        <v>8320</v>
      </c>
    </row>
    <row r="113" spans="1:10" ht="25.15" customHeight="1" x14ac:dyDescent="0.2">
      <c r="A113" s="471" t="s">
        <v>8315</v>
      </c>
      <c r="B113" s="471" t="s">
        <v>8328</v>
      </c>
      <c r="C113" s="471" t="s">
        <v>8329</v>
      </c>
      <c r="D113" s="257">
        <v>189</v>
      </c>
      <c r="E113" s="257">
        <v>32800</v>
      </c>
      <c r="F113" s="471" t="s">
        <v>8344</v>
      </c>
      <c r="G113" s="471" t="s">
        <v>8319</v>
      </c>
      <c r="H113" s="471">
        <v>45272</v>
      </c>
      <c r="I113" s="471">
        <v>44921</v>
      </c>
      <c r="J113" s="471" t="s">
        <v>8320</v>
      </c>
    </row>
    <row r="114" spans="1:10" ht="25.15" customHeight="1" x14ac:dyDescent="0.2">
      <c r="A114" s="471" t="s">
        <v>8345</v>
      </c>
      <c r="B114" s="471" t="s">
        <v>8346</v>
      </c>
      <c r="C114" s="471" t="s">
        <v>8347</v>
      </c>
      <c r="D114" s="257"/>
      <c r="E114" s="257">
        <v>18000</v>
      </c>
      <c r="F114" s="471" t="s">
        <v>8348</v>
      </c>
      <c r="G114" s="471"/>
      <c r="H114" s="471">
        <v>44544</v>
      </c>
      <c r="I114" s="471"/>
      <c r="J114" s="471"/>
    </row>
    <row r="115" spans="1:10" ht="25.15" customHeight="1" x14ac:dyDescent="0.2">
      <c r="A115" s="471" t="s">
        <v>8349</v>
      </c>
      <c r="B115" s="471" t="s">
        <v>8346</v>
      </c>
      <c r="C115" s="472" t="s">
        <v>8347</v>
      </c>
      <c r="D115" s="257"/>
      <c r="E115" s="257">
        <v>18210</v>
      </c>
      <c r="F115" s="471" t="s">
        <v>8350</v>
      </c>
      <c r="G115" s="472"/>
      <c r="H115" s="475">
        <v>44531</v>
      </c>
      <c r="I115" s="475"/>
      <c r="J115" s="472"/>
    </row>
    <row r="116" spans="1:10" ht="25.15" customHeight="1" x14ac:dyDescent="0.2">
      <c r="A116" s="471" t="s">
        <v>8351</v>
      </c>
      <c r="B116" s="471" t="s">
        <v>8346</v>
      </c>
      <c r="C116" s="472" t="s">
        <v>8347</v>
      </c>
      <c r="D116" s="257"/>
      <c r="E116" s="257">
        <v>18320</v>
      </c>
      <c r="F116" s="471" t="s">
        <v>8352</v>
      </c>
      <c r="G116" s="472"/>
      <c r="H116" s="475">
        <v>44413</v>
      </c>
      <c r="I116" s="475"/>
      <c r="J116" s="472"/>
    </row>
    <row r="117" spans="1:10" ht="25.15" customHeight="1" x14ac:dyDescent="0.2">
      <c r="A117" s="471" t="s">
        <v>8353</v>
      </c>
      <c r="B117" s="471" t="s">
        <v>8346</v>
      </c>
      <c r="C117" s="472" t="s">
        <v>8347</v>
      </c>
      <c r="D117" s="257"/>
      <c r="E117" s="257">
        <v>19000</v>
      </c>
      <c r="F117" s="471" t="s">
        <v>8354</v>
      </c>
      <c r="G117" s="472"/>
      <c r="H117" s="475">
        <v>44499</v>
      </c>
      <c r="I117" s="475"/>
      <c r="J117" s="472"/>
    </row>
    <row r="118" spans="1:10" ht="25.15" customHeight="1" x14ac:dyDescent="0.2">
      <c r="A118" s="471" t="s">
        <v>8355</v>
      </c>
      <c r="B118" s="471" t="s">
        <v>8346</v>
      </c>
      <c r="C118" s="472" t="s">
        <v>8347</v>
      </c>
      <c r="D118" s="257"/>
      <c r="E118" s="257">
        <v>20053.05</v>
      </c>
      <c r="F118" s="471" t="s">
        <v>8356</v>
      </c>
      <c r="G118" s="472"/>
      <c r="H118" s="475">
        <v>44518</v>
      </c>
      <c r="I118" s="475"/>
      <c r="J118" s="472"/>
    </row>
    <row r="119" spans="1:10" ht="25.15" customHeight="1" x14ac:dyDescent="0.2">
      <c r="A119" s="471" t="s">
        <v>8357</v>
      </c>
      <c r="B119" s="471" t="s">
        <v>8346</v>
      </c>
      <c r="C119" s="472" t="s">
        <v>8347</v>
      </c>
      <c r="D119" s="257"/>
      <c r="E119" s="257">
        <v>20400</v>
      </c>
      <c r="F119" s="471" t="s">
        <v>8348</v>
      </c>
      <c r="G119" s="472"/>
      <c r="H119" s="475">
        <v>44543</v>
      </c>
      <c r="I119" s="475"/>
      <c r="J119" s="472"/>
    </row>
    <row r="120" spans="1:10" ht="25.15" customHeight="1" x14ac:dyDescent="0.2">
      <c r="A120" s="471" t="s">
        <v>8358</v>
      </c>
      <c r="B120" s="471" t="s">
        <v>8346</v>
      </c>
      <c r="C120" s="472" t="s">
        <v>8347</v>
      </c>
      <c r="D120" s="257"/>
      <c r="E120" s="257">
        <v>21584</v>
      </c>
      <c r="F120" s="471" t="s">
        <v>8359</v>
      </c>
      <c r="G120" s="472"/>
      <c r="H120" s="475">
        <v>44230</v>
      </c>
      <c r="I120" s="475"/>
      <c r="J120" s="472"/>
    </row>
    <row r="121" spans="1:10" ht="25.15" customHeight="1" x14ac:dyDescent="0.2">
      <c r="A121" s="471" t="s">
        <v>8360</v>
      </c>
      <c r="B121" s="471" t="s">
        <v>8346</v>
      </c>
      <c r="C121" s="472" t="s">
        <v>8347</v>
      </c>
      <c r="D121" s="257"/>
      <c r="E121" s="257">
        <v>21617.919999999998</v>
      </c>
      <c r="F121" s="471" t="s">
        <v>8361</v>
      </c>
      <c r="G121" s="472"/>
      <c r="H121" s="475">
        <v>44518</v>
      </c>
      <c r="I121" s="475"/>
      <c r="J121" s="472"/>
    </row>
    <row r="122" spans="1:10" ht="25.15" customHeight="1" x14ac:dyDescent="0.2">
      <c r="A122" s="471" t="s">
        <v>8362</v>
      </c>
      <c r="B122" s="471" t="s">
        <v>8346</v>
      </c>
      <c r="C122" s="472" t="s">
        <v>8347</v>
      </c>
      <c r="D122" s="257"/>
      <c r="E122" s="257">
        <v>22500</v>
      </c>
      <c r="F122" s="471" t="s">
        <v>8348</v>
      </c>
      <c r="G122" s="472"/>
      <c r="H122" s="475">
        <v>44544</v>
      </c>
      <c r="I122" s="475"/>
      <c r="J122" s="472"/>
    </row>
    <row r="123" spans="1:10" ht="25.15" customHeight="1" x14ac:dyDescent="0.2">
      <c r="A123" s="471" t="s">
        <v>8363</v>
      </c>
      <c r="B123" s="471" t="s">
        <v>8346</v>
      </c>
      <c r="C123" s="472" t="s">
        <v>8347</v>
      </c>
      <c r="D123" s="257"/>
      <c r="E123" s="257">
        <v>22500</v>
      </c>
      <c r="F123" s="471" t="s">
        <v>8364</v>
      </c>
      <c r="G123" s="472"/>
      <c r="H123" s="475">
        <v>44550</v>
      </c>
      <c r="I123" s="475"/>
      <c r="J123" s="472"/>
    </row>
    <row r="124" spans="1:10" ht="25.15" customHeight="1" x14ac:dyDescent="0.2">
      <c r="A124" s="471" t="s">
        <v>8365</v>
      </c>
      <c r="B124" s="471" t="s">
        <v>8346</v>
      </c>
      <c r="C124" s="472" t="s">
        <v>8347</v>
      </c>
      <c r="D124" s="257"/>
      <c r="E124" s="257">
        <v>23778</v>
      </c>
      <c r="F124" s="471" t="s">
        <v>8366</v>
      </c>
      <c r="G124" s="472"/>
      <c r="H124" s="475">
        <v>44539</v>
      </c>
      <c r="I124" s="475"/>
      <c r="J124" s="472"/>
    </row>
    <row r="125" spans="1:10" ht="25.15" customHeight="1" x14ac:dyDescent="0.2">
      <c r="A125" s="471" t="s">
        <v>8367</v>
      </c>
      <c r="B125" s="471" t="s">
        <v>8346</v>
      </c>
      <c r="C125" s="472" t="s">
        <v>8347</v>
      </c>
      <c r="D125" s="257"/>
      <c r="E125" s="257">
        <v>24410.7</v>
      </c>
      <c r="F125" s="471" t="s">
        <v>7192</v>
      </c>
      <c r="G125" s="472"/>
      <c r="H125" s="475">
        <v>44531</v>
      </c>
      <c r="I125" s="475"/>
      <c r="J125" s="472"/>
    </row>
    <row r="126" spans="1:10" ht="25.15" customHeight="1" x14ac:dyDescent="0.2">
      <c r="A126" s="471" t="s">
        <v>8368</v>
      </c>
      <c r="B126" s="471" t="s">
        <v>8346</v>
      </c>
      <c r="C126" s="472" t="s">
        <v>8347</v>
      </c>
      <c r="D126" s="257"/>
      <c r="E126" s="257">
        <v>25065</v>
      </c>
      <c r="F126" s="471" t="s">
        <v>8350</v>
      </c>
      <c r="G126" s="472"/>
      <c r="H126" s="475">
        <v>44410</v>
      </c>
      <c r="I126" s="475"/>
      <c r="J126" s="472"/>
    </row>
    <row r="127" spans="1:10" ht="25.15" customHeight="1" x14ac:dyDescent="0.2">
      <c r="A127" s="471" t="s">
        <v>8369</v>
      </c>
      <c r="B127" s="471" t="s">
        <v>8346</v>
      </c>
      <c r="C127" s="472" t="s">
        <v>8347</v>
      </c>
      <c r="D127" s="257"/>
      <c r="E127" s="257">
        <v>26300</v>
      </c>
      <c r="F127" s="471" t="s">
        <v>8366</v>
      </c>
      <c r="G127" s="472"/>
      <c r="H127" s="475">
        <v>44523</v>
      </c>
      <c r="I127" s="475"/>
      <c r="J127" s="472"/>
    </row>
    <row r="128" spans="1:10" ht="25.15" customHeight="1" x14ac:dyDescent="0.2">
      <c r="A128" s="471" t="s">
        <v>8370</v>
      </c>
      <c r="B128" s="471" t="s">
        <v>8346</v>
      </c>
      <c r="C128" s="472" t="s">
        <v>8347</v>
      </c>
      <c r="D128" s="257"/>
      <c r="E128" s="257">
        <v>26616</v>
      </c>
      <c r="F128" s="471" t="s">
        <v>8366</v>
      </c>
      <c r="G128" s="472"/>
      <c r="H128" s="475">
        <v>44301</v>
      </c>
      <c r="I128" s="475"/>
      <c r="J128" s="472"/>
    </row>
    <row r="129" spans="1:10" ht="25.15" customHeight="1" x14ac:dyDescent="0.2">
      <c r="A129" s="471" t="s">
        <v>8371</v>
      </c>
      <c r="B129" s="471" t="s">
        <v>8346</v>
      </c>
      <c r="C129" s="472" t="s">
        <v>8347</v>
      </c>
      <c r="D129" s="257"/>
      <c r="E129" s="257">
        <v>28421</v>
      </c>
      <c r="F129" s="471" t="s">
        <v>8350</v>
      </c>
      <c r="G129" s="472"/>
      <c r="H129" s="475">
        <v>44442</v>
      </c>
      <c r="I129" s="475"/>
      <c r="J129" s="472"/>
    </row>
    <row r="130" spans="1:10" ht="25.15" customHeight="1" x14ac:dyDescent="0.2">
      <c r="A130" s="471" t="s">
        <v>8372</v>
      </c>
      <c r="B130" s="471" t="s">
        <v>8346</v>
      </c>
      <c r="C130" s="472" t="s">
        <v>8347</v>
      </c>
      <c r="D130" s="257"/>
      <c r="E130" s="257">
        <v>28985</v>
      </c>
      <c r="F130" s="471" t="s">
        <v>7192</v>
      </c>
      <c r="G130" s="472"/>
      <c r="H130" s="475">
        <v>44522</v>
      </c>
      <c r="I130" s="475"/>
      <c r="J130" s="472"/>
    </row>
    <row r="131" spans="1:10" ht="25.15" customHeight="1" x14ac:dyDescent="0.2">
      <c r="A131" s="471" t="s">
        <v>8373</v>
      </c>
      <c r="B131" s="471" t="s">
        <v>8346</v>
      </c>
      <c r="C131" s="472" t="s">
        <v>8347</v>
      </c>
      <c r="D131" s="257"/>
      <c r="E131" s="257">
        <v>31745</v>
      </c>
      <c r="F131" s="471" t="s">
        <v>8374</v>
      </c>
      <c r="G131" s="472"/>
      <c r="H131" s="475">
        <v>44525</v>
      </c>
      <c r="I131" s="475"/>
      <c r="J131" s="472"/>
    </row>
    <row r="132" spans="1:10" ht="25.15" customHeight="1" x14ac:dyDescent="0.2">
      <c r="A132" s="471" t="s">
        <v>8375</v>
      </c>
      <c r="B132" s="471" t="s">
        <v>8346</v>
      </c>
      <c r="C132" s="472" t="s">
        <v>8347</v>
      </c>
      <c r="D132" s="257"/>
      <c r="E132" s="257">
        <v>33494.18</v>
      </c>
      <c r="F132" s="471" t="s">
        <v>8374</v>
      </c>
      <c r="G132" s="472"/>
      <c r="H132" s="475">
        <v>44533</v>
      </c>
      <c r="I132" s="475"/>
      <c r="J132" s="472"/>
    </row>
    <row r="133" spans="1:10" ht="25.15" customHeight="1" x14ac:dyDescent="0.2">
      <c r="A133" s="471" t="s">
        <v>8376</v>
      </c>
      <c r="B133" s="471" t="s">
        <v>8346</v>
      </c>
      <c r="C133" s="472" t="s">
        <v>8347</v>
      </c>
      <c r="D133" s="257"/>
      <c r="E133" s="257">
        <v>34190</v>
      </c>
      <c r="F133" s="471" t="s">
        <v>8377</v>
      </c>
      <c r="G133" s="472"/>
      <c r="H133" s="475">
        <v>44531</v>
      </c>
      <c r="I133" s="475"/>
      <c r="J133" s="472"/>
    </row>
    <row r="134" spans="1:10" ht="25.15" customHeight="1" x14ac:dyDescent="0.2">
      <c r="A134" s="471" t="s">
        <v>8378</v>
      </c>
      <c r="B134" s="471" t="s">
        <v>8346</v>
      </c>
      <c r="C134" s="472" t="s">
        <v>8347</v>
      </c>
      <c r="D134" s="257"/>
      <c r="E134" s="257">
        <v>34349.800000000003</v>
      </c>
      <c r="F134" s="471" t="s">
        <v>8379</v>
      </c>
      <c r="G134" s="472"/>
      <c r="H134" s="475">
        <v>44544</v>
      </c>
      <c r="I134" s="475"/>
      <c r="J134" s="472"/>
    </row>
    <row r="135" spans="1:10" ht="25.15" customHeight="1" x14ac:dyDescent="0.2">
      <c r="A135" s="471" t="s">
        <v>8380</v>
      </c>
      <c r="B135" s="471" t="s">
        <v>8346</v>
      </c>
      <c r="C135" s="472" t="s">
        <v>8347</v>
      </c>
      <c r="D135" s="257"/>
      <c r="E135" s="257">
        <v>34800</v>
      </c>
      <c r="F135" s="471" t="s">
        <v>8381</v>
      </c>
      <c r="G135" s="472"/>
      <c r="H135" s="475">
        <v>44278</v>
      </c>
      <c r="I135" s="475"/>
      <c r="J135" s="472"/>
    </row>
    <row r="136" spans="1:10" ht="25.15" customHeight="1" x14ac:dyDescent="0.2">
      <c r="A136" s="471" t="s">
        <v>8382</v>
      </c>
      <c r="B136" s="471" t="s">
        <v>8346</v>
      </c>
      <c r="C136" s="472" t="s">
        <v>8347</v>
      </c>
      <c r="D136" s="257"/>
      <c r="E136" s="257">
        <v>34800</v>
      </c>
      <c r="F136" s="471" t="s">
        <v>8383</v>
      </c>
      <c r="G136" s="472"/>
      <c r="H136" s="475">
        <v>44280</v>
      </c>
      <c r="I136" s="475"/>
      <c r="J136" s="472"/>
    </row>
    <row r="137" spans="1:10" ht="25.15" customHeight="1" x14ac:dyDescent="0.2">
      <c r="A137" s="471" t="s">
        <v>8384</v>
      </c>
      <c r="B137" s="471" t="s">
        <v>8346</v>
      </c>
      <c r="C137" s="472" t="s">
        <v>8347</v>
      </c>
      <c r="D137" s="257"/>
      <c r="E137" s="257">
        <v>34800</v>
      </c>
      <c r="F137" s="471" t="s">
        <v>8364</v>
      </c>
      <c r="G137" s="472"/>
      <c r="H137" s="475">
        <v>44554</v>
      </c>
      <c r="I137" s="475"/>
      <c r="J137" s="472"/>
    </row>
    <row r="138" spans="1:10" ht="25.15" customHeight="1" x14ac:dyDescent="0.2">
      <c r="A138" s="471" t="s">
        <v>8385</v>
      </c>
      <c r="B138" s="471" t="s">
        <v>8346</v>
      </c>
      <c r="C138" s="472" t="s">
        <v>8347</v>
      </c>
      <c r="D138" s="257"/>
      <c r="E138" s="257">
        <v>34920</v>
      </c>
      <c r="F138" s="471" t="s">
        <v>8374</v>
      </c>
      <c r="G138" s="472"/>
      <c r="H138" s="475">
        <v>44525</v>
      </c>
      <c r="I138" s="475"/>
      <c r="J138" s="472"/>
    </row>
    <row r="139" spans="1:10" ht="25.15" customHeight="1" x14ac:dyDescent="0.2">
      <c r="A139" s="471" t="s">
        <v>8386</v>
      </c>
      <c r="B139" s="471" t="s">
        <v>8346</v>
      </c>
      <c r="C139" s="472" t="s">
        <v>8347</v>
      </c>
      <c r="D139" s="257"/>
      <c r="E139" s="257">
        <v>35162</v>
      </c>
      <c r="F139" s="471" t="s">
        <v>8377</v>
      </c>
      <c r="G139" s="472"/>
      <c r="H139" s="475">
        <v>44386</v>
      </c>
      <c r="I139" s="475"/>
      <c r="J139" s="472"/>
    </row>
    <row r="140" spans="1:10" ht="25.15" customHeight="1" x14ac:dyDescent="0.2">
      <c r="A140" s="471" t="s">
        <v>8387</v>
      </c>
      <c r="B140" s="471" t="s">
        <v>8346</v>
      </c>
      <c r="C140" s="472" t="s">
        <v>8347</v>
      </c>
      <c r="D140" s="257"/>
      <c r="E140" s="257">
        <v>35780.800000000003</v>
      </c>
      <c r="F140" s="471" t="s">
        <v>8388</v>
      </c>
      <c r="G140" s="472"/>
      <c r="H140" s="475">
        <v>44340</v>
      </c>
      <c r="I140" s="475"/>
      <c r="J140" s="472"/>
    </row>
    <row r="141" spans="1:10" ht="25.15" customHeight="1" x14ac:dyDescent="0.2">
      <c r="A141" s="471" t="s">
        <v>8389</v>
      </c>
      <c r="B141" s="471" t="s">
        <v>8390</v>
      </c>
      <c r="C141" s="472" t="s">
        <v>8212</v>
      </c>
      <c r="D141" s="257">
        <v>2</v>
      </c>
      <c r="E141" s="257">
        <v>45000</v>
      </c>
      <c r="F141" s="471" t="s">
        <v>8364</v>
      </c>
      <c r="G141" s="472"/>
      <c r="H141" s="475">
        <v>44448</v>
      </c>
      <c r="I141" s="475"/>
      <c r="J141" s="472"/>
    </row>
    <row r="142" spans="1:10" ht="25.15" customHeight="1" x14ac:dyDescent="0.2">
      <c r="A142" s="471" t="s">
        <v>8391</v>
      </c>
      <c r="B142" s="471" t="s">
        <v>8392</v>
      </c>
      <c r="C142" s="472" t="s">
        <v>8212</v>
      </c>
      <c r="D142" s="257">
        <v>1</v>
      </c>
      <c r="E142" s="257">
        <v>51451</v>
      </c>
      <c r="F142" s="471" t="s">
        <v>8393</v>
      </c>
      <c r="G142" s="472"/>
      <c r="H142" s="475">
        <v>44540</v>
      </c>
      <c r="I142" s="475"/>
      <c r="J142" s="472"/>
    </row>
    <row r="143" spans="1:10" ht="25.15" customHeight="1" x14ac:dyDescent="0.2">
      <c r="A143" s="471" t="s">
        <v>8394</v>
      </c>
      <c r="B143" s="471" t="s">
        <v>6939</v>
      </c>
      <c r="C143" s="472" t="s">
        <v>8212</v>
      </c>
      <c r="D143" s="257">
        <v>4</v>
      </c>
      <c r="E143" s="257">
        <v>61200</v>
      </c>
      <c r="F143" s="471" t="s">
        <v>7604</v>
      </c>
      <c r="G143" s="472"/>
      <c r="H143" s="475">
        <v>44481</v>
      </c>
      <c r="I143" s="475"/>
      <c r="J143" s="472"/>
    </row>
    <row r="144" spans="1:10" ht="25.15" customHeight="1" x14ac:dyDescent="0.2">
      <c r="A144" s="471" t="s">
        <v>8395</v>
      </c>
      <c r="B144" s="471" t="s">
        <v>6939</v>
      </c>
      <c r="C144" s="472" t="s">
        <v>8212</v>
      </c>
      <c r="D144" s="257">
        <v>3</v>
      </c>
      <c r="E144" s="257">
        <v>62000</v>
      </c>
      <c r="F144" s="471" t="s">
        <v>8396</v>
      </c>
      <c r="G144" s="472"/>
      <c r="H144" s="475">
        <v>44488</v>
      </c>
      <c r="I144" s="475"/>
      <c r="J144" s="472"/>
    </row>
    <row r="145" spans="1:10" ht="25.15" customHeight="1" x14ac:dyDescent="0.2">
      <c r="A145" s="471" t="s">
        <v>8397</v>
      </c>
      <c r="B145" s="471" t="s">
        <v>6939</v>
      </c>
      <c r="C145" s="472" t="s">
        <v>8212</v>
      </c>
      <c r="D145" s="257">
        <v>2</v>
      </c>
      <c r="E145" s="257">
        <v>65900</v>
      </c>
      <c r="F145" s="471" t="s">
        <v>7604</v>
      </c>
      <c r="G145" s="472"/>
      <c r="H145" s="475">
        <v>44420</v>
      </c>
      <c r="I145" s="475"/>
      <c r="J145" s="472"/>
    </row>
    <row r="146" spans="1:10" ht="25.15" customHeight="1" x14ac:dyDescent="0.2">
      <c r="A146" s="471" t="s">
        <v>8398</v>
      </c>
      <c r="B146" s="471" t="s">
        <v>6939</v>
      </c>
      <c r="C146" s="472" t="s">
        <v>8212</v>
      </c>
      <c r="D146" s="257">
        <v>1</v>
      </c>
      <c r="E146" s="257">
        <v>71444.460000000006</v>
      </c>
      <c r="F146" s="471" t="s">
        <v>8377</v>
      </c>
      <c r="G146" s="472"/>
      <c r="H146" s="475">
        <v>44418</v>
      </c>
      <c r="I146" s="475"/>
      <c r="J146" s="472"/>
    </row>
    <row r="147" spans="1:10" ht="25.15" customHeight="1" x14ac:dyDescent="0.2">
      <c r="A147" s="471" t="s">
        <v>8399</v>
      </c>
      <c r="B147" s="471" t="s">
        <v>8400</v>
      </c>
      <c r="C147" s="472" t="s">
        <v>8401</v>
      </c>
      <c r="D147" s="257">
        <v>1</v>
      </c>
      <c r="E147" s="257">
        <v>700000</v>
      </c>
      <c r="F147" s="471" t="s">
        <v>8402</v>
      </c>
      <c r="G147" s="472"/>
      <c r="H147" s="475">
        <v>44558</v>
      </c>
      <c r="I147" s="475"/>
      <c r="J147" s="472"/>
    </row>
    <row r="148" spans="1:10" ht="25.15" customHeight="1" x14ac:dyDescent="0.2">
      <c r="A148" s="471" t="s">
        <v>8403</v>
      </c>
      <c r="B148" s="471" t="s">
        <v>8390</v>
      </c>
      <c r="C148" s="472" t="s">
        <v>8212</v>
      </c>
      <c r="D148" s="257">
        <v>5</v>
      </c>
      <c r="E148" s="257">
        <v>48800</v>
      </c>
      <c r="F148" s="471" t="s">
        <v>8404</v>
      </c>
      <c r="G148" s="472"/>
      <c r="H148" s="475">
        <v>44559</v>
      </c>
      <c r="I148" s="475"/>
      <c r="J148" s="472"/>
    </row>
    <row r="149" spans="1:10" ht="25.15" customHeight="1" x14ac:dyDescent="0.2">
      <c r="A149" s="471" t="s">
        <v>8405</v>
      </c>
      <c r="B149" s="471" t="s">
        <v>8346</v>
      </c>
      <c r="C149" s="472" t="s">
        <v>8347</v>
      </c>
      <c r="D149" s="257"/>
      <c r="E149" s="257">
        <v>34850</v>
      </c>
      <c r="F149" s="471" t="s">
        <v>6523</v>
      </c>
      <c r="G149" s="472"/>
      <c r="H149" s="475">
        <v>44286</v>
      </c>
      <c r="I149" s="475"/>
      <c r="J149" s="472"/>
    </row>
    <row r="150" spans="1:10" ht="25.15" customHeight="1" x14ac:dyDescent="0.2">
      <c r="A150" s="471" t="s">
        <v>8406</v>
      </c>
      <c r="B150" s="471" t="s">
        <v>8346</v>
      </c>
      <c r="C150" s="472" t="s">
        <v>8347</v>
      </c>
      <c r="D150" s="257"/>
      <c r="E150" s="257">
        <v>34000</v>
      </c>
      <c r="F150" s="471" t="s">
        <v>8407</v>
      </c>
      <c r="G150" s="472"/>
      <c r="H150" s="475">
        <v>44301</v>
      </c>
      <c r="I150" s="475"/>
      <c r="J150" s="472"/>
    </row>
    <row r="151" spans="1:10" ht="25.15" customHeight="1" x14ac:dyDescent="0.2">
      <c r="A151" s="471" t="s">
        <v>8408</v>
      </c>
      <c r="B151" s="471" t="s">
        <v>8346</v>
      </c>
      <c r="C151" s="472" t="s">
        <v>8347</v>
      </c>
      <c r="D151" s="257"/>
      <c r="E151" s="257">
        <v>33900</v>
      </c>
      <c r="F151" s="471" t="s">
        <v>8409</v>
      </c>
      <c r="G151" s="472"/>
      <c r="H151" s="475">
        <v>44511</v>
      </c>
      <c r="I151" s="475"/>
      <c r="J151" s="472"/>
    </row>
    <row r="152" spans="1:10" ht="25.15" customHeight="1" x14ac:dyDescent="0.2">
      <c r="A152" s="471" t="s">
        <v>8410</v>
      </c>
      <c r="B152" s="471" t="s">
        <v>8346</v>
      </c>
      <c r="C152" s="472" t="s">
        <v>8347</v>
      </c>
      <c r="D152" s="257"/>
      <c r="E152" s="257">
        <v>32500</v>
      </c>
      <c r="F152" s="471" t="s">
        <v>8411</v>
      </c>
      <c r="G152" s="472"/>
      <c r="H152" s="475">
        <v>44532</v>
      </c>
      <c r="I152" s="475"/>
      <c r="J152" s="472"/>
    </row>
    <row r="153" spans="1:10" ht="25.15" customHeight="1" x14ac:dyDescent="0.2">
      <c r="A153" s="471" t="s">
        <v>8410</v>
      </c>
      <c r="B153" s="471" t="s">
        <v>8346</v>
      </c>
      <c r="C153" s="472" t="s">
        <v>8347</v>
      </c>
      <c r="D153" s="257"/>
      <c r="E153" s="257">
        <v>32500</v>
      </c>
      <c r="F153" s="471" t="s">
        <v>8412</v>
      </c>
      <c r="G153" s="472"/>
      <c r="H153" s="475">
        <v>44532</v>
      </c>
      <c r="I153" s="475"/>
      <c r="J153" s="472"/>
    </row>
    <row r="154" spans="1:10" ht="25.15" customHeight="1" x14ac:dyDescent="0.2">
      <c r="A154" s="471" t="s">
        <v>8413</v>
      </c>
      <c r="B154" s="471" t="s">
        <v>8346</v>
      </c>
      <c r="C154" s="472" t="s">
        <v>8347</v>
      </c>
      <c r="D154" s="257"/>
      <c r="E154" s="257">
        <v>30000</v>
      </c>
      <c r="F154" s="471" t="s">
        <v>8414</v>
      </c>
      <c r="G154" s="472"/>
      <c r="H154" s="475">
        <v>44245</v>
      </c>
      <c r="I154" s="475"/>
      <c r="J154" s="472"/>
    </row>
    <row r="155" spans="1:10" ht="25.15" customHeight="1" x14ac:dyDescent="0.2">
      <c r="A155" s="471" t="s">
        <v>8415</v>
      </c>
      <c r="B155" s="471" t="s">
        <v>8346</v>
      </c>
      <c r="C155" s="472" t="s">
        <v>8347</v>
      </c>
      <c r="D155" s="257"/>
      <c r="E155" s="257">
        <v>30000</v>
      </c>
      <c r="F155" s="471" t="s">
        <v>6870</v>
      </c>
      <c r="G155" s="472"/>
      <c r="H155" s="475">
        <v>44250</v>
      </c>
      <c r="I155" s="475"/>
      <c r="J155" s="472"/>
    </row>
    <row r="156" spans="1:10" ht="25.15" customHeight="1" x14ac:dyDescent="0.2">
      <c r="A156" s="471" t="s">
        <v>8416</v>
      </c>
      <c r="B156" s="471" t="s">
        <v>8346</v>
      </c>
      <c r="C156" s="472" t="s">
        <v>8347</v>
      </c>
      <c r="D156" s="257"/>
      <c r="E156" s="257">
        <v>29900</v>
      </c>
      <c r="F156" s="471" t="s">
        <v>8417</v>
      </c>
      <c r="G156" s="472"/>
      <c r="H156" s="475">
        <v>44249</v>
      </c>
      <c r="I156" s="475"/>
      <c r="J156" s="472"/>
    </row>
    <row r="157" spans="1:10" ht="25.15" customHeight="1" x14ac:dyDescent="0.2">
      <c r="A157" s="471" t="s">
        <v>8418</v>
      </c>
      <c r="B157" s="471" t="s">
        <v>8346</v>
      </c>
      <c r="C157" s="472" t="s">
        <v>8347</v>
      </c>
      <c r="D157" s="257"/>
      <c r="E157" s="257">
        <v>29518.799999999999</v>
      </c>
      <c r="F157" s="471" t="s">
        <v>8419</v>
      </c>
      <c r="G157" s="472"/>
      <c r="H157" s="475">
        <v>44533</v>
      </c>
      <c r="I157" s="475"/>
      <c r="J157" s="472"/>
    </row>
    <row r="158" spans="1:10" ht="25.15" customHeight="1" x14ac:dyDescent="0.2">
      <c r="A158" s="471" t="s">
        <v>8420</v>
      </c>
      <c r="B158" s="471" t="s">
        <v>8346</v>
      </c>
      <c r="C158" s="472" t="s">
        <v>8347</v>
      </c>
      <c r="D158" s="257"/>
      <c r="E158" s="257">
        <v>29120</v>
      </c>
      <c r="F158" s="471" t="s">
        <v>8421</v>
      </c>
      <c r="G158" s="472"/>
      <c r="H158" s="475">
        <v>44543</v>
      </c>
      <c r="I158" s="475"/>
      <c r="J158" s="472"/>
    </row>
    <row r="159" spans="1:10" ht="25.15" customHeight="1" x14ac:dyDescent="0.2">
      <c r="A159" s="471" t="s">
        <v>8422</v>
      </c>
      <c r="B159" s="471" t="s">
        <v>8346</v>
      </c>
      <c r="C159" s="472" t="s">
        <v>8347</v>
      </c>
      <c r="D159" s="257"/>
      <c r="E159" s="257">
        <v>25500</v>
      </c>
      <c r="F159" s="471" t="s">
        <v>8423</v>
      </c>
      <c r="G159" s="472"/>
      <c r="H159" s="475">
        <v>44239</v>
      </c>
      <c r="I159" s="475"/>
      <c r="J159" s="472"/>
    </row>
    <row r="160" spans="1:10" ht="25.15" customHeight="1" x14ac:dyDescent="0.2">
      <c r="A160" s="471" t="s">
        <v>8424</v>
      </c>
      <c r="B160" s="471" t="s">
        <v>8346</v>
      </c>
      <c r="C160" s="472" t="s">
        <v>8347</v>
      </c>
      <c r="D160" s="257"/>
      <c r="E160" s="257">
        <v>23950</v>
      </c>
      <c r="F160" s="471" t="s">
        <v>8425</v>
      </c>
      <c r="G160" s="472"/>
      <c r="H160" s="475">
        <v>44371</v>
      </c>
      <c r="I160" s="475"/>
      <c r="J160" s="472"/>
    </row>
    <row r="161" spans="1:10" ht="25.15" customHeight="1" x14ac:dyDescent="0.2">
      <c r="A161" s="471" t="s">
        <v>8426</v>
      </c>
      <c r="B161" s="471" t="s">
        <v>8346</v>
      </c>
      <c r="C161" s="472" t="s">
        <v>8347</v>
      </c>
      <c r="D161" s="257"/>
      <c r="E161" s="257">
        <v>23225.8</v>
      </c>
      <c r="F161" s="471" t="s">
        <v>8427</v>
      </c>
      <c r="G161" s="472"/>
      <c r="H161" s="475">
        <v>44225</v>
      </c>
      <c r="I161" s="475"/>
      <c r="J161" s="472"/>
    </row>
    <row r="162" spans="1:10" ht="25.15" customHeight="1" x14ac:dyDescent="0.2">
      <c r="A162" s="471" t="s">
        <v>8428</v>
      </c>
      <c r="B162" s="471" t="s">
        <v>8346</v>
      </c>
      <c r="C162" s="472" t="s">
        <v>8347</v>
      </c>
      <c r="D162" s="257"/>
      <c r="E162" s="257">
        <v>23190</v>
      </c>
      <c r="F162" s="471" t="s">
        <v>8429</v>
      </c>
      <c r="G162" s="472"/>
      <c r="H162" s="475">
        <v>44238</v>
      </c>
      <c r="I162" s="475"/>
      <c r="J162" s="472"/>
    </row>
    <row r="163" spans="1:10" ht="25.15" customHeight="1" x14ac:dyDescent="0.2">
      <c r="A163" s="471" t="s">
        <v>8430</v>
      </c>
      <c r="B163" s="471" t="s">
        <v>8346</v>
      </c>
      <c r="C163" s="472" t="s">
        <v>8347</v>
      </c>
      <c r="D163" s="257"/>
      <c r="E163" s="257">
        <v>20000</v>
      </c>
      <c r="F163" s="471" t="s">
        <v>8431</v>
      </c>
      <c r="G163" s="472"/>
      <c r="H163" s="475">
        <v>44368</v>
      </c>
      <c r="I163" s="475"/>
      <c r="J163" s="472"/>
    </row>
    <row r="164" spans="1:10" ht="25.15" customHeight="1" x14ac:dyDescent="0.2">
      <c r="A164" s="471" t="s">
        <v>8432</v>
      </c>
      <c r="B164" s="471" t="s">
        <v>8346</v>
      </c>
      <c r="C164" s="472" t="s">
        <v>8347</v>
      </c>
      <c r="D164" s="257"/>
      <c r="E164" s="257">
        <v>19600</v>
      </c>
      <c r="F164" s="471" t="s">
        <v>8433</v>
      </c>
      <c r="G164" s="472"/>
      <c r="H164" s="475">
        <v>44369</v>
      </c>
      <c r="I164" s="475"/>
      <c r="J164" s="472"/>
    </row>
    <row r="165" spans="1:10" ht="25.15" customHeight="1" x14ac:dyDescent="0.2">
      <c r="A165" s="471" t="s">
        <v>8434</v>
      </c>
      <c r="B165" s="471" t="s">
        <v>8346</v>
      </c>
      <c r="C165" s="472" t="s">
        <v>8347</v>
      </c>
      <c r="D165" s="257"/>
      <c r="E165" s="257">
        <v>18200</v>
      </c>
      <c r="F165" s="471" t="s">
        <v>8435</v>
      </c>
      <c r="G165" s="472"/>
      <c r="H165" s="475">
        <v>44553</v>
      </c>
      <c r="I165" s="475"/>
      <c r="J165" s="472"/>
    </row>
    <row r="166" spans="1:10" ht="25.15" customHeight="1" x14ac:dyDescent="0.2">
      <c r="A166" s="471" t="s">
        <v>8436</v>
      </c>
      <c r="B166" s="471" t="s">
        <v>8346</v>
      </c>
      <c r="C166" s="472" t="s">
        <v>8347</v>
      </c>
      <c r="D166" s="257"/>
      <c r="E166" s="257">
        <v>18000</v>
      </c>
      <c r="F166" s="471" t="s">
        <v>8437</v>
      </c>
      <c r="G166" s="472"/>
      <c r="H166" s="475">
        <v>44483</v>
      </c>
      <c r="I166" s="475"/>
      <c r="J166" s="472"/>
    </row>
    <row r="167" spans="1:10" ht="25.15" customHeight="1" x14ac:dyDescent="0.2">
      <c r="A167" s="471" t="s">
        <v>8438</v>
      </c>
      <c r="B167" s="471" t="s">
        <v>8332</v>
      </c>
      <c r="C167" s="472" t="s">
        <v>8439</v>
      </c>
      <c r="D167" s="255" t="s">
        <v>8440</v>
      </c>
      <c r="E167" s="276">
        <v>57096.66</v>
      </c>
      <c r="F167" s="471" t="s">
        <v>8441</v>
      </c>
      <c r="G167" s="476" t="s">
        <v>8442</v>
      </c>
      <c r="H167" s="477">
        <v>44259</v>
      </c>
      <c r="I167" s="477">
        <v>44270</v>
      </c>
      <c r="J167" s="471"/>
    </row>
    <row r="168" spans="1:10" ht="25.15" customHeight="1" x14ac:dyDescent="0.2">
      <c r="A168" s="471" t="s">
        <v>8443</v>
      </c>
      <c r="B168" s="471" t="s">
        <v>7453</v>
      </c>
      <c r="C168" s="472" t="s">
        <v>8444</v>
      </c>
      <c r="D168" s="255" t="s">
        <v>8445</v>
      </c>
      <c r="E168" s="276">
        <v>29570</v>
      </c>
      <c r="F168" s="471" t="s">
        <v>8446</v>
      </c>
      <c r="G168" s="476" t="s">
        <v>8442</v>
      </c>
      <c r="H168" s="477">
        <v>44284</v>
      </c>
      <c r="I168" s="477">
        <v>44298</v>
      </c>
      <c r="J168" s="471"/>
    </row>
    <row r="169" spans="1:10" ht="25.15" customHeight="1" x14ac:dyDescent="0.2">
      <c r="A169" s="471" t="s">
        <v>8447</v>
      </c>
      <c r="B169" s="471" t="s">
        <v>7453</v>
      </c>
      <c r="C169" s="472" t="s">
        <v>8444</v>
      </c>
      <c r="D169" s="255" t="s">
        <v>8448</v>
      </c>
      <c r="E169" s="276">
        <v>28880</v>
      </c>
      <c r="F169" s="471" t="s">
        <v>8449</v>
      </c>
      <c r="G169" s="476" t="s">
        <v>8442</v>
      </c>
      <c r="H169" s="477">
        <v>44333</v>
      </c>
      <c r="I169" s="477">
        <v>44341</v>
      </c>
      <c r="J169" s="471"/>
    </row>
    <row r="170" spans="1:10" ht="25.15" customHeight="1" x14ac:dyDescent="0.2">
      <c r="A170" s="471" t="s">
        <v>8450</v>
      </c>
      <c r="B170" s="471" t="s">
        <v>7453</v>
      </c>
      <c r="C170" s="472" t="s">
        <v>8444</v>
      </c>
      <c r="D170" s="255" t="s">
        <v>8451</v>
      </c>
      <c r="E170" s="276">
        <v>18450</v>
      </c>
      <c r="F170" s="471" t="s">
        <v>8452</v>
      </c>
      <c r="G170" s="476" t="s">
        <v>8442</v>
      </c>
      <c r="H170" s="477">
        <v>44351</v>
      </c>
      <c r="I170" s="477">
        <v>44361</v>
      </c>
      <c r="J170" s="471"/>
    </row>
    <row r="171" spans="1:10" ht="25.15" customHeight="1" x14ac:dyDescent="0.2">
      <c r="A171" s="471" t="s">
        <v>8453</v>
      </c>
      <c r="B171" s="471" t="s">
        <v>7453</v>
      </c>
      <c r="C171" s="472" t="s">
        <v>8444</v>
      </c>
      <c r="D171" s="255" t="s">
        <v>8454</v>
      </c>
      <c r="E171" s="276">
        <v>23047.599999999999</v>
      </c>
      <c r="F171" s="471" t="s">
        <v>8455</v>
      </c>
      <c r="G171" s="476" t="s">
        <v>8442</v>
      </c>
      <c r="H171" s="477">
        <v>44351</v>
      </c>
      <c r="I171" s="477">
        <v>44377</v>
      </c>
      <c r="J171" s="471"/>
    </row>
    <row r="172" spans="1:10" ht="25.15" customHeight="1" x14ac:dyDescent="0.2">
      <c r="A172" s="471" t="s">
        <v>8456</v>
      </c>
      <c r="B172" s="471" t="s">
        <v>7453</v>
      </c>
      <c r="C172" s="472" t="s">
        <v>8444</v>
      </c>
      <c r="D172" s="255" t="s">
        <v>8457</v>
      </c>
      <c r="E172" s="276">
        <v>18460</v>
      </c>
      <c r="F172" s="471" t="s">
        <v>8458</v>
      </c>
      <c r="G172" s="476" t="s">
        <v>8442</v>
      </c>
      <c r="H172" s="477">
        <v>44362</v>
      </c>
      <c r="I172" s="477">
        <v>44363</v>
      </c>
      <c r="J172" s="471"/>
    </row>
    <row r="173" spans="1:10" ht="25.15" customHeight="1" x14ac:dyDescent="0.2">
      <c r="A173" s="471" t="s">
        <v>8459</v>
      </c>
      <c r="B173" s="471" t="s">
        <v>7453</v>
      </c>
      <c r="C173" s="472" t="s">
        <v>8444</v>
      </c>
      <c r="D173" s="255" t="s">
        <v>8460</v>
      </c>
      <c r="E173" s="276">
        <v>18645.900000000001</v>
      </c>
      <c r="F173" s="471" t="s">
        <v>8461</v>
      </c>
      <c r="G173" s="476" t="s">
        <v>8442</v>
      </c>
      <c r="H173" s="477">
        <v>44372</v>
      </c>
      <c r="I173" s="477">
        <v>44377</v>
      </c>
      <c r="J173" s="471"/>
    </row>
    <row r="174" spans="1:10" ht="25.15" customHeight="1" x14ac:dyDescent="0.2">
      <c r="A174" s="471" t="s">
        <v>8462</v>
      </c>
      <c r="B174" s="471" t="s">
        <v>7453</v>
      </c>
      <c r="C174" s="472" t="s">
        <v>8444</v>
      </c>
      <c r="D174" s="255" t="s">
        <v>8463</v>
      </c>
      <c r="E174" s="276">
        <v>26380.2</v>
      </c>
      <c r="F174" s="471" t="s">
        <v>8464</v>
      </c>
      <c r="G174" s="476" t="s">
        <v>8442</v>
      </c>
      <c r="H174" s="477">
        <v>44399</v>
      </c>
      <c r="I174" s="477">
        <v>44408</v>
      </c>
      <c r="J174" s="471"/>
    </row>
    <row r="175" spans="1:10" ht="25.15" customHeight="1" x14ac:dyDescent="0.2">
      <c r="A175" s="471" t="s">
        <v>8465</v>
      </c>
      <c r="B175" s="471" t="s">
        <v>7453</v>
      </c>
      <c r="C175" s="472" t="s">
        <v>8444</v>
      </c>
      <c r="D175" s="255" t="s">
        <v>8466</v>
      </c>
      <c r="E175" s="276">
        <v>34779.9</v>
      </c>
      <c r="F175" s="471" t="s">
        <v>8467</v>
      </c>
      <c r="G175" s="476" t="s">
        <v>8442</v>
      </c>
      <c r="H175" s="477">
        <v>44411</v>
      </c>
      <c r="I175" s="477">
        <v>44459</v>
      </c>
      <c r="J175" s="471"/>
    </row>
    <row r="176" spans="1:10" ht="25.15" customHeight="1" x14ac:dyDescent="0.2">
      <c r="A176" s="471" t="s">
        <v>8468</v>
      </c>
      <c r="B176" s="471" t="s">
        <v>7558</v>
      </c>
      <c r="C176" s="472" t="s">
        <v>8444</v>
      </c>
      <c r="D176" s="257" t="s">
        <v>8469</v>
      </c>
      <c r="E176" s="276">
        <v>45502.2</v>
      </c>
      <c r="F176" s="471" t="s">
        <v>8470</v>
      </c>
      <c r="G176" s="476" t="s">
        <v>8442</v>
      </c>
      <c r="H176" s="477">
        <v>44432</v>
      </c>
      <c r="I176" s="477">
        <v>44470</v>
      </c>
      <c r="J176" s="471"/>
    </row>
    <row r="177" spans="1:10" ht="25.15" customHeight="1" x14ac:dyDescent="0.2">
      <c r="A177" s="471" t="s">
        <v>8471</v>
      </c>
      <c r="B177" s="471" t="s">
        <v>7453</v>
      </c>
      <c r="C177" s="472" t="s">
        <v>8444</v>
      </c>
      <c r="D177" s="255" t="s">
        <v>8472</v>
      </c>
      <c r="E177" s="276">
        <v>20060.599999999999</v>
      </c>
      <c r="F177" s="471" t="s">
        <v>8473</v>
      </c>
      <c r="G177" s="476" t="s">
        <v>8442</v>
      </c>
      <c r="H177" s="477">
        <v>44434</v>
      </c>
      <c r="I177" s="477">
        <v>44446</v>
      </c>
      <c r="J177" s="471"/>
    </row>
    <row r="178" spans="1:10" ht="25.15" customHeight="1" x14ac:dyDescent="0.2">
      <c r="A178" s="471" t="s">
        <v>8474</v>
      </c>
      <c r="B178" s="471" t="s">
        <v>8332</v>
      </c>
      <c r="C178" s="472" t="s">
        <v>8439</v>
      </c>
      <c r="D178" s="255" t="s">
        <v>8475</v>
      </c>
      <c r="E178" s="276">
        <v>23466.799999999999</v>
      </c>
      <c r="F178" s="471" t="s">
        <v>8476</v>
      </c>
      <c r="G178" s="476" t="s">
        <v>8442</v>
      </c>
      <c r="H178" s="477">
        <v>44453</v>
      </c>
      <c r="I178" s="477">
        <v>44473</v>
      </c>
      <c r="J178" s="471"/>
    </row>
    <row r="179" spans="1:10" ht="25.15" customHeight="1" x14ac:dyDescent="0.2">
      <c r="A179" s="471" t="s">
        <v>8477</v>
      </c>
      <c r="B179" s="471" t="s">
        <v>8098</v>
      </c>
      <c r="C179" s="472" t="s">
        <v>8444</v>
      </c>
      <c r="D179" s="257" t="s">
        <v>8478</v>
      </c>
      <c r="E179" s="276">
        <v>50000</v>
      </c>
      <c r="F179" s="471" t="s">
        <v>8473</v>
      </c>
      <c r="G179" s="476" t="s">
        <v>8442</v>
      </c>
      <c r="H179" s="477">
        <v>44476</v>
      </c>
      <c r="I179" s="477">
        <v>44482</v>
      </c>
      <c r="J179" s="471"/>
    </row>
    <row r="180" spans="1:10" ht="25.15" customHeight="1" x14ac:dyDescent="0.2">
      <c r="A180" s="471" t="s">
        <v>8479</v>
      </c>
      <c r="B180" s="471" t="s">
        <v>7453</v>
      </c>
      <c r="C180" s="472" t="s">
        <v>8444</v>
      </c>
      <c r="D180" s="255" t="s">
        <v>8480</v>
      </c>
      <c r="E180" s="276">
        <v>20967.5</v>
      </c>
      <c r="F180" s="471" t="s">
        <v>8481</v>
      </c>
      <c r="G180" s="476" t="s">
        <v>8442</v>
      </c>
      <c r="H180" s="477">
        <v>44497</v>
      </c>
      <c r="I180" s="477">
        <v>44510</v>
      </c>
      <c r="J180" s="471"/>
    </row>
    <row r="181" spans="1:10" ht="25.15" customHeight="1" x14ac:dyDescent="0.2">
      <c r="A181" s="471" t="s">
        <v>8482</v>
      </c>
      <c r="B181" s="471" t="s">
        <v>7558</v>
      </c>
      <c r="C181" s="472" t="s">
        <v>8444</v>
      </c>
      <c r="D181" s="257" t="s">
        <v>8483</v>
      </c>
      <c r="E181" s="276">
        <v>87729.8</v>
      </c>
      <c r="F181" s="471" t="s">
        <v>8484</v>
      </c>
      <c r="G181" s="476" t="s">
        <v>8442</v>
      </c>
      <c r="H181" s="477">
        <v>44510</v>
      </c>
      <c r="I181" s="477">
        <v>44557</v>
      </c>
      <c r="J181" s="471"/>
    </row>
    <row r="182" spans="1:10" ht="25.15" customHeight="1" x14ac:dyDescent="0.2">
      <c r="A182" s="471" t="s">
        <v>8485</v>
      </c>
      <c r="B182" s="471" t="s">
        <v>7453</v>
      </c>
      <c r="C182" s="472" t="s">
        <v>8444</v>
      </c>
      <c r="D182" s="255" t="s">
        <v>8486</v>
      </c>
      <c r="E182" s="276">
        <v>21602</v>
      </c>
      <c r="F182" s="471" t="s">
        <v>8487</v>
      </c>
      <c r="G182" s="476" t="s">
        <v>8442</v>
      </c>
      <c r="H182" s="477">
        <v>44549</v>
      </c>
      <c r="I182" s="477">
        <v>44559</v>
      </c>
      <c r="J182" s="471"/>
    </row>
    <row r="183" spans="1:10" ht="25.15" customHeight="1" x14ac:dyDescent="0.2">
      <c r="A183" s="471" t="s">
        <v>8488</v>
      </c>
      <c r="B183" s="471" t="s">
        <v>7453</v>
      </c>
      <c r="C183" s="472" t="s">
        <v>8444</v>
      </c>
      <c r="D183" s="255" t="s">
        <v>8489</v>
      </c>
      <c r="E183" s="276">
        <v>25890</v>
      </c>
      <c r="F183" s="471" t="s">
        <v>8455</v>
      </c>
      <c r="G183" s="476" t="s">
        <v>8442</v>
      </c>
      <c r="H183" s="477">
        <v>44551</v>
      </c>
      <c r="I183" s="477">
        <v>44555</v>
      </c>
      <c r="J183" s="471"/>
    </row>
    <row r="184" spans="1:10" ht="25.15" customHeight="1" x14ac:dyDescent="0.2">
      <c r="A184" s="471" t="s">
        <v>8490</v>
      </c>
      <c r="B184" s="471" t="s">
        <v>7453</v>
      </c>
      <c r="C184" s="472" t="s">
        <v>8444</v>
      </c>
      <c r="D184" s="255" t="s">
        <v>8491</v>
      </c>
      <c r="E184" s="276">
        <v>25522.5</v>
      </c>
      <c r="F184" s="471" t="s">
        <v>8492</v>
      </c>
      <c r="G184" s="476" t="s">
        <v>8442</v>
      </c>
      <c r="H184" s="477">
        <v>44551</v>
      </c>
      <c r="I184" s="477">
        <v>44553</v>
      </c>
      <c r="J184" s="471"/>
    </row>
    <row r="185" spans="1:10" ht="25.15" customHeight="1" x14ac:dyDescent="0.2">
      <c r="A185" s="471" t="s">
        <v>8493</v>
      </c>
      <c r="B185" s="471" t="s">
        <v>7453</v>
      </c>
      <c r="C185" s="472" t="s">
        <v>8444</v>
      </c>
      <c r="D185" s="255" t="s">
        <v>8494</v>
      </c>
      <c r="E185" s="276">
        <v>27990.5</v>
      </c>
      <c r="F185" s="471" t="s">
        <v>8495</v>
      </c>
      <c r="G185" s="476" t="s">
        <v>8442</v>
      </c>
      <c r="H185" s="477">
        <v>44551</v>
      </c>
      <c r="I185" s="477">
        <v>44553</v>
      </c>
      <c r="J185" s="471"/>
    </row>
    <row r="186" spans="1:10" ht="25.15" customHeight="1" x14ac:dyDescent="0.2">
      <c r="A186" s="471" t="s">
        <v>8496</v>
      </c>
      <c r="B186" s="471" t="s">
        <v>7453</v>
      </c>
      <c r="C186" s="472" t="s">
        <v>8444</v>
      </c>
      <c r="D186" s="255" t="s">
        <v>8497</v>
      </c>
      <c r="E186" s="276">
        <v>21138.3</v>
      </c>
      <c r="F186" s="471" t="s">
        <v>8498</v>
      </c>
      <c r="G186" s="476" t="s">
        <v>8442</v>
      </c>
      <c r="H186" s="477">
        <v>44237</v>
      </c>
      <c r="I186" s="478" t="s">
        <v>6470</v>
      </c>
      <c r="J186" s="471"/>
    </row>
    <row r="187" spans="1:10" ht="25.15" customHeight="1" x14ac:dyDescent="0.2">
      <c r="A187" s="471" t="s">
        <v>8499</v>
      </c>
      <c r="B187" s="471" t="s">
        <v>7453</v>
      </c>
      <c r="C187" s="472" t="s">
        <v>8444</v>
      </c>
      <c r="D187" s="255" t="s">
        <v>8500</v>
      </c>
      <c r="E187" s="276">
        <v>35000</v>
      </c>
      <c r="F187" s="471" t="s">
        <v>8501</v>
      </c>
      <c r="G187" s="476" t="s">
        <v>8442</v>
      </c>
      <c r="H187" s="477">
        <v>44277</v>
      </c>
      <c r="I187" s="478" t="s">
        <v>6470</v>
      </c>
      <c r="J187" s="471"/>
    </row>
    <row r="188" spans="1:10" ht="25.15" customHeight="1" x14ac:dyDescent="0.2">
      <c r="A188" s="471" t="s">
        <v>8502</v>
      </c>
      <c r="B188" s="471" t="s">
        <v>8098</v>
      </c>
      <c r="C188" s="472" t="s">
        <v>8444</v>
      </c>
      <c r="D188" s="257" t="s">
        <v>8503</v>
      </c>
      <c r="E188" s="276">
        <v>51000</v>
      </c>
      <c r="F188" s="471" t="s">
        <v>8504</v>
      </c>
      <c r="G188" s="476" t="s">
        <v>8442</v>
      </c>
      <c r="H188" s="477">
        <v>44316</v>
      </c>
      <c r="I188" s="478" t="s">
        <v>6470</v>
      </c>
      <c r="J188" s="471"/>
    </row>
    <row r="189" spans="1:10" ht="25.15" customHeight="1" x14ac:dyDescent="0.2">
      <c r="A189" s="471" t="s">
        <v>8505</v>
      </c>
      <c r="B189" s="471" t="s">
        <v>7453</v>
      </c>
      <c r="C189" s="472" t="s">
        <v>8444</v>
      </c>
      <c r="D189" s="255" t="s">
        <v>8506</v>
      </c>
      <c r="E189" s="276">
        <v>20873</v>
      </c>
      <c r="F189" s="471" t="s">
        <v>8498</v>
      </c>
      <c r="G189" s="476" t="s">
        <v>8442</v>
      </c>
      <c r="H189" s="477">
        <v>44334</v>
      </c>
      <c r="I189" s="478" t="s">
        <v>6470</v>
      </c>
      <c r="J189" s="471"/>
    </row>
    <row r="190" spans="1:10" ht="25.15" customHeight="1" x14ac:dyDescent="0.2">
      <c r="A190" s="471" t="s">
        <v>8507</v>
      </c>
      <c r="B190" s="471" t="s">
        <v>7453</v>
      </c>
      <c r="C190" s="472" t="s">
        <v>8444</v>
      </c>
      <c r="D190" s="255" t="s">
        <v>8508</v>
      </c>
      <c r="E190" s="276">
        <v>25000</v>
      </c>
      <c r="F190" s="471" t="s">
        <v>8509</v>
      </c>
      <c r="G190" s="476" t="s">
        <v>8442</v>
      </c>
      <c r="H190" s="477">
        <v>44335</v>
      </c>
      <c r="I190" s="478" t="s">
        <v>6470</v>
      </c>
      <c r="J190" s="471"/>
    </row>
    <row r="191" spans="1:10" ht="25.15" customHeight="1" x14ac:dyDescent="0.2">
      <c r="A191" s="471" t="s">
        <v>8510</v>
      </c>
      <c r="B191" s="471" t="s">
        <v>7453</v>
      </c>
      <c r="C191" s="472" t="s">
        <v>8444</v>
      </c>
      <c r="D191" s="255" t="s">
        <v>8511</v>
      </c>
      <c r="E191" s="276">
        <v>23695.4</v>
      </c>
      <c r="F191" s="471" t="s">
        <v>8498</v>
      </c>
      <c r="G191" s="476" t="s">
        <v>8442</v>
      </c>
      <c r="H191" s="477">
        <v>44344</v>
      </c>
      <c r="I191" s="478" t="s">
        <v>6470</v>
      </c>
      <c r="J191" s="471"/>
    </row>
    <row r="192" spans="1:10" ht="25.15" customHeight="1" x14ac:dyDescent="0.2">
      <c r="A192" s="471" t="s">
        <v>8512</v>
      </c>
      <c r="B192" s="471" t="s">
        <v>7453</v>
      </c>
      <c r="C192" s="472" t="s">
        <v>8444</v>
      </c>
      <c r="D192" s="255" t="s">
        <v>8513</v>
      </c>
      <c r="E192" s="276">
        <v>22718.400000000001</v>
      </c>
      <c r="F192" s="471" t="s">
        <v>8498</v>
      </c>
      <c r="G192" s="476" t="s">
        <v>8442</v>
      </c>
      <c r="H192" s="477">
        <v>44363</v>
      </c>
      <c r="I192" s="478" t="s">
        <v>6470</v>
      </c>
      <c r="J192" s="471"/>
    </row>
    <row r="193" spans="1:10" ht="25.15" customHeight="1" x14ac:dyDescent="0.2">
      <c r="A193" s="471" t="s">
        <v>8514</v>
      </c>
      <c r="B193" s="471" t="s">
        <v>7453</v>
      </c>
      <c r="C193" s="472" t="s">
        <v>8444</v>
      </c>
      <c r="D193" s="255" t="s">
        <v>8515</v>
      </c>
      <c r="E193" s="276">
        <v>28106.9</v>
      </c>
      <c r="F193" s="471" t="s">
        <v>8498</v>
      </c>
      <c r="G193" s="476" t="s">
        <v>8442</v>
      </c>
      <c r="H193" s="477">
        <v>44363</v>
      </c>
      <c r="I193" s="478" t="s">
        <v>6470</v>
      </c>
      <c r="J193" s="471"/>
    </row>
    <row r="194" spans="1:10" ht="25.15" customHeight="1" x14ac:dyDescent="0.2">
      <c r="A194" s="471" t="s">
        <v>8516</v>
      </c>
      <c r="B194" s="471" t="s">
        <v>7453</v>
      </c>
      <c r="C194" s="472" t="s">
        <v>8444</v>
      </c>
      <c r="D194" s="255" t="s">
        <v>8517</v>
      </c>
      <c r="E194" s="276">
        <v>31732</v>
      </c>
      <c r="F194" s="471" t="s">
        <v>8518</v>
      </c>
      <c r="G194" s="476" t="s">
        <v>8442</v>
      </c>
      <c r="H194" s="477">
        <v>44483</v>
      </c>
      <c r="I194" s="478" t="s">
        <v>6470</v>
      </c>
      <c r="J194" s="471"/>
    </row>
    <row r="195" spans="1:10" ht="25.15" customHeight="1" x14ac:dyDescent="0.2">
      <c r="A195" s="471" t="s">
        <v>8519</v>
      </c>
      <c r="B195" s="471" t="s">
        <v>7453</v>
      </c>
      <c r="C195" s="472" t="s">
        <v>8444</v>
      </c>
      <c r="D195" s="255" t="s">
        <v>8520</v>
      </c>
      <c r="E195" s="276">
        <v>20000</v>
      </c>
      <c r="F195" s="471" t="s">
        <v>8521</v>
      </c>
      <c r="G195" s="476" t="s">
        <v>8442</v>
      </c>
      <c r="H195" s="477">
        <v>44510</v>
      </c>
      <c r="I195" s="478" t="s">
        <v>6470</v>
      </c>
      <c r="J195" s="471"/>
    </row>
    <row r="196" spans="1:10" ht="25.15" customHeight="1" x14ac:dyDescent="0.2">
      <c r="A196" s="471" t="s">
        <v>8519</v>
      </c>
      <c r="B196" s="471" t="s">
        <v>7453</v>
      </c>
      <c r="C196" s="472" t="s">
        <v>8444</v>
      </c>
      <c r="D196" s="255" t="s">
        <v>8522</v>
      </c>
      <c r="E196" s="276">
        <v>20000</v>
      </c>
      <c r="F196" s="471" t="s">
        <v>8523</v>
      </c>
      <c r="G196" s="476" t="s">
        <v>8442</v>
      </c>
      <c r="H196" s="477">
        <v>44510</v>
      </c>
      <c r="I196" s="478" t="s">
        <v>6470</v>
      </c>
      <c r="J196" s="471"/>
    </row>
    <row r="197" spans="1:10" ht="25.15" customHeight="1" x14ac:dyDescent="0.2">
      <c r="A197" s="471" t="s">
        <v>8519</v>
      </c>
      <c r="B197" s="471" t="s">
        <v>7453</v>
      </c>
      <c r="C197" s="472" t="s">
        <v>8444</v>
      </c>
      <c r="D197" s="255" t="s">
        <v>8524</v>
      </c>
      <c r="E197" s="276">
        <v>20000</v>
      </c>
      <c r="F197" s="471" t="s">
        <v>8525</v>
      </c>
      <c r="G197" s="476" t="s">
        <v>8442</v>
      </c>
      <c r="H197" s="477">
        <v>44510</v>
      </c>
      <c r="I197" s="478" t="s">
        <v>6470</v>
      </c>
      <c r="J197" s="471"/>
    </row>
    <row r="198" spans="1:10" ht="25.15" customHeight="1" x14ac:dyDescent="0.2">
      <c r="A198" s="471" t="s">
        <v>8526</v>
      </c>
      <c r="B198" s="471" t="s">
        <v>7453</v>
      </c>
      <c r="C198" s="472" t="s">
        <v>8444</v>
      </c>
      <c r="D198" s="255" t="s">
        <v>8527</v>
      </c>
      <c r="E198" s="276">
        <v>18000</v>
      </c>
      <c r="F198" s="471" t="s">
        <v>8528</v>
      </c>
      <c r="G198" s="476" t="s">
        <v>8442</v>
      </c>
      <c r="H198" s="477">
        <v>44518</v>
      </c>
      <c r="I198" s="478" t="s">
        <v>6470</v>
      </c>
      <c r="J198" s="471"/>
    </row>
    <row r="199" spans="1:10" ht="25.15" customHeight="1" x14ac:dyDescent="0.2">
      <c r="A199" s="471" t="s">
        <v>8526</v>
      </c>
      <c r="B199" s="471" t="s">
        <v>7453</v>
      </c>
      <c r="C199" s="472" t="s">
        <v>8444</v>
      </c>
      <c r="D199" s="255" t="s">
        <v>8529</v>
      </c>
      <c r="E199" s="276">
        <v>18000</v>
      </c>
      <c r="F199" s="471" t="s">
        <v>8530</v>
      </c>
      <c r="G199" s="476" t="s">
        <v>8442</v>
      </c>
      <c r="H199" s="477">
        <v>44518</v>
      </c>
      <c r="I199" s="478" t="s">
        <v>6470</v>
      </c>
      <c r="J199" s="471"/>
    </row>
    <row r="200" spans="1:10" ht="25.15" customHeight="1" x14ac:dyDescent="0.2">
      <c r="A200" s="471" t="s">
        <v>8519</v>
      </c>
      <c r="B200" s="471" t="s">
        <v>7453</v>
      </c>
      <c r="C200" s="472" t="s">
        <v>8444</v>
      </c>
      <c r="D200" s="255" t="s">
        <v>8531</v>
      </c>
      <c r="E200" s="276">
        <v>20000</v>
      </c>
      <c r="F200" s="471" t="s">
        <v>8523</v>
      </c>
      <c r="G200" s="476" t="s">
        <v>8442</v>
      </c>
      <c r="H200" s="477">
        <v>44518</v>
      </c>
      <c r="I200" s="478" t="s">
        <v>6470</v>
      </c>
      <c r="J200" s="471"/>
    </row>
    <row r="201" spans="1:10" ht="25.15" customHeight="1" x14ac:dyDescent="0.2">
      <c r="A201" s="471" t="s">
        <v>8519</v>
      </c>
      <c r="B201" s="471" t="s">
        <v>7453</v>
      </c>
      <c r="C201" s="472" t="s">
        <v>8444</v>
      </c>
      <c r="D201" s="255" t="s">
        <v>8532</v>
      </c>
      <c r="E201" s="276">
        <v>20000</v>
      </c>
      <c r="F201" s="471" t="s">
        <v>8525</v>
      </c>
      <c r="G201" s="476" t="s">
        <v>8442</v>
      </c>
      <c r="H201" s="477">
        <v>44518</v>
      </c>
      <c r="I201" s="478" t="s">
        <v>6470</v>
      </c>
      <c r="J201" s="471"/>
    </row>
    <row r="202" spans="1:10" ht="25.15" customHeight="1" x14ac:dyDescent="0.2">
      <c r="A202" s="471" t="s">
        <v>8519</v>
      </c>
      <c r="B202" s="471" t="s">
        <v>7453</v>
      </c>
      <c r="C202" s="472" t="s">
        <v>8444</v>
      </c>
      <c r="D202" s="255" t="s">
        <v>8533</v>
      </c>
      <c r="E202" s="276">
        <v>30000</v>
      </c>
      <c r="F202" s="471" t="s">
        <v>8521</v>
      </c>
      <c r="G202" s="476" t="s">
        <v>8442</v>
      </c>
      <c r="H202" s="477">
        <v>44518</v>
      </c>
      <c r="I202" s="478" t="s">
        <v>6470</v>
      </c>
      <c r="J202" s="471"/>
    </row>
    <row r="203" spans="1:10" ht="25.15" customHeight="1" x14ac:dyDescent="0.2">
      <c r="A203" s="471" t="s">
        <v>8534</v>
      </c>
      <c r="B203" s="471" t="s">
        <v>7453</v>
      </c>
      <c r="C203" s="472" t="s">
        <v>8444</v>
      </c>
      <c r="D203" s="255" t="s">
        <v>8535</v>
      </c>
      <c r="E203" s="276">
        <v>18031.599999999999</v>
      </c>
      <c r="F203" s="471" t="s">
        <v>8498</v>
      </c>
      <c r="G203" s="476" t="s">
        <v>8442</v>
      </c>
      <c r="H203" s="477">
        <v>44519</v>
      </c>
      <c r="I203" s="478" t="s">
        <v>6470</v>
      </c>
      <c r="J203" s="471"/>
    </row>
    <row r="204" spans="1:10" ht="25.15" customHeight="1" x14ac:dyDescent="0.2">
      <c r="A204" s="471" t="s">
        <v>8536</v>
      </c>
      <c r="B204" s="471" t="s">
        <v>7453</v>
      </c>
      <c r="C204" s="472" t="s">
        <v>8444</v>
      </c>
      <c r="D204" s="255" t="s">
        <v>8537</v>
      </c>
      <c r="E204" s="276">
        <v>18000</v>
      </c>
      <c r="F204" s="471" t="s">
        <v>8538</v>
      </c>
      <c r="G204" s="476" t="s">
        <v>8442</v>
      </c>
      <c r="H204" s="477">
        <v>44530</v>
      </c>
      <c r="I204" s="478" t="s">
        <v>6470</v>
      </c>
      <c r="J204" s="471"/>
    </row>
    <row r="205" spans="1:10" ht="25.15" customHeight="1" x14ac:dyDescent="0.2">
      <c r="A205" s="471" t="s">
        <v>8519</v>
      </c>
      <c r="B205" s="471" t="s">
        <v>7453</v>
      </c>
      <c r="C205" s="472" t="s">
        <v>8444</v>
      </c>
      <c r="D205" s="255" t="s">
        <v>8539</v>
      </c>
      <c r="E205" s="276">
        <v>20000</v>
      </c>
      <c r="F205" s="471" t="s">
        <v>8521</v>
      </c>
      <c r="G205" s="476" t="s">
        <v>8442</v>
      </c>
      <c r="H205" s="477">
        <v>44538</v>
      </c>
      <c r="I205" s="478" t="s">
        <v>6470</v>
      </c>
      <c r="J205" s="471"/>
    </row>
    <row r="206" spans="1:10" ht="25.15" customHeight="1" x14ac:dyDescent="0.2">
      <c r="A206" s="471" t="s">
        <v>8519</v>
      </c>
      <c r="B206" s="471" t="s">
        <v>7453</v>
      </c>
      <c r="C206" s="472" t="s">
        <v>8444</v>
      </c>
      <c r="D206" s="255" t="s">
        <v>8540</v>
      </c>
      <c r="E206" s="276">
        <v>20000</v>
      </c>
      <c r="F206" s="471" t="s">
        <v>8541</v>
      </c>
      <c r="G206" s="476" t="s">
        <v>8442</v>
      </c>
      <c r="H206" s="477">
        <v>44538</v>
      </c>
      <c r="I206" s="478" t="s">
        <v>6470</v>
      </c>
      <c r="J206" s="471"/>
    </row>
    <row r="207" spans="1:10" ht="25.15" customHeight="1" x14ac:dyDescent="0.2">
      <c r="A207" s="471" t="s">
        <v>8542</v>
      </c>
      <c r="B207" s="471" t="s">
        <v>7453</v>
      </c>
      <c r="C207" s="472" t="s">
        <v>8444</v>
      </c>
      <c r="D207" s="255" t="s">
        <v>8543</v>
      </c>
      <c r="E207" s="276">
        <v>19203.169999999998</v>
      </c>
      <c r="F207" s="471" t="s">
        <v>8544</v>
      </c>
      <c r="G207" s="476" t="s">
        <v>8442</v>
      </c>
      <c r="H207" s="477">
        <v>44540</v>
      </c>
      <c r="I207" s="478" t="s">
        <v>6470</v>
      </c>
      <c r="J207" s="471"/>
    </row>
    <row r="208" spans="1:10" ht="25.15" customHeight="1" x14ac:dyDescent="0.2">
      <c r="A208" s="471" t="s">
        <v>8545</v>
      </c>
      <c r="B208" s="471" t="s">
        <v>7453</v>
      </c>
      <c r="C208" s="472" t="s">
        <v>8444</v>
      </c>
      <c r="D208" s="255" t="s">
        <v>8546</v>
      </c>
      <c r="E208" s="276">
        <v>34890</v>
      </c>
      <c r="F208" s="471" t="s">
        <v>8547</v>
      </c>
      <c r="G208" s="476" t="s">
        <v>8442</v>
      </c>
      <c r="H208" s="477">
        <v>44558</v>
      </c>
      <c r="I208" s="478" t="s">
        <v>6470</v>
      </c>
      <c r="J208" s="471"/>
    </row>
    <row r="209" spans="1:10" ht="25.15" customHeight="1" x14ac:dyDescent="0.2">
      <c r="A209" s="471" t="s">
        <v>8548</v>
      </c>
      <c r="B209" s="471" t="s">
        <v>7453</v>
      </c>
      <c r="C209" s="472" t="s">
        <v>8444</v>
      </c>
      <c r="D209" s="255" t="s">
        <v>8549</v>
      </c>
      <c r="E209" s="276">
        <v>26505.7</v>
      </c>
      <c r="F209" s="471" t="s">
        <v>8498</v>
      </c>
      <c r="G209" s="476" t="s">
        <v>8442</v>
      </c>
      <c r="H209" s="477">
        <v>44559</v>
      </c>
      <c r="I209" s="478" t="s">
        <v>6470</v>
      </c>
      <c r="J209" s="471"/>
    </row>
    <row r="210" spans="1:10" ht="25.15" customHeight="1" x14ac:dyDescent="0.2">
      <c r="A210" s="471" t="s">
        <v>8550</v>
      </c>
      <c r="B210" s="471" t="s">
        <v>7453</v>
      </c>
      <c r="C210" s="472"/>
      <c r="D210" s="257">
        <v>5</v>
      </c>
      <c r="E210" s="257">
        <v>18460</v>
      </c>
      <c r="F210" s="471" t="s">
        <v>8551</v>
      </c>
      <c r="G210" s="472" t="s">
        <v>8552</v>
      </c>
      <c r="H210" s="475" t="s">
        <v>8553</v>
      </c>
      <c r="I210" s="475"/>
      <c r="J210" s="472"/>
    </row>
    <row r="211" spans="1:10" ht="25.15" customHeight="1" x14ac:dyDescent="0.2">
      <c r="A211" s="471" t="s">
        <v>8550</v>
      </c>
      <c r="B211" s="471" t="s">
        <v>7453</v>
      </c>
      <c r="C211" s="472"/>
      <c r="D211" s="257">
        <v>7</v>
      </c>
      <c r="E211" s="257">
        <v>18460</v>
      </c>
      <c r="F211" s="471" t="s">
        <v>8551</v>
      </c>
      <c r="G211" s="472" t="s">
        <v>8552</v>
      </c>
      <c r="H211" s="475" t="s">
        <v>8553</v>
      </c>
      <c r="I211" s="475"/>
      <c r="J211" s="472"/>
    </row>
    <row r="212" spans="1:10" ht="25.15" customHeight="1" x14ac:dyDescent="0.2">
      <c r="A212" s="471" t="s">
        <v>8554</v>
      </c>
      <c r="B212" s="471" t="s">
        <v>7453</v>
      </c>
      <c r="C212" s="472"/>
      <c r="D212" s="257">
        <v>291</v>
      </c>
      <c r="E212" s="257">
        <v>18717.13</v>
      </c>
      <c r="F212" s="471" t="s">
        <v>8555</v>
      </c>
      <c r="G212" s="472" t="s">
        <v>8552</v>
      </c>
      <c r="H212" s="475" t="s">
        <v>8556</v>
      </c>
      <c r="I212" s="475"/>
      <c r="J212" s="472"/>
    </row>
    <row r="213" spans="1:10" ht="25.15" customHeight="1" x14ac:dyDescent="0.2">
      <c r="A213" s="471" t="s">
        <v>8550</v>
      </c>
      <c r="B213" s="471" t="s">
        <v>7453</v>
      </c>
      <c r="C213" s="472"/>
      <c r="D213" s="257">
        <v>73</v>
      </c>
      <c r="E213" s="257">
        <v>19047</v>
      </c>
      <c r="F213" s="471" t="s">
        <v>8557</v>
      </c>
      <c r="G213" s="472" t="s">
        <v>8552</v>
      </c>
      <c r="H213" s="475" t="s">
        <v>8558</v>
      </c>
      <c r="I213" s="475"/>
      <c r="J213" s="472"/>
    </row>
    <row r="214" spans="1:10" ht="25.15" customHeight="1" x14ac:dyDescent="0.2">
      <c r="A214" s="471" t="s">
        <v>8559</v>
      </c>
      <c r="B214" s="471" t="s">
        <v>7453</v>
      </c>
      <c r="C214" s="472"/>
      <c r="D214" s="257">
        <v>391</v>
      </c>
      <c r="E214" s="257">
        <v>19918</v>
      </c>
      <c r="F214" s="471" t="s">
        <v>8560</v>
      </c>
      <c r="G214" s="472" t="s">
        <v>8552</v>
      </c>
      <c r="H214" s="475" t="s">
        <v>7866</v>
      </c>
      <c r="I214" s="475"/>
      <c r="J214" s="472"/>
    </row>
    <row r="215" spans="1:10" ht="25.15" customHeight="1" x14ac:dyDescent="0.2">
      <c r="A215" s="471" t="s">
        <v>8561</v>
      </c>
      <c r="B215" s="471" t="s">
        <v>7453</v>
      </c>
      <c r="C215" s="472"/>
      <c r="D215" s="257">
        <v>15</v>
      </c>
      <c r="E215" s="257">
        <v>20000</v>
      </c>
      <c r="F215" s="471" t="s">
        <v>8562</v>
      </c>
      <c r="G215" s="472" t="s">
        <v>8552</v>
      </c>
      <c r="H215" s="475" t="s">
        <v>7568</v>
      </c>
      <c r="I215" s="475"/>
      <c r="J215" s="472"/>
    </row>
    <row r="216" spans="1:10" ht="25.15" customHeight="1" x14ac:dyDescent="0.2">
      <c r="A216" s="471" t="s">
        <v>8563</v>
      </c>
      <c r="B216" s="471" t="s">
        <v>7453</v>
      </c>
      <c r="C216" s="472"/>
      <c r="D216" s="257">
        <v>464</v>
      </c>
      <c r="E216" s="257">
        <v>21000</v>
      </c>
      <c r="F216" s="471" t="s">
        <v>8564</v>
      </c>
      <c r="G216" s="472" t="s">
        <v>8552</v>
      </c>
      <c r="H216" s="475" t="s">
        <v>7513</v>
      </c>
      <c r="I216" s="475"/>
      <c r="J216" s="472"/>
    </row>
    <row r="217" spans="1:10" ht="25.15" customHeight="1" x14ac:dyDescent="0.2">
      <c r="A217" s="471" t="s">
        <v>8565</v>
      </c>
      <c r="B217" s="471" t="s">
        <v>7453</v>
      </c>
      <c r="C217" s="472"/>
      <c r="D217" s="257">
        <v>180</v>
      </c>
      <c r="E217" s="257">
        <v>21080</v>
      </c>
      <c r="F217" s="471" t="s">
        <v>8566</v>
      </c>
      <c r="G217" s="472" t="s">
        <v>8552</v>
      </c>
      <c r="H217" s="475" t="s">
        <v>8567</v>
      </c>
      <c r="I217" s="475"/>
      <c r="J217" s="472"/>
    </row>
    <row r="218" spans="1:10" ht="25.15" customHeight="1" x14ac:dyDescent="0.2">
      <c r="A218" s="471" t="s">
        <v>8568</v>
      </c>
      <c r="B218" s="471" t="s">
        <v>7453</v>
      </c>
      <c r="C218" s="472"/>
      <c r="D218" s="257">
        <v>658</v>
      </c>
      <c r="E218" s="257">
        <v>21388</v>
      </c>
      <c r="F218" s="471" t="s">
        <v>8569</v>
      </c>
      <c r="G218" s="472" t="s">
        <v>8552</v>
      </c>
      <c r="H218" s="475" t="s">
        <v>8570</v>
      </c>
      <c r="I218" s="475"/>
      <c r="J218" s="472"/>
    </row>
    <row r="219" spans="1:10" ht="25.15" customHeight="1" x14ac:dyDescent="0.2">
      <c r="A219" s="471" t="s">
        <v>8571</v>
      </c>
      <c r="B219" s="471" t="s">
        <v>7453</v>
      </c>
      <c r="C219" s="472"/>
      <c r="D219" s="257">
        <v>580</v>
      </c>
      <c r="E219" s="257">
        <v>21780</v>
      </c>
      <c r="F219" s="471" t="s">
        <v>8197</v>
      </c>
      <c r="G219" s="472" t="s">
        <v>8552</v>
      </c>
      <c r="H219" s="475" t="s">
        <v>8572</v>
      </c>
      <c r="I219" s="475"/>
      <c r="J219" s="472"/>
    </row>
    <row r="220" spans="1:10" ht="25.15" customHeight="1" x14ac:dyDescent="0.2">
      <c r="A220" s="471" t="s">
        <v>8573</v>
      </c>
      <c r="B220" s="471" t="s">
        <v>7453</v>
      </c>
      <c r="C220" s="472"/>
      <c r="D220" s="257">
        <v>562</v>
      </c>
      <c r="E220" s="257">
        <v>21780</v>
      </c>
      <c r="F220" s="471" t="s">
        <v>8560</v>
      </c>
      <c r="G220" s="472" t="s">
        <v>8552</v>
      </c>
      <c r="H220" s="475" t="s">
        <v>8574</v>
      </c>
      <c r="I220" s="475"/>
      <c r="J220" s="472"/>
    </row>
    <row r="221" spans="1:10" ht="25.15" customHeight="1" x14ac:dyDescent="0.2">
      <c r="A221" s="471" t="s">
        <v>8575</v>
      </c>
      <c r="B221" s="471" t="s">
        <v>7453</v>
      </c>
      <c r="C221" s="472"/>
      <c r="D221" s="257">
        <v>698</v>
      </c>
      <c r="E221" s="257">
        <v>22125</v>
      </c>
      <c r="F221" s="471" t="s">
        <v>8576</v>
      </c>
      <c r="G221" s="472" t="s">
        <v>8552</v>
      </c>
      <c r="H221" s="475" t="s">
        <v>7787</v>
      </c>
      <c r="I221" s="475"/>
      <c r="J221" s="472"/>
    </row>
    <row r="222" spans="1:10" ht="25.15" customHeight="1" x14ac:dyDescent="0.2">
      <c r="A222" s="471" t="s">
        <v>8575</v>
      </c>
      <c r="B222" s="471" t="s">
        <v>7453</v>
      </c>
      <c r="C222" s="472"/>
      <c r="D222" s="257">
        <v>698</v>
      </c>
      <c r="E222" s="257">
        <v>22125</v>
      </c>
      <c r="F222" s="471" t="s">
        <v>8576</v>
      </c>
      <c r="G222" s="472" t="s">
        <v>8552</v>
      </c>
      <c r="H222" s="475" t="s">
        <v>7787</v>
      </c>
      <c r="I222" s="475"/>
      <c r="J222" s="472"/>
    </row>
    <row r="223" spans="1:10" ht="25.15" customHeight="1" x14ac:dyDescent="0.2">
      <c r="A223" s="471" t="s">
        <v>8575</v>
      </c>
      <c r="B223" s="471" t="s">
        <v>7453</v>
      </c>
      <c r="C223" s="472"/>
      <c r="D223" s="257">
        <v>698</v>
      </c>
      <c r="E223" s="257">
        <v>22125</v>
      </c>
      <c r="F223" s="471" t="s">
        <v>8576</v>
      </c>
      <c r="G223" s="472" t="s">
        <v>8552</v>
      </c>
      <c r="H223" s="475" t="s">
        <v>7787</v>
      </c>
      <c r="I223" s="475"/>
      <c r="J223" s="472"/>
    </row>
    <row r="224" spans="1:10" ht="25.15" customHeight="1" x14ac:dyDescent="0.2">
      <c r="A224" s="471" t="s">
        <v>8575</v>
      </c>
      <c r="B224" s="471" t="s">
        <v>7453</v>
      </c>
      <c r="C224" s="472"/>
      <c r="D224" s="257">
        <v>698</v>
      </c>
      <c r="E224" s="257">
        <v>22125</v>
      </c>
      <c r="F224" s="471" t="s">
        <v>8576</v>
      </c>
      <c r="G224" s="472" t="s">
        <v>8552</v>
      </c>
      <c r="H224" s="475" t="s">
        <v>7787</v>
      </c>
      <c r="I224" s="475"/>
      <c r="J224" s="472"/>
    </row>
    <row r="225" spans="1:10" ht="25.15" customHeight="1" x14ac:dyDescent="0.2">
      <c r="A225" s="471" t="s">
        <v>8575</v>
      </c>
      <c r="B225" s="471" t="s">
        <v>7453</v>
      </c>
      <c r="C225" s="472"/>
      <c r="D225" s="257">
        <v>698</v>
      </c>
      <c r="E225" s="257">
        <v>22125</v>
      </c>
      <c r="F225" s="471" t="s">
        <v>8576</v>
      </c>
      <c r="G225" s="472" t="s">
        <v>8552</v>
      </c>
      <c r="H225" s="475" t="s">
        <v>7787</v>
      </c>
      <c r="I225" s="475"/>
      <c r="J225" s="472"/>
    </row>
    <row r="226" spans="1:10" ht="25.15" customHeight="1" x14ac:dyDescent="0.2">
      <c r="A226" s="471" t="s">
        <v>8577</v>
      </c>
      <c r="B226" s="471" t="s">
        <v>7453</v>
      </c>
      <c r="C226" s="472"/>
      <c r="D226" s="257">
        <v>8</v>
      </c>
      <c r="E226" s="257">
        <v>22152</v>
      </c>
      <c r="F226" s="471" t="s">
        <v>8551</v>
      </c>
      <c r="G226" s="472" t="s">
        <v>8552</v>
      </c>
      <c r="H226" s="475" t="s">
        <v>8553</v>
      </c>
      <c r="I226" s="475"/>
      <c r="J226" s="472"/>
    </row>
    <row r="227" spans="1:10" ht="25.15" customHeight="1" x14ac:dyDescent="0.2">
      <c r="A227" s="471" t="s">
        <v>8578</v>
      </c>
      <c r="B227" s="471" t="s">
        <v>7453</v>
      </c>
      <c r="C227" s="472"/>
      <c r="D227" s="257">
        <v>583</v>
      </c>
      <c r="E227" s="257">
        <v>23000</v>
      </c>
      <c r="F227" s="471" t="s">
        <v>8579</v>
      </c>
      <c r="G227" s="472" t="s">
        <v>8552</v>
      </c>
      <c r="H227" s="475" t="s">
        <v>8572</v>
      </c>
      <c r="I227" s="475"/>
      <c r="J227" s="472"/>
    </row>
    <row r="228" spans="1:10" ht="25.15" customHeight="1" x14ac:dyDescent="0.2">
      <c r="A228" s="471" t="s">
        <v>8578</v>
      </c>
      <c r="B228" s="471" t="s">
        <v>7453</v>
      </c>
      <c r="C228" s="472"/>
      <c r="D228" s="257">
        <v>585</v>
      </c>
      <c r="E228" s="257">
        <v>23460</v>
      </c>
      <c r="F228" s="471" t="s">
        <v>8579</v>
      </c>
      <c r="G228" s="472" t="s">
        <v>8552</v>
      </c>
      <c r="H228" s="475" t="s">
        <v>8572</v>
      </c>
      <c r="I228" s="475"/>
      <c r="J228" s="472"/>
    </row>
    <row r="229" spans="1:10" ht="25.15" customHeight="1" x14ac:dyDescent="0.2">
      <c r="A229" s="471" t="s">
        <v>8578</v>
      </c>
      <c r="B229" s="471" t="s">
        <v>7453</v>
      </c>
      <c r="C229" s="472"/>
      <c r="D229" s="257">
        <v>584</v>
      </c>
      <c r="E229" s="257">
        <v>23750</v>
      </c>
      <c r="F229" s="471" t="s">
        <v>8579</v>
      </c>
      <c r="G229" s="472" t="s">
        <v>8552</v>
      </c>
      <c r="H229" s="475" t="s">
        <v>8572</v>
      </c>
      <c r="I229" s="475"/>
      <c r="J229" s="472"/>
    </row>
    <row r="230" spans="1:10" ht="25.15" customHeight="1" x14ac:dyDescent="0.2">
      <c r="A230" s="471" t="s">
        <v>8580</v>
      </c>
      <c r="B230" s="471" t="s">
        <v>7453</v>
      </c>
      <c r="C230" s="472"/>
      <c r="D230" s="257">
        <v>249</v>
      </c>
      <c r="E230" s="257">
        <v>24679.84</v>
      </c>
      <c r="F230" s="471" t="s">
        <v>8581</v>
      </c>
      <c r="G230" s="472" t="s">
        <v>8552</v>
      </c>
      <c r="H230" s="475" t="s">
        <v>8582</v>
      </c>
      <c r="I230" s="475"/>
      <c r="J230" s="472"/>
    </row>
    <row r="231" spans="1:10" ht="25.15" customHeight="1" x14ac:dyDescent="0.2">
      <c r="A231" s="471" t="s">
        <v>8583</v>
      </c>
      <c r="B231" s="471" t="s">
        <v>7453</v>
      </c>
      <c r="C231" s="472"/>
      <c r="D231" s="257">
        <v>573</v>
      </c>
      <c r="E231" s="257">
        <v>24900</v>
      </c>
      <c r="F231" s="471" t="s">
        <v>8560</v>
      </c>
      <c r="G231" s="472" t="s">
        <v>8552</v>
      </c>
      <c r="H231" s="475" t="s">
        <v>8574</v>
      </c>
      <c r="I231" s="475"/>
      <c r="J231" s="472"/>
    </row>
    <row r="232" spans="1:10" ht="25.15" customHeight="1" x14ac:dyDescent="0.2">
      <c r="A232" s="471" t="s">
        <v>8584</v>
      </c>
      <c r="B232" s="471" t="s">
        <v>7453</v>
      </c>
      <c r="C232" s="472"/>
      <c r="D232" s="257">
        <v>472</v>
      </c>
      <c r="E232" s="257">
        <v>25800</v>
      </c>
      <c r="F232" s="471" t="s">
        <v>8585</v>
      </c>
      <c r="G232" s="472" t="s">
        <v>8552</v>
      </c>
      <c r="H232" s="475" t="s">
        <v>7516</v>
      </c>
      <c r="I232" s="475"/>
      <c r="J232" s="472"/>
    </row>
    <row r="233" spans="1:10" ht="25.15" customHeight="1" x14ac:dyDescent="0.2">
      <c r="A233" s="471" t="s">
        <v>8586</v>
      </c>
      <c r="B233" s="471" t="s">
        <v>7453</v>
      </c>
      <c r="C233" s="472"/>
      <c r="D233" s="257">
        <v>223</v>
      </c>
      <c r="E233" s="257">
        <v>26873.96</v>
      </c>
      <c r="F233" s="471" t="s">
        <v>8587</v>
      </c>
      <c r="G233" s="472" t="s">
        <v>8552</v>
      </c>
      <c r="H233" s="475" t="s">
        <v>8582</v>
      </c>
      <c r="I233" s="475"/>
      <c r="J233" s="472"/>
    </row>
    <row r="234" spans="1:10" ht="25.15" customHeight="1" x14ac:dyDescent="0.2">
      <c r="A234" s="471" t="s">
        <v>8588</v>
      </c>
      <c r="B234" s="471" t="s">
        <v>7453</v>
      </c>
      <c r="C234" s="472"/>
      <c r="D234" s="257">
        <v>581</v>
      </c>
      <c r="E234" s="257">
        <v>27000</v>
      </c>
      <c r="F234" s="471" t="s">
        <v>8197</v>
      </c>
      <c r="G234" s="472" t="s">
        <v>8552</v>
      </c>
      <c r="H234" s="475" t="s">
        <v>8572</v>
      </c>
      <c r="I234" s="475"/>
      <c r="J234" s="472"/>
    </row>
    <row r="235" spans="1:10" ht="25.15" customHeight="1" x14ac:dyDescent="0.2">
      <c r="A235" s="471" t="s">
        <v>8589</v>
      </c>
      <c r="B235" s="471" t="s">
        <v>7453</v>
      </c>
      <c r="C235" s="472"/>
      <c r="D235" s="257">
        <v>67</v>
      </c>
      <c r="E235" s="257">
        <v>31745</v>
      </c>
      <c r="F235" s="471" t="s">
        <v>8557</v>
      </c>
      <c r="G235" s="472" t="s">
        <v>8552</v>
      </c>
      <c r="H235" s="475" t="s">
        <v>8558</v>
      </c>
      <c r="I235" s="475"/>
      <c r="J235" s="472"/>
    </row>
    <row r="236" spans="1:10" ht="25.15" customHeight="1" x14ac:dyDescent="0.2">
      <c r="A236" s="471" t="s">
        <v>8590</v>
      </c>
      <c r="B236" s="471" t="s">
        <v>7453</v>
      </c>
      <c r="C236" s="472"/>
      <c r="D236" s="257">
        <v>645</v>
      </c>
      <c r="E236" s="257">
        <v>31800</v>
      </c>
      <c r="F236" s="471" t="s">
        <v>8266</v>
      </c>
      <c r="G236" s="472" t="s">
        <v>8552</v>
      </c>
      <c r="H236" s="475" t="s">
        <v>7743</v>
      </c>
      <c r="I236" s="475"/>
      <c r="J236" s="472"/>
    </row>
    <row r="237" spans="1:10" ht="25.15" customHeight="1" x14ac:dyDescent="0.2">
      <c r="A237" s="471" t="s">
        <v>8591</v>
      </c>
      <c r="B237" s="471" t="s">
        <v>7453</v>
      </c>
      <c r="C237" s="472"/>
      <c r="D237" s="257">
        <v>684</v>
      </c>
      <c r="E237" s="257">
        <v>34156.800000000003</v>
      </c>
      <c r="F237" s="471" t="s">
        <v>8592</v>
      </c>
      <c r="G237" s="472" t="s">
        <v>8442</v>
      </c>
      <c r="H237" s="475" t="s">
        <v>8028</v>
      </c>
      <c r="I237" s="475"/>
      <c r="J237" s="472"/>
    </row>
    <row r="238" spans="1:10" ht="25.15" customHeight="1" x14ac:dyDescent="0.2">
      <c r="A238" s="471" t="s">
        <v>8593</v>
      </c>
      <c r="B238" s="471" t="s">
        <v>7453</v>
      </c>
      <c r="C238" s="472"/>
      <c r="D238" s="257">
        <v>686</v>
      </c>
      <c r="E238" s="257">
        <v>34581.599999999999</v>
      </c>
      <c r="F238" s="471" t="s">
        <v>8592</v>
      </c>
      <c r="G238" s="472" t="s">
        <v>8442</v>
      </c>
      <c r="H238" s="475" t="s">
        <v>8028</v>
      </c>
      <c r="I238" s="475"/>
      <c r="J238" s="472"/>
    </row>
    <row r="239" spans="1:10" ht="25.15" customHeight="1" x14ac:dyDescent="0.2">
      <c r="A239" s="471" t="s">
        <v>8578</v>
      </c>
      <c r="B239" s="471" t="s">
        <v>7453</v>
      </c>
      <c r="C239" s="472"/>
      <c r="D239" s="257">
        <v>582</v>
      </c>
      <c r="E239" s="257">
        <v>34866.660000000003</v>
      </c>
      <c r="F239" s="471" t="s">
        <v>8594</v>
      </c>
      <c r="G239" s="472" t="s">
        <v>8552</v>
      </c>
      <c r="H239" s="475" t="s">
        <v>8572</v>
      </c>
      <c r="I239" s="475"/>
      <c r="J239" s="472"/>
    </row>
    <row r="240" spans="1:10" ht="25.15" customHeight="1" x14ac:dyDescent="0.2">
      <c r="A240" s="471" t="s">
        <v>8595</v>
      </c>
      <c r="B240" s="471" t="s">
        <v>7453</v>
      </c>
      <c r="C240" s="472"/>
      <c r="D240" s="257">
        <v>469</v>
      </c>
      <c r="E240" s="257">
        <v>35000</v>
      </c>
      <c r="F240" s="471" t="s">
        <v>8596</v>
      </c>
      <c r="G240" s="472" t="s">
        <v>8552</v>
      </c>
      <c r="H240" s="475" t="s">
        <v>7991</v>
      </c>
      <c r="I240" s="475"/>
      <c r="J240" s="472"/>
    </row>
    <row r="241" spans="1:10" ht="25.15" customHeight="1" x14ac:dyDescent="0.2">
      <c r="A241" s="471" t="s">
        <v>8595</v>
      </c>
      <c r="B241" s="471" t="s">
        <v>7453</v>
      </c>
      <c r="C241" s="472"/>
      <c r="D241" s="257">
        <v>469</v>
      </c>
      <c r="E241" s="257">
        <v>35000</v>
      </c>
      <c r="F241" s="471" t="s">
        <v>8596</v>
      </c>
      <c r="G241" s="472" t="s">
        <v>8552</v>
      </c>
      <c r="H241" s="475" t="s">
        <v>7991</v>
      </c>
      <c r="I241" s="475"/>
      <c r="J241" s="472"/>
    </row>
    <row r="242" spans="1:10" ht="25.15" customHeight="1" x14ac:dyDescent="0.2">
      <c r="A242" s="471" t="s">
        <v>8595</v>
      </c>
      <c r="B242" s="471" t="s">
        <v>7453</v>
      </c>
      <c r="C242" s="472"/>
      <c r="D242" s="257">
        <v>469</v>
      </c>
      <c r="E242" s="257">
        <v>35000</v>
      </c>
      <c r="F242" s="471" t="s">
        <v>8596</v>
      </c>
      <c r="G242" s="472" t="s">
        <v>8552</v>
      </c>
      <c r="H242" s="475" t="s">
        <v>7991</v>
      </c>
      <c r="I242" s="475"/>
      <c r="J242" s="472"/>
    </row>
    <row r="243" spans="1:10" ht="25.15" customHeight="1" x14ac:dyDescent="0.2">
      <c r="A243" s="471" t="s">
        <v>8595</v>
      </c>
      <c r="B243" s="471" t="s">
        <v>7453</v>
      </c>
      <c r="C243" s="472"/>
      <c r="D243" s="257">
        <v>469</v>
      </c>
      <c r="E243" s="257">
        <v>35000</v>
      </c>
      <c r="F243" s="471" t="s">
        <v>8596</v>
      </c>
      <c r="G243" s="472" t="s">
        <v>8552</v>
      </c>
      <c r="H243" s="475" t="s">
        <v>7991</v>
      </c>
      <c r="I243" s="475"/>
      <c r="J243" s="472"/>
    </row>
    <row r="244" spans="1:10" ht="25.15" customHeight="1" x14ac:dyDescent="0.2">
      <c r="A244" s="471" t="s">
        <v>8595</v>
      </c>
      <c r="B244" s="471" t="s">
        <v>7453</v>
      </c>
      <c r="C244" s="472"/>
      <c r="D244" s="257">
        <v>469</v>
      </c>
      <c r="E244" s="257">
        <v>35000</v>
      </c>
      <c r="F244" s="471" t="s">
        <v>8596</v>
      </c>
      <c r="G244" s="472" t="s">
        <v>8552</v>
      </c>
      <c r="H244" s="475" t="s">
        <v>7991</v>
      </c>
      <c r="I244" s="475"/>
      <c r="J244" s="472"/>
    </row>
    <row r="245" spans="1:10" ht="25.15" customHeight="1" x14ac:dyDescent="0.2">
      <c r="A245" s="471" t="s">
        <v>8597</v>
      </c>
      <c r="B245" s="471" t="s">
        <v>7453</v>
      </c>
      <c r="C245" s="472"/>
      <c r="D245" s="257">
        <v>121</v>
      </c>
      <c r="E245" s="257">
        <v>35130.480000000003</v>
      </c>
      <c r="F245" s="471" t="s">
        <v>8598</v>
      </c>
      <c r="G245" s="472" t="s">
        <v>8552</v>
      </c>
      <c r="H245" s="475" t="s">
        <v>7483</v>
      </c>
      <c r="I245" s="475"/>
      <c r="J245" s="472"/>
    </row>
    <row r="246" spans="1:10" ht="25.15" customHeight="1" x14ac:dyDescent="0.2">
      <c r="A246" s="471" t="s">
        <v>8599</v>
      </c>
      <c r="B246" s="471" t="s">
        <v>7488</v>
      </c>
      <c r="C246" s="472"/>
      <c r="D246" s="257">
        <v>243</v>
      </c>
      <c r="E246" s="257">
        <v>35879.599999999999</v>
      </c>
      <c r="F246" s="471" t="s">
        <v>8283</v>
      </c>
      <c r="G246" s="472" t="s">
        <v>8552</v>
      </c>
      <c r="H246" s="475" t="s">
        <v>8582</v>
      </c>
      <c r="I246" s="475"/>
      <c r="J246" s="472"/>
    </row>
    <row r="247" spans="1:10" ht="25.15" customHeight="1" x14ac:dyDescent="0.2">
      <c r="A247" s="471" t="s">
        <v>8600</v>
      </c>
      <c r="B247" s="471" t="s">
        <v>7488</v>
      </c>
      <c r="C247" s="472"/>
      <c r="D247" s="257">
        <v>552</v>
      </c>
      <c r="E247" s="257">
        <v>37662.6</v>
      </c>
      <c r="F247" s="471" t="s">
        <v>8601</v>
      </c>
      <c r="G247" s="472" t="s">
        <v>8552</v>
      </c>
      <c r="H247" s="475" t="s">
        <v>7726</v>
      </c>
      <c r="I247" s="475"/>
      <c r="J247" s="472"/>
    </row>
    <row r="248" spans="1:10" ht="25.15" customHeight="1" x14ac:dyDescent="0.2">
      <c r="A248" s="471" t="s">
        <v>8602</v>
      </c>
      <c r="B248" s="471" t="s">
        <v>7488</v>
      </c>
      <c r="C248" s="472"/>
      <c r="D248" s="257">
        <v>235</v>
      </c>
      <c r="E248" s="257">
        <v>38298.89</v>
      </c>
      <c r="F248" s="471" t="s">
        <v>8601</v>
      </c>
      <c r="G248" s="472" t="s">
        <v>8442</v>
      </c>
      <c r="H248" s="475" t="s">
        <v>8582</v>
      </c>
      <c r="I248" s="475"/>
      <c r="J248" s="472"/>
    </row>
    <row r="249" spans="1:10" ht="25.15" customHeight="1" x14ac:dyDescent="0.2">
      <c r="A249" s="471" t="s">
        <v>8603</v>
      </c>
      <c r="B249" s="471" t="s">
        <v>7488</v>
      </c>
      <c r="C249" s="472"/>
      <c r="D249" s="257">
        <v>123</v>
      </c>
      <c r="E249" s="257">
        <v>40500</v>
      </c>
      <c r="F249" s="471" t="s">
        <v>8604</v>
      </c>
      <c r="G249" s="472" t="s">
        <v>8552</v>
      </c>
      <c r="H249" s="475" t="s">
        <v>7483</v>
      </c>
      <c r="I249" s="475"/>
      <c r="J249" s="472"/>
    </row>
    <row r="250" spans="1:10" ht="25.15" customHeight="1" x14ac:dyDescent="0.2">
      <c r="A250" s="471" t="s">
        <v>8605</v>
      </c>
      <c r="B250" s="471" t="s">
        <v>7488</v>
      </c>
      <c r="C250" s="472"/>
      <c r="D250" s="257">
        <v>4</v>
      </c>
      <c r="E250" s="257">
        <v>46150</v>
      </c>
      <c r="F250" s="471" t="s">
        <v>8551</v>
      </c>
      <c r="G250" s="472" t="s">
        <v>8442</v>
      </c>
      <c r="H250" s="475" t="s">
        <v>8553</v>
      </c>
      <c r="I250" s="475"/>
      <c r="J250" s="472"/>
    </row>
    <row r="251" spans="1:10" ht="25.15" customHeight="1" x14ac:dyDescent="0.2">
      <c r="A251" s="471" t="s">
        <v>8606</v>
      </c>
      <c r="B251" s="471" t="s">
        <v>7488</v>
      </c>
      <c r="C251" s="472"/>
      <c r="D251" s="257">
        <v>275</v>
      </c>
      <c r="E251" s="257">
        <v>50645</v>
      </c>
      <c r="F251" s="471" t="s">
        <v>8607</v>
      </c>
      <c r="G251" s="472" t="s">
        <v>8442</v>
      </c>
      <c r="H251" s="475" t="s">
        <v>8608</v>
      </c>
      <c r="I251" s="475"/>
      <c r="J251" s="472"/>
    </row>
    <row r="252" spans="1:10" s="313" customFormat="1" ht="25.15" customHeight="1" x14ac:dyDescent="0.2">
      <c r="A252" s="471" t="s">
        <v>8609</v>
      </c>
      <c r="B252" s="471" t="s">
        <v>8610</v>
      </c>
      <c r="C252" s="472"/>
      <c r="D252" s="257">
        <v>425</v>
      </c>
      <c r="E252" s="257">
        <v>69800</v>
      </c>
      <c r="F252" s="471" t="s">
        <v>8611</v>
      </c>
      <c r="G252" s="472" t="s">
        <v>8442</v>
      </c>
      <c r="H252" s="475" t="s">
        <v>7683</v>
      </c>
      <c r="I252" s="475"/>
      <c r="J252" s="472"/>
    </row>
    <row r="253" spans="1:10" s="313" customFormat="1" ht="25.15" customHeight="1" x14ac:dyDescent="0.2">
      <c r="A253" s="471" t="s">
        <v>8612</v>
      </c>
      <c r="B253" s="471" t="s">
        <v>8610</v>
      </c>
      <c r="C253" s="472"/>
      <c r="D253" s="257">
        <v>422</v>
      </c>
      <c r="E253" s="257">
        <v>78936</v>
      </c>
      <c r="F253" s="471" t="s">
        <v>8266</v>
      </c>
      <c r="G253" s="472" t="s">
        <v>8442</v>
      </c>
      <c r="H253" s="475" t="s">
        <v>7681</v>
      </c>
      <c r="I253" s="475"/>
      <c r="J253" s="472"/>
    </row>
    <row r="254" spans="1:10" s="313" customFormat="1" ht="25.15" customHeight="1" x14ac:dyDescent="0.2">
      <c r="A254" s="471" t="s">
        <v>8612</v>
      </c>
      <c r="B254" s="471" t="s">
        <v>8610</v>
      </c>
      <c r="C254" s="472"/>
      <c r="D254" s="257">
        <v>422</v>
      </c>
      <c r="E254" s="257">
        <v>78936</v>
      </c>
      <c r="F254" s="471" t="s">
        <v>8266</v>
      </c>
      <c r="G254" s="472" t="s">
        <v>8442</v>
      </c>
      <c r="H254" s="475" t="s">
        <v>7681</v>
      </c>
      <c r="I254" s="475"/>
      <c r="J254" s="472"/>
    </row>
    <row r="255" spans="1:10" s="313" customFormat="1" ht="25.15" customHeight="1" x14ac:dyDescent="0.2">
      <c r="A255" s="471" t="s">
        <v>8612</v>
      </c>
      <c r="B255" s="471" t="s">
        <v>8610</v>
      </c>
      <c r="C255" s="472"/>
      <c r="D255" s="257">
        <v>423</v>
      </c>
      <c r="E255" s="257">
        <v>95760</v>
      </c>
      <c r="F255" s="471" t="s">
        <v>8197</v>
      </c>
      <c r="G255" s="472" t="s">
        <v>8442</v>
      </c>
      <c r="H255" s="475" t="s">
        <v>7681</v>
      </c>
      <c r="I255" s="475"/>
      <c r="J255" s="472"/>
    </row>
    <row r="256" spans="1:10" s="313" customFormat="1" ht="25.15" customHeight="1" x14ac:dyDescent="0.2">
      <c r="A256" s="471" t="s">
        <v>8612</v>
      </c>
      <c r="B256" s="471" t="s">
        <v>8610</v>
      </c>
      <c r="C256" s="472"/>
      <c r="D256" s="257">
        <v>423</v>
      </c>
      <c r="E256" s="257">
        <v>95760</v>
      </c>
      <c r="F256" s="471" t="s">
        <v>8197</v>
      </c>
      <c r="G256" s="472" t="s">
        <v>8442</v>
      </c>
      <c r="H256" s="475" t="s">
        <v>7681</v>
      </c>
      <c r="I256" s="475"/>
      <c r="J256" s="472"/>
    </row>
    <row r="257" spans="1:10" s="313" customFormat="1" ht="25.15" customHeight="1" x14ac:dyDescent="0.2">
      <c r="A257" s="471" t="s">
        <v>8613</v>
      </c>
      <c r="B257" s="471" t="s">
        <v>8610</v>
      </c>
      <c r="C257" s="472"/>
      <c r="D257" s="257">
        <v>577</v>
      </c>
      <c r="E257" s="257">
        <v>114170</v>
      </c>
      <c r="F257" s="471" t="s">
        <v>8579</v>
      </c>
      <c r="G257" s="472" t="s">
        <v>8442</v>
      </c>
      <c r="H257" s="475" t="s">
        <v>8614</v>
      </c>
      <c r="I257" s="475"/>
      <c r="J257" s="472"/>
    </row>
    <row r="258" spans="1:10" s="313" customFormat="1" ht="25.15" customHeight="1" x14ac:dyDescent="0.2">
      <c r="A258" s="471" t="s">
        <v>8615</v>
      </c>
      <c r="B258" s="471" t="s">
        <v>7488</v>
      </c>
      <c r="C258" s="472"/>
      <c r="D258" s="257">
        <v>553</v>
      </c>
      <c r="E258" s="257">
        <v>119500</v>
      </c>
      <c r="F258" s="471" t="s">
        <v>8616</v>
      </c>
      <c r="G258" s="472" t="s">
        <v>8442</v>
      </c>
      <c r="H258" s="475" t="s">
        <v>7726</v>
      </c>
      <c r="I258" s="475"/>
      <c r="J258" s="472"/>
    </row>
    <row r="259" spans="1:10" s="313" customFormat="1" ht="25.15" customHeight="1" x14ac:dyDescent="0.2">
      <c r="A259" s="471" t="s">
        <v>8617</v>
      </c>
      <c r="B259" s="471" t="s">
        <v>7488</v>
      </c>
      <c r="C259" s="472"/>
      <c r="D259" s="257">
        <v>428</v>
      </c>
      <c r="E259" s="257">
        <v>171750</v>
      </c>
      <c r="F259" s="471" t="s">
        <v>8618</v>
      </c>
      <c r="G259" s="472" t="s">
        <v>8442</v>
      </c>
      <c r="H259" s="475" t="s">
        <v>7686</v>
      </c>
      <c r="I259" s="475"/>
      <c r="J259" s="472"/>
    </row>
    <row r="260" spans="1:10" s="313" customFormat="1" ht="25.15" customHeight="1" x14ac:dyDescent="0.2">
      <c r="A260" s="471" t="s">
        <v>8619</v>
      </c>
      <c r="B260" s="471" t="s">
        <v>8610</v>
      </c>
      <c r="C260" s="472"/>
      <c r="D260" s="257">
        <v>424</v>
      </c>
      <c r="E260" s="257">
        <v>309000</v>
      </c>
      <c r="F260" s="471" t="s">
        <v>8551</v>
      </c>
      <c r="G260" s="472" t="s">
        <v>8442</v>
      </c>
      <c r="H260" s="475" t="s">
        <v>7681</v>
      </c>
      <c r="I260" s="475"/>
      <c r="J260" s="472"/>
    </row>
    <row r="261" spans="1:10" s="313" customFormat="1" ht="25.15" customHeight="1" x14ac:dyDescent="0.2">
      <c r="A261" s="471" t="s">
        <v>8620</v>
      </c>
      <c r="B261" s="471" t="s">
        <v>7488</v>
      </c>
      <c r="C261" s="472"/>
      <c r="D261" s="257">
        <v>437</v>
      </c>
      <c r="E261" s="257">
        <v>313510</v>
      </c>
      <c r="F261" s="471" t="s">
        <v>8585</v>
      </c>
      <c r="G261" s="472" t="s">
        <v>8552</v>
      </c>
      <c r="H261" s="475" t="s">
        <v>8621</v>
      </c>
      <c r="I261" s="475"/>
      <c r="J261" s="472"/>
    </row>
    <row r="262" spans="1:10" s="313" customFormat="1" ht="25.15" customHeight="1" x14ac:dyDescent="0.2">
      <c r="A262" s="471" t="s">
        <v>8620</v>
      </c>
      <c r="B262" s="471" t="s">
        <v>7488</v>
      </c>
      <c r="C262" s="472"/>
      <c r="D262" s="257">
        <v>437</v>
      </c>
      <c r="E262" s="257">
        <v>313510</v>
      </c>
      <c r="F262" s="471" t="s">
        <v>8585</v>
      </c>
      <c r="G262" s="472" t="s">
        <v>8552</v>
      </c>
      <c r="H262" s="475" t="s">
        <v>8621</v>
      </c>
      <c r="I262" s="475"/>
      <c r="J262" s="472"/>
    </row>
    <row r="263" spans="1:10" s="313" customFormat="1" ht="25.15" customHeight="1" x14ac:dyDescent="0.2">
      <c r="A263" s="471" t="s">
        <v>8620</v>
      </c>
      <c r="B263" s="471" t="s">
        <v>7488</v>
      </c>
      <c r="C263" s="472"/>
      <c r="D263" s="257">
        <v>437</v>
      </c>
      <c r="E263" s="257">
        <v>313510</v>
      </c>
      <c r="F263" s="471" t="s">
        <v>8585</v>
      </c>
      <c r="G263" s="472" t="s">
        <v>8552</v>
      </c>
      <c r="H263" s="475" t="s">
        <v>8621</v>
      </c>
      <c r="I263" s="475"/>
      <c r="J263" s="472"/>
    </row>
    <row r="264" spans="1:10" s="313" customFormat="1" ht="25.15" customHeight="1" x14ac:dyDescent="0.2">
      <c r="A264" s="471" t="s">
        <v>8622</v>
      </c>
      <c r="B264" s="471" t="s">
        <v>8623</v>
      </c>
      <c r="C264" s="472"/>
      <c r="D264" s="257">
        <v>327</v>
      </c>
      <c r="E264" s="257">
        <v>451200</v>
      </c>
      <c r="F264" s="471" t="s">
        <v>8624</v>
      </c>
      <c r="G264" s="472" t="s">
        <v>8625</v>
      </c>
      <c r="H264" s="475" t="s">
        <v>8626</v>
      </c>
      <c r="I264" s="475"/>
      <c r="J264" s="472"/>
    </row>
    <row r="265" spans="1:10" s="313" customFormat="1" ht="25.15" customHeight="1" x14ac:dyDescent="0.2">
      <c r="A265" s="471" t="s">
        <v>8627</v>
      </c>
      <c r="B265" s="471" t="s">
        <v>8610</v>
      </c>
      <c r="C265" s="472"/>
      <c r="D265" s="257">
        <v>421</v>
      </c>
      <c r="E265" s="257">
        <v>533982.29</v>
      </c>
      <c r="F265" s="471" t="s">
        <v>8618</v>
      </c>
      <c r="G265" s="472" t="s">
        <v>8552</v>
      </c>
      <c r="H265" s="475" t="s">
        <v>7681</v>
      </c>
      <c r="I265" s="475"/>
      <c r="J265" s="472"/>
    </row>
    <row r="266" spans="1:10" s="313" customFormat="1" ht="25.15" customHeight="1" x14ac:dyDescent="0.2">
      <c r="A266" s="471" t="s">
        <v>8627</v>
      </c>
      <c r="B266" s="471" t="s">
        <v>8610</v>
      </c>
      <c r="C266" s="472"/>
      <c r="D266" s="257">
        <v>421</v>
      </c>
      <c r="E266" s="257">
        <v>533982.29</v>
      </c>
      <c r="F266" s="471" t="s">
        <v>8618</v>
      </c>
      <c r="G266" s="472" t="s">
        <v>8552</v>
      </c>
      <c r="H266" s="475" t="s">
        <v>7681</v>
      </c>
      <c r="I266" s="475"/>
      <c r="J266" s="472"/>
    </row>
    <row r="267" spans="1:10" s="313" customFormat="1" ht="25.15" customHeight="1" x14ac:dyDescent="0.2">
      <c r="A267" s="471" t="s">
        <v>8627</v>
      </c>
      <c r="B267" s="471" t="s">
        <v>8610</v>
      </c>
      <c r="C267" s="472"/>
      <c r="D267" s="257">
        <v>421</v>
      </c>
      <c r="E267" s="257">
        <v>533982.29</v>
      </c>
      <c r="F267" s="471" t="s">
        <v>8618</v>
      </c>
      <c r="G267" s="472" t="s">
        <v>8552</v>
      </c>
      <c r="H267" s="475" t="s">
        <v>7681</v>
      </c>
      <c r="I267" s="475"/>
      <c r="J267" s="472"/>
    </row>
    <row r="268" spans="1:10" s="313" customFormat="1" ht="25.15" customHeight="1" x14ac:dyDescent="0.2">
      <c r="A268" s="471" t="s">
        <v>8627</v>
      </c>
      <c r="B268" s="471" t="s">
        <v>8610</v>
      </c>
      <c r="C268" s="472"/>
      <c r="D268" s="257">
        <v>421</v>
      </c>
      <c r="E268" s="257">
        <v>533982.29</v>
      </c>
      <c r="F268" s="471" t="s">
        <v>8618</v>
      </c>
      <c r="G268" s="472" t="s">
        <v>8552</v>
      </c>
      <c r="H268" s="475" t="s">
        <v>7681</v>
      </c>
      <c r="I268" s="475"/>
      <c r="J268" s="472"/>
    </row>
    <row r="269" spans="1:10" s="313" customFormat="1" ht="25.15" customHeight="1" x14ac:dyDescent="0.2">
      <c r="A269" s="471" t="s">
        <v>8628</v>
      </c>
      <c r="B269" s="471" t="s">
        <v>8623</v>
      </c>
      <c r="C269" s="472"/>
      <c r="D269" s="257">
        <v>59</v>
      </c>
      <c r="E269" s="257">
        <v>750000</v>
      </c>
      <c r="F269" s="471" t="s">
        <v>7026</v>
      </c>
      <c r="G269" s="472" t="s">
        <v>8552</v>
      </c>
      <c r="H269" s="475" t="s">
        <v>8629</v>
      </c>
      <c r="I269" s="475"/>
      <c r="J269" s="472"/>
    </row>
    <row r="270" spans="1:10" s="313" customFormat="1" ht="25.15" customHeight="1" x14ac:dyDescent="0.2">
      <c r="A270" s="471" t="s">
        <v>8628</v>
      </c>
      <c r="B270" s="471" t="s">
        <v>8623</v>
      </c>
      <c r="C270" s="472"/>
      <c r="D270" s="257">
        <v>59</v>
      </c>
      <c r="E270" s="257">
        <v>750000</v>
      </c>
      <c r="F270" s="471" t="s">
        <v>7026</v>
      </c>
      <c r="G270" s="472" t="s">
        <v>8552</v>
      </c>
      <c r="H270" s="475" t="s">
        <v>8629</v>
      </c>
      <c r="I270" s="475"/>
      <c r="J270" s="472"/>
    </row>
    <row r="271" spans="1:10" s="313" customFormat="1" ht="25.15" customHeight="1" x14ac:dyDescent="0.2">
      <c r="A271" s="471" t="s">
        <v>8628</v>
      </c>
      <c r="B271" s="471" t="s">
        <v>8623</v>
      </c>
      <c r="C271" s="472"/>
      <c r="D271" s="257">
        <v>59</v>
      </c>
      <c r="E271" s="257">
        <v>750000</v>
      </c>
      <c r="F271" s="471" t="s">
        <v>7026</v>
      </c>
      <c r="G271" s="472" t="s">
        <v>8552</v>
      </c>
      <c r="H271" s="475" t="s">
        <v>8629</v>
      </c>
      <c r="I271" s="475"/>
      <c r="J271" s="472"/>
    </row>
    <row r="272" spans="1:10" s="313" customFormat="1" ht="25.15" customHeight="1" x14ac:dyDescent="0.2">
      <c r="A272" s="471" t="s">
        <v>8630</v>
      </c>
      <c r="B272" s="471"/>
      <c r="C272" s="472"/>
      <c r="D272" s="257"/>
      <c r="E272" s="257"/>
      <c r="F272" s="471"/>
      <c r="G272" s="472"/>
      <c r="H272" s="475"/>
      <c r="I272" s="475"/>
      <c r="J272" s="472"/>
    </row>
    <row r="273" spans="1:10" s="313" customFormat="1" ht="25.15" customHeight="1" x14ac:dyDescent="0.2">
      <c r="A273" s="471" t="s">
        <v>8631</v>
      </c>
      <c r="B273" s="471" t="s">
        <v>7488</v>
      </c>
      <c r="C273" s="472"/>
      <c r="D273" s="257">
        <v>6</v>
      </c>
      <c r="E273" s="257">
        <v>101170.31</v>
      </c>
      <c r="F273" s="471" t="s">
        <v>8632</v>
      </c>
      <c r="G273" s="472" t="s">
        <v>8552</v>
      </c>
      <c r="H273" s="475">
        <v>44245</v>
      </c>
      <c r="I273" s="475"/>
      <c r="J273" s="472"/>
    </row>
    <row r="274" spans="1:10" s="313" customFormat="1" ht="25.15" customHeight="1" x14ac:dyDescent="0.2">
      <c r="A274" s="471" t="s">
        <v>8633</v>
      </c>
      <c r="B274" s="471" t="s">
        <v>7488</v>
      </c>
      <c r="C274" s="472"/>
      <c r="D274" s="257">
        <v>535</v>
      </c>
      <c r="E274" s="257">
        <v>102341.55</v>
      </c>
      <c r="F274" s="471" t="s">
        <v>8634</v>
      </c>
      <c r="G274" s="472" t="s">
        <v>8552</v>
      </c>
      <c r="H274" s="475">
        <v>44494</v>
      </c>
      <c r="I274" s="475"/>
      <c r="J274" s="472"/>
    </row>
    <row r="275" spans="1:10" s="313" customFormat="1" ht="25.15" customHeight="1" x14ac:dyDescent="0.2">
      <c r="A275" s="471" t="s">
        <v>8635</v>
      </c>
      <c r="B275" s="471" t="s">
        <v>7488</v>
      </c>
      <c r="C275" s="472"/>
      <c r="D275" s="257">
        <v>536</v>
      </c>
      <c r="E275" s="257">
        <v>185761.92000000001</v>
      </c>
      <c r="F275" s="471" t="s">
        <v>8636</v>
      </c>
      <c r="G275" s="472" t="s">
        <v>8625</v>
      </c>
      <c r="H275" s="475">
        <v>44494</v>
      </c>
      <c r="I275" s="475"/>
      <c r="J275" s="472"/>
    </row>
    <row r="276" spans="1:10" s="313" customFormat="1" ht="25.15" customHeight="1" x14ac:dyDescent="0.2">
      <c r="A276" s="471" t="s">
        <v>8637</v>
      </c>
      <c r="B276" s="471" t="s">
        <v>8610</v>
      </c>
      <c r="C276" s="472"/>
      <c r="D276" s="257">
        <v>668</v>
      </c>
      <c r="E276" s="257">
        <v>42725.38</v>
      </c>
      <c r="F276" s="471" t="s">
        <v>8634</v>
      </c>
      <c r="G276" s="472" t="s">
        <v>8552</v>
      </c>
      <c r="H276" s="475">
        <v>44534</v>
      </c>
      <c r="I276" s="475"/>
      <c r="J276" s="472"/>
    </row>
    <row r="277" spans="1:10" s="313" customFormat="1" ht="25.15" customHeight="1" x14ac:dyDescent="0.2">
      <c r="A277" s="471" t="s">
        <v>8638</v>
      </c>
      <c r="B277" s="471" t="s">
        <v>8610</v>
      </c>
      <c r="C277" s="472"/>
      <c r="D277" s="257">
        <v>669</v>
      </c>
      <c r="E277" s="257">
        <v>68084.63</v>
      </c>
      <c r="F277" s="471" t="s">
        <v>8639</v>
      </c>
      <c r="G277" s="472" t="s">
        <v>8640</v>
      </c>
      <c r="H277" s="475">
        <v>44534</v>
      </c>
      <c r="I277" s="475"/>
      <c r="J277" s="472"/>
    </row>
    <row r="278" spans="1:10" s="313" customFormat="1" ht="25.15" customHeight="1" x14ac:dyDescent="0.2">
      <c r="A278" s="471" t="s">
        <v>8641</v>
      </c>
      <c r="B278" s="471" t="s">
        <v>7453</v>
      </c>
      <c r="C278" s="472"/>
      <c r="D278" s="257">
        <v>835</v>
      </c>
      <c r="E278" s="257">
        <v>27075</v>
      </c>
      <c r="F278" s="471" t="s">
        <v>6930</v>
      </c>
      <c r="G278" s="472" t="s">
        <v>8640</v>
      </c>
      <c r="H278" s="475">
        <v>44558</v>
      </c>
      <c r="I278" s="475"/>
      <c r="J278" s="472"/>
    </row>
    <row r="279" spans="1:10" s="313" customFormat="1" ht="25.15" customHeight="1" x14ac:dyDescent="0.2">
      <c r="A279" s="471" t="s">
        <v>8642</v>
      </c>
      <c r="B279" s="471" t="s">
        <v>7453</v>
      </c>
      <c r="C279" s="472"/>
      <c r="D279" s="257">
        <v>837</v>
      </c>
      <c r="E279" s="257">
        <v>32670</v>
      </c>
      <c r="F279" s="471" t="s">
        <v>8643</v>
      </c>
      <c r="G279" s="472" t="s">
        <v>8640</v>
      </c>
      <c r="H279" s="475">
        <v>44558</v>
      </c>
      <c r="I279" s="475"/>
      <c r="J279" s="472"/>
    </row>
    <row r="280" spans="1:10" s="313" customFormat="1" ht="25.15" customHeight="1" x14ac:dyDescent="0.2">
      <c r="A280" s="471" t="s">
        <v>8644</v>
      </c>
      <c r="B280" s="471" t="s">
        <v>7488</v>
      </c>
      <c r="C280" s="472"/>
      <c r="D280" s="257">
        <v>415</v>
      </c>
      <c r="E280" s="257">
        <v>25333.01</v>
      </c>
      <c r="F280" s="471" t="s">
        <v>8645</v>
      </c>
      <c r="G280" s="472" t="s">
        <v>8552</v>
      </c>
      <c r="H280" s="475">
        <v>44455</v>
      </c>
      <c r="I280" s="475"/>
      <c r="J280" s="472"/>
    </row>
    <row r="281" spans="1:10" s="313" customFormat="1" ht="25.15" customHeight="1" x14ac:dyDescent="0.2">
      <c r="A281" s="471" t="s">
        <v>8644</v>
      </c>
      <c r="B281" s="471" t="s">
        <v>7488</v>
      </c>
      <c r="C281" s="472"/>
      <c r="D281" s="257">
        <v>537</v>
      </c>
      <c r="E281" s="257">
        <v>25333.01</v>
      </c>
      <c r="F281" s="471" t="s">
        <v>8645</v>
      </c>
      <c r="G281" s="472" t="s">
        <v>8552</v>
      </c>
      <c r="H281" s="475">
        <v>44495</v>
      </c>
      <c r="I281" s="475"/>
      <c r="J281" s="472"/>
    </row>
    <row r="282" spans="1:10" s="313" customFormat="1" ht="25.15" customHeight="1" x14ac:dyDescent="0.2">
      <c r="A282" s="471" t="s">
        <v>8644</v>
      </c>
      <c r="B282" s="471" t="s">
        <v>7488</v>
      </c>
      <c r="C282" s="472"/>
      <c r="D282" s="257">
        <v>767</v>
      </c>
      <c r="E282" s="257">
        <v>25333.01</v>
      </c>
      <c r="F282" s="471" t="s">
        <v>8645</v>
      </c>
      <c r="G282" s="472" t="s">
        <v>8552</v>
      </c>
      <c r="H282" s="475">
        <v>44545</v>
      </c>
      <c r="I282" s="475"/>
      <c r="J282" s="472"/>
    </row>
    <row r="283" spans="1:10" s="313" customFormat="1" ht="25.15" customHeight="1" x14ac:dyDescent="0.2">
      <c r="A283" s="471" t="s">
        <v>8646</v>
      </c>
      <c r="B283" s="471" t="s">
        <v>7453</v>
      </c>
      <c r="C283" s="472"/>
      <c r="D283" s="257">
        <v>459</v>
      </c>
      <c r="E283" s="257">
        <v>52510</v>
      </c>
      <c r="F283" s="471" t="s">
        <v>8647</v>
      </c>
      <c r="G283" s="472" t="s">
        <v>8552</v>
      </c>
      <c r="H283" s="475">
        <v>44469</v>
      </c>
      <c r="I283" s="475"/>
      <c r="J283" s="472"/>
    </row>
    <row r="284" spans="1:10" s="313" customFormat="1" ht="25.15" customHeight="1" x14ac:dyDescent="0.2">
      <c r="A284" s="471" t="s">
        <v>8646</v>
      </c>
      <c r="B284" s="471" t="s">
        <v>7453</v>
      </c>
      <c r="C284" s="472"/>
      <c r="D284" s="257">
        <v>459</v>
      </c>
      <c r="E284" s="257">
        <v>52510</v>
      </c>
      <c r="F284" s="471" t="s">
        <v>8647</v>
      </c>
      <c r="G284" s="472" t="s">
        <v>8552</v>
      </c>
      <c r="H284" s="475">
        <v>44469</v>
      </c>
      <c r="I284" s="475"/>
      <c r="J284" s="472"/>
    </row>
    <row r="285" spans="1:10" s="313" customFormat="1" ht="25.15" customHeight="1" x14ac:dyDescent="0.2">
      <c r="A285" s="471" t="s">
        <v>8648</v>
      </c>
      <c r="B285" s="471" t="s">
        <v>7453</v>
      </c>
      <c r="C285" s="472" t="s">
        <v>8329</v>
      </c>
      <c r="D285" s="257" t="s">
        <v>8649</v>
      </c>
      <c r="E285" s="257">
        <v>34400</v>
      </c>
      <c r="F285" s="471" t="s">
        <v>8650</v>
      </c>
      <c r="G285" s="472" t="s">
        <v>8086</v>
      </c>
      <c r="H285" s="475" t="s">
        <v>8651</v>
      </c>
      <c r="I285" s="475">
        <v>44294</v>
      </c>
      <c r="J285" s="472"/>
    </row>
    <row r="286" spans="1:10" s="313" customFormat="1" ht="25.15" customHeight="1" x14ac:dyDescent="0.2">
      <c r="A286" s="471" t="s">
        <v>8652</v>
      </c>
      <c r="B286" s="471" t="s">
        <v>7453</v>
      </c>
      <c r="C286" s="472" t="s">
        <v>8329</v>
      </c>
      <c r="D286" s="257" t="s">
        <v>8653</v>
      </c>
      <c r="E286" s="257">
        <v>28763.4</v>
      </c>
      <c r="F286" s="471" t="s">
        <v>8427</v>
      </c>
      <c r="G286" s="472" t="s">
        <v>8086</v>
      </c>
      <c r="H286" s="475" t="s">
        <v>8651</v>
      </c>
      <c r="I286" s="475"/>
      <c r="J286" s="472"/>
    </row>
    <row r="287" spans="1:10" s="313" customFormat="1" ht="25.15" customHeight="1" x14ac:dyDescent="0.2">
      <c r="A287" s="471" t="s">
        <v>8654</v>
      </c>
      <c r="B287" s="471" t="s">
        <v>7453</v>
      </c>
      <c r="C287" s="472" t="s">
        <v>8329</v>
      </c>
      <c r="D287" s="257" t="s">
        <v>8655</v>
      </c>
      <c r="E287" s="257">
        <v>23760</v>
      </c>
      <c r="F287" s="471" t="s">
        <v>8656</v>
      </c>
      <c r="G287" s="472" t="s">
        <v>8086</v>
      </c>
      <c r="H287" s="475" t="s">
        <v>8651</v>
      </c>
      <c r="I287" s="475">
        <v>44329</v>
      </c>
      <c r="J287" s="472"/>
    </row>
    <row r="288" spans="1:10" s="313" customFormat="1" ht="25.15" customHeight="1" x14ac:dyDescent="0.2">
      <c r="A288" s="471" t="s">
        <v>8652</v>
      </c>
      <c r="B288" s="471" t="s">
        <v>7453</v>
      </c>
      <c r="C288" s="472" t="s">
        <v>8329</v>
      </c>
      <c r="D288" s="257" t="s">
        <v>8657</v>
      </c>
      <c r="E288" s="257">
        <v>22351.3</v>
      </c>
      <c r="F288" s="471" t="s">
        <v>8427</v>
      </c>
      <c r="G288" s="472" t="s">
        <v>8086</v>
      </c>
      <c r="H288" s="475" t="s">
        <v>8651</v>
      </c>
      <c r="I288" s="475"/>
      <c r="J288" s="472"/>
    </row>
    <row r="289" spans="1:10" s="313" customFormat="1" ht="25.15" customHeight="1" x14ac:dyDescent="0.2">
      <c r="A289" s="471" t="s">
        <v>8652</v>
      </c>
      <c r="B289" s="471" t="s">
        <v>7453</v>
      </c>
      <c r="C289" s="472" t="s">
        <v>8329</v>
      </c>
      <c r="D289" s="257" t="s">
        <v>8658</v>
      </c>
      <c r="E289" s="257">
        <v>18880.2</v>
      </c>
      <c r="F289" s="471" t="s">
        <v>8427</v>
      </c>
      <c r="G289" s="472" t="s">
        <v>8086</v>
      </c>
      <c r="H289" s="475" t="s">
        <v>8651</v>
      </c>
      <c r="I289" s="475"/>
      <c r="J289" s="472"/>
    </row>
    <row r="290" spans="1:10" s="313" customFormat="1" ht="25.15" customHeight="1" x14ac:dyDescent="0.2">
      <c r="A290" s="471" t="s">
        <v>8652</v>
      </c>
      <c r="B290" s="471" t="s">
        <v>7453</v>
      </c>
      <c r="C290" s="472" t="s">
        <v>8329</v>
      </c>
      <c r="D290" s="257" t="s">
        <v>8659</v>
      </c>
      <c r="E290" s="257">
        <v>23467.599999999999</v>
      </c>
      <c r="F290" s="471" t="s">
        <v>8427</v>
      </c>
      <c r="G290" s="472" t="s">
        <v>8086</v>
      </c>
      <c r="H290" s="475" t="s">
        <v>8651</v>
      </c>
      <c r="I290" s="475"/>
      <c r="J290" s="472"/>
    </row>
    <row r="291" spans="1:10" s="313" customFormat="1" ht="25.15" customHeight="1" x14ac:dyDescent="0.2">
      <c r="A291" s="471" t="s">
        <v>8652</v>
      </c>
      <c r="B291" s="471" t="s">
        <v>7453</v>
      </c>
      <c r="C291" s="472" t="s">
        <v>8329</v>
      </c>
      <c r="D291" s="257" t="s">
        <v>8660</v>
      </c>
      <c r="E291" s="257">
        <v>20217.400000000001</v>
      </c>
      <c r="F291" s="471" t="s">
        <v>8427</v>
      </c>
      <c r="G291" s="472" t="s">
        <v>8086</v>
      </c>
      <c r="H291" s="475" t="s">
        <v>8651</v>
      </c>
      <c r="I291" s="475"/>
      <c r="J291" s="472"/>
    </row>
    <row r="292" spans="1:10" s="313" customFormat="1" ht="25.15" customHeight="1" x14ac:dyDescent="0.2">
      <c r="A292" s="471" t="s">
        <v>8652</v>
      </c>
      <c r="B292" s="471" t="s">
        <v>7453</v>
      </c>
      <c r="C292" s="472" t="s">
        <v>8329</v>
      </c>
      <c r="D292" s="257" t="s">
        <v>8661</v>
      </c>
      <c r="E292" s="257">
        <v>22962.3</v>
      </c>
      <c r="F292" s="471" t="s">
        <v>8427</v>
      </c>
      <c r="G292" s="472" t="s">
        <v>8086</v>
      </c>
      <c r="H292" s="475" t="s">
        <v>8651</v>
      </c>
      <c r="I292" s="475"/>
      <c r="J292" s="472"/>
    </row>
    <row r="293" spans="1:10" s="313" customFormat="1" ht="25.15" customHeight="1" x14ac:dyDescent="0.2">
      <c r="A293" s="471" t="s">
        <v>8662</v>
      </c>
      <c r="B293" s="471" t="s">
        <v>7453</v>
      </c>
      <c r="C293" s="472" t="s">
        <v>8329</v>
      </c>
      <c r="D293" s="257" t="s">
        <v>8663</v>
      </c>
      <c r="E293" s="257">
        <v>33000</v>
      </c>
      <c r="F293" s="471" t="s">
        <v>8664</v>
      </c>
      <c r="G293" s="472" t="s">
        <v>8086</v>
      </c>
      <c r="H293" s="475" t="s">
        <v>8651</v>
      </c>
      <c r="I293" s="475">
        <v>44355</v>
      </c>
      <c r="J293" s="472"/>
    </row>
    <row r="294" spans="1:10" s="313" customFormat="1" ht="25.15" customHeight="1" x14ac:dyDescent="0.2">
      <c r="A294" s="471" t="s">
        <v>8652</v>
      </c>
      <c r="B294" s="471" t="s">
        <v>7453</v>
      </c>
      <c r="C294" s="472" t="s">
        <v>8329</v>
      </c>
      <c r="D294" s="257" t="s">
        <v>8665</v>
      </c>
      <c r="E294" s="257">
        <v>19415.400000000001</v>
      </c>
      <c r="F294" s="471" t="s">
        <v>8427</v>
      </c>
      <c r="G294" s="472" t="s">
        <v>8086</v>
      </c>
      <c r="H294" s="475" t="s">
        <v>8651</v>
      </c>
      <c r="I294" s="475"/>
      <c r="J294" s="472"/>
    </row>
    <row r="295" spans="1:10" s="313" customFormat="1" ht="25.15" customHeight="1" x14ac:dyDescent="0.2">
      <c r="A295" s="471" t="s">
        <v>8652</v>
      </c>
      <c r="B295" s="471" t="s">
        <v>7453</v>
      </c>
      <c r="C295" s="472" t="s">
        <v>8329</v>
      </c>
      <c r="D295" s="257" t="s">
        <v>8666</v>
      </c>
      <c r="E295" s="257">
        <v>21422.2</v>
      </c>
      <c r="F295" s="471" t="s">
        <v>8427</v>
      </c>
      <c r="G295" s="472" t="s">
        <v>8086</v>
      </c>
      <c r="H295" s="475" t="s">
        <v>8651</v>
      </c>
      <c r="I295" s="475"/>
      <c r="J295" s="472"/>
    </row>
    <row r="296" spans="1:10" s="313" customFormat="1" ht="25.15" customHeight="1" x14ac:dyDescent="0.2">
      <c r="A296" s="471" t="s">
        <v>8652</v>
      </c>
      <c r="B296" s="471" t="s">
        <v>7453</v>
      </c>
      <c r="C296" s="472" t="s">
        <v>8329</v>
      </c>
      <c r="D296" s="257" t="s">
        <v>8667</v>
      </c>
      <c r="E296" s="257">
        <v>20196.099999999999</v>
      </c>
      <c r="F296" s="471" t="s">
        <v>8427</v>
      </c>
      <c r="G296" s="472" t="s">
        <v>8086</v>
      </c>
      <c r="H296" s="475" t="s">
        <v>8651</v>
      </c>
      <c r="I296" s="475"/>
      <c r="J296" s="472"/>
    </row>
    <row r="297" spans="1:10" s="313" customFormat="1" ht="25.15" customHeight="1" x14ac:dyDescent="0.2">
      <c r="A297" s="471" t="s">
        <v>8668</v>
      </c>
      <c r="B297" s="471" t="s">
        <v>7453</v>
      </c>
      <c r="C297" s="472" t="s">
        <v>8329</v>
      </c>
      <c r="D297" s="257" t="s">
        <v>8669</v>
      </c>
      <c r="E297" s="257">
        <v>18000</v>
      </c>
      <c r="F297" s="471" t="s">
        <v>8670</v>
      </c>
      <c r="G297" s="472" t="s">
        <v>8086</v>
      </c>
      <c r="H297" s="475" t="s">
        <v>8651</v>
      </c>
      <c r="I297" s="475">
        <v>44367</v>
      </c>
      <c r="J297" s="472"/>
    </row>
    <row r="298" spans="1:10" s="313" customFormat="1" ht="25.15" customHeight="1" x14ac:dyDescent="0.2">
      <c r="A298" s="471" t="s">
        <v>8652</v>
      </c>
      <c r="B298" s="471" t="s">
        <v>7453</v>
      </c>
      <c r="C298" s="472" t="s">
        <v>8329</v>
      </c>
      <c r="D298" s="257" t="s">
        <v>8671</v>
      </c>
      <c r="E298" s="257">
        <v>23606.799999999999</v>
      </c>
      <c r="F298" s="471" t="s">
        <v>8427</v>
      </c>
      <c r="G298" s="472" t="s">
        <v>8086</v>
      </c>
      <c r="H298" s="475" t="s">
        <v>8651</v>
      </c>
      <c r="I298" s="475"/>
      <c r="J298" s="472"/>
    </row>
    <row r="299" spans="1:10" s="313" customFormat="1" ht="25.15" customHeight="1" x14ac:dyDescent="0.2">
      <c r="A299" s="471" t="s">
        <v>8652</v>
      </c>
      <c r="B299" s="471" t="s">
        <v>7453</v>
      </c>
      <c r="C299" s="472" t="s">
        <v>8329</v>
      </c>
      <c r="D299" s="257" t="s">
        <v>8672</v>
      </c>
      <c r="E299" s="257">
        <v>20330</v>
      </c>
      <c r="F299" s="471" t="s">
        <v>8427</v>
      </c>
      <c r="G299" s="472" t="s">
        <v>8086</v>
      </c>
      <c r="H299" s="475" t="s">
        <v>8651</v>
      </c>
      <c r="I299" s="475"/>
      <c r="J299" s="472"/>
    </row>
    <row r="300" spans="1:10" s="313" customFormat="1" ht="25.15" customHeight="1" x14ac:dyDescent="0.2">
      <c r="A300" s="471" t="s">
        <v>8654</v>
      </c>
      <c r="B300" s="471" t="s">
        <v>8673</v>
      </c>
      <c r="C300" s="472" t="s">
        <v>8329</v>
      </c>
      <c r="D300" s="257" t="s">
        <v>8674</v>
      </c>
      <c r="E300" s="257">
        <v>168525</v>
      </c>
      <c r="F300" s="471" t="s">
        <v>8656</v>
      </c>
      <c r="G300" s="472" t="s">
        <v>8086</v>
      </c>
      <c r="H300" s="475" t="s">
        <v>8675</v>
      </c>
      <c r="I300" s="475">
        <v>44425</v>
      </c>
      <c r="J300" s="472"/>
    </row>
    <row r="301" spans="1:10" s="313" customFormat="1" ht="25.15" customHeight="1" x14ac:dyDescent="0.2">
      <c r="A301" s="471" t="s">
        <v>8652</v>
      </c>
      <c r="B301" s="471" t="s">
        <v>7453</v>
      </c>
      <c r="C301" s="472" t="s">
        <v>8329</v>
      </c>
      <c r="D301" s="257" t="s">
        <v>8676</v>
      </c>
      <c r="E301" s="257">
        <v>28684.6</v>
      </c>
      <c r="F301" s="471" t="s">
        <v>8427</v>
      </c>
      <c r="G301" s="472" t="s">
        <v>8086</v>
      </c>
      <c r="H301" s="475" t="s">
        <v>8651</v>
      </c>
      <c r="I301" s="475"/>
      <c r="J301" s="472"/>
    </row>
    <row r="302" spans="1:10" s="313" customFormat="1" ht="25.15" customHeight="1" x14ac:dyDescent="0.2">
      <c r="A302" s="471" t="s">
        <v>8652</v>
      </c>
      <c r="B302" s="471" t="s">
        <v>7453</v>
      </c>
      <c r="C302" s="472" t="s">
        <v>8329</v>
      </c>
      <c r="D302" s="257" t="s">
        <v>8677</v>
      </c>
      <c r="E302" s="257">
        <v>22017</v>
      </c>
      <c r="F302" s="471" t="s">
        <v>8427</v>
      </c>
      <c r="G302" s="472" t="s">
        <v>8086</v>
      </c>
      <c r="H302" s="475" t="s">
        <v>8651</v>
      </c>
      <c r="I302" s="475"/>
      <c r="J302" s="472"/>
    </row>
    <row r="303" spans="1:10" s="313" customFormat="1" ht="25.15" customHeight="1" x14ac:dyDescent="0.2">
      <c r="A303" s="471" t="s">
        <v>8652</v>
      </c>
      <c r="B303" s="471" t="s">
        <v>7453</v>
      </c>
      <c r="C303" s="472" t="s">
        <v>8329</v>
      </c>
      <c r="D303" s="257" t="s">
        <v>8678</v>
      </c>
      <c r="E303" s="257">
        <v>23969.4</v>
      </c>
      <c r="F303" s="471" t="s">
        <v>8427</v>
      </c>
      <c r="G303" s="472" t="s">
        <v>8086</v>
      </c>
      <c r="H303" s="475" t="s">
        <v>8651</v>
      </c>
      <c r="I303" s="475"/>
      <c r="J303" s="472"/>
    </row>
    <row r="304" spans="1:10" s="313" customFormat="1" ht="25.15" customHeight="1" x14ac:dyDescent="0.2">
      <c r="A304" s="471" t="s">
        <v>8652</v>
      </c>
      <c r="B304" s="471" t="s">
        <v>7453</v>
      </c>
      <c r="C304" s="472" t="s">
        <v>8329</v>
      </c>
      <c r="D304" s="257" t="s">
        <v>8679</v>
      </c>
      <c r="E304" s="257">
        <v>22405.3</v>
      </c>
      <c r="F304" s="471" t="s">
        <v>8427</v>
      </c>
      <c r="G304" s="472" t="s">
        <v>8086</v>
      </c>
      <c r="H304" s="475" t="s">
        <v>8651</v>
      </c>
      <c r="I304" s="475"/>
      <c r="J304" s="472"/>
    </row>
    <row r="305" spans="1:10" s="313" customFormat="1" ht="25.15" customHeight="1" x14ac:dyDescent="0.2">
      <c r="A305" s="471" t="s">
        <v>8652</v>
      </c>
      <c r="B305" s="471" t="s">
        <v>7453</v>
      </c>
      <c r="C305" s="472" t="s">
        <v>8329</v>
      </c>
      <c r="D305" s="257" t="s">
        <v>8680</v>
      </c>
      <c r="E305" s="257">
        <v>23396.1</v>
      </c>
      <c r="F305" s="471" t="s">
        <v>8427</v>
      </c>
      <c r="G305" s="472" t="s">
        <v>8086</v>
      </c>
      <c r="H305" s="475" t="s">
        <v>8651</v>
      </c>
      <c r="I305" s="475"/>
      <c r="J305" s="472"/>
    </row>
    <row r="306" spans="1:10" s="313" customFormat="1" ht="25.15" customHeight="1" x14ac:dyDescent="0.2">
      <c r="A306" s="471" t="s">
        <v>8652</v>
      </c>
      <c r="B306" s="471" t="s">
        <v>7453</v>
      </c>
      <c r="C306" s="472" t="s">
        <v>8329</v>
      </c>
      <c r="D306" s="257" t="s">
        <v>8681</v>
      </c>
      <c r="E306" s="257">
        <v>22466.400000000001</v>
      </c>
      <c r="F306" s="471" t="s">
        <v>8427</v>
      </c>
      <c r="G306" s="472" t="s">
        <v>8086</v>
      </c>
      <c r="H306" s="475" t="s">
        <v>8651</v>
      </c>
      <c r="I306" s="475"/>
      <c r="J306" s="472"/>
    </row>
    <row r="307" spans="1:10" s="313" customFormat="1" ht="25.15" customHeight="1" x14ac:dyDescent="0.2">
      <c r="A307" s="471" t="s">
        <v>8652</v>
      </c>
      <c r="B307" s="471" t="s">
        <v>7453</v>
      </c>
      <c r="C307" s="472" t="s">
        <v>8329</v>
      </c>
      <c r="D307" s="257" t="s">
        <v>8682</v>
      </c>
      <c r="E307" s="257">
        <v>24439.8</v>
      </c>
      <c r="F307" s="471" t="s">
        <v>8427</v>
      </c>
      <c r="G307" s="472" t="s">
        <v>8086</v>
      </c>
      <c r="H307" s="475" t="s">
        <v>8651</v>
      </c>
      <c r="I307" s="475"/>
      <c r="J307" s="472"/>
    </row>
    <row r="308" spans="1:10" s="313" customFormat="1" ht="25.15" customHeight="1" x14ac:dyDescent="0.2">
      <c r="A308" s="471" t="s">
        <v>8648</v>
      </c>
      <c r="B308" s="471" t="s">
        <v>7453</v>
      </c>
      <c r="C308" s="472" t="s">
        <v>8329</v>
      </c>
      <c r="D308" s="257" t="s">
        <v>8683</v>
      </c>
      <c r="E308" s="257">
        <v>18353.5</v>
      </c>
      <c r="F308" s="471" t="s">
        <v>8650</v>
      </c>
      <c r="G308" s="472" t="s">
        <v>8086</v>
      </c>
      <c r="H308" s="475" t="s">
        <v>8651</v>
      </c>
      <c r="I308" s="475">
        <v>44545</v>
      </c>
      <c r="J308" s="472"/>
    </row>
    <row r="309" spans="1:10" s="313" customFormat="1" ht="25.15" customHeight="1" x14ac:dyDescent="0.2">
      <c r="A309" s="471" t="s">
        <v>8652</v>
      </c>
      <c r="B309" s="471" t="s">
        <v>7453</v>
      </c>
      <c r="C309" s="472" t="s">
        <v>8329</v>
      </c>
      <c r="D309" s="257" t="s">
        <v>8684</v>
      </c>
      <c r="E309" s="257">
        <v>21790.7</v>
      </c>
      <c r="F309" s="471" t="s">
        <v>8427</v>
      </c>
      <c r="G309" s="472" t="s">
        <v>8086</v>
      </c>
      <c r="H309" s="475" t="s">
        <v>8651</v>
      </c>
      <c r="I309" s="475"/>
      <c r="J309" s="472"/>
    </row>
    <row r="310" spans="1:10" s="313" customFormat="1" ht="25.15" customHeight="1" x14ac:dyDescent="0.2">
      <c r="A310" s="471" t="s">
        <v>8652</v>
      </c>
      <c r="B310" s="471" t="s">
        <v>7453</v>
      </c>
      <c r="C310" s="472" t="s">
        <v>8329</v>
      </c>
      <c r="D310" s="257" t="s">
        <v>8685</v>
      </c>
      <c r="E310" s="257">
        <v>63243.25</v>
      </c>
      <c r="F310" s="471" t="s">
        <v>8427</v>
      </c>
      <c r="G310" s="472" t="s">
        <v>8086</v>
      </c>
      <c r="H310" s="475" t="s">
        <v>8651</v>
      </c>
      <c r="I310" s="475"/>
      <c r="J310" s="472"/>
    </row>
    <row r="311" spans="1:10" s="313" customFormat="1" ht="25.15" customHeight="1" x14ac:dyDescent="0.2">
      <c r="A311" s="471" t="s">
        <v>8652</v>
      </c>
      <c r="B311" s="471" t="s">
        <v>7453</v>
      </c>
      <c r="C311" s="472" t="s">
        <v>8329</v>
      </c>
      <c r="D311" s="257" t="s">
        <v>8686</v>
      </c>
      <c r="E311" s="257">
        <v>21440.7</v>
      </c>
      <c r="F311" s="471" t="s">
        <v>8427</v>
      </c>
      <c r="G311" s="472" t="s">
        <v>8086</v>
      </c>
      <c r="H311" s="475" t="s">
        <v>8651</v>
      </c>
      <c r="I311" s="475"/>
      <c r="J311" s="472"/>
    </row>
    <row r="312" spans="1:10" s="313" customFormat="1" ht="25.15" customHeight="1" x14ac:dyDescent="0.2">
      <c r="A312" s="471" t="s">
        <v>8687</v>
      </c>
      <c r="B312" s="471" t="s">
        <v>8688</v>
      </c>
      <c r="C312" s="472"/>
      <c r="D312" s="255" t="s">
        <v>8689</v>
      </c>
      <c r="E312" s="479">
        <v>33049</v>
      </c>
      <c r="F312" s="471">
        <v>10430692408</v>
      </c>
      <c r="G312" s="476" t="s">
        <v>8086</v>
      </c>
      <c r="H312" s="477">
        <v>44257</v>
      </c>
      <c r="I312" s="477">
        <v>44263</v>
      </c>
      <c r="J312" s="471"/>
    </row>
    <row r="313" spans="1:10" s="313" customFormat="1" ht="25.15" customHeight="1" x14ac:dyDescent="0.2">
      <c r="A313" s="471" t="s">
        <v>8690</v>
      </c>
      <c r="B313" s="471" t="s">
        <v>8332</v>
      </c>
      <c r="C313" s="472" t="s">
        <v>8691</v>
      </c>
      <c r="D313" s="255" t="s">
        <v>8692</v>
      </c>
      <c r="E313" s="479">
        <v>22561.69</v>
      </c>
      <c r="F313" s="471">
        <v>10411869496</v>
      </c>
      <c r="G313" s="476" t="s">
        <v>8086</v>
      </c>
      <c r="H313" s="477">
        <v>44258</v>
      </c>
      <c r="I313" s="477">
        <v>44279</v>
      </c>
      <c r="J313" s="471"/>
    </row>
    <row r="314" spans="1:10" s="313" customFormat="1" ht="25.15" customHeight="1" x14ac:dyDescent="0.2">
      <c r="A314" s="471" t="s">
        <v>8690</v>
      </c>
      <c r="B314" s="471" t="s">
        <v>8332</v>
      </c>
      <c r="C314" s="472" t="s">
        <v>8691</v>
      </c>
      <c r="D314" s="255" t="s">
        <v>8693</v>
      </c>
      <c r="E314" s="479">
        <v>25688.15</v>
      </c>
      <c r="F314" s="471">
        <v>10411869496</v>
      </c>
      <c r="G314" s="476" t="s">
        <v>8086</v>
      </c>
      <c r="H314" s="477">
        <v>44258</v>
      </c>
      <c r="I314" s="477">
        <v>44279</v>
      </c>
      <c r="J314" s="471"/>
    </row>
    <row r="315" spans="1:10" s="313" customFormat="1" ht="25.15" customHeight="1" x14ac:dyDescent="0.2">
      <c r="A315" s="471" t="s">
        <v>8690</v>
      </c>
      <c r="B315" s="471" t="s">
        <v>8332</v>
      </c>
      <c r="C315" s="472" t="s">
        <v>8691</v>
      </c>
      <c r="D315" s="255" t="s">
        <v>8694</v>
      </c>
      <c r="E315" s="479">
        <v>27978.39</v>
      </c>
      <c r="F315" s="471">
        <v>10411869496</v>
      </c>
      <c r="G315" s="476" t="s">
        <v>8086</v>
      </c>
      <c r="H315" s="477">
        <v>44258</v>
      </c>
      <c r="I315" s="477">
        <v>44279</v>
      </c>
      <c r="J315" s="471"/>
    </row>
    <row r="316" spans="1:10" s="313" customFormat="1" ht="25.15" customHeight="1" x14ac:dyDescent="0.2">
      <c r="A316" s="471" t="s">
        <v>8690</v>
      </c>
      <c r="B316" s="471" t="s">
        <v>8332</v>
      </c>
      <c r="C316" s="472" t="s">
        <v>8691</v>
      </c>
      <c r="D316" s="255" t="s">
        <v>8695</v>
      </c>
      <c r="E316" s="479">
        <v>100156.43</v>
      </c>
      <c r="F316" s="471">
        <v>10411869496</v>
      </c>
      <c r="G316" s="476" t="s">
        <v>8086</v>
      </c>
      <c r="H316" s="477">
        <v>44258</v>
      </c>
      <c r="I316" s="477">
        <v>44279</v>
      </c>
      <c r="J316" s="471"/>
    </row>
    <row r="317" spans="1:10" s="313" customFormat="1" ht="25.15" customHeight="1" x14ac:dyDescent="0.2">
      <c r="A317" s="471" t="s">
        <v>8696</v>
      </c>
      <c r="B317" s="471" t="s">
        <v>8688</v>
      </c>
      <c r="C317" s="472"/>
      <c r="D317" s="255" t="s">
        <v>8697</v>
      </c>
      <c r="E317" s="479">
        <v>26344</v>
      </c>
      <c r="F317" s="471">
        <v>10430692408</v>
      </c>
      <c r="G317" s="476" t="s">
        <v>8086</v>
      </c>
      <c r="H317" s="477">
        <v>44272</v>
      </c>
      <c r="I317" s="477">
        <v>44642</v>
      </c>
      <c r="J317" s="471"/>
    </row>
    <row r="318" spans="1:10" s="313" customFormat="1" ht="25.15" customHeight="1" x14ac:dyDescent="0.2">
      <c r="A318" s="471" t="s">
        <v>8698</v>
      </c>
      <c r="B318" s="471" t="s">
        <v>8688</v>
      </c>
      <c r="C318" s="472"/>
      <c r="D318" s="255" t="s">
        <v>8699</v>
      </c>
      <c r="E318" s="479">
        <v>25694.799999999999</v>
      </c>
      <c r="F318" s="471">
        <v>10430692408</v>
      </c>
      <c r="G318" s="476" t="s">
        <v>8086</v>
      </c>
      <c r="H318" s="477">
        <v>44274</v>
      </c>
      <c r="I318" s="477">
        <v>44278</v>
      </c>
      <c r="J318" s="471"/>
    </row>
    <row r="319" spans="1:10" s="313" customFormat="1" ht="25.15" customHeight="1" x14ac:dyDescent="0.2">
      <c r="A319" s="471" t="s">
        <v>8700</v>
      </c>
      <c r="B319" s="471" t="s">
        <v>8688</v>
      </c>
      <c r="C319" s="472"/>
      <c r="D319" s="255" t="s">
        <v>8701</v>
      </c>
      <c r="E319" s="479">
        <v>19490</v>
      </c>
      <c r="F319" s="471">
        <v>10449546941</v>
      </c>
      <c r="G319" s="476" t="s">
        <v>8086</v>
      </c>
      <c r="H319" s="477">
        <v>44278</v>
      </c>
      <c r="I319" s="477">
        <v>44281</v>
      </c>
      <c r="J319" s="471"/>
    </row>
    <row r="320" spans="1:10" s="313" customFormat="1" ht="25.15" customHeight="1" x14ac:dyDescent="0.2">
      <c r="A320" s="471" t="s">
        <v>8702</v>
      </c>
      <c r="B320" s="471" t="s">
        <v>8332</v>
      </c>
      <c r="C320" s="472" t="s">
        <v>8691</v>
      </c>
      <c r="D320" s="255" t="s">
        <v>8703</v>
      </c>
      <c r="E320" s="479">
        <v>21801.73</v>
      </c>
      <c r="F320" s="471">
        <v>20600257286</v>
      </c>
      <c r="G320" s="476" t="s">
        <v>8086</v>
      </c>
      <c r="H320" s="477">
        <v>44298</v>
      </c>
      <c r="I320" s="477">
        <v>44299</v>
      </c>
      <c r="J320" s="471"/>
    </row>
    <row r="321" spans="1:10" s="313" customFormat="1" ht="25.15" customHeight="1" x14ac:dyDescent="0.2">
      <c r="A321" s="471" t="s">
        <v>8704</v>
      </c>
      <c r="B321" s="471" t="s">
        <v>8705</v>
      </c>
      <c r="C321" s="472"/>
      <c r="D321" s="255" t="s">
        <v>8706</v>
      </c>
      <c r="E321" s="479">
        <v>36450</v>
      </c>
      <c r="F321" s="471">
        <v>20568646879</v>
      </c>
      <c r="G321" s="476" t="s">
        <v>8086</v>
      </c>
      <c r="H321" s="477">
        <v>44356</v>
      </c>
      <c r="I321" s="477">
        <v>44365</v>
      </c>
      <c r="J321" s="471"/>
    </row>
    <row r="322" spans="1:10" s="313" customFormat="1" ht="25.15" customHeight="1" x14ac:dyDescent="0.2">
      <c r="A322" s="471" t="s">
        <v>8707</v>
      </c>
      <c r="B322" s="471" t="s">
        <v>8705</v>
      </c>
      <c r="C322" s="472"/>
      <c r="D322" s="255" t="s">
        <v>8708</v>
      </c>
      <c r="E322" s="479">
        <v>45495</v>
      </c>
      <c r="F322" s="471">
        <v>20600900383</v>
      </c>
      <c r="G322" s="476" t="s">
        <v>8086</v>
      </c>
      <c r="H322" s="477">
        <v>44365</v>
      </c>
      <c r="I322" s="477">
        <v>44370</v>
      </c>
      <c r="J322" s="471"/>
    </row>
    <row r="323" spans="1:10" s="313" customFormat="1" ht="25.15" customHeight="1" x14ac:dyDescent="0.2">
      <c r="A323" s="471" t="s">
        <v>8709</v>
      </c>
      <c r="B323" s="471" t="s">
        <v>8688</v>
      </c>
      <c r="C323" s="472"/>
      <c r="D323" s="255" t="s">
        <v>8710</v>
      </c>
      <c r="E323" s="479">
        <v>34965</v>
      </c>
      <c r="F323" s="471">
        <v>20527839841</v>
      </c>
      <c r="G323" s="476" t="s">
        <v>8086</v>
      </c>
      <c r="H323" s="477">
        <v>44371</v>
      </c>
      <c r="I323" s="477">
        <v>44371</v>
      </c>
      <c r="J323" s="471"/>
    </row>
    <row r="324" spans="1:10" s="313" customFormat="1" ht="25.15" customHeight="1" x14ac:dyDescent="0.2">
      <c r="A324" s="471" t="s">
        <v>8711</v>
      </c>
      <c r="B324" s="471" t="s">
        <v>8705</v>
      </c>
      <c r="C324" s="472"/>
      <c r="D324" s="255" t="s">
        <v>8712</v>
      </c>
      <c r="E324" s="479">
        <v>39900</v>
      </c>
      <c r="F324" s="471">
        <v>20601158389</v>
      </c>
      <c r="G324" s="476" t="s">
        <v>8086</v>
      </c>
      <c r="H324" s="477">
        <v>44367</v>
      </c>
      <c r="I324" s="477">
        <v>44387</v>
      </c>
      <c r="J324" s="471"/>
    </row>
    <row r="325" spans="1:10" s="313" customFormat="1" ht="25.15" customHeight="1" x14ac:dyDescent="0.2">
      <c r="A325" s="471" t="s">
        <v>8713</v>
      </c>
      <c r="B325" s="471" t="s">
        <v>8688</v>
      </c>
      <c r="C325" s="472"/>
      <c r="D325" s="255" t="s">
        <v>8714</v>
      </c>
      <c r="E325" s="479">
        <v>28875</v>
      </c>
      <c r="F325" s="471">
        <v>10402827357</v>
      </c>
      <c r="G325" s="476" t="s">
        <v>8086</v>
      </c>
      <c r="H325" s="477">
        <v>44372</v>
      </c>
      <c r="I325" s="477">
        <v>44376</v>
      </c>
      <c r="J325" s="471"/>
    </row>
    <row r="326" spans="1:10" s="313" customFormat="1" ht="25.15" customHeight="1" x14ac:dyDescent="0.2">
      <c r="A326" s="471" t="s">
        <v>8715</v>
      </c>
      <c r="B326" s="471" t="s">
        <v>7558</v>
      </c>
      <c r="C326" s="472"/>
      <c r="D326" s="255" t="s">
        <v>8716</v>
      </c>
      <c r="E326" s="479">
        <v>75164</v>
      </c>
      <c r="F326" s="471">
        <v>20564314464</v>
      </c>
      <c r="G326" s="476" t="s">
        <v>8086</v>
      </c>
      <c r="H326" s="477">
        <v>44385</v>
      </c>
      <c r="I326" s="477">
        <v>44390</v>
      </c>
      <c r="J326" s="471"/>
    </row>
    <row r="327" spans="1:10" s="313" customFormat="1" ht="25.15" customHeight="1" x14ac:dyDescent="0.2">
      <c r="A327" s="471" t="s">
        <v>8717</v>
      </c>
      <c r="B327" s="471" t="s">
        <v>7558</v>
      </c>
      <c r="C327" s="472"/>
      <c r="D327" s="255" t="s">
        <v>8716</v>
      </c>
      <c r="E327" s="479">
        <v>44400</v>
      </c>
      <c r="F327" s="471">
        <v>10444256279</v>
      </c>
      <c r="G327" s="476" t="s">
        <v>8086</v>
      </c>
      <c r="H327" s="477">
        <v>44385</v>
      </c>
      <c r="I327" s="477">
        <v>44786</v>
      </c>
      <c r="J327" s="471"/>
    </row>
    <row r="328" spans="1:10" s="313" customFormat="1" ht="25.15" customHeight="1" x14ac:dyDescent="0.2">
      <c r="A328" s="471" t="s">
        <v>7019</v>
      </c>
      <c r="B328" s="471" t="s">
        <v>8688</v>
      </c>
      <c r="C328" s="472"/>
      <c r="D328" s="255" t="s">
        <v>8718</v>
      </c>
      <c r="E328" s="479">
        <v>26999.75</v>
      </c>
      <c r="F328" s="471">
        <v>10444256279</v>
      </c>
      <c r="G328" s="476" t="s">
        <v>8086</v>
      </c>
      <c r="H328" s="477">
        <v>44425</v>
      </c>
      <c r="I328" s="477">
        <v>44428</v>
      </c>
      <c r="J328" s="471"/>
    </row>
    <row r="329" spans="1:10" s="313" customFormat="1" ht="25.15" customHeight="1" x14ac:dyDescent="0.2">
      <c r="A329" s="471" t="s">
        <v>8719</v>
      </c>
      <c r="B329" s="471" t="s">
        <v>8332</v>
      </c>
      <c r="C329" s="472" t="s">
        <v>8691</v>
      </c>
      <c r="D329" s="255" t="s">
        <v>8720</v>
      </c>
      <c r="E329" s="479">
        <v>27862.75</v>
      </c>
      <c r="F329" s="471">
        <v>10608807751</v>
      </c>
      <c r="G329" s="476" t="s">
        <v>8086</v>
      </c>
      <c r="H329" s="477">
        <v>44503</v>
      </c>
      <c r="I329" s="477">
        <v>44511</v>
      </c>
      <c r="J329" s="471"/>
    </row>
    <row r="330" spans="1:10" s="313" customFormat="1" ht="25.15" customHeight="1" x14ac:dyDescent="0.2">
      <c r="A330" s="471" t="s">
        <v>8721</v>
      </c>
      <c r="B330" s="471" t="s">
        <v>8332</v>
      </c>
      <c r="C330" s="472" t="s">
        <v>8691</v>
      </c>
      <c r="D330" s="255" t="s">
        <v>8722</v>
      </c>
      <c r="E330" s="479">
        <v>18065.8</v>
      </c>
      <c r="F330" s="471">
        <v>20600690257</v>
      </c>
      <c r="G330" s="476" t="s">
        <v>8086</v>
      </c>
      <c r="H330" s="477">
        <v>44510</v>
      </c>
      <c r="I330" s="477">
        <v>44519</v>
      </c>
      <c r="J330" s="471"/>
    </row>
    <row r="331" spans="1:10" s="313" customFormat="1" ht="25.15" customHeight="1" x14ac:dyDescent="0.2">
      <c r="A331" s="471" t="s">
        <v>8723</v>
      </c>
      <c r="B331" s="471" t="s">
        <v>8688</v>
      </c>
      <c r="C331" s="472"/>
      <c r="D331" s="255" t="s">
        <v>8724</v>
      </c>
      <c r="E331" s="479">
        <v>32900</v>
      </c>
      <c r="F331" s="471">
        <v>20600630084</v>
      </c>
      <c r="G331" s="476" t="s">
        <v>8086</v>
      </c>
      <c r="H331" s="477">
        <v>44518</v>
      </c>
      <c r="I331" s="477">
        <v>44525</v>
      </c>
      <c r="J331" s="471"/>
    </row>
    <row r="332" spans="1:10" s="313" customFormat="1" ht="25.15" customHeight="1" x14ac:dyDescent="0.2">
      <c r="A332" s="471" t="s">
        <v>8725</v>
      </c>
      <c r="B332" s="471" t="s">
        <v>8332</v>
      </c>
      <c r="C332" s="472" t="s">
        <v>8691</v>
      </c>
      <c r="D332" s="255" t="s">
        <v>8726</v>
      </c>
      <c r="E332" s="479">
        <v>64528.3</v>
      </c>
      <c r="F332" s="471">
        <v>20297990757</v>
      </c>
      <c r="G332" s="476" t="s">
        <v>8086</v>
      </c>
      <c r="H332" s="477">
        <v>44526</v>
      </c>
      <c r="I332" s="477">
        <v>44539</v>
      </c>
      <c r="J332" s="471"/>
    </row>
    <row r="333" spans="1:10" s="313" customFormat="1" ht="25.15" customHeight="1" x14ac:dyDescent="0.2">
      <c r="A333" s="471" t="s">
        <v>8727</v>
      </c>
      <c r="B333" s="471" t="s">
        <v>8705</v>
      </c>
      <c r="C333" s="472"/>
      <c r="D333" s="255" t="s">
        <v>8728</v>
      </c>
      <c r="E333" s="479">
        <v>84500</v>
      </c>
      <c r="F333" s="471">
        <v>20449730811</v>
      </c>
      <c r="G333" s="476" t="s">
        <v>8086</v>
      </c>
      <c r="H333" s="477">
        <v>44553</v>
      </c>
      <c r="I333" s="477">
        <v>44559</v>
      </c>
      <c r="J333" s="471"/>
    </row>
    <row r="334" spans="1:10" s="313" customFormat="1" ht="25.15" customHeight="1" x14ac:dyDescent="0.2">
      <c r="A334" s="471" t="s">
        <v>8729</v>
      </c>
      <c r="B334" s="471" t="s">
        <v>8688</v>
      </c>
      <c r="C334" s="472"/>
      <c r="D334" s="255" t="s">
        <v>8730</v>
      </c>
      <c r="E334" s="479">
        <v>22458</v>
      </c>
      <c r="F334" s="471">
        <v>10418053092</v>
      </c>
      <c r="G334" s="476" t="s">
        <v>8086</v>
      </c>
      <c r="H334" s="477">
        <v>44559</v>
      </c>
      <c r="I334" s="477">
        <v>44561</v>
      </c>
      <c r="J334" s="471"/>
    </row>
    <row r="335" spans="1:10" s="313" customFormat="1" ht="25.15" customHeight="1" x14ac:dyDescent="0.2">
      <c r="A335" s="471" t="s">
        <v>8731</v>
      </c>
      <c r="B335" s="471" t="s">
        <v>8688</v>
      </c>
      <c r="C335" s="472"/>
      <c r="D335" s="255" t="s">
        <v>8732</v>
      </c>
      <c r="E335" s="479">
        <v>18980</v>
      </c>
      <c r="F335" s="471">
        <v>20605338098</v>
      </c>
      <c r="G335" s="476" t="s">
        <v>8086</v>
      </c>
      <c r="H335" s="477">
        <v>44553</v>
      </c>
      <c r="I335" s="477">
        <v>44561</v>
      </c>
      <c r="J335" s="471"/>
    </row>
    <row r="336" spans="1:10" s="313" customFormat="1" ht="25.15" customHeight="1" x14ac:dyDescent="0.2">
      <c r="A336" s="480" t="s">
        <v>8733</v>
      </c>
      <c r="B336" s="471" t="s">
        <v>7453</v>
      </c>
      <c r="C336" s="472" t="s">
        <v>7454</v>
      </c>
      <c r="D336" s="255" t="s">
        <v>7455</v>
      </c>
      <c r="E336" s="255">
        <v>27300</v>
      </c>
      <c r="F336" s="471" t="s">
        <v>7456</v>
      </c>
      <c r="G336" s="476" t="s">
        <v>7457</v>
      </c>
      <c r="H336" s="478">
        <v>44228</v>
      </c>
      <c r="I336" s="478"/>
      <c r="J336" s="472"/>
    </row>
    <row r="337" spans="1:10" s="313" customFormat="1" ht="25.15" customHeight="1" x14ac:dyDescent="0.2">
      <c r="A337" s="481" t="s">
        <v>8734</v>
      </c>
      <c r="B337" s="472" t="s">
        <v>7453</v>
      </c>
      <c r="C337" s="472" t="s">
        <v>7454</v>
      </c>
      <c r="D337" s="255" t="s">
        <v>7455</v>
      </c>
      <c r="E337" s="255">
        <v>27300</v>
      </c>
      <c r="F337" s="476" t="s">
        <v>7456</v>
      </c>
      <c r="G337" s="476" t="s">
        <v>7457</v>
      </c>
      <c r="H337" s="476">
        <v>44228</v>
      </c>
      <c r="I337" s="476"/>
      <c r="J337" s="472"/>
    </row>
    <row r="338" spans="1:10" s="313" customFormat="1" ht="25.15" customHeight="1" x14ac:dyDescent="0.2">
      <c r="A338" s="481" t="s">
        <v>8735</v>
      </c>
      <c r="B338" s="472" t="s">
        <v>7453</v>
      </c>
      <c r="C338" s="472" t="s">
        <v>7454</v>
      </c>
      <c r="D338" s="255" t="s">
        <v>7458</v>
      </c>
      <c r="E338" s="255">
        <v>35190</v>
      </c>
      <c r="F338" s="476" t="s">
        <v>7459</v>
      </c>
      <c r="G338" s="476" t="s">
        <v>7457</v>
      </c>
      <c r="H338" s="476">
        <v>44228</v>
      </c>
      <c r="I338" s="476"/>
      <c r="J338" s="472"/>
    </row>
    <row r="339" spans="1:10" s="313" customFormat="1" ht="25.15" customHeight="1" x14ac:dyDescent="0.2">
      <c r="A339" s="481" t="s">
        <v>8736</v>
      </c>
      <c r="B339" s="472" t="s">
        <v>7453</v>
      </c>
      <c r="C339" s="472" t="s">
        <v>7454</v>
      </c>
      <c r="D339" s="255" t="s">
        <v>7460</v>
      </c>
      <c r="E339" s="255">
        <v>29500</v>
      </c>
      <c r="F339" s="476" t="s">
        <v>7461</v>
      </c>
      <c r="G339" s="476" t="s">
        <v>7457</v>
      </c>
      <c r="H339" s="476">
        <v>44237</v>
      </c>
      <c r="I339" s="476"/>
      <c r="J339" s="472"/>
    </row>
    <row r="340" spans="1:10" s="313" customFormat="1" ht="25.15" customHeight="1" x14ac:dyDescent="0.2">
      <c r="A340" s="481" t="s">
        <v>8737</v>
      </c>
      <c r="B340" s="472" t="s">
        <v>7453</v>
      </c>
      <c r="C340" s="472" t="s">
        <v>7454</v>
      </c>
      <c r="D340" s="255" t="s">
        <v>7462</v>
      </c>
      <c r="E340" s="255">
        <v>34000</v>
      </c>
      <c r="F340" s="476" t="s">
        <v>7463</v>
      </c>
      <c r="G340" s="476" t="s">
        <v>7457</v>
      </c>
      <c r="H340" s="476">
        <v>44260</v>
      </c>
      <c r="I340" s="476"/>
      <c r="J340" s="472"/>
    </row>
    <row r="341" spans="1:10" s="313" customFormat="1" ht="25.15" customHeight="1" x14ac:dyDescent="0.2">
      <c r="A341" s="481" t="s">
        <v>8738</v>
      </c>
      <c r="B341" s="472" t="s">
        <v>7453</v>
      </c>
      <c r="C341" s="472" t="s">
        <v>7454</v>
      </c>
      <c r="D341" s="255" t="s">
        <v>7464</v>
      </c>
      <c r="E341" s="255">
        <v>34800</v>
      </c>
      <c r="F341" s="476" t="s">
        <v>7465</v>
      </c>
      <c r="G341" s="476" t="s">
        <v>7457</v>
      </c>
      <c r="H341" s="476">
        <v>44264</v>
      </c>
      <c r="I341" s="476"/>
      <c r="J341" s="472"/>
    </row>
    <row r="342" spans="1:10" s="313" customFormat="1" ht="25.15" customHeight="1" x14ac:dyDescent="0.2">
      <c r="A342" s="481" t="s">
        <v>8739</v>
      </c>
      <c r="B342" s="472" t="s">
        <v>7453</v>
      </c>
      <c r="C342" s="472" t="s">
        <v>7454</v>
      </c>
      <c r="D342" s="255" t="s">
        <v>7466</v>
      </c>
      <c r="E342" s="255">
        <v>19200</v>
      </c>
      <c r="F342" s="476" t="s">
        <v>7459</v>
      </c>
      <c r="G342" s="476" t="s">
        <v>7457</v>
      </c>
      <c r="H342" s="476">
        <v>44270</v>
      </c>
      <c r="I342" s="476"/>
      <c r="J342" s="472"/>
    </row>
    <row r="343" spans="1:10" s="313" customFormat="1" ht="25.15" customHeight="1" x14ac:dyDescent="0.2">
      <c r="A343" s="481" t="s">
        <v>8740</v>
      </c>
      <c r="B343" s="472" t="s">
        <v>7453</v>
      </c>
      <c r="C343" s="472" t="s">
        <v>7454</v>
      </c>
      <c r="D343" s="255" t="s">
        <v>7467</v>
      </c>
      <c r="E343" s="255">
        <v>32520</v>
      </c>
      <c r="F343" s="476" t="s">
        <v>7459</v>
      </c>
      <c r="G343" s="476" t="s">
        <v>7457</v>
      </c>
      <c r="H343" s="476">
        <v>44270</v>
      </c>
      <c r="I343" s="476"/>
      <c r="J343" s="472"/>
    </row>
    <row r="344" spans="1:10" s="313" customFormat="1" ht="25.15" customHeight="1" x14ac:dyDescent="0.2">
      <c r="A344" s="481" t="s">
        <v>8741</v>
      </c>
      <c r="B344" s="472" t="s">
        <v>7453</v>
      </c>
      <c r="C344" s="472" t="s">
        <v>7454</v>
      </c>
      <c r="D344" s="255" t="s">
        <v>7468</v>
      </c>
      <c r="E344" s="255">
        <v>20000</v>
      </c>
      <c r="F344" s="476" t="s">
        <v>7469</v>
      </c>
      <c r="G344" s="476" t="s">
        <v>7457</v>
      </c>
      <c r="H344" s="476">
        <v>44278</v>
      </c>
      <c r="I344" s="476"/>
      <c r="J344" s="472"/>
    </row>
    <row r="345" spans="1:10" s="313" customFormat="1" ht="25.15" customHeight="1" x14ac:dyDescent="0.2">
      <c r="A345" s="481" t="s">
        <v>8742</v>
      </c>
      <c r="B345" s="472" t="s">
        <v>7453</v>
      </c>
      <c r="C345" s="472" t="s">
        <v>7454</v>
      </c>
      <c r="D345" s="255" t="s">
        <v>7470</v>
      </c>
      <c r="E345" s="255">
        <v>28103</v>
      </c>
      <c r="F345" s="476" t="s">
        <v>7471</v>
      </c>
      <c r="G345" s="476" t="s">
        <v>7457</v>
      </c>
      <c r="H345" s="476">
        <v>44305</v>
      </c>
      <c r="I345" s="476"/>
      <c r="J345" s="472"/>
    </row>
    <row r="346" spans="1:10" s="313" customFormat="1" ht="25.15" customHeight="1" x14ac:dyDescent="0.2">
      <c r="A346" s="481" t="s">
        <v>8743</v>
      </c>
      <c r="B346" s="472" t="s">
        <v>7453</v>
      </c>
      <c r="C346" s="472" t="s">
        <v>7454</v>
      </c>
      <c r="D346" s="255" t="s">
        <v>7472</v>
      </c>
      <c r="E346" s="255">
        <v>35200</v>
      </c>
      <c r="F346" s="476" t="s">
        <v>7473</v>
      </c>
      <c r="G346" s="476" t="s">
        <v>7457</v>
      </c>
      <c r="H346" s="476">
        <v>44307</v>
      </c>
      <c r="I346" s="476"/>
      <c r="J346" s="472"/>
    </row>
    <row r="347" spans="1:10" s="313" customFormat="1" ht="25.15" customHeight="1" x14ac:dyDescent="0.2">
      <c r="A347" s="481" t="s">
        <v>8744</v>
      </c>
      <c r="B347" s="472" t="s">
        <v>7453</v>
      </c>
      <c r="C347" s="472" t="s">
        <v>7454</v>
      </c>
      <c r="D347" s="255" t="s">
        <v>7474</v>
      </c>
      <c r="E347" s="255">
        <v>33500</v>
      </c>
      <c r="F347" s="476" t="s">
        <v>7475</v>
      </c>
      <c r="G347" s="476" t="s">
        <v>7457</v>
      </c>
      <c r="H347" s="476">
        <v>44307</v>
      </c>
      <c r="I347" s="476"/>
      <c r="J347" s="472"/>
    </row>
    <row r="348" spans="1:10" s="313" customFormat="1" ht="25.15" customHeight="1" x14ac:dyDescent="0.2">
      <c r="A348" s="481" t="s">
        <v>8734</v>
      </c>
      <c r="B348" s="472" t="s">
        <v>7453</v>
      </c>
      <c r="C348" s="472" t="s">
        <v>7454</v>
      </c>
      <c r="D348" s="255" t="s">
        <v>7476</v>
      </c>
      <c r="E348" s="255">
        <v>26400</v>
      </c>
      <c r="F348" s="476" t="s">
        <v>7477</v>
      </c>
      <c r="G348" s="476" t="s">
        <v>7457</v>
      </c>
      <c r="H348" s="476">
        <v>44308</v>
      </c>
      <c r="I348" s="476"/>
      <c r="J348" s="472"/>
    </row>
    <row r="349" spans="1:10" s="313" customFormat="1" ht="25.15" customHeight="1" x14ac:dyDescent="0.2">
      <c r="A349" s="481" t="s">
        <v>8745</v>
      </c>
      <c r="B349" s="472" t="s">
        <v>7453</v>
      </c>
      <c r="C349" s="472" t="s">
        <v>7454</v>
      </c>
      <c r="D349" s="255" t="s">
        <v>7478</v>
      </c>
      <c r="E349" s="255">
        <v>30000</v>
      </c>
      <c r="F349" s="476" t="s">
        <v>7479</v>
      </c>
      <c r="G349" s="476" t="s">
        <v>7457</v>
      </c>
      <c r="H349" s="476">
        <v>44319</v>
      </c>
      <c r="I349" s="476"/>
      <c r="J349" s="472"/>
    </row>
    <row r="350" spans="1:10" s="313" customFormat="1" ht="25.15" customHeight="1" x14ac:dyDescent="0.2">
      <c r="A350" s="481" t="s">
        <v>8746</v>
      </c>
      <c r="B350" s="472" t="s">
        <v>7453</v>
      </c>
      <c r="C350" s="472" t="s">
        <v>7454</v>
      </c>
      <c r="D350" s="255" t="s">
        <v>7480</v>
      </c>
      <c r="E350" s="255">
        <v>35110.6</v>
      </c>
      <c r="F350" s="476" t="s">
        <v>7481</v>
      </c>
      <c r="G350" s="476" t="s">
        <v>7457</v>
      </c>
      <c r="H350" s="476">
        <v>44323</v>
      </c>
      <c r="I350" s="476"/>
      <c r="J350" s="472"/>
    </row>
    <row r="351" spans="1:10" s="313" customFormat="1" ht="25.15" customHeight="1" x14ac:dyDescent="0.2">
      <c r="A351" s="481" t="s">
        <v>8747</v>
      </c>
      <c r="B351" s="472" t="s">
        <v>7453</v>
      </c>
      <c r="C351" s="472" t="s">
        <v>7454</v>
      </c>
      <c r="D351" s="255" t="s">
        <v>7482</v>
      </c>
      <c r="E351" s="255">
        <v>22980</v>
      </c>
      <c r="F351" s="476" t="s">
        <v>7366</v>
      </c>
      <c r="G351" s="476" t="s">
        <v>7457</v>
      </c>
      <c r="H351" s="476" t="s">
        <v>7483</v>
      </c>
      <c r="I351" s="476"/>
      <c r="J351" s="472"/>
    </row>
    <row r="352" spans="1:10" s="313" customFormat="1" ht="25.15" customHeight="1" x14ac:dyDescent="0.2">
      <c r="A352" s="481" t="s">
        <v>8748</v>
      </c>
      <c r="B352" s="472" t="s">
        <v>7453</v>
      </c>
      <c r="C352" s="472" t="s">
        <v>7454</v>
      </c>
      <c r="D352" s="255" t="s">
        <v>7484</v>
      </c>
      <c r="E352" s="255">
        <v>96426.9</v>
      </c>
      <c r="F352" s="476" t="s">
        <v>7485</v>
      </c>
      <c r="G352" s="476" t="s">
        <v>7457</v>
      </c>
      <c r="H352" s="476" t="s">
        <v>7486</v>
      </c>
      <c r="I352" s="476"/>
      <c r="J352" s="472"/>
    </row>
    <row r="353" spans="1:10" s="313" customFormat="1" ht="25.15" customHeight="1" x14ac:dyDescent="0.2">
      <c r="A353" s="481" t="s">
        <v>8749</v>
      </c>
      <c r="B353" s="472" t="s">
        <v>7453</v>
      </c>
      <c r="C353" s="472" t="s">
        <v>7454</v>
      </c>
      <c r="D353" s="255" t="s">
        <v>7487</v>
      </c>
      <c r="E353" s="255">
        <v>34900</v>
      </c>
      <c r="F353" s="476" t="s">
        <v>7473</v>
      </c>
      <c r="G353" s="476" t="s">
        <v>7457</v>
      </c>
      <c r="H353" s="476">
        <v>44371</v>
      </c>
      <c r="I353" s="476"/>
      <c r="J353" s="472"/>
    </row>
    <row r="354" spans="1:10" s="313" customFormat="1" ht="25.15" customHeight="1" x14ac:dyDescent="0.2">
      <c r="A354" s="481" t="s">
        <v>6381</v>
      </c>
      <c r="B354" s="472" t="s">
        <v>7488</v>
      </c>
      <c r="C354" s="472" t="s">
        <v>7489</v>
      </c>
      <c r="D354" s="255" t="s">
        <v>7490</v>
      </c>
      <c r="E354" s="255">
        <v>126000</v>
      </c>
      <c r="F354" s="476" t="s">
        <v>7491</v>
      </c>
      <c r="G354" s="476" t="s">
        <v>7457</v>
      </c>
      <c r="H354" s="476" t="s">
        <v>7492</v>
      </c>
      <c r="I354" s="476"/>
      <c r="J354" s="472"/>
    </row>
    <row r="355" spans="1:10" s="313" customFormat="1" ht="25.15" customHeight="1" x14ac:dyDescent="0.2">
      <c r="A355" s="481" t="s">
        <v>8750</v>
      </c>
      <c r="B355" s="472" t="s">
        <v>7453</v>
      </c>
      <c r="C355" s="472" t="s">
        <v>7454</v>
      </c>
      <c r="D355" s="255" t="s">
        <v>7493</v>
      </c>
      <c r="E355" s="255">
        <v>35000</v>
      </c>
      <c r="F355" s="476" t="s">
        <v>7494</v>
      </c>
      <c r="G355" s="476" t="s">
        <v>7457</v>
      </c>
      <c r="H355" s="476" t="s">
        <v>7495</v>
      </c>
      <c r="I355" s="476"/>
      <c r="J355" s="472"/>
    </row>
    <row r="356" spans="1:10" s="313" customFormat="1" ht="25.15" customHeight="1" x14ac:dyDescent="0.2">
      <c r="A356" s="481" t="s">
        <v>8751</v>
      </c>
      <c r="B356" s="472" t="s">
        <v>7453</v>
      </c>
      <c r="C356" s="472" t="s">
        <v>7454</v>
      </c>
      <c r="D356" s="255" t="s">
        <v>7496</v>
      </c>
      <c r="E356" s="255">
        <v>34984</v>
      </c>
      <c r="F356" s="476" t="s">
        <v>7497</v>
      </c>
      <c r="G356" s="476" t="s">
        <v>7457</v>
      </c>
      <c r="H356" s="476" t="s">
        <v>7498</v>
      </c>
      <c r="I356" s="476"/>
      <c r="J356" s="472"/>
    </row>
    <row r="357" spans="1:10" s="313" customFormat="1" ht="25.15" customHeight="1" x14ac:dyDescent="0.2">
      <c r="A357" s="481" t="s">
        <v>8752</v>
      </c>
      <c r="B357" s="472" t="s">
        <v>7453</v>
      </c>
      <c r="C357" s="472" t="s">
        <v>7454</v>
      </c>
      <c r="D357" s="255" t="s">
        <v>7499</v>
      </c>
      <c r="E357" s="255">
        <v>19600</v>
      </c>
      <c r="F357" s="476" t="s">
        <v>7477</v>
      </c>
      <c r="G357" s="476" t="s">
        <v>7457</v>
      </c>
      <c r="H357" s="476" t="s">
        <v>7500</v>
      </c>
      <c r="I357" s="476"/>
      <c r="J357" s="472"/>
    </row>
    <row r="358" spans="1:10" s="313" customFormat="1" ht="25.15" customHeight="1" x14ac:dyDescent="0.2">
      <c r="A358" s="481" t="s">
        <v>8753</v>
      </c>
      <c r="B358" s="472" t="s">
        <v>7453</v>
      </c>
      <c r="C358" s="472" t="s">
        <v>7454</v>
      </c>
      <c r="D358" s="255" t="s">
        <v>7501</v>
      </c>
      <c r="E358" s="255">
        <v>35000</v>
      </c>
      <c r="F358" s="476" t="s">
        <v>7502</v>
      </c>
      <c r="G358" s="476" t="s">
        <v>7457</v>
      </c>
      <c r="H358" s="476" t="s">
        <v>7503</v>
      </c>
      <c r="I358" s="476"/>
      <c r="J358" s="472"/>
    </row>
    <row r="359" spans="1:10" s="313" customFormat="1" ht="25.15" customHeight="1" x14ac:dyDescent="0.2">
      <c r="A359" s="481" t="s">
        <v>8754</v>
      </c>
      <c r="B359" s="472" t="s">
        <v>7453</v>
      </c>
      <c r="C359" s="472" t="s">
        <v>7454</v>
      </c>
      <c r="D359" s="255" t="s">
        <v>7504</v>
      </c>
      <c r="E359" s="255">
        <v>33300</v>
      </c>
      <c r="F359" s="476" t="s">
        <v>7479</v>
      </c>
      <c r="G359" s="476" t="s">
        <v>7457</v>
      </c>
      <c r="H359" s="476" t="s">
        <v>7505</v>
      </c>
      <c r="I359" s="476"/>
      <c r="J359" s="472"/>
    </row>
    <row r="360" spans="1:10" s="313" customFormat="1" ht="25.15" customHeight="1" x14ac:dyDescent="0.2">
      <c r="A360" s="481" t="s">
        <v>8755</v>
      </c>
      <c r="B360" s="472" t="s">
        <v>7453</v>
      </c>
      <c r="C360" s="472" t="s">
        <v>7454</v>
      </c>
      <c r="D360" s="255" t="s">
        <v>7506</v>
      </c>
      <c r="E360" s="255">
        <v>20000</v>
      </c>
      <c r="F360" s="476" t="s">
        <v>7507</v>
      </c>
      <c r="G360" s="476" t="s">
        <v>7457</v>
      </c>
      <c r="H360" s="476" t="s">
        <v>7508</v>
      </c>
      <c r="I360" s="476"/>
      <c r="J360" s="472"/>
    </row>
    <row r="361" spans="1:10" s="313" customFormat="1" ht="25.15" customHeight="1" x14ac:dyDescent="0.2">
      <c r="A361" s="481" t="s">
        <v>8756</v>
      </c>
      <c r="B361" s="472" t="s">
        <v>7453</v>
      </c>
      <c r="C361" s="472" t="s">
        <v>7454</v>
      </c>
      <c r="D361" s="255" t="s">
        <v>7509</v>
      </c>
      <c r="E361" s="255">
        <v>35000</v>
      </c>
      <c r="F361" s="476" t="s">
        <v>7043</v>
      </c>
      <c r="G361" s="476" t="s">
        <v>7457</v>
      </c>
      <c r="H361" s="476" t="s">
        <v>7510</v>
      </c>
      <c r="I361" s="476"/>
      <c r="J361" s="472"/>
    </row>
    <row r="362" spans="1:10" s="313" customFormat="1" ht="25.15" customHeight="1" x14ac:dyDescent="0.2">
      <c r="A362" s="481" t="s">
        <v>8757</v>
      </c>
      <c r="B362" s="472" t="s">
        <v>7453</v>
      </c>
      <c r="C362" s="472" t="s">
        <v>7454</v>
      </c>
      <c r="D362" s="255" t="s">
        <v>7511</v>
      </c>
      <c r="E362" s="255">
        <v>24200</v>
      </c>
      <c r="F362" s="476" t="s">
        <v>7512</v>
      </c>
      <c r="G362" s="476" t="s">
        <v>7457</v>
      </c>
      <c r="H362" s="476" t="s">
        <v>7513</v>
      </c>
      <c r="I362" s="476"/>
      <c r="J362" s="472"/>
    </row>
    <row r="363" spans="1:10" s="313" customFormat="1" ht="25.15" customHeight="1" x14ac:dyDescent="0.2">
      <c r="A363" s="481" t="s">
        <v>8758</v>
      </c>
      <c r="B363" s="472" t="s">
        <v>7453</v>
      </c>
      <c r="C363" s="472" t="s">
        <v>7454</v>
      </c>
      <c r="D363" s="255" t="s">
        <v>7514</v>
      </c>
      <c r="E363" s="255">
        <v>33648</v>
      </c>
      <c r="F363" s="476" t="s">
        <v>7515</v>
      </c>
      <c r="G363" s="476" t="s">
        <v>7457</v>
      </c>
      <c r="H363" s="476" t="s">
        <v>7516</v>
      </c>
      <c r="I363" s="476"/>
      <c r="J363" s="472"/>
    </row>
    <row r="364" spans="1:10" s="313" customFormat="1" ht="25.15" customHeight="1" x14ac:dyDescent="0.2">
      <c r="A364" s="481" t="s">
        <v>8759</v>
      </c>
      <c r="B364" s="472" t="s">
        <v>7453</v>
      </c>
      <c r="C364" s="472" t="s">
        <v>7454</v>
      </c>
      <c r="D364" s="255" t="s">
        <v>7517</v>
      </c>
      <c r="E364" s="255">
        <v>35110</v>
      </c>
      <c r="F364" s="476" t="s">
        <v>7518</v>
      </c>
      <c r="G364" s="476" t="s">
        <v>7457</v>
      </c>
      <c r="H364" s="476" t="s">
        <v>7516</v>
      </c>
      <c r="I364" s="476"/>
      <c r="J364" s="472"/>
    </row>
    <row r="365" spans="1:10" s="313" customFormat="1" ht="25.15" customHeight="1" x14ac:dyDescent="0.2">
      <c r="A365" s="481" t="s">
        <v>8760</v>
      </c>
      <c r="B365" s="472" t="s">
        <v>7453</v>
      </c>
      <c r="C365" s="472" t="s">
        <v>7454</v>
      </c>
      <c r="D365" s="255" t="s">
        <v>7519</v>
      </c>
      <c r="E365" s="255">
        <v>20625</v>
      </c>
      <c r="F365" s="476" t="s">
        <v>7497</v>
      </c>
      <c r="G365" s="476" t="s">
        <v>7457</v>
      </c>
      <c r="H365" s="476" t="s">
        <v>7520</v>
      </c>
      <c r="I365" s="476"/>
      <c r="J365" s="472"/>
    </row>
    <row r="366" spans="1:10" s="313" customFormat="1" ht="25.15" customHeight="1" x14ac:dyDescent="0.2">
      <c r="A366" s="481" t="s">
        <v>8761</v>
      </c>
      <c r="B366" s="472" t="s">
        <v>7453</v>
      </c>
      <c r="C366" s="472" t="s">
        <v>7454</v>
      </c>
      <c r="D366" s="255" t="s">
        <v>7521</v>
      </c>
      <c r="E366" s="255">
        <v>25500</v>
      </c>
      <c r="F366" s="476" t="s">
        <v>7479</v>
      </c>
      <c r="G366" s="476" t="s">
        <v>7457</v>
      </c>
      <c r="H366" s="476" t="s">
        <v>7520</v>
      </c>
      <c r="I366" s="476"/>
      <c r="J366" s="472"/>
    </row>
    <row r="367" spans="1:10" s="313" customFormat="1" ht="25.15" customHeight="1" x14ac:dyDescent="0.2">
      <c r="A367" s="481" t="s">
        <v>8762</v>
      </c>
      <c r="B367" s="472" t="s">
        <v>7453</v>
      </c>
      <c r="C367" s="472" t="s">
        <v>7454</v>
      </c>
      <c r="D367" s="255" t="s">
        <v>7522</v>
      </c>
      <c r="E367" s="255">
        <v>27000</v>
      </c>
      <c r="F367" s="476" t="s">
        <v>7512</v>
      </c>
      <c r="G367" s="476" t="s">
        <v>7457</v>
      </c>
      <c r="H367" s="476" t="s">
        <v>7523</v>
      </c>
      <c r="I367" s="476"/>
      <c r="J367" s="472"/>
    </row>
    <row r="368" spans="1:10" s="313" customFormat="1" ht="25.15" customHeight="1" x14ac:dyDescent="0.2">
      <c r="A368" s="481" t="s">
        <v>8763</v>
      </c>
      <c r="B368" s="472" t="s">
        <v>7453</v>
      </c>
      <c r="C368" s="472" t="s">
        <v>7454</v>
      </c>
      <c r="D368" s="255" t="s">
        <v>7524</v>
      </c>
      <c r="E368" s="255">
        <v>21000</v>
      </c>
      <c r="F368" s="476" t="s">
        <v>7043</v>
      </c>
      <c r="G368" s="476" t="s">
        <v>7457</v>
      </c>
      <c r="H368" s="476" t="s">
        <v>7525</v>
      </c>
      <c r="I368" s="476"/>
      <c r="J368" s="472"/>
    </row>
    <row r="369" spans="1:10" s="313" customFormat="1" ht="25.15" customHeight="1" x14ac:dyDescent="0.2">
      <c r="A369" s="481" t="s">
        <v>8764</v>
      </c>
      <c r="B369" s="472" t="s">
        <v>7453</v>
      </c>
      <c r="C369" s="472" t="s">
        <v>7454</v>
      </c>
      <c r="D369" s="255" t="s">
        <v>7526</v>
      </c>
      <c r="E369" s="255">
        <v>35000</v>
      </c>
      <c r="F369" s="476" t="s">
        <v>7043</v>
      </c>
      <c r="G369" s="476" t="s">
        <v>7457</v>
      </c>
      <c r="H369" s="476" t="s">
        <v>7525</v>
      </c>
      <c r="I369" s="476"/>
      <c r="J369" s="472"/>
    </row>
    <row r="370" spans="1:10" s="313" customFormat="1" ht="25.15" customHeight="1" x14ac:dyDescent="0.2">
      <c r="A370" s="481" t="s">
        <v>8765</v>
      </c>
      <c r="B370" s="472" t="s">
        <v>7453</v>
      </c>
      <c r="C370" s="472" t="s">
        <v>7454</v>
      </c>
      <c r="D370" s="255" t="s">
        <v>7527</v>
      </c>
      <c r="E370" s="255">
        <v>26780</v>
      </c>
      <c r="F370" s="476" t="s">
        <v>7528</v>
      </c>
      <c r="G370" s="476" t="s">
        <v>7457</v>
      </c>
      <c r="H370" s="476" t="s">
        <v>7525</v>
      </c>
      <c r="I370" s="476"/>
      <c r="J370" s="472"/>
    </row>
    <row r="371" spans="1:10" s="313" customFormat="1" ht="25.15" customHeight="1" x14ac:dyDescent="0.2">
      <c r="A371" s="481" t="s">
        <v>8766</v>
      </c>
      <c r="B371" s="472" t="s">
        <v>7453</v>
      </c>
      <c r="C371" s="472" t="s">
        <v>7454</v>
      </c>
      <c r="D371" s="255" t="s">
        <v>7529</v>
      </c>
      <c r="E371" s="255">
        <v>23000</v>
      </c>
      <c r="F371" s="476" t="s">
        <v>7530</v>
      </c>
      <c r="G371" s="476" t="s">
        <v>7457</v>
      </c>
      <c r="H371" s="476" t="s">
        <v>7531</v>
      </c>
      <c r="I371" s="476"/>
      <c r="J371" s="472"/>
    </row>
    <row r="372" spans="1:10" s="313" customFormat="1" ht="25.15" customHeight="1" x14ac:dyDescent="0.2">
      <c r="A372" s="481" t="s">
        <v>8767</v>
      </c>
      <c r="B372" s="472" t="s">
        <v>7453</v>
      </c>
      <c r="C372" s="472" t="s">
        <v>7454</v>
      </c>
      <c r="D372" s="255" t="s">
        <v>7532</v>
      </c>
      <c r="E372" s="255">
        <v>20000</v>
      </c>
      <c r="F372" s="476" t="s">
        <v>7533</v>
      </c>
      <c r="G372" s="476" t="s">
        <v>7457</v>
      </c>
      <c r="H372" s="476" t="s">
        <v>7534</v>
      </c>
      <c r="I372" s="476"/>
      <c r="J372" s="472"/>
    </row>
    <row r="373" spans="1:10" s="313" customFormat="1" ht="25.15" customHeight="1" x14ac:dyDescent="0.2">
      <c r="A373" s="481" t="s">
        <v>8768</v>
      </c>
      <c r="B373" s="472" t="s">
        <v>7453</v>
      </c>
      <c r="C373" s="472" t="s">
        <v>7454</v>
      </c>
      <c r="D373" s="255" t="s">
        <v>7535</v>
      </c>
      <c r="E373" s="255">
        <v>20900</v>
      </c>
      <c r="F373" s="476" t="s">
        <v>7536</v>
      </c>
      <c r="G373" s="476" t="s">
        <v>7457</v>
      </c>
      <c r="H373" s="476" t="s">
        <v>7537</v>
      </c>
      <c r="I373" s="476"/>
      <c r="J373" s="472"/>
    </row>
    <row r="374" spans="1:10" ht="25.15" customHeight="1" x14ac:dyDescent="0.2">
      <c r="A374" s="481" t="s">
        <v>6385</v>
      </c>
      <c r="B374" s="472" t="s">
        <v>7488</v>
      </c>
      <c r="C374" s="472" t="s">
        <v>7489</v>
      </c>
      <c r="D374" s="255" t="s">
        <v>7538</v>
      </c>
      <c r="E374" s="255">
        <v>96500</v>
      </c>
      <c r="F374" s="476" t="s">
        <v>6388</v>
      </c>
      <c r="G374" s="476" t="s">
        <v>7457</v>
      </c>
      <c r="H374" s="476" t="s">
        <v>7539</v>
      </c>
      <c r="I374" s="476"/>
      <c r="J374" s="472"/>
    </row>
    <row r="375" spans="1:10" ht="25.15" customHeight="1" x14ac:dyDescent="0.2">
      <c r="A375" s="481" t="s">
        <v>8769</v>
      </c>
      <c r="B375" s="472" t="s">
        <v>7453</v>
      </c>
      <c r="C375" s="472" t="s">
        <v>7454</v>
      </c>
      <c r="D375" s="255" t="s">
        <v>7540</v>
      </c>
      <c r="E375" s="255">
        <v>33036</v>
      </c>
      <c r="F375" s="476" t="s">
        <v>7541</v>
      </c>
      <c r="G375" s="476" t="s">
        <v>7457</v>
      </c>
      <c r="H375" s="476">
        <v>44217</v>
      </c>
      <c r="I375" s="476"/>
      <c r="J375" s="472"/>
    </row>
    <row r="376" spans="1:10" ht="25.15" customHeight="1" x14ac:dyDescent="0.2">
      <c r="A376" s="481" t="s">
        <v>8770</v>
      </c>
      <c r="B376" s="472" t="s">
        <v>7488</v>
      </c>
      <c r="C376" s="472" t="s">
        <v>7489</v>
      </c>
      <c r="D376" s="255" t="s">
        <v>7542</v>
      </c>
      <c r="E376" s="255">
        <v>56000</v>
      </c>
      <c r="F376" s="476" t="s">
        <v>7543</v>
      </c>
      <c r="G376" s="476" t="s">
        <v>7457</v>
      </c>
      <c r="H376" s="476">
        <v>44235</v>
      </c>
      <c r="I376" s="476"/>
      <c r="J376" s="472"/>
    </row>
    <row r="377" spans="1:10" ht="25.15" customHeight="1" x14ac:dyDescent="0.2">
      <c r="A377" s="481" t="s">
        <v>8771</v>
      </c>
      <c r="B377" s="472" t="s">
        <v>7453</v>
      </c>
      <c r="C377" s="472" t="s">
        <v>7454</v>
      </c>
      <c r="D377" s="255" t="s">
        <v>7544</v>
      </c>
      <c r="E377" s="255">
        <v>19968</v>
      </c>
      <c r="F377" s="476" t="s">
        <v>7545</v>
      </c>
      <c r="G377" s="476" t="s">
        <v>7457</v>
      </c>
      <c r="H377" s="476" t="s">
        <v>7546</v>
      </c>
      <c r="I377" s="476"/>
      <c r="J377" s="472"/>
    </row>
    <row r="378" spans="1:10" ht="25.15" customHeight="1" x14ac:dyDescent="0.2">
      <c r="A378" s="481" t="s">
        <v>8772</v>
      </c>
      <c r="B378" s="472" t="s">
        <v>7453</v>
      </c>
      <c r="C378" s="472" t="s">
        <v>7454</v>
      </c>
      <c r="D378" s="255" t="s">
        <v>7547</v>
      </c>
      <c r="E378" s="255">
        <v>35100</v>
      </c>
      <c r="F378" s="476" t="s">
        <v>7548</v>
      </c>
      <c r="G378" s="476" t="s">
        <v>7457</v>
      </c>
      <c r="H378" s="476" t="s">
        <v>7549</v>
      </c>
      <c r="I378" s="476"/>
      <c r="J378" s="472"/>
    </row>
    <row r="379" spans="1:10" ht="25.15" customHeight="1" x14ac:dyDescent="0.2">
      <c r="A379" s="481" t="s">
        <v>8773</v>
      </c>
      <c r="B379" s="472" t="s">
        <v>7453</v>
      </c>
      <c r="C379" s="472" t="s">
        <v>7454</v>
      </c>
      <c r="D379" s="255" t="s">
        <v>7550</v>
      </c>
      <c r="E379" s="255">
        <v>33545</v>
      </c>
      <c r="F379" s="476" t="s">
        <v>7543</v>
      </c>
      <c r="G379" s="476" t="s">
        <v>7457</v>
      </c>
      <c r="H379" s="476" t="s">
        <v>7549</v>
      </c>
      <c r="I379" s="476"/>
      <c r="J379" s="472"/>
    </row>
    <row r="380" spans="1:10" ht="25.15" customHeight="1" x14ac:dyDescent="0.2">
      <c r="A380" s="481" t="s">
        <v>8774</v>
      </c>
      <c r="B380" s="472" t="s">
        <v>7453</v>
      </c>
      <c r="C380" s="472" t="s">
        <v>7454</v>
      </c>
      <c r="D380" s="255" t="s">
        <v>7551</v>
      </c>
      <c r="E380" s="255">
        <v>34570</v>
      </c>
      <c r="F380" s="476" t="s">
        <v>7543</v>
      </c>
      <c r="G380" s="476" t="s">
        <v>7457</v>
      </c>
      <c r="H380" s="476" t="s">
        <v>7552</v>
      </c>
      <c r="I380" s="476"/>
      <c r="J380" s="472"/>
    </row>
    <row r="381" spans="1:10" ht="25.15" customHeight="1" x14ac:dyDescent="0.2">
      <c r="A381" s="481" t="s">
        <v>8775</v>
      </c>
      <c r="B381" s="472" t="s">
        <v>7453</v>
      </c>
      <c r="C381" s="472" t="s">
        <v>7454</v>
      </c>
      <c r="D381" s="255" t="s">
        <v>7553</v>
      </c>
      <c r="E381" s="255">
        <v>33805.199999999997</v>
      </c>
      <c r="F381" s="476" t="s">
        <v>7554</v>
      </c>
      <c r="G381" s="476" t="s">
        <v>7457</v>
      </c>
      <c r="H381" s="476" t="s">
        <v>7552</v>
      </c>
      <c r="I381" s="476"/>
      <c r="J381" s="472"/>
    </row>
    <row r="382" spans="1:10" ht="25.15" customHeight="1" x14ac:dyDescent="0.2">
      <c r="A382" s="481" t="s">
        <v>8776</v>
      </c>
      <c r="B382" s="472" t="s">
        <v>7453</v>
      </c>
      <c r="C382" s="472" t="s">
        <v>7454</v>
      </c>
      <c r="D382" s="255" t="s">
        <v>7555</v>
      </c>
      <c r="E382" s="255">
        <v>35168</v>
      </c>
      <c r="F382" s="476" t="s">
        <v>7554</v>
      </c>
      <c r="G382" s="476" t="s">
        <v>7457</v>
      </c>
      <c r="H382" s="476" t="s">
        <v>7556</v>
      </c>
      <c r="I382" s="476"/>
      <c r="J382" s="472"/>
    </row>
    <row r="383" spans="1:10" ht="25.15" customHeight="1" x14ac:dyDescent="0.2">
      <c r="A383" s="481" t="s">
        <v>8777</v>
      </c>
      <c r="B383" s="472" t="s">
        <v>7453</v>
      </c>
      <c r="C383" s="472" t="s">
        <v>7454</v>
      </c>
      <c r="D383" s="255" t="s">
        <v>7557</v>
      </c>
      <c r="E383" s="255">
        <v>35190</v>
      </c>
      <c r="F383" s="476" t="s">
        <v>7473</v>
      </c>
      <c r="G383" s="476" t="s">
        <v>7457</v>
      </c>
      <c r="H383" s="476" t="s">
        <v>7556</v>
      </c>
      <c r="I383" s="476"/>
      <c r="J383" s="472"/>
    </row>
    <row r="384" spans="1:10" ht="25.15" customHeight="1" x14ac:dyDescent="0.2">
      <c r="A384" s="481" t="s">
        <v>8778</v>
      </c>
      <c r="B384" s="472" t="s">
        <v>7558</v>
      </c>
      <c r="C384" s="472" t="s">
        <v>7489</v>
      </c>
      <c r="D384" s="255" t="s">
        <v>7559</v>
      </c>
      <c r="E384" s="255">
        <v>44800</v>
      </c>
      <c r="F384" s="476" t="s">
        <v>6912</v>
      </c>
      <c r="G384" s="476" t="s">
        <v>7457</v>
      </c>
      <c r="H384" s="476" t="s">
        <v>7560</v>
      </c>
      <c r="I384" s="476"/>
      <c r="J384" s="472"/>
    </row>
    <row r="385" spans="1:10" ht="25.15" customHeight="1" x14ac:dyDescent="0.2">
      <c r="A385" s="481" t="s">
        <v>8779</v>
      </c>
      <c r="B385" s="472" t="s">
        <v>7558</v>
      </c>
      <c r="C385" s="472" t="s">
        <v>7489</v>
      </c>
      <c r="D385" s="255" t="s">
        <v>7561</v>
      </c>
      <c r="E385" s="255">
        <v>229375</v>
      </c>
      <c r="F385" s="476" t="s">
        <v>7562</v>
      </c>
      <c r="G385" s="476" t="s">
        <v>7457</v>
      </c>
      <c r="H385" s="476" t="s">
        <v>7563</v>
      </c>
      <c r="I385" s="476"/>
      <c r="J385" s="472"/>
    </row>
    <row r="386" spans="1:10" ht="25.15" customHeight="1" x14ac:dyDescent="0.2">
      <c r="A386" s="481" t="s">
        <v>8779</v>
      </c>
      <c r="B386" s="472" t="s">
        <v>7558</v>
      </c>
      <c r="C386" s="472" t="s">
        <v>7489</v>
      </c>
      <c r="D386" s="255" t="s">
        <v>7564</v>
      </c>
      <c r="E386" s="255">
        <v>210625</v>
      </c>
      <c r="F386" s="476" t="s">
        <v>7562</v>
      </c>
      <c r="G386" s="476" t="s">
        <v>7457</v>
      </c>
      <c r="H386" s="476" t="s">
        <v>7563</v>
      </c>
      <c r="I386" s="476"/>
      <c r="J386" s="472"/>
    </row>
    <row r="387" spans="1:10" ht="25.15" customHeight="1" x14ac:dyDescent="0.2">
      <c r="A387" s="481" t="s">
        <v>8780</v>
      </c>
      <c r="B387" s="472" t="s">
        <v>7453</v>
      </c>
      <c r="C387" s="472" t="s">
        <v>7489</v>
      </c>
      <c r="D387" s="255" t="s">
        <v>7565</v>
      </c>
      <c r="E387" s="255">
        <v>114900</v>
      </c>
      <c r="F387" s="476" t="s">
        <v>7548</v>
      </c>
      <c r="G387" s="476" t="s">
        <v>7457</v>
      </c>
      <c r="H387" s="476" t="s">
        <v>7566</v>
      </c>
      <c r="I387" s="476"/>
      <c r="J387" s="472"/>
    </row>
    <row r="388" spans="1:10" ht="25.15" customHeight="1" x14ac:dyDescent="0.2">
      <c r="A388" s="481" t="s">
        <v>8781</v>
      </c>
      <c r="B388" s="472" t="s">
        <v>7558</v>
      </c>
      <c r="C388" s="472" t="s">
        <v>7489</v>
      </c>
      <c r="D388" s="255" t="s">
        <v>7567</v>
      </c>
      <c r="E388" s="255">
        <v>35597.01</v>
      </c>
      <c r="F388" s="476" t="s">
        <v>6912</v>
      </c>
      <c r="G388" s="476" t="s">
        <v>7457</v>
      </c>
      <c r="H388" s="476" t="s">
        <v>7568</v>
      </c>
      <c r="I388" s="476"/>
      <c r="J388" s="472"/>
    </row>
    <row r="389" spans="1:10" ht="25.15" customHeight="1" x14ac:dyDescent="0.2">
      <c r="A389" s="481" t="s">
        <v>8781</v>
      </c>
      <c r="B389" s="472" t="s">
        <v>7558</v>
      </c>
      <c r="C389" s="472" t="s">
        <v>7489</v>
      </c>
      <c r="D389" s="255" t="s">
        <v>7569</v>
      </c>
      <c r="E389" s="255">
        <v>35597.01</v>
      </c>
      <c r="F389" s="476" t="s">
        <v>6912</v>
      </c>
      <c r="G389" s="476" t="s">
        <v>7457</v>
      </c>
      <c r="H389" s="476" t="s">
        <v>7568</v>
      </c>
      <c r="I389" s="476"/>
      <c r="J389" s="472"/>
    </row>
    <row r="390" spans="1:10" ht="25.15" customHeight="1" x14ac:dyDescent="0.2">
      <c r="A390" s="481" t="s">
        <v>8782</v>
      </c>
      <c r="B390" s="472" t="s">
        <v>7558</v>
      </c>
      <c r="C390" s="472" t="s">
        <v>7489</v>
      </c>
      <c r="D390" s="255" t="s">
        <v>7570</v>
      </c>
      <c r="E390" s="255">
        <v>38371.19</v>
      </c>
      <c r="F390" s="476" t="s">
        <v>6912</v>
      </c>
      <c r="G390" s="476" t="s">
        <v>7457</v>
      </c>
      <c r="H390" s="476" t="s">
        <v>7568</v>
      </c>
      <c r="I390" s="476"/>
      <c r="J390" s="472"/>
    </row>
    <row r="391" spans="1:10" ht="25.15" customHeight="1" x14ac:dyDescent="0.2">
      <c r="A391" s="481" t="s">
        <v>8782</v>
      </c>
      <c r="B391" s="472" t="s">
        <v>7558</v>
      </c>
      <c r="C391" s="472" t="s">
        <v>7489</v>
      </c>
      <c r="D391" s="255" t="s">
        <v>7571</v>
      </c>
      <c r="E391" s="255">
        <v>38371.19</v>
      </c>
      <c r="F391" s="476" t="s">
        <v>6912</v>
      </c>
      <c r="G391" s="476" t="s">
        <v>7457</v>
      </c>
      <c r="H391" s="476" t="s">
        <v>7568</v>
      </c>
      <c r="I391" s="476"/>
      <c r="J391" s="472"/>
    </row>
    <row r="392" spans="1:10" ht="25.15" customHeight="1" x14ac:dyDescent="0.2">
      <c r="A392" s="481" t="s">
        <v>8783</v>
      </c>
      <c r="B392" s="472" t="s">
        <v>7453</v>
      </c>
      <c r="C392" s="472" t="s">
        <v>7454</v>
      </c>
      <c r="D392" s="255" t="s">
        <v>7572</v>
      </c>
      <c r="E392" s="255">
        <v>26846</v>
      </c>
      <c r="F392" s="476" t="s">
        <v>7573</v>
      </c>
      <c r="G392" s="476" t="s">
        <v>7457</v>
      </c>
      <c r="H392" s="476" t="s">
        <v>7574</v>
      </c>
      <c r="I392" s="476"/>
      <c r="J392" s="472"/>
    </row>
    <row r="393" spans="1:10" ht="25.15" customHeight="1" x14ac:dyDescent="0.2">
      <c r="A393" s="481" t="s">
        <v>8784</v>
      </c>
      <c r="B393" s="472" t="s">
        <v>7558</v>
      </c>
      <c r="C393" s="472" t="s">
        <v>7489</v>
      </c>
      <c r="D393" s="255" t="s">
        <v>7575</v>
      </c>
      <c r="E393" s="255">
        <v>38371.19</v>
      </c>
      <c r="F393" s="476" t="s">
        <v>6912</v>
      </c>
      <c r="G393" s="476" t="s">
        <v>7457</v>
      </c>
      <c r="H393" s="476" t="s">
        <v>7576</v>
      </c>
      <c r="I393" s="476"/>
      <c r="J393" s="472"/>
    </row>
    <row r="394" spans="1:10" ht="25.15" customHeight="1" x14ac:dyDescent="0.2">
      <c r="A394" s="481" t="s">
        <v>8785</v>
      </c>
      <c r="B394" s="472" t="s">
        <v>7453</v>
      </c>
      <c r="C394" s="472" t="s">
        <v>7454</v>
      </c>
      <c r="D394" s="255" t="s">
        <v>7577</v>
      </c>
      <c r="E394" s="255">
        <v>34900</v>
      </c>
      <c r="F394" s="476" t="s">
        <v>7578</v>
      </c>
      <c r="G394" s="476" t="s">
        <v>7457</v>
      </c>
      <c r="H394" s="476" t="s">
        <v>7576</v>
      </c>
      <c r="I394" s="476"/>
      <c r="J394" s="472"/>
    </row>
    <row r="395" spans="1:10" ht="25.15" customHeight="1" x14ac:dyDescent="0.2">
      <c r="A395" s="481" t="s">
        <v>8786</v>
      </c>
      <c r="B395" s="472" t="s">
        <v>7488</v>
      </c>
      <c r="C395" s="472" t="s">
        <v>7489</v>
      </c>
      <c r="D395" s="255" t="s">
        <v>7579</v>
      </c>
      <c r="E395" s="255">
        <v>120440</v>
      </c>
      <c r="F395" s="476" t="s">
        <v>6921</v>
      </c>
      <c r="G395" s="476" t="s">
        <v>7457</v>
      </c>
      <c r="H395" s="476" t="s">
        <v>7580</v>
      </c>
      <c r="I395" s="476"/>
      <c r="J395" s="472"/>
    </row>
    <row r="396" spans="1:10" ht="25.15" customHeight="1" x14ac:dyDescent="0.2">
      <c r="A396" s="481" t="s">
        <v>8787</v>
      </c>
      <c r="B396" s="472" t="s">
        <v>7558</v>
      </c>
      <c r="C396" s="472" t="s">
        <v>7489</v>
      </c>
      <c r="D396" s="255" t="s">
        <v>7581</v>
      </c>
      <c r="E396" s="255">
        <v>40000</v>
      </c>
      <c r="F396" s="476" t="s">
        <v>6912</v>
      </c>
      <c r="G396" s="476" t="s">
        <v>7457</v>
      </c>
      <c r="H396" s="476" t="s">
        <v>7580</v>
      </c>
      <c r="I396" s="476"/>
      <c r="J396" s="472"/>
    </row>
    <row r="397" spans="1:10" ht="25.15" customHeight="1" x14ac:dyDescent="0.2">
      <c r="A397" s="481" t="s">
        <v>8788</v>
      </c>
      <c r="B397" s="472" t="s">
        <v>7453</v>
      </c>
      <c r="C397" s="472" t="s">
        <v>7454</v>
      </c>
      <c r="D397" s="255" t="s">
        <v>7582</v>
      </c>
      <c r="E397" s="255">
        <v>18135</v>
      </c>
      <c r="F397" s="476" t="s">
        <v>7543</v>
      </c>
      <c r="G397" s="476" t="s">
        <v>7457</v>
      </c>
      <c r="H397" s="476" t="s">
        <v>7583</v>
      </c>
      <c r="I397" s="476"/>
      <c r="J397" s="472"/>
    </row>
    <row r="398" spans="1:10" ht="25.15" customHeight="1" x14ac:dyDescent="0.2">
      <c r="A398" s="481" t="s">
        <v>8789</v>
      </c>
      <c r="B398" s="472" t="s">
        <v>7453</v>
      </c>
      <c r="C398" s="472" t="s">
        <v>7454</v>
      </c>
      <c r="D398" s="255" t="s">
        <v>7584</v>
      </c>
      <c r="E398" s="255">
        <v>32000</v>
      </c>
      <c r="F398" s="476" t="s">
        <v>7585</v>
      </c>
      <c r="G398" s="476" t="s">
        <v>7457</v>
      </c>
      <c r="H398" s="476" t="s">
        <v>7586</v>
      </c>
      <c r="I398" s="476"/>
      <c r="J398" s="472"/>
    </row>
    <row r="399" spans="1:10" ht="25.15" customHeight="1" x14ac:dyDescent="0.2">
      <c r="A399" s="481" t="s">
        <v>8790</v>
      </c>
      <c r="B399" s="472" t="s">
        <v>7453</v>
      </c>
      <c r="C399" s="472" t="s">
        <v>7454</v>
      </c>
      <c r="D399" s="255" t="s">
        <v>7587</v>
      </c>
      <c r="E399" s="255">
        <v>19764</v>
      </c>
      <c r="F399" s="476" t="s">
        <v>7588</v>
      </c>
      <c r="G399" s="476" t="s">
        <v>7457</v>
      </c>
      <c r="H399" s="476" t="s">
        <v>7586</v>
      </c>
      <c r="I399" s="476"/>
      <c r="J399" s="472"/>
    </row>
    <row r="400" spans="1:10" ht="25.15" customHeight="1" x14ac:dyDescent="0.2">
      <c r="A400" s="481" t="s">
        <v>8791</v>
      </c>
      <c r="B400" s="472" t="s">
        <v>7453</v>
      </c>
      <c r="C400" s="472" t="s">
        <v>7454</v>
      </c>
      <c r="D400" s="255" t="s">
        <v>7589</v>
      </c>
      <c r="E400" s="255">
        <v>32700</v>
      </c>
      <c r="F400" s="476" t="s">
        <v>7477</v>
      </c>
      <c r="G400" s="476" t="s">
        <v>7457</v>
      </c>
      <c r="H400" s="476" t="s">
        <v>7590</v>
      </c>
      <c r="I400" s="476"/>
      <c r="J400" s="472"/>
    </row>
    <row r="401" spans="1:10" ht="25.15" customHeight="1" x14ac:dyDescent="0.2">
      <c r="A401" s="481" t="s">
        <v>8781</v>
      </c>
      <c r="B401" s="472" t="s">
        <v>7558</v>
      </c>
      <c r="C401" s="472" t="s">
        <v>7489</v>
      </c>
      <c r="D401" s="255" t="s">
        <v>7591</v>
      </c>
      <c r="E401" s="255">
        <v>35597.01</v>
      </c>
      <c r="F401" s="476" t="s">
        <v>6912</v>
      </c>
      <c r="G401" s="476" t="s">
        <v>7457</v>
      </c>
      <c r="H401" s="476" t="s">
        <v>7592</v>
      </c>
      <c r="I401" s="476"/>
      <c r="J401" s="472"/>
    </row>
    <row r="402" spans="1:10" ht="25.15" customHeight="1" x14ac:dyDescent="0.2">
      <c r="A402" s="481" t="s">
        <v>8782</v>
      </c>
      <c r="B402" s="472" t="s">
        <v>7558</v>
      </c>
      <c r="C402" s="472" t="s">
        <v>7489</v>
      </c>
      <c r="D402" s="255" t="s">
        <v>7593</v>
      </c>
      <c r="E402" s="255">
        <v>42885.43</v>
      </c>
      <c r="F402" s="476" t="s">
        <v>6912</v>
      </c>
      <c r="G402" s="476" t="s">
        <v>7457</v>
      </c>
      <c r="H402" s="476" t="s">
        <v>7592</v>
      </c>
      <c r="I402" s="476"/>
      <c r="J402" s="472"/>
    </row>
    <row r="403" spans="1:10" ht="25.15" customHeight="1" x14ac:dyDescent="0.2">
      <c r="A403" s="481" t="s">
        <v>8792</v>
      </c>
      <c r="B403" s="472" t="s">
        <v>7488</v>
      </c>
      <c r="C403" s="472" t="s">
        <v>7489</v>
      </c>
      <c r="D403" s="255" t="s">
        <v>7594</v>
      </c>
      <c r="E403" s="255">
        <v>99500</v>
      </c>
      <c r="F403" s="476" t="s">
        <v>7092</v>
      </c>
      <c r="G403" s="476" t="s">
        <v>7457</v>
      </c>
      <c r="H403" s="476" t="s">
        <v>7595</v>
      </c>
      <c r="I403" s="476"/>
      <c r="J403" s="472"/>
    </row>
    <row r="404" spans="1:10" ht="25.15" customHeight="1" x14ac:dyDescent="0.2">
      <c r="A404" s="481" t="s">
        <v>8793</v>
      </c>
      <c r="B404" s="472" t="s">
        <v>7488</v>
      </c>
      <c r="C404" s="472" t="s">
        <v>7489</v>
      </c>
      <c r="D404" s="255" t="s">
        <v>7596</v>
      </c>
      <c r="E404" s="255">
        <v>209700</v>
      </c>
      <c r="F404" s="476" t="s">
        <v>7597</v>
      </c>
      <c r="G404" s="476" t="s">
        <v>7457</v>
      </c>
      <c r="H404" s="476" t="s">
        <v>7595</v>
      </c>
      <c r="I404" s="476"/>
      <c r="J404" s="472"/>
    </row>
    <row r="405" spans="1:10" ht="25.15" customHeight="1" x14ac:dyDescent="0.2">
      <c r="A405" s="481" t="s">
        <v>8794</v>
      </c>
      <c r="B405" s="472" t="s">
        <v>7453</v>
      </c>
      <c r="C405" s="472" t="s">
        <v>7454</v>
      </c>
      <c r="D405" s="255" t="s">
        <v>7598</v>
      </c>
      <c r="E405" s="255">
        <v>35015</v>
      </c>
      <c r="F405" s="476" t="s">
        <v>7541</v>
      </c>
      <c r="G405" s="476" t="s">
        <v>7457</v>
      </c>
      <c r="H405" s="476" t="s">
        <v>7599</v>
      </c>
      <c r="I405" s="476"/>
      <c r="J405" s="472"/>
    </row>
    <row r="406" spans="1:10" ht="25.15" customHeight="1" x14ac:dyDescent="0.2">
      <c r="A406" s="481" t="s">
        <v>8795</v>
      </c>
      <c r="B406" s="472" t="s">
        <v>7453</v>
      </c>
      <c r="C406" s="472" t="s">
        <v>7454</v>
      </c>
      <c r="D406" s="255" t="s">
        <v>7600</v>
      </c>
      <c r="E406" s="255">
        <v>18088</v>
      </c>
      <c r="F406" s="476" t="s">
        <v>7601</v>
      </c>
      <c r="G406" s="476" t="s">
        <v>7457</v>
      </c>
      <c r="H406" s="476" t="s">
        <v>7602</v>
      </c>
      <c r="I406" s="476"/>
      <c r="J406" s="472"/>
    </row>
    <row r="407" spans="1:10" ht="25.15" customHeight="1" x14ac:dyDescent="0.2">
      <c r="A407" s="481" t="s">
        <v>8796</v>
      </c>
      <c r="B407" s="472" t="s">
        <v>7558</v>
      </c>
      <c r="C407" s="472" t="s">
        <v>7489</v>
      </c>
      <c r="D407" s="255" t="s">
        <v>7603</v>
      </c>
      <c r="E407" s="255">
        <v>57950</v>
      </c>
      <c r="F407" s="476" t="s">
        <v>7604</v>
      </c>
      <c r="G407" s="476" t="s">
        <v>7457</v>
      </c>
      <c r="H407" s="476" t="s">
        <v>7605</v>
      </c>
      <c r="I407" s="476"/>
      <c r="J407" s="472"/>
    </row>
    <row r="408" spans="1:10" ht="25.15" customHeight="1" x14ac:dyDescent="0.2">
      <c r="A408" s="481" t="s">
        <v>8797</v>
      </c>
      <c r="B408" s="472" t="s">
        <v>7453</v>
      </c>
      <c r="C408" s="472" t="s">
        <v>7454</v>
      </c>
      <c r="D408" s="255" t="s">
        <v>7606</v>
      </c>
      <c r="E408" s="255">
        <v>32030</v>
      </c>
      <c r="F408" s="476" t="s">
        <v>7541</v>
      </c>
      <c r="G408" s="476" t="s">
        <v>7457</v>
      </c>
      <c r="H408" s="476" t="s">
        <v>7607</v>
      </c>
      <c r="I408" s="476"/>
      <c r="J408" s="472"/>
    </row>
    <row r="409" spans="1:10" ht="25.15" customHeight="1" x14ac:dyDescent="0.2">
      <c r="A409" s="481" t="s">
        <v>8798</v>
      </c>
      <c r="B409" s="472" t="s">
        <v>7453</v>
      </c>
      <c r="C409" s="472" t="s">
        <v>7454</v>
      </c>
      <c r="D409" s="255" t="s">
        <v>7608</v>
      </c>
      <c r="E409" s="255">
        <v>35197.5</v>
      </c>
      <c r="F409" s="476" t="s">
        <v>7541</v>
      </c>
      <c r="G409" s="476" t="s">
        <v>7457</v>
      </c>
      <c r="H409" s="476" t="s">
        <v>7609</v>
      </c>
      <c r="I409" s="476"/>
      <c r="J409" s="472"/>
    </row>
    <row r="410" spans="1:10" ht="25.15" customHeight="1" x14ac:dyDescent="0.2">
      <c r="A410" s="481" t="s">
        <v>8778</v>
      </c>
      <c r="B410" s="472" t="s">
        <v>7558</v>
      </c>
      <c r="C410" s="472" t="s">
        <v>7489</v>
      </c>
      <c r="D410" s="255" t="s">
        <v>7610</v>
      </c>
      <c r="E410" s="255">
        <v>44500</v>
      </c>
      <c r="F410" s="476" t="s">
        <v>6912</v>
      </c>
      <c r="G410" s="476" t="s">
        <v>7457</v>
      </c>
      <c r="H410" s="476" t="s">
        <v>7611</v>
      </c>
      <c r="I410" s="476"/>
      <c r="J410" s="472"/>
    </row>
    <row r="411" spans="1:10" ht="25.15" customHeight="1" x14ac:dyDescent="0.2">
      <c r="A411" s="481" t="s">
        <v>8799</v>
      </c>
      <c r="B411" s="472" t="s">
        <v>7453</v>
      </c>
      <c r="C411" s="472" t="s">
        <v>7454</v>
      </c>
      <c r="D411" s="255" t="s">
        <v>7612</v>
      </c>
      <c r="E411" s="255">
        <v>35160</v>
      </c>
      <c r="F411" s="476" t="s">
        <v>7613</v>
      </c>
      <c r="G411" s="476" t="s">
        <v>7457</v>
      </c>
      <c r="H411" s="476" t="s">
        <v>7614</v>
      </c>
      <c r="I411" s="476"/>
      <c r="J411" s="472"/>
    </row>
    <row r="412" spans="1:10" ht="25.15" customHeight="1" x14ac:dyDescent="0.2">
      <c r="A412" s="481" t="s">
        <v>8781</v>
      </c>
      <c r="B412" s="472" t="s">
        <v>7558</v>
      </c>
      <c r="C412" s="472" t="s">
        <v>7489</v>
      </c>
      <c r="D412" s="255" t="s">
        <v>7615</v>
      </c>
      <c r="E412" s="255">
        <v>52208.97</v>
      </c>
      <c r="F412" s="476" t="s">
        <v>6912</v>
      </c>
      <c r="G412" s="476" t="s">
        <v>7457</v>
      </c>
      <c r="H412" s="476" t="s">
        <v>7614</v>
      </c>
      <c r="I412" s="476"/>
      <c r="J412" s="472"/>
    </row>
    <row r="413" spans="1:10" ht="25.15" customHeight="1" x14ac:dyDescent="0.2">
      <c r="A413" s="481" t="s">
        <v>8800</v>
      </c>
      <c r="B413" s="472" t="s">
        <v>8801</v>
      </c>
      <c r="C413" s="472" t="s">
        <v>7454</v>
      </c>
      <c r="D413" s="255" t="s">
        <v>7616</v>
      </c>
      <c r="E413" s="255">
        <v>29703</v>
      </c>
      <c r="F413" s="476" t="s">
        <v>7554</v>
      </c>
      <c r="G413" s="476" t="s">
        <v>7457</v>
      </c>
      <c r="H413" s="476" t="s">
        <v>7617</v>
      </c>
      <c r="I413" s="476"/>
      <c r="J413" s="472"/>
    </row>
    <row r="414" spans="1:10" ht="25.15" customHeight="1" x14ac:dyDescent="0.2">
      <c r="A414" s="481" t="s">
        <v>8802</v>
      </c>
      <c r="B414" s="472" t="s">
        <v>7453</v>
      </c>
      <c r="C414" s="472" t="s">
        <v>7454</v>
      </c>
      <c r="D414" s="255" t="s">
        <v>7618</v>
      </c>
      <c r="E414" s="255">
        <v>34738</v>
      </c>
      <c r="F414" s="476" t="s">
        <v>7541</v>
      </c>
      <c r="G414" s="476" t="s">
        <v>7457</v>
      </c>
      <c r="H414" s="476" t="s">
        <v>7619</v>
      </c>
      <c r="I414" s="476"/>
      <c r="J414" s="472"/>
    </row>
    <row r="415" spans="1:10" ht="25.15" customHeight="1" x14ac:dyDescent="0.2">
      <c r="A415" s="481" t="s">
        <v>8803</v>
      </c>
      <c r="B415" s="472" t="s">
        <v>7453</v>
      </c>
      <c r="C415" s="472" t="s">
        <v>7454</v>
      </c>
      <c r="D415" s="255" t="s">
        <v>7620</v>
      </c>
      <c r="E415" s="255">
        <v>33775</v>
      </c>
      <c r="F415" s="476" t="s">
        <v>7601</v>
      </c>
      <c r="G415" s="476" t="s">
        <v>7457</v>
      </c>
      <c r="H415" s="476" t="s">
        <v>7621</v>
      </c>
      <c r="I415" s="476"/>
      <c r="J415" s="472"/>
    </row>
    <row r="416" spans="1:10" ht="25.15" customHeight="1" x14ac:dyDescent="0.2">
      <c r="A416" s="481" t="s">
        <v>8804</v>
      </c>
      <c r="B416" s="472" t="s">
        <v>7453</v>
      </c>
      <c r="C416" s="472" t="s">
        <v>7454</v>
      </c>
      <c r="D416" s="255" t="s">
        <v>7622</v>
      </c>
      <c r="E416" s="255">
        <v>34235</v>
      </c>
      <c r="F416" s="476" t="s">
        <v>7623</v>
      </c>
      <c r="G416" s="476" t="s">
        <v>7457</v>
      </c>
      <c r="H416" s="476" t="s">
        <v>7621</v>
      </c>
      <c r="I416" s="476"/>
      <c r="J416" s="472"/>
    </row>
    <row r="417" spans="1:10" ht="25.15" customHeight="1" x14ac:dyDescent="0.2">
      <c r="A417" s="481" t="s">
        <v>8805</v>
      </c>
      <c r="B417" s="472" t="s">
        <v>7558</v>
      </c>
      <c r="C417" s="472" t="s">
        <v>7489</v>
      </c>
      <c r="D417" s="255" t="s">
        <v>7624</v>
      </c>
      <c r="E417" s="255">
        <v>45570.45</v>
      </c>
      <c r="F417" s="476" t="s">
        <v>6912</v>
      </c>
      <c r="G417" s="476" t="s">
        <v>7457</v>
      </c>
      <c r="H417" s="476" t="s">
        <v>7486</v>
      </c>
      <c r="I417" s="476"/>
      <c r="J417" s="472"/>
    </row>
    <row r="418" spans="1:10" ht="25.15" customHeight="1" x14ac:dyDescent="0.2">
      <c r="A418" s="481" t="s">
        <v>8805</v>
      </c>
      <c r="B418" s="472" t="s">
        <v>7453</v>
      </c>
      <c r="C418" s="472" t="s">
        <v>7454</v>
      </c>
      <c r="D418" s="255" t="s">
        <v>7625</v>
      </c>
      <c r="E418" s="255">
        <v>30919.55</v>
      </c>
      <c r="F418" s="476" t="s">
        <v>6912</v>
      </c>
      <c r="G418" s="476" t="s">
        <v>7457</v>
      </c>
      <c r="H418" s="476" t="s">
        <v>7486</v>
      </c>
      <c r="I418" s="476"/>
      <c r="J418" s="472"/>
    </row>
    <row r="419" spans="1:10" ht="25.15" customHeight="1" x14ac:dyDescent="0.2">
      <c r="A419" s="481" t="s">
        <v>8806</v>
      </c>
      <c r="B419" s="472" t="s">
        <v>7453</v>
      </c>
      <c r="C419" s="472" t="s">
        <v>7454</v>
      </c>
      <c r="D419" s="255" t="s">
        <v>7626</v>
      </c>
      <c r="E419" s="255">
        <v>25000</v>
      </c>
      <c r="F419" s="476" t="s">
        <v>7473</v>
      </c>
      <c r="G419" s="476" t="s">
        <v>7457</v>
      </c>
      <c r="H419" s="476" t="s">
        <v>7627</v>
      </c>
      <c r="I419" s="476"/>
      <c r="J419" s="472"/>
    </row>
    <row r="420" spans="1:10" ht="25.15" customHeight="1" x14ac:dyDescent="0.2">
      <c r="A420" s="481" t="s">
        <v>8781</v>
      </c>
      <c r="B420" s="472" t="s">
        <v>7453</v>
      </c>
      <c r="C420" s="472" t="s">
        <v>7454</v>
      </c>
      <c r="D420" s="255" t="s">
        <v>7628</v>
      </c>
      <c r="E420" s="255">
        <v>35000</v>
      </c>
      <c r="F420" s="476" t="s">
        <v>6912</v>
      </c>
      <c r="G420" s="476" t="s">
        <v>7457</v>
      </c>
      <c r="H420" s="476" t="s">
        <v>7627</v>
      </c>
      <c r="I420" s="476"/>
      <c r="J420" s="472"/>
    </row>
    <row r="421" spans="1:10" ht="25.15" customHeight="1" x14ac:dyDescent="0.2">
      <c r="A421" s="481" t="s">
        <v>8807</v>
      </c>
      <c r="B421" s="472" t="s">
        <v>7453</v>
      </c>
      <c r="C421" s="472" t="s">
        <v>7454</v>
      </c>
      <c r="D421" s="255" t="s">
        <v>7629</v>
      </c>
      <c r="E421" s="255">
        <v>31950</v>
      </c>
      <c r="F421" s="476" t="s">
        <v>7473</v>
      </c>
      <c r="G421" s="476" t="s">
        <v>7457</v>
      </c>
      <c r="H421" s="476" t="s">
        <v>7627</v>
      </c>
      <c r="I421" s="476"/>
      <c r="J421" s="472"/>
    </row>
    <row r="422" spans="1:10" ht="25.15" customHeight="1" x14ac:dyDescent="0.2">
      <c r="A422" s="481" t="s">
        <v>8808</v>
      </c>
      <c r="B422" s="472" t="s">
        <v>7453</v>
      </c>
      <c r="C422" s="472" t="s">
        <v>7454</v>
      </c>
      <c r="D422" s="255" t="s">
        <v>7630</v>
      </c>
      <c r="E422" s="255">
        <v>35200</v>
      </c>
      <c r="F422" s="476" t="s">
        <v>7477</v>
      </c>
      <c r="G422" s="476" t="s">
        <v>7457</v>
      </c>
      <c r="H422" s="476" t="s">
        <v>7631</v>
      </c>
      <c r="I422" s="476"/>
      <c r="J422" s="472"/>
    </row>
    <row r="423" spans="1:10" ht="25.15" customHeight="1" x14ac:dyDescent="0.2">
      <c r="A423" s="481" t="s">
        <v>8809</v>
      </c>
      <c r="B423" s="472" t="s">
        <v>7453</v>
      </c>
      <c r="C423" s="472" t="s">
        <v>7454</v>
      </c>
      <c r="D423" s="255" t="s">
        <v>7632</v>
      </c>
      <c r="E423" s="255">
        <v>30730</v>
      </c>
      <c r="F423" s="476" t="s">
        <v>7543</v>
      </c>
      <c r="G423" s="476" t="s">
        <v>7457</v>
      </c>
      <c r="H423" s="476" t="s">
        <v>7631</v>
      </c>
      <c r="I423" s="476"/>
      <c r="J423" s="472"/>
    </row>
    <row r="424" spans="1:10" ht="25.15" customHeight="1" x14ac:dyDescent="0.2">
      <c r="A424" s="481" t="s">
        <v>8810</v>
      </c>
      <c r="B424" s="472" t="s">
        <v>7453</v>
      </c>
      <c r="C424" s="472" t="s">
        <v>7454</v>
      </c>
      <c r="D424" s="255" t="s">
        <v>7633</v>
      </c>
      <c r="E424" s="255">
        <v>24670</v>
      </c>
      <c r="F424" s="476" t="s">
        <v>7543</v>
      </c>
      <c r="G424" s="476" t="s">
        <v>7457</v>
      </c>
      <c r="H424" s="476" t="s">
        <v>7634</v>
      </c>
      <c r="I424" s="476"/>
      <c r="J424" s="472"/>
    </row>
    <row r="425" spans="1:10" ht="25.15" customHeight="1" x14ac:dyDescent="0.2">
      <c r="A425" s="481" t="s">
        <v>8811</v>
      </c>
      <c r="B425" s="472" t="s">
        <v>7488</v>
      </c>
      <c r="C425" s="472" t="s">
        <v>7489</v>
      </c>
      <c r="D425" s="255" t="s">
        <v>7635</v>
      </c>
      <c r="E425" s="255">
        <v>195000</v>
      </c>
      <c r="F425" s="476" t="s">
        <v>7129</v>
      </c>
      <c r="G425" s="476" t="s">
        <v>7457</v>
      </c>
      <c r="H425" s="476" t="s">
        <v>7492</v>
      </c>
      <c r="I425" s="476"/>
      <c r="J425" s="472"/>
    </row>
    <row r="426" spans="1:10" ht="25.15" customHeight="1" x14ac:dyDescent="0.2">
      <c r="A426" s="481" t="s">
        <v>8812</v>
      </c>
      <c r="B426" s="472" t="s">
        <v>7453</v>
      </c>
      <c r="C426" s="472" t="s">
        <v>7454</v>
      </c>
      <c r="D426" s="255" t="s">
        <v>7636</v>
      </c>
      <c r="E426" s="255">
        <v>35175</v>
      </c>
      <c r="F426" s="476" t="s">
        <v>7601</v>
      </c>
      <c r="G426" s="476" t="s">
        <v>7457</v>
      </c>
      <c r="H426" s="476" t="s">
        <v>7492</v>
      </c>
      <c r="I426" s="476"/>
      <c r="J426" s="472"/>
    </row>
    <row r="427" spans="1:10" ht="25.15" customHeight="1" x14ac:dyDescent="0.2">
      <c r="A427" s="481" t="s">
        <v>8813</v>
      </c>
      <c r="B427" s="472" t="s">
        <v>7453</v>
      </c>
      <c r="C427" s="472" t="s">
        <v>7454</v>
      </c>
      <c r="D427" s="255" t="s">
        <v>7637</v>
      </c>
      <c r="E427" s="255">
        <v>18410</v>
      </c>
      <c r="F427" s="476" t="s">
        <v>7638</v>
      </c>
      <c r="G427" s="476" t="s">
        <v>7457</v>
      </c>
      <c r="H427" s="476" t="s">
        <v>7639</v>
      </c>
      <c r="I427" s="476"/>
      <c r="J427" s="472"/>
    </row>
    <row r="428" spans="1:10" ht="25.15" customHeight="1" x14ac:dyDescent="0.2">
      <c r="A428" s="481" t="s">
        <v>8814</v>
      </c>
      <c r="B428" s="472" t="s">
        <v>7453</v>
      </c>
      <c r="C428" s="472" t="s">
        <v>7454</v>
      </c>
      <c r="D428" s="255" t="s">
        <v>7640</v>
      </c>
      <c r="E428" s="255">
        <v>35190</v>
      </c>
      <c r="F428" s="476" t="s">
        <v>7554</v>
      </c>
      <c r="G428" s="476" t="s">
        <v>7457</v>
      </c>
      <c r="H428" s="476" t="s">
        <v>7641</v>
      </c>
      <c r="I428" s="476"/>
      <c r="J428" s="472"/>
    </row>
    <row r="429" spans="1:10" ht="25.15" customHeight="1" x14ac:dyDescent="0.2">
      <c r="A429" s="481" t="s">
        <v>8815</v>
      </c>
      <c r="B429" s="472" t="s">
        <v>7453</v>
      </c>
      <c r="C429" s="472" t="s">
        <v>7454</v>
      </c>
      <c r="D429" s="255" t="s">
        <v>7642</v>
      </c>
      <c r="E429" s="255">
        <v>34120</v>
      </c>
      <c r="F429" s="476" t="s">
        <v>7643</v>
      </c>
      <c r="G429" s="476" t="s">
        <v>7457</v>
      </c>
      <c r="H429" s="476" t="s">
        <v>7644</v>
      </c>
      <c r="I429" s="476"/>
      <c r="J429" s="472"/>
    </row>
    <row r="430" spans="1:10" ht="25.15" customHeight="1" x14ac:dyDescent="0.2">
      <c r="A430" s="481" t="s">
        <v>8816</v>
      </c>
      <c r="B430" s="472" t="s">
        <v>7453</v>
      </c>
      <c r="C430" s="472" t="s">
        <v>7454</v>
      </c>
      <c r="D430" s="255" t="s">
        <v>7645</v>
      </c>
      <c r="E430" s="255">
        <v>30750</v>
      </c>
      <c r="F430" s="476" t="s">
        <v>7477</v>
      </c>
      <c r="G430" s="476" t="s">
        <v>7457</v>
      </c>
      <c r="H430" s="476" t="s">
        <v>7646</v>
      </c>
      <c r="I430" s="476"/>
      <c r="J430" s="472"/>
    </row>
    <row r="431" spans="1:10" ht="25.15" customHeight="1" x14ac:dyDescent="0.2">
      <c r="A431" s="481" t="s">
        <v>8817</v>
      </c>
      <c r="B431" s="472" t="s">
        <v>7453</v>
      </c>
      <c r="C431" s="472" t="s">
        <v>7454</v>
      </c>
      <c r="D431" s="255" t="s">
        <v>7647</v>
      </c>
      <c r="E431" s="255">
        <v>21630</v>
      </c>
      <c r="F431" s="476" t="s">
        <v>7554</v>
      </c>
      <c r="G431" s="476" t="s">
        <v>7457</v>
      </c>
      <c r="H431" s="476" t="s">
        <v>7646</v>
      </c>
      <c r="I431" s="476"/>
      <c r="J431" s="472"/>
    </row>
    <row r="432" spans="1:10" ht="25.15" customHeight="1" x14ac:dyDescent="0.2">
      <c r="A432" s="481" t="s">
        <v>8818</v>
      </c>
      <c r="B432" s="472" t="s">
        <v>7453</v>
      </c>
      <c r="C432" s="472" t="s">
        <v>7454</v>
      </c>
      <c r="D432" s="255" t="s">
        <v>7648</v>
      </c>
      <c r="E432" s="255">
        <v>34989.5</v>
      </c>
      <c r="F432" s="476" t="s">
        <v>7043</v>
      </c>
      <c r="G432" s="476" t="s">
        <v>7457</v>
      </c>
      <c r="H432" s="476" t="s">
        <v>7649</v>
      </c>
      <c r="I432" s="476"/>
      <c r="J432" s="472"/>
    </row>
    <row r="433" spans="1:10" ht="25.15" customHeight="1" x14ac:dyDescent="0.2">
      <c r="A433" s="481" t="s">
        <v>8819</v>
      </c>
      <c r="B433" s="472" t="s">
        <v>7453</v>
      </c>
      <c r="C433" s="472" t="s">
        <v>7454</v>
      </c>
      <c r="D433" s="255" t="s">
        <v>7650</v>
      </c>
      <c r="E433" s="255">
        <v>34222</v>
      </c>
      <c r="F433" s="476" t="s">
        <v>7651</v>
      </c>
      <c r="G433" s="476" t="s">
        <v>7457</v>
      </c>
      <c r="H433" s="476" t="s">
        <v>7652</v>
      </c>
      <c r="I433" s="476"/>
      <c r="J433" s="472"/>
    </row>
    <row r="434" spans="1:10" ht="25.15" customHeight="1" x14ac:dyDescent="0.2">
      <c r="A434" s="481" t="s">
        <v>8820</v>
      </c>
      <c r="B434" s="472" t="s">
        <v>7453</v>
      </c>
      <c r="C434" s="472" t="s">
        <v>7454</v>
      </c>
      <c r="D434" s="255" t="s">
        <v>7653</v>
      </c>
      <c r="E434" s="255">
        <v>33600</v>
      </c>
      <c r="F434" s="476" t="s">
        <v>7651</v>
      </c>
      <c r="G434" s="476" t="s">
        <v>7457</v>
      </c>
      <c r="H434" s="476" t="s">
        <v>7652</v>
      </c>
      <c r="I434" s="476"/>
      <c r="J434" s="472"/>
    </row>
    <row r="435" spans="1:10" ht="25.15" customHeight="1" x14ac:dyDescent="0.2">
      <c r="A435" s="481" t="s">
        <v>8821</v>
      </c>
      <c r="B435" s="472" t="s">
        <v>7453</v>
      </c>
      <c r="C435" s="472" t="s">
        <v>7454</v>
      </c>
      <c r="D435" s="255" t="s">
        <v>7654</v>
      </c>
      <c r="E435" s="255">
        <v>23791.25</v>
      </c>
      <c r="F435" s="476" t="s">
        <v>7655</v>
      </c>
      <c r="G435" s="476" t="s">
        <v>7457</v>
      </c>
      <c r="H435" s="476" t="s">
        <v>7503</v>
      </c>
      <c r="I435" s="476"/>
      <c r="J435" s="472"/>
    </row>
    <row r="436" spans="1:10" ht="25.15" customHeight="1" x14ac:dyDescent="0.2">
      <c r="A436" s="481" t="s">
        <v>8822</v>
      </c>
      <c r="B436" s="472" t="s">
        <v>7453</v>
      </c>
      <c r="C436" s="472" t="s">
        <v>7454</v>
      </c>
      <c r="D436" s="255" t="s">
        <v>7656</v>
      </c>
      <c r="E436" s="255">
        <v>34875</v>
      </c>
      <c r="F436" s="476" t="s">
        <v>7657</v>
      </c>
      <c r="G436" s="476" t="s">
        <v>7457</v>
      </c>
      <c r="H436" s="476" t="s">
        <v>7503</v>
      </c>
      <c r="I436" s="476"/>
      <c r="J436" s="472"/>
    </row>
    <row r="437" spans="1:10" ht="25.15" customHeight="1" x14ac:dyDescent="0.2">
      <c r="A437" s="481" t="s">
        <v>8823</v>
      </c>
      <c r="B437" s="472" t="s">
        <v>7453</v>
      </c>
      <c r="C437" s="472" t="s">
        <v>7454</v>
      </c>
      <c r="D437" s="255" t="s">
        <v>7658</v>
      </c>
      <c r="E437" s="255">
        <v>34650</v>
      </c>
      <c r="F437" s="476" t="s">
        <v>7659</v>
      </c>
      <c r="G437" s="476" t="s">
        <v>7457</v>
      </c>
      <c r="H437" s="476" t="s">
        <v>7660</v>
      </c>
      <c r="I437" s="476"/>
      <c r="J437" s="472"/>
    </row>
    <row r="438" spans="1:10" ht="25.15" customHeight="1" x14ac:dyDescent="0.2">
      <c r="A438" s="481" t="s">
        <v>8824</v>
      </c>
      <c r="B438" s="472" t="s">
        <v>7453</v>
      </c>
      <c r="C438" s="472" t="s">
        <v>7454</v>
      </c>
      <c r="D438" s="255" t="s">
        <v>7661</v>
      </c>
      <c r="E438" s="255">
        <v>33670</v>
      </c>
      <c r="F438" s="476" t="s">
        <v>7512</v>
      </c>
      <c r="G438" s="476" t="s">
        <v>7457</v>
      </c>
      <c r="H438" s="476" t="s">
        <v>7662</v>
      </c>
      <c r="I438" s="476"/>
      <c r="J438" s="472"/>
    </row>
    <row r="439" spans="1:10" ht="25.15" customHeight="1" x14ac:dyDescent="0.2">
      <c r="A439" s="481" t="s">
        <v>8825</v>
      </c>
      <c r="B439" s="472" t="s">
        <v>7453</v>
      </c>
      <c r="C439" s="472" t="s">
        <v>7454</v>
      </c>
      <c r="D439" s="255" t="s">
        <v>7663</v>
      </c>
      <c r="E439" s="255">
        <v>25620</v>
      </c>
      <c r="F439" s="476" t="s">
        <v>7477</v>
      </c>
      <c r="G439" s="476" t="s">
        <v>7457</v>
      </c>
      <c r="H439" s="476" t="s">
        <v>7664</v>
      </c>
      <c r="I439" s="476"/>
      <c r="J439" s="472"/>
    </row>
    <row r="440" spans="1:10" ht="25.15" customHeight="1" x14ac:dyDescent="0.2">
      <c r="A440" s="481" t="s">
        <v>8826</v>
      </c>
      <c r="B440" s="472" t="s">
        <v>7453</v>
      </c>
      <c r="C440" s="472" t="s">
        <v>7454</v>
      </c>
      <c r="D440" s="255" t="s">
        <v>7665</v>
      </c>
      <c r="E440" s="255">
        <v>34200</v>
      </c>
      <c r="F440" s="476" t="s">
        <v>7657</v>
      </c>
      <c r="G440" s="476" t="s">
        <v>7457</v>
      </c>
      <c r="H440" s="476" t="s">
        <v>7664</v>
      </c>
      <c r="I440" s="476"/>
      <c r="J440" s="472"/>
    </row>
    <row r="441" spans="1:10" ht="25.15" customHeight="1" x14ac:dyDescent="0.2">
      <c r="A441" s="481" t="s">
        <v>8827</v>
      </c>
      <c r="B441" s="472" t="s">
        <v>7453</v>
      </c>
      <c r="C441" s="472" t="s">
        <v>7454</v>
      </c>
      <c r="D441" s="255" t="s">
        <v>7666</v>
      </c>
      <c r="E441" s="255">
        <v>26300</v>
      </c>
      <c r="F441" s="476" t="s">
        <v>7651</v>
      </c>
      <c r="G441" s="476" t="s">
        <v>7457</v>
      </c>
      <c r="H441" s="476" t="s">
        <v>7664</v>
      </c>
      <c r="I441" s="476"/>
      <c r="J441" s="472"/>
    </row>
    <row r="442" spans="1:10" ht="25.15" customHeight="1" x14ac:dyDescent="0.2">
      <c r="A442" s="481" t="s">
        <v>8828</v>
      </c>
      <c r="B442" s="472" t="s">
        <v>7558</v>
      </c>
      <c r="C442" s="472" t="s">
        <v>7489</v>
      </c>
      <c r="D442" s="255" t="s">
        <v>7667</v>
      </c>
      <c r="E442" s="255">
        <v>101330</v>
      </c>
      <c r="F442" s="476" t="s">
        <v>7668</v>
      </c>
      <c r="G442" s="476" t="s">
        <v>7457</v>
      </c>
      <c r="H442" s="476" t="s">
        <v>7664</v>
      </c>
      <c r="I442" s="476"/>
      <c r="J442" s="472"/>
    </row>
    <row r="443" spans="1:10" ht="25.15" customHeight="1" x14ac:dyDescent="0.2">
      <c r="A443" s="481" t="s">
        <v>8829</v>
      </c>
      <c r="B443" s="472" t="s">
        <v>7453</v>
      </c>
      <c r="C443" s="472" t="s">
        <v>7454</v>
      </c>
      <c r="D443" s="255" t="s">
        <v>7669</v>
      </c>
      <c r="E443" s="255">
        <v>32175</v>
      </c>
      <c r="F443" s="476" t="s">
        <v>7670</v>
      </c>
      <c r="G443" s="476" t="s">
        <v>7457</v>
      </c>
      <c r="H443" s="476" t="s">
        <v>7664</v>
      </c>
      <c r="I443" s="476"/>
      <c r="J443" s="472"/>
    </row>
    <row r="444" spans="1:10" ht="25.15" customHeight="1" x14ac:dyDescent="0.2">
      <c r="A444" s="481" t="s">
        <v>8830</v>
      </c>
      <c r="B444" s="472" t="s">
        <v>7453</v>
      </c>
      <c r="C444" s="472" t="s">
        <v>7454</v>
      </c>
      <c r="D444" s="255" t="s">
        <v>7671</v>
      </c>
      <c r="E444" s="255">
        <v>35148</v>
      </c>
      <c r="F444" s="476" t="s">
        <v>7672</v>
      </c>
      <c r="G444" s="476" t="s">
        <v>7457</v>
      </c>
      <c r="H444" s="476" t="s">
        <v>7673</v>
      </c>
      <c r="I444" s="476"/>
      <c r="J444" s="472"/>
    </row>
    <row r="445" spans="1:10" ht="25.15" customHeight="1" x14ac:dyDescent="0.2">
      <c r="A445" s="481" t="s">
        <v>8831</v>
      </c>
      <c r="B445" s="472" t="s">
        <v>7453</v>
      </c>
      <c r="C445" s="472" t="s">
        <v>7454</v>
      </c>
      <c r="D445" s="255" t="s">
        <v>7674</v>
      </c>
      <c r="E445" s="255">
        <v>26173</v>
      </c>
      <c r="F445" s="476" t="s">
        <v>7675</v>
      </c>
      <c r="G445" s="476" t="s">
        <v>7457</v>
      </c>
      <c r="H445" s="476" t="s">
        <v>7673</v>
      </c>
      <c r="I445" s="476"/>
      <c r="J445" s="472"/>
    </row>
    <row r="446" spans="1:10" ht="25.15" customHeight="1" x14ac:dyDescent="0.2">
      <c r="A446" s="481" t="s">
        <v>8832</v>
      </c>
      <c r="B446" s="472" t="s">
        <v>7453</v>
      </c>
      <c r="C446" s="472" t="s">
        <v>7454</v>
      </c>
      <c r="D446" s="255" t="s">
        <v>7676</v>
      </c>
      <c r="E446" s="255">
        <v>33796</v>
      </c>
      <c r="F446" s="476" t="s">
        <v>7677</v>
      </c>
      <c r="G446" s="476" t="s">
        <v>7457</v>
      </c>
      <c r="H446" s="476" t="s">
        <v>7678</v>
      </c>
      <c r="I446" s="476"/>
      <c r="J446" s="472"/>
    </row>
    <row r="447" spans="1:10" ht="25.15" customHeight="1" x14ac:dyDescent="0.2">
      <c r="A447" s="481" t="s">
        <v>8833</v>
      </c>
      <c r="B447" s="472" t="s">
        <v>7453</v>
      </c>
      <c r="C447" s="472" t="s">
        <v>7454</v>
      </c>
      <c r="D447" s="255" t="s">
        <v>7679</v>
      </c>
      <c r="E447" s="255">
        <v>21800</v>
      </c>
      <c r="F447" s="476" t="s">
        <v>7200</v>
      </c>
      <c r="G447" s="476" t="s">
        <v>7457</v>
      </c>
      <c r="H447" s="476" t="s">
        <v>7678</v>
      </c>
      <c r="I447" s="476"/>
      <c r="J447" s="472"/>
    </row>
    <row r="448" spans="1:10" ht="25.15" customHeight="1" x14ac:dyDescent="0.2">
      <c r="A448" s="481" t="s">
        <v>8834</v>
      </c>
      <c r="B448" s="472" t="s">
        <v>7558</v>
      </c>
      <c r="C448" s="472" t="s">
        <v>7489</v>
      </c>
      <c r="D448" s="255" t="s">
        <v>7680</v>
      </c>
      <c r="E448" s="255">
        <v>128997</v>
      </c>
      <c r="F448" s="476" t="s">
        <v>6912</v>
      </c>
      <c r="G448" s="476" t="s">
        <v>7457</v>
      </c>
      <c r="H448" s="476" t="s">
        <v>7681</v>
      </c>
      <c r="I448" s="476"/>
      <c r="J448" s="472"/>
    </row>
    <row r="449" spans="1:10" ht="25.15" customHeight="1" x14ac:dyDescent="0.2">
      <c r="A449" s="481" t="s">
        <v>8835</v>
      </c>
      <c r="B449" s="472" t="s">
        <v>7488</v>
      </c>
      <c r="C449" s="472" t="s">
        <v>7489</v>
      </c>
      <c r="D449" s="255" t="s">
        <v>7682</v>
      </c>
      <c r="E449" s="255">
        <v>64692</v>
      </c>
      <c r="F449" s="476" t="s">
        <v>7477</v>
      </c>
      <c r="G449" s="476" t="s">
        <v>7457</v>
      </c>
      <c r="H449" s="476" t="s">
        <v>7683</v>
      </c>
      <c r="I449" s="476"/>
      <c r="J449" s="472"/>
    </row>
    <row r="450" spans="1:10" ht="25.15" customHeight="1" x14ac:dyDescent="0.2">
      <c r="A450" s="481" t="s">
        <v>8836</v>
      </c>
      <c r="B450" s="472" t="s">
        <v>7488</v>
      </c>
      <c r="C450" s="472" t="s">
        <v>7489</v>
      </c>
      <c r="D450" s="255" t="s">
        <v>7684</v>
      </c>
      <c r="E450" s="255">
        <v>45065.5</v>
      </c>
      <c r="F450" s="476" t="s">
        <v>7685</v>
      </c>
      <c r="G450" s="476" t="s">
        <v>7457</v>
      </c>
      <c r="H450" s="476" t="s">
        <v>7686</v>
      </c>
      <c r="I450" s="476"/>
      <c r="J450" s="472"/>
    </row>
    <row r="451" spans="1:10" ht="25.15" customHeight="1" x14ac:dyDescent="0.2">
      <c r="A451" s="481" t="s">
        <v>8837</v>
      </c>
      <c r="B451" s="472" t="s">
        <v>7558</v>
      </c>
      <c r="C451" s="472" t="s">
        <v>7489</v>
      </c>
      <c r="D451" s="255" t="s">
        <v>7687</v>
      </c>
      <c r="E451" s="255">
        <v>93000</v>
      </c>
      <c r="F451" s="476" t="s">
        <v>7479</v>
      </c>
      <c r="G451" s="476" t="s">
        <v>7457</v>
      </c>
      <c r="H451" s="476" t="s">
        <v>7688</v>
      </c>
      <c r="I451" s="476"/>
      <c r="J451" s="472"/>
    </row>
    <row r="452" spans="1:10" ht="25.15" customHeight="1" x14ac:dyDescent="0.2">
      <c r="A452" s="481" t="s">
        <v>8838</v>
      </c>
      <c r="B452" s="472" t="s">
        <v>7453</v>
      </c>
      <c r="C452" s="472" t="s">
        <v>7454</v>
      </c>
      <c r="D452" s="255" t="s">
        <v>7689</v>
      </c>
      <c r="E452" s="255">
        <v>34965.800000000003</v>
      </c>
      <c r="F452" s="476" t="s">
        <v>7690</v>
      </c>
      <c r="G452" s="476" t="s">
        <v>7457</v>
      </c>
      <c r="H452" s="476" t="s">
        <v>7688</v>
      </c>
      <c r="I452" s="476"/>
      <c r="J452" s="472"/>
    </row>
    <row r="453" spans="1:10" ht="25.15" customHeight="1" x14ac:dyDescent="0.2">
      <c r="A453" s="481" t="s">
        <v>8839</v>
      </c>
      <c r="B453" s="472" t="s">
        <v>7453</v>
      </c>
      <c r="C453" s="472" t="s">
        <v>7454</v>
      </c>
      <c r="D453" s="255" t="s">
        <v>7691</v>
      </c>
      <c r="E453" s="255">
        <v>27154.5</v>
      </c>
      <c r="F453" s="476" t="s">
        <v>7692</v>
      </c>
      <c r="G453" s="476" t="s">
        <v>7457</v>
      </c>
      <c r="H453" s="476" t="s">
        <v>7693</v>
      </c>
      <c r="I453" s="476"/>
      <c r="J453" s="472"/>
    </row>
    <row r="454" spans="1:10" ht="25.15" customHeight="1" x14ac:dyDescent="0.2">
      <c r="A454" s="481" t="s">
        <v>8840</v>
      </c>
      <c r="B454" s="472" t="s">
        <v>7453</v>
      </c>
      <c r="C454" s="472" t="s">
        <v>7454</v>
      </c>
      <c r="D454" s="255" t="s">
        <v>7694</v>
      </c>
      <c r="E454" s="255">
        <v>22844.9</v>
      </c>
      <c r="F454" s="476" t="s">
        <v>7695</v>
      </c>
      <c r="G454" s="476" t="s">
        <v>7457</v>
      </c>
      <c r="H454" s="476" t="s">
        <v>7696</v>
      </c>
      <c r="I454" s="476"/>
      <c r="J454" s="472"/>
    </row>
    <row r="455" spans="1:10" ht="25.15" customHeight="1" x14ac:dyDescent="0.2">
      <c r="A455" s="481" t="s">
        <v>8841</v>
      </c>
      <c r="B455" s="472" t="s">
        <v>7453</v>
      </c>
      <c r="C455" s="472" t="s">
        <v>7454</v>
      </c>
      <c r="D455" s="255" t="s">
        <v>7697</v>
      </c>
      <c r="E455" s="255">
        <v>25209.8</v>
      </c>
      <c r="F455" s="476" t="s">
        <v>7692</v>
      </c>
      <c r="G455" s="476" t="s">
        <v>7457</v>
      </c>
      <c r="H455" s="476" t="s">
        <v>7696</v>
      </c>
      <c r="I455" s="476"/>
      <c r="J455" s="472"/>
    </row>
    <row r="456" spans="1:10" ht="25.15" customHeight="1" x14ac:dyDescent="0.2">
      <c r="A456" s="481" t="s">
        <v>8842</v>
      </c>
      <c r="B456" s="472" t="s">
        <v>7453</v>
      </c>
      <c r="C456" s="472" t="s">
        <v>7454</v>
      </c>
      <c r="D456" s="255" t="s">
        <v>7698</v>
      </c>
      <c r="E456" s="255">
        <v>34428.800000000003</v>
      </c>
      <c r="F456" s="476" t="s">
        <v>7554</v>
      </c>
      <c r="G456" s="476" t="s">
        <v>7457</v>
      </c>
      <c r="H456" s="476" t="s">
        <v>7516</v>
      </c>
      <c r="I456" s="476"/>
      <c r="J456" s="472"/>
    </row>
    <row r="457" spans="1:10" ht="25.15" customHeight="1" x14ac:dyDescent="0.2">
      <c r="A457" s="481" t="s">
        <v>8843</v>
      </c>
      <c r="B457" s="472" t="s">
        <v>7453</v>
      </c>
      <c r="C457" s="472" t="s">
        <v>7454</v>
      </c>
      <c r="D457" s="255" t="s">
        <v>7699</v>
      </c>
      <c r="E457" s="255">
        <v>35014.300000000003</v>
      </c>
      <c r="F457" s="476" t="s">
        <v>7554</v>
      </c>
      <c r="G457" s="476" t="s">
        <v>7457</v>
      </c>
      <c r="H457" s="476" t="s">
        <v>7516</v>
      </c>
      <c r="I457" s="476"/>
      <c r="J457" s="472"/>
    </row>
    <row r="458" spans="1:10" ht="25.15" customHeight="1" x14ac:dyDescent="0.2">
      <c r="A458" s="481" t="s">
        <v>8844</v>
      </c>
      <c r="B458" s="472" t="s">
        <v>7453</v>
      </c>
      <c r="C458" s="472" t="s">
        <v>7454</v>
      </c>
      <c r="D458" s="255" t="s">
        <v>7700</v>
      </c>
      <c r="E458" s="255">
        <v>18159.8</v>
      </c>
      <c r="F458" s="476" t="s">
        <v>7701</v>
      </c>
      <c r="G458" s="476" t="s">
        <v>7457</v>
      </c>
      <c r="H458" s="476" t="s">
        <v>7702</v>
      </c>
      <c r="I458" s="476"/>
      <c r="J458" s="472"/>
    </row>
    <row r="459" spans="1:10" ht="25.15" customHeight="1" x14ac:dyDescent="0.2">
      <c r="A459" s="481" t="s">
        <v>8845</v>
      </c>
      <c r="B459" s="472" t="s">
        <v>7488</v>
      </c>
      <c r="C459" s="472" t="s">
        <v>7489</v>
      </c>
      <c r="D459" s="255" t="s">
        <v>7703</v>
      </c>
      <c r="E459" s="255">
        <v>121099</v>
      </c>
      <c r="F459" s="476" t="s">
        <v>7677</v>
      </c>
      <c r="G459" s="476" t="s">
        <v>7457</v>
      </c>
      <c r="H459" s="476" t="s">
        <v>7520</v>
      </c>
      <c r="I459" s="476"/>
      <c r="J459" s="472"/>
    </row>
    <row r="460" spans="1:10" ht="25.15" customHeight="1" x14ac:dyDescent="0.2">
      <c r="A460" s="481" t="s">
        <v>8846</v>
      </c>
      <c r="B460" s="472" t="s">
        <v>7558</v>
      </c>
      <c r="C460" s="472" t="s">
        <v>7489</v>
      </c>
      <c r="D460" s="255" t="s">
        <v>7704</v>
      </c>
      <c r="E460" s="255">
        <v>154700</v>
      </c>
      <c r="F460" s="476" t="s">
        <v>7705</v>
      </c>
      <c r="G460" s="476" t="s">
        <v>7457</v>
      </c>
      <c r="H460" s="476" t="s">
        <v>7706</v>
      </c>
      <c r="I460" s="476"/>
      <c r="J460" s="472"/>
    </row>
    <row r="461" spans="1:10" ht="25.15" customHeight="1" x14ac:dyDescent="0.2">
      <c r="A461" s="481" t="s">
        <v>8847</v>
      </c>
      <c r="B461" s="472" t="s">
        <v>7488</v>
      </c>
      <c r="C461" s="472" t="s">
        <v>7489</v>
      </c>
      <c r="D461" s="255" t="s">
        <v>7707</v>
      </c>
      <c r="E461" s="255">
        <v>44140</v>
      </c>
      <c r="F461" s="476" t="s">
        <v>7237</v>
      </c>
      <c r="G461" s="476" t="s">
        <v>7457</v>
      </c>
      <c r="H461" s="476" t="s">
        <v>7706</v>
      </c>
      <c r="I461" s="476"/>
      <c r="J461" s="472"/>
    </row>
    <row r="462" spans="1:10" ht="25.15" customHeight="1" x14ac:dyDescent="0.2">
      <c r="A462" s="481" t="s">
        <v>8848</v>
      </c>
      <c r="B462" s="472" t="s">
        <v>7453</v>
      </c>
      <c r="C462" s="472" t="s">
        <v>7454</v>
      </c>
      <c r="D462" s="255" t="s">
        <v>7708</v>
      </c>
      <c r="E462" s="255">
        <v>35100</v>
      </c>
      <c r="F462" s="476" t="s">
        <v>7709</v>
      </c>
      <c r="G462" s="476" t="s">
        <v>7457</v>
      </c>
      <c r="H462" s="476" t="s">
        <v>7710</v>
      </c>
      <c r="I462" s="476"/>
      <c r="J462" s="472"/>
    </row>
    <row r="463" spans="1:10" ht="25.15" customHeight="1" x14ac:dyDescent="0.2">
      <c r="A463" s="481" t="s">
        <v>8849</v>
      </c>
      <c r="B463" s="472" t="s">
        <v>7453</v>
      </c>
      <c r="C463" s="472" t="s">
        <v>7454</v>
      </c>
      <c r="D463" s="255" t="s">
        <v>7711</v>
      </c>
      <c r="E463" s="255">
        <v>28007</v>
      </c>
      <c r="F463" s="476" t="s">
        <v>7712</v>
      </c>
      <c r="G463" s="476" t="s">
        <v>7457</v>
      </c>
      <c r="H463" s="476" t="s">
        <v>7713</v>
      </c>
      <c r="I463" s="476"/>
      <c r="J463" s="472"/>
    </row>
    <row r="464" spans="1:10" ht="25.15" customHeight="1" x14ac:dyDescent="0.2">
      <c r="A464" s="481" t="s">
        <v>8850</v>
      </c>
      <c r="B464" s="472" t="s">
        <v>7453</v>
      </c>
      <c r="C464" s="472" t="s">
        <v>7454</v>
      </c>
      <c r="D464" s="255" t="s">
        <v>7714</v>
      </c>
      <c r="E464" s="255">
        <v>35055</v>
      </c>
      <c r="F464" s="476" t="s">
        <v>7536</v>
      </c>
      <c r="G464" s="476" t="s">
        <v>7457</v>
      </c>
      <c r="H464" s="476" t="s">
        <v>7715</v>
      </c>
      <c r="I464" s="476"/>
      <c r="J464" s="472"/>
    </row>
    <row r="465" spans="1:10" ht="25.15" customHeight="1" x14ac:dyDescent="0.2">
      <c r="A465" s="481" t="s">
        <v>8851</v>
      </c>
      <c r="B465" s="472" t="s">
        <v>7453</v>
      </c>
      <c r="C465" s="472" t="s">
        <v>7454</v>
      </c>
      <c r="D465" s="255" t="s">
        <v>7716</v>
      </c>
      <c r="E465" s="255">
        <v>23499</v>
      </c>
      <c r="F465" s="476" t="s">
        <v>7717</v>
      </c>
      <c r="G465" s="476" t="s">
        <v>7457</v>
      </c>
      <c r="H465" s="476" t="s">
        <v>7715</v>
      </c>
      <c r="I465" s="476"/>
      <c r="J465" s="472"/>
    </row>
    <row r="466" spans="1:10" ht="25.15" customHeight="1" x14ac:dyDescent="0.2">
      <c r="A466" s="481" t="s">
        <v>8852</v>
      </c>
      <c r="B466" s="472" t="s">
        <v>7488</v>
      </c>
      <c r="C466" s="472" t="s">
        <v>7489</v>
      </c>
      <c r="D466" s="255" t="s">
        <v>7718</v>
      </c>
      <c r="E466" s="255">
        <v>199200</v>
      </c>
      <c r="F466" s="476" t="s">
        <v>7477</v>
      </c>
      <c r="G466" s="476" t="s">
        <v>7457</v>
      </c>
      <c r="H466" s="476" t="s">
        <v>7715</v>
      </c>
      <c r="I466" s="476"/>
      <c r="J466" s="472"/>
    </row>
    <row r="467" spans="1:10" ht="25.15" customHeight="1" x14ac:dyDescent="0.2">
      <c r="A467" s="481" t="s">
        <v>8853</v>
      </c>
      <c r="B467" s="472" t="s">
        <v>7488</v>
      </c>
      <c r="C467" s="472" t="s">
        <v>7489</v>
      </c>
      <c r="D467" s="255" t="s">
        <v>7719</v>
      </c>
      <c r="E467" s="255">
        <v>51480</v>
      </c>
      <c r="F467" s="476" t="s">
        <v>7145</v>
      </c>
      <c r="G467" s="476" t="s">
        <v>7457</v>
      </c>
      <c r="H467" s="476" t="s">
        <v>7720</v>
      </c>
      <c r="I467" s="476"/>
      <c r="J467" s="472"/>
    </row>
    <row r="468" spans="1:10" ht="25.15" customHeight="1" x14ac:dyDescent="0.2">
      <c r="A468" s="481" t="s">
        <v>8854</v>
      </c>
      <c r="B468" s="472" t="s">
        <v>7453</v>
      </c>
      <c r="C468" s="472" t="s">
        <v>7454</v>
      </c>
      <c r="D468" s="255" t="s">
        <v>7721</v>
      </c>
      <c r="E468" s="255">
        <v>35175</v>
      </c>
      <c r="F468" s="476" t="s">
        <v>7543</v>
      </c>
      <c r="G468" s="476" t="s">
        <v>7457</v>
      </c>
      <c r="H468" s="476" t="s">
        <v>7720</v>
      </c>
      <c r="I468" s="476"/>
      <c r="J468" s="472"/>
    </row>
    <row r="469" spans="1:10" ht="25.15" customHeight="1" x14ac:dyDescent="0.2">
      <c r="A469" s="481" t="s">
        <v>8855</v>
      </c>
      <c r="B469" s="472" t="s">
        <v>7488</v>
      </c>
      <c r="C469" s="472" t="s">
        <v>7489</v>
      </c>
      <c r="D469" s="255" t="s">
        <v>7722</v>
      </c>
      <c r="E469" s="255">
        <v>56000</v>
      </c>
      <c r="F469" s="476" t="s">
        <v>7543</v>
      </c>
      <c r="G469" s="476" t="s">
        <v>7457</v>
      </c>
      <c r="H469" s="476" t="s">
        <v>7723</v>
      </c>
      <c r="I469" s="476"/>
      <c r="J469" s="472"/>
    </row>
    <row r="470" spans="1:10" ht="25.15" customHeight="1" x14ac:dyDescent="0.2">
      <c r="A470" s="481" t="s">
        <v>8856</v>
      </c>
      <c r="B470" s="472" t="s">
        <v>7488</v>
      </c>
      <c r="C470" s="472" t="s">
        <v>7489</v>
      </c>
      <c r="D470" s="255" t="s">
        <v>7724</v>
      </c>
      <c r="E470" s="255">
        <v>64145</v>
      </c>
      <c r="F470" s="476" t="s">
        <v>7725</v>
      </c>
      <c r="G470" s="476" t="s">
        <v>7457</v>
      </c>
      <c r="H470" s="476" t="s">
        <v>7726</v>
      </c>
      <c r="I470" s="476"/>
      <c r="J470" s="472"/>
    </row>
    <row r="471" spans="1:10" ht="25.15" customHeight="1" x14ac:dyDescent="0.2">
      <c r="A471" s="481" t="s">
        <v>8857</v>
      </c>
      <c r="B471" s="472" t="s">
        <v>7488</v>
      </c>
      <c r="C471" s="472" t="s">
        <v>7489</v>
      </c>
      <c r="D471" s="255" t="s">
        <v>7727</v>
      </c>
      <c r="E471" s="255">
        <v>111740</v>
      </c>
      <c r="F471" s="476" t="s">
        <v>7728</v>
      </c>
      <c r="G471" s="476" t="s">
        <v>7457</v>
      </c>
      <c r="H471" s="476" t="s">
        <v>7525</v>
      </c>
      <c r="I471" s="476"/>
      <c r="J471" s="472"/>
    </row>
    <row r="472" spans="1:10" ht="25.15" customHeight="1" x14ac:dyDescent="0.2">
      <c r="A472" s="481" t="s">
        <v>8858</v>
      </c>
      <c r="B472" s="472" t="s">
        <v>7558</v>
      </c>
      <c r="C472" s="472" t="s">
        <v>7489</v>
      </c>
      <c r="D472" s="255" t="s">
        <v>7729</v>
      </c>
      <c r="E472" s="255">
        <v>49125</v>
      </c>
      <c r="F472" s="476" t="s">
        <v>7730</v>
      </c>
      <c r="G472" s="476" t="s">
        <v>7457</v>
      </c>
      <c r="H472" s="476" t="s">
        <v>7731</v>
      </c>
      <c r="I472" s="476"/>
      <c r="J472" s="472"/>
    </row>
    <row r="473" spans="1:10" ht="25.15" customHeight="1" x14ac:dyDescent="0.2">
      <c r="A473" s="481" t="s">
        <v>8859</v>
      </c>
      <c r="B473" s="472" t="s">
        <v>7453</v>
      </c>
      <c r="C473" s="472" t="s">
        <v>7454</v>
      </c>
      <c r="D473" s="255" t="s">
        <v>7732</v>
      </c>
      <c r="E473" s="255">
        <v>23000</v>
      </c>
      <c r="F473" s="476" t="s">
        <v>7548</v>
      </c>
      <c r="G473" s="476" t="s">
        <v>7457</v>
      </c>
      <c r="H473" s="476" t="s">
        <v>7731</v>
      </c>
      <c r="I473" s="476"/>
      <c r="J473" s="472"/>
    </row>
    <row r="474" spans="1:10" ht="25.15" customHeight="1" x14ac:dyDescent="0.2">
      <c r="A474" s="481" t="s">
        <v>8860</v>
      </c>
      <c r="B474" s="472" t="s">
        <v>7453</v>
      </c>
      <c r="C474" s="472" t="s">
        <v>7454</v>
      </c>
      <c r="D474" s="255" t="s">
        <v>7733</v>
      </c>
      <c r="E474" s="255">
        <v>34970</v>
      </c>
      <c r="F474" s="476" t="s">
        <v>7651</v>
      </c>
      <c r="G474" s="476" t="s">
        <v>7457</v>
      </c>
      <c r="H474" s="476" t="s">
        <v>7731</v>
      </c>
      <c r="I474" s="476"/>
      <c r="J474" s="472"/>
    </row>
    <row r="475" spans="1:10" ht="25.15" customHeight="1" x14ac:dyDescent="0.2">
      <c r="A475" s="481" t="s">
        <v>8861</v>
      </c>
      <c r="B475" s="472" t="s">
        <v>7453</v>
      </c>
      <c r="C475" s="472" t="s">
        <v>7454</v>
      </c>
      <c r="D475" s="255" t="s">
        <v>7734</v>
      </c>
      <c r="E475" s="255">
        <v>32250</v>
      </c>
      <c r="F475" s="476" t="s">
        <v>7548</v>
      </c>
      <c r="G475" s="476" t="s">
        <v>7457</v>
      </c>
      <c r="H475" s="476" t="s">
        <v>7531</v>
      </c>
      <c r="I475" s="476"/>
      <c r="J475" s="472"/>
    </row>
    <row r="476" spans="1:10" ht="25.15" customHeight="1" x14ac:dyDescent="0.2">
      <c r="A476" s="481" t="s">
        <v>8862</v>
      </c>
      <c r="B476" s="472" t="s">
        <v>7558</v>
      </c>
      <c r="C476" s="472" t="s">
        <v>7489</v>
      </c>
      <c r="D476" s="255" t="s">
        <v>7735</v>
      </c>
      <c r="E476" s="255">
        <v>209000</v>
      </c>
      <c r="F476" s="476" t="s">
        <v>6912</v>
      </c>
      <c r="G476" s="476" t="s">
        <v>7457</v>
      </c>
      <c r="H476" s="476" t="s">
        <v>7531</v>
      </c>
      <c r="I476" s="476"/>
      <c r="J476" s="472"/>
    </row>
    <row r="477" spans="1:10" ht="25.15" customHeight="1" x14ac:dyDescent="0.2">
      <c r="A477" s="481" t="s">
        <v>8863</v>
      </c>
      <c r="B477" s="472" t="s">
        <v>7453</v>
      </c>
      <c r="C477" s="472" t="s">
        <v>7454</v>
      </c>
      <c r="D477" s="255" t="s">
        <v>7736</v>
      </c>
      <c r="E477" s="255">
        <v>34593</v>
      </c>
      <c r="F477" s="476" t="s">
        <v>7543</v>
      </c>
      <c r="G477" s="476" t="s">
        <v>7457</v>
      </c>
      <c r="H477" s="476" t="s">
        <v>7534</v>
      </c>
      <c r="I477" s="476"/>
      <c r="J477" s="472"/>
    </row>
    <row r="478" spans="1:10" ht="25.15" customHeight="1" x14ac:dyDescent="0.2">
      <c r="A478" s="481" t="s">
        <v>8864</v>
      </c>
      <c r="B478" s="472" t="s">
        <v>7488</v>
      </c>
      <c r="C478" s="472" t="s">
        <v>7489</v>
      </c>
      <c r="D478" s="255" t="s">
        <v>7737</v>
      </c>
      <c r="E478" s="255">
        <v>46324</v>
      </c>
      <c r="F478" s="476" t="s">
        <v>7738</v>
      </c>
      <c r="G478" s="476" t="s">
        <v>7457</v>
      </c>
      <c r="H478" s="476" t="s">
        <v>7739</v>
      </c>
      <c r="I478" s="476"/>
      <c r="J478" s="472"/>
    </row>
    <row r="479" spans="1:10" ht="25.15" customHeight="1" x14ac:dyDescent="0.2">
      <c r="A479" s="481" t="s">
        <v>8865</v>
      </c>
      <c r="B479" s="472" t="s">
        <v>7453</v>
      </c>
      <c r="C479" s="472" t="s">
        <v>7454</v>
      </c>
      <c r="D479" s="255" t="s">
        <v>7740</v>
      </c>
      <c r="E479" s="255">
        <v>19083.669999999998</v>
      </c>
      <c r="F479" s="476" t="s">
        <v>7741</v>
      </c>
      <c r="G479" s="476" t="s">
        <v>7457</v>
      </c>
      <c r="H479" s="476" t="s">
        <v>7739</v>
      </c>
      <c r="I479" s="476"/>
      <c r="J479" s="472"/>
    </row>
    <row r="480" spans="1:10" ht="25.15" customHeight="1" x14ac:dyDescent="0.2">
      <c r="A480" s="481" t="s">
        <v>8866</v>
      </c>
      <c r="B480" s="472" t="s">
        <v>7558</v>
      </c>
      <c r="C480" s="472" t="s">
        <v>7489</v>
      </c>
      <c r="D480" s="255" t="s">
        <v>7742</v>
      </c>
      <c r="E480" s="255">
        <v>125600</v>
      </c>
      <c r="F480" s="476" t="s">
        <v>7319</v>
      </c>
      <c r="G480" s="476" t="s">
        <v>7457</v>
      </c>
      <c r="H480" s="476" t="s">
        <v>7743</v>
      </c>
      <c r="I480" s="476"/>
      <c r="J480" s="472"/>
    </row>
    <row r="481" spans="1:10" ht="25.15" customHeight="1" x14ac:dyDescent="0.2">
      <c r="A481" s="481" t="s">
        <v>8867</v>
      </c>
      <c r="B481" s="472" t="s">
        <v>7488</v>
      </c>
      <c r="C481" s="472" t="s">
        <v>7489</v>
      </c>
      <c r="D481" s="255" t="s">
        <v>7744</v>
      </c>
      <c r="E481" s="255">
        <v>53552</v>
      </c>
      <c r="F481" s="476" t="s">
        <v>7543</v>
      </c>
      <c r="G481" s="476" t="s">
        <v>7457</v>
      </c>
      <c r="H481" s="476" t="s">
        <v>7537</v>
      </c>
      <c r="I481" s="476"/>
      <c r="J481" s="472"/>
    </row>
    <row r="482" spans="1:10" ht="25.15" customHeight="1" x14ac:dyDescent="0.2">
      <c r="A482" s="481" t="s">
        <v>8868</v>
      </c>
      <c r="B482" s="472" t="s">
        <v>7453</v>
      </c>
      <c r="C482" s="472" t="s">
        <v>7454</v>
      </c>
      <c r="D482" s="255" t="s">
        <v>7745</v>
      </c>
      <c r="E482" s="255">
        <v>20681.5</v>
      </c>
      <c r="F482" s="476" t="s">
        <v>7746</v>
      </c>
      <c r="G482" s="476" t="s">
        <v>7457</v>
      </c>
      <c r="H482" s="476" t="s">
        <v>7537</v>
      </c>
      <c r="I482" s="476"/>
      <c r="J482" s="472"/>
    </row>
    <row r="483" spans="1:10" ht="25.15" customHeight="1" x14ac:dyDescent="0.2">
      <c r="A483" s="481" t="s">
        <v>8869</v>
      </c>
      <c r="B483" s="472" t="s">
        <v>7453</v>
      </c>
      <c r="C483" s="472" t="s">
        <v>7454</v>
      </c>
      <c r="D483" s="255" t="s">
        <v>7747</v>
      </c>
      <c r="E483" s="255">
        <v>27700</v>
      </c>
      <c r="F483" s="476" t="s">
        <v>7479</v>
      </c>
      <c r="G483" s="476" t="s">
        <v>7457</v>
      </c>
      <c r="H483" s="476" t="s">
        <v>7748</v>
      </c>
      <c r="I483" s="476"/>
      <c r="J483" s="472"/>
    </row>
    <row r="484" spans="1:10" ht="25.15" customHeight="1" x14ac:dyDescent="0.2">
      <c r="A484" s="481" t="s">
        <v>8870</v>
      </c>
      <c r="B484" s="472" t="s">
        <v>7558</v>
      </c>
      <c r="C484" s="472" t="s">
        <v>7489</v>
      </c>
      <c r="D484" s="255" t="s">
        <v>7749</v>
      </c>
      <c r="E484" s="255">
        <v>38699.1</v>
      </c>
      <c r="F484" s="476" t="s">
        <v>6912</v>
      </c>
      <c r="G484" s="476" t="s">
        <v>7457</v>
      </c>
      <c r="H484" s="476" t="s">
        <v>7748</v>
      </c>
      <c r="I484" s="476"/>
      <c r="J484" s="472"/>
    </row>
    <row r="485" spans="1:10" ht="25.15" customHeight="1" x14ac:dyDescent="0.2">
      <c r="A485" s="481" t="s">
        <v>8871</v>
      </c>
      <c r="B485" s="472" t="s">
        <v>7453</v>
      </c>
      <c r="C485" s="472" t="s">
        <v>7454</v>
      </c>
      <c r="D485" s="255" t="s">
        <v>7750</v>
      </c>
      <c r="E485" s="255">
        <v>30286.15</v>
      </c>
      <c r="F485" s="476" t="s">
        <v>7668</v>
      </c>
      <c r="G485" s="476" t="s">
        <v>7457</v>
      </c>
      <c r="H485" s="476" t="s">
        <v>7748</v>
      </c>
      <c r="I485" s="476"/>
      <c r="J485" s="472"/>
    </row>
    <row r="486" spans="1:10" ht="25.15" customHeight="1" x14ac:dyDescent="0.2">
      <c r="A486" s="481" t="s">
        <v>8827</v>
      </c>
      <c r="B486" s="472" t="s">
        <v>7558</v>
      </c>
      <c r="C486" s="472" t="s">
        <v>7489</v>
      </c>
      <c r="D486" s="255" t="s">
        <v>7751</v>
      </c>
      <c r="E486" s="255">
        <v>53980</v>
      </c>
      <c r="F486" s="476" t="s">
        <v>6912</v>
      </c>
      <c r="G486" s="476" t="s">
        <v>7457</v>
      </c>
      <c r="H486" s="476" t="s">
        <v>7752</v>
      </c>
      <c r="I486" s="476"/>
      <c r="J486" s="472"/>
    </row>
    <row r="487" spans="1:10" ht="25.15" customHeight="1" x14ac:dyDescent="0.2">
      <c r="A487" s="481" t="s">
        <v>8872</v>
      </c>
      <c r="B487" s="472" t="s">
        <v>7453</v>
      </c>
      <c r="C487" s="472" t="s">
        <v>7454</v>
      </c>
      <c r="D487" s="255" t="s">
        <v>7753</v>
      </c>
      <c r="E487" s="255">
        <v>20500</v>
      </c>
      <c r="F487" s="476" t="s">
        <v>7530</v>
      </c>
      <c r="G487" s="476" t="s">
        <v>7457</v>
      </c>
      <c r="H487" s="476" t="s">
        <v>7752</v>
      </c>
      <c r="I487" s="476"/>
      <c r="J487" s="472"/>
    </row>
    <row r="488" spans="1:10" ht="25.15" customHeight="1" x14ac:dyDescent="0.2">
      <c r="A488" s="481" t="s">
        <v>8873</v>
      </c>
      <c r="B488" s="472" t="s">
        <v>7453</v>
      </c>
      <c r="C488" s="472" t="s">
        <v>7454</v>
      </c>
      <c r="D488" s="255" t="s">
        <v>7754</v>
      </c>
      <c r="E488" s="255">
        <v>34910</v>
      </c>
      <c r="F488" s="476" t="s">
        <v>7554</v>
      </c>
      <c r="G488" s="476" t="s">
        <v>7457</v>
      </c>
      <c r="H488" s="476" t="s">
        <v>7752</v>
      </c>
      <c r="I488" s="476"/>
      <c r="J488" s="472"/>
    </row>
    <row r="489" spans="1:10" ht="25.15" customHeight="1" x14ac:dyDescent="0.2">
      <c r="A489" s="481" t="s">
        <v>8874</v>
      </c>
      <c r="B489" s="472" t="s">
        <v>7453</v>
      </c>
      <c r="C489" s="472" t="s">
        <v>7454</v>
      </c>
      <c r="D489" s="255" t="s">
        <v>7755</v>
      </c>
      <c r="E489" s="255">
        <v>29516</v>
      </c>
      <c r="F489" s="476" t="s">
        <v>7756</v>
      </c>
      <c r="G489" s="476" t="s">
        <v>7457</v>
      </c>
      <c r="H489" s="476" t="s">
        <v>7539</v>
      </c>
      <c r="I489" s="476"/>
      <c r="J489" s="472"/>
    </row>
    <row r="490" spans="1:10" ht="25.15" customHeight="1" x14ac:dyDescent="0.2">
      <c r="A490" s="481" t="s">
        <v>8652</v>
      </c>
      <c r="B490" s="482" t="s">
        <v>8346</v>
      </c>
      <c r="C490" s="482" t="s">
        <v>8317</v>
      </c>
      <c r="D490" s="483" t="s">
        <v>8875</v>
      </c>
      <c r="E490" s="483">
        <v>32650</v>
      </c>
      <c r="F490" s="481" t="s">
        <v>8876</v>
      </c>
      <c r="G490" s="481" t="s">
        <v>8877</v>
      </c>
      <c r="H490" s="481">
        <v>44222</v>
      </c>
      <c r="I490" s="481">
        <f>+H490</f>
        <v>44222</v>
      </c>
      <c r="J490" s="481"/>
    </row>
    <row r="491" spans="1:10" ht="25.15" customHeight="1" x14ac:dyDescent="0.2">
      <c r="A491" s="481" t="s">
        <v>8878</v>
      </c>
      <c r="B491" s="482" t="s">
        <v>8346</v>
      </c>
      <c r="C491" s="482" t="s">
        <v>8317</v>
      </c>
      <c r="D491" s="483" t="s">
        <v>8879</v>
      </c>
      <c r="E491" s="483">
        <v>31540</v>
      </c>
      <c r="F491" s="481" t="s">
        <v>8880</v>
      </c>
      <c r="G491" s="481" t="s">
        <v>8877</v>
      </c>
      <c r="H491" s="481">
        <v>44264</v>
      </c>
      <c r="I491" s="481">
        <v>44264</v>
      </c>
      <c r="J491" s="481"/>
    </row>
    <row r="492" spans="1:10" ht="25.15" customHeight="1" x14ac:dyDescent="0.2">
      <c r="A492" s="481" t="s">
        <v>8881</v>
      </c>
      <c r="B492" s="482" t="s">
        <v>8346</v>
      </c>
      <c r="C492" s="482" t="s">
        <v>8317</v>
      </c>
      <c r="D492" s="483" t="s">
        <v>8882</v>
      </c>
      <c r="E492" s="483">
        <v>31650</v>
      </c>
      <c r="F492" s="481" t="s">
        <v>8883</v>
      </c>
      <c r="G492" s="481" t="s">
        <v>8877</v>
      </c>
      <c r="H492" s="481">
        <v>44270</v>
      </c>
      <c r="I492" s="481">
        <v>44270</v>
      </c>
      <c r="J492" s="481"/>
    </row>
    <row r="493" spans="1:10" ht="25.15" customHeight="1" x14ac:dyDescent="0.2">
      <c r="A493" s="481" t="s">
        <v>8884</v>
      </c>
      <c r="B493" s="482" t="s">
        <v>6377</v>
      </c>
      <c r="C493" s="482" t="s">
        <v>8317</v>
      </c>
      <c r="D493" s="483" t="s">
        <v>8885</v>
      </c>
      <c r="E493" s="483">
        <v>198000</v>
      </c>
      <c r="F493" s="481" t="s">
        <v>8886</v>
      </c>
      <c r="G493" s="481" t="s">
        <v>8877</v>
      </c>
      <c r="H493" s="481">
        <v>44279</v>
      </c>
      <c r="I493" s="481">
        <v>44279</v>
      </c>
      <c r="J493" s="481"/>
    </row>
    <row r="494" spans="1:10" ht="25.15" customHeight="1" x14ac:dyDescent="0.2">
      <c r="A494" s="481" t="s">
        <v>8887</v>
      </c>
      <c r="B494" s="482" t="s">
        <v>6377</v>
      </c>
      <c r="C494" s="482" t="s">
        <v>8317</v>
      </c>
      <c r="D494" s="483" t="s">
        <v>8888</v>
      </c>
      <c r="E494" s="483">
        <v>99926.399999999994</v>
      </c>
      <c r="F494" s="481" t="s">
        <v>8889</v>
      </c>
      <c r="G494" s="481" t="s">
        <v>8877</v>
      </c>
      <c r="H494" s="481">
        <v>44336</v>
      </c>
      <c r="I494" s="481">
        <v>44336</v>
      </c>
      <c r="J494" s="481"/>
    </row>
    <row r="495" spans="1:10" ht="25.15" customHeight="1" x14ac:dyDescent="0.2">
      <c r="A495" s="481" t="s">
        <v>8890</v>
      </c>
      <c r="B495" s="482" t="s">
        <v>6377</v>
      </c>
      <c r="C495" s="482" t="s">
        <v>8317</v>
      </c>
      <c r="D495" s="483" t="s">
        <v>8891</v>
      </c>
      <c r="E495" s="483">
        <v>171200</v>
      </c>
      <c r="F495" s="481" t="s">
        <v>8892</v>
      </c>
      <c r="G495" s="481" t="s">
        <v>8877</v>
      </c>
      <c r="H495" s="481">
        <v>44337</v>
      </c>
      <c r="I495" s="481">
        <v>44337</v>
      </c>
      <c r="J495" s="481"/>
    </row>
    <row r="496" spans="1:10" ht="25.15" customHeight="1" x14ac:dyDescent="0.2">
      <c r="A496" s="481" t="s">
        <v>8893</v>
      </c>
      <c r="B496" s="482" t="s">
        <v>6377</v>
      </c>
      <c r="C496" s="482" t="s">
        <v>8317</v>
      </c>
      <c r="D496" s="483" t="s">
        <v>8894</v>
      </c>
      <c r="E496" s="483">
        <v>294400</v>
      </c>
      <c r="F496" s="481" t="s">
        <v>8895</v>
      </c>
      <c r="G496" s="481" t="s">
        <v>8877</v>
      </c>
      <c r="H496" s="481">
        <v>44364</v>
      </c>
      <c r="I496" s="481">
        <v>44364</v>
      </c>
      <c r="J496" s="481"/>
    </row>
    <row r="497" spans="1:10" ht="25.15" customHeight="1" x14ac:dyDescent="0.2">
      <c r="A497" s="481" t="s">
        <v>8896</v>
      </c>
      <c r="B497" s="482" t="s">
        <v>8346</v>
      </c>
      <c r="C497" s="482" t="s">
        <v>8317</v>
      </c>
      <c r="D497" s="483" t="s">
        <v>8897</v>
      </c>
      <c r="E497" s="483">
        <v>25920</v>
      </c>
      <c r="F497" s="481" t="s">
        <v>8898</v>
      </c>
      <c r="G497" s="481" t="s">
        <v>8877</v>
      </c>
      <c r="H497" s="481">
        <v>44377</v>
      </c>
      <c r="I497" s="481">
        <v>44377</v>
      </c>
      <c r="J497" s="481"/>
    </row>
    <row r="498" spans="1:10" ht="25.15" customHeight="1" x14ac:dyDescent="0.2">
      <c r="A498" s="481" t="s">
        <v>8899</v>
      </c>
      <c r="B498" s="482" t="s">
        <v>8346</v>
      </c>
      <c r="C498" s="482" t="s">
        <v>8317</v>
      </c>
      <c r="D498" s="483" t="s">
        <v>8900</v>
      </c>
      <c r="E498" s="483">
        <v>19500</v>
      </c>
      <c r="F498" s="481" t="s">
        <v>8901</v>
      </c>
      <c r="G498" s="481" t="s">
        <v>8877</v>
      </c>
      <c r="H498" s="481">
        <v>44385</v>
      </c>
      <c r="I498" s="481">
        <v>44385</v>
      </c>
      <c r="J498" s="481"/>
    </row>
    <row r="499" spans="1:10" ht="25.15" customHeight="1" x14ac:dyDescent="0.2">
      <c r="A499" s="481" t="s">
        <v>8902</v>
      </c>
      <c r="B499" s="482" t="s">
        <v>8346</v>
      </c>
      <c r="C499" s="482" t="s">
        <v>8317</v>
      </c>
      <c r="D499" s="483" t="s">
        <v>8903</v>
      </c>
      <c r="E499" s="483">
        <v>34450</v>
      </c>
      <c r="F499" s="481" t="s">
        <v>8904</v>
      </c>
      <c r="G499" s="481" t="s">
        <v>8877</v>
      </c>
      <c r="H499" s="481">
        <v>44442</v>
      </c>
      <c r="I499" s="481">
        <v>44442</v>
      </c>
      <c r="J499" s="481"/>
    </row>
    <row r="500" spans="1:10" ht="25.15" customHeight="1" x14ac:dyDescent="0.2">
      <c r="A500" s="481" t="s">
        <v>8905</v>
      </c>
      <c r="B500" s="482" t="s">
        <v>8346</v>
      </c>
      <c r="C500" s="482" t="s">
        <v>8317</v>
      </c>
      <c r="D500" s="483" t="s">
        <v>8906</v>
      </c>
      <c r="E500" s="483">
        <v>35100</v>
      </c>
      <c r="F500" s="481" t="s">
        <v>8895</v>
      </c>
      <c r="G500" s="481" t="s">
        <v>8877</v>
      </c>
      <c r="H500" s="481">
        <v>44448</v>
      </c>
      <c r="I500" s="481">
        <v>44448</v>
      </c>
      <c r="J500" s="481"/>
    </row>
    <row r="501" spans="1:10" ht="25.15" customHeight="1" x14ac:dyDescent="0.2">
      <c r="A501" s="481" t="s">
        <v>8907</v>
      </c>
      <c r="B501" s="482" t="s">
        <v>8392</v>
      </c>
      <c r="C501" s="482" t="s">
        <v>8317</v>
      </c>
      <c r="D501" s="483" t="s">
        <v>8908</v>
      </c>
      <c r="E501" s="483">
        <v>51625</v>
      </c>
      <c r="F501" s="481" t="s">
        <v>8909</v>
      </c>
      <c r="G501" s="481" t="s">
        <v>8877</v>
      </c>
      <c r="H501" s="481">
        <v>44460</v>
      </c>
      <c r="I501" s="481">
        <v>44460</v>
      </c>
      <c r="J501" s="481"/>
    </row>
    <row r="502" spans="1:10" ht="25.15" customHeight="1" x14ac:dyDescent="0.2">
      <c r="A502" s="481" t="s">
        <v>8910</v>
      </c>
      <c r="B502" s="482" t="s">
        <v>6377</v>
      </c>
      <c r="C502" s="482" t="s">
        <v>8317</v>
      </c>
      <c r="D502" s="483" t="s">
        <v>8911</v>
      </c>
      <c r="E502" s="483">
        <v>67500</v>
      </c>
      <c r="F502" s="481" t="s">
        <v>8912</v>
      </c>
      <c r="G502" s="481" t="s">
        <v>8877</v>
      </c>
      <c r="H502" s="481">
        <v>44466</v>
      </c>
      <c r="I502" s="481">
        <v>44466</v>
      </c>
      <c r="J502" s="481"/>
    </row>
    <row r="503" spans="1:10" ht="25.15" customHeight="1" x14ac:dyDescent="0.2">
      <c r="A503" s="481" t="s">
        <v>8913</v>
      </c>
      <c r="B503" s="482" t="s">
        <v>6377</v>
      </c>
      <c r="C503" s="482" t="s">
        <v>8317</v>
      </c>
      <c r="D503" s="483" t="s">
        <v>8914</v>
      </c>
      <c r="E503" s="483">
        <v>69720</v>
      </c>
      <c r="F503" s="481" t="s">
        <v>8889</v>
      </c>
      <c r="G503" s="481" t="s">
        <v>8877</v>
      </c>
      <c r="H503" s="481">
        <v>44469</v>
      </c>
      <c r="I503" s="481">
        <v>44469</v>
      </c>
      <c r="J503" s="481"/>
    </row>
    <row r="504" spans="1:10" ht="25.15" customHeight="1" x14ac:dyDescent="0.2">
      <c r="A504" s="481" t="s">
        <v>8915</v>
      </c>
      <c r="B504" s="482" t="s">
        <v>8346</v>
      </c>
      <c r="C504" s="482" t="s">
        <v>8317</v>
      </c>
      <c r="D504" s="483" t="s">
        <v>8916</v>
      </c>
      <c r="E504" s="483">
        <v>19500</v>
      </c>
      <c r="F504" s="481" t="s">
        <v>8917</v>
      </c>
      <c r="G504" s="481" t="s">
        <v>8877</v>
      </c>
      <c r="H504" s="481">
        <v>44475</v>
      </c>
      <c r="I504" s="481">
        <v>44475</v>
      </c>
      <c r="J504" s="481"/>
    </row>
    <row r="505" spans="1:10" ht="25.15" customHeight="1" x14ac:dyDescent="0.2">
      <c r="A505" s="481" t="s">
        <v>8918</v>
      </c>
      <c r="B505" s="482" t="s">
        <v>8346</v>
      </c>
      <c r="C505" s="482" t="s">
        <v>8317</v>
      </c>
      <c r="D505" s="483" t="s">
        <v>8919</v>
      </c>
      <c r="E505" s="483">
        <v>33960</v>
      </c>
      <c r="F505" s="481" t="s">
        <v>8920</v>
      </c>
      <c r="G505" s="481" t="s">
        <v>8877</v>
      </c>
      <c r="H505" s="481">
        <v>44489</v>
      </c>
      <c r="I505" s="481">
        <v>44489</v>
      </c>
      <c r="J505" s="481"/>
    </row>
    <row r="506" spans="1:10" ht="25.15" customHeight="1" x14ac:dyDescent="0.2">
      <c r="A506" s="481" t="s">
        <v>8921</v>
      </c>
      <c r="B506" s="482" t="s">
        <v>8346</v>
      </c>
      <c r="C506" s="482" t="s">
        <v>8317</v>
      </c>
      <c r="D506" s="483" t="s">
        <v>8922</v>
      </c>
      <c r="E506" s="483">
        <v>26900</v>
      </c>
      <c r="F506" s="481" t="s">
        <v>8923</v>
      </c>
      <c r="G506" s="481" t="s">
        <v>8877</v>
      </c>
      <c r="H506" s="481">
        <v>44489</v>
      </c>
      <c r="I506" s="481">
        <v>44489</v>
      </c>
      <c r="J506" s="481"/>
    </row>
    <row r="507" spans="1:10" ht="25.15" customHeight="1" x14ac:dyDescent="0.2">
      <c r="A507" s="481" t="s">
        <v>8902</v>
      </c>
      <c r="B507" s="482" t="s">
        <v>8346</v>
      </c>
      <c r="C507" s="482" t="s">
        <v>8317</v>
      </c>
      <c r="D507" s="483" t="s">
        <v>8924</v>
      </c>
      <c r="E507" s="483">
        <v>35100</v>
      </c>
      <c r="F507" s="481" t="s">
        <v>8904</v>
      </c>
      <c r="G507" s="481" t="s">
        <v>8877</v>
      </c>
      <c r="H507" s="481">
        <v>44490</v>
      </c>
      <c r="I507" s="481">
        <v>44490</v>
      </c>
      <c r="J507" s="481"/>
    </row>
    <row r="508" spans="1:10" ht="25.15" customHeight="1" x14ac:dyDescent="0.2">
      <c r="A508" s="481" t="s">
        <v>8925</v>
      </c>
      <c r="B508" s="482" t="s">
        <v>8346</v>
      </c>
      <c r="C508" s="482" t="s">
        <v>8317</v>
      </c>
      <c r="D508" s="483" t="s">
        <v>8926</v>
      </c>
      <c r="E508" s="483">
        <v>26480</v>
      </c>
      <c r="F508" s="481" t="s">
        <v>8927</v>
      </c>
      <c r="G508" s="481" t="s">
        <v>8877</v>
      </c>
      <c r="H508" s="481">
        <v>44508</v>
      </c>
      <c r="I508" s="481">
        <v>44508</v>
      </c>
      <c r="J508" s="481"/>
    </row>
    <row r="509" spans="1:10" ht="25.15" customHeight="1" x14ac:dyDescent="0.2">
      <c r="A509" s="481" t="s">
        <v>8928</v>
      </c>
      <c r="B509" s="482" t="s">
        <v>8392</v>
      </c>
      <c r="C509" s="482" t="s">
        <v>8317</v>
      </c>
      <c r="D509" s="483" t="s">
        <v>8929</v>
      </c>
      <c r="E509" s="483">
        <v>45700</v>
      </c>
      <c r="F509" s="481" t="s">
        <v>8889</v>
      </c>
      <c r="G509" s="481" t="s">
        <v>8877</v>
      </c>
      <c r="H509" s="481">
        <v>44510</v>
      </c>
      <c r="I509" s="481">
        <v>44510</v>
      </c>
      <c r="J509" s="481"/>
    </row>
    <row r="510" spans="1:10" ht="25.15" customHeight="1" x14ac:dyDescent="0.2">
      <c r="A510" s="481" t="s">
        <v>8896</v>
      </c>
      <c r="B510" s="482" t="s">
        <v>8346</v>
      </c>
      <c r="C510" s="482" t="s">
        <v>8317</v>
      </c>
      <c r="D510" s="483" t="s">
        <v>8930</v>
      </c>
      <c r="E510" s="483">
        <v>35000</v>
      </c>
      <c r="F510" s="481" t="s">
        <v>8931</v>
      </c>
      <c r="G510" s="481" t="s">
        <v>8877</v>
      </c>
      <c r="H510" s="481">
        <v>44511</v>
      </c>
      <c r="I510" s="481">
        <v>44511</v>
      </c>
      <c r="J510" s="481"/>
    </row>
    <row r="511" spans="1:10" ht="25.15" customHeight="1" x14ac:dyDescent="0.2">
      <c r="A511" s="481" t="s">
        <v>8918</v>
      </c>
      <c r="B511" s="482" t="s">
        <v>8346</v>
      </c>
      <c r="C511" s="482" t="s">
        <v>8317</v>
      </c>
      <c r="D511" s="483" t="s">
        <v>8932</v>
      </c>
      <c r="E511" s="483">
        <v>18000</v>
      </c>
      <c r="F511" s="481" t="s">
        <v>8933</v>
      </c>
      <c r="G511" s="481" t="s">
        <v>8877</v>
      </c>
      <c r="H511" s="481">
        <v>44517</v>
      </c>
      <c r="I511" s="481">
        <v>44517</v>
      </c>
      <c r="J511" s="481"/>
    </row>
    <row r="512" spans="1:10" ht="25.15" customHeight="1" x14ac:dyDescent="0.2">
      <c r="A512" s="481" t="s">
        <v>8934</v>
      </c>
      <c r="B512" s="482" t="s">
        <v>8392</v>
      </c>
      <c r="C512" s="482" t="s">
        <v>8317</v>
      </c>
      <c r="D512" s="483" t="s">
        <v>8935</v>
      </c>
      <c r="E512" s="483">
        <v>60500</v>
      </c>
      <c r="F512" s="481" t="s">
        <v>8920</v>
      </c>
      <c r="G512" s="481" t="s">
        <v>8877</v>
      </c>
      <c r="H512" s="481">
        <v>44522</v>
      </c>
      <c r="I512" s="481">
        <v>44522</v>
      </c>
      <c r="J512" s="481"/>
    </row>
    <row r="513" spans="1:10" ht="25.15" customHeight="1" x14ac:dyDescent="0.2">
      <c r="A513" s="481" t="s">
        <v>8936</v>
      </c>
      <c r="B513" s="482" t="s">
        <v>8346</v>
      </c>
      <c r="C513" s="482" t="s">
        <v>8317</v>
      </c>
      <c r="D513" s="483" t="s">
        <v>8937</v>
      </c>
      <c r="E513" s="483">
        <v>22000</v>
      </c>
      <c r="F513" s="481" t="s">
        <v>8927</v>
      </c>
      <c r="G513" s="481" t="s">
        <v>8877</v>
      </c>
      <c r="H513" s="481">
        <v>44523</v>
      </c>
      <c r="I513" s="481">
        <v>44523</v>
      </c>
      <c r="J513" s="481"/>
    </row>
    <row r="514" spans="1:10" ht="25.15" customHeight="1" x14ac:dyDescent="0.2">
      <c r="A514" s="481" t="s">
        <v>8938</v>
      </c>
      <c r="B514" s="482" t="s">
        <v>8392</v>
      </c>
      <c r="C514" s="482" t="s">
        <v>8317</v>
      </c>
      <c r="D514" s="483" t="s">
        <v>8939</v>
      </c>
      <c r="E514" s="483">
        <v>62700</v>
      </c>
      <c r="F514" s="481" t="s">
        <v>8923</v>
      </c>
      <c r="G514" s="481" t="s">
        <v>8877</v>
      </c>
      <c r="H514" s="481">
        <v>44524</v>
      </c>
      <c r="I514" s="481">
        <v>44524</v>
      </c>
      <c r="J514" s="481"/>
    </row>
    <row r="515" spans="1:10" ht="25.15" customHeight="1" x14ac:dyDescent="0.2">
      <c r="A515" s="481" t="s">
        <v>8940</v>
      </c>
      <c r="B515" s="482" t="s">
        <v>8392</v>
      </c>
      <c r="C515" s="482" t="s">
        <v>8317</v>
      </c>
      <c r="D515" s="483" t="s">
        <v>8941</v>
      </c>
      <c r="E515" s="483">
        <v>53750</v>
      </c>
      <c r="F515" s="481" t="s">
        <v>8923</v>
      </c>
      <c r="G515" s="481" t="s">
        <v>8877</v>
      </c>
      <c r="H515" s="481">
        <v>44524</v>
      </c>
      <c r="I515" s="481">
        <v>44524</v>
      </c>
      <c r="J515" s="481"/>
    </row>
    <row r="516" spans="1:10" ht="25.15" customHeight="1" x14ac:dyDescent="0.2">
      <c r="A516" s="481" t="s">
        <v>8942</v>
      </c>
      <c r="B516" s="482" t="s">
        <v>8392</v>
      </c>
      <c r="C516" s="482" t="s">
        <v>8317</v>
      </c>
      <c r="D516" s="483" t="s">
        <v>8943</v>
      </c>
      <c r="E516" s="483">
        <v>60000</v>
      </c>
      <c r="F516" s="481" t="s">
        <v>8944</v>
      </c>
      <c r="G516" s="481" t="s">
        <v>8877</v>
      </c>
      <c r="H516" s="481">
        <v>44525</v>
      </c>
      <c r="I516" s="481">
        <v>44525</v>
      </c>
      <c r="J516" s="481"/>
    </row>
    <row r="517" spans="1:10" ht="25.15" customHeight="1" x14ac:dyDescent="0.2">
      <c r="A517" s="481" t="s">
        <v>8945</v>
      </c>
      <c r="B517" s="482" t="s">
        <v>8346</v>
      </c>
      <c r="C517" s="482" t="s">
        <v>8317</v>
      </c>
      <c r="D517" s="483" t="s">
        <v>8946</v>
      </c>
      <c r="E517" s="483">
        <v>19110</v>
      </c>
      <c r="F517" s="481" t="s">
        <v>8947</v>
      </c>
      <c r="G517" s="481" t="s">
        <v>8877</v>
      </c>
      <c r="H517" s="481">
        <v>44525</v>
      </c>
      <c r="I517" s="481">
        <v>44525</v>
      </c>
      <c r="J517" s="481"/>
    </row>
    <row r="518" spans="1:10" ht="25.15" customHeight="1" x14ac:dyDescent="0.2">
      <c r="A518" s="481" t="s">
        <v>8948</v>
      </c>
      <c r="B518" s="482" t="s">
        <v>8392</v>
      </c>
      <c r="C518" s="482" t="s">
        <v>8317</v>
      </c>
      <c r="D518" s="483" t="s">
        <v>8911</v>
      </c>
      <c r="E518" s="483">
        <v>46000</v>
      </c>
      <c r="F518" s="481" t="s">
        <v>8949</v>
      </c>
      <c r="G518" s="481" t="s">
        <v>8877</v>
      </c>
      <c r="H518" s="481">
        <v>44526</v>
      </c>
      <c r="I518" s="481">
        <v>44526</v>
      </c>
      <c r="J518" s="481"/>
    </row>
    <row r="519" spans="1:10" ht="25.15" customHeight="1" x14ac:dyDescent="0.2">
      <c r="A519" s="481" t="s">
        <v>8896</v>
      </c>
      <c r="B519" s="482" t="s">
        <v>8346</v>
      </c>
      <c r="C519" s="482" t="s">
        <v>8317</v>
      </c>
      <c r="D519" s="483" t="s">
        <v>8950</v>
      </c>
      <c r="E519" s="483">
        <v>33750</v>
      </c>
      <c r="F519" s="481" t="s">
        <v>8951</v>
      </c>
      <c r="G519" s="481" t="s">
        <v>8877</v>
      </c>
      <c r="H519" s="481">
        <v>44530</v>
      </c>
      <c r="I519" s="481">
        <v>44530</v>
      </c>
      <c r="J519" s="481"/>
    </row>
    <row r="520" spans="1:10" ht="25.15" customHeight="1" x14ac:dyDescent="0.2">
      <c r="A520" s="481" t="s">
        <v>8893</v>
      </c>
      <c r="B520" s="482" t="s">
        <v>8952</v>
      </c>
      <c r="C520" s="482" t="s">
        <v>8317</v>
      </c>
      <c r="D520" s="483" t="s">
        <v>8953</v>
      </c>
      <c r="E520" s="483">
        <v>73600</v>
      </c>
      <c r="F520" s="481" t="s">
        <v>8895</v>
      </c>
      <c r="G520" s="481" t="s">
        <v>8877</v>
      </c>
      <c r="H520" s="481">
        <v>44540</v>
      </c>
      <c r="I520" s="481">
        <v>44540</v>
      </c>
      <c r="J520" s="481"/>
    </row>
    <row r="521" spans="1:10" ht="25.15" customHeight="1" x14ac:dyDescent="0.2">
      <c r="A521" s="481" t="s">
        <v>8954</v>
      </c>
      <c r="B521" s="482" t="s">
        <v>8346</v>
      </c>
      <c r="C521" s="482" t="s">
        <v>8317</v>
      </c>
      <c r="D521" s="483" t="s">
        <v>8955</v>
      </c>
      <c r="E521" s="483">
        <v>31500</v>
      </c>
      <c r="F521" s="481" t="s">
        <v>8956</v>
      </c>
      <c r="G521" s="481" t="s">
        <v>8877</v>
      </c>
      <c r="H521" s="481">
        <v>44540</v>
      </c>
      <c r="I521" s="481">
        <v>44540</v>
      </c>
      <c r="J521" s="481"/>
    </row>
    <row r="522" spans="1:10" ht="25.15" customHeight="1" x14ac:dyDescent="0.2">
      <c r="A522" s="481" t="s">
        <v>8957</v>
      </c>
      <c r="B522" s="482" t="s">
        <v>8346</v>
      </c>
      <c r="C522" s="482" t="s">
        <v>8317</v>
      </c>
      <c r="D522" s="483" t="s">
        <v>8958</v>
      </c>
      <c r="E522" s="483">
        <v>19200</v>
      </c>
      <c r="F522" s="481" t="s">
        <v>8959</v>
      </c>
      <c r="G522" s="481" t="s">
        <v>8877</v>
      </c>
      <c r="H522" s="481">
        <v>44541</v>
      </c>
      <c r="I522" s="481">
        <v>44541</v>
      </c>
      <c r="J522" s="481"/>
    </row>
    <row r="523" spans="1:10" ht="25.15" customHeight="1" x14ac:dyDescent="0.2">
      <c r="A523" s="481" t="s">
        <v>8960</v>
      </c>
      <c r="B523" s="482" t="s">
        <v>6377</v>
      </c>
      <c r="C523" s="482" t="s">
        <v>8317</v>
      </c>
      <c r="D523" s="483" t="s">
        <v>8961</v>
      </c>
      <c r="E523" s="483">
        <v>46000</v>
      </c>
      <c r="F523" s="481" t="s">
        <v>8912</v>
      </c>
      <c r="G523" s="481" t="s">
        <v>8962</v>
      </c>
      <c r="H523" s="481">
        <v>44543</v>
      </c>
      <c r="I523" s="481"/>
      <c r="J523" s="481"/>
    </row>
    <row r="524" spans="1:10" ht="25.15" customHeight="1" x14ac:dyDescent="0.2">
      <c r="A524" s="481" t="s">
        <v>8963</v>
      </c>
      <c r="B524" s="482" t="s">
        <v>8346</v>
      </c>
      <c r="C524" s="482" t="s">
        <v>8317</v>
      </c>
      <c r="D524" s="483" t="s">
        <v>8964</v>
      </c>
      <c r="E524" s="483">
        <v>18000</v>
      </c>
      <c r="F524" s="481" t="s">
        <v>8931</v>
      </c>
      <c r="G524" s="481" t="s">
        <v>8877</v>
      </c>
      <c r="H524" s="481">
        <v>44544</v>
      </c>
      <c r="I524" s="481">
        <v>44544</v>
      </c>
      <c r="J524" s="481"/>
    </row>
    <row r="525" spans="1:10" ht="25.15" customHeight="1" x14ac:dyDescent="0.2">
      <c r="A525" s="481" t="s">
        <v>8963</v>
      </c>
      <c r="B525" s="482" t="s">
        <v>8346</v>
      </c>
      <c r="C525" s="482" t="s">
        <v>8317</v>
      </c>
      <c r="D525" s="483" t="s">
        <v>8965</v>
      </c>
      <c r="E525" s="483">
        <v>26000</v>
      </c>
      <c r="F525" s="481" t="s">
        <v>8956</v>
      </c>
      <c r="G525" s="481" t="s">
        <v>8877</v>
      </c>
      <c r="H525" s="481">
        <v>44561</v>
      </c>
      <c r="I525" s="481">
        <v>44561</v>
      </c>
      <c r="J525" s="481"/>
    </row>
    <row r="526" spans="1:10" ht="25.15" customHeight="1" x14ac:dyDescent="0.2">
      <c r="A526" s="481" t="s">
        <v>8966</v>
      </c>
      <c r="B526" s="482" t="s">
        <v>8346</v>
      </c>
      <c r="C526" s="482" t="s">
        <v>8317</v>
      </c>
      <c r="D526" s="483" t="s">
        <v>8967</v>
      </c>
      <c r="E526" s="483">
        <v>20250</v>
      </c>
      <c r="F526" s="481" t="s">
        <v>8968</v>
      </c>
      <c r="G526" s="481" t="s">
        <v>8877</v>
      </c>
      <c r="H526" s="481">
        <v>44228</v>
      </c>
      <c r="I526" s="481">
        <v>44231</v>
      </c>
      <c r="J526" s="481"/>
    </row>
    <row r="527" spans="1:10" ht="25.15" customHeight="1" x14ac:dyDescent="0.2">
      <c r="A527" s="481" t="s">
        <v>8969</v>
      </c>
      <c r="B527" s="482" t="s">
        <v>8346</v>
      </c>
      <c r="C527" s="482" t="s">
        <v>8317</v>
      </c>
      <c r="D527" s="483" t="s">
        <v>8970</v>
      </c>
      <c r="E527" s="483">
        <v>23703</v>
      </c>
      <c r="F527" s="481" t="s">
        <v>8971</v>
      </c>
      <c r="G527" s="481" t="s">
        <v>8877</v>
      </c>
      <c r="H527" s="481">
        <v>44258</v>
      </c>
      <c r="I527" s="481">
        <v>44259</v>
      </c>
      <c r="J527" s="481"/>
    </row>
    <row r="528" spans="1:10" ht="25.15" customHeight="1" x14ac:dyDescent="0.2">
      <c r="A528" s="481" t="s">
        <v>8972</v>
      </c>
      <c r="B528" s="482" t="s">
        <v>8346</v>
      </c>
      <c r="C528" s="482" t="s">
        <v>8317</v>
      </c>
      <c r="D528" s="483" t="s">
        <v>8973</v>
      </c>
      <c r="E528" s="483">
        <v>19468</v>
      </c>
      <c r="F528" s="481" t="s">
        <v>8974</v>
      </c>
      <c r="G528" s="481" t="s">
        <v>8877</v>
      </c>
      <c r="H528" s="481">
        <v>44264</v>
      </c>
      <c r="I528" s="481">
        <v>44266</v>
      </c>
      <c r="J528" s="481"/>
    </row>
    <row r="529" spans="1:10" ht="25.15" customHeight="1" x14ac:dyDescent="0.2">
      <c r="A529" s="481" t="s">
        <v>8975</v>
      </c>
      <c r="B529" s="482" t="s">
        <v>8346</v>
      </c>
      <c r="C529" s="482" t="s">
        <v>8317</v>
      </c>
      <c r="D529" s="483" t="s">
        <v>8976</v>
      </c>
      <c r="E529" s="483">
        <v>35194</v>
      </c>
      <c r="F529" s="481" t="s">
        <v>8977</v>
      </c>
      <c r="G529" s="481" t="s">
        <v>8877</v>
      </c>
      <c r="H529" s="481">
        <v>44278</v>
      </c>
      <c r="I529" s="481">
        <v>44278</v>
      </c>
      <c r="J529" s="481"/>
    </row>
    <row r="530" spans="1:10" ht="25.15" customHeight="1" x14ac:dyDescent="0.2">
      <c r="A530" s="481" t="s">
        <v>8978</v>
      </c>
      <c r="B530" s="482" t="s">
        <v>8346</v>
      </c>
      <c r="C530" s="482" t="s">
        <v>8317</v>
      </c>
      <c r="D530" s="483" t="s">
        <v>8979</v>
      </c>
      <c r="E530" s="483">
        <v>32850</v>
      </c>
      <c r="F530" s="481" t="s">
        <v>8980</v>
      </c>
      <c r="G530" s="481" t="s">
        <v>8877</v>
      </c>
      <c r="H530" s="481">
        <v>44286</v>
      </c>
      <c r="I530" s="481">
        <v>44291</v>
      </c>
      <c r="J530" s="481"/>
    </row>
    <row r="531" spans="1:10" ht="25.15" customHeight="1" x14ac:dyDescent="0.2">
      <c r="A531" s="481" t="s">
        <v>8981</v>
      </c>
      <c r="B531" s="482" t="s">
        <v>8346</v>
      </c>
      <c r="C531" s="482" t="s">
        <v>8317</v>
      </c>
      <c r="D531" s="483" t="s">
        <v>8982</v>
      </c>
      <c r="E531" s="483">
        <v>18909.239999999998</v>
      </c>
      <c r="F531" s="481" t="s">
        <v>8983</v>
      </c>
      <c r="G531" s="481" t="s">
        <v>8877</v>
      </c>
      <c r="H531" s="481">
        <v>44294</v>
      </c>
      <c r="I531" s="481">
        <v>44295</v>
      </c>
      <c r="J531" s="481"/>
    </row>
    <row r="532" spans="1:10" ht="25.15" customHeight="1" x14ac:dyDescent="0.2">
      <c r="A532" s="481" t="s">
        <v>8984</v>
      </c>
      <c r="B532" s="482" t="s">
        <v>8346</v>
      </c>
      <c r="C532" s="482" t="s">
        <v>8317</v>
      </c>
      <c r="D532" s="483" t="s">
        <v>8985</v>
      </c>
      <c r="E532" s="483">
        <v>28000</v>
      </c>
      <c r="F532" s="481" t="s">
        <v>8986</v>
      </c>
      <c r="G532" s="481" t="s">
        <v>8877</v>
      </c>
      <c r="H532" s="481">
        <v>44294</v>
      </c>
      <c r="I532" s="481">
        <v>44295</v>
      </c>
      <c r="J532" s="481"/>
    </row>
    <row r="533" spans="1:10" ht="25.15" customHeight="1" x14ac:dyDescent="0.2">
      <c r="A533" s="481" t="s">
        <v>8987</v>
      </c>
      <c r="B533" s="482" t="s">
        <v>8346</v>
      </c>
      <c r="C533" s="482" t="s">
        <v>8317</v>
      </c>
      <c r="D533" s="483" t="s">
        <v>8988</v>
      </c>
      <c r="E533" s="483">
        <v>19200</v>
      </c>
      <c r="F533" s="481" t="s">
        <v>8986</v>
      </c>
      <c r="G533" s="481" t="s">
        <v>8877</v>
      </c>
      <c r="H533" s="481">
        <v>44294</v>
      </c>
      <c r="I533" s="481">
        <v>44295</v>
      </c>
      <c r="J533" s="481"/>
    </row>
    <row r="534" spans="1:10" ht="25.15" customHeight="1" x14ac:dyDescent="0.2">
      <c r="A534" s="481" t="s">
        <v>8989</v>
      </c>
      <c r="B534" s="482" t="s">
        <v>8346</v>
      </c>
      <c r="C534" s="482" t="s">
        <v>8317</v>
      </c>
      <c r="D534" s="483" t="s">
        <v>8990</v>
      </c>
      <c r="E534" s="483">
        <v>33475</v>
      </c>
      <c r="F534" s="481" t="s">
        <v>8991</v>
      </c>
      <c r="G534" s="481" t="s">
        <v>8877</v>
      </c>
      <c r="H534" s="481">
        <v>44312</v>
      </c>
      <c r="I534" s="481">
        <v>44313</v>
      </c>
      <c r="J534" s="481"/>
    </row>
    <row r="535" spans="1:10" ht="25.15" customHeight="1" x14ac:dyDescent="0.2">
      <c r="A535" s="481" t="s">
        <v>8992</v>
      </c>
      <c r="B535" s="482" t="s">
        <v>8346</v>
      </c>
      <c r="C535" s="482" t="s">
        <v>8317</v>
      </c>
      <c r="D535" s="483" t="s">
        <v>8993</v>
      </c>
      <c r="E535" s="483">
        <v>23530.800000000007</v>
      </c>
      <c r="F535" s="481" t="s">
        <v>8994</v>
      </c>
      <c r="G535" s="481" t="s">
        <v>8877</v>
      </c>
      <c r="H535" s="481">
        <v>44333</v>
      </c>
      <c r="I535" s="481">
        <v>44336</v>
      </c>
      <c r="J535" s="481"/>
    </row>
    <row r="536" spans="1:10" ht="25.15" customHeight="1" x14ac:dyDescent="0.2">
      <c r="A536" s="481" t="s">
        <v>8995</v>
      </c>
      <c r="B536" s="482" t="s">
        <v>6377</v>
      </c>
      <c r="C536" s="482" t="s">
        <v>8317</v>
      </c>
      <c r="D536" s="483" t="s">
        <v>8908</v>
      </c>
      <c r="E536" s="483">
        <v>43911</v>
      </c>
      <c r="F536" s="481" t="s">
        <v>8968</v>
      </c>
      <c r="G536" s="481" t="s">
        <v>8877</v>
      </c>
      <c r="H536" s="481">
        <v>44344</v>
      </c>
      <c r="I536" s="481">
        <v>44369</v>
      </c>
      <c r="J536" s="481"/>
    </row>
    <row r="537" spans="1:10" ht="25.15" customHeight="1" x14ac:dyDescent="0.2">
      <c r="A537" s="481" t="s">
        <v>8996</v>
      </c>
      <c r="B537" s="482" t="s">
        <v>6377</v>
      </c>
      <c r="C537" s="482" t="s">
        <v>8317</v>
      </c>
      <c r="D537" s="483" t="s">
        <v>8997</v>
      </c>
      <c r="E537" s="483">
        <v>111655</v>
      </c>
      <c r="F537" s="481" t="s">
        <v>8998</v>
      </c>
      <c r="G537" s="481" t="s">
        <v>8877</v>
      </c>
      <c r="H537" s="481">
        <v>44364</v>
      </c>
      <c r="I537" s="481">
        <v>44365</v>
      </c>
      <c r="J537" s="481"/>
    </row>
    <row r="538" spans="1:10" ht="25.15" customHeight="1" x14ac:dyDescent="0.2">
      <c r="A538" s="481" t="s">
        <v>8999</v>
      </c>
      <c r="B538" s="482" t="s">
        <v>8346</v>
      </c>
      <c r="C538" s="482" t="s">
        <v>8317</v>
      </c>
      <c r="D538" s="483" t="s">
        <v>9000</v>
      </c>
      <c r="E538" s="483">
        <v>34974.5</v>
      </c>
      <c r="F538" s="481" t="s">
        <v>9001</v>
      </c>
      <c r="G538" s="481" t="s">
        <v>8877</v>
      </c>
      <c r="H538" s="481">
        <v>44365</v>
      </c>
      <c r="I538" s="481">
        <v>44371</v>
      </c>
      <c r="J538" s="481"/>
    </row>
    <row r="539" spans="1:10" ht="25.15" customHeight="1" x14ac:dyDescent="0.2">
      <c r="A539" s="481" t="s">
        <v>9002</v>
      </c>
      <c r="B539" s="482" t="s">
        <v>8346</v>
      </c>
      <c r="C539" s="482" t="s">
        <v>8317</v>
      </c>
      <c r="D539" s="483" t="s">
        <v>9003</v>
      </c>
      <c r="E539" s="483">
        <v>34112</v>
      </c>
      <c r="F539" s="481" t="s">
        <v>9004</v>
      </c>
      <c r="G539" s="481" t="s">
        <v>8877</v>
      </c>
      <c r="H539" s="481">
        <v>44371</v>
      </c>
      <c r="I539" s="481">
        <v>44372</v>
      </c>
      <c r="J539" s="481"/>
    </row>
    <row r="540" spans="1:10" ht="25.15" customHeight="1" x14ac:dyDescent="0.2">
      <c r="A540" s="481" t="s">
        <v>9005</v>
      </c>
      <c r="B540" s="482" t="s">
        <v>8346</v>
      </c>
      <c r="C540" s="482" t="s">
        <v>8317</v>
      </c>
      <c r="D540" s="483" t="s">
        <v>9006</v>
      </c>
      <c r="E540" s="483">
        <v>36397</v>
      </c>
      <c r="F540" s="481" t="s">
        <v>8968</v>
      </c>
      <c r="G540" s="481" t="s">
        <v>8877</v>
      </c>
      <c r="H540" s="481">
        <v>44375</v>
      </c>
      <c r="I540" s="481">
        <v>44377</v>
      </c>
      <c r="J540" s="481"/>
    </row>
    <row r="541" spans="1:10" ht="25.15" customHeight="1" x14ac:dyDescent="0.2">
      <c r="A541" s="481" t="s">
        <v>9007</v>
      </c>
      <c r="B541" s="482" t="s">
        <v>8346</v>
      </c>
      <c r="C541" s="482" t="s">
        <v>8317</v>
      </c>
      <c r="D541" s="483" t="s">
        <v>9008</v>
      </c>
      <c r="E541" s="483">
        <v>18000</v>
      </c>
      <c r="F541" s="481" t="s">
        <v>8944</v>
      </c>
      <c r="G541" s="481" t="s">
        <v>8877</v>
      </c>
      <c r="H541" s="481">
        <v>44386</v>
      </c>
      <c r="I541" s="481">
        <v>44414</v>
      </c>
      <c r="J541" s="481"/>
    </row>
    <row r="542" spans="1:10" ht="25.15" customHeight="1" x14ac:dyDescent="0.2">
      <c r="A542" s="481" t="s">
        <v>9009</v>
      </c>
      <c r="B542" s="482" t="s">
        <v>8346</v>
      </c>
      <c r="C542" s="482" t="s">
        <v>8317</v>
      </c>
      <c r="D542" s="483" t="s">
        <v>9010</v>
      </c>
      <c r="E542" s="483">
        <v>26550</v>
      </c>
      <c r="F542" s="481" t="s">
        <v>9011</v>
      </c>
      <c r="G542" s="481" t="s">
        <v>8877</v>
      </c>
      <c r="H542" s="481">
        <v>44390</v>
      </c>
      <c r="I542" s="481">
        <v>44391</v>
      </c>
      <c r="J542" s="481"/>
    </row>
    <row r="543" spans="1:10" ht="25.15" customHeight="1" x14ac:dyDescent="0.2">
      <c r="A543" s="481" t="s">
        <v>9012</v>
      </c>
      <c r="B543" s="482" t="s">
        <v>8346</v>
      </c>
      <c r="C543" s="482" t="s">
        <v>8317</v>
      </c>
      <c r="D543" s="483" t="s">
        <v>9013</v>
      </c>
      <c r="E543" s="483">
        <v>18000</v>
      </c>
      <c r="F543" s="481" t="s">
        <v>8944</v>
      </c>
      <c r="G543" s="481" t="s">
        <v>8877</v>
      </c>
      <c r="H543" s="481">
        <v>44390</v>
      </c>
      <c r="I543" s="481">
        <v>44414</v>
      </c>
      <c r="J543" s="481"/>
    </row>
    <row r="544" spans="1:10" ht="25.15" customHeight="1" x14ac:dyDescent="0.2">
      <c r="A544" s="481" t="s">
        <v>9014</v>
      </c>
      <c r="B544" s="482" t="s">
        <v>8346</v>
      </c>
      <c r="C544" s="482" t="s">
        <v>8317</v>
      </c>
      <c r="D544" s="483" t="s">
        <v>9015</v>
      </c>
      <c r="E544" s="483">
        <v>34419.9</v>
      </c>
      <c r="F544" s="481" t="s">
        <v>8977</v>
      </c>
      <c r="G544" s="481" t="s">
        <v>8877</v>
      </c>
      <c r="H544" s="481">
        <v>44403</v>
      </c>
      <c r="I544" s="481">
        <v>44407</v>
      </c>
      <c r="J544" s="481"/>
    </row>
    <row r="545" spans="1:10" ht="25.15" customHeight="1" x14ac:dyDescent="0.2">
      <c r="A545" s="481" t="s">
        <v>9016</v>
      </c>
      <c r="B545" s="482" t="s">
        <v>6939</v>
      </c>
      <c r="C545" s="482" t="s">
        <v>8317</v>
      </c>
      <c r="D545" s="483" t="s">
        <v>8888</v>
      </c>
      <c r="E545" s="483">
        <v>49649</v>
      </c>
      <c r="F545" s="481" t="s">
        <v>9017</v>
      </c>
      <c r="G545" s="481" t="s">
        <v>8877</v>
      </c>
      <c r="H545" s="481">
        <v>44404</v>
      </c>
      <c r="I545" s="481">
        <v>44407</v>
      </c>
      <c r="J545" s="481"/>
    </row>
    <row r="546" spans="1:10" ht="25.15" customHeight="1" x14ac:dyDescent="0.2">
      <c r="A546" s="481" t="s">
        <v>9018</v>
      </c>
      <c r="B546" s="482" t="s">
        <v>8346</v>
      </c>
      <c r="C546" s="482" t="s">
        <v>8317</v>
      </c>
      <c r="D546" s="483" t="s">
        <v>9019</v>
      </c>
      <c r="E546" s="483">
        <v>22808.22</v>
      </c>
      <c r="F546" s="481" t="s">
        <v>9020</v>
      </c>
      <c r="G546" s="481" t="s">
        <v>8877</v>
      </c>
      <c r="H546" s="481">
        <v>44433</v>
      </c>
      <c r="I546" s="481">
        <v>44442</v>
      </c>
      <c r="J546" s="481"/>
    </row>
    <row r="547" spans="1:10" ht="25.15" customHeight="1" x14ac:dyDescent="0.2">
      <c r="A547" s="481" t="s">
        <v>9021</v>
      </c>
      <c r="B547" s="482" t="s">
        <v>6939</v>
      </c>
      <c r="C547" s="482" t="s">
        <v>8317</v>
      </c>
      <c r="D547" s="483" t="s">
        <v>8891</v>
      </c>
      <c r="E547" s="483">
        <v>145000</v>
      </c>
      <c r="F547" s="481" t="s">
        <v>9022</v>
      </c>
      <c r="G547" s="481" t="s">
        <v>8877</v>
      </c>
      <c r="H547" s="481">
        <v>44434</v>
      </c>
      <c r="I547" s="481">
        <v>44435</v>
      </c>
      <c r="J547" s="481"/>
    </row>
    <row r="548" spans="1:10" ht="25.15" customHeight="1" x14ac:dyDescent="0.2">
      <c r="A548" s="481" t="s">
        <v>9023</v>
      </c>
      <c r="B548" s="482" t="s">
        <v>8346</v>
      </c>
      <c r="C548" s="482" t="s">
        <v>8317</v>
      </c>
      <c r="D548" s="483" t="s">
        <v>9024</v>
      </c>
      <c r="E548" s="483">
        <v>19000</v>
      </c>
      <c r="F548" s="481" t="s">
        <v>9025</v>
      </c>
      <c r="G548" s="481" t="s">
        <v>8877</v>
      </c>
      <c r="H548" s="481">
        <v>44439</v>
      </c>
      <c r="I548" s="481">
        <v>44440</v>
      </c>
      <c r="J548" s="481"/>
    </row>
    <row r="549" spans="1:10" ht="25.15" customHeight="1" x14ac:dyDescent="0.2">
      <c r="A549" s="481" t="s">
        <v>9026</v>
      </c>
      <c r="B549" s="482" t="s">
        <v>8346</v>
      </c>
      <c r="C549" s="482" t="s">
        <v>8317</v>
      </c>
      <c r="D549" s="483" t="s">
        <v>9027</v>
      </c>
      <c r="E549" s="483">
        <v>24746.959999999999</v>
      </c>
      <c r="F549" s="481" t="s">
        <v>9028</v>
      </c>
      <c r="G549" s="481" t="s">
        <v>8877</v>
      </c>
      <c r="H549" s="481">
        <v>44441</v>
      </c>
      <c r="I549" s="481">
        <v>44442</v>
      </c>
      <c r="J549" s="481"/>
    </row>
    <row r="550" spans="1:10" ht="25.15" customHeight="1" x14ac:dyDescent="0.2">
      <c r="A550" s="481" t="s">
        <v>9029</v>
      </c>
      <c r="B550" s="482" t="s">
        <v>8346</v>
      </c>
      <c r="C550" s="482" t="s">
        <v>8317</v>
      </c>
      <c r="D550" s="483" t="s">
        <v>9030</v>
      </c>
      <c r="E550" s="483">
        <v>35171.599999999999</v>
      </c>
      <c r="F550" s="481" t="s">
        <v>9020</v>
      </c>
      <c r="G550" s="481" t="s">
        <v>8877</v>
      </c>
      <c r="H550" s="481">
        <v>44445</v>
      </c>
      <c r="I550" s="481">
        <v>44446</v>
      </c>
      <c r="J550" s="481"/>
    </row>
    <row r="551" spans="1:10" ht="25.15" customHeight="1" x14ac:dyDescent="0.2">
      <c r="A551" s="481" t="s">
        <v>9031</v>
      </c>
      <c r="B551" s="482" t="s">
        <v>8346</v>
      </c>
      <c r="C551" s="482" t="s">
        <v>8317</v>
      </c>
      <c r="D551" s="483" t="s">
        <v>9032</v>
      </c>
      <c r="E551" s="483">
        <v>25407.9</v>
      </c>
      <c r="F551" s="481" t="s">
        <v>9033</v>
      </c>
      <c r="G551" s="481" t="s">
        <v>8877</v>
      </c>
      <c r="H551" s="481">
        <v>44454</v>
      </c>
      <c r="I551" s="481">
        <v>44454</v>
      </c>
      <c r="J551" s="481"/>
    </row>
    <row r="552" spans="1:10" ht="25.15" customHeight="1" x14ac:dyDescent="0.2">
      <c r="A552" s="481" t="s">
        <v>9034</v>
      </c>
      <c r="B552" s="482" t="s">
        <v>6939</v>
      </c>
      <c r="C552" s="482" t="s">
        <v>8317</v>
      </c>
      <c r="D552" s="483" t="s">
        <v>8908</v>
      </c>
      <c r="E552" s="483">
        <v>48990</v>
      </c>
      <c r="F552" s="481" t="s">
        <v>9022</v>
      </c>
      <c r="G552" s="481" t="s">
        <v>8877</v>
      </c>
      <c r="H552" s="481">
        <v>44461</v>
      </c>
      <c r="I552" s="481">
        <v>44461</v>
      </c>
      <c r="J552" s="481"/>
    </row>
    <row r="553" spans="1:10" ht="25.15" customHeight="1" x14ac:dyDescent="0.2">
      <c r="A553" s="481" t="s">
        <v>9035</v>
      </c>
      <c r="B553" s="482" t="s">
        <v>6377</v>
      </c>
      <c r="C553" s="482" t="s">
        <v>8317</v>
      </c>
      <c r="D553" s="483" t="s">
        <v>8941</v>
      </c>
      <c r="E553" s="483">
        <v>56000</v>
      </c>
      <c r="F553" s="481" t="s">
        <v>9036</v>
      </c>
      <c r="G553" s="481" t="s">
        <v>8877</v>
      </c>
      <c r="H553" s="481">
        <v>44466</v>
      </c>
      <c r="I553" s="481">
        <v>44466</v>
      </c>
      <c r="J553" s="481"/>
    </row>
    <row r="554" spans="1:10" ht="25.15" customHeight="1" x14ac:dyDescent="0.2">
      <c r="A554" s="481" t="s">
        <v>9037</v>
      </c>
      <c r="B554" s="482" t="s">
        <v>8346</v>
      </c>
      <c r="C554" s="482" t="s">
        <v>8317</v>
      </c>
      <c r="D554" s="483" t="s">
        <v>9038</v>
      </c>
      <c r="E554" s="483">
        <v>19000</v>
      </c>
      <c r="F554" s="481" t="s">
        <v>9039</v>
      </c>
      <c r="G554" s="481" t="s">
        <v>8877</v>
      </c>
      <c r="H554" s="481">
        <v>44473</v>
      </c>
      <c r="I554" s="481">
        <v>44473</v>
      </c>
      <c r="J554" s="481"/>
    </row>
    <row r="555" spans="1:10" ht="25.15" customHeight="1" x14ac:dyDescent="0.2">
      <c r="A555" s="481" t="s">
        <v>9040</v>
      </c>
      <c r="B555" s="482" t="s">
        <v>6939</v>
      </c>
      <c r="C555" s="482" t="s">
        <v>8317</v>
      </c>
      <c r="D555" s="483" t="s">
        <v>8935</v>
      </c>
      <c r="E555" s="483">
        <v>86900</v>
      </c>
      <c r="F555" s="481" t="s">
        <v>9022</v>
      </c>
      <c r="G555" s="481" t="s">
        <v>8877</v>
      </c>
      <c r="H555" s="481">
        <v>44483</v>
      </c>
      <c r="I555" s="481">
        <v>44483</v>
      </c>
      <c r="J555" s="481"/>
    </row>
    <row r="556" spans="1:10" ht="25.15" customHeight="1" x14ac:dyDescent="0.2">
      <c r="A556" s="481" t="s">
        <v>9041</v>
      </c>
      <c r="B556" s="482" t="s">
        <v>6377</v>
      </c>
      <c r="C556" s="482" t="s">
        <v>8317</v>
      </c>
      <c r="D556" s="483" t="s">
        <v>8943</v>
      </c>
      <c r="E556" s="483">
        <v>78600</v>
      </c>
      <c r="F556" s="481" t="s">
        <v>9042</v>
      </c>
      <c r="G556" s="481" t="s">
        <v>8877</v>
      </c>
      <c r="H556" s="481">
        <v>44489</v>
      </c>
      <c r="I556" s="481">
        <v>44489</v>
      </c>
      <c r="J556" s="481"/>
    </row>
    <row r="557" spans="1:10" ht="25.15" customHeight="1" x14ac:dyDescent="0.2">
      <c r="A557" s="481" t="s">
        <v>9043</v>
      </c>
      <c r="B557" s="482" t="s">
        <v>6377</v>
      </c>
      <c r="C557" s="482" t="s">
        <v>8317</v>
      </c>
      <c r="D557" s="483" t="s">
        <v>8939</v>
      </c>
      <c r="E557" s="483">
        <v>87900</v>
      </c>
      <c r="F557" s="481" t="s">
        <v>9044</v>
      </c>
      <c r="G557" s="481" t="s">
        <v>8877</v>
      </c>
      <c r="H557" s="481">
        <v>44491</v>
      </c>
      <c r="I557" s="481">
        <v>44491</v>
      </c>
      <c r="J557" s="481"/>
    </row>
    <row r="558" spans="1:10" ht="25.15" customHeight="1" x14ac:dyDescent="0.2">
      <c r="A558" s="481" t="s">
        <v>9045</v>
      </c>
      <c r="B558" s="482" t="s">
        <v>8346</v>
      </c>
      <c r="C558" s="482" t="s">
        <v>8317</v>
      </c>
      <c r="D558" s="483" t="s">
        <v>9046</v>
      </c>
      <c r="E558" s="483">
        <v>19416</v>
      </c>
      <c r="F558" s="481" t="s">
        <v>8971</v>
      </c>
      <c r="G558" s="481" t="s">
        <v>8877</v>
      </c>
      <c r="H558" s="481">
        <v>44494</v>
      </c>
      <c r="I558" s="481">
        <v>44494</v>
      </c>
      <c r="J558" s="481"/>
    </row>
    <row r="559" spans="1:10" ht="25.15" customHeight="1" x14ac:dyDescent="0.2">
      <c r="A559" s="481" t="s">
        <v>9047</v>
      </c>
      <c r="B559" s="482" t="s">
        <v>8346</v>
      </c>
      <c r="C559" s="482" t="s">
        <v>8317</v>
      </c>
      <c r="D559" s="483" t="s">
        <v>9048</v>
      </c>
      <c r="E559" s="483">
        <v>32100</v>
      </c>
      <c r="F559" s="481" t="s">
        <v>9049</v>
      </c>
      <c r="G559" s="481" t="s">
        <v>8877</v>
      </c>
      <c r="H559" s="481">
        <v>44509</v>
      </c>
      <c r="I559" s="481">
        <v>44509</v>
      </c>
      <c r="J559" s="481"/>
    </row>
    <row r="560" spans="1:10" ht="25.15" customHeight="1" x14ac:dyDescent="0.2">
      <c r="A560" s="481" t="s">
        <v>9050</v>
      </c>
      <c r="B560" s="482" t="s">
        <v>8346</v>
      </c>
      <c r="C560" s="482" t="s">
        <v>8317</v>
      </c>
      <c r="D560" s="483" t="s">
        <v>9051</v>
      </c>
      <c r="E560" s="483">
        <v>22500</v>
      </c>
      <c r="F560" s="481" t="s">
        <v>9052</v>
      </c>
      <c r="G560" s="481" t="s">
        <v>8877</v>
      </c>
      <c r="H560" s="481">
        <v>44509</v>
      </c>
      <c r="I560" s="481">
        <v>44509</v>
      </c>
      <c r="J560" s="481"/>
    </row>
    <row r="561" spans="1:10" ht="25.15" customHeight="1" x14ac:dyDescent="0.2">
      <c r="A561" s="481" t="s">
        <v>9053</v>
      </c>
      <c r="B561" s="482" t="s">
        <v>8346</v>
      </c>
      <c r="C561" s="482" t="s">
        <v>8317</v>
      </c>
      <c r="D561" s="483" t="s">
        <v>9054</v>
      </c>
      <c r="E561" s="483">
        <v>23800</v>
      </c>
      <c r="F561" s="481" t="s">
        <v>9049</v>
      </c>
      <c r="G561" s="481" t="s">
        <v>8877</v>
      </c>
      <c r="H561" s="481">
        <v>44510</v>
      </c>
      <c r="I561" s="481">
        <v>44510</v>
      </c>
      <c r="J561" s="481"/>
    </row>
    <row r="562" spans="1:10" ht="25.15" customHeight="1" x14ac:dyDescent="0.2">
      <c r="A562" s="481" t="s">
        <v>9055</v>
      </c>
      <c r="B562" s="482" t="s">
        <v>8346</v>
      </c>
      <c r="C562" s="482" t="s">
        <v>8317</v>
      </c>
      <c r="D562" s="483" t="s">
        <v>9056</v>
      </c>
      <c r="E562" s="483">
        <v>31500</v>
      </c>
      <c r="F562" s="481" t="s">
        <v>9057</v>
      </c>
      <c r="G562" s="481" t="s">
        <v>8877</v>
      </c>
      <c r="H562" s="481">
        <v>44510</v>
      </c>
      <c r="I562" s="481">
        <v>44510</v>
      </c>
      <c r="J562" s="481"/>
    </row>
    <row r="563" spans="1:10" ht="25.15" customHeight="1" x14ac:dyDescent="0.2">
      <c r="A563" s="481" t="s">
        <v>9058</v>
      </c>
      <c r="B563" s="482" t="s">
        <v>8346</v>
      </c>
      <c r="C563" s="482" t="s">
        <v>8317</v>
      </c>
      <c r="D563" s="483" t="s">
        <v>9059</v>
      </c>
      <c r="E563" s="483">
        <v>18568</v>
      </c>
      <c r="F563" s="481" t="s">
        <v>9060</v>
      </c>
      <c r="G563" s="481" t="s">
        <v>8877</v>
      </c>
      <c r="H563" s="481">
        <v>44515</v>
      </c>
      <c r="I563" s="481">
        <v>44515</v>
      </c>
      <c r="J563" s="481"/>
    </row>
    <row r="564" spans="1:10" ht="25.15" customHeight="1" x14ac:dyDescent="0.2">
      <c r="A564" s="481" t="s">
        <v>9061</v>
      </c>
      <c r="B564" s="482" t="s">
        <v>8346</v>
      </c>
      <c r="C564" s="482" t="s">
        <v>8317</v>
      </c>
      <c r="D564" s="483" t="s">
        <v>9062</v>
      </c>
      <c r="E564" s="483">
        <v>30300</v>
      </c>
      <c r="F564" s="481" t="s">
        <v>9063</v>
      </c>
      <c r="G564" s="481" t="s">
        <v>8877</v>
      </c>
      <c r="H564" s="481">
        <v>44517</v>
      </c>
      <c r="I564" s="481">
        <v>44517</v>
      </c>
      <c r="J564" s="481"/>
    </row>
    <row r="565" spans="1:10" ht="25.15" customHeight="1" x14ac:dyDescent="0.2">
      <c r="A565" s="481" t="s">
        <v>9064</v>
      </c>
      <c r="B565" s="482" t="s">
        <v>8346</v>
      </c>
      <c r="C565" s="482" t="s">
        <v>8317</v>
      </c>
      <c r="D565" s="483" t="s">
        <v>9065</v>
      </c>
      <c r="E565" s="483">
        <v>30439.5</v>
      </c>
      <c r="F565" s="481" t="s">
        <v>9066</v>
      </c>
      <c r="G565" s="481" t="s">
        <v>8877</v>
      </c>
      <c r="H565" s="481">
        <v>44517</v>
      </c>
      <c r="I565" s="481">
        <v>44517</v>
      </c>
      <c r="J565" s="481"/>
    </row>
    <row r="566" spans="1:10" ht="25.15" customHeight="1" x14ac:dyDescent="0.2">
      <c r="A566" s="481" t="s">
        <v>9067</v>
      </c>
      <c r="B566" s="482" t="s">
        <v>8346</v>
      </c>
      <c r="C566" s="482" t="s">
        <v>8317</v>
      </c>
      <c r="D566" s="483" t="s">
        <v>9068</v>
      </c>
      <c r="E566" s="483">
        <v>29600</v>
      </c>
      <c r="F566" s="481" t="s">
        <v>9069</v>
      </c>
      <c r="G566" s="481" t="s">
        <v>8877</v>
      </c>
      <c r="H566" s="481">
        <v>44518</v>
      </c>
      <c r="I566" s="481">
        <v>44518</v>
      </c>
      <c r="J566" s="481"/>
    </row>
    <row r="567" spans="1:10" ht="25.15" customHeight="1" x14ac:dyDescent="0.2">
      <c r="A567" s="481" t="s">
        <v>9070</v>
      </c>
      <c r="B567" s="482" t="s">
        <v>8346</v>
      </c>
      <c r="C567" s="482" t="s">
        <v>8317</v>
      </c>
      <c r="D567" s="483" t="s">
        <v>9071</v>
      </c>
      <c r="E567" s="483">
        <v>25096</v>
      </c>
      <c r="F567" s="481" t="s">
        <v>9072</v>
      </c>
      <c r="G567" s="481" t="s">
        <v>8877</v>
      </c>
      <c r="H567" s="481">
        <v>44518</v>
      </c>
      <c r="I567" s="481">
        <v>44518</v>
      </c>
      <c r="J567" s="481"/>
    </row>
    <row r="568" spans="1:10" ht="25.15" customHeight="1" x14ac:dyDescent="0.2">
      <c r="A568" s="481" t="s">
        <v>9073</v>
      </c>
      <c r="B568" s="482" t="s">
        <v>8346</v>
      </c>
      <c r="C568" s="482" t="s">
        <v>8317</v>
      </c>
      <c r="D568" s="483" t="s">
        <v>9074</v>
      </c>
      <c r="E568" s="483">
        <v>30396</v>
      </c>
      <c r="F568" s="481" t="s">
        <v>9075</v>
      </c>
      <c r="G568" s="481" t="s">
        <v>8877</v>
      </c>
      <c r="H568" s="481">
        <v>44519</v>
      </c>
      <c r="I568" s="481">
        <v>44519</v>
      </c>
      <c r="J568" s="481"/>
    </row>
    <row r="569" spans="1:10" ht="25.15" customHeight="1" x14ac:dyDescent="0.2">
      <c r="A569" s="481" t="s">
        <v>9076</v>
      </c>
      <c r="B569" s="482" t="s">
        <v>6377</v>
      </c>
      <c r="C569" s="482" t="s">
        <v>8317</v>
      </c>
      <c r="D569" s="483" t="s">
        <v>9077</v>
      </c>
      <c r="E569" s="483">
        <v>51870</v>
      </c>
      <c r="F569" s="481" t="s">
        <v>9042</v>
      </c>
      <c r="G569" s="481" t="s">
        <v>8877</v>
      </c>
      <c r="H569" s="481">
        <v>44523</v>
      </c>
      <c r="I569" s="481">
        <v>44523</v>
      </c>
      <c r="J569" s="481"/>
    </row>
    <row r="570" spans="1:10" ht="25.15" customHeight="1" x14ac:dyDescent="0.2">
      <c r="A570" s="481" t="s">
        <v>9078</v>
      </c>
      <c r="B570" s="482" t="s">
        <v>8346</v>
      </c>
      <c r="C570" s="482" t="s">
        <v>8317</v>
      </c>
      <c r="D570" s="483" t="s">
        <v>9079</v>
      </c>
      <c r="E570" s="483">
        <v>25800</v>
      </c>
      <c r="F570" s="481" t="s">
        <v>9080</v>
      </c>
      <c r="G570" s="481" t="s">
        <v>8877</v>
      </c>
      <c r="H570" s="481">
        <v>44524</v>
      </c>
      <c r="I570" s="481">
        <v>44524</v>
      </c>
      <c r="J570" s="481"/>
    </row>
    <row r="571" spans="1:10" ht="25.15" customHeight="1" x14ac:dyDescent="0.2">
      <c r="A571" s="481" t="s">
        <v>9081</v>
      </c>
      <c r="B571" s="482" t="s">
        <v>8346</v>
      </c>
      <c r="C571" s="482" t="s">
        <v>8317</v>
      </c>
      <c r="D571" s="483" t="s">
        <v>9082</v>
      </c>
      <c r="E571" s="483">
        <v>26650</v>
      </c>
      <c r="F571" s="481" t="s">
        <v>9083</v>
      </c>
      <c r="G571" s="481" t="s">
        <v>8877</v>
      </c>
      <c r="H571" s="481">
        <v>44524</v>
      </c>
      <c r="I571" s="481">
        <v>44524</v>
      </c>
      <c r="J571" s="481"/>
    </row>
    <row r="572" spans="1:10" ht="25.15" customHeight="1" x14ac:dyDescent="0.2">
      <c r="A572" s="481" t="s">
        <v>9084</v>
      </c>
      <c r="B572" s="482" t="s">
        <v>8346</v>
      </c>
      <c r="C572" s="482" t="s">
        <v>8317</v>
      </c>
      <c r="D572" s="483" t="s">
        <v>9085</v>
      </c>
      <c r="E572" s="483">
        <v>21340.799999999999</v>
      </c>
      <c r="F572" s="481" t="s">
        <v>9086</v>
      </c>
      <c r="G572" s="481" t="s">
        <v>8877</v>
      </c>
      <c r="H572" s="481">
        <v>44525</v>
      </c>
      <c r="I572" s="481">
        <v>44525</v>
      </c>
      <c r="J572" s="481"/>
    </row>
    <row r="573" spans="1:10" ht="25.15" customHeight="1" x14ac:dyDescent="0.2">
      <c r="A573" s="481" t="s">
        <v>9087</v>
      </c>
      <c r="B573" s="482" t="s">
        <v>6939</v>
      </c>
      <c r="C573" s="482" t="s">
        <v>8317</v>
      </c>
      <c r="D573" s="483" t="s">
        <v>8939</v>
      </c>
      <c r="E573" s="483">
        <v>46000</v>
      </c>
      <c r="F573" s="481" t="s">
        <v>9022</v>
      </c>
      <c r="G573" s="481" t="s">
        <v>8877</v>
      </c>
      <c r="H573" s="481">
        <v>44526</v>
      </c>
      <c r="I573" s="481">
        <v>44526</v>
      </c>
      <c r="J573" s="481"/>
    </row>
    <row r="574" spans="1:10" ht="25.15" customHeight="1" x14ac:dyDescent="0.2">
      <c r="A574" s="481" t="s">
        <v>9088</v>
      </c>
      <c r="B574" s="482" t="s">
        <v>6939</v>
      </c>
      <c r="C574" s="482" t="s">
        <v>8317</v>
      </c>
      <c r="D574" s="483" t="s">
        <v>8941</v>
      </c>
      <c r="E574" s="483">
        <v>128000</v>
      </c>
      <c r="F574" s="481" t="s">
        <v>9022</v>
      </c>
      <c r="G574" s="481" t="s">
        <v>8877</v>
      </c>
      <c r="H574" s="481">
        <v>44539</v>
      </c>
      <c r="I574" s="481">
        <v>44539</v>
      </c>
      <c r="J574" s="481"/>
    </row>
    <row r="575" spans="1:10" ht="25.15" customHeight="1" x14ac:dyDescent="0.2">
      <c r="A575" s="481" t="s">
        <v>9089</v>
      </c>
      <c r="B575" s="482" t="s">
        <v>6939</v>
      </c>
      <c r="C575" s="482" t="s">
        <v>8317</v>
      </c>
      <c r="D575" s="483" t="s">
        <v>8929</v>
      </c>
      <c r="E575" s="483">
        <v>64000</v>
      </c>
      <c r="F575" s="481" t="s">
        <v>9022</v>
      </c>
      <c r="G575" s="481" t="s">
        <v>8877</v>
      </c>
      <c r="H575" s="481">
        <v>44546</v>
      </c>
      <c r="I575" s="481">
        <v>44546</v>
      </c>
      <c r="J575" s="481"/>
    </row>
    <row r="576" spans="1:10" ht="25.15" customHeight="1" x14ac:dyDescent="0.2">
      <c r="A576" s="481" t="s">
        <v>9090</v>
      </c>
      <c r="B576" s="482" t="s">
        <v>6377</v>
      </c>
      <c r="C576" s="482" t="s">
        <v>8317</v>
      </c>
      <c r="D576" s="483" t="s">
        <v>9091</v>
      </c>
      <c r="E576" s="483">
        <v>140800</v>
      </c>
      <c r="F576" s="481" t="s">
        <v>9092</v>
      </c>
      <c r="G576" s="481" t="s">
        <v>8877</v>
      </c>
      <c r="H576" s="481">
        <v>44551</v>
      </c>
      <c r="I576" s="481">
        <v>44551</v>
      </c>
      <c r="J576" s="481"/>
    </row>
    <row r="577" spans="1:10" ht="25.15" customHeight="1" x14ac:dyDescent="0.2">
      <c r="A577" s="481" t="s">
        <v>9093</v>
      </c>
      <c r="B577" s="482" t="s">
        <v>8346</v>
      </c>
      <c r="C577" s="482" t="s">
        <v>8317</v>
      </c>
      <c r="D577" s="483" t="s">
        <v>9094</v>
      </c>
      <c r="E577" s="483">
        <v>18200</v>
      </c>
      <c r="F577" s="481" t="s">
        <v>9095</v>
      </c>
      <c r="G577" s="481" t="s">
        <v>8877</v>
      </c>
      <c r="H577" s="481">
        <v>44561</v>
      </c>
      <c r="I577" s="481">
        <v>44561</v>
      </c>
      <c r="J577" s="481"/>
    </row>
    <row r="578" spans="1:10" ht="25.15" customHeight="1" x14ac:dyDescent="0.2">
      <c r="A578" s="471" t="s">
        <v>9096</v>
      </c>
      <c r="B578" s="472" t="s">
        <v>9097</v>
      </c>
      <c r="C578" s="472" t="s">
        <v>8317</v>
      </c>
      <c r="D578" s="255">
        <v>1</v>
      </c>
      <c r="E578" s="255">
        <v>31281.9</v>
      </c>
      <c r="F578" s="476" t="s">
        <v>9098</v>
      </c>
      <c r="G578" s="476" t="s">
        <v>8877</v>
      </c>
      <c r="H578" s="476">
        <v>44337</v>
      </c>
      <c r="I578" s="476">
        <v>44358</v>
      </c>
      <c r="J578" s="472"/>
    </row>
    <row r="579" spans="1:10" ht="25.15" customHeight="1" x14ac:dyDescent="0.2">
      <c r="A579" s="471" t="s">
        <v>9099</v>
      </c>
      <c r="B579" s="472" t="s">
        <v>9097</v>
      </c>
      <c r="C579" s="472" t="s">
        <v>8317</v>
      </c>
      <c r="D579" s="255">
        <v>18</v>
      </c>
      <c r="E579" s="255">
        <v>18821</v>
      </c>
      <c r="F579" s="476" t="s">
        <v>9100</v>
      </c>
      <c r="G579" s="476" t="s">
        <v>8877</v>
      </c>
      <c r="H579" s="476">
        <v>44510</v>
      </c>
      <c r="I579" s="476">
        <v>44516</v>
      </c>
      <c r="J579" s="472"/>
    </row>
    <row r="580" spans="1:10" ht="25.15" customHeight="1" x14ac:dyDescent="0.2">
      <c r="A580" s="471" t="s">
        <v>9101</v>
      </c>
      <c r="B580" s="472" t="s">
        <v>9097</v>
      </c>
      <c r="C580" s="472" t="s">
        <v>8317</v>
      </c>
      <c r="D580" s="255">
        <v>28</v>
      </c>
      <c r="E580" s="255">
        <v>35105</v>
      </c>
      <c r="F580" s="476" t="s">
        <v>9102</v>
      </c>
      <c r="G580" s="476" t="s">
        <v>8877</v>
      </c>
      <c r="H580" s="476">
        <v>44526</v>
      </c>
      <c r="I580" s="476">
        <v>44536</v>
      </c>
      <c r="J580" s="472"/>
    </row>
    <row r="581" spans="1:10" ht="25.15" customHeight="1" x14ac:dyDescent="0.2">
      <c r="A581" s="471" t="s">
        <v>9103</v>
      </c>
      <c r="B581" s="472" t="s">
        <v>9097</v>
      </c>
      <c r="C581" s="472" t="s">
        <v>8317</v>
      </c>
      <c r="D581" s="255">
        <v>30</v>
      </c>
      <c r="E581" s="255">
        <v>32000</v>
      </c>
      <c r="F581" s="476" t="s">
        <v>9104</v>
      </c>
      <c r="G581" s="476" t="s">
        <v>8877</v>
      </c>
      <c r="H581" s="476">
        <v>44526</v>
      </c>
      <c r="I581" s="476">
        <v>44558</v>
      </c>
      <c r="J581" s="472"/>
    </row>
    <row r="582" spans="1:10" ht="25.15" customHeight="1" x14ac:dyDescent="0.2">
      <c r="A582" s="471" t="s">
        <v>9105</v>
      </c>
      <c r="B582" s="472" t="s">
        <v>9097</v>
      </c>
      <c r="C582" s="472" t="s">
        <v>8317</v>
      </c>
      <c r="D582" s="255">
        <v>32</v>
      </c>
      <c r="E582" s="255">
        <v>34120</v>
      </c>
      <c r="F582" s="476" t="s">
        <v>9106</v>
      </c>
      <c r="G582" s="476" t="s">
        <v>8877</v>
      </c>
      <c r="H582" s="476">
        <v>44526</v>
      </c>
      <c r="I582" s="476">
        <v>44537</v>
      </c>
      <c r="J582" s="472"/>
    </row>
    <row r="583" spans="1:10" ht="25.15" customHeight="1" x14ac:dyDescent="0.2">
      <c r="A583" s="471" t="s">
        <v>9107</v>
      </c>
      <c r="B583" s="472" t="s">
        <v>9097</v>
      </c>
      <c r="C583" s="472" t="s">
        <v>8317</v>
      </c>
      <c r="D583" s="255">
        <v>37</v>
      </c>
      <c r="E583" s="255">
        <v>24006.3</v>
      </c>
      <c r="F583" s="476" t="s">
        <v>9108</v>
      </c>
      <c r="G583" s="476" t="s">
        <v>8877</v>
      </c>
      <c r="H583" s="476">
        <v>44536</v>
      </c>
      <c r="I583" s="476">
        <v>44537</v>
      </c>
      <c r="J583" s="472"/>
    </row>
    <row r="584" spans="1:10" ht="25.15" customHeight="1" x14ac:dyDescent="0.2">
      <c r="A584" s="471" t="s">
        <v>9109</v>
      </c>
      <c r="B584" s="472" t="s">
        <v>9097</v>
      </c>
      <c r="C584" s="472" t="s">
        <v>8317</v>
      </c>
      <c r="D584" s="255">
        <v>38</v>
      </c>
      <c r="E584" s="255">
        <v>23157.74</v>
      </c>
      <c r="F584" s="476" t="s">
        <v>9110</v>
      </c>
      <c r="G584" s="476" t="s">
        <v>8877</v>
      </c>
      <c r="H584" s="476">
        <v>44536</v>
      </c>
      <c r="I584" s="476">
        <v>44539</v>
      </c>
      <c r="J584" s="472"/>
    </row>
    <row r="585" spans="1:10" ht="25.15" customHeight="1" x14ac:dyDescent="0.2">
      <c r="A585" s="471" t="s">
        <v>9111</v>
      </c>
      <c r="B585" s="472" t="s">
        <v>9097</v>
      </c>
      <c r="C585" s="472" t="s">
        <v>8317</v>
      </c>
      <c r="D585" s="255">
        <v>39</v>
      </c>
      <c r="E585" s="255">
        <v>36544.47</v>
      </c>
      <c r="F585" s="476" t="s">
        <v>9112</v>
      </c>
      <c r="G585" s="476" t="s">
        <v>8877</v>
      </c>
      <c r="H585" s="476">
        <v>44539</v>
      </c>
      <c r="I585" s="476">
        <v>44547</v>
      </c>
      <c r="J585" s="472"/>
    </row>
    <row r="586" spans="1:10" ht="25.15" customHeight="1" x14ac:dyDescent="0.2">
      <c r="A586" s="471" t="s">
        <v>9113</v>
      </c>
      <c r="B586" s="472" t="s">
        <v>9097</v>
      </c>
      <c r="C586" s="472" t="s">
        <v>8317</v>
      </c>
      <c r="D586" s="255">
        <v>43</v>
      </c>
      <c r="E586" s="255">
        <v>28512</v>
      </c>
      <c r="F586" s="476" t="s">
        <v>9114</v>
      </c>
      <c r="G586" s="476" t="s">
        <v>8877</v>
      </c>
      <c r="H586" s="476">
        <v>44546</v>
      </c>
      <c r="I586" s="476">
        <v>44553</v>
      </c>
      <c r="J586" s="472"/>
    </row>
    <row r="587" spans="1:10" ht="25.15" customHeight="1" x14ac:dyDescent="0.2">
      <c r="A587" s="471" t="s">
        <v>9115</v>
      </c>
      <c r="B587" s="472" t="s">
        <v>9097</v>
      </c>
      <c r="C587" s="472" t="s">
        <v>8317</v>
      </c>
      <c r="D587" s="255">
        <v>48</v>
      </c>
      <c r="E587" s="255">
        <v>19360</v>
      </c>
      <c r="F587" s="476" t="s">
        <v>9116</v>
      </c>
      <c r="G587" s="476" t="s">
        <v>8877</v>
      </c>
      <c r="H587" s="476">
        <v>44553</v>
      </c>
      <c r="I587" s="476">
        <v>44559</v>
      </c>
      <c r="J587" s="472"/>
    </row>
    <row r="588" spans="1:10" ht="25.15" customHeight="1" x14ac:dyDescent="0.2">
      <c r="A588" s="471" t="s">
        <v>9117</v>
      </c>
      <c r="B588" s="472" t="s">
        <v>9097</v>
      </c>
      <c r="C588" s="472" t="s">
        <v>8317</v>
      </c>
      <c r="D588" s="255">
        <v>50</v>
      </c>
      <c r="E588" s="255">
        <v>33216</v>
      </c>
      <c r="F588" s="476" t="s">
        <v>9118</v>
      </c>
      <c r="G588" s="476" t="s">
        <v>8877</v>
      </c>
      <c r="H588" s="476">
        <v>44553</v>
      </c>
      <c r="I588" s="476">
        <v>44560</v>
      </c>
      <c r="J588" s="472"/>
    </row>
    <row r="589" spans="1:10" ht="25.15" customHeight="1" x14ac:dyDescent="0.2">
      <c r="A589" s="471" t="s">
        <v>9119</v>
      </c>
      <c r="B589" s="472" t="s">
        <v>9097</v>
      </c>
      <c r="C589" s="472" t="s">
        <v>8317</v>
      </c>
      <c r="D589" s="255">
        <v>54</v>
      </c>
      <c r="E589" s="255">
        <v>33364.6</v>
      </c>
      <c r="F589" s="476" t="s">
        <v>9120</v>
      </c>
      <c r="G589" s="476" t="s">
        <v>8877</v>
      </c>
      <c r="H589" s="476">
        <v>44559</v>
      </c>
      <c r="I589" s="476">
        <v>44560</v>
      </c>
      <c r="J589" s="472"/>
    </row>
    <row r="590" spans="1:10" ht="25.15" customHeight="1" x14ac:dyDescent="0.2">
      <c r="A590" s="471" t="s">
        <v>9121</v>
      </c>
      <c r="B590" s="472" t="s">
        <v>9097</v>
      </c>
      <c r="C590" s="472" t="s">
        <v>8317</v>
      </c>
      <c r="D590" s="255">
        <v>132</v>
      </c>
      <c r="E590" s="255">
        <v>33600</v>
      </c>
      <c r="F590" s="476" t="s">
        <v>9122</v>
      </c>
      <c r="G590" s="476" t="s">
        <v>8877</v>
      </c>
      <c r="H590" s="476">
        <v>44489</v>
      </c>
      <c r="I590" s="476">
        <v>44558</v>
      </c>
      <c r="J590" s="472"/>
    </row>
    <row r="591" spans="1:10" ht="25.15" customHeight="1" x14ac:dyDescent="0.2">
      <c r="A591" s="471" t="s">
        <v>9123</v>
      </c>
      <c r="B591" s="472" t="s">
        <v>9097</v>
      </c>
      <c r="C591" s="472" t="s">
        <v>8317</v>
      </c>
      <c r="D591" s="255">
        <v>185</v>
      </c>
      <c r="E591" s="255">
        <v>25560</v>
      </c>
      <c r="F591" s="476" t="s">
        <v>9124</v>
      </c>
      <c r="G591" s="476" t="s">
        <v>8877</v>
      </c>
      <c r="H591" s="476">
        <v>44543</v>
      </c>
      <c r="I591" s="476">
        <v>44558</v>
      </c>
      <c r="J591" s="472"/>
    </row>
    <row r="592" spans="1:10" ht="25.15" customHeight="1" x14ac:dyDescent="0.2">
      <c r="A592" s="471" t="s">
        <v>9125</v>
      </c>
      <c r="B592" s="472" t="s">
        <v>7558</v>
      </c>
      <c r="C592" s="472"/>
      <c r="D592" s="255">
        <v>139</v>
      </c>
      <c r="E592" s="255">
        <v>30300</v>
      </c>
      <c r="F592" s="476" t="s">
        <v>9126</v>
      </c>
      <c r="G592" s="476" t="s">
        <v>9127</v>
      </c>
      <c r="H592" s="476">
        <v>44252</v>
      </c>
      <c r="I592" s="476" t="s">
        <v>9128</v>
      </c>
      <c r="J592" s="472"/>
    </row>
    <row r="593" spans="1:10" ht="25.15" customHeight="1" x14ac:dyDescent="0.2">
      <c r="A593" s="471" t="s">
        <v>9129</v>
      </c>
      <c r="B593" s="472" t="s">
        <v>7558</v>
      </c>
      <c r="C593" s="472"/>
      <c r="D593" s="255">
        <v>140</v>
      </c>
      <c r="E593" s="255">
        <v>30019</v>
      </c>
      <c r="F593" s="476" t="s">
        <v>9126</v>
      </c>
      <c r="G593" s="476" t="s">
        <v>9127</v>
      </c>
      <c r="H593" s="476">
        <v>44252</v>
      </c>
      <c r="I593" s="476" t="s">
        <v>9128</v>
      </c>
      <c r="J593" s="472"/>
    </row>
    <row r="594" spans="1:10" ht="25.15" customHeight="1" x14ac:dyDescent="0.2">
      <c r="A594" s="471" t="s">
        <v>9130</v>
      </c>
      <c r="B594" s="472" t="s">
        <v>7488</v>
      </c>
      <c r="C594" s="472"/>
      <c r="D594" s="255">
        <v>141</v>
      </c>
      <c r="E594" s="255">
        <v>58493.1</v>
      </c>
      <c r="F594" s="476" t="s">
        <v>9131</v>
      </c>
      <c r="G594" s="476" t="s">
        <v>9127</v>
      </c>
      <c r="H594" s="476">
        <v>44253</v>
      </c>
      <c r="I594" s="476" t="s">
        <v>9128</v>
      </c>
      <c r="J594" s="472"/>
    </row>
    <row r="595" spans="1:10" ht="25.15" customHeight="1" x14ac:dyDescent="0.2">
      <c r="A595" s="471" t="s">
        <v>9132</v>
      </c>
      <c r="B595" s="472" t="s">
        <v>7558</v>
      </c>
      <c r="C595" s="472"/>
      <c r="D595" s="255">
        <v>315</v>
      </c>
      <c r="E595" s="255">
        <v>24240</v>
      </c>
      <c r="F595" s="476" t="s">
        <v>9126</v>
      </c>
      <c r="G595" s="476" t="s">
        <v>9127</v>
      </c>
      <c r="H595" s="476">
        <v>44302</v>
      </c>
      <c r="I595" s="476" t="s">
        <v>9128</v>
      </c>
      <c r="J595" s="472"/>
    </row>
    <row r="596" spans="1:10" ht="25.15" customHeight="1" x14ac:dyDescent="0.2">
      <c r="A596" s="471" t="s">
        <v>9132</v>
      </c>
      <c r="B596" s="472" t="s">
        <v>7558</v>
      </c>
      <c r="C596" s="472"/>
      <c r="D596" s="255">
        <v>316</v>
      </c>
      <c r="E596" s="255">
        <v>24240</v>
      </c>
      <c r="F596" s="476" t="s">
        <v>9126</v>
      </c>
      <c r="G596" s="476" t="s">
        <v>9127</v>
      </c>
      <c r="H596" s="476">
        <v>44302</v>
      </c>
      <c r="I596" s="476" t="s">
        <v>9128</v>
      </c>
      <c r="J596" s="472"/>
    </row>
    <row r="597" spans="1:10" ht="25.15" customHeight="1" x14ac:dyDescent="0.2">
      <c r="A597" s="471" t="s">
        <v>9133</v>
      </c>
      <c r="B597" s="472" t="s">
        <v>7558</v>
      </c>
      <c r="C597" s="472"/>
      <c r="D597" s="255">
        <v>553</v>
      </c>
      <c r="E597" s="255">
        <v>24240</v>
      </c>
      <c r="F597" s="476" t="s">
        <v>9126</v>
      </c>
      <c r="G597" s="476" t="s">
        <v>9127</v>
      </c>
      <c r="H597" s="476">
        <v>44397</v>
      </c>
      <c r="I597" s="476" t="s">
        <v>9128</v>
      </c>
      <c r="J597" s="472"/>
    </row>
    <row r="598" spans="1:10" ht="25.15" customHeight="1" x14ac:dyDescent="0.2">
      <c r="A598" s="471" t="s">
        <v>9134</v>
      </c>
      <c r="B598" s="472" t="s">
        <v>8610</v>
      </c>
      <c r="C598" s="472"/>
      <c r="D598" s="255">
        <v>607</v>
      </c>
      <c r="E598" s="255">
        <v>38050</v>
      </c>
      <c r="F598" s="476" t="s">
        <v>9135</v>
      </c>
      <c r="G598" s="476" t="s">
        <v>9127</v>
      </c>
      <c r="H598" s="476">
        <v>44419</v>
      </c>
      <c r="I598" s="476" t="s">
        <v>9128</v>
      </c>
      <c r="J598" s="472"/>
    </row>
    <row r="599" spans="1:10" ht="25.15" customHeight="1" x14ac:dyDescent="0.2">
      <c r="A599" s="471" t="s">
        <v>9136</v>
      </c>
      <c r="B599" s="472" t="s">
        <v>7453</v>
      </c>
      <c r="C599" s="472"/>
      <c r="D599" s="255">
        <v>882</v>
      </c>
      <c r="E599" s="255">
        <v>27282.5</v>
      </c>
      <c r="F599" s="476" t="s">
        <v>9137</v>
      </c>
      <c r="G599" s="476" t="s">
        <v>9127</v>
      </c>
      <c r="H599" s="476">
        <v>44551</v>
      </c>
      <c r="I599" s="476" t="s">
        <v>9128</v>
      </c>
      <c r="J599" s="472"/>
    </row>
    <row r="600" spans="1:10" ht="25.15" customHeight="1" x14ac:dyDescent="0.2">
      <c r="A600" s="471" t="s">
        <v>9138</v>
      </c>
      <c r="B600" s="472" t="s">
        <v>7453</v>
      </c>
      <c r="C600" s="472"/>
      <c r="D600" s="255">
        <v>17</v>
      </c>
      <c r="E600" s="255">
        <v>72570</v>
      </c>
      <c r="F600" s="476" t="s">
        <v>9139</v>
      </c>
      <c r="G600" s="476" t="s">
        <v>9127</v>
      </c>
      <c r="H600" s="476">
        <v>44232</v>
      </c>
      <c r="I600" s="476" t="s">
        <v>9128</v>
      </c>
      <c r="J600" s="472"/>
    </row>
    <row r="601" spans="1:10" ht="25.15" customHeight="1" x14ac:dyDescent="0.2">
      <c r="A601" s="471" t="s">
        <v>9140</v>
      </c>
      <c r="B601" s="472" t="s">
        <v>7488</v>
      </c>
      <c r="C601" s="472"/>
      <c r="D601" s="255">
        <v>471</v>
      </c>
      <c r="E601" s="255">
        <v>36993</v>
      </c>
      <c r="F601" s="476" t="s">
        <v>9141</v>
      </c>
      <c r="G601" s="476" t="s">
        <v>9127</v>
      </c>
      <c r="H601" s="476">
        <v>44370</v>
      </c>
      <c r="I601" s="476" t="s">
        <v>9128</v>
      </c>
      <c r="J601" s="472"/>
    </row>
    <row r="602" spans="1:10" ht="25.15" customHeight="1" x14ac:dyDescent="0.2">
      <c r="A602" s="471" t="s">
        <v>9142</v>
      </c>
      <c r="B602" s="472" t="s">
        <v>7453</v>
      </c>
      <c r="C602" s="472"/>
      <c r="D602" s="255">
        <v>429</v>
      </c>
      <c r="E602" s="255">
        <v>25143</v>
      </c>
      <c r="F602" s="476" t="s">
        <v>9143</v>
      </c>
      <c r="G602" s="476" t="s">
        <v>9127</v>
      </c>
      <c r="H602" s="476">
        <v>44355</v>
      </c>
      <c r="I602" s="476" t="s">
        <v>9128</v>
      </c>
      <c r="J602" s="472"/>
    </row>
    <row r="603" spans="1:10" ht="25.15" customHeight="1" x14ac:dyDescent="0.2">
      <c r="A603" s="471" t="s">
        <v>9144</v>
      </c>
      <c r="B603" s="472" t="s">
        <v>7453</v>
      </c>
      <c r="C603" s="472"/>
      <c r="D603" s="255">
        <v>706</v>
      </c>
      <c r="E603" s="255">
        <v>26994</v>
      </c>
      <c r="F603" s="476" t="s">
        <v>9145</v>
      </c>
      <c r="G603" s="476" t="s">
        <v>9127</v>
      </c>
      <c r="H603" s="476">
        <v>44470</v>
      </c>
      <c r="I603" s="476" t="s">
        <v>9128</v>
      </c>
      <c r="J603" s="472"/>
    </row>
    <row r="604" spans="1:10" ht="25.15" customHeight="1" x14ac:dyDescent="0.2">
      <c r="A604" s="471" t="s">
        <v>9146</v>
      </c>
      <c r="B604" s="472" t="s">
        <v>7453</v>
      </c>
      <c r="C604" s="472"/>
      <c r="D604" s="255">
        <v>28</v>
      </c>
      <c r="E604" s="255">
        <v>18850</v>
      </c>
      <c r="F604" s="476" t="s">
        <v>9141</v>
      </c>
      <c r="G604" s="476" t="s">
        <v>9127</v>
      </c>
      <c r="H604" s="476">
        <v>44232</v>
      </c>
      <c r="I604" s="476" t="s">
        <v>9128</v>
      </c>
      <c r="J604" s="472"/>
    </row>
    <row r="605" spans="1:10" ht="25.15" customHeight="1" x14ac:dyDescent="0.2">
      <c r="A605" s="471" t="s">
        <v>9146</v>
      </c>
      <c r="B605" s="472" t="s">
        <v>7453</v>
      </c>
      <c r="C605" s="472"/>
      <c r="D605" s="255">
        <v>55</v>
      </c>
      <c r="E605" s="255">
        <v>27000</v>
      </c>
      <c r="F605" s="476" t="s">
        <v>9147</v>
      </c>
      <c r="G605" s="476" t="s">
        <v>9127</v>
      </c>
      <c r="H605" s="476">
        <v>44237</v>
      </c>
      <c r="I605" s="476" t="s">
        <v>9128</v>
      </c>
      <c r="J605" s="472"/>
    </row>
    <row r="606" spans="1:10" ht="25.15" customHeight="1" x14ac:dyDescent="0.2">
      <c r="A606" s="471" t="s">
        <v>9148</v>
      </c>
      <c r="B606" s="472" t="s">
        <v>7488</v>
      </c>
      <c r="C606" s="472"/>
      <c r="D606" s="255">
        <v>56</v>
      </c>
      <c r="E606" s="255">
        <v>64770</v>
      </c>
      <c r="F606" s="476" t="s">
        <v>9141</v>
      </c>
      <c r="G606" s="476" t="s">
        <v>9127</v>
      </c>
      <c r="H606" s="476">
        <v>44237</v>
      </c>
      <c r="I606" s="476" t="s">
        <v>9128</v>
      </c>
      <c r="J606" s="472"/>
    </row>
    <row r="607" spans="1:10" ht="25.15" customHeight="1" x14ac:dyDescent="0.2">
      <c r="A607" s="471" t="s">
        <v>9148</v>
      </c>
      <c r="B607" s="472" t="s">
        <v>7488</v>
      </c>
      <c r="C607" s="472"/>
      <c r="D607" s="255">
        <v>110</v>
      </c>
      <c r="E607" s="255">
        <v>90570</v>
      </c>
      <c r="F607" s="476" t="s">
        <v>9141</v>
      </c>
      <c r="G607" s="476" t="s">
        <v>9127</v>
      </c>
      <c r="H607" s="476">
        <v>44250</v>
      </c>
      <c r="I607" s="476" t="s">
        <v>9128</v>
      </c>
      <c r="J607" s="472"/>
    </row>
    <row r="608" spans="1:10" ht="25.15" customHeight="1" x14ac:dyDescent="0.2">
      <c r="A608" s="471" t="s">
        <v>9148</v>
      </c>
      <c r="B608" s="472" t="s">
        <v>7488</v>
      </c>
      <c r="C608" s="472"/>
      <c r="D608" s="255">
        <v>111</v>
      </c>
      <c r="E608" s="255">
        <v>41600</v>
      </c>
      <c r="F608" s="476" t="s">
        <v>9141</v>
      </c>
      <c r="G608" s="476" t="s">
        <v>9127</v>
      </c>
      <c r="H608" s="476">
        <v>44250</v>
      </c>
      <c r="I608" s="476" t="s">
        <v>9128</v>
      </c>
      <c r="J608" s="472"/>
    </row>
    <row r="609" spans="1:10" ht="25.15" customHeight="1" x14ac:dyDescent="0.2">
      <c r="A609" s="471" t="s">
        <v>9146</v>
      </c>
      <c r="B609" s="472" t="s">
        <v>7453</v>
      </c>
      <c r="C609" s="472"/>
      <c r="D609" s="255">
        <v>115</v>
      </c>
      <c r="E609" s="255">
        <v>18300</v>
      </c>
      <c r="F609" s="476" t="s">
        <v>9141</v>
      </c>
      <c r="G609" s="476" t="s">
        <v>9127</v>
      </c>
      <c r="H609" s="476">
        <v>44250</v>
      </c>
      <c r="I609" s="476" t="s">
        <v>9128</v>
      </c>
      <c r="J609" s="472"/>
    </row>
    <row r="610" spans="1:10" ht="25.15" customHeight="1" x14ac:dyDescent="0.2">
      <c r="A610" s="471" t="s">
        <v>9148</v>
      </c>
      <c r="B610" s="472" t="s">
        <v>7453</v>
      </c>
      <c r="C610" s="472"/>
      <c r="D610" s="255">
        <v>118</v>
      </c>
      <c r="E610" s="255">
        <v>20187</v>
      </c>
      <c r="F610" s="476" t="s">
        <v>9149</v>
      </c>
      <c r="G610" s="476" t="s">
        <v>9127</v>
      </c>
      <c r="H610" s="476">
        <v>44251</v>
      </c>
      <c r="I610" s="476" t="s">
        <v>9128</v>
      </c>
      <c r="J610" s="472"/>
    </row>
    <row r="611" spans="1:10" ht="25.15" customHeight="1" x14ac:dyDescent="0.2">
      <c r="A611" s="471" t="s">
        <v>9148</v>
      </c>
      <c r="B611" s="472" t="s">
        <v>7453</v>
      </c>
      <c r="C611" s="472"/>
      <c r="D611" s="255">
        <v>192</v>
      </c>
      <c r="E611" s="255">
        <v>18000</v>
      </c>
      <c r="F611" s="476" t="s">
        <v>9147</v>
      </c>
      <c r="G611" s="476" t="s">
        <v>9127</v>
      </c>
      <c r="H611" s="476">
        <v>44260</v>
      </c>
      <c r="I611" s="476" t="s">
        <v>9128</v>
      </c>
      <c r="J611" s="472"/>
    </row>
    <row r="612" spans="1:10" ht="25.15" customHeight="1" x14ac:dyDescent="0.2">
      <c r="A612" s="471" t="s">
        <v>9148</v>
      </c>
      <c r="B612" s="472" t="s">
        <v>7488</v>
      </c>
      <c r="C612" s="472"/>
      <c r="D612" s="255">
        <v>209</v>
      </c>
      <c r="E612" s="255">
        <v>60900</v>
      </c>
      <c r="F612" s="476" t="s">
        <v>9141</v>
      </c>
      <c r="G612" s="476" t="s">
        <v>9127</v>
      </c>
      <c r="H612" s="476">
        <v>44263</v>
      </c>
      <c r="I612" s="476" t="s">
        <v>9128</v>
      </c>
      <c r="J612" s="472"/>
    </row>
    <row r="613" spans="1:10" ht="25.15" customHeight="1" x14ac:dyDescent="0.2">
      <c r="A613" s="471" t="s">
        <v>9146</v>
      </c>
      <c r="B613" s="472" t="s">
        <v>7488</v>
      </c>
      <c r="C613" s="472"/>
      <c r="D613" s="255">
        <v>258</v>
      </c>
      <c r="E613" s="255">
        <v>50174</v>
      </c>
      <c r="F613" s="476" t="s">
        <v>9141</v>
      </c>
      <c r="G613" s="476" t="s">
        <v>9127</v>
      </c>
      <c r="H613" s="476">
        <v>44277</v>
      </c>
      <c r="I613" s="476" t="s">
        <v>9128</v>
      </c>
      <c r="J613" s="472"/>
    </row>
    <row r="614" spans="1:10" ht="25.15" customHeight="1" x14ac:dyDescent="0.2">
      <c r="A614" s="471" t="s">
        <v>9150</v>
      </c>
      <c r="B614" s="472" t="s">
        <v>7453</v>
      </c>
      <c r="C614" s="472"/>
      <c r="D614" s="255">
        <v>359</v>
      </c>
      <c r="E614" s="255">
        <v>18000</v>
      </c>
      <c r="F614" s="476" t="s">
        <v>9147</v>
      </c>
      <c r="G614" s="476" t="s">
        <v>9127</v>
      </c>
      <c r="H614" s="476">
        <v>44329</v>
      </c>
      <c r="I614" s="476" t="s">
        <v>9128</v>
      </c>
      <c r="J614" s="472"/>
    </row>
    <row r="615" spans="1:10" ht="25.15" customHeight="1" x14ac:dyDescent="0.2">
      <c r="A615" s="471" t="s">
        <v>9146</v>
      </c>
      <c r="B615" s="472" t="s">
        <v>7453</v>
      </c>
      <c r="C615" s="472"/>
      <c r="D615" s="255">
        <v>419</v>
      </c>
      <c r="E615" s="255">
        <v>18000</v>
      </c>
      <c r="F615" s="476" t="s">
        <v>9147</v>
      </c>
      <c r="G615" s="476" t="s">
        <v>9127</v>
      </c>
      <c r="H615" s="476">
        <v>44342</v>
      </c>
      <c r="I615" s="476" t="s">
        <v>9128</v>
      </c>
      <c r="J615" s="472"/>
    </row>
    <row r="616" spans="1:10" ht="25.15" customHeight="1" x14ac:dyDescent="0.2">
      <c r="A616" s="471" t="s">
        <v>9151</v>
      </c>
      <c r="B616" s="472" t="s">
        <v>7453</v>
      </c>
      <c r="C616" s="472"/>
      <c r="D616" s="255">
        <v>488</v>
      </c>
      <c r="E616" s="255">
        <v>20250</v>
      </c>
      <c r="F616" s="476" t="s">
        <v>9152</v>
      </c>
      <c r="G616" s="476" t="s">
        <v>9127</v>
      </c>
      <c r="H616" s="476">
        <v>44382</v>
      </c>
      <c r="I616" s="476" t="s">
        <v>9128</v>
      </c>
      <c r="J616" s="472"/>
    </row>
    <row r="617" spans="1:10" ht="25.15" customHeight="1" x14ac:dyDescent="0.2">
      <c r="A617" s="471" t="s">
        <v>9153</v>
      </c>
      <c r="B617" s="472" t="s">
        <v>7453</v>
      </c>
      <c r="C617" s="472"/>
      <c r="D617" s="255">
        <v>577</v>
      </c>
      <c r="E617" s="255">
        <v>18000</v>
      </c>
      <c r="F617" s="476" t="s">
        <v>9147</v>
      </c>
      <c r="G617" s="476" t="s">
        <v>9127</v>
      </c>
      <c r="H617" s="476">
        <v>44407</v>
      </c>
      <c r="I617" s="476" t="s">
        <v>9128</v>
      </c>
      <c r="J617" s="472"/>
    </row>
    <row r="618" spans="1:10" ht="25.15" customHeight="1" x14ac:dyDescent="0.2">
      <c r="A618" s="471" t="s">
        <v>9154</v>
      </c>
      <c r="B618" s="472" t="s">
        <v>7453</v>
      </c>
      <c r="C618" s="472"/>
      <c r="D618" s="255">
        <v>582</v>
      </c>
      <c r="E618" s="255">
        <v>30265</v>
      </c>
      <c r="F618" s="476" t="s">
        <v>9147</v>
      </c>
      <c r="G618" s="476" t="s">
        <v>9127</v>
      </c>
      <c r="H618" s="476">
        <v>44411</v>
      </c>
      <c r="I618" s="476" t="s">
        <v>9128</v>
      </c>
      <c r="J618" s="472"/>
    </row>
    <row r="619" spans="1:10" ht="25.15" customHeight="1" x14ac:dyDescent="0.2">
      <c r="A619" s="471" t="s">
        <v>9155</v>
      </c>
      <c r="B619" s="472" t="s">
        <v>7453</v>
      </c>
      <c r="C619" s="472"/>
      <c r="D619" s="255">
        <v>585</v>
      </c>
      <c r="E619" s="255">
        <v>18000</v>
      </c>
      <c r="F619" s="476" t="s">
        <v>9147</v>
      </c>
      <c r="G619" s="476" t="s">
        <v>9127</v>
      </c>
      <c r="H619" s="476">
        <v>44411</v>
      </c>
      <c r="I619" s="476" t="s">
        <v>9128</v>
      </c>
      <c r="J619" s="472"/>
    </row>
    <row r="620" spans="1:10" ht="25.15" customHeight="1" x14ac:dyDescent="0.2">
      <c r="A620" s="471" t="s">
        <v>9156</v>
      </c>
      <c r="B620" s="472" t="s">
        <v>8610</v>
      </c>
      <c r="C620" s="472"/>
      <c r="D620" s="255">
        <v>586</v>
      </c>
      <c r="E620" s="255">
        <v>40500</v>
      </c>
      <c r="F620" s="476" t="s">
        <v>9141</v>
      </c>
      <c r="G620" s="476" t="s">
        <v>9127</v>
      </c>
      <c r="H620" s="476">
        <v>44411</v>
      </c>
      <c r="I620" s="476" t="s">
        <v>9128</v>
      </c>
      <c r="J620" s="472"/>
    </row>
    <row r="621" spans="1:10" ht="25.15" customHeight="1" x14ac:dyDescent="0.2">
      <c r="A621" s="471" t="s">
        <v>9155</v>
      </c>
      <c r="B621" s="472" t="s">
        <v>7453</v>
      </c>
      <c r="C621" s="472"/>
      <c r="D621" s="255">
        <v>811</v>
      </c>
      <c r="E621" s="255">
        <v>18000</v>
      </c>
      <c r="F621" s="476" t="s">
        <v>9147</v>
      </c>
      <c r="G621" s="476" t="s">
        <v>9127</v>
      </c>
      <c r="H621" s="476">
        <v>44516</v>
      </c>
      <c r="I621" s="476" t="s">
        <v>9128</v>
      </c>
      <c r="J621" s="472"/>
    </row>
    <row r="622" spans="1:10" ht="25.15" customHeight="1" x14ac:dyDescent="0.2">
      <c r="A622" s="471" t="s">
        <v>9157</v>
      </c>
      <c r="B622" s="472" t="s">
        <v>7453</v>
      </c>
      <c r="C622" s="472"/>
      <c r="D622" s="255">
        <v>831</v>
      </c>
      <c r="E622" s="255">
        <v>18730</v>
      </c>
      <c r="F622" s="476" t="s">
        <v>9147</v>
      </c>
      <c r="G622" s="476" t="s">
        <v>9127</v>
      </c>
      <c r="H622" s="476">
        <v>44530</v>
      </c>
      <c r="I622" s="476" t="s">
        <v>9128</v>
      </c>
      <c r="J622" s="472"/>
    </row>
    <row r="623" spans="1:10" ht="25.15" customHeight="1" x14ac:dyDescent="0.2">
      <c r="A623" s="471" t="s">
        <v>9158</v>
      </c>
      <c r="B623" s="472" t="s">
        <v>7488</v>
      </c>
      <c r="C623" s="472"/>
      <c r="D623" s="255">
        <v>277</v>
      </c>
      <c r="E623" s="255">
        <v>67190</v>
      </c>
      <c r="F623" s="476" t="s">
        <v>9147</v>
      </c>
      <c r="G623" s="476" t="s">
        <v>9127</v>
      </c>
      <c r="H623" s="476">
        <v>44281</v>
      </c>
      <c r="I623" s="476" t="s">
        <v>9128</v>
      </c>
      <c r="J623" s="472"/>
    </row>
    <row r="624" spans="1:10" ht="25.15" customHeight="1" x14ac:dyDescent="0.2">
      <c r="A624" s="471" t="s">
        <v>9159</v>
      </c>
      <c r="B624" s="472" t="s">
        <v>7488</v>
      </c>
      <c r="C624" s="472"/>
      <c r="D624" s="255">
        <v>514</v>
      </c>
      <c r="E624" s="255">
        <v>36360</v>
      </c>
      <c r="F624" s="476" t="s">
        <v>9147</v>
      </c>
      <c r="G624" s="476" t="s">
        <v>9127</v>
      </c>
      <c r="H624" s="476">
        <v>44386</v>
      </c>
      <c r="I624" s="476" t="s">
        <v>9128</v>
      </c>
      <c r="J624" s="472"/>
    </row>
    <row r="625" spans="1:10" ht="25.15" customHeight="1" x14ac:dyDescent="0.2">
      <c r="A625" s="471" t="s">
        <v>9160</v>
      </c>
      <c r="B625" s="472" t="s">
        <v>7488</v>
      </c>
      <c r="C625" s="472"/>
      <c r="D625" s="255">
        <v>515</v>
      </c>
      <c r="E625" s="255">
        <v>63385.5</v>
      </c>
      <c r="F625" s="476" t="s">
        <v>9147</v>
      </c>
      <c r="G625" s="476" t="s">
        <v>9127</v>
      </c>
      <c r="H625" s="476">
        <v>44386</v>
      </c>
      <c r="I625" s="476" t="s">
        <v>9128</v>
      </c>
      <c r="J625" s="472"/>
    </row>
    <row r="626" spans="1:10" ht="25.15" customHeight="1" x14ac:dyDescent="0.2">
      <c r="A626" s="471" t="s">
        <v>9161</v>
      </c>
      <c r="B626" s="472" t="s">
        <v>7453</v>
      </c>
      <c r="C626" s="472"/>
      <c r="D626" s="255">
        <v>834</v>
      </c>
      <c r="E626" s="255">
        <v>34716.5</v>
      </c>
      <c r="F626" s="476" t="s">
        <v>9147</v>
      </c>
      <c r="G626" s="476" t="s">
        <v>9127</v>
      </c>
      <c r="H626" s="476">
        <v>44530</v>
      </c>
      <c r="I626" s="476" t="s">
        <v>9128</v>
      </c>
      <c r="J626" s="472"/>
    </row>
    <row r="627" spans="1:10" ht="25.15" customHeight="1" x14ac:dyDescent="0.2">
      <c r="A627" s="471" t="s">
        <v>9162</v>
      </c>
      <c r="B627" s="472" t="s">
        <v>7488</v>
      </c>
      <c r="C627" s="472"/>
      <c r="D627" s="255">
        <v>18</v>
      </c>
      <c r="E627" s="255">
        <v>72750</v>
      </c>
      <c r="F627" s="476" t="s">
        <v>9163</v>
      </c>
      <c r="G627" s="476" t="s">
        <v>9127</v>
      </c>
      <c r="H627" s="476">
        <v>44232</v>
      </c>
      <c r="I627" s="476" t="s">
        <v>9128</v>
      </c>
      <c r="J627" s="472"/>
    </row>
    <row r="628" spans="1:10" ht="25.15" customHeight="1" x14ac:dyDescent="0.2">
      <c r="A628" s="471" t="s">
        <v>9164</v>
      </c>
      <c r="B628" s="472" t="s">
        <v>7453</v>
      </c>
      <c r="C628" s="472"/>
      <c r="D628" s="255">
        <v>22</v>
      </c>
      <c r="E628" s="255">
        <v>18990</v>
      </c>
      <c r="F628" s="476" t="s">
        <v>9165</v>
      </c>
      <c r="G628" s="476" t="s">
        <v>9127</v>
      </c>
      <c r="H628" s="476">
        <v>44232</v>
      </c>
      <c r="I628" s="476" t="s">
        <v>9128</v>
      </c>
      <c r="J628" s="472"/>
    </row>
    <row r="629" spans="1:10" ht="25.15" customHeight="1" x14ac:dyDescent="0.2">
      <c r="A629" s="471" t="s">
        <v>9162</v>
      </c>
      <c r="B629" s="472" t="s">
        <v>7488</v>
      </c>
      <c r="C629" s="472"/>
      <c r="D629" s="255">
        <v>41</v>
      </c>
      <c r="E629" s="255">
        <v>36210</v>
      </c>
      <c r="F629" s="476" t="s">
        <v>9166</v>
      </c>
      <c r="G629" s="476" t="s">
        <v>9127</v>
      </c>
      <c r="H629" s="476">
        <v>44236</v>
      </c>
      <c r="I629" s="476" t="s">
        <v>9128</v>
      </c>
      <c r="J629" s="472"/>
    </row>
    <row r="630" spans="1:10" ht="25.15" customHeight="1" x14ac:dyDescent="0.2">
      <c r="A630" s="471" t="s">
        <v>9167</v>
      </c>
      <c r="B630" s="472" t="s">
        <v>7488</v>
      </c>
      <c r="C630" s="472"/>
      <c r="D630" s="255">
        <v>42</v>
      </c>
      <c r="E630" s="255">
        <v>56180</v>
      </c>
      <c r="F630" s="476" t="s">
        <v>9168</v>
      </c>
      <c r="G630" s="476" t="s">
        <v>9127</v>
      </c>
      <c r="H630" s="476">
        <v>44236</v>
      </c>
      <c r="I630" s="476" t="s">
        <v>9128</v>
      </c>
      <c r="J630" s="472"/>
    </row>
    <row r="631" spans="1:10" ht="25.15" customHeight="1" x14ac:dyDescent="0.2">
      <c r="A631" s="471" t="s">
        <v>9162</v>
      </c>
      <c r="B631" s="472" t="s">
        <v>7453</v>
      </c>
      <c r="C631" s="472"/>
      <c r="D631" s="255">
        <v>54</v>
      </c>
      <c r="E631" s="255">
        <v>25792</v>
      </c>
      <c r="F631" s="476" t="s">
        <v>9169</v>
      </c>
      <c r="G631" s="476" t="s">
        <v>9127</v>
      </c>
      <c r="H631" s="476">
        <v>44237</v>
      </c>
      <c r="I631" s="476" t="s">
        <v>9128</v>
      </c>
      <c r="J631" s="472"/>
    </row>
    <row r="632" spans="1:10" ht="25.15" customHeight="1" x14ac:dyDescent="0.2">
      <c r="A632" s="471" t="s">
        <v>9162</v>
      </c>
      <c r="B632" s="472" t="s">
        <v>7488</v>
      </c>
      <c r="C632" s="472"/>
      <c r="D632" s="255">
        <v>65</v>
      </c>
      <c r="E632" s="255">
        <v>39800</v>
      </c>
      <c r="F632" s="476" t="s">
        <v>9170</v>
      </c>
      <c r="G632" s="476" t="s">
        <v>9127</v>
      </c>
      <c r="H632" s="476">
        <v>44239</v>
      </c>
      <c r="I632" s="476" t="s">
        <v>9128</v>
      </c>
      <c r="J632" s="472"/>
    </row>
    <row r="633" spans="1:10" ht="25.15" customHeight="1" x14ac:dyDescent="0.2">
      <c r="A633" s="471" t="s">
        <v>9162</v>
      </c>
      <c r="B633" s="472" t="s">
        <v>7453</v>
      </c>
      <c r="C633" s="472"/>
      <c r="D633" s="255">
        <v>71</v>
      </c>
      <c r="E633" s="255">
        <v>18780</v>
      </c>
      <c r="F633" s="476" t="s">
        <v>9171</v>
      </c>
      <c r="G633" s="476" t="s">
        <v>9127</v>
      </c>
      <c r="H633" s="476">
        <v>44245</v>
      </c>
      <c r="I633" s="476" t="s">
        <v>9128</v>
      </c>
      <c r="J633" s="472"/>
    </row>
    <row r="634" spans="1:10" ht="25.15" customHeight="1" x14ac:dyDescent="0.2">
      <c r="A634" s="471" t="s">
        <v>9164</v>
      </c>
      <c r="B634" s="472" t="s">
        <v>7488</v>
      </c>
      <c r="C634" s="472"/>
      <c r="D634" s="255">
        <v>87</v>
      </c>
      <c r="E634" s="255">
        <v>43050</v>
      </c>
      <c r="F634" s="476" t="s">
        <v>9172</v>
      </c>
      <c r="G634" s="476" t="s">
        <v>9127</v>
      </c>
      <c r="H634" s="476">
        <v>44249</v>
      </c>
      <c r="I634" s="476" t="s">
        <v>9128</v>
      </c>
      <c r="J634" s="472"/>
    </row>
    <row r="635" spans="1:10" ht="25.15" customHeight="1" x14ac:dyDescent="0.2">
      <c r="A635" s="471" t="s">
        <v>9162</v>
      </c>
      <c r="B635" s="472" t="s">
        <v>7488</v>
      </c>
      <c r="C635" s="472"/>
      <c r="D635" s="255">
        <v>88</v>
      </c>
      <c r="E635" s="255">
        <v>51200</v>
      </c>
      <c r="F635" s="476" t="s">
        <v>9173</v>
      </c>
      <c r="G635" s="476" t="s">
        <v>9127</v>
      </c>
      <c r="H635" s="476">
        <v>44249</v>
      </c>
      <c r="I635" s="476" t="s">
        <v>9128</v>
      </c>
      <c r="J635" s="472"/>
    </row>
    <row r="636" spans="1:10" ht="25.15" customHeight="1" x14ac:dyDescent="0.2">
      <c r="A636" s="471" t="s">
        <v>9162</v>
      </c>
      <c r="B636" s="471" t="s">
        <v>7488</v>
      </c>
      <c r="C636" s="472"/>
      <c r="D636" s="255">
        <v>159</v>
      </c>
      <c r="E636" s="255">
        <v>42573.440000000002</v>
      </c>
      <c r="F636" s="471" t="s">
        <v>9149</v>
      </c>
      <c r="G636" s="476" t="s">
        <v>9127</v>
      </c>
      <c r="H636" s="478">
        <v>44253</v>
      </c>
      <c r="I636" s="478" t="s">
        <v>9128</v>
      </c>
      <c r="J636" s="472"/>
    </row>
    <row r="637" spans="1:10" ht="25.15" customHeight="1" x14ac:dyDescent="0.2">
      <c r="A637" s="471" t="s">
        <v>9162</v>
      </c>
      <c r="B637" s="471" t="s">
        <v>7488</v>
      </c>
      <c r="C637" s="472"/>
      <c r="D637" s="255">
        <v>160</v>
      </c>
      <c r="E637" s="255">
        <v>92100</v>
      </c>
      <c r="F637" s="471" t="s">
        <v>9174</v>
      </c>
      <c r="G637" s="476" t="s">
        <v>9127</v>
      </c>
      <c r="H637" s="478">
        <v>44253</v>
      </c>
      <c r="I637" s="478" t="s">
        <v>9128</v>
      </c>
      <c r="J637" s="472"/>
    </row>
    <row r="638" spans="1:10" ht="25.15" customHeight="1" x14ac:dyDescent="0.2">
      <c r="A638" s="471" t="s">
        <v>9164</v>
      </c>
      <c r="B638" s="471" t="s">
        <v>7488</v>
      </c>
      <c r="C638" s="472"/>
      <c r="D638" s="255">
        <v>177</v>
      </c>
      <c r="E638" s="255">
        <v>51405</v>
      </c>
      <c r="F638" s="471" t="s">
        <v>9175</v>
      </c>
      <c r="G638" s="476" t="s">
        <v>9127</v>
      </c>
      <c r="H638" s="478">
        <v>44258</v>
      </c>
      <c r="I638" s="478" t="s">
        <v>9128</v>
      </c>
      <c r="J638" s="472"/>
    </row>
    <row r="639" spans="1:10" ht="25.15" customHeight="1" x14ac:dyDescent="0.2">
      <c r="A639" s="471" t="s">
        <v>9164</v>
      </c>
      <c r="B639" s="471" t="s">
        <v>7453</v>
      </c>
      <c r="C639" s="472"/>
      <c r="D639" s="255">
        <v>179</v>
      </c>
      <c r="E639" s="255">
        <v>34288</v>
      </c>
      <c r="F639" s="471" t="s">
        <v>9176</v>
      </c>
      <c r="G639" s="476" t="s">
        <v>9127</v>
      </c>
      <c r="H639" s="478">
        <v>44258</v>
      </c>
      <c r="I639" s="478" t="s">
        <v>9128</v>
      </c>
      <c r="J639" s="472"/>
    </row>
    <row r="640" spans="1:10" ht="25.15" customHeight="1" x14ac:dyDescent="0.2">
      <c r="A640" s="471" t="s">
        <v>9162</v>
      </c>
      <c r="B640" s="471" t="s">
        <v>7453</v>
      </c>
      <c r="C640" s="472"/>
      <c r="D640" s="255">
        <v>181</v>
      </c>
      <c r="E640" s="255">
        <v>22420</v>
      </c>
      <c r="F640" s="471" t="s">
        <v>9177</v>
      </c>
      <c r="G640" s="476" t="s">
        <v>9127</v>
      </c>
      <c r="H640" s="478">
        <v>44259</v>
      </c>
      <c r="I640" s="478" t="s">
        <v>9128</v>
      </c>
      <c r="J640" s="472"/>
    </row>
    <row r="641" spans="1:10" ht="25.15" customHeight="1" x14ac:dyDescent="0.2">
      <c r="A641" s="471" t="s">
        <v>9164</v>
      </c>
      <c r="B641" s="471" t="s">
        <v>7453</v>
      </c>
      <c r="C641" s="472"/>
      <c r="D641" s="255">
        <v>207</v>
      </c>
      <c r="E641" s="255">
        <v>24209.040000000001</v>
      </c>
      <c r="F641" s="471" t="s">
        <v>9178</v>
      </c>
      <c r="G641" s="476" t="s">
        <v>9127</v>
      </c>
      <c r="H641" s="478">
        <v>44261</v>
      </c>
      <c r="I641" s="478" t="s">
        <v>9128</v>
      </c>
      <c r="J641" s="472"/>
    </row>
    <row r="642" spans="1:10" ht="25.15" customHeight="1" x14ac:dyDescent="0.2">
      <c r="A642" s="471" t="s">
        <v>9164</v>
      </c>
      <c r="B642" s="471" t="s">
        <v>7488</v>
      </c>
      <c r="C642" s="472"/>
      <c r="D642" s="255">
        <v>208</v>
      </c>
      <c r="E642" s="255">
        <v>37987.919999999998</v>
      </c>
      <c r="F642" s="471" t="s">
        <v>9179</v>
      </c>
      <c r="G642" s="476" t="s">
        <v>9127</v>
      </c>
      <c r="H642" s="478">
        <v>44261</v>
      </c>
      <c r="I642" s="478" t="s">
        <v>9128</v>
      </c>
      <c r="J642" s="472"/>
    </row>
    <row r="643" spans="1:10" ht="25.15" customHeight="1" x14ac:dyDescent="0.2">
      <c r="A643" s="471" t="s">
        <v>9164</v>
      </c>
      <c r="B643" s="471" t="s">
        <v>7453</v>
      </c>
      <c r="C643" s="472"/>
      <c r="D643" s="255">
        <v>224</v>
      </c>
      <c r="E643" s="255">
        <v>18300</v>
      </c>
      <c r="F643" s="471" t="s">
        <v>9169</v>
      </c>
      <c r="G643" s="476" t="s">
        <v>9127</v>
      </c>
      <c r="H643" s="478">
        <v>44265</v>
      </c>
      <c r="I643" s="478" t="s">
        <v>9128</v>
      </c>
      <c r="J643" s="472"/>
    </row>
    <row r="644" spans="1:10" ht="25.15" customHeight="1" x14ac:dyDescent="0.2">
      <c r="A644" s="471" t="s">
        <v>9164</v>
      </c>
      <c r="B644" s="471" t="s">
        <v>7453</v>
      </c>
      <c r="C644" s="472"/>
      <c r="D644" s="255">
        <v>246</v>
      </c>
      <c r="E644" s="255">
        <v>20840</v>
      </c>
      <c r="F644" s="471" t="s">
        <v>9180</v>
      </c>
      <c r="G644" s="476" t="s">
        <v>9127</v>
      </c>
      <c r="H644" s="478">
        <v>44271</v>
      </c>
      <c r="I644" s="478" t="s">
        <v>9128</v>
      </c>
      <c r="J644" s="472"/>
    </row>
    <row r="645" spans="1:10" ht="25.15" customHeight="1" x14ac:dyDescent="0.2">
      <c r="A645" s="471" t="s">
        <v>9164</v>
      </c>
      <c r="B645" s="471" t="s">
        <v>7453</v>
      </c>
      <c r="C645" s="472"/>
      <c r="D645" s="255">
        <v>247</v>
      </c>
      <c r="E645" s="255">
        <v>32000</v>
      </c>
      <c r="F645" s="471" t="s">
        <v>9181</v>
      </c>
      <c r="G645" s="476" t="s">
        <v>9127</v>
      </c>
      <c r="H645" s="478">
        <v>44272</v>
      </c>
      <c r="I645" s="478" t="s">
        <v>9128</v>
      </c>
      <c r="J645" s="472"/>
    </row>
    <row r="646" spans="1:10" ht="25.15" customHeight="1" x14ac:dyDescent="0.2">
      <c r="A646" s="471" t="s">
        <v>9162</v>
      </c>
      <c r="B646" s="471" t="s">
        <v>7453</v>
      </c>
      <c r="C646" s="472"/>
      <c r="D646" s="255">
        <v>262</v>
      </c>
      <c r="E646" s="255">
        <v>24750</v>
      </c>
      <c r="F646" s="471" t="s">
        <v>9182</v>
      </c>
      <c r="G646" s="476" t="s">
        <v>9127</v>
      </c>
      <c r="H646" s="478">
        <v>44279</v>
      </c>
      <c r="I646" s="478" t="s">
        <v>9128</v>
      </c>
      <c r="J646" s="472"/>
    </row>
    <row r="647" spans="1:10" ht="25.15" customHeight="1" x14ac:dyDescent="0.2">
      <c r="A647" s="471" t="s">
        <v>9162</v>
      </c>
      <c r="B647" s="471" t="s">
        <v>7453</v>
      </c>
      <c r="C647" s="472"/>
      <c r="D647" s="255">
        <v>290</v>
      </c>
      <c r="E647" s="255">
        <v>34999.1</v>
      </c>
      <c r="F647" s="471" t="s">
        <v>9183</v>
      </c>
      <c r="G647" s="476" t="s">
        <v>9127</v>
      </c>
      <c r="H647" s="478">
        <v>44286</v>
      </c>
      <c r="I647" s="478" t="s">
        <v>9128</v>
      </c>
      <c r="J647" s="472"/>
    </row>
    <row r="648" spans="1:10" ht="25.15" customHeight="1" x14ac:dyDescent="0.2">
      <c r="A648" s="471" t="s">
        <v>9162</v>
      </c>
      <c r="B648" s="471" t="s">
        <v>7488</v>
      </c>
      <c r="C648" s="472"/>
      <c r="D648" s="255">
        <v>302</v>
      </c>
      <c r="E648" s="255">
        <v>54450</v>
      </c>
      <c r="F648" s="471" t="s">
        <v>9182</v>
      </c>
      <c r="G648" s="476" t="s">
        <v>9127</v>
      </c>
      <c r="H648" s="478">
        <v>44292</v>
      </c>
      <c r="I648" s="478" t="s">
        <v>9128</v>
      </c>
      <c r="J648" s="472"/>
    </row>
    <row r="649" spans="1:10" ht="25.15" customHeight="1" x14ac:dyDescent="0.2">
      <c r="A649" s="471" t="s">
        <v>9184</v>
      </c>
      <c r="B649" s="471" t="s">
        <v>7453</v>
      </c>
      <c r="C649" s="472"/>
      <c r="D649" s="255">
        <v>304</v>
      </c>
      <c r="E649" s="255">
        <v>32896.800000000003</v>
      </c>
      <c r="F649" s="471" t="s">
        <v>9185</v>
      </c>
      <c r="G649" s="476" t="s">
        <v>9127</v>
      </c>
      <c r="H649" s="478">
        <v>44293</v>
      </c>
      <c r="I649" s="478" t="s">
        <v>9128</v>
      </c>
      <c r="J649" s="472"/>
    </row>
    <row r="650" spans="1:10" ht="25.15" customHeight="1" x14ac:dyDescent="0.2">
      <c r="A650" s="471" t="s">
        <v>9186</v>
      </c>
      <c r="B650" s="471" t="s">
        <v>7453</v>
      </c>
      <c r="C650" s="472"/>
      <c r="D650" s="255">
        <v>306</v>
      </c>
      <c r="E650" s="255">
        <v>21000</v>
      </c>
      <c r="F650" s="471" t="s">
        <v>9187</v>
      </c>
      <c r="G650" s="476" t="s">
        <v>9127</v>
      </c>
      <c r="H650" s="478">
        <v>44295</v>
      </c>
      <c r="I650" s="478" t="s">
        <v>9128</v>
      </c>
      <c r="J650" s="472"/>
    </row>
    <row r="651" spans="1:10" ht="25.15" customHeight="1" x14ac:dyDescent="0.2">
      <c r="A651" s="471" t="s">
        <v>9188</v>
      </c>
      <c r="B651" s="471" t="s">
        <v>7488</v>
      </c>
      <c r="C651" s="472"/>
      <c r="D651" s="255">
        <v>324</v>
      </c>
      <c r="E651" s="255">
        <v>59340</v>
      </c>
      <c r="F651" s="471" t="s">
        <v>9174</v>
      </c>
      <c r="G651" s="476" t="s">
        <v>9127</v>
      </c>
      <c r="H651" s="478">
        <v>44306</v>
      </c>
      <c r="I651" s="478" t="s">
        <v>9128</v>
      </c>
      <c r="J651" s="472"/>
    </row>
    <row r="652" spans="1:10" ht="25.15" customHeight="1" x14ac:dyDescent="0.2">
      <c r="A652" s="471" t="s">
        <v>9164</v>
      </c>
      <c r="B652" s="471" t="s">
        <v>7453</v>
      </c>
      <c r="C652" s="472"/>
      <c r="D652" s="255">
        <v>346</v>
      </c>
      <c r="E652" s="255">
        <v>19999.650000000001</v>
      </c>
      <c r="F652" s="471" t="s">
        <v>9169</v>
      </c>
      <c r="G652" s="476" t="s">
        <v>9127</v>
      </c>
      <c r="H652" s="478">
        <v>44321</v>
      </c>
      <c r="I652" s="478" t="s">
        <v>9128</v>
      </c>
      <c r="J652" s="472"/>
    </row>
    <row r="653" spans="1:10" ht="25.15" customHeight="1" x14ac:dyDescent="0.2">
      <c r="A653" s="471" t="s">
        <v>9164</v>
      </c>
      <c r="B653" s="471" t="s">
        <v>7453</v>
      </c>
      <c r="C653" s="472"/>
      <c r="D653" s="255">
        <v>347</v>
      </c>
      <c r="E653" s="255">
        <v>33537.5</v>
      </c>
      <c r="F653" s="471" t="s">
        <v>9189</v>
      </c>
      <c r="G653" s="476" t="s">
        <v>9127</v>
      </c>
      <c r="H653" s="478">
        <v>44321</v>
      </c>
      <c r="I653" s="478" t="s">
        <v>9128</v>
      </c>
      <c r="J653" s="472"/>
    </row>
    <row r="654" spans="1:10" ht="25.15" customHeight="1" x14ac:dyDescent="0.2">
      <c r="A654" s="471" t="s">
        <v>9188</v>
      </c>
      <c r="B654" s="471" t="s">
        <v>7488</v>
      </c>
      <c r="C654" s="472"/>
      <c r="D654" s="255">
        <v>358</v>
      </c>
      <c r="E654" s="255">
        <v>65795.759999999995</v>
      </c>
      <c r="F654" s="471" t="s">
        <v>9190</v>
      </c>
      <c r="G654" s="476" t="s">
        <v>9127</v>
      </c>
      <c r="H654" s="478">
        <v>44327</v>
      </c>
      <c r="I654" s="478" t="s">
        <v>9128</v>
      </c>
      <c r="J654" s="472"/>
    </row>
    <row r="655" spans="1:10" ht="25.15" customHeight="1" x14ac:dyDescent="0.2">
      <c r="A655" s="471" t="s">
        <v>9164</v>
      </c>
      <c r="B655" s="471" t="s">
        <v>7453</v>
      </c>
      <c r="C655" s="472"/>
      <c r="D655" s="255">
        <v>386</v>
      </c>
      <c r="E655" s="255">
        <v>25870</v>
      </c>
      <c r="F655" s="471" t="s">
        <v>9168</v>
      </c>
      <c r="G655" s="476" t="s">
        <v>9127</v>
      </c>
      <c r="H655" s="478">
        <v>44337</v>
      </c>
      <c r="I655" s="478" t="s">
        <v>9128</v>
      </c>
      <c r="J655" s="472"/>
    </row>
    <row r="656" spans="1:10" ht="25.15" customHeight="1" x14ac:dyDescent="0.2">
      <c r="A656" s="471" t="s">
        <v>9191</v>
      </c>
      <c r="B656" s="471" t="s">
        <v>7453</v>
      </c>
      <c r="C656" s="472"/>
      <c r="D656" s="255">
        <v>432</v>
      </c>
      <c r="E656" s="255">
        <v>31020</v>
      </c>
      <c r="F656" s="471" t="s">
        <v>9182</v>
      </c>
      <c r="G656" s="476" t="s">
        <v>9127</v>
      </c>
      <c r="H656" s="478">
        <v>44355</v>
      </c>
      <c r="I656" s="478" t="s">
        <v>9128</v>
      </c>
      <c r="J656" s="472"/>
    </row>
    <row r="657" spans="1:10" ht="25.15" customHeight="1" x14ac:dyDescent="0.2">
      <c r="A657" s="471" t="s">
        <v>9192</v>
      </c>
      <c r="B657" s="471" t="s">
        <v>7453</v>
      </c>
      <c r="C657" s="472"/>
      <c r="D657" s="255">
        <v>463</v>
      </c>
      <c r="E657" s="255">
        <v>24000</v>
      </c>
      <c r="F657" s="471" t="s">
        <v>9193</v>
      </c>
      <c r="G657" s="476" t="s">
        <v>9127</v>
      </c>
      <c r="H657" s="478">
        <v>44368</v>
      </c>
      <c r="I657" s="478" t="s">
        <v>9128</v>
      </c>
      <c r="J657" s="472"/>
    </row>
    <row r="658" spans="1:10" ht="25.15" customHeight="1" x14ac:dyDescent="0.2">
      <c r="A658" s="471" t="s">
        <v>9194</v>
      </c>
      <c r="B658" s="471" t="s">
        <v>7453</v>
      </c>
      <c r="C658" s="472"/>
      <c r="D658" s="255">
        <v>466</v>
      </c>
      <c r="E658" s="255">
        <v>27570</v>
      </c>
      <c r="F658" s="471" t="s">
        <v>9195</v>
      </c>
      <c r="G658" s="476" t="s">
        <v>9127</v>
      </c>
      <c r="H658" s="478">
        <v>44369</v>
      </c>
      <c r="I658" s="478" t="s">
        <v>9128</v>
      </c>
      <c r="J658" s="472"/>
    </row>
    <row r="659" spans="1:10" ht="25.15" customHeight="1" x14ac:dyDescent="0.2">
      <c r="A659" s="471" t="s">
        <v>9196</v>
      </c>
      <c r="B659" s="471" t="s">
        <v>7488</v>
      </c>
      <c r="C659" s="472"/>
      <c r="D659" s="255">
        <v>521</v>
      </c>
      <c r="E659" s="255">
        <v>49000</v>
      </c>
      <c r="F659" s="471" t="s">
        <v>9182</v>
      </c>
      <c r="G659" s="476" t="s">
        <v>9127</v>
      </c>
      <c r="H659" s="478">
        <v>44390</v>
      </c>
      <c r="I659" s="478" t="s">
        <v>9128</v>
      </c>
      <c r="J659" s="472"/>
    </row>
    <row r="660" spans="1:10" ht="25.15" customHeight="1" x14ac:dyDescent="0.2">
      <c r="A660" s="471" t="s">
        <v>9197</v>
      </c>
      <c r="B660" s="471" t="s">
        <v>7488</v>
      </c>
      <c r="C660" s="472"/>
      <c r="D660" s="255">
        <v>571</v>
      </c>
      <c r="E660" s="255">
        <v>54320</v>
      </c>
      <c r="F660" s="471" t="s">
        <v>9174</v>
      </c>
      <c r="G660" s="476" t="s">
        <v>9127</v>
      </c>
      <c r="H660" s="478">
        <v>44403</v>
      </c>
      <c r="I660" s="478" t="s">
        <v>9128</v>
      </c>
      <c r="J660" s="472"/>
    </row>
    <row r="661" spans="1:10" ht="25.15" customHeight="1" x14ac:dyDescent="0.2">
      <c r="A661" s="471" t="s">
        <v>9198</v>
      </c>
      <c r="B661" s="471" t="s">
        <v>7488</v>
      </c>
      <c r="C661" s="472"/>
      <c r="D661" s="255">
        <v>573</v>
      </c>
      <c r="E661" s="255">
        <v>81622</v>
      </c>
      <c r="F661" s="471" t="s">
        <v>9193</v>
      </c>
      <c r="G661" s="476" t="s">
        <v>9127</v>
      </c>
      <c r="H661" s="478">
        <v>44404</v>
      </c>
      <c r="I661" s="478" t="s">
        <v>9128</v>
      </c>
      <c r="J661" s="472"/>
    </row>
    <row r="662" spans="1:10" ht="25.15" customHeight="1" x14ac:dyDescent="0.2">
      <c r="A662" s="471" t="s">
        <v>9199</v>
      </c>
      <c r="B662" s="471" t="s">
        <v>8610</v>
      </c>
      <c r="C662" s="472"/>
      <c r="D662" s="255">
        <v>574</v>
      </c>
      <c r="E662" s="255">
        <v>117000</v>
      </c>
      <c r="F662" s="471" t="s">
        <v>9200</v>
      </c>
      <c r="G662" s="476" t="s">
        <v>9127</v>
      </c>
      <c r="H662" s="478">
        <v>44404</v>
      </c>
      <c r="I662" s="478" t="s">
        <v>9128</v>
      </c>
      <c r="J662" s="472"/>
    </row>
    <row r="663" spans="1:10" ht="25.15" customHeight="1" x14ac:dyDescent="0.2">
      <c r="A663" s="471" t="s">
        <v>9201</v>
      </c>
      <c r="B663" s="471" t="s">
        <v>7453</v>
      </c>
      <c r="C663" s="472"/>
      <c r="D663" s="255">
        <v>592</v>
      </c>
      <c r="E663" s="255">
        <v>28285</v>
      </c>
      <c r="F663" s="471" t="s">
        <v>9168</v>
      </c>
      <c r="G663" s="476" t="s">
        <v>9127</v>
      </c>
      <c r="H663" s="478">
        <v>44411</v>
      </c>
      <c r="I663" s="478" t="s">
        <v>9128</v>
      </c>
      <c r="J663" s="472"/>
    </row>
    <row r="664" spans="1:10" ht="25.15" customHeight="1" x14ac:dyDescent="0.2">
      <c r="A664" s="471" t="s">
        <v>9201</v>
      </c>
      <c r="B664" s="471" t="s">
        <v>7453</v>
      </c>
      <c r="C664" s="472"/>
      <c r="D664" s="255">
        <v>596</v>
      </c>
      <c r="E664" s="255">
        <v>19500</v>
      </c>
      <c r="F664" s="471" t="s">
        <v>9202</v>
      </c>
      <c r="G664" s="476" t="s">
        <v>9127</v>
      </c>
      <c r="H664" s="478">
        <v>44411</v>
      </c>
      <c r="I664" s="478" t="s">
        <v>9128</v>
      </c>
      <c r="J664" s="472"/>
    </row>
    <row r="665" spans="1:10" ht="25.15" customHeight="1" x14ac:dyDescent="0.2">
      <c r="A665" s="471" t="s">
        <v>9203</v>
      </c>
      <c r="B665" s="471" t="s">
        <v>8610</v>
      </c>
      <c r="C665" s="472"/>
      <c r="D665" s="255">
        <v>612</v>
      </c>
      <c r="E665" s="255">
        <v>117810</v>
      </c>
      <c r="F665" s="471" t="s">
        <v>9204</v>
      </c>
      <c r="G665" s="476" t="s">
        <v>9127</v>
      </c>
      <c r="H665" s="478">
        <v>44424</v>
      </c>
      <c r="I665" s="478" t="s">
        <v>9128</v>
      </c>
      <c r="J665" s="472"/>
    </row>
    <row r="666" spans="1:10" ht="25.15" customHeight="1" x14ac:dyDescent="0.2">
      <c r="A666" s="471" t="s">
        <v>9205</v>
      </c>
      <c r="B666" s="471" t="s">
        <v>7453</v>
      </c>
      <c r="C666" s="472"/>
      <c r="D666" s="255">
        <v>616</v>
      </c>
      <c r="E666" s="255">
        <v>33480</v>
      </c>
      <c r="F666" s="471" t="s">
        <v>9189</v>
      </c>
      <c r="G666" s="476" t="s">
        <v>9127</v>
      </c>
      <c r="H666" s="478">
        <v>44427</v>
      </c>
      <c r="I666" s="478" t="s">
        <v>9128</v>
      </c>
      <c r="J666" s="472"/>
    </row>
    <row r="667" spans="1:10" ht="25.15" customHeight="1" x14ac:dyDescent="0.2">
      <c r="A667" s="471" t="s">
        <v>9206</v>
      </c>
      <c r="B667" s="471" t="s">
        <v>7453</v>
      </c>
      <c r="C667" s="472"/>
      <c r="D667" s="255">
        <v>624</v>
      </c>
      <c r="E667" s="255">
        <v>24000</v>
      </c>
      <c r="F667" s="471" t="s">
        <v>9149</v>
      </c>
      <c r="G667" s="476" t="s">
        <v>9127</v>
      </c>
      <c r="H667" s="478">
        <v>44428</v>
      </c>
      <c r="I667" s="478" t="s">
        <v>9128</v>
      </c>
      <c r="J667" s="472"/>
    </row>
    <row r="668" spans="1:10" ht="25.15" customHeight="1" x14ac:dyDescent="0.2">
      <c r="A668" s="471" t="s">
        <v>9207</v>
      </c>
      <c r="B668" s="471" t="s">
        <v>7453</v>
      </c>
      <c r="C668" s="472"/>
      <c r="D668" s="255">
        <v>625</v>
      </c>
      <c r="E668" s="255">
        <v>28400</v>
      </c>
      <c r="F668" s="471" t="s">
        <v>9176</v>
      </c>
      <c r="G668" s="476" t="s">
        <v>9127</v>
      </c>
      <c r="H668" s="478">
        <v>44431</v>
      </c>
      <c r="I668" s="478" t="s">
        <v>9128</v>
      </c>
      <c r="J668" s="472"/>
    </row>
    <row r="669" spans="1:10" ht="25.15" customHeight="1" x14ac:dyDescent="0.2">
      <c r="A669" s="471" t="s">
        <v>9208</v>
      </c>
      <c r="B669" s="471" t="s">
        <v>7453</v>
      </c>
      <c r="C669" s="472"/>
      <c r="D669" s="255">
        <v>634</v>
      </c>
      <c r="E669" s="255">
        <v>18000</v>
      </c>
      <c r="F669" s="471" t="s">
        <v>9173</v>
      </c>
      <c r="G669" s="476" t="s">
        <v>9127</v>
      </c>
      <c r="H669" s="478">
        <v>44433</v>
      </c>
      <c r="I669" s="478" t="s">
        <v>9128</v>
      </c>
      <c r="J669" s="472"/>
    </row>
    <row r="670" spans="1:10" ht="25.15" customHeight="1" x14ac:dyDescent="0.2">
      <c r="A670" s="471" t="s">
        <v>9209</v>
      </c>
      <c r="B670" s="471" t="s">
        <v>7453</v>
      </c>
      <c r="C670" s="472"/>
      <c r="D670" s="255">
        <v>730</v>
      </c>
      <c r="E670" s="255">
        <v>18755.3</v>
      </c>
      <c r="F670" s="471" t="s">
        <v>9170</v>
      </c>
      <c r="G670" s="476" t="s">
        <v>9127</v>
      </c>
      <c r="H670" s="478">
        <v>44476</v>
      </c>
      <c r="I670" s="478" t="s">
        <v>9128</v>
      </c>
      <c r="J670" s="472"/>
    </row>
    <row r="671" spans="1:10" ht="25.15" customHeight="1" x14ac:dyDescent="0.2">
      <c r="A671" s="471" t="s">
        <v>9210</v>
      </c>
      <c r="B671" s="471" t="s">
        <v>7453</v>
      </c>
      <c r="C671" s="472"/>
      <c r="D671" s="255">
        <v>843</v>
      </c>
      <c r="E671" s="255">
        <v>23700</v>
      </c>
      <c r="F671" s="471" t="s">
        <v>9211</v>
      </c>
      <c r="G671" s="476" t="s">
        <v>9127</v>
      </c>
      <c r="H671" s="478">
        <v>44532</v>
      </c>
      <c r="I671" s="478" t="s">
        <v>9128</v>
      </c>
      <c r="J671" s="472"/>
    </row>
    <row r="672" spans="1:10" ht="25.15" customHeight="1" x14ac:dyDescent="0.2">
      <c r="A672" s="471" t="s">
        <v>9212</v>
      </c>
      <c r="B672" s="471" t="s">
        <v>7453</v>
      </c>
      <c r="C672" s="472"/>
      <c r="D672" s="255">
        <v>869</v>
      </c>
      <c r="E672" s="255">
        <v>24045</v>
      </c>
      <c r="F672" s="471" t="s">
        <v>9213</v>
      </c>
      <c r="G672" s="476" t="s">
        <v>9127</v>
      </c>
      <c r="H672" s="478">
        <v>44543</v>
      </c>
      <c r="I672" s="478" t="s">
        <v>9128</v>
      </c>
      <c r="J672" s="472"/>
    </row>
    <row r="673" spans="1:10" ht="25.15" customHeight="1" x14ac:dyDescent="0.2">
      <c r="A673" s="471" t="s">
        <v>9214</v>
      </c>
      <c r="B673" s="471" t="s">
        <v>7453</v>
      </c>
      <c r="C673" s="472"/>
      <c r="D673" s="255">
        <v>878</v>
      </c>
      <c r="E673" s="255">
        <v>19500</v>
      </c>
      <c r="F673" s="471" t="s">
        <v>9173</v>
      </c>
      <c r="G673" s="476" t="s">
        <v>9127</v>
      </c>
      <c r="H673" s="478">
        <v>44550</v>
      </c>
      <c r="I673" s="478" t="s">
        <v>9128</v>
      </c>
      <c r="J673" s="472"/>
    </row>
    <row r="674" spans="1:10" ht="25.15" customHeight="1" x14ac:dyDescent="0.2">
      <c r="A674" s="471" t="s">
        <v>9215</v>
      </c>
      <c r="B674" s="471" t="s">
        <v>7453</v>
      </c>
      <c r="C674" s="472"/>
      <c r="D674" s="255">
        <v>880</v>
      </c>
      <c r="E674" s="255">
        <v>18380</v>
      </c>
      <c r="F674" s="471" t="s">
        <v>9195</v>
      </c>
      <c r="G674" s="476" t="s">
        <v>9127</v>
      </c>
      <c r="H674" s="478">
        <v>44550</v>
      </c>
      <c r="I674" s="478" t="s">
        <v>9128</v>
      </c>
      <c r="J674" s="472"/>
    </row>
    <row r="675" spans="1:10" ht="25.15" customHeight="1" x14ac:dyDescent="0.2">
      <c r="A675" s="471" t="s">
        <v>9216</v>
      </c>
      <c r="B675" s="471" t="s">
        <v>7453</v>
      </c>
      <c r="C675" s="472"/>
      <c r="D675" s="255">
        <v>289</v>
      </c>
      <c r="E675" s="255">
        <v>19314</v>
      </c>
      <c r="F675" s="471" t="s">
        <v>9217</v>
      </c>
      <c r="G675" s="476" t="s">
        <v>9127</v>
      </c>
      <c r="H675" s="478">
        <v>44286</v>
      </c>
      <c r="I675" s="478" t="s">
        <v>9128</v>
      </c>
      <c r="J675" s="472"/>
    </row>
    <row r="676" spans="1:10" ht="25.15" customHeight="1" x14ac:dyDescent="0.2">
      <c r="A676" s="471" t="s">
        <v>9218</v>
      </c>
      <c r="B676" s="471" t="s">
        <v>7453</v>
      </c>
      <c r="C676" s="472"/>
      <c r="D676" s="255">
        <v>551</v>
      </c>
      <c r="E676" s="255">
        <v>31426.5</v>
      </c>
      <c r="F676" s="471" t="s">
        <v>9219</v>
      </c>
      <c r="G676" s="476" t="s">
        <v>9127</v>
      </c>
      <c r="H676" s="478">
        <v>44393</v>
      </c>
      <c r="I676" s="478" t="s">
        <v>9128</v>
      </c>
      <c r="J676" s="472"/>
    </row>
    <row r="677" spans="1:10" ht="25.15" customHeight="1" x14ac:dyDescent="0.2">
      <c r="A677" s="471" t="s">
        <v>9220</v>
      </c>
      <c r="B677" s="471" t="s">
        <v>7453</v>
      </c>
      <c r="C677" s="472"/>
      <c r="D677" s="255">
        <v>713</v>
      </c>
      <c r="E677" s="255">
        <v>30795.4</v>
      </c>
      <c r="F677" s="471" t="s">
        <v>9219</v>
      </c>
      <c r="G677" s="476" t="s">
        <v>9127</v>
      </c>
      <c r="H677" s="478">
        <v>44473</v>
      </c>
      <c r="I677" s="478" t="s">
        <v>9128</v>
      </c>
      <c r="J677" s="472"/>
    </row>
    <row r="678" spans="1:10" ht="25.15" customHeight="1" x14ac:dyDescent="0.2">
      <c r="A678" s="471" t="s">
        <v>9221</v>
      </c>
      <c r="B678" s="471" t="s">
        <v>7453</v>
      </c>
      <c r="C678" s="472"/>
      <c r="D678" s="255">
        <v>823</v>
      </c>
      <c r="E678" s="255">
        <v>34464.1</v>
      </c>
      <c r="F678" s="471" t="s">
        <v>9219</v>
      </c>
      <c r="G678" s="476" t="s">
        <v>9127</v>
      </c>
      <c r="H678" s="478">
        <v>44526</v>
      </c>
      <c r="I678" s="478" t="s">
        <v>9128</v>
      </c>
      <c r="J678" s="472"/>
    </row>
    <row r="679" spans="1:10" ht="25.15" customHeight="1" x14ac:dyDescent="0.2">
      <c r="A679" s="471" t="s">
        <v>9222</v>
      </c>
      <c r="B679" s="471" t="s">
        <v>7453</v>
      </c>
      <c r="C679" s="472"/>
      <c r="D679" s="255">
        <v>921</v>
      </c>
      <c r="E679" s="255">
        <v>35151.699999999997</v>
      </c>
      <c r="F679" s="471" t="s">
        <v>9219</v>
      </c>
      <c r="G679" s="476" t="s">
        <v>9127</v>
      </c>
      <c r="H679" s="478">
        <v>44558</v>
      </c>
      <c r="I679" s="478" t="s">
        <v>9128</v>
      </c>
      <c r="J679" s="472"/>
    </row>
    <row r="680" spans="1:10" ht="25.15" customHeight="1" x14ac:dyDescent="0.2">
      <c r="A680" s="471" t="s">
        <v>9223</v>
      </c>
      <c r="B680" s="471" t="s">
        <v>8332</v>
      </c>
      <c r="C680" s="472"/>
      <c r="D680" s="255">
        <v>218</v>
      </c>
      <c r="E680" s="255">
        <v>19365.93</v>
      </c>
      <c r="F680" s="471" t="s">
        <v>9224</v>
      </c>
      <c r="G680" s="476" t="s">
        <v>9127</v>
      </c>
      <c r="H680" s="478">
        <v>44264</v>
      </c>
      <c r="I680" s="478" t="s">
        <v>9128</v>
      </c>
      <c r="J680" s="472"/>
    </row>
    <row r="681" spans="1:10" ht="25.15" customHeight="1" x14ac:dyDescent="0.2">
      <c r="A681" s="471" t="s">
        <v>9223</v>
      </c>
      <c r="B681" s="471" t="s">
        <v>8332</v>
      </c>
      <c r="C681" s="472"/>
      <c r="D681" s="255">
        <v>218</v>
      </c>
      <c r="E681" s="255">
        <v>19365.93</v>
      </c>
      <c r="F681" s="471" t="s">
        <v>9224</v>
      </c>
      <c r="G681" s="476" t="s">
        <v>9127</v>
      </c>
      <c r="H681" s="478">
        <v>44264</v>
      </c>
      <c r="I681" s="478" t="s">
        <v>9128</v>
      </c>
      <c r="J681" s="472"/>
    </row>
    <row r="682" spans="1:10" ht="25.15" customHeight="1" x14ac:dyDescent="0.2">
      <c r="A682" s="471" t="s">
        <v>9223</v>
      </c>
      <c r="B682" s="471" t="s">
        <v>8332</v>
      </c>
      <c r="C682" s="472"/>
      <c r="D682" s="255">
        <v>218</v>
      </c>
      <c r="E682" s="255">
        <v>19365.93</v>
      </c>
      <c r="F682" s="471" t="s">
        <v>9224</v>
      </c>
      <c r="G682" s="476" t="s">
        <v>9127</v>
      </c>
      <c r="H682" s="478">
        <v>44264</v>
      </c>
      <c r="I682" s="478" t="s">
        <v>9128</v>
      </c>
      <c r="J682" s="472"/>
    </row>
    <row r="683" spans="1:10" ht="25.15" customHeight="1" x14ac:dyDescent="0.2">
      <c r="A683" s="471" t="s">
        <v>9225</v>
      </c>
      <c r="B683" s="471" t="s">
        <v>7488</v>
      </c>
      <c r="C683" s="472"/>
      <c r="D683" s="255">
        <v>830</v>
      </c>
      <c r="E683" s="255">
        <v>43700</v>
      </c>
      <c r="F683" s="471" t="s">
        <v>9137</v>
      </c>
      <c r="G683" s="476" t="s">
        <v>9127</v>
      </c>
      <c r="H683" s="478">
        <v>44530</v>
      </c>
      <c r="I683" s="478" t="s">
        <v>9128</v>
      </c>
      <c r="J683" s="472"/>
    </row>
    <row r="684" spans="1:10" ht="25.15" customHeight="1" x14ac:dyDescent="0.2">
      <c r="A684" s="471" t="s">
        <v>9225</v>
      </c>
      <c r="B684" s="471" t="s">
        <v>7488</v>
      </c>
      <c r="C684" s="472"/>
      <c r="D684" s="255">
        <v>830</v>
      </c>
      <c r="E684" s="255">
        <v>43700</v>
      </c>
      <c r="F684" s="471" t="s">
        <v>9137</v>
      </c>
      <c r="G684" s="476" t="s">
        <v>9127</v>
      </c>
      <c r="H684" s="478">
        <v>44530</v>
      </c>
      <c r="I684" s="478" t="s">
        <v>9128</v>
      </c>
      <c r="J684" s="472"/>
    </row>
    <row r="685" spans="1:10" ht="25.15" customHeight="1" x14ac:dyDescent="0.2">
      <c r="A685" s="471" t="s">
        <v>9226</v>
      </c>
      <c r="B685" s="471" t="s">
        <v>7488</v>
      </c>
      <c r="C685" s="472"/>
      <c r="D685" s="255">
        <v>840</v>
      </c>
      <c r="E685" s="255">
        <v>43700</v>
      </c>
      <c r="F685" s="471" t="s">
        <v>9137</v>
      </c>
      <c r="G685" s="476" t="s">
        <v>9127</v>
      </c>
      <c r="H685" s="478">
        <v>44531</v>
      </c>
      <c r="I685" s="478" t="s">
        <v>9128</v>
      </c>
      <c r="J685" s="472"/>
    </row>
    <row r="686" spans="1:10" ht="25.15" customHeight="1" x14ac:dyDescent="0.2">
      <c r="A686" s="471" t="s">
        <v>9226</v>
      </c>
      <c r="B686" s="471" t="s">
        <v>7488</v>
      </c>
      <c r="C686" s="472"/>
      <c r="D686" s="255">
        <v>840</v>
      </c>
      <c r="E686" s="255">
        <v>43700</v>
      </c>
      <c r="F686" s="471" t="s">
        <v>9137</v>
      </c>
      <c r="G686" s="476" t="s">
        <v>9127</v>
      </c>
      <c r="H686" s="478">
        <v>44531</v>
      </c>
      <c r="I686" s="478" t="s">
        <v>9128</v>
      </c>
      <c r="J686" s="484"/>
    </row>
    <row r="687" spans="1:10" ht="25.15" customHeight="1" x14ac:dyDescent="0.2">
      <c r="A687" s="471" t="s">
        <v>9227</v>
      </c>
      <c r="B687" s="471" t="s">
        <v>8332</v>
      </c>
      <c r="C687" s="472"/>
      <c r="D687" s="255">
        <v>338</v>
      </c>
      <c r="E687" s="255">
        <v>38476.910000000003</v>
      </c>
      <c r="F687" s="471" t="s">
        <v>9228</v>
      </c>
      <c r="G687" s="476" t="s">
        <v>9127</v>
      </c>
      <c r="H687" s="478">
        <v>44314</v>
      </c>
      <c r="I687" s="478" t="s">
        <v>9128</v>
      </c>
      <c r="J687" s="472"/>
    </row>
    <row r="688" spans="1:10" ht="25.15" customHeight="1" x14ac:dyDescent="0.2">
      <c r="A688" s="471" t="s">
        <v>9229</v>
      </c>
      <c r="B688" s="471" t="s">
        <v>7453</v>
      </c>
      <c r="C688" s="472" t="s">
        <v>9230</v>
      </c>
      <c r="D688" s="255">
        <v>2</v>
      </c>
      <c r="E688" s="479">
        <v>35100</v>
      </c>
      <c r="F688" s="471" t="s">
        <v>9231</v>
      </c>
      <c r="G688" s="476" t="s">
        <v>9127</v>
      </c>
      <c r="H688" s="478" t="s">
        <v>9232</v>
      </c>
      <c r="I688" s="478" t="s">
        <v>9232</v>
      </c>
      <c r="J688" s="471"/>
    </row>
    <row r="689" spans="1:10" ht="25.15" customHeight="1" x14ac:dyDescent="0.2">
      <c r="A689" s="471" t="s">
        <v>9233</v>
      </c>
      <c r="B689" s="471" t="s">
        <v>7453</v>
      </c>
      <c r="C689" s="472" t="s">
        <v>9230</v>
      </c>
      <c r="D689" s="255">
        <v>4</v>
      </c>
      <c r="E689" s="479">
        <v>25000</v>
      </c>
      <c r="F689" s="471" t="s">
        <v>9231</v>
      </c>
      <c r="G689" s="476" t="s">
        <v>9127</v>
      </c>
      <c r="H689" s="478" t="s">
        <v>9234</v>
      </c>
      <c r="I689" s="478" t="s">
        <v>9234</v>
      </c>
      <c r="J689" s="471"/>
    </row>
    <row r="690" spans="1:10" ht="25.15" customHeight="1" x14ac:dyDescent="0.2">
      <c r="A690" s="471" t="s">
        <v>9235</v>
      </c>
      <c r="B690" s="471" t="s">
        <v>7453</v>
      </c>
      <c r="C690" s="472" t="s">
        <v>9230</v>
      </c>
      <c r="D690" s="255">
        <v>40</v>
      </c>
      <c r="E690" s="479">
        <v>26040</v>
      </c>
      <c r="F690" s="471" t="s">
        <v>9236</v>
      </c>
      <c r="G690" s="476" t="s">
        <v>9127</v>
      </c>
      <c r="H690" s="478" t="s">
        <v>7853</v>
      </c>
      <c r="I690" s="478" t="s">
        <v>7853</v>
      </c>
      <c r="J690" s="471"/>
    </row>
    <row r="691" spans="1:10" ht="25.15" customHeight="1" x14ac:dyDescent="0.2">
      <c r="A691" s="471" t="s">
        <v>9237</v>
      </c>
      <c r="B691" s="471" t="s">
        <v>8098</v>
      </c>
      <c r="C691" s="472" t="s">
        <v>9230</v>
      </c>
      <c r="D691" s="255">
        <v>54</v>
      </c>
      <c r="E691" s="479">
        <v>65000</v>
      </c>
      <c r="F691" s="471" t="s">
        <v>9238</v>
      </c>
      <c r="G691" s="476" t="s">
        <v>9127</v>
      </c>
      <c r="H691" s="478" t="s">
        <v>7902</v>
      </c>
      <c r="I691" s="478" t="s">
        <v>7902</v>
      </c>
      <c r="J691" s="471" t="s">
        <v>9239</v>
      </c>
    </row>
    <row r="692" spans="1:10" ht="25.15" customHeight="1" x14ac:dyDescent="0.2">
      <c r="A692" s="471" t="s">
        <v>9240</v>
      </c>
      <c r="B692" s="471" t="s">
        <v>7453</v>
      </c>
      <c r="C692" s="472" t="s">
        <v>9230</v>
      </c>
      <c r="D692" s="255">
        <v>82</v>
      </c>
      <c r="E692" s="479">
        <v>27000</v>
      </c>
      <c r="F692" s="471" t="s">
        <v>9241</v>
      </c>
      <c r="G692" s="476" t="s">
        <v>9127</v>
      </c>
      <c r="H692" s="478" t="s">
        <v>7552</v>
      </c>
      <c r="I692" s="478" t="s">
        <v>7552</v>
      </c>
      <c r="J692" s="471"/>
    </row>
    <row r="693" spans="1:10" ht="25.15" customHeight="1" x14ac:dyDescent="0.2">
      <c r="A693" s="471" t="s">
        <v>9242</v>
      </c>
      <c r="B693" s="471" t="s">
        <v>7453</v>
      </c>
      <c r="C693" s="472" t="s">
        <v>9230</v>
      </c>
      <c r="D693" s="255">
        <v>90</v>
      </c>
      <c r="E693" s="479">
        <v>27322.799999999999</v>
      </c>
      <c r="F693" s="471" t="s">
        <v>9243</v>
      </c>
      <c r="G693" s="476" t="s">
        <v>9127</v>
      </c>
      <c r="H693" s="478" t="s">
        <v>9244</v>
      </c>
      <c r="I693" s="478" t="s">
        <v>9244</v>
      </c>
      <c r="J693" s="471" t="s">
        <v>9245</v>
      </c>
    </row>
    <row r="694" spans="1:10" ht="25.15" customHeight="1" x14ac:dyDescent="0.2">
      <c r="A694" s="471" t="s">
        <v>9246</v>
      </c>
      <c r="B694" s="471" t="s">
        <v>7453</v>
      </c>
      <c r="C694" s="472" t="s">
        <v>9230</v>
      </c>
      <c r="D694" s="255">
        <v>106</v>
      </c>
      <c r="E694" s="479">
        <v>19750</v>
      </c>
      <c r="F694" s="471" t="s">
        <v>9247</v>
      </c>
      <c r="G694" s="476" t="s">
        <v>9127</v>
      </c>
      <c r="H694" s="478" t="s">
        <v>9244</v>
      </c>
      <c r="I694" s="478" t="s">
        <v>9244</v>
      </c>
      <c r="J694" s="471"/>
    </row>
    <row r="695" spans="1:10" ht="25.15" customHeight="1" x14ac:dyDescent="0.2">
      <c r="A695" s="471" t="s">
        <v>9248</v>
      </c>
      <c r="B695" s="471" t="s">
        <v>7453</v>
      </c>
      <c r="C695" s="472" t="s">
        <v>9230</v>
      </c>
      <c r="D695" s="255">
        <v>108</v>
      </c>
      <c r="E695" s="479">
        <v>22400</v>
      </c>
      <c r="F695" s="471" t="s">
        <v>9249</v>
      </c>
      <c r="G695" s="476" t="s">
        <v>9127</v>
      </c>
      <c r="H695" s="478" t="s">
        <v>9244</v>
      </c>
      <c r="I695" s="478" t="s">
        <v>9244</v>
      </c>
      <c r="J695" s="471"/>
    </row>
    <row r="696" spans="1:10" ht="25.15" customHeight="1" x14ac:dyDescent="0.2">
      <c r="A696" s="471" t="s">
        <v>9250</v>
      </c>
      <c r="B696" s="471" t="s">
        <v>7453</v>
      </c>
      <c r="C696" s="472" t="s">
        <v>9230</v>
      </c>
      <c r="D696" s="255">
        <v>109</v>
      </c>
      <c r="E696" s="479">
        <v>35190</v>
      </c>
      <c r="F696" s="471" t="s">
        <v>9251</v>
      </c>
      <c r="G696" s="476" t="s">
        <v>9127</v>
      </c>
      <c r="H696" s="478" t="s">
        <v>9244</v>
      </c>
      <c r="I696" s="478" t="s">
        <v>9244</v>
      </c>
      <c r="J696" s="471"/>
    </row>
    <row r="697" spans="1:10" ht="25.15" customHeight="1" x14ac:dyDescent="0.2">
      <c r="A697" s="471" t="s">
        <v>9252</v>
      </c>
      <c r="B697" s="471" t="s">
        <v>7453</v>
      </c>
      <c r="C697" s="472" t="s">
        <v>9230</v>
      </c>
      <c r="D697" s="255">
        <v>124</v>
      </c>
      <c r="E697" s="479">
        <v>33000</v>
      </c>
      <c r="F697" s="471" t="s">
        <v>9253</v>
      </c>
      <c r="G697" s="476" t="s">
        <v>9127</v>
      </c>
      <c r="H697" s="478" t="s">
        <v>9254</v>
      </c>
      <c r="I697" s="478" t="s">
        <v>9254</v>
      </c>
      <c r="J697" s="471"/>
    </row>
    <row r="698" spans="1:10" ht="25.15" customHeight="1" x14ac:dyDescent="0.2">
      <c r="A698" s="471" t="s">
        <v>9255</v>
      </c>
      <c r="B698" s="471" t="s">
        <v>7453</v>
      </c>
      <c r="C698" s="472" t="s">
        <v>9230</v>
      </c>
      <c r="D698" s="255">
        <v>126</v>
      </c>
      <c r="E698" s="479">
        <v>23750</v>
      </c>
      <c r="F698" s="471" t="s">
        <v>9256</v>
      </c>
      <c r="G698" s="476" t="s">
        <v>9127</v>
      </c>
      <c r="H698" s="478" t="s">
        <v>9257</v>
      </c>
      <c r="I698" s="478" t="s">
        <v>9257</v>
      </c>
      <c r="J698" s="471"/>
    </row>
    <row r="699" spans="1:10" ht="25.15" customHeight="1" x14ac:dyDescent="0.2">
      <c r="A699" s="471" t="s">
        <v>9258</v>
      </c>
      <c r="B699" s="471" t="s">
        <v>7453</v>
      </c>
      <c r="C699" s="472" t="s">
        <v>9230</v>
      </c>
      <c r="D699" s="255">
        <v>130</v>
      </c>
      <c r="E699" s="479">
        <v>24100</v>
      </c>
      <c r="F699" s="471" t="s">
        <v>9259</v>
      </c>
      <c r="G699" s="476" t="s">
        <v>9127</v>
      </c>
      <c r="H699" s="478" t="s">
        <v>9257</v>
      </c>
      <c r="I699" s="478" t="s">
        <v>9257</v>
      </c>
      <c r="J699" s="471"/>
    </row>
    <row r="700" spans="1:10" ht="25.15" customHeight="1" x14ac:dyDescent="0.2">
      <c r="A700" s="471" t="s">
        <v>9260</v>
      </c>
      <c r="B700" s="471" t="s">
        <v>7453</v>
      </c>
      <c r="C700" s="472" t="s">
        <v>9230</v>
      </c>
      <c r="D700" s="255">
        <v>131</v>
      </c>
      <c r="E700" s="479">
        <v>28200</v>
      </c>
      <c r="F700" s="471" t="s">
        <v>9261</v>
      </c>
      <c r="G700" s="476" t="s">
        <v>9127</v>
      </c>
      <c r="H700" s="478" t="s">
        <v>9257</v>
      </c>
      <c r="I700" s="478" t="s">
        <v>9257</v>
      </c>
      <c r="J700" s="471"/>
    </row>
    <row r="701" spans="1:10" ht="25.15" customHeight="1" x14ac:dyDescent="0.2">
      <c r="A701" s="471" t="s">
        <v>9262</v>
      </c>
      <c r="B701" s="471" t="s">
        <v>8332</v>
      </c>
      <c r="C701" s="472" t="s">
        <v>9230</v>
      </c>
      <c r="D701" s="255">
        <v>146</v>
      </c>
      <c r="E701" s="479">
        <v>20532</v>
      </c>
      <c r="F701" s="471" t="s">
        <v>9263</v>
      </c>
      <c r="G701" s="476" t="s">
        <v>9127</v>
      </c>
      <c r="H701" s="478" t="s">
        <v>7952</v>
      </c>
      <c r="I701" s="478" t="s">
        <v>7952</v>
      </c>
      <c r="J701" s="471" t="s">
        <v>9264</v>
      </c>
    </row>
    <row r="702" spans="1:10" ht="25.15" customHeight="1" x14ac:dyDescent="0.2">
      <c r="A702" s="471" t="s">
        <v>9265</v>
      </c>
      <c r="B702" s="471" t="s">
        <v>8332</v>
      </c>
      <c r="C702" s="472" t="s">
        <v>9230</v>
      </c>
      <c r="D702" s="255">
        <v>151</v>
      </c>
      <c r="E702" s="479">
        <v>18290</v>
      </c>
      <c r="F702" s="471" t="s">
        <v>9266</v>
      </c>
      <c r="G702" s="476" t="s">
        <v>9127</v>
      </c>
      <c r="H702" s="478" t="s">
        <v>7952</v>
      </c>
      <c r="I702" s="478" t="s">
        <v>7952</v>
      </c>
      <c r="J702" s="471" t="s">
        <v>9267</v>
      </c>
    </row>
    <row r="703" spans="1:10" ht="25.15" customHeight="1" x14ac:dyDescent="0.2">
      <c r="A703" s="471" t="s">
        <v>9268</v>
      </c>
      <c r="B703" s="471" t="s">
        <v>7453</v>
      </c>
      <c r="C703" s="472" t="s">
        <v>9230</v>
      </c>
      <c r="D703" s="255">
        <v>171</v>
      </c>
      <c r="E703" s="479">
        <v>28125.5</v>
      </c>
      <c r="F703" s="471" t="s">
        <v>9269</v>
      </c>
      <c r="G703" s="476" t="s">
        <v>9127</v>
      </c>
      <c r="H703" s="478" t="s">
        <v>7767</v>
      </c>
      <c r="I703" s="478" t="s">
        <v>7767</v>
      </c>
      <c r="J703" s="471"/>
    </row>
    <row r="704" spans="1:10" ht="25.15" customHeight="1" x14ac:dyDescent="0.2">
      <c r="A704" s="471" t="s">
        <v>9270</v>
      </c>
      <c r="B704" s="471" t="s">
        <v>8332</v>
      </c>
      <c r="C704" s="472" t="s">
        <v>9230</v>
      </c>
      <c r="D704" s="255">
        <v>186</v>
      </c>
      <c r="E704" s="479">
        <v>33099</v>
      </c>
      <c r="F704" s="471" t="s">
        <v>9271</v>
      </c>
      <c r="G704" s="476" t="s">
        <v>9127</v>
      </c>
      <c r="H704" s="478" t="s">
        <v>9272</v>
      </c>
      <c r="I704" s="478" t="s">
        <v>9272</v>
      </c>
      <c r="J704" s="471" t="s">
        <v>9273</v>
      </c>
    </row>
    <row r="705" spans="1:10" ht="25.15" customHeight="1" x14ac:dyDescent="0.2">
      <c r="A705" s="471" t="s">
        <v>9274</v>
      </c>
      <c r="B705" s="471" t="s">
        <v>7453</v>
      </c>
      <c r="C705" s="472" t="s">
        <v>9230</v>
      </c>
      <c r="D705" s="255">
        <v>187</v>
      </c>
      <c r="E705" s="479">
        <v>24700.880000000001</v>
      </c>
      <c r="F705" s="471" t="s">
        <v>9275</v>
      </c>
      <c r="G705" s="476" t="s">
        <v>9127</v>
      </c>
      <c r="H705" s="478" t="s">
        <v>9272</v>
      </c>
      <c r="I705" s="478" t="s">
        <v>9272</v>
      </c>
      <c r="J705" s="471"/>
    </row>
    <row r="706" spans="1:10" ht="25.15" customHeight="1" x14ac:dyDescent="0.2">
      <c r="A706" s="471" t="s">
        <v>9276</v>
      </c>
      <c r="B706" s="471" t="s">
        <v>7453</v>
      </c>
      <c r="C706" s="472" t="s">
        <v>9230</v>
      </c>
      <c r="D706" s="255">
        <v>199</v>
      </c>
      <c r="E706" s="479">
        <v>19403.41</v>
      </c>
      <c r="F706" s="471" t="s">
        <v>9277</v>
      </c>
      <c r="G706" s="476" t="s">
        <v>9127</v>
      </c>
      <c r="H706" s="478" t="s">
        <v>9272</v>
      </c>
      <c r="I706" s="478" t="s">
        <v>9272</v>
      </c>
      <c r="J706" s="471" t="s">
        <v>9278</v>
      </c>
    </row>
    <row r="707" spans="1:10" ht="25.15" customHeight="1" x14ac:dyDescent="0.2">
      <c r="A707" s="471" t="s">
        <v>9279</v>
      </c>
      <c r="B707" s="471" t="s">
        <v>7453</v>
      </c>
      <c r="C707" s="472" t="s">
        <v>9230</v>
      </c>
      <c r="D707" s="255">
        <v>203</v>
      </c>
      <c r="E707" s="479">
        <v>34200</v>
      </c>
      <c r="F707" s="471" t="s">
        <v>9280</v>
      </c>
      <c r="G707" s="476" t="s">
        <v>9127</v>
      </c>
      <c r="H707" s="478" t="s">
        <v>7794</v>
      </c>
      <c r="I707" s="478" t="s">
        <v>7794</v>
      </c>
      <c r="J707" s="471"/>
    </row>
    <row r="708" spans="1:10" ht="25.15" customHeight="1" x14ac:dyDescent="0.2">
      <c r="A708" s="471" t="s">
        <v>9281</v>
      </c>
      <c r="B708" s="471" t="s">
        <v>7453</v>
      </c>
      <c r="C708" s="472" t="s">
        <v>9230</v>
      </c>
      <c r="D708" s="255">
        <v>205</v>
      </c>
      <c r="E708" s="479">
        <v>34200</v>
      </c>
      <c r="F708" s="471" t="s">
        <v>9282</v>
      </c>
      <c r="G708" s="476" t="s">
        <v>9127</v>
      </c>
      <c r="H708" s="478" t="s">
        <v>7794</v>
      </c>
      <c r="I708" s="478" t="s">
        <v>7794</v>
      </c>
      <c r="J708" s="471"/>
    </row>
    <row r="709" spans="1:10" ht="25.15" customHeight="1" x14ac:dyDescent="0.2">
      <c r="A709" s="471" t="s">
        <v>9283</v>
      </c>
      <c r="B709" s="471" t="s">
        <v>7453</v>
      </c>
      <c r="C709" s="472" t="s">
        <v>9230</v>
      </c>
      <c r="D709" s="255">
        <v>206</v>
      </c>
      <c r="E709" s="479">
        <v>19752</v>
      </c>
      <c r="F709" s="471" t="s">
        <v>9284</v>
      </c>
      <c r="G709" s="476" t="s">
        <v>9127</v>
      </c>
      <c r="H709" s="478" t="s">
        <v>7794</v>
      </c>
      <c r="I709" s="478" t="s">
        <v>7794</v>
      </c>
      <c r="J709" s="471"/>
    </row>
    <row r="710" spans="1:10" ht="25.15" customHeight="1" x14ac:dyDescent="0.2">
      <c r="A710" s="471" t="s">
        <v>9285</v>
      </c>
      <c r="B710" s="471" t="s">
        <v>7453</v>
      </c>
      <c r="C710" s="472" t="s">
        <v>9230</v>
      </c>
      <c r="D710" s="255">
        <v>224</v>
      </c>
      <c r="E710" s="479">
        <v>21800</v>
      </c>
      <c r="F710" s="471" t="s">
        <v>9286</v>
      </c>
      <c r="G710" s="476" t="s">
        <v>9127</v>
      </c>
      <c r="H710" s="478" t="s">
        <v>9287</v>
      </c>
      <c r="I710" s="478" t="s">
        <v>9287</v>
      </c>
      <c r="J710" s="471"/>
    </row>
    <row r="711" spans="1:10" ht="25.15" customHeight="1" x14ac:dyDescent="0.2">
      <c r="A711" s="471" t="s">
        <v>9288</v>
      </c>
      <c r="B711" s="471" t="s">
        <v>7453</v>
      </c>
      <c r="C711" s="472" t="s">
        <v>9230</v>
      </c>
      <c r="D711" s="255">
        <v>225</v>
      </c>
      <c r="E711" s="479">
        <v>27500</v>
      </c>
      <c r="F711" s="471" t="s">
        <v>9289</v>
      </c>
      <c r="G711" s="476" t="s">
        <v>9127</v>
      </c>
      <c r="H711" s="478" t="s">
        <v>9287</v>
      </c>
      <c r="I711" s="478" t="s">
        <v>9287</v>
      </c>
      <c r="J711" s="471"/>
    </row>
    <row r="712" spans="1:10" ht="25.15" customHeight="1" x14ac:dyDescent="0.2">
      <c r="A712" s="471" t="s">
        <v>9290</v>
      </c>
      <c r="B712" s="471" t="s">
        <v>7453</v>
      </c>
      <c r="C712" s="472" t="s">
        <v>9230</v>
      </c>
      <c r="D712" s="255">
        <v>228</v>
      </c>
      <c r="E712" s="479">
        <v>28534</v>
      </c>
      <c r="F712" s="471" t="s">
        <v>9291</v>
      </c>
      <c r="G712" s="476" t="s">
        <v>9127</v>
      </c>
      <c r="H712" s="478" t="s">
        <v>7574</v>
      </c>
      <c r="I712" s="478" t="s">
        <v>7574</v>
      </c>
      <c r="J712" s="471"/>
    </row>
    <row r="713" spans="1:10" ht="25.15" customHeight="1" x14ac:dyDescent="0.2">
      <c r="A713" s="471" t="s">
        <v>9292</v>
      </c>
      <c r="B713" s="471" t="s">
        <v>7453</v>
      </c>
      <c r="C713" s="472" t="s">
        <v>9230</v>
      </c>
      <c r="D713" s="255">
        <v>231</v>
      </c>
      <c r="E713" s="479">
        <v>33800</v>
      </c>
      <c r="F713" s="471" t="s">
        <v>9293</v>
      </c>
      <c r="G713" s="476" t="s">
        <v>9127</v>
      </c>
      <c r="H713" s="478" t="s">
        <v>7574</v>
      </c>
      <c r="I713" s="478" t="s">
        <v>7574</v>
      </c>
      <c r="J713" s="471"/>
    </row>
    <row r="714" spans="1:10" ht="25.15" customHeight="1" x14ac:dyDescent="0.2">
      <c r="A714" s="471" t="s">
        <v>9294</v>
      </c>
      <c r="B714" s="471" t="s">
        <v>7453</v>
      </c>
      <c r="C714" s="472" t="s">
        <v>9230</v>
      </c>
      <c r="D714" s="255">
        <v>232</v>
      </c>
      <c r="E714" s="479">
        <v>25520</v>
      </c>
      <c r="F714" s="471" t="s">
        <v>9282</v>
      </c>
      <c r="G714" s="476" t="s">
        <v>9127</v>
      </c>
      <c r="H714" s="478" t="s">
        <v>9295</v>
      </c>
      <c r="I714" s="478" t="s">
        <v>9295</v>
      </c>
      <c r="J714" s="471"/>
    </row>
    <row r="715" spans="1:10" ht="25.15" customHeight="1" x14ac:dyDescent="0.2">
      <c r="A715" s="471" t="s">
        <v>9296</v>
      </c>
      <c r="B715" s="471" t="s">
        <v>7453</v>
      </c>
      <c r="C715" s="472" t="s">
        <v>9230</v>
      </c>
      <c r="D715" s="255">
        <v>237</v>
      </c>
      <c r="E715" s="479">
        <v>24142</v>
      </c>
      <c r="F715" s="471" t="s">
        <v>9297</v>
      </c>
      <c r="G715" s="476" t="s">
        <v>9127</v>
      </c>
      <c r="H715" s="478" t="s">
        <v>9298</v>
      </c>
      <c r="I715" s="478" t="s">
        <v>9298</v>
      </c>
      <c r="J715" s="471"/>
    </row>
    <row r="716" spans="1:10" ht="25.15" customHeight="1" x14ac:dyDescent="0.2">
      <c r="A716" s="471" t="s">
        <v>9299</v>
      </c>
      <c r="B716" s="471" t="s">
        <v>8332</v>
      </c>
      <c r="C716" s="472" t="s">
        <v>9230</v>
      </c>
      <c r="D716" s="255">
        <v>253</v>
      </c>
      <c r="E716" s="479">
        <v>18018.599999999999</v>
      </c>
      <c r="F716" s="471" t="s">
        <v>9300</v>
      </c>
      <c r="G716" s="476" t="s">
        <v>9127</v>
      </c>
      <c r="H716" s="478" t="s">
        <v>9301</v>
      </c>
      <c r="I716" s="478" t="s">
        <v>9301</v>
      </c>
      <c r="J716" s="471" t="s">
        <v>9302</v>
      </c>
    </row>
    <row r="717" spans="1:10" ht="25.15" customHeight="1" x14ac:dyDescent="0.2">
      <c r="A717" s="471" t="s">
        <v>9303</v>
      </c>
      <c r="B717" s="471" t="s">
        <v>7453</v>
      </c>
      <c r="C717" s="472" t="s">
        <v>9230</v>
      </c>
      <c r="D717" s="255">
        <v>256</v>
      </c>
      <c r="E717" s="479">
        <v>24725</v>
      </c>
      <c r="F717" s="471" t="s">
        <v>9251</v>
      </c>
      <c r="G717" s="476" t="s">
        <v>9127</v>
      </c>
      <c r="H717" s="478" t="s">
        <v>9301</v>
      </c>
      <c r="I717" s="478" t="s">
        <v>9301</v>
      </c>
      <c r="J717" s="471"/>
    </row>
    <row r="718" spans="1:10" ht="25.15" customHeight="1" x14ac:dyDescent="0.2">
      <c r="A718" s="471" t="s">
        <v>9304</v>
      </c>
      <c r="B718" s="471" t="s">
        <v>8332</v>
      </c>
      <c r="C718" s="472" t="s">
        <v>9230</v>
      </c>
      <c r="D718" s="255">
        <v>276</v>
      </c>
      <c r="E718" s="479">
        <v>19140.72</v>
      </c>
      <c r="F718" s="471" t="s">
        <v>9305</v>
      </c>
      <c r="G718" s="476" t="s">
        <v>9127</v>
      </c>
      <c r="H718" s="478" t="s">
        <v>7580</v>
      </c>
      <c r="I718" s="478" t="s">
        <v>7580</v>
      </c>
      <c r="J718" s="471" t="s">
        <v>9306</v>
      </c>
    </row>
    <row r="719" spans="1:10" ht="25.15" customHeight="1" x14ac:dyDescent="0.2">
      <c r="A719" s="471" t="s">
        <v>9307</v>
      </c>
      <c r="B719" s="471" t="s">
        <v>7453</v>
      </c>
      <c r="C719" s="472" t="s">
        <v>9230</v>
      </c>
      <c r="D719" s="255">
        <v>279</v>
      </c>
      <c r="E719" s="479">
        <v>21548</v>
      </c>
      <c r="F719" s="471" t="s">
        <v>9308</v>
      </c>
      <c r="G719" s="476" t="s">
        <v>9127</v>
      </c>
      <c r="H719" s="478" t="s">
        <v>7583</v>
      </c>
      <c r="I719" s="478" t="s">
        <v>7583</v>
      </c>
      <c r="J719" s="471"/>
    </row>
    <row r="720" spans="1:10" ht="25.15" customHeight="1" x14ac:dyDescent="0.2">
      <c r="A720" s="471" t="s">
        <v>9309</v>
      </c>
      <c r="B720" s="471" t="s">
        <v>7488</v>
      </c>
      <c r="C720" s="472" t="s">
        <v>9230</v>
      </c>
      <c r="D720" s="255">
        <v>284</v>
      </c>
      <c r="E720" s="479">
        <v>64586.53</v>
      </c>
      <c r="F720" s="471" t="s">
        <v>9243</v>
      </c>
      <c r="G720" s="476" t="s">
        <v>9127</v>
      </c>
      <c r="H720" s="478" t="s">
        <v>7583</v>
      </c>
      <c r="I720" s="478" t="s">
        <v>7583</v>
      </c>
      <c r="J720" s="471" t="s">
        <v>9310</v>
      </c>
    </row>
    <row r="721" spans="1:10" ht="25.15" customHeight="1" x14ac:dyDescent="0.2">
      <c r="A721" s="471" t="s">
        <v>9311</v>
      </c>
      <c r="B721" s="471" t="s">
        <v>7453</v>
      </c>
      <c r="C721" s="472" t="s">
        <v>9230</v>
      </c>
      <c r="D721" s="255">
        <v>295</v>
      </c>
      <c r="E721" s="479">
        <v>28800</v>
      </c>
      <c r="F721" s="471" t="s">
        <v>9312</v>
      </c>
      <c r="G721" s="476" t="s">
        <v>9127</v>
      </c>
      <c r="H721" s="478" t="s">
        <v>9313</v>
      </c>
      <c r="I721" s="478" t="s">
        <v>9313</v>
      </c>
      <c r="J721" s="471"/>
    </row>
    <row r="722" spans="1:10" ht="25.15" customHeight="1" x14ac:dyDescent="0.2">
      <c r="A722" s="471" t="s">
        <v>9314</v>
      </c>
      <c r="B722" s="471" t="s">
        <v>7453</v>
      </c>
      <c r="C722" s="472" t="s">
        <v>9230</v>
      </c>
      <c r="D722" s="255">
        <v>363</v>
      </c>
      <c r="E722" s="479">
        <v>21224.5</v>
      </c>
      <c r="F722" s="471" t="s">
        <v>9266</v>
      </c>
      <c r="G722" s="476" t="s">
        <v>9127</v>
      </c>
      <c r="H722" s="478" t="s">
        <v>9315</v>
      </c>
      <c r="I722" s="478" t="s">
        <v>9315</v>
      </c>
      <c r="J722" s="471"/>
    </row>
    <row r="723" spans="1:10" ht="25.15" customHeight="1" x14ac:dyDescent="0.2">
      <c r="A723" s="471" t="s">
        <v>9316</v>
      </c>
      <c r="B723" s="471" t="s">
        <v>7453</v>
      </c>
      <c r="C723" s="472" t="s">
        <v>9230</v>
      </c>
      <c r="D723" s="255">
        <v>370</v>
      </c>
      <c r="E723" s="479">
        <v>24500</v>
      </c>
      <c r="F723" s="471" t="s">
        <v>9261</v>
      </c>
      <c r="G723" s="476" t="s">
        <v>9127</v>
      </c>
      <c r="H723" s="478" t="s">
        <v>9315</v>
      </c>
      <c r="I723" s="478" t="s">
        <v>9315</v>
      </c>
      <c r="J723" s="471"/>
    </row>
    <row r="724" spans="1:10" ht="25.15" customHeight="1" x14ac:dyDescent="0.2">
      <c r="A724" s="471" t="s">
        <v>9317</v>
      </c>
      <c r="B724" s="471" t="s">
        <v>7453</v>
      </c>
      <c r="C724" s="472" t="s">
        <v>9230</v>
      </c>
      <c r="D724" s="255">
        <v>381</v>
      </c>
      <c r="E724" s="479">
        <v>18650</v>
      </c>
      <c r="F724" s="471" t="s">
        <v>9318</v>
      </c>
      <c r="G724" s="476" t="s">
        <v>9127</v>
      </c>
      <c r="H724" s="478" t="s">
        <v>7802</v>
      </c>
      <c r="I724" s="478" t="s">
        <v>7802</v>
      </c>
      <c r="J724" s="471"/>
    </row>
    <row r="725" spans="1:10" ht="25.15" customHeight="1" x14ac:dyDescent="0.2">
      <c r="A725" s="471" t="s">
        <v>9319</v>
      </c>
      <c r="B725" s="471" t="s">
        <v>7488</v>
      </c>
      <c r="C725" s="472" t="s">
        <v>9230</v>
      </c>
      <c r="D725" s="255">
        <v>393</v>
      </c>
      <c r="E725" s="479">
        <v>74130</v>
      </c>
      <c r="F725" s="471" t="s">
        <v>9320</v>
      </c>
      <c r="G725" s="476" t="s">
        <v>9127</v>
      </c>
      <c r="H725" s="478" t="s">
        <v>7602</v>
      </c>
      <c r="I725" s="478" t="s">
        <v>7602</v>
      </c>
      <c r="J725" s="471" t="s">
        <v>9321</v>
      </c>
    </row>
    <row r="726" spans="1:10" ht="25.15" customHeight="1" x14ac:dyDescent="0.2">
      <c r="A726" s="471" t="s">
        <v>9322</v>
      </c>
      <c r="B726" s="471" t="s">
        <v>7453</v>
      </c>
      <c r="C726" s="472" t="s">
        <v>9230</v>
      </c>
      <c r="D726" s="255">
        <v>413</v>
      </c>
      <c r="E726" s="479">
        <v>25000</v>
      </c>
      <c r="F726" s="471" t="s">
        <v>9323</v>
      </c>
      <c r="G726" s="476" t="s">
        <v>9127</v>
      </c>
      <c r="H726" s="478" t="s">
        <v>9324</v>
      </c>
      <c r="I726" s="478" t="s">
        <v>9324</v>
      </c>
      <c r="J726" s="471"/>
    </row>
    <row r="727" spans="1:10" ht="25.15" customHeight="1" x14ac:dyDescent="0.2">
      <c r="A727" s="471" t="s">
        <v>9325</v>
      </c>
      <c r="B727" s="471" t="s">
        <v>7453</v>
      </c>
      <c r="C727" s="472" t="s">
        <v>9230</v>
      </c>
      <c r="D727" s="255">
        <v>414</v>
      </c>
      <c r="E727" s="479">
        <v>24900</v>
      </c>
      <c r="F727" s="471" t="s">
        <v>9323</v>
      </c>
      <c r="G727" s="476" t="s">
        <v>9127</v>
      </c>
      <c r="H727" s="478" t="s">
        <v>9326</v>
      </c>
      <c r="I727" s="478" t="s">
        <v>9326</v>
      </c>
      <c r="J727" s="471" t="s">
        <v>9327</v>
      </c>
    </row>
    <row r="728" spans="1:10" ht="25.15" customHeight="1" x14ac:dyDescent="0.2">
      <c r="A728" s="471" t="s">
        <v>9328</v>
      </c>
      <c r="B728" s="471" t="s">
        <v>7453</v>
      </c>
      <c r="C728" s="472" t="s">
        <v>9230</v>
      </c>
      <c r="D728" s="255">
        <v>440</v>
      </c>
      <c r="E728" s="479">
        <v>24000</v>
      </c>
      <c r="F728" s="471" t="s">
        <v>9259</v>
      </c>
      <c r="G728" s="476" t="s">
        <v>9127</v>
      </c>
      <c r="H728" s="478" t="s">
        <v>9329</v>
      </c>
      <c r="I728" s="478" t="s">
        <v>9329</v>
      </c>
      <c r="J728" s="471"/>
    </row>
    <row r="729" spans="1:10" ht="25.15" customHeight="1" x14ac:dyDescent="0.2">
      <c r="A729" s="471" t="s">
        <v>9330</v>
      </c>
      <c r="B729" s="471" t="s">
        <v>7453</v>
      </c>
      <c r="C729" s="472" t="s">
        <v>9230</v>
      </c>
      <c r="D729" s="255">
        <v>465</v>
      </c>
      <c r="E729" s="479">
        <v>34992</v>
      </c>
      <c r="F729" s="471" t="s">
        <v>9331</v>
      </c>
      <c r="G729" s="476" t="s">
        <v>9127</v>
      </c>
      <c r="H729" s="478" t="s">
        <v>7930</v>
      </c>
      <c r="I729" s="478" t="s">
        <v>7930</v>
      </c>
      <c r="J729" s="471"/>
    </row>
    <row r="730" spans="1:10" ht="25.15" customHeight="1" x14ac:dyDescent="0.2">
      <c r="A730" s="471" t="s">
        <v>9332</v>
      </c>
      <c r="B730" s="471" t="s">
        <v>7488</v>
      </c>
      <c r="C730" s="472" t="s">
        <v>9230</v>
      </c>
      <c r="D730" s="255">
        <v>509</v>
      </c>
      <c r="E730" s="479">
        <v>27200</v>
      </c>
      <c r="F730" s="471" t="s">
        <v>9286</v>
      </c>
      <c r="G730" s="476" t="s">
        <v>9127</v>
      </c>
      <c r="H730" s="478" t="s">
        <v>7614</v>
      </c>
      <c r="I730" s="478" t="s">
        <v>7614</v>
      </c>
      <c r="J730" s="471" t="s">
        <v>9333</v>
      </c>
    </row>
    <row r="731" spans="1:10" ht="25.15" customHeight="1" x14ac:dyDescent="0.2">
      <c r="A731" s="471" t="s">
        <v>9334</v>
      </c>
      <c r="B731" s="471" t="s">
        <v>7488</v>
      </c>
      <c r="C731" s="472" t="s">
        <v>9230</v>
      </c>
      <c r="D731" s="255">
        <v>510</v>
      </c>
      <c r="E731" s="479">
        <v>33284.449999999997</v>
      </c>
      <c r="F731" s="471" t="s">
        <v>9251</v>
      </c>
      <c r="G731" s="476" t="s">
        <v>9127</v>
      </c>
      <c r="H731" s="478" t="s">
        <v>8558</v>
      </c>
      <c r="I731" s="478" t="s">
        <v>8558</v>
      </c>
      <c r="J731" s="471" t="s">
        <v>9335</v>
      </c>
    </row>
    <row r="732" spans="1:10" ht="25.15" customHeight="1" x14ac:dyDescent="0.2">
      <c r="A732" s="471" t="s">
        <v>9336</v>
      </c>
      <c r="B732" s="471" t="s">
        <v>7453</v>
      </c>
      <c r="C732" s="472" t="s">
        <v>9230</v>
      </c>
      <c r="D732" s="255">
        <v>532</v>
      </c>
      <c r="E732" s="479">
        <v>22650</v>
      </c>
      <c r="F732" s="471" t="s">
        <v>9286</v>
      </c>
      <c r="G732" s="476" t="s">
        <v>9127</v>
      </c>
      <c r="H732" s="478" t="s">
        <v>9337</v>
      </c>
      <c r="I732" s="478" t="s">
        <v>9337</v>
      </c>
      <c r="J732" s="471"/>
    </row>
    <row r="733" spans="1:10" ht="25.15" customHeight="1" x14ac:dyDescent="0.2">
      <c r="A733" s="471" t="s">
        <v>9338</v>
      </c>
      <c r="B733" s="471" t="s">
        <v>7453</v>
      </c>
      <c r="C733" s="472" t="s">
        <v>9230</v>
      </c>
      <c r="D733" s="255">
        <v>589</v>
      </c>
      <c r="E733" s="479">
        <v>27743.75</v>
      </c>
      <c r="F733" s="471" t="s">
        <v>9251</v>
      </c>
      <c r="G733" s="476" t="s">
        <v>9127</v>
      </c>
      <c r="H733" s="478" t="s">
        <v>9339</v>
      </c>
      <c r="I733" s="478" t="s">
        <v>9339</v>
      </c>
      <c r="J733" s="471"/>
    </row>
    <row r="734" spans="1:10" ht="25.15" customHeight="1" x14ac:dyDescent="0.2">
      <c r="A734" s="471" t="s">
        <v>9340</v>
      </c>
      <c r="B734" s="471" t="s">
        <v>7453</v>
      </c>
      <c r="C734" s="472" t="s">
        <v>9230</v>
      </c>
      <c r="D734" s="255">
        <v>617</v>
      </c>
      <c r="E734" s="479">
        <v>29000</v>
      </c>
      <c r="F734" s="471" t="s">
        <v>9341</v>
      </c>
      <c r="G734" s="476" t="s">
        <v>9127</v>
      </c>
      <c r="H734" s="478" t="s">
        <v>9342</v>
      </c>
      <c r="I734" s="478" t="s">
        <v>9342</v>
      </c>
      <c r="J734" s="471"/>
    </row>
    <row r="735" spans="1:10" ht="25.15" customHeight="1" x14ac:dyDescent="0.2">
      <c r="A735" s="471" t="s">
        <v>9343</v>
      </c>
      <c r="B735" s="471" t="s">
        <v>7453</v>
      </c>
      <c r="C735" s="472" t="s">
        <v>9230</v>
      </c>
      <c r="D735" s="255">
        <v>620</v>
      </c>
      <c r="E735" s="479">
        <v>26350</v>
      </c>
      <c r="F735" s="471" t="s">
        <v>9261</v>
      </c>
      <c r="G735" s="476" t="s">
        <v>9127</v>
      </c>
      <c r="H735" s="478" t="s">
        <v>9342</v>
      </c>
      <c r="I735" s="478" t="s">
        <v>9342</v>
      </c>
      <c r="J735" s="471"/>
    </row>
    <row r="736" spans="1:10" ht="25.15" customHeight="1" x14ac:dyDescent="0.2">
      <c r="A736" s="471" t="s">
        <v>9344</v>
      </c>
      <c r="B736" s="471" t="s">
        <v>7453</v>
      </c>
      <c r="C736" s="472" t="s">
        <v>9230</v>
      </c>
      <c r="D736" s="255">
        <v>624</v>
      </c>
      <c r="E736" s="479">
        <v>19240</v>
      </c>
      <c r="F736" s="471" t="s">
        <v>9331</v>
      </c>
      <c r="G736" s="476" t="s">
        <v>9127</v>
      </c>
      <c r="H736" s="478" t="s">
        <v>9342</v>
      </c>
      <c r="I736" s="478" t="s">
        <v>9342</v>
      </c>
      <c r="J736" s="471"/>
    </row>
    <row r="737" spans="1:10" ht="25.15" customHeight="1" x14ac:dyDescent="0.2">
      <c r="A737" s="471" t="s">
        <v>9345</v>
      </c>
      <c r="B737" s="471" t="s">
        <v>7453</v>
      </c>
      <c r="C737" s="472" t="s">
        <v>9230</v>
      </c>
      <c r="D737" s="255">
        <v>635</v>
      </c>
      <c r="E737" s="479">
        <v>19000</v>
      </c>
      <c r="F737" s="471" t="s">
        <v>9346</v>
      </c>
      <c r="G737" s="476" t="s">
        <v>9127</v>
      </c>
      <c r="H737" s="478" t="s">
        <v>9347</v>
      </c>
      <c r="I737" s="478" t="s">
        <v>9347</v>
      </c>
      <c r="J737" s="471"/>
    </row>
    <row r="738" spans="1:10" ht="25.15" customHeight="1" x14ac:dyDescent="0.2">
      <c r="A738" s="471" t="s">
        <v>9348</v>
      </c>
      <c r="B738" s="471" t="s">
        <v>7453</v>
      </c>
      <c r="C738" s="472" t="s">
        <v>9230</v>
      </c>
      <c r="D738" s="255">
        <v>636</v>
      </c>
      <c r="E738" s="479">
        <v>34000</v>
      </c>
      <c r="F738" s="471" t="s">
        <v>9349</v>
      </c>
      <c r="G738" s="476" t="s">
        <v>9127</v>
      </c>
      <c r="H738" s="478" t="s">
        <v>9347</v>
      </c>
      <c r="I738" s="478" t="s">
        <v>9347</v>
      </c>
      <c r="J738" s="471"/>
    </row>
    <row r="739" spans="1:10" ht="25.15" customHeight="1" x14ac:dyDescent="0.2">
      <c r="A739" s="471" t="s">
        <v>9350</v>
      </c>
      <c r="B739" s="471" t="s">
        <v>7453</v>
      </c>
      <c r="C739" s="472" t="s">
        <v>9230</v>
      </c>
      <c r="D739" s="255">
        <v>661</v>
      </c>
      <c r="E739" s="479">
        <v>21003.43</v>
      </c>
      <c r="F739" s="471" t="s">
        <v>9351</v>
      </c>
      <c r="G739" s="476" t="s">
        <v>9127</v>
      </c>
      <c r="H739" s="478" t="s">
        <v>9352</v>
      </c>
      <c r="I739" s="478" t="s">
        <v>9352</v>
      </c>
      <c r="J739" s="471" t="s">
        <v>9353</v>
      </c>
    </row>
    <row r="740" spans="1:10" ht="25.15" customHeight="1" x14ac:dyDescent="0.2">
      <c r="A740" s="471" t="s">
        <v>9354</v>
      </c>
      <c r="B740" s="471" t="s">
        <v>7488</v>
      </c>
      <c r="C740" s="472" t="s">
        <v>9230</v>
      </c>
      <c r="D740" s="255">
        <v>672</v>
      </c>
      <c r="E740" s="479">
        <v>116991</v>
      </c>
      <c r="F740" s="471" t="s">
        <v>9280</v>
      </c>
      <c r="G740" s="476" t="s">
        <v>9127</v>
      </c>
      <c r="H740" s="478" t="s">
        <v>7483</v>
      </c>
      <c r="I740" s="478" t="s">
        <v>7483</v>
      </c>
      <c r="J740" s="471" t="s">
        <v>9355</v>
      </c>
    </row>
    <row r="741" spans="1:10" ht="25.15" customHeight="1" x14ac:dyDescent="0.2">
      <c r="A741" s="471" t="s">
        <v>9356</v>
      </c>
      <c r="B741" s="471" t="s">
        <v>7453</v>
      </c>
      <c r="C741" s="472" t="s">
        <v>9230</v>
      </c>
      <c r="D741" s="255">
        <v>674</v>
      </c>
      <c r="E741" s="479">
        <v>22060.97</v>
      </c>
      <c r="F741" s="471" t="s">
        <v>9351</v>
      </c>
      <c r="G741" s="476" t="s">
        <v>9127</v>
      </c>
      <c r="H741" s="478" t="s">
        <v>9357</v>
      </c>
      <c r="I741" s="478" t="s">
        <v>9357</v>
      </c>
      <c r="J741" s="471" t="s">
        <v>9358</v>
      </c>
    </row>
    <row r="742" spans="1:10" ht="25.15" customHeight="1" x14ac:dyDescent="0.2">
      <c r="A742" s="471" t="s">
        <v>9359</v>
      </c>
      <c r="B742" s="471" t="s">
        <v>7488</v>
      </c>
      <c r="C742" s="472" t="s">
        <v>9230</v>
      </c>
      <c r="D742" s="255">
        <v>679</v>
      </c>
      <c r="E742" s="479">
        <v>31071.39</v>
      </c>
      <c r="F742" s="471" t="s">
        <v>9251</v>
      </c>
      <c r="G742" s="476" t="s">
        <v>9127</v>
      </c>
      <c r="H742" s="478" t="s">
        <v>7619</v>
      </c>
      <c r="I742" s="478" t="s">
        <v>7619</v>
      </c>
      <c r="J742" s="471" t="s">
        <v>9360</v>
      </c>
    </row>
    <row r="743" spans="1:10" ht="25.15" customHeight="1" x14ac:dyDescent="0.2">
      <c r="A743" s="471" t="s">
        <v>9361</v>
      </c>
      <c r="B743" s="471" t="s">
        <v>7488</v>
      </c>
      <c r="C743" s="472" t="s">
        <v>9230</v>
      </c>
      <c r="D743" s="255">
        <v>690</v>
      </c>
      <c r="E743" s="479">
        <v>19559.3</v>
      </c>
      <c r="F743" s="471" t="s">
        <v>9275</v>
      </c>
      <c r="G743" s="476" t="s">
        <v>9127</v>
      </c>
      <c r="H743" s="478" t="s">
        <v>7631</v>
      </c>
      <c r="I743" s="478" t="s">
        <v>7631</v>
      </c>
      <c r="J743" s="471" t="s">
        <v>9362</v>
      </c>
    </row>
    <row r="744" spans="1:10" ht="25.15" customHeight="1" x14ac:dyDescent="0.2">
      <c r="A744" s="471" t="s">
        <v>9363</v>
      </c>
      <c r="B744" s="471" t="s">
        <v>7453</v>
      </c>
      <c r="C744" s="472" t="s">
        <v>9230</v>
      </c>
      <c r="D744" s="255">
        <v>691</v>
      </c>
      <c r="E744" s="479">
        <v>32400</v>
      </c>
      <c r="F744" s="471" t="s">
        <v>9364</v>
      </c>
      <c r="G744" s="476" t="s">
        <v>9127</v>
      </c>
      <c r="H744" s="478" t="s">
        <v>7631</v>
      </c>
      <c r="I744" s="478" t="s">
        <v>7631</v>
      </c>
      <c r="J744" s="471"/>
    </row>
    <row r="745" spans="1:10" ht="25.15" customHeight="1" x14ac:dyDescent="0.2">
      <c r="A745" s="471" t="s">
        <v>9365</v>
      </c>
      <c r="B745" s="471" t="s">
        <v>8610</v>
      </c>
      <c r="C745" s="472" t="s">
        <v>9230</v>
      </c>
      <c r="D745" s="255">
        <v>702</v>
      </c>
      <c r="E745" s="479">
        <v>105600</v>
      </c>
      <c r="F745" s="471" t="s">
        <v>9312</v>
      </c>
      <c r="G745" s="476" t="s">
        <v>9127</v>
      </c>
      <c r="H745" s="478" t="s">
        <v>7975</v>
      </c>
      <c r="I745" s="478" t="s">
        <v>7975</v>
      </c>
      <c r="J745" s="471" t="s">
        <v>9366</v>
      </c>
    </row>
    <row r="746" spans="1:10" ht="25.15" customHeight="1" x14ac:dyDescent="0.2">
      <c r="A746" s="471" t="s">
        <v>9367</v>
      </c>
      <c r="B746" s="471" t="s">
        <v>8610</v>
      </c>
      <c r="C746" s="472" t="s">
        <v>9230</v>
      </c>
      <c r="D746" s="255">
        <v>708</v>
      </c>
      <c r="E746" s="479">
        <v>70638</v>
      </c>
      <c r="F746" s="471" t="s">
        <v>9368</v>
      </c>
      <c r="G746" s="476" t="s">
        <v>9127</v>
      </c>
      <c r="H746" s="478" t="s">
        <v>9369</v>
      </c>
      <c r="I746" s="478" t="s">
        <v>9369</v>
      </c>
      <c r="J746" s="471" t="s">
        <v>9370</v>
      </c>
    </row>
    <row r="747" spans="1:10" ht="25.15" customHeight="1" x14ac:dyDescent="0.2">
      <c r="A747" s="471" t="s">
        <v>9371</v>
      </c>
      <c r="B747" s="471" t="s">
        <v>7453</v>
      </c>
      <c r="C747" s="472" t="s">
        <v>9230</v>
      </c>
      <c r="D747" s="255">
        <v>713</v>
      </c>
      <c r="E747" s="479">
        <v>33550</v>
      </c>
      <c r="F747" s="471" t="s">
        <v>9372</v>
      </c>
      <c r="G747" s="476" t="s">
        <v>9127</v>
      </c>
      <c r="H747" s="478" t="s">
        <v>7775</v>
      </c>
      <c r="I747" s="478" t="s">
        <v>7775</v>
      </c>
      <c r="J747" s="471"/>
    </row>
    <row r="748" spans="1:10" ht="25.15" customHeight="1" x14ac:dyDescent="0.2">
      <c r="A748" s="471" t="s">
        <v>9373</v>
      </c>
      <c r="B748" s="471" t="s">
        <v>7453</v>
      </c>
      <c r="C748" s="472" t="s">
        <v>9230</v>
      </c>
      <c r="D748" s="255">
        <v>717</v>
      </c>
      <c r="E748" s="479">
        <v>19229</v>
      </c>
      <c r="F748" s="471" t="s">
        <v>9374</v>
      </c>
      <c r="G748" s="476" t="s">
        <v>9127</v>
      </c>
      <c r="H748" s="478" t="s">
        <v>9375</v>
      </c>
      <c r="I748" s="478" t="s">
        <v>9375</v>
      </c>
      <c r="J748" s="471"/>
    </row>
    <row r="749" spans="1:10" ht="25.15" customHeight="1" x14ac:dyDescent="0.2">
      <c r="A749" s="471" t="s">
        <v>9376</v>
      </c>
      <c r="B749" s="471" t="s">
        <v>7453</v>
      </c>
      <c r="C749" s="472" t="s">
        <v>9230</v>
      </c>
      <c r="D749" s="255">
        <v>723</v>
      </c>
      <c r="E749" s="479">
        <v>28800</v>
      </c>
      <c r="F749" s="471" t="s">
        <v>9312</v>
      </c>
      <c r="G749" s="476" t="s">
        <v>9127</v>
      </c>
      <c r="H749" s="478" t="s">
        <v>9377</v>
      </c>
      <c r="I749" s="478" t="s">
        <v>9377</v>
      </c>
      <c r="J749" s="471"/>
    </row>
    <row r="750" spans="1:10" ht="25.15" customHeight="1" x14ac:dyDescent="0.2">
      <c r="A750" s="471" t="s">
        <v>9378</v>
      </c>
      <c r="B750" s="471" t="s">
        <v>7453</v>
      </c>
      <c r="C750" s="472" t="s">
        <v>9230</v>
      </c>
      <c r="D750" s="255">
        <v>726</v>
      </c>
      <c r="E750" s="479">
        <v>27150</v>
      </c>
      <c r="F750" s="471" t="s">
        <v>9379</v>
      </c>
      <c r="G750" s="476" t="s">
        <v>9127</v>
      </c>
      <c r="H750" s="478" t="s">
        <v>9377</v>
      </c>
      <c r="I750" s="478" t="s">
        <v>9377</v>
      </c>
      <c r="J750" s="471"/>
    </row>
    <row r="751" spans="1:10" ht="25.15" customHeight="1" x14ac:dyDescent="0.2">
      <c r="A751" s="471" t="s">
        <v>9380</v>
      </c>
      <c r="B751" s="471" t="s">
        <v>7453</v>
      </c>
      <c r="C751" s="472" t="s">
        <v>9230</v>
      </c>
      <c r="D751" s="255">
        <v>729</v>
      </c>
      <c r="E751" s="479">
        <v>33006</v>
      </c>
      <c r="F751" s="471" t="s">
        <v>9381</v>
      </c>
      <c r="G751" s="476" t="s">
        <v>9127</v>
      </c>
      <c r="H751" s="478" t="s">
        <v>9377</v>
      </c>
      <c r="I751" s="478" t="s">
        <v>9377</v>
      </c>
      <c r="J751" s="471"/>
    </row>
    <row r="752" spans="1:10" ht="25.15" customHeight="1" x14ac:dyDescent="0.2">
      <c r="A752" s="471" t="s">
        <v>9382</v>
      </c>
      <c r="B752" s="471" t="s">
        <v>7453</v>
      </c>
      <c r="C752" s="472" t="s">
        <v>9230</v>
      </c>
      <c r="D752" s="255">
        <v>747</v>
      </c>
      <c r="E752" s="479">
        <v>26150</v>
      </c>
      <c r="F752" s="471" t="s">
        <v>9312</v>
      </c>
      <c r="G752" s="476" t="s">
        <v>9127</v>
      </c>
      <c r="H752" s="478" t="s">
        <v>7634</v>
      </c>
      <c r="I752" s="478" t="s">
        <v>7634</v>
      </c>
      <c r="J752" s="471"/>
    </row>
    <row r="753" spans="1:10" ht="25.15" customHeight="1" x14ac:dyDescent="0.2">
      <c r="A753" s="471" t="s">
        <v>9383</v>
      </c>
      <c r="B753" s="471" t="s">
        <v>7453</v>
      </c>
      <c r="C753" s="472" t="s">
        <v>9230</v>
      </c>
      <c r="D753" s="255">
        <v>754</v>
      </c>
      <c r="E753" s="479">
        <v>19183.3</v>
      </c>
      <c r="F753" s="471" t="s">
        <v>9384</v>
      </c>
      <c r="G753" s="476" t="s">
        <v>9127</v>
      </c>
      <c r="H753" s="478" t="s">
        <v>7634</v>
      </c>
      <c r="I753" s="478" t="s">
        <v>7634</v>
      </c>
      <c r="J753" s="471" t="s">
        <v>9385</v>
      </c>
    </row>
    <row r="754" spans="1:10" ht="25.15" customHeight="1" x14ac:dyDescent="0.2">
      <c r="A754" s="471" t="s">
        <v>9386</v>
      </c>
      <c r="B754" s="471" t="s">
        <v>7488</v>
      </c>
      <c r="C754" s="472" t="s">
        <v>9230</v>
      </c>
      <c r="D754" s="255">
        <v>779</v>
      </c>
      <c r="E754" s="479">
        <v>25557.599999999999</v>
      </c>
      <c r="F754" s="471" t="s">
        <v>9251</v>
      </c>
      <c r="G754" s="476" t="s">
        <v>9127</v>
      </c>
      <c r="H754" s="478" t="s">
        <v>7634</v>
      </c>
      <c r="I754" s="478" t="s">
        <v>7634</v>
      </c>
      <c r="J754" s="471" t="s">
        <v>9387</v>
      </c>
    </row>
    <row r="755" spans="1:10" ht="25.15" customHeight="1" x14ac:dyDescent="0.2">
      <c r="A755" s="471" t="s">
        <v>9388</v>
      </c>
      <c r="B755" s="471" t="s">
        <v>7453</v>
      </c>
      <c r="C755" s="472" t="s">
        <v>9230</v>
      </c>
      <c r="D755" s="255">
        <v>781</v>
      </c>
      <c r="E755" s="479">
        <v>29750</v>
      </c>
      <c r="F755" s="471" t="s">
        <v>9261</v>
      </c>
      <c r="G755" s="476" t="s">
        <v>9127</v>
      </c>
      <c r="H755" s="478" t="s">
        <v>9389</v>
      </c>
      <c r="I755" s="478" t="s">
        <v>9389</v>
      </c>
      <c r="J755" s="471"/>
    </row>
    <row r="756" spans="1:10" ht="25.15" customHeight="1" x14ac:dyDescent="0.2">
      <c r="A756" s="471" t="s">
        <v>9390</v>
      </c>
      <c r="B756" s="471" t="s">
        <v>7453</v>
      </c>
      <c r="C756" s="472" t="s">
        <v>9230</v>
      </c>
      <c r="D756" s="255">
        <v>782</v>
      </c>
      <c r="E756" s="479">
        <v>23516.2</v>
      </c>
      <c r="F756" s="471" t="s">
        <v>9391</v>
      </c>
      <c r="G756" s="476" t="s">
        <v>9127</v>
      </c>
      <c r="H756" s="478" t="s">
        <v>9392</v>
      </c>
      <c r="I756" s="478" t="s">
        <v>9392</v>
      </c>
      <c r="J756" s="471"/>
    </row>
    <row r="757" spans="1:10" ht="25.15" customHeight="1" x14ac:dyDescent="0.2">
      <c r="A757" s="471" t="s">
        <v>9393</v>
      </c>
      <c r="B757" s="471" t="s">
        <v>7453</v>
      </c>
      <c r="C757" s="472" t="s">
        <v>9230</v>
      </c>
      <c r="D757" s="255">
        <v>783</v>
      </c>
      <c r="E757" s="479">
        <v>32110</v>
      </c>
      <c r="F757" s="471" t="s">
        <v>9368</v>
      </c>
      <c r="G757" s="476" t="s">
        <v>9127</v>
      </c>
      <c r="H757" s="478" t="s">
        <v>9392</v>
      </c>
      <c r="I757" s="478" t="s">
        <v>9392</v>
      </c>
      <c r="J757" s="471"/>
    </row>
    <row r="758" spans="1:10" ht="25.15" customHeight="1" x14ac:dyDescent="0.2">
      <c r="A758" s="471" t="s">
        <v>9394</v>
      </c>
      <c r="B758" s="471" t="s">
        <v>7453</v>
      </c>
      <c r="C758" s="472" t="s">
        <v>9230</v>
      </c>
      <c r="D758" s="255">
        <v>853</v>
      </c>
      <c r="E758" s="479">
        <v>22147</v>
      </c>
      <c r="F758" s="471" t="s">
        <v>9251</v>
      </c>
      <c r="G758" s="476" t="s">
        <v>9127</v>
      </c>
      <c r="H758" s="478" t="s">
        <v>9395</v>
      </c>
      <c r="I758" s="478" t="s">
        <v>9395</v>
      </c>
      <c r="J758" s="471"/>
    </row>
    <row r="759" spans="1:10" ht="25.15" customHeight="1" x14ac:dyDescent="0.2">
      <c r="A759" s="471" t="s">
        <v>9396</v>
      </c>
      <c r="B759" s="471" t="s">
        <v>7488</v>
      </c>
      <c r="C759" s="472" t="s">
        <v>9230</v>
      </c>
      <c r="D759" s="255">
        <v>857</v>
      </c>
      <c r="E759" s="479">
        <v>74773</v>
      </c>
      <c r="F759" s="471" t="s">
        <v>9323</v>
      </c>
      <c r="G759" s="476" t="s">
        <v>9127</v>
      </c>
      <c r="H759" s="478" t="s">
        <v>9395</v>
      </c>
      <c r="I759" s="478" t="s">
        <v>9395</v>
      </c>
      <c r="J759" s="471" t="s">
        <v>9397</v>
      </c>
    </row>
    <row r="760" spans="1:10" ht="25.15" customHeight="1" x14ac:dyDescent="0.2">
      <c r="A760" s="471" t="s">
        <v>9398</v>
      </c>
      <c r="B760" s="471" t="s">
        <v>7453</v>
      </c>
      <c r="C760" s="472" t="s">
        <v>9230</v>
      </c>
      <c r="D760" s="255">
        <v>877</v>
      </c>
      <c r="E760" s="479">
        <v>24500</v>
      </c>
      <c r="F760" s="471" t="s">
        <v>9261</v>
      </c>
      <c r="G760" s="476" t="s">
        <v>9127</v>
      </c>
      <c r="H760" s="478" t="s">
        <v>7639</v>
      </c>
      <c r="I760" s="478" t="s">
        <v>7639</v>
      </c>
      <c r="J760" s="471"/>
    </row>
    <row r="761" spans="1:10" ht="25.15" customHeight="1" x14ac:dyDescent="0.2">
      <c r="A761" s="471" t="s">
        <v>9399</v>
      </c>
      <c r="B761" s="471" t="s">
        <v>7453</v>
      </c>
      <c r="C761" s="472" t="s">
        <v>9230</v>
      </c>
      <c r="D761" s="255">
        <v>879</v>
      </c>
      <c r="E761" s="479">
        <v>26000</v>
      </c>
      <c r="F761" s="471" t="s">
        <v>9293</v>
      </c>
      <c r="G761" s="476" t="s">
        <v>9127</v>
      </c>
      <c r="H761" s="478" t="s">
        <v>7639</v>
      </c>
      <c r="I761" s="478" t="s">
        <v>7639</v>
      </c>
      <c r="J761" s="471"/>
    </row>
    <row r="762" spans="1:10" ht="25.15" customHeight="1" x14ac:dyDescent="0.2">
      <c r="A762" s="471" t="s">
        <v>9400</v>
      </c>
      <c r="B762" s="471" t="s">
        <v>7453</v>
      </c>
      <c r="C762" s="472" t="s">
        <v>9230</v>
      </c>
      <c r="D762" s="255">
        <v>904</v>
      </c>
      <c r="E762" s="479">
        <v>33049.379999999997</v>
      </c>
      <c r="F762" s="471" t="s">
        <v>9391</v>
      </c>
      <c r="G762" s="476" t="s">
        <v>9127</v>
      </c>
      <c r="H762" s="478" t="s">
        <v>7639</v>
      </c>
      <c r="I762" s="478" t="s">
        <v>7639</v>
      </c>
      <c r="J762" s="471"/>
    </row>
    <row r="763" spans="1:10" ht="25.15" customHeight="1" x14ac:dyDescent="0.2">
      <c r="A763" s="471" t="s">
        <v>9401</v>
      </c>
      <c r="B763" s="471" t="s">
        <v>7488</v>
      </c>
      <c r="C763" s="472" t="s">
        <v>9230</v>
      </c>
      <c r="D763" s="255">
        <v>913</v>
      </c>
      <c r="E763" s="479">
        <v>72350</v>
      </c>
      <c r="F763" s="471" t="s">
        <v>9320</v>
      </c>
      <c r="G763" s="476" t="s">
        <v>9127</v>
      </c>
      <c r="H763" s="478" t="s">
        <v>7639</v>
      </c>
      <c r="I763" s="478" t="s">
        <v>7639</v>
      </c>
      <c r="J763" s="471" t="s">
        <v>9402</v>
      </c>
    </row>
    <row r="764" spans="1:10" ht="25.15" customHeight="1" x14ac:dyDescent="0.2">
      <c r="A764" s="471" t="s">
        <v>9403</v>
      </c>
      <c r="B764" s="471" t="s">
        <v>7453</v>
      </c>
      <c r="C764" s="472" t="s">
        <v>9230</v>
      </c>
      <c r="D764" s="255">
        <v>968</v>
      </c>
      <c r="E764" s="479">
        <v>20299.5</v>
      </c>
      <c r="F764" s="471" t="s">
        <v>9391</v>
      </c>
      <c r="G764" s="476" t="s">
        <v>9127</v>
      </c>
      <c r="H764" s="478" t="s">
        <v>7639</v>
      </c>
      <c r="I764" s="478" t="s">
        <v>7639</v>
      </c>
      <c r="J764" s="471"/>
    </row>
    <row r="765" spans="1:10" ht="25.15" customHeight="1" x14ac:dyDescent="0.2">
      <c r="A765" s="471" t="s">
        <v>9404</v>
      </c>
      <c r="B765" s="471" t="s">
        <v>7453</v>
      </c>
      <c r="C765" s="472" t="s">
        <v>9230</v>
      </c>
      <c r="D765" s="255">
        <v>970</v>
      </c>
      <c r="E765" s="479">
        <v>30120</v>
      </c>
      <c r="F765" s="471" t="s">
        <v>9405</v>
      </c>
      <c r="G765" s="476" t="s">
        <v>9127</v>
      </c>
      <c r="H765" s="478" t="s">
        <v>7639</v>
      </c>
      <c r="I765" s="478" t="s">
        <v>7639</v>
      </c>
      <c r="J765" s="471"/>
    </row>
    <row r="766" spans="1:10" ht="25.15" customHeight="1" x14ac:dyDescent="0.2">
      <c r="A766" s="471" t="s">
        <v>9406</v>
      </c>
      <c r="B766" s="471" t="s">
        <v>7453</v>
      </c>
      <c r="C766" s="472" t="s">
        <v>9230</v>
      </c>
      <c r="D766" s="255">
        <v>982</v>
      </c>
      <c r="E766" s="479">
        <v>19520</v>
      </c>
      <c r="F766" s="471" t="s">
        <v>9407</v>
      </c>
      <c r="G766" s="476" t="s">
        <v>9127</v>
      </c>
      <c r="H766" s="478" t="s">
        <v>8582</v>
      </c>
      <c r="I766" s="478" t="s">
        <v>8582</v>
      </c>
      <c r="J766" s="471"/>
    </row>
    <row r="767" spans="1:10" ht="25.15" customHeight="1" x14ac:dyDescent="0.2">
      <c r="A767" s="471" t="s">
        <v>9408</v>
      </c>
      <c r="B767" s="471" t="s">
        <v>7453</v>
      </c>
      <c r="C767" s="472" t="s">
        <v>9230</v>
      </c>
      <c r="D767" s="255">
        <v>1017</v>
      </c>
      <c r="E767" s="479">
        <v>18819</v>
      </c>
      <c r="F767" s="471" t="s">
        <v>9409</v>
      </c>
      <c r="G767" s="476" t="s">
        <v>9127</v>
      </c>
      <c r="H767" s="478" t="s">
        <v>8608</v>
      </c>
      <c r="I767" s="478" t="s">
        <v>8608</v>
      </c>
      <c r="J767" s="471"/>
    </row>
    <row r="768" spans="1:10" ht="25.15" customHeight="1" x14ac:dyDescent="0.2">
      <c r="A768" s="471" t="s">
        <v>9410</v>
      </c>
      <c r="B768" s="471" t="s">
        <v>7453</v>
      </c>
      <c r="C768" s="472" t="s">
        <v>9230</v>
      </c>
      <c r="D768" s="255">
        <v>1018</v>
      </c>
      <c r="E768" s="479">
        <v>25200</v>
      </c>
      <c r="F768" s="471" t="s">
        <v>9411</v>
      </c>
      <c r="G768" s="476" t="s">
        <v>9127</v>
      </c>
      <c r="H768" s="478" t="s">
        <v>8608</v>
      </c>
      <c r="I768" s="478" t="s">
        <v>8608</v>
      </c>
      <c r="J768" s="471"/>
    </row>
    <row r="769" spans="1:10" ht="25.15" customHeight="1" x14ac:dyDescent="0.2">
      <c r="A769" s="471" t="s">
        <v>9412</v>
      </c>
      <c r="B769" s="471" t="s">
        <v>7453</v>
      </c>
      <c r="C769" s="472" t="s">
        <v>9230</v>
      </c>
      <c r="D769" s="255">
        <v>1066</v>
      </c>
      <c r="E769" s="479">
        <v>35000</v>
      </c>
      <c r="F769" s="471" t="s">
        <v>9261</v>
      </c>
      <c r="G769" s="476" t="s">
        <v>9127</v>
      </c>
      <c r="H769" s="478" t="s">
        <v>8626</v>
      </c>
      <c r="I769" s="478" t="s">
        <v>8626</v>
      </c>
      <c r="J769" s="471"/>
    </row>
    <row r="770" spans="1:10" ht="25.15" customHeight="1" x14ac:dyDescent="0.2">
      <c r="A770" s="471" t="s">
        <v>9413</v>
      </c>
      <c r="B770" s="471" t="s">
        <v>7453</v>
      </c>
      <c r="C770" s="472" t="s">
        <v>9230</v>
      </c>
      <c r="D770" s="255">
        <v>1072</v>
      </c>
      <c r="E770" s="479">
        <v>22236</v>
      </c>
      <c r="F770" s="471" t="s">
        <v>9414</v>
      </c>
      <c r="G770" s="476" t="s">
        <v>9127</v>
      </c>
      <c r="H770" s="478" t="s">
        <v>8626</v>
      </c>
      <c r="I770" s="478" t="s">
        <v>8626</v>
      </c>
      <c r="J770" s="471"/>
    </row>
    <row r="771" spans="1:10" ht="25.15" customHeight="1" x14ac:dyDescent="0.2">
      <c r="A771" s="471" t="s">
        <v>9415</v>
      </c>
      <c r="B771" s="471" t="s">
        <v>7453</v>
      </c>
      <c r="C771" s="472" t="s">
        <v>9230</v>
      </c>
      <c r="D771" s="255">
        <v>1076</v>
      </c>
      <c r="E771" s="479">
        <v>25500</v>
      </c>
      <c r="F771" s="471" t="s">
        <v>9349</v>
      </c>
      <c r="G771" s="476" t="s">
        <v>9127</v>
      </c>
      <c r="H771" s="478" t="s">
        <v>8626</v>
      </c>
      <c r="I771" s="478" t="s">
        <v>8626</v>
      </c>
      <c r="J771" s="471"/>
    </row>
    <row r="772" spans="1:10" ht="25.15" customHeight="1" x14ac:dyDescent="0.2">
      <c r="A772" s="471" t="s">
        <v>9416</v>
      </c>
      <c r="B772" s="471" t="s">
        <v>7453</v>
      </c>
      <c r="C772" s="472" t="s">
        <v>9230</v>
      </c>
      <c r="D772" s="255">
        <v>1093</v>
      </c>
      <c r="E772" s="479">
        <v>20515.87</v>
      </c>
      <c r="F772" s="471" t="s">
        <v>9417</v>
      </c>
      <c r="G772" s="476" t="s">
        <v>9127</v>
      </c>
      <c r="H772" s="478" t="s">
        <v>7498</v>
      </c>
      <c r="I772" s="478" t="s">
        <v>7498</v>
      </c>
      <c r="J772" s="471" t="s">
        <v>9418</v>
      </c>
    </row>
    <row r="773" spans="1:10" ht="25.15" customHeight="1" x14ac:dyDescent="0.2">
      <c r="A773" s="471" t="s">
        <v>9419</v>
      </c>
      <c r="B773" s="471" t="s">
        <v>7488</v>
      </c>
      <c r="C773" s="472" t="s">
        <v>9230</v>
      </c>
      <c r="D773" s="255">
        <v>1115</v>
      </c>
      <c r="E773" s="479">
        <v>45693.64</v>
      </c>
      <c r="F773" s="471" t="s">
        <v>9251</v>
      </c>
      <c r="G773" s="476" t="s">
        <v>9127</v>
      </c>
      <c r="H773" s="478" t="s">
        <v>9420</v>
      </c>
      <c r="I773" s="478" t="s">
        <v>9420</v>
      </c>
      <c r="J773" s="471" t="s">
        <v>9421</v>
      </c>
    </row>
    <row r="774" spans="1:10" ht="25.15" customHeight="1" x14ac:dyDescent="0.2">
      <c r="A774" s="471" t="s">
        <v>9422</v>
      </c>
      <c r="B774" s="471" t="s">
        <v>7453</v>
      </c>
      <c r="C774" s="472" t="s">
        <v>9230</v>
      </c>
      <c r="D774" s="255">
        <v>1161</v>
      </c>
      <c r="E774" s="479">
        <v>35145</v>
      </c>
      <c r="F774" s="471" t="s">
        <v>9423</v>
      </c>
      <c r="G774" s="476" t="s">
        <v>9127</v>
      </c>
      <c r="H774" s="478" t="s">
        <v>9424</v>
      </c>
      <c r="I774" s="478" t="s">
        <v>9424</v>
      </c>
      <c r="J774" s="471"/>
    </row>
    <row r="775" spans="1:10" ht="25.15" customHeight="1" x14ac:dyDescent="0.2">
      <c r="A775" s="471" t="s">
        <v>9425</v>
      </c>
      <c r="B775" s="471" t="s">
        <v>7453</v>
      </c>
      <c r="C775" s="472" t="s">
        <v>9230</v>
      </c>
      <c r="D775" s="255">
        <v>1185</v>
      </c>
      <c r="E775" s="479">
        <v>20186.2</v>
      </c>
      <c r="F775" s="471" t="s">
        <v>9379</v>
      </c>
      <c r="G775" s="476" t="s">
        <v>9127</v>
      </c>
      <c r="H775" s="478" t="s">
        <v>7505</v>
      </c>
      <c r="I775" s="478" t="s">
        <v>7505</v>
      </c>
      <c r="J775" s="471"/>
    </row>
    <row r="776" spans="1:10" ht="25.15" customHeight="1" x14ac:dyDescent="0.2">
      <c r="A776" s="471" t="s">
        <v>9426</v>
      </c>
      <c r="B776" s="471" t="s">
        <v>7453</v>
      </c>
      <c r="C776" s="472" t="s">
        <v>9230</v>
      </c>
      <c r="D776" s="255">
        <v>1196</v>
      </c>
      <c r="E776" s="479">
        <v>28180</v>
      </c>
      <c r="F776" s="471" t="s">
        <v>9374</v>
      </c>
      <c r="G776" s="476" t="s">
        <v>9127</v>
      </c>
      <c r="H776" s="478" t="s">
        <v>7660</v>
      </c>
      <c r="I776" s="478" t="s">
        <v>7660</v>
      </c>
      <c r="J776" s="471"/>
    </row>
    <row r="777" spans="1:10" ht="25.15" customHeight="1" x14ac:dyDescent="0.2">
      <c r="A777" s="471" t="s">
        <v>9427</v>
      </c>
      <c r="B777" s="471" t="s">
        <v>7453</v>
      </c>
      <c r="C777" s="472" t="s">
        <v>9230</v>
      </c>
      <c r="D777" s="255">
        <v>1238</v>
      </c>
      <c r="E777" s="479">
        <v>30000</v>
      </c>
      <c r="F777" s="471" t="s">
        <v>9323</v>
      </c>
      <c r="G777" s="476" t="s">
        <v>9127</v>
      </c>
      <c r="H777" s="478" t="s">
        <v>7969</v>
      </c>
      <c r="I777" s="478" t="s">
        <v>7969</v>
      </c>
      <c r="J777" s="471" t="s">
        <v>9428</v>
      </c>
    </row>
    <row r="778" spans="1:10" ht="25.15" customHeight="1" x14ac:dyDescent="0.2">
      <c r="A778" s="471" t="s">
        <v>9429</v>
      </c>
      <c r="B778" s="471" t="s">
        <v>7488</v>
      </c>
      <c r="C778" s="472" t="s">
        <v>9230</v>
      </c>
      <c r="D778" s="255">
        <v>1262</v>
      </c>
      <c r="E778" s="479">
        <v>60387.68</v>
      </c>
      <c r="F778" s="471" t="s">
        <v>9430</v>
      </c>
      <c r="G778" s="476" t="s">
        <v>9127</v>
      </c>
      <c r="H778" s="478" t="s">
        <v>7673</v>
      </c>
      <c r="I778" s="478" t="s">
        <v>7673</v>
      </c>
      <c r="J778" s="471" t="s">
        <v>9431</v>
      </c>
    </row>
    <row r="779" spans="1:10" ht="25.15" customHeight="1" x14ac:dyDescent="0.2">
      <c r="A779" s="471" t="s">
        <v>9432</v>
      </c>
      <c r="B779" s="471" t="s">
        <v>7453</v>
      </c>
      <c r="C779" s="472" t="s">
        <v>9230</v>
      </c>
      <c r="D779" s="255">
        <v>1423</v>
      </c>
      <c r="E779" s="479">
        <v>24269.9</v>
      </c>
      <c r="F779" s="471" t="s">
        <v>9331</v>
      </c>
      <c r="G779" s="476" t="s">
        <v>9127</v>
      </c>
      <c r="H779" s="478" t="s">
        <v>7991</v>
      </c>
      <c r="I779" s="478" t="s">
        <v>7991</v>
      </c>
      <c r="J779" s="471"/>
    </row>
    <row r="780" spans="1:10" ht="25.15" customHeight="1" x14ac:dyDescent="0.2">
      <c r="A780" s="471" t="s">
        <v>9433</v>
      </c>
      <c r="B780" s="471" t="s">
        <v>7453</v>
      </c>
      <c r="C780" s="472" t="s">
        <v>9230</v>
      </c>
      <c r="D780" s="255">
        <v>1424</v>
      </c>
      <c r="E780" s="479">
        <v>32812.33</v>
      </c>
      <c r="F780" s="471" t="s">
        <v>9430</v>
      </c>
      <c r="G780" s="476" t="s">
        <v>9127</v>
      </c>
      <c r="H780" s="478" t="s">
        <v>7991</v>
      </c>
      <c r="I780" s="478" t="s">
        <v>7991</v>
      </c>
      <c r="J780" s="471" t="s">
        <v>9434</v>
      </c>
    </row>
    <row r="781" spans="1:10" ht="25.15" customHeight="1" x14ac:dyDescent="0.2">
      <c r="A781" s="471" t="s">
        <v>9435</v>
      </c>
      <c r="B781" s="471" t="s">
        <v>7453</v>
      </c>
      <c r="C781" s="472" t="s">
        <v>9230</v>
      </c>
      <c r="D781" s="255">
        <v>1427</v>
      </c>
      <c r="E781" s="479">
        <v>29159.86</v>
      </c>
      <c r="F781" s="471" t="s">
        <v>9251</v>
      </c>
      <c r="G781" s="476" t="s">
        <v>9127</v>
      </c>
      <c r="H781" s="478" t="s">
        <v>7991</v>
      </c>
      <c r="I781" s="478" t="s">
        <v>7991</v>
      </c>
      <c r="J781" s="471" t="s">
        <v>9436</v>
      </c>
    </row>
    <row r="782" spans="1:10" ht="25.15" customHeight="1" x14ac:dyDescent="0.2">
      <c r="A782" s="471" t="s">
        <v>9437</v>
      </c>
      <c r="B782" s="471" t="s">
        <v>7488</v>
      </c>
      <c r="C782" s="472" t="s">
        <v>9230</v>
      </c>
      <c r="D782" s="255">
        <v>1446</v>
      </c>
      <c r="E782" s="479">
        <v>41790</v>
      </c>
      <c r="F782" s="471" t="s">
        <v>9312</v>
      </c>
      <c r="G782" s="476" t="s">
        <v>9127</v>
      </c>
      <c r="H782" s="478" t="s">
        <v>7520</v>
      </c>
      <c r="I782" s="478" t="s">
        <v>7520</v>
      </c>
      <c r="J782" s="471" t="s">
        <v>9438</v>
      </c>
    </row>
    <row r="783" spans="1:10" ht="25.15" customHeight="1" x14ac:dyDescent="0.2">
      <c r="A783" s="471" t="s">
        <v>9439</v>
      </c>
      <c r="B783" s="471" t="s">
        <v>7453</v>
      </c>
      <c r="C783" s="472" t="s">
        <v>9230</v>
      </c>
      <c r="D783" s="255">
        <v>1462</v>
      </c>
      <c r="E783" s="479">
        <v>31470</v>
      </c>
      <c r="F783" s="471" t="s">
        <v>9440</v>
      </c>
      <c r="G783" s="476" t="s">
        <v>9127</v>
      </c>
      <c r="H783" s="478" t="s">
        <v>7706</v>
      </c>
      <c r="I783" s="478" t="s">
        <v>7706</v>
      </c>
      <c r="J783" s="471" t="s">
        <v>9441</v>
      </c>
    </row>
    <row r="784" spans="1:10" ht="25.15" customHeight="1" x14ac:dyDescent="0.2">
      <c r="A784" s="471" t="s">
        <v>9442</v>
      </c>
      <c r="B784" s="471" t="s">
        <v>7488</v>
      </c>
      <c r="C784" s="472" t="s">
        <v>9230</v>
      </c>
      <c r="D784" s="255">
        <v>1482</v>
      </c>
      <c r="E784" s="479">
        <v>48875</v>
      </c>
      <c r="F784" s="471" t="s">
        <v>9251</v>
      </c>
      <c r="G784" s="476" t="s">
        <v>9127</v>
      </c>
      <c r="H784" s="478" t="s">
        <v>7840</v>
      </c>
      <c r="I784" s="478" t="s">
        <v>7840</v>
      </c>
      <c r="J784" s="471" t="s">
        <v>9443</v>
      </c>
    </row>
    <row r="785" spans="1:10" ht="25.15" customHeight="1" x14ac:dyDescent="0.2">
      <c r="A785" s="471" t="s">
        <v>9444</v>
      </c>
      <c r="B785" s="471" t="s">
        <v>7488</v>
      </c>
      <c r="C785" s="472" t="s">
        <v>9230</v>
      </c>
      <c r="D785" s="255">
        <v>1487</v>
      </c>
      <c r="E785" s="479">
        <v>169550</v>
      </c>
      <c r="F785" s="471" t="s">
        <v>9430</v>
      </c>
      <c r="G785" s="476" t="s">
        <v>9127</v>
      </c>
      <c r="H785" s="478" t="s">
        <v>7713</v>
      </c>
      <c r="I785" s="478" t="s">
        <v>7713</v>
      </c>
      <c r="J785" s="471" t="s">
        <v>9431</v>
      </c>
    </row>
    <row r="786" spans="1:10" ht="25.15" customHeight="1" x14ac:dyDescent="0.2">
      <c r="A786" s="471" t="s">
        <v>9445</v>
      </c>
      <c r="B786" s="471" t="s">
        <v>8332</v>
      </c>
      <c r="C786" s="472" t="s">
        <v>9230</v>
      </c>
      <c r="D786" s="255">
        <v>1536</v>
      </c>
      <c r="E786" s="479">
        <v>28438</v>
      </c>
      <c r="F786" s="471" t="s">
        <v>9263</v>
      </c>
      <c r="G786" s="476" t="s">
        <v>9127</v>
      </c>
      <c r="H786" s="478" t="s">
        <v>8014</v>
      </c>
      <c r="I786" s="478" t="s">
        <v>8014</v>
      </c>
      <c r="J786" s="471" t="s">
        <v>9446</v>
      </c>
    </row>
    <row r="787" spans="1:10" ht="25.15" customHeight="1" x14ac:dyDescent="0.2">
      <c r="A787" s="471" t="s">
        <v>9447</v>
      </c>
      <c r="B787" s="471" t="s">
        <v>8332</v>
      </c>
      <c r="C787" s="472" t="s">
        <v>9230</v>
      </c>
      <c r="D787" s="255">
        <v>1546</v>
      </c>
      <c r="E787" s="479">
        <v>24213.599999999999</v>
      </c>
      <c r="F787" s="471" t="s">
        <v>9448</v>
      </c>
      <c r="G787" s="476" t="s">
        <v>9127</v>
      </c>
      <c r="H787" s="478" t="s">
        <v>8016</v>
      </c>
      <c r="I787" s="478" t="s">
        <v>8016</v>
      </c>
      <c r="J787" s="471" t="s">
        <v>9449</v>
      </c>
    </row>
    <row r="788" spans="1:10" ht="25.15" customHeight="1" x14ac:dyDescent="0.2">
      <c r="A788" s="471" t="s">
        <v>9450</v>
      </c>
      <c r="B788" s="471" t="s">
        <v>8332</v>
      </c>
      <c r="C788" s="472" t="s">
        <v>9230</v>
      </c>
      <c r="D788" s="255">
        <v>1562</v>
      </c>
      <c r="E788" s="479">
        <v>22390.5</v>
      </c>
      <c r="F788" s="471" t="s">
        <v>9263</v>
      </c>
      <c r="G788" s="476" t="s">
        <v>9127</v>
      </c>
      <c r="H788" s="478" t="s">
        <v>9451</v>
      </c>
      <c r="I788" s="478" t="s">
        <v>9451</v>
      </c>
      <c r="J788" s="471" t="s">
        <v>9449</v>
      </c>
    </row>
    <row r="789" spans="1:10" ht="25.15" customHeight="1" x14ac:dyDescent="0.2">
      <c r="A789" s="471" t="s">
        <v>9452</v>
      </c>
      <c r="B789" s="471" t="s">
        <v>7453</v>
      </c>
      <c r="C789" s="472" t="s">
        <v>9230</v>
      </c>
      <c r="D789" s="255">
        <v>1570</v>
      </c>
      <c r="E789" s="479">
        <v>20275</v>
      </c>
      <c r="F789" s="471" t="s">
        <v>9405</v>
      </c>
      <c r="G789" s="476" t="s">
        <v>9127</v>
      </c>
      <c r="H789" s="478" t="s">
        <v>7845</v>
      </c>
      <c r="I789" s="478" t="s">
        <v>7845</v>
      </c>
      <c r="J789" s="471"/>
    </row>
    <row r="790" spans="1:10" ht="25.15" customHeight="1" x14ac:dyDescent="0.2">
      <c r="A790" s="471" t="s">
        <v>9453</v>
      </c>
      <c r="B790" s="471" t="s">
        <v>7453</v>
      </c>
      <c r="C790" s="472" t="s">
        <v>9230</v>
      </c>
      <c r="D790" s="255">
        <v>1577</v>
      </c>
      <c r="E790" s="479">
        <v>24894</v>
      </c>
      <c r="F790" s="471" t="s">
        <v>9323</v>
      </c>
      <c r="G790" s="476" t="s">
        <v>9127</v>
      </c>
      <c r="H790" s="478" t="s">
        <v>7525</v>
      </c>
      <c r="I790" s="478" t="s">
        <v>7525</v>
      </c>
      <c r="J790" s="471"/>
    </row>
    <row r="791" spans="1:10" ht="25.15" customHeight="1" x14ac:dyDescent="0.2">
      <c r="A791" s="471" t="s">
        <v>9454</v>
      </c>
      <c r="B791" s="471" t="s">
        <v>8098</v>
      </c>
      <c r="C791" s="472" t="s">
        <v>9230</v>
      </c>
      <c r="D791" s="255">
        <v>1578</v>
      </c>
      <c r="E791" s="479">
        <v>54000</v>
      </c>
      <c r="F791" s="471" t="s">
        <v>9286</v>
      </c>
      <c r="G791" s="476" t="s">
        <v>9127</v>
      </c>
      <c r="H791" s="478" t="s">
        <v>7525</v>
      </c>
      <c r="I791" s="478" t="s">
        <v>7525</v>
      </c>
      <c r="J791" s="471" t="s">
        <v>9455</v>
      </c>
    </row>
    <row r="792" spans="1:10" ht="25.15" customHeight="1" x14ac:dyDescent="0.2">
      <c r="A792" s="471" t="s">
        <v>9456</v>
      </c>
      <c r="B792" s="471" t="s">
        <v>7453</v>
      </c>
      <c r="C792" s="472" t="s">
        <v>9230</v>
      </c>
      <c r="D792" s="255">
        <v>1579</v>
      </c>
      <c r="E792" s="479">
        <v>29000</v>
      </c>
      <c r="F792" s="471" t="s">
        <v>9251</v>
      </c>
      <c r="G792" s="476" t="s">
        <v>9127</v>
      </c>
      <c r="H792" s="478" t="s">
        <v>7525</v>
      </c>
      <c r="I792" s="478" t="s">
        <v>7525</v>
      </c>
      <c r="J792" s="471"/>
    </row>
    <row r="793" spans="1:10" ht="25.15" customHeight="1" x14ac:dyDescent="0.2">
      <c r="A793" s="471" t="s">
        <v>9457</v>
      </c>
      <c r="B793" s="471" t="s">
        <v>7453</v>
      </c>
      <c r="C793" s="472" t="s">
        <v>9230</v>
      </c>
      <c r="D793" s="255">
        <v>1624</v>
      </c>
      <c r="E793" s="479">
        <v>20700</v>
      </c>
      <c r="F793" s="471" t="s">
        <v>9458</v>
      </c>
      <c r="G793" s="476" t="s">
        <v>9127</v>
      </c>
      <c r="H793" s="478" t="s">
        <v>7739</v>
      </c>
      <c r="I793" s="478" t="s">
        <v>7739</v>
      </c>
      <c r="J793" s="471"/>
    </row>
    <row r="794" spans="1:10" ht="25.15" customHeight="1" x14ac:dyDescent="0.2">
      <c r="A794" s="471" t="s">
        <v>9459</v>
      </c>
      <c r="B794" s="471" t="s">
        <v>7453</v>
      </c>
      <c r="C794" s="472" t="s">
        <v>9230</v>
      </c>
      <c r="D794" s="255">
        <v>1641</v>
      </c>
      <c r="E794" s="479">
        <v>34137</v>
      </c>
      <c r="F794" s="471" t="s">
        <v>9379</v>
      </c>
      <c r="G794" s="476" t="s">
        <v>9127</v>
      </c>
      <c r="H794" s="478" t="s">
        <v>7743</v>
      </c>
      <c r="I794" s="478" t="s">
        <v>7743</v>
      </c>
      <c r="J794" s="471"/>
    </row>
    <row r="795" spans="1:10" ht="25.15" customHeight="1" x14ac:dyDescent="0.2">
      <c r="A795" s="471" t="s">
        <v>9460</v>
      </c>
      <c r="B795" s="471" t="s">
        <v>7453</v>
      </c>
      <c r="C795" s="472" t="s">
        <v>9230</v>
      </c>
      <c r="D795" s="255">
        <v>1644</v>
      </c>
      <c r="E795" s="479">
        <v>34755</v>
      </c>
      <c r="F795" s="471" t="s">
        <v>9461</v>
      </c>
      <c r="G795" s="476" t="s">
        <v>9127</v>
      </c>
      <c r="H795" s="478" t="s">
        <v>7743</v>
      </c>
      <c r="I795" s="478" t="s">
        <v>7743</v>
      </c>
      <c r="J795" s="471"/>
    </row>
    <row r="796" spans="1:10" ht="25.15" customHeight="1" x14ac:dyDescent="0.2">
      <c r="A796" s="471" t="s">
        <v>9462</v>
      </c>
      <c r="B796" s="471" t="s">
        <v>7488</v>
      </c>
      <c r="C796" s="472" t="s">
        <v>9230</v>
      </c>
      <c r="D796" s="255">
        <v>1650</v>
      </c>
      <c r="E796" s="479">
        <v>70980</v>
      </c>
      <c r="F796" s="471" t="s">
        <v>9323</v>
      </c>
      <c r="G796" s="476" t="s">
        <v>9127</v>
      </c>
      <c r="H796" s="478" t="s">
        <v>8570</v>
      </c>
      <c r="I796" s="478" t="s">
        <v>8570</v>
      </c>
      <c r="J796" s="471" t="s">
        <v>9463</v>
      </c>
    </row>
    <row r="797" spans="1:10" ht="25.15" customHeight="1" x14ac:dyDescent="0.2">
      <c r="A797" s="471" t="s">
        <v>9464</v>
      </c>
      <c r="B797" s="471" t="s">
        <v>7453</v>
      </c>
      <c r="C797" s="472" t="s">
        <v>9230</v>
      </c>
      <c r="D797" s="255">
        <v>1652</v>
      </c>
      <c r="E797" s="479">
        <v>19780</v>
      </c>
      <c r="F797" s="471" t="s">
        <v>9465</v>
      </c>
      <c r="G797" s="476" t="s">
        <v>9127</v>
      </c>
      <c r="H797" s="478" t="s">
        <v>8570</v>
      </c>
      <c r="I797" s="478" t="s">
        <v>8570</v>
      </c>
      <c r="J797" s="471"/>
    </row>
    <row r="798" spans="1:10" ht="25.15" customHeight="1" x14ac:dyDescent="0.2">
      <c r="A798" s="471" t="s">
        <v>9466</v>
      </c>
      <c r="B798" s="471" t="s">
        <v>7453</v>
      </c>
      <c r="C798" s="472" t="s">
        <v>9230</v>
      </c>
      <c r="D798" s="255">
        <v>1671</v>
      </c>
      <c r="E798" s="479">
        <v>23400</v>
      </c>
      <c r="F798" s="471" t="s">
        <v>9467</v>
      </c>
      <c r="G798" s="476" t="s">
        <v>9127</v>
      </c>
      <c r="H798" s="478" t="s">
        <v>7748</v>
      </c>
      <c r="I798" s="478" t="s">
        <v>7748</v>
      </c>
      <c r="J798" s="471"/>
    </row>
    <row r="799" spans="1:10" ht="25.15" customHeight="1" x14ac:dyDescent="0.2">
      <c r="A799" s="471" t="s">
        <v>9468</v>
      </c>
      <c r="B799" s="471" t="s">
        <v>7453</v>
      </c>
      <c r="C799" s="472" t="s">
        <v>9230</v>
      </c>
      <c r="D799" s="255">
        <v>1673</v>
      </c>
      <c r="E799" s="479">
        <v>29600</v>
      </c>
      <c r="F799" s="471" t="s">
        <v>9261</v>
      </c>
      <c r="G799" s="476" t="s">
        <v>9127</v>
      </c>
      <c r="H799" s="478" t="s">
        <v>7748</v>
      </c>
      <c r="I799" s="478" t="s">
        <v>7748</v>
      </c>
      <c r="J799" s="471"/>
    </row>
    <row r="800" spans="1:10" ht="25.15" customHeight="1" x14ac:dyDescent="0.2">
      <c r="A800" s="471" t="s">
        <v>9469</v>
      </c>
      <c r="B800" s="471" t="s">
        <v>7453</v>
      </c>
      <c r="C800" s="472" t="s">
        <v>9230</v>
      </c>
      <c r="D800" s="255">
        <v>1682</v>
      </c>
      <c r="E800" s="479">
        <v>27450</v>
      </c>
      <c r="F800" s="471" t="s">
        <v>9470</v>
      </c>
      <c r="G800" s="476" t="s">
        <v>9127</v>
      </c>
      <c r="H800" s="478" t="s">
        <v>7752</v>
      </c>
      <c r="I800" s="478" t="s">
        <v>7752</v>
      </c>
      <c r="J800" s="471"/>
    </row>
    <row r="801" spans="1:10" ht="25.15" customHeight="1" x14ac:dyDescent="0.2">
      <c r="A801" s="471" t="s">
        <v>9471</v>
      </c>
      <c r="B801" s="471" t="s">
        <v>7488</v>
      </c>
      <c r="C801" s="472" t="s">
        <v>9230</v>
      </c>
      <c r="D801" s="255">
        <v>1703</v>
      </c>
      <c r="E801" s="479">
        <v>88375</v>
      </c>
      <c r="F801" s="471" t="s">
        <v>9251</v>
      </c>
      <c r="G801" s="476" t="s">
        <v>9127</v>
      </c>
      <c r="H801" s="478" t="s">
        <v>7752</v>
      </c>
      <c r="I801" s="478" t="s">
        <v>7752</v>
      </c>
      <c r="J801" s="471" t="s">
        <v>9472</v>
      </c>
    </row>
    <row r="802" spans="1:10" ht="25.15" customHeight="1" x14ac:dyDescent="0.2">
      <c r="A802" s="471" t="s">
        <v>9473</v>
      </c>
      <c r="B802" s="471" t="s">
        <v>7453</v>
      </c>
      <c r="C802" s="472" t="s">
        <v>9230</v>
      </c>
      <c r="D802" s="255">
        <v>1704</v>
      </c>
      <c r="E802" s="479">
        <v>24000</v>
      </c>
      <c r="F802" s="471" t="s">
        <v>9251</v>
      </c>
      <c r="G802" s="476" t="s">
        <v>9127</v>
      </c>
      <c r="H802" s="478" t="s">
        <v>7752</v>
      </c>
      <c r="I802" s="478" t="s">
        <v>7752</v>
      </c>
      <c r="J802" s="471" t="s">
        <v>9474</v>
      </c>
    </row>
    <row r="803" spans="1:10" ht="25.15" customHeight="1" x14ac:dyDescent="0.2">
      <c r="A803" s="471" t="s">
        <v>9475</v>
      </c>
      <c r="B803" s="471" t="s">
        <v>7453</v>
      </c>
      <c r="C803" s="472" t="s">
        <v>9230</v>
      </c>
      <c r="D803" s="255">
        <v>1751</v>
      </c>
      <c r="E803" s="479">
        <v>23903.31</v>
      </c>
      <c r="F803" s="471" t="s">
        <v>9476</v>
      </c>
      <c r="G803" s="476" t="s">
        <v>9127</v>
      </c>
      <c r="H803" s="478" t="s">
        <v>8028</v>
      </c>
      <c r="I803" s="478" t="s">
        <v>8028</v>
      </c>
      <c r="J803" s="471" t="s">
        <v>9477</v>
      </c>
    </row>
    <row r="804" spans="1:10" ht="25.15" customHeight="1" x14ac:dyDescent="0.2">
      <c r="A804" s="471" t="s">
        <v>9478</v>
      </c>
      <c r="B804" s="471" t="s">
        <v>8610</v>
      </c>
      <c r="C804" s="472" t="s">
        <v>9230</v>
      </c>
      <c r="D804" s="255">
        <v>1765</v>
      </c>
      <c r="E804" s="479">
        <v>77500</v>
      </c>
      <c r="F804" s="471" t="s">
        <v>9331</v>
      </c>
      <c r="G804" s="476" t="s">
        <v>9127</v>
      </c>
      <c r="H804" s="478" t="s">
        <v>8028</v>
      </c>
      <c r="I804" s="478" t="s">
        <v>8028</v>
      </c>
      <c r="J804" s="471" t="s">
        <v>9479</v>
      </c>
    </row>
    <row r="805" spans="1:10" ht="25.15" customHeight="1" x14ac:dyDescent="0.2">
      <c r="A805" s="471" t="s">
        <v>9480</v>
      </c>
      <c r="B805" s="471" t="s">
        <v>8610</v>
      </c>
      <c r="C805" s="472" t="s">
        <v>9230</v>
      </c>
      <c r="D805" s="255">
        <v>1766</v>
      </c>
      <c r="E805" s="479">
        <v>44000</v>
      </c>
      <c r="F805" s="471" t="s">
        <v>9481</v>
      </c>
      <c r="G805" s="476" t="s">
        <v>9127</v>
      </c>
      <c r="H805" s="478" t="s">
        <v>8028</v>
      </c>
      <c r="I805" s="478" t="s">
        <v>8028</v>
      </c>
      <c r="J805" s="471" t="s">
        <v>9482</v>
      </c>
    </row>
    <row r="806" spans="1:10" ht="25.15" customHeight="1" x14ac:dyDescent="0.2">
      <c r="A806" s="471" t="s">
        <v>9483</v>
      </c>
      <c r="B806" s="471" t="s">
        <v>7453</v>
      </c>
      <c r="C806" s="472" t="s">
        <v>9230</v>
      </c>
      <c r="D806" s="255">
        <v>1773</v>
      </c>
      <c r="E806" s="479">
        <v>34080</v>
      </c>
      <c r="F806" s="471" t="s">
        <v>9484</v>
      </c>
      <c r="G806" s="476" t="s">
        <v>9127</v>
      </c>
      <c r="H806" s="478" t="s">
        <v>7787</v>
      </c>
      <c r="I806" s="478" t="s">
        <v>7787</v>
      </c>
      <c r="J806" s="471" t="s">
        <v>9485</v>
      </c>
    </row>
    <row r="807" spans="1:10" ht="25.15" customHeight="1" x14ac:dyDescent="0.2">
      <c r="A807" s="471" t="s">
        <v>9486</v>
      </c>
      <c r="B807" s="471" t="s">
        <v>7453</v>
      </c>
      <c r="C807" s="472" t="s">
        <v>9230</v>
      </c>
      <c r="D807" s="255">
        <v>1804</v>
      </c>
      <c r="E807" s="479">
        <v>24119.49</v>
      </c>
      <c r="F807" s="471" t="s">
        <v>9351</v>
      </c>
      <c r="G807" s="476" t="s">
        <v>9127</v>
      </c>
      <c r="H807" s="478" t="s">
        <v>7539</v>
      </c>
      <c r="I807" s="478" t="s">
        <v>7539</v>
      </c>
      <c r="J807" s="471" t="s">
        <v>9487</v>
      </c>
    </row>
    <row r="808" spans="1:10" ht="25.15" customHeight="1" x14ac:dyDescent="0.2">
      <c r="A808" s="471" t="s">
        <v>9488</v>
      </c>
      <c r="B808" s="471" t="s">
        <v>7453</v>
      </c>
      <c r="C808" s="472" t="s">
        <v>9230</v>
      </c>
      <c r="D808" s="255">
        <v>1813</v>
      </c>
      <c r="E808" s="479">
        <v>33808</v>
      </c>
      <c r="F808" s="471" t="s">
        <v>9275</v>
      </c>
      <c r="G808" s="476" t="s">
        <v>9127</v>
      </c>
      <c r="H808" s="478" t="s">
        <v>9489</v>
      </c>
      <c r="I808" s="478" t="s">
        <v>9489</v>
      </c>
      <c r="J808" s="471"/>
    </row>
    <row r="809" spans="1:10" ht="25.15" customHeight="1" x14ac:dyDescent="0.2">
      <c r="A809" s="471" t="s">
        <v>9490</v>
      </c>
      <c r="B809" s="471" t="s">
        <v>7488</v>
      </c>
      <c r="C809" s="472" t="s">
        <v>8630</v>
      </c>
      <c r="D809" s="255">
        <v>2</v>
      </c>
      <c r="E809" s="479">
        <v>66012</v>
      </c>
      <c r="F809" s="471" t="s">
        <v>9491</v>
      </c>
      <c r="G809" s="476" t="s">
        <v>9127</v>
      </c>
      <c r="H809" s="478" t="s">
        <v>9232</v>
      </c>
      <c r="I809" s="478" t="s">
        <v>9232</v>
      </c>
      <c r="J809" s="471"/>
    </row>
    <row r="810" spans="1:10" ht="25.15" customHeight="1" x14ac:dyDescent="0.2">
      <c r="A810" s="471" t="s">
        <v>9492</v>
      </c>
      <c r="B810" s="471" t="s">
        <v>7453</v>
      </c>
      <c r="C810" s="472" t="s">
        <v>8630</v>
      </c>
      <c r="D810" s="255">
        <v>3</v>
      </c>
      <c r="E810" s="479">
        <v>121175.7</v>
      </c>
      <c r="F810" s="471" t="s">
        <v>9491</v>
      </c>
      <c r="G810" s="476" t="s">
        <v>9127</v>
      </c>
      <c r="H810" s="478" t="s">
        <v>9232</v>
      </c>
      <c r="I810" s="478" t="s">
        <v>9232</v>
      </c>
      <c r="J810" s="471"/>
    </row>
    <row r="811" spans="1:10" ht="25.15" customHeight="1" x14ac:dyDescent="0.2">
      <c r="A811" s="471" t="s">
        <v>9493</v>
      </c>
      <c r="B811" s="471" t="s">
        <v>7453</v>
      </c>
      <c r="C811" s="472" t="s">
        <v>8630</v>
      </c>
      <c r="D811" s="255">
        <v>5</v>
      </c>
      <c r="E811" s="479">
        <v>18780.2</v>
      </c>
      <c r="F811" s="471" t="s">
        <v>9494</v>
      </c>
      <c r="G811" s="476" t="s">
        <v>9127</v>
      </c>
      <c r="H811" s="478" t="s">
        <v>9232</v>
      </c>
      <c r="I811" s="478" t="s">
        <v>9232</v>
      </c>
      <c r="J811" s="471"/>
    </row>
    <row r="812" spans="1:10" ht="25.15" customHeight="1" x14ac:dyDescent="0.2">
      <c r="A812" s="471" t="s">
        <v>9495</v>
      </c>
      <c r="B812" s="471" t="s">
        <v>7453</v>
      </c>
      <c r="C812" s="472" t="s">
        <v>8630</v>
      </c>
      <c r="D812" s="255">
        <v>12</v>
      </c>
      <c r="E812" s="479">
        <v>32000</v>
      </c>
      <c r="F812" s="471" t="s">
        <v>9496</v>
      </c>
      <c r="G812" s="476" t="s">
        <v>9127</v>
      </c>
      <c r="H812" s="478" t="s">
        <v>7902</v>
      </c>
      <c r="I812" s="478" t="s">
        <v>7902</v>
      </c>
      <c r="J812" s="471"/>
    </row>
    <row r="813" spans="1:10" ht="25.15" customHeight="1" x14ac:dyDescent="0.2">
      <c r="A813" s="471" t="s">
        <v>9497</v>
      </c>
      <c r="B813" s="471" t="s">
        <v>7453</v>
      </c>
      <c r="C813" s="472" t="s">
        <v>8630</v>
      </c>
      <c r="D813" s="255">
        <v>13</v>
      </c>
      <c r="E813" s="479">
        <v>32000</v>
      </c>
      <c r="F813" s="471" t="s">
        <v>9496</v>
      </c>
      <c r="G813" s="476" t="s">
        <v>9127</v>
      </c>
      <c r="H813" s="478" t="s">
        <v>7902</v>
      </c>
      <c r="I813" s="478" t="s">
        <v>7902</v>
      </c>
      <c r="J813" s="471"/>
    </row>
    <row r="814" spans="1:10" ht="25.15" customHeight="1" x14ac:dyDescent="0.2">
      <c r="A814" s="471" t="s">
        <v>9498</v>
      </c>
      <c r="B814" s="471" t="s">
        <v>7453</v>
      </c>
      <c r="C814" s="472" t="s">
        <v>8630</v>
      </c>
      <c r="D814" s="255">
        <v>14</v>
      </c>
      <c r="E814" s="479">
        <v>30000</v>
      </c>
      <c r="F814" s="471" t="s">
        <v>9496</v>
      </c>
      <c r="G814" s="476" t="s">
        <v>9127</v>
      </c>
      <c r="H814" s="478" t="s">
        <v>9499</v>
      </c>
      <c r="I814" s="478" t="s">
        <v>9499</v>
      </c>
      <c r="J814" s="471"/>
    </row>
    <row r="815" spans="1:10" ht="25.15" customHeight="1" x14ac:dyDescent="0.2">
      <c r="A815" s="471" t="s">
        <v>9500</v>
      </c>
      <c r="B815" s="471" t="s">
        <v>7453</v>
      </c>
      <c r="C815" s="472" t="s">
        <v>8630</v>
      </c>
      <c r="D815" s="255">
        <v>20</v>
      </c>
      <c r="E815" s="479">
        <v>19400</v>
      </c>
      <c r="F815" s="471" t="s">
        <v>9501</v>
      </c>
      <c r="G815" s="476" t="s">
        <v>9127</v>
      </c>
      <c r="H815" s="478" t="s">
        <v>9244</v>
      </c>
      <c r="I815" s="478" t="s">
        <v>9244</v>
      </c>
      <c r="J815" s="471"/>
    </row>
    <row r="816" spans="1:10" ht="25.15" customHeight="1" x14ac:dyDescent="0.2">
      <c r="A816" s="471" t="s">
        <v>9502</v>
      </c>
      <c r="B816" s="471" t="s">
        <v>7488</v>
      </c>
      <c r="C816" s="472" t="s">
        <v>8630</v>
      </c>
      <c r="D816" s="255">
        <v>23</v>
      </c>
      <c r="E816" s="479">
        <v>26245.19</v>
      </c>
      <c r="F816" s="471" t="s">
        <v>9503</v>
      </c>
      <c r="G816" s="476" t="s">
        <v>9127</v>
      </c>
      <c r="H816" s="478" t="s">
        <v>7767</v>
      </c>
      <c r="I816" s="478" t="s">
        <v>7767</v>
      </c>
      <c r="J816" s="471" t="s">
        <v>9504</v>
      </c>
    </row>
    <row r="817" spans="1:10" ht="25.15" customHeight="1" x14ac:dyDescent="0.2">
      <c r="A817" s="471" t="s">
        <v>9505</v>
      </c>
      <c r="B817" s="471" t="s">
        <v>7453</v>
      </c>
      <c r="C817" s="472" t="s">
        <v>8630</v>
      </c>
      <c r="D817" s="255">
        <v>68</v>
      </c>
      <c r="E817" s="479">
        <v>30000</v>
      </c>
      <c r="F817" s="471" t="s">
        <v>9496</v>
      </c>
      <c r="G817" s="476" t="s">
        <v>9127</v>
      </c>
      <c r="H817" s="478" t="s">
        <v>7767</v>
      </c>
      <c r="I817" s="478" t="s">
        <v>7767</v>
      </c>
      <c r="J817" s="471"/>
    </row>
    <row r="818" spans="1:10" ht="25.15" customHeight="1" x14ac:dyDescent="0.2">
      <c r="A818" s="471" t="s">
        <v>9506</v>
      </c>
      <c r="B818" s="471" t="s">
        <v>7453</v>
      </c>
      <c r="C818" s="472" t="s">
        <v>8630</v>
      </c>
      <c r="D818" s="255">
        <v>92</v>
      </c>
      <c r="E818" s="479">
        <v>32000</v>
      </c>
      <c r="F818" s="471" t="s">
        <v>9496</v>
      </c>
      <c r="G818" s="476" t="s">
        <v>9127</v>
      </c>
      <c r="H818" s="478" t="s">
        <v>9298</v>
      </c>
      <c r="I818" s="478" t="s">
        <v>9298</v>
      </c>
      <c r="J818" s="471"/>
    </row>
    <row r="819" spans="1:10" ht="25.15" customHeight="1" x14ac:dyDescent="0.2">
      <c r="A819" s="471" t="s">
        <v>9507</v>
      </c>
      <c r="B819" s="471" t="s">
        <v>7453</v>
      </c>
      <c r="C819" s="472" t="s">
        <v>8630</v>
      </c>
      <c r="D819" s="255">
        <v>93</v>
      </c>
      <c r="E819" s="479">
        <v>32000</v>
      </c>
      <c r="F819" s="471" t="s">
        <v>9496</v>
      </c>
      <c r="G819" s="476" t="s">
        <v>9127</v>
      </c>
      <c r="H819" s="478" t="s">
        <v>9298</v>
      </c>
      <c r="I819" s="478" t="s">
        <v>9298</v>
      </c>
      <c r="J819" s="471"/>
    </row>
    <row r="820" spans="1:10" ht="25.15" customHeight="1" x14ac:dyDescent="0.2">
      <c r="A820" s="471" t="s">
        <v>9508</v>
      </c>
      <c r="B820" s="471" t="s">
        <v>7453</v>
      </c>
      <c r="C820" s="472" t="s">
        <v>8630</v>
      </c>
      <c r="D820" s="255">
        <v>104</v>
      </c>
      <c r="E820" s="479">
        <v>27262.83</v>
      </c>
      <c r="F820" s="471" t="s">
        <v>9503</v>
      </c>
      <c r="G820" s="476" t="s">
        <v>9127</v>
      </c>
      <c r="H820" s="478" t="s">
        <v>9301</v>
      </c>
      <c r="I820" s="478" t="s">
        <v>9301</v>
      </c>
      <c r="J820" s="471" t="s">
        <v>9509</v>
      </c>
    </row>
    <row r="821" spans="1:10" ht="25.15" customHeight="1" x14ac:dyDescent="0.2">
      <c r="A821" s="471" t="s">
        <v>9510</v>
      </c>
      <c r="B821" s="471" t="s">
        <v>7453</v>
      </c>
      <c r="C821" s="472" t="s">
        <v>8630</v>
      </c>
      <c r="D821" s="255">
        <v>106</v>
      </c>
      <c r="E821" s="479">
        <v>30200</v>
      </c>
      <c r="F821" s="471" t="s">
        <v>9511</v>
      </c>
      <c r="G821" s="476" t="s">
        <v>9127</v>
      </c>
      <c r="H821" s="478" t="s">
        <v>7576</v>
      </c>
      <c r="I821" s="478" t="s">
        <v>7576</v>
      </c>
      <c r="J821" s="471"/>
    </row>
    <row r="822" spans="1:10" ht="25.15" customHeight="1" x14ac:dyDescent="0.2">
      <c r="A822" s="471" t="s">
        <v>9512</v>
      </c>
      <c r="B822" s="471" t="s">
        <v>7453</v>
      </c>
      <c r="C822" s="472" t="s">
        <v>8630</v>
      </c>
      <c r="D822" s="255">
        <v>154</v>
      </c>
      <c r="E822" s="479">
        <v>32691.4</v>
      </c>
      <c r="F822" s="471" t="s">
        <v>9491</v>
      </c>
      <c r="G822" s="476" t="s">
        <v>9127</v>
      </c>
      <c r="H822" s="478" t="s">
        <v>7576</v>
      </c>
      <c r="I822" s="478" t="s">
        <v>7576</v>
      </c>
      <c r="J822" s="471"/>
    </row>
    <row r="823" spans="1:10" ht="25.15" customHeight="1" x14ac:dyDescent="0.2">
      <c r="A823" s="471" t="s">
        <v>9513</v>
      </c>
      <c r="B823" s="471" t="s">
        <v>7488</v>
      </c>
      <c r="C823" s="472" t="s">
        <v>8630</v>
      </c>
      <c r="D823" s="255">
        <v>233</v>
      </c>
      <c r="E823" s="479">
        <v>40773.160000000003</v>
      </c>
      <c r="F823" s="471" t="s">
        <v>9503</v>
      </c>
      <c r="G823" s="476" t="s">
        <v>9127</v>
      </c>
      <c r="H823" s="478" t="s">
        <v>7885</v>
      </c>
      <c r="I823" s="478" t="s">
        <v>7885</v>
      </c>
      <c r="J823" s="471" t="s">
        <v>9514</v>
      </c>
    </row>
    <row r="824" spans="1:10" ht="25.15" customHeight="1" x14ac:dyDescent="0.2">
      <c r="A824" s="471" t="s">
        <v>9515</v>
      </c>
      <c r="B824" s="471" t="s">
        <v>7453</v>
      </c>
      <c r="C824" s="472" t="s">
        <v>8630</v>
      </c>
      <c r="D824" s="255">
        <v>368</v>
      </c>
      <c r="E824" s="479">
        <v>19800</v>
      </c>
      <c r="F824" s="471" t="s">
        <v>9501</v>
      </c>
      <c r="G824" s="476" t="s">
        <v>9127</v>
      </c>
      <c r="H824" s="478" t="s">
        <v>7619</v>
      </c>
      <c r="I824" s="478" t="s">
        <v>7619</v>
      </c>
      <c r="J824" s="471"/>
    </row>
    <row r="825" spans="1:10" ht="25.15" customHeight="1" x14ac:dyDescent="0.2">
      <c r="A825" s="471" t="s">
        <v>9516</v>
      </c>
      <c r="B825" s="471" t="s">
        <v>7488</v>
      </c>
      <c r="C825" s="472" t="s">
        <v>8630</v>
      </c>
      <c r="D825" s="255">
        <v>435</v>
      </c>
      <c r="E825" s="479">
        <v>34407.86</v>
      </c>
      <c r="F825" s="471" t="s">
        <v>9503</v>
      </c>
      <c r="G825" s="476" t="s">
        <v>9127</v>
      </c>
      <c r="H825" s="478" t="s">
        <v>7775</v>
      </c>
      <c r="I825" s="478" t="s">
        <v>7775</v>
      </c>
      <c r="J825" s="471" t="s">
        <v>9517</v>
      </c>
    </row>
    <row r="826" spans="1:10" ht="25.15" customHeight="1" x14ac:dyDescent="0.2">
      <c r="A826" s="471" t="s">
        <v>9518</v>
      </c>
      <c r="B826" s="471" t="s">
        <v>7488</v>
      </c>
      <c r="C826" s="472" t="s">
        <v>8630</v>
      </c>
      <c r="D826" s="255">
        <v>436</v>
      </c>
      <c r="E826" s="479">
        <v>43216.94</v>
      </c>
      <c r="F826" s="471" t="s">
        <v>9503</v>
      </c>
      <c r="G826" s="476" t="s">
        <v>9127</v>
      </c>
      <c r="H826" s="478" t="s">
        <v>7775</v>
      </c>
      <c r="I826" s="478" t="s">
        <v>7775</v>
      </c>
      <c r="J826" s="471" t="s">
        <v>9514</v>
      </c>
    </row>
    <row r="827" spans="1:10" ht="25.15" customHeight="1" x14ac:dyDescent="0.2">
      <c r="A827" s="471" t="s">
        <v>9519</v>
      </c>
      <c r="B827" s="471" t="s">
        <v>7488</v>
      </c>
      <c r="C827" s="472" t="s">
        <v>8630</v>
      </c>
      <c r="D827" s="255">
        <v>499</v>
      </c>
      <c r="E827" s="479">
        <v>47880</v>
      </c>
      <c r="F827" s="471" t="s">
        <v>9503</v>
      </c>
      <c r="G827" s="476" t="s">
        <v>9127</v>
      </c>
      <c r="H827" s="478" t="s">
        <v>9520</v>
      </c>
      <c r="I827" s="478" t="s">
        <v>9520</v>
      </c>
      <c r="J827" s="471" t="s">
        <v>9521</v>
      </c>
    </row>
    <row r="828" spans="1:10" ht="25.15" customHeight="1" x14ac:dyDescent="0.2">
      <c r="A828" s="471" t="s">
        <v>9522</v>
      </c>
      <c r="B828" s="471" t="s">
        <v>7453</v>
      </c>
      <c r="C828" s="472" t="s">
        <v>8630</v>
      </c>
      <c r="D828" s="255">
        <v>504</v>
      </c>
      <c r="E828" s="479">
        <v>23850</v>
      </c>
      <c r="F828" s="471" t="s">
        <v>9523</v>
      </c>
      <c r="G828" s="476" t="s">
        <v>9127</v>
      </c>
      <c r="H828" s="478" t="s">
        <v>9524</v>
      </c>
      <c r="I828" s="478" t="s">
        <v>9524</v>
      </c>
      <c r="J828" s="471"/>
    </row>
    <row r="829" spans="1:10" ht="25.15" customHeight="1" x14ac:dyDescent="0.2">
      <c r="A829" s="471" t="s">
        <v>9525</v>
      </c>
      <c r="B829" s="471" t="s">
        <v>7453</v>
      </c>
      <c r="C829" s="472" t="s">
        <v>8630</v>
      </c>
      <c r="D829" s="255">
        <v>508</v>
      </c>
      <c r="E829" s="479">
        <v>31350</v>
      </c>
      <c r="F829" s="471" t="s">
        <v>9526</v>
      </c>
      <c r="G829" s="476" t="s">
        <v>9127</v>
      </c>
      <c r="H829" s="478" t="s">
        <v>9524</v>
      </c>
      <c r="I829" s="478" t="s">
        <v>9524</v>
      </c>
      <c r="J829" s="471"/>
    </row>
    <row r="830" spans="1:10" ht="25.15" customHeight="1" x14ac:dyDescent="0.2">
      <c r="A830" s="471" t="s">
        <v>9527</v>
      </c>
      <c r="B830" s="471" t="s">
        <v>7453</v>
      </c>
      <c r="C830" s="472" t="s">
        <v>8630</v>
      </c>
      <c r="D830" s="255">
        <v>509</v>
      </c>
      <c r="E830" s="479">
        <v>25000</v>
      </c>
      <c r="F830" s="471" t="s">
        <v>9491</v>
      </c>
      <c r="G830" s="476" t="s">
        <v>9127</v>
      </c>
      <c r="H830" s="478" t="s">
        <v>9524</v>
      </c>
      <c r="I830" s="478" t="s">
        <v>9524</v>
      </c>
      <c r="J830" s="471"/>
    </row>
    <row r="831" spans="1:10" ht="25.15" customHeight="1" x14ac:dyDescent="0.2">
      <c r="A831" s="471" t="s">
        <v>9528</v>
      </c>
      <c r="B831" s="471" t="s">
        <v>7488</v>
      </c>
      <c r="C831" s="472" t="s">
        <v>8630</v>
      </c>
      <c r="D831" s="255">
        <v>561</v>
      </c>
      <c r="E831" s="479">
        <v>57615.29</v>
      </c>
      <c r="F831" s="471" t="s">
        <v>9491</v>
      </c>
      <c r="G831" s="476" t="s">
        <v>9127</v>
      </c>
      <c r="H831" s="478" t="s">
        <v>9529</v>
      </c>
      <c r="I831" s="478" t="s">
        <v>9529</v>
      </c>
      <c r="J831" s="471"/>
    </row>
    <row r="832" spans="1:10" ht="25.15" customHeight="1" x14ac:dyDescent="0.2">
      <c r="A832" s="471" t="s">
        <v>9530</v>
      </c>
      <c r="B832" s="471" t="s">
        <v>7488</v>
      </c>
      <c r="C832" s="472" t="s">
        <v>8630</v>
      </c>
      <c r="D832" s="255">
        <v>562</v>
      </c>
      <c r="E832" s="479">
        <v>73161.81</v>
      </c>
      <c r="F832" s="471" t="s">
        <v>9491</v>
      </c>
      <c r="G832" s="476" t="s">
        <v>9127</v>
      </c>
      <c r="H832" s="478" t="s">
        <v>9529</v>
      </c>
      <c r="I832" s="478" t="s">
        <v>9529</v>
      </c>
      <c r="J832" s="471"/>
    </row>
    <row r="833" spans="1:10" ht="25.15" customHeight="1" x14ac:dyDescent="0.2">
      <c r="A833" s="471" t="s">
        <v>9531</v>
      </c>
      <c r="B833" s="471" t="s">
        <v>7488</v>
      </c>
      <c r="C833" s="472" t="s">
        <v>8630</v>
      </c>
      <c r="D833" s="255">
        <v>563</v>
      </c>
      <c r="E833" s="479">
        <v>172512.9</v>
      </c>
      <c r="F833" s="471" t="s">
        <v>9491</v>
      </c>
      <c r="G833" s="476" t="s">
        <v>9127</v>
      </c>
      <c r="H833" s="478" t="s">
        <v>9529</v>
      </c>
      <c r="I833" s="478" t="s">
        <v>9529</v>
      </c>
      <c r="J833" s="471"/>
    </row>
    <row r="834" spans="1:10" ht="25.15" customHeight="1" x14ac:dyDescent="0.2">
      <c r="A834" s="471" t="s">
        <v>9532</v>
      </c>
      <c r="B834" s="471" t="s">
        <v>7453</v>
      </c>
      <c r="C834" s="472" t="s">
        <v>8630</v>
      </c>
      <c r="D834" s="255">
        <v>639</v>
      </c>
      <c r="E834" s="479">
        <v>32330</v>
      </c>
      <c r="F834" s="471" t="s">
        <v>9533</v>
      </c>
      <c r="G834" s="476" t="s">
        <v>9127</v>
      </c>
      <c r="H834" s="478" t="s">
        <v>9534</v>
      </c>
      <c r="I834" s="478" t="s">
        <v>9534</v>
      </c>
      <c r="J834" s="471"/>
    </row>
    <row r="835" spans="1:10" ht="25.15" customHeight="1" x14ac:dyDescent="0.2">
      <c r="A835" s="471" t="s">
        <v>9535</v>
      </c>
      <c r="B835" s="471" t="s">
        <v>7453</v>
      </c>
      <c r="C835" s="472" t="s">
        <v>8630</v>
      </c>
      <c r="D835" s="255">
        <v>716</v>
      </c>
      <c r="E835" s="479">
        <v>90638</v>
      </c>
      <c r="F835" s="471" t="s">
        <v>9494</v>
      </c>
      <c r="G835" s="476" t="s">
        <v>9127</v>
      </c>
      <c r="H835" s="478" t="s">
        <v>7995</v>
      </c>
      <c r="I835" s="478" t="s">
        <v>7995</v>
      </c>
      <c r="J835" s="471"/>
    </row>
    <row r="836" spans="1:10" ht="25.15" customHeight="1" x14ac:dyDescent="0.2">
      <c r="A836" s="471" t="s">
        <v>9536</v>
      </c>
      <c r="B836" s="471" t="s">
        <v>7453</v>
      </c>
      <c r="C836" s="472" t="s">
        <v>8630</v>
      </c>
      <c r="D836" s="255">
        <v>717</v>
      </c>
      <c r="E836" s="479">
        <v>42224.3</v>
      </c>
      <c r="F836" s="471" t="s">
        <v>9491</v>
      </c>
      <c r="G836" s="476" t="s">
        <v>9127</v>
      </c>
      <c r="H836" s="478" t="s">
        <v>7995</v>
      </c>
      <c r="I836" s="478" t="s">
        <v>7995</v>
      </c>
      <c r="J836" s="471"/>
    </row>
    <row r="837" spans="1:10" ht="25.15" customHeight="1" x14ac:dyDescent="0.2">
      <c r="A837" s="471" t="s">
        <v>9537</v>
      </c>
      <c r="B837" s="471" t="s">
        <v>7453</v>
      </c>
      <c r="C837" s="472" t="s">
        <v>8630</v>
      </c>
      <c r="D837" s="255">
        <v>718</v>
      </c>
      <c r="E837" s="479">
        <v>37060.300000000003</v>
      </c>
      <c r="F837" s="471" t="s">
        <v>9491</v>
      </c>
      <c r="G837" s="476" t="s">
        <v>9127</v>
      </c>
      <c r="H837" s="478" t="s">
        <v>7995</v>
      </c>
      <c r="I837" s="478" t="s">
        <v>7995</v>
      </c>
      <c r="J837" s="471"/>
    </row>
    <row r="838" spans="1:10" ht="25.15" customHeight="1" x14ac:dyDescent="0.2">
      <c r="A838" s="471" t="s">
        <v>9538</v>
      </c>
      <c r="B838" s="471" t="s">
        <v>7453</v>
      </c>
      <c r="C838" s="472" t="s">
        <v>8630</v>
      </c>
      <c r="D838" s="255">
        <v>719</v>
      </c>
      <c r="E838" s="479">
        <v>55440.4</v>
      </c>
      <c r="F838" s="471" t="s">
        <v>9491</v>
      </c>
      <c r="G838" s="476" t="s">
        <v>9127</v>
      </c>
      <c r="H838" s="478" t="s">
        <v>7995</v>
      </c>
      <c r="I838" s="478" t="s">
        <v>7995</v>
      </c>
      <c r="J838" s="471"/>
    </row>
    <row r="839" spans="1:10" ht="25.15" customHeight="1" x14ac:dyDescent="0.2">
      <c r="A839" s="471" t="s">
        <v>9539</v>
      </c>
      <c r="B839" s="471" t="s">
        <v>7453</v>
      </c>
      <c r="C839" s="472" t="s">
        <v>8630</v>
      </c>
      <c r="D839" s="255">
        <v>862</v>
      </c>
      <c r="E839" s="479">
        <v>18390.2</v>
      </c>
      <c r="F839" s="471" t="s">
        <v>9491</v>
      </c>
      <c r="G839" s="476" t="s">
        <v>9127</v>
      </c>
      <c r="H839" s="478" t="s">
        <v>7520</v>
      </c>
      <c r="I839" s="478" t="s">
        <v>7520</v>
      </c>
      <c r="J839" s="471"/>
    </row>
    <row r="840" spans="1:10" ht="25.15" customHeight="1" x14ac:dyDescent="0.2">
      <c r="A840" s="471" t="s">
        <v>9540</v>
      </c>
      <c r="B840" s="471" t="s">
        <v>7453</v>
      </c>
      <c r="C840" s="472" t="s">
        <v>8630</v>
      </c>
      <c r="D840" s="255">
        <v>886</v>
      </c>
      <c r="E840" s="479">
        <v>34565</v>
      </c>
      <c r="F840" s="471" t="s">
        <v>9541</v>
      </c>
      <c r="G840" s="476" t="s">
        <v>9127</v>
      </c>
      <c r="H840" s="478" t="s">
        <v>7845</v>
      </c>
      <c r="I840" s="478" t="s">
        <v>7845</v>
      </c>
      <c r="J840" s="471"/>
    </row>
    <row r="841" spans="1:10" ht="25.15" customHeight="1" x14ac:dyDescent="0.2">
      <c r="A841" s="471" t="s">
        <v>9542</v>
      </c>
      <c r="B841" s="471" t="s">
        <v>7453</v>
      </c>
      <c r="C841" s="472" t="s">
        <v>8630</v>
      </c>
      <c r="D841" s="255">
        <v>895</v>
      </c>
      <c r="E841" s="479">
        <v>149161.70000000001</v>
      </c>
      <c r="F841" s="471" t="s">
        <v>9491</v>
      </c>
      <c r="G841" s="476" t="s">
        <v>9127</v>
      </c>
      <c r="H841" s="478" t="s">
        <v>7731</v>
      </c>
      <c r="I841" s="478" t="s">
        <v>7731</v>
      </c>
      <c r="J841" s="471"/>
    </row>
    <row r="842" spans="1:10" ht="25.15" customHeight="1" x14ac:dyDescent="0.2">
      <c r="A842" s="471" t="s">
        <v>9543</v>
      </c>
      <c r="B842" s="471" t="s">
        <v>7453</v>
      </c>
      <c r="C842" s="472" t="s">
        <v>8630</v>
      </c>
      <c r="D842" s="255">
        <v>896</v>
      </c>
      <c r="E842" s="479">
        <v>18220.3</v>
      </c>
      <c r="F842" s="471" t="s">
        <v>9491</v>
      </c>
      <c r="G842" s="476" t="s">
        <v>9127</v>
      </c>
      <c r="H842" s="478" t="s">
        <v>7731</v>
      </c>
      <c r="I842" s="478" t="s">
        <v>7731</v>
      </c>
      <c r="J842" s="471"/>
    </row>
    <row r="843" spans="1:10" ht="25.15" customHeight="1" x14ac:dyDescent="0.2">
      <c r="A843" s="471" t="s">
        <v>9544</v>
      </c>
      <c r="B843" s="471" t="s">
        <v>7453</v>
      </c>
      <c r="C843" s="472" t="s">
        <v>8630</v>
      </c>
      <c r="D843" s="255">
        <v>957</v>
      </c>
      <c r="E843" s="479">
        <v>27600</v>
      </c>
      <c r="F843" s="471" t="s">
        <v>9251</v>
      </c>
      <c r="G843" s="476" t="s">
        <v>9127</v>
      </c>
      <c r="H843" s="478" t="s">
        <v>9545</v>
      </c>
      <c r="I843" s="478" t="s">
        <v>9545</v>
      </c>
      <c r="J843" s="471"/>
    </row>
    <row r="844" spans="1:10" ht="25.15" customHeight="1" x14ac:dyDescent="0.2">
      <c r="A844" s="471" t="s">
        <v>9546</v>
      </c>
      <c r="B844" s="471" t="s">
        <v>7453</v>
      </c>
      <c r="C844" s="472" t="s">
        <v>8630</v>
      </c>
      <c r="D844" s="255">
        <v>1023</v>
      </c>
      <c r="E844" s="479">
        <v>28500</v>
      </c>
      <c r="F844" s="471" t="s">
        <v>9541</v>
      </c>
      <c r="G844" s="476" t="s">
        <v>9127</v>
      </c>
      <c r="H844" s="478" t="s">
        <v>8028</v>
      </c>
      <c r="I844" s="478" t="s">
        <v>8028</v>
      </c>
      <c r="J844" s="471"/>
    </row>
    <row r="845" spans="1:10" ht="25.15" customHeight="1" x14ac:dyDescent="0.2">
      <c r="A845" s="471" t="s">
        <v>9547</v>
      </c>
      <c r="B845" s="471" t="s">
        <v>7453</v>
      </c>
      <c r="C845" s="472" t="s">
        <v>8630</v>
      </c>
      <c r="D845" s="255">
        <v>1025</v>
      </c>
      <c r="E845" s="479">
        <v>21606</v>
      </c>
      <c r="F845" s="471" t="s">
        <v>9503</v>
      </c>
      <c r="G845" s="476" t="s">
        <v>9127</v>
      </c>
      <c r="H845" s="478" t="s">
        <v>8028</v>
      </c>
      <c r="I845" s="478" t="s">
        <v>8028</v>
      </c>
      <c r="J845" s="471" t="s">
        <v>9548</v>
      </c>
    </row>
    <row r="846" spans="1:10" ht="25.15" customHeight="1" x14ac:dyDescent="0.2">
      <c r="A846" s="471" t="s">
        <v>9549</v>
      </c>
      <c r="B846" s="471" t="s">
        <v>7453</v>
      </c>
      <c r="C846" s="472" t="s">
        <v>8630</v>
      </c>
      <c r="D846" s="255">
        <v>1033</v>
      </c>
      <c r="E846" s="479">
        <v>25600</v>
      </c>
      <c r="F846" s="471" t="s">
        <v>9550</v>
      </c>
      <c r="G846" s="476" t="s">
        <v>9127</v>
      </c>
      <c r="H846" s="478" t="s">
        <v>7539</v>
      </c>
      <c r="I846" s="478" t="s">
        <v>7539</v>
      </c>
      <c r="J846" s="471"/>
    </row>
    <row r="847" spans="1:10" ht="25.15" customHeight="1" x14ac:dyDescent="0.2">
      <c r="A847" s="471" t="s">
        <v>9551</v>
      </c>
      <c r="B847" s="471" t="s">
        <v>7453</v>
      </c>
      <c r="C847" s="472" t="s">
        <v>8630</v>
      </c>
      <c r="D847" s="255">
        <v>1048</v>
      </c>
      <c r="E847" s="479">
        <v>35000</v>
      </c>
      <c r="F847" s="471" t="s">
        <v>9552</v>
      </c>
      <c r="G847" s="476" t="s">
        <v>9127</v>
      </c>
      <c r="H847" s="478" t="s">
        <v>9489</v>
      </c>
      <c r="I847" s="478" t="s">
        <v>9489</v>
      </c>
      <c r="J847" s="471"/>
    </row>
    <row r="848" spans="1:10" ht="25.15" customHeight="1" x14ac:dyDescent="0.2">
      <c r="A848" s="485" t="s">
        <v>9553</v>
      </c>
      <c r="B848" s="485" t="s">
        <v>7453</v>
      </c>
      <c r="C848" s="486" t="s">
        <v>9230</v>
      </c>
      <c r="D848" s="140">
        <v>1</v>
      </c>
      <c r="E848" s="487">
        <v>35152.92</v>
      </c>
      <c r="F848" s="485" t="s">
        <v>9554</v>
      </c>
      <c r="G848" s="407" t="s">
        <v>9127</v>
      </c>
      <c r="H848" s="488">
        <v>44321</v>
      </c>
      <c r="I848" s="488">
        <v>44707</v>
      </c>
      <c r="J848" s="485"/>
    </row>
    <row r="849" spans="1:10" ht="25.15" customHeight="1" x14ac:dyDescent="0.2">
      <c r="A849" s="485" t="s">
        <v>9555</v>
      </c>
      <c r="B849" s="485" t="s">
        <v>8691</v>
      </c>
      <c r="C849" s="486" t="s">
        <v>9230</v>
      </c>
      <c r="D849" s="140">
        <v>4</v>
      </c>
      <c r="E849" s="487">
        <v>24728.02</v>
      </c>
      <c r="F849" s="485" t="s">
        <v>9556</v>
      </c>
      <c r="G849" s="407" t="s">
        <v>9127</v>
      </c>
      <c r="H849" s="488">
        <v>44348</v>
      </c>
      <c r="I849" s="488">
        <v>44197</v>
      </c>
      <c r="J849" s="485"/>
    </row>
    <row r="850" spans="1:10" ht="25.15" customHeight="1" x14ac:dyDescent="0.2">
      <c r="A850" s="485" t="s">
        <v>9557</v>
      </c>
      <c r="B850" s="485" t="s">
        <v>7453</v>
      </c>
      <c r="C850" s="486" t="s">
        <v>9230</v>
      </c>
      <c r="D850" s="140">
        <v>17</v>
      </c>
      <c r="E850" s="487">
        <v>10624.8</v>
      </c>
      <c r="F850" s="485" t="s">
        <v>9558</v>
      </c>
      <c r="G850" s="407" t="s">
        <v>9127</v>
      </c>
      <c r="H850" s="488">
        <v>44428</v>
      </c>
      <c r="I850" s="488">
        <v>44438</v>
      </c>
      <c r="J850" s="485"/>
    </row>
    <row r="851" spans="1:10" ht="25.15" customHeight="1" x14ac:dyDescent="0.2">
      <c r="A851" s="485" t="s">
        <v>9559</v>
      </c>
      <c r="B851" s="485" t="s">
        <v>8691</v>
      </c>
      <c r="C851" s="486" t="s">
        <v>9230</v>
      </c>
      <c r="D851" s="140">
        <v>23</v>
      </c>
      <c r="E851" s="487">
        <v>10160.06</v>
      </c>
      <c r="F851" s="485" t="s">
        <v>9560</v>
      </c>
      <c r="G851" s="407" t="s">
        <v>9127</v>
      </c>
      <c r="H851" s="488">
        <v>44446</v>
      </c>
      <c r="I851" s="488">
        <v>44454</v>
      </c>
      <c r="J851" s="485"/>
    </row>
    <row r="852" spans="1:10" ht="25.15" customHeight="1" x14ac:dyDescent="0.2">
      <c r="A852" s="485" t="s">
        <v>9561</v>
      </c>
      <c r="B852" s="485" t="s">
        <v>7453</v>
      </c>
      <c r="C852" s="486" t="s">
        <v>9230</v>
      </c>
      <c r="D852" s="140">
        <v>24</v>
      </c>
      <c r="E852" s="487">
        <v>15311.4</v>
      </c>
      <c r="F852" s="485" t="s">
        <v>9562</v>
      </c>
      <c r="G852" s="407" t="s">
        <v>9127</v>
      </c>
      <c r="H852" s="488">
        <v>44447</v>
      </c>
      <c r="I852" s="488">
        <v>44454</v>
      </c>
      <c r="J852" s="485"/>
    </row>
    <row r="853" spans="1:10" ht="25.15" customHeight="1" x14ac:dyDescent="0.2">
      <c r="A853" s="485" t="s">
        <v>9563</v>
      </c>
      <c r="B853" s="485" t="s">
        <v>9564</v>
      </c>
      <c r="C853" s="486" t="s">
        <v>9230</v>
      </c>
      <c r="D853" s="140">
        <v>27</v>
      </c>
      <c r="E853" s="487">
        <v>44805.599999999999</v>
      </c>
      <c r="F853" s="485" t="s">
        <v>9565</v>
      </c>
      <c r="G853" s="407" t="s">
        <v>9127</v>
      </c>
      <c r="H853" s="488">
        <v>44455</v>
      </c>
      <c r="I853" s="488">
        <v>44479</v>
      </c>
      <c r="J853" s="485"/>
    </row>
    <row r="854" spans="1:10" ht="25.15" customHeight="1" x14ac:dyDescent="0.2">
      <c r="A854" s="485" t="s">
        <v>9566</v>
      </c>
      <c r="B854" s="485" t="s">
        <v>7453</v>
      </c>
      <c r="C854" s="486" t="s">
        <v>9230</v>
      </c>
      <c r="D854" s="140">
        <v>30</v>
      </c>
      <c r="E854" s="487">
        <v>19100.16</v>
      </c>
      <c r="F854" s="485" t="s">
        <v>9567</v>
      </c>
      <c r="G854" s="407" t="s">
        <v>9127</v>
      </c>
      <c r="H854" s="488">
        <v>44461</v>
      </c>
      <c r="I854" s="488">
        <v>44469</v>
      </c>
      <c r="J854" s="485"/>
    </row>
    <row r="855" spans="1:10" ht="25.15" customHeight="1" x14ac:dyDescent="0.2">
      <c r="A855" s="485" t="s">
        <v>9568</v>
      </c>
      <c r="B855" s="485" t="s">
        <v>8691</v>
      </c>
      <c r="C855" s="486" t="s">
        <v>9230</v>
      </c>
      <c r="D855" s="140">
        <v>36</v>
      </c>
      <c r="E855" s="487">
        <v>28592.2</v>
      </c>
      <c r="F855" s="485" t="s">
        <v>9569</v>
      </c>
      <c r="G855" s="407" t="s">
        <v>9127</v>
      </c>
      <c r="H855" s="488">
        <v>44516</v>
      </c>
      <c r="I855" s="489" t="s">
        <v>9570</v>
      </c>
      <c r="J855" s="485"/>
    </row>
    <row r="856" spans="1:10" ht="25.15" customHeight="1" x14ac:dyDescent="0.2">
      <c r="A856" s="485" t="s">
        <v>9571</v>
      </c>
      <c r="B856" s="485" t="s">
        <v>7453</v>
      </c>
      <c r="C856" s="486" t="s">
        <v>9230</v>
      </c>
      <c r="D856" s="140">
        <v>45</v>
      </c>
      <c r="E856" s="487">
        <v>14835</v>
      </c>
      <c r="F856" s="485" t="s">
        <v>9572</v>
      </c>
      <c r="G856" s="407" t="s">
        <v>9127</v>
      </c>
      <c r="H856" s="488">
        <v>44545</v>
      </c>
      <c r="I856" s="488">
        <v>44561</v>
      </c>
      <c r="J856" s="485"/>
    </row>
    <row r="857" spans="1:10" ht="25.15" customHeight="1" x14ac:dyDescent="0.2">
      <c r="A857" s="485" t="s">
        <v>9573</v>
      </c>
      <c r="B857" s="485" t="s">
        <v>8691</v>
      </c>
      <c r="C857" s="486" t="s">
        <v>9230</v>
      </c>
      <c r="D857" s="140">
        <v>51</v>
      </c>
      <c r="E857" s="487">
        <v>13900</v>
      </c>
      <c r="F857" s="485" t="s">
        <v>9574</v>
      </c>
      <c r="G857" s="407" t="s">
        <v>9127</v>
      </c>
      <c r="H857" s="488">
        <v>44559</v>
      </c>
      <c r="I857" s="488">
        <v>44576</v>
      </c>
      <c r="J857" s="485"/>
    </row>
    <row r="858" spans="1:10" ht="25.15" customHeight="1" x14ac:dyDescent="0.2">
      <c r="A858" s="485" t="s">
        <v>9575</v>
      </c>
      <c r="B858" s="485" t="s">
        <v>7453</v>
      </c>
      <c r="C858" s="486" t="s">
        <v>9230</v>
      </c>
      <c r="D858" s="140">
        <v>46</v>
      </c>
      <c r="E858" s="487">
        <v>22060</v>
      </c>
      <c r="F858" s="485" t="s">
        <v>9576</v>
      </c>
      <c r="G858" s="407" t="s">
        <v>9127</v>
      </c>
      <c r="H858" s="488">
        <v>44550</v>
      </c>
      <c r="I858" s="488">
        <v>44561</v>
      </c>
      <c r="J858" s="485"/>
    </row>
    <row r="859" spans="1:10" ht="25.15" customHeight="1" x14ac:dyDescent="0.2">
      <c r="A859" s="485" t="s">
        <v>9577</v>
      </c>
      <c r="B859" s="485" t="s">
        <v>7453</v>
      </c>
      <c r="C859" s="486" t="s">
        <v>9230</v>
      </c>
      <c r="D859" s="140">
        <v>66</v>
      </c>
      <c r="E859" s="487">
        <v>18713</v>
      </c>
      <c r="F859" s="485" t="s">
        <v>9578</v>
      </c>
      <c r="G859" s="407" t="s">
        <v>9127</v>
      </c>
      <c r="H859" s="488">
        <v>44561</v>
      </c>
      <c r="I859" s="488">
        <v>44576</v>
      </c>
      <c r="J859" s="485"/>
    </row>
    <row r="860" spans="1:10" ht="25.15" customHeight="1" x14ac:dyDescent="0.2">
      <c r="A860" s="485" t="s">
        <v>9579</v>
      </c>
      <c r="B860" s="485" t="s">
        <v>7453</v>
      </c>
      <c r="C860" s="486" t="s">
        <v>8630</v>
      </c>
      <c r="D860" s="140">
        <v>11</v>
      </c>
      <c r="E860" s="487">
        <v>20456.2</v>
      </c>
      <c r="F860" s="485" t="s">
        <v>9580</v>
      </c>
      <c r="G860" s="407" t="s">
        <v>9127</v>
      </c>
      <c r="H860" s="488">
        <v>44272</v>
      </c>
      <c r="I860" s="488">
        <v>44272</v>
      </c>
      <c r="J860" s="485"/>
    </row>
    <row r="861" spans="1:10" ht="25.15" customHeight="1" x14ac:dyDescent="0.2">
      <c r="A861" s="485" t="s">
        <v>9581</v>
      </c>
      <c r="B861" s="485" t="s">
        <v>7453</v>
      </c>
      <c r="C861" s="486" t="s">
        <v>8630</v>
      </c>
      <c r="D861" s="140">
        <v>28</v>
      </c>
      <c r="E861" s="487">
        <v>28000</v>
      </c>
      <c r="F861" s="485" t="s">
        <v>9567</v>
      </c>
      <c r="G861" s="407" t="s">
        <v>9127</v>
      </c>
      <c r="H861" s="488">
        <v>44312</v>
      </c>
      <c r="I861" s="488">
        <v>44331</v>
      </c>
      <c r="J861" s="485"/>
    </row>
    <row r="862" spans="1:10" ht="25.15" customHeight="1" x14ac:dyDescent="0.2">
      <c r="A862" s="485" t="s">
        <v>9582</v>
      </c>
      <c r="B862" s="485" t="s">
        <v>7453</v>
      </c>
      <c r="C862" s="486" t="s">
        <v>8630</v>
      </c>
      <c r="D862" s="140">
        <v>33</v>
      </c>
      <c r="E862" s="487">
        <v>10163.43</v>
      </c>
      <c r="F862" s="485" t="s">
        <v>9580</v>
      </c>
      <c r="G862" s="407" t="s">
        <v>9127</v>
      </c>
      <c r="H862" s="488">
        <v>44327</v>
      </c>
      <c r="I862" s="488">
        <v>44327</v>
      </c>
      <c r="J862" s="485"/>
    </row>
    <row r="863" spans="1:10" ht="25.15" customHeight="1" x14ac:dyDescent="0.2">
      <c r="A863" s="485" t="s">
        <v>9583</v>
      </c>
      <c r="B863" s="485" t="s">
        <v>7453</v>
      </c>
      <c r="C863" s="486" t="s">
        <v>8630</v>
      </c>
      <c r="D863" s="140">
        <v>45</v>
      </c>
      <c r="E863" s="487">
        <v>10963.12</v>
      </c>
      <c r="F863" s="485" t="s">
        <v>9580</v>
      </c>
      <c r="G863" s="407" t="s">
        <v>9127</v>
      </c>
      <c r="H863" s="488">
        <v>44358</v>
      </c>
      <c r="I863" s="488">
        <v>44358</v>
      </c>
      <c r="J863" s="485"/>
    </row>
    <row r="864" spans="1:10" ht="25.15" customHeight="1" x14ac:dyDescent="0.2">
      <c r="A864" s="485" t="s">
        <v>9584</v>
      </c>
      <c r="B864" s="485" t="s">
        <v>7453</v>
      </c>
      <c r="C864" s="486" t="s">
        <v>8630</v>
      </c>
      <c r="D864" s="140">
        <v>63</v>
      </c>
      <c r="E864" s="487">
        <v>10881.92</v>
      </c>
      <c r="F864" s="485" t="s">
        <v>9580</v>
      </c>
      <c r="G864" s="407" t="s">
        <v>9127</v>
      </c>
      <c r="H864" s="488">
        <v>44385</v>
      </c>
      <c r="I864" s="488">
        <v>44385</v>
      </c>
      <c r="J864" s="485"/>
    </row>
    <row r="865" spans="1:10" ht="25.15" customHeight="1" x14ac:dyDescent="0.2">
      <c r="A865" s="485" t="s">
        <v>9585</v>
      </c>
      <c r="B865" s="485" t="s">
        <v>7453</v>
      </c>
      <c r="C865" s="486" t="s">
        <v>8630</v>
      </c>
      <c r="D865" s="140">
        <v>76</v>
      </c>
      <c r="E865" s="487">
        <v>11422.02</v>
      </c>
      <c r="F865" s="485" t="s">
        <v>9586</v>
      </c>
      <c r="G865" s="407" t="s">
        <v>9127</v>
      </c>
      <c r="H865" s="488">
        <v>44425</v>
      </c>
      <c r="I865" s="488">
        <v>44425</v>
      </c>
      <c r="J865" s="485"/>
    </row>
    <row r="866" spans="1:10" ht="25.15" customHeight="1" x14ac:dyDescent="0.2">
      <c r="A866" s="485" t="s">
        <v>9587</v>
      </c>
      <c r="B866" s="485" t="s">
        <v>7453</v>
      </c>
      <c r="C866" s="486" t="s">
        <v>8630</v>
      </c>
      <c r="D866" s="140">
        <v>85</v>
      </c>
      <c r="E866" s="487">
        <v>10881.82</v>
      </c>
      <c r="F866" s="485" t="s">
        <v>9586</v>
      </c>
      <c r="G866" s="407" t="s">
        <v>9127</v>
      </c>
      <c r="H866" s="488">
        <v>44448</v>
      </c>
      <c r="I866" s="488">
        <v>44448</v>
      </c>
      <c r="J866" s="485"/>
    </row>
    <row r="867" spans="1:10" ht="25.15" customHeight="1" x14ac:dyDescent="0.2">
      <c r="A867" s="485" t="s">
        <v>9588</v>
      </c>
      <c r="B867" s="485" t="s">
        <v>7453</v>
      </c>
      <c r="C867" s="486" t="s">
        <v>8630</v>
      </c>
      <c r="D867" s="140">
        <v>92</v>
      </c>
      <c r="E867" s="487">
        <v>10981.82</v>
      </c>
      <c r="F867" s="485" t="s">
        <v>9586</v>
      </c>
      <c r="G867" s="407" t="s">
        <v>9127</v>
      </c>
      <c r="H867" s="488">
        <v>44469</v>
      </c>
      <c r="I867" s="488">
        <v>44469</v>
      </c>
      <c r="J867" s="485"/>
    </row>
    <row r="868" spans="1:10" ht="25.15" customHeight="1" x14ac:dyDescent="0.2">
      <c r="A868" s="485" t="s">
        <v>9589</v>
      </c>
      <c r="B868" s="485" t="s">
        <v>7453</v>
      </c>
      <c r="C868" s="486" t="s">
        <v>8630</v>
      </c>
      <c r="D868" s="140">
        <v>119</v>
      </c>
      <c r="E868" s="487">
        <v>10982.41</v>
      </c>
      <c r="F868" s="485" t="s">
        <v>9586</v>
      </c>
      <c r="G868" s="407" t="s">
        <v>9127</v>
      </c>
      <c r="H868" s="488">
        <v>44512</v>
      </c>
      <c r="I868" s="488">
        <v>44512</v>
      </c>
      <c r="J868" s="485"/>
    </row>
    <row r="869" spans="1:10" ht="25.15" customHeight="1" x14ac:dyDescent="0.2">
      <c r="A869" s="485" t="s">
        <v>9590</v>
      </c>
      <c r="B869" s="485" t="s">
        <v>7453</v>
      </c>
      <c r="C869" s="486" t="s">
        <v>8630</v>
      </c>
      <c r="D869" s="140">
        <v>130</v>
      </c>
      <c r="E869" s="487">
        <v>11704.91</v>
      </c>
      <c r="F869" s="485" t="s">
        <v>9586</v>
      </c>
      <c r="G869" s="407" t="s">
        <v>9127</v>
      </c>
      <c r="H869" s="488">
        <v>44533</v>
      </c>
      <c r="I869" s="488">
        <v>44533</v>
      </c>
      <c r="J869" s="485"/>
    </row>
    <row r="870" spans="1:10" ht="25.15" customHeight="1" x14ac:dyDescent="0.2">
      <c r="A870" s="485" t="s">
        <v>9591</v>
      </c>
      <c r="B870" s="485" t="s">
        <v>7453</v>
      </c>
      <c r="C870" s="486" t="s">
        <v>9230</v>
      </c>
      <c r="D870" s="140">
        <v>43</v>
      </c>
      <c r="E870" s="487">
        <v>12307.36</v>
      </c>
      <c r="F870" s="485" t="s">
        <v>9592</v>
      </c>
      <c r="G870" s="407" t="s">
        <v>9127</v>
      </c>
      <c r="H870" s="488">
        <v>44543</v>
      </c>
      <c r="I870" s="488">
        <v>44543</v>
      </c>
      <c r="J870" s="485"/>
    </row>
    <row r="871" spans="1:10" ht="25.15" customHeight="1" x14ac:dyDescent="0.2">
      <c r="A871" s="485" t="s">
        <v>9593</v>
      </c>
      <c r="B871" s="485" t="s">
        <v>8346</v>
      </c>
      <c r="C871" s="486" t="s">
        <v>8317</v>
      </c>
      <c r="D871" s="140">
        <v>130</v>
      </c>
      <c r="E871" s="140">
        <v>25500</v>
      </c>
      <c r="F871" s="485" t="s">
        <v>9594</v>
      </c>
      <c r="G871" s="407" t="s">
        <v>9595</v>
      </c>
      <c r="H871" s="489">
        <v>44223</v>
      </c>
      <c r="I871" s="489"/>
      <c r="J871" s="471"/>
    </row>
    <row r="872" spans="1:10" ht="25.15" customHeight="1" x14ac:dyDescent="0.2">
      <c r="A872" s="485" t="s">
        <v>9596</v>
      </c>
      <c r="B872" s="485" t="s">
        <v>8346</v>
      </c>
      <c r="C872" s="486" t="s">
        <v>8317</v>
      </c>
      <c r="D872" s="140">
        <v>131</v>
      </c>
      <c r="E872" s="140">
        <v>31740</v>
      </c>
      <c r="F872" s="485" t="s">
        <v>9594</v>
      </c>
      <c r="G872" s="407" t="s">
        <v>9595</v>
      </c>
      <c r="H872" s="489">
        <v>44223</v>
      </c>
      <c r="I872" s="489"/>
      <c r="J872" s="471"/>
    </row>
    <row r="873" spans="1:10" ht="25.15" customHeight="1" x14ac:dyDescent="0.2">
      <c r="A873" s="485" t="s">
        <v>9597</v>
      </c>
      <c r="B873" s="485" t="s">
        <v>8346</v>
      </c>
      <c r="C873" s="486" t="s">
        <v>8317</v>
      </c>
      <c r="D873" s="140">
        <v>243</v>
      </c>
      <c r="E873" s="140">
        <v>30900</v>
      </c>
      <c r="F873" s="485" t="s">
        <v>9598</v>
      </c>
      <c r="G873" s="407" t="s">
        <v>9595</v>
      </c>
      <c r="H873" s="489">
        <v>44225</v>
      </c>
      <c r="I873" s="489"/>
      <c r="J873" s="471"/>
    </row>
    <row r="874" spans="1:10" ht="25.15" customHeight="1" x14ac:dyDescent="0.2">
      <c r="A874" s="485" t="s">
        <v>9599</v>
      </c>
      <c r="B874" s="485" t="s">
        <v>8346</v>
      </c>
      <c r="C874" s="486" t="s">
        <v>8317</v>
      </c>
      <c r="D874" s="140">
        <v>225</v>
      </c>
      <c r="E874" s="140">
        <v>18480.8</v>
      </c>
      <c r="F874" s="485" t="s">
        <v>8374</v>
      </c>
      <c r="G874" s="407" t="s">
        <v>9595</v>
      </c>
      <c r="H874" s="489">
        <v>44224</v>
      </c>
      <c r="I874" s="489"/>
      <c r="J874" s="471"/>
    </row>
    <row r="875" spans="1:10" ht="25.15" customHeight="1" x14ac:dyDescent="0.2">
      <c r="A875" s="485" t="s">
        <v>9600</v>
      </c>
      <c r="B875" s="485" t="s">
        <v>8346</v>
      </c>
      <c r="C875" s="486" t="s">
        <v>8317</v>
      </c>
      <c r="D875" s="140">
        <v>74</v>
      </c>
      <c r="E875" s="140">
        <v>19074</v>
      </c>
      <c r="F875" s="485" t="s">
        <v>9601</v>
      </c>
      <c r="G875" s="407" t="s">
        <v>9595</v>
      </c>
      <c r="H875" s="489">
        <v>44221</v>
      </c>
      <c r="I875" s="489"/>
      <c r="J875" s="471"/>
    </row>
    <row r="876" spans="1:10" ht="25.15" customHeight="1" x14ac:dyDescent="0.2">
      <c r="A876" s="485" t="s">
        <v>9602</v>
      </c>
      <c r="B876" s="485" t="s">
        <v>8346</v>
      </c>
      <c r="C876" s="486" t="s">
        <v>8317</v>
      </c>
      <c r="D876" s="140">
        <v>257</v>
      </c>
      <c r="E876" s="140">
        <v>28000</v>
      </c>
      <c r="F876" s="485" t="s">
        <v>7284</v>
      </c>
      <c r="G876" s="407" t="s">
        <v>9595</v>
      </c>
      <c r="H876" s="489">
        <v>44225</v>
      </c>
      <c r="I876" s="489"/>
      <c r="J876" s="471"/>
    </row>
    <row r="877" spans="1:10" ht="25.15" customHeight="1" x14ac:dyDescent="0.2">
      <c r="A877" s="485" t="s">
        <v>9603</v>
      </c>
      <c r="B877" s="485" t="s">
        <v>8346</v>
      </c>
      <c r="C877" s="486" t="s">
        <v>8317</v>
      </c>
      <c r="D877" s="140">
        <v>196</v>
      </c>
      <c r="E877" s="140">
        <v>20059.5</v>
      </c>
      <c r="F877" s="485" t="s">
        <v>9604</v>
      </c>
      <c r="G877" s="407" t="s">
        <v>9595</v>
      </c>
      <c r="H877" s="489">
        <v>44224</v>
      </c>
      <c r="I877" s="489"/>
      <c r="J877" s="471"/>
    </row>
    <row r="878" spans="1:10" ht="25.15" customHeight="1" x14ac:dyDescent="0.2">
      <c r="A878" s="485" t="s">
        <v>9605</v>
      </c>
      <c r="B878" s="485" t="s">
        <v>8346</v>
      </c>
      <c r="C878" s="486" t="s">
        <v>8317</v>
      </c>
      <c r="D878" s="140">
        <v>149</v>
      </c>
      <c r="E878" s="140">
        <v>22422.6</v>
      </c>
      <c r="F878" s="485" t="s">
        <v>9606</v>
      </c>
      <c r="G878" s="407" t="s">
        <v>9595</v>
      </c>
      <c r="H878" s="489">
        <v>44223</v>
      </c>
      <c r="I878" s="489"/>
      <c r="J878" s="471"/>
    </row>
    <row r="879" spans="1:10" ht="25.15" customHeight="1" x14ac:dyDescent="0.2">
      <c r="A879" s="485" t="s">
        <v>9607</v>
      </c>
      <c r="B879" s="485" t="s">
        <v>8346</v>
      </c>
      <c r="C879" s="486" t="s">
        <v>8317</v>
      </c>
      <c r="D879" s="140">
        <v>249</v>
      </c>
      <c r="E879" s="140">
        <v>28500</v>
      </c>
      <c r="F879" s="485" t="s">
        <v>8377</v>
      </c>
      <c r="G879" s="407" t="s">
        <v>9595</v>
      </c>
      <c r="H879" s="489">
        <v>44225</v>
      </c>
      <c r="I879" s="489"/>
      <c r="J879" s="471"/>
    </row>
    <row r="880" spans="1:10" ht="25.15" customHeight="1" x14ac:dyDescent="0.2">
      <c r="A880" s="485" t="s">
        <v>9608</v>
      </c>
      <c r="B880" s="485" t="s">
        <v>8346</v>
      </c>
      <c r="C880" s="486" t="s">
        <v>8317</v>
      </c>
      <c r="D880" s="140">
        <v>239</v>
      </c>
      <c r="E880" s="140">
        <v>30800</v>
      </c>
      <c r="F880" s="485" t="s">
        <v>8377</v>
      </c>
      <c r="G880" s="407" t="s">
        <v>9595</v>
      </c>
      <c r="H880" s="489">
        <v>44225</v>
      </c>
      <c r="I880" s="489"/>
      <c r="J880" s="471"/>
    </row>
    <row r="881" spans="1:10" ht="25.15" customHeight="1" x14ac:dyDescent="0.2">
      <c r="A881" s="485" t="s">
        <v>9609</v>
      </c>
      <c r="B881" s="485" t="s">
        <v>8346</v>
      </c>
      <c r="C881" s="486" t="s">
        <v>8317</v>
      </c>
      <c r="D881" s="140">
        <v>235</v>
      </c>
      <c r="E881" s="140">
        <v>34374.5</v>
      </c>
      <c r="F881" s="485" t="s">
        <v>9610</v>
      </c>
      <c r="G881" s="407" t="s">
        <v>9595</v>
      </c>
      <c r="H881" s="489">
        <v>44225</v>
      </c>
      <c r="I881" s="489"/>
      <c r="J881" s="471"/>
    </row>
    <row r="882" spans="1:10" ht="25.15" customHeight="1" x14ac:dyDescent="0.2">
      <c r="A882" s="485" t="s">
        <v>9611</v>
      </c>
      <c r="B882" s="485" t="s">
        <v>8346</v>
      </c>
      <c r="C882" s="486" t="s">
        <v>8317</v>
      </c>
      <c r="D882" s="140">
        <v>198</v>
      </c>
      <c r="E882" s="140">
        <v>19405</v>
      </c>
      <c r="F882" s="485" t="s">
        <v>9612</v>
      </c>
      <c r="G882" s="407" t="s">
        <v>9595</v>
      </c>
      <c r="H882" s="489">
        <v>44224</v>
      </c>
      <c r="I882" s="489"/>
      <c r="J882" s="471"/>
    </row>
    <row r="883" spans="1:10" ht="25.15" customHeight="1" x14ac:dyDescent="0.2">
      <c r="A883" s="485" t="s">
        <v>9613</v>
      </c>
      <c r="B883" s="485" t="s">
        <v>8346</v>
      </c>
      <c r="C883" s="486" t="s">
        <v>8317</v>
      </c>
      <c r="D883" s="140">
        <v>165</v>
      </c>
      <c r="E883" s="140">
        <v>22035</v>
      </c>
      <c r="F883" s="485" t="s">
        <v>9612</v>
      </c>
      <c r="G883" s="407" t="s">
        <v>9614</v>
      </c>
      <c r="H883" s="489">
        <v>44223</v>
      </c>
      <c r="I883" s="489"/>
      <c r="J883" s="471"/>
    </row>
    <row r="884" spans="1:10" ht="25.15" customHeight="1" x14ac:dyDescent="0.2">
      <c r="A884" s="485" t="s">
        <v>9615</v>
      </c>
      <c r="B884" s="485" t="s">
        <v>8346</v>
      </c>
      <c r="C884" s="486" t="s">
        <v>8317</v>
      </c>
      <c r="D884" s="140">
        <v>96</v>
      </c>
      <c r="E884" s="140">
        <v>33730</v>
      </c>
      <c r="F884" s="485" t="s">
        <v>9616</v>
      </c>
      <c r="G884" s="407" t="s">
        <v>9595</v>
      </c>
      <c r="H884" s="489">
        <v>44222</v>
      </c>
      <c r="I884" s="489"/>
      <c r="J884" s="471"/>
    </row>
    <row r="885" spans="1:10" ht="25.15" customHeight="1" x14ac:dyDescent="0.2">
      <c r="A885" s="485" t="s">
        <v>9617</v>
      </c>
      <c r="B885" s="485" t="s">
        <v>8346</v>
      </c>
      <c r="C885" s="486" t="s">
        <v>8317</v>
      </c>
      <c r="D885" s="140">
        <v>150</v>
      </c>
      <c r="E885" s="140">
        <v>22234</v>
      </c>
      <c r="F885" s="485" t="s">
        <v>9618</v>
      </c>
      <c r="G885" s="407" t="s">
        <v>9595</v>
      </c>
      <c r="H885" s="489">
        <v>44223</v>
      </c>
      <c r="I885" s="489"/>
      <c r="J885" s="471"/>
    </row>
    <row r="886" spans="1:10" ht="25.15" customHeight="1" x14ac:dyDescent="0.2">
      <c r="A886" s="485" t="s">
        <v>9619</v>
      </c>
      <c r="B886" s="485" t="s">
        <v>8346</v>
      </c>
      <c r="C886" s="486" t="s">
        <v>8317</v>
      </c>
      <c r="D886" s="140">
        <v>409</v>
      </c>
      <c r="E886" s="140">
        <v>25480</v>
      </c>
      <c r="F886" s="485" t="s">
        <v>9620</v>
      </c>
      <c r="G886" s="407" t="s">
        <v>9595</v>
      </c>
      <c r="H886" s="489">
        <v>44231</v>
      </c>
      <c r="I886" s="489"/>
      <c r="J886" s="471"/>
    </row>
    <row r="887" spans="1:10" ht="25.15" customHeight="1" x14ac:dyDescent="0.2">
      <c r="A887" s="485" t="s">
        <v>9621</v>
      </c>
      <c r="B887" s="485" t="s">
        <v>8346</v>
      </c>
      <c r="C887" s="486" t="s">
        <v>8317</v>
      </c>
      <c r="D887" s="140">
        <v>380</v>
      </c>
      <c r="E887" s="140">
        <v>21750</v>
      </c>
      <c r="F887" s="485" t="s">
        <v>9622</v>
      </c>
      <c r="G887" s="407" t="s">
        <v>9614</v>
      </c>
      <c r="H887" s="489">
        <v>44231</v>
      </c>
      <c r="I887" s="489"/>
      <c r="J887" s="471"/>
    </row>
    <row r="888" spans="1:10" ht="25.15" customHeight="1" x14ac:dyDescent="0.2">
      <c r="A888" s="485" t="s">
        <v>9623</v>
      </c>
      <c r="B888" s="485" t="s">
        <v>8346</v>
      </c>
      <c r="C888" s="486" t="s">
        <v>8317</v>
      </c>
      <c r="D888" s="140">
        <v>418</v>
      </c>
      <c r="E888" s="140">
        <v>20549</v>
      </c>
      <c r="F888" s="485" t="s">
        <v>9624</v>
      </c>
      <c r="G888" s="407" t="s">
        <v>9595</v>
      </c>
      <c r="H888" s="489">
        <v>44231</v>
      </c>
      <c r="I888" s="489"/>
      <c r="J888" s="471"/>
    </row>
    <row r="889" spans="1:10" ht="25.15" customHeight="1" x14ac:dyDescent="0.2">
      <c r="A889" s="485" t="s">
        <v>9625</v>
      </c>
      <c r="B889" s="485" t="s">
        <v>8346</v>
      </c>
      <c r="C889" s="486" t="s">
        <v>8317</v>
      </c>
      <c r="D889" s="140">
        <v>701</v>
      </c>
      <c r="E889" s="140">
        <v>21294</v>
      </c>
      <c r="F889" s="485" t="s">
        <v>9624</v>
      </c>
      <c r="G889" s="407" t="s">
        <v>9595</v>
      </c>
      <c r="H889" s="489">
        <v>44245</v>
      </c>
      <c r="I889" s="489"/>
      <c r="J889" s="471"/>
    </row>
    <row r="890" spans="1:10" ht="25.15" customHeight="1" x14ac:dyDescent="0.2">
      <c r="A890" s="485" t="s">
        <v>9626</v>
      </c>
      <c r="B890" s="485" t="s">
        <v>8346</v>
      </c>
      <c r="C890" s="486" t="s">
        <v>8317</v>
      </c>
      <c r="D890" s="140">
        <v>843</v>
      </c>
      <c r="E890" s="140">
        <v>33910</v>
      </c>
      <c r="F890" s="485" t="s">
        <v>9627</v>
      </c>
      <c r="G890" s="407" t="s">
        <v>9595</v>
      </c>
      <c r="H890" s="489">
        <v>44251</v>
      </c>
      <c r="I890" s="489"/>
      <c r="J890" s="471"/>
    </row>
    <row r="891" spans="1:10" ht="25.15" customHeight="1" x14ac:dyDescent="0.2">
      <c r="A891" s="485" t="s">
        <v>9628</v>
      </c>
      <c r="B891" s="485" t="s">
        <v>8346</v>
      </c>
      <c r="C891" s="486" t="s">
        <v>8317</v>
      </c>
      <c r="D891" s="140">
        <v>847</v>
      </c>
      <c r="E891" s="140">
        <v>27460</v>
      </c>
      <c r="F891" s="485" t="s">
        <v>9627</v>
      </c>
      <c r="G891" s="407" t="s">
        <v>9595</v>
      </c>
      <c r="H891" s="489">
        <v>44251</v>
      </c>
      <c r="I891" s="489"/>
      <c r="J891" s="471"/>
    </row>
    <row r="892" spans="1:10" ht="25.15" customHeight="1" x14ac:dyDescent="0.2">
      <c r="A892" s="485" t="s">
        <v>9629</v>
      </c>
      <c r="B892" s="485" t="s">
        <v>8346</v>
      </c>
      <c r="C892" s="486" t="s">
        <v>8317</v>
      </c>
      <c r="D892" s="140">
        <v>267</v>
      </c>
      <c r="E892" s="140">
        <v>31825</v>
      </c>
      <c r="F892" s="485" t="s">
        <v>9630</v>
      </c>
      <c r="G892" s="407" t="s">
        <v>9595</v>
      </c>
      <c r="H892" s="489">
        <v>44228</v>
      </c>
      <c r="I892" s="489"/>
      <c r="J892" s="471"/>
    </row>
    <row r="893" spans="1:10" ht="25.15" customHeight="1" x14ac:dyDescent="0.2">
      <c r="A893" s="485" t="s">
        <v>9631</v>
      </c>
      <c r="B893" s="485" t="s">
        <v>8346</v>
      </c>
      <c r="C893" s="486" t="s">
        <v>8317</v>
      </c>
      <c r="D893" s="140">
        <v>703</v>
      </c>
      <c r="E893" s="140">
        <v>34270</v>
      </c>
      <c r="F893" s="485" t="s">
        <v>9598</v>
      </c>
      <c r="G893" s="407" t="s">
        <v>9595</v>
      </c>
      <c r="H893" s="489">
        <v>44245</v>
      </c>
      <c r="I893" s="489"/>
      <c r="J893" s="471"/>
    </row>
    <row r="894" spans="1:10" ht="25.15" customHeight="1" x14ac:dyDescent="0.2">
      <c r="A894" s="485" t="s">
        <v>9632</v>
      </c>
      <c r="B894" s="485" t="s">
        <v>8346</v>
      </c>
      <c r="C894" s="486" t="s">
        <v>8317</v>
      </c>
      <c r="D894" s="140">
        <v>352</v>
      </c>
      <c r="E894" s="140">
        <v>21753.5</v>
      </c>
      <c r="F894" s="485" t="s">
        <v>9633</v>
      </c>
      <c r="G894" s="407" t="s">
        <v>9595</v>
      </c>
      <c r="H894" s="489">
        <v>44230</v>
      </c>
      <c r="I894" s="489"/>
      <c r="J894" s="471"/>
    </row>
    <row r="895" spans="1:10" ht="25.15" customHeight="1" x14ac:dyDescent="0.2">
      <c r="A895" s="485" t="s">
        <v>9634</v>
      </c>
      <c r="B895" s="485" t="s">
        <v>8346</v>
      </c>
      <c r="C895" s="486" t="s">
        <v>8317</v>
      </c>
      <c r="D895" s="140">
        <v>526</v>
      </c>
      <c r="E895" s="140">
        <v>29902</v>
      </c>
      <c r="F895" s="485" t="s">
        <v>9635</v>
      </c>
      <c r="G895" s="407" t="s">
        <v>9595</v>
      </c>
      <c r="H895" s="489">
        <v>44237</v>
      </c>
      <c r="I895" s="489"/>
      <c r="J895" s="471"/>
    </row>
    <row r="896" spans="1:10" ht="25.15" customHeight="1" x14ac:dyDescent="0.2">
      <c r="A896" s="485" t="s">
        <v>9636</v>
      </c>
      <c r="B896" s="485" t="s">
        <v>8346</v>
      </c>
      <c r="C896" s="486" t="s">
        <v>8317</v>
      </c>
      <c r="D896" s="140">
        <v>607</v>
      </c>
      <c r="E896" s="140">
        <v>19792.8</v>
      </c>
      <c r="F896" s="485" t="s">
        <v>9637</v>
      </c>
      <c r="G896" s="407" t="s">
        <v>9595</v>
      </c>
      <c r="H896" s="489">
        <v>44239</v>
      </c>
      <c r="I896" s="489"/>
      <c r="J896" s="471"/>
    </row>
    <row r="897" spans="1:10" ht="25.15" customHeight="1" x14ac:dyDescent="0.2">
      <c r="A897" s="485" t="s">
        <v>9638</v>
      </c>
      <c r="B897" s="485" t="s">
        <v>8346</v>
      </c>
      <c r="C897" s="486" t="s">
        <v>8317</v>
      </c>
      <c r="D897" s="140">
        <v>553</v>
      </c>
      <c r="E897" s="140">
        <v>33676</v>
      </c>
      <c r="F897" s="485" t="s">
        <v>9639</v>
      </c>
      <c r="G897" s="407" t="s">
        <v>9614</v>
      </c>
      <c r="H897" s="489">
        <v>44238</v>
      </c>
      <c r="I897" s="489"/>
      <c r="J897" s="471"/>
    </row>
    <row r="898" spans="1:10" ht="25.15" customHeight="1" x14ac:dyDescent="0.2">
      <c r="A898" s="485" t="s">
        <v>9640</v>
      </c>
      <c r="B898" s="485" t="s">
        <v>8346</v>
      </c>
      <c r="C898" s="486" t="s">
        <v>8317</v>
      </c>
      <c r="D898" s="140">
        <v>698</v>
      </c>
      <c r="E898" s="140">
        <v>35003</v>
      </c>
      <c r="F898" s="485" t="s">
        <v>9639</v>
      </c>
      <c r="G898" s="407" t="s">
        <v>9614</v>
      </c>
      <c r="H898" s="489">
        <v>44245</v>
      </c>
      <c r="I898" s="489"/>
      <c r="J898" s="471"/>
    </row>
    <row r="899" spans="1:10" ht="25.15" customHeight="1" x14ac:dyDescent="0.2">
      <c r="A899" s="485" t="s">
        <v>9641</v>
      </c>
      <c r="B899" s="485" t="s">
        <v>8346</v>
      </c>
      <c r="C899" s="486" t="s">
        <v>8317</v>
      </c>
      <c r="D899" s="140">
        <v>627</v>
      </c>
      <c r="E899" s="140">
        <v>34188</v>
      </c>
      <c r="F899" s="485" t="s">
        <v>9642</v>
      </c>
      <c r="G899" s="407" t="s">
        <v>9595</v>
      </c>
      <c r="H899" s="489">
        <v>44242</v>
      </c>
      <c r="I899" s="489"/>
      <c r="J899" s="471"/>
    </row>
    <row r="900" spans="1:10" ht="25.15" customHeight="1" x14ac:dyDescent="0.2">
      <c r="A900" s="485" t="s">
        <v>9643</v>
      </c>
      <c r="B900" s="485" t="s">
        <v>8346</v>
      </c>
      <c r="C900" s="486" t="s">
        <v>8317</v>
      </c>
      <c r="D900" s="140">
        <v>536</v>
      </c>
      <c r="E900" s="140">
        <v>20556.39</v>
      </c>
      <c r="F900" s="485" t="s">
        <v>9644</v>
      </c>
      <c r="G900" s="407" t="s">
        <v>9614</v>
      </c>
      <c r="H900" s="489">
        <v>44237</v>
      </c>
      <c r="I900" s="489"/>
      <c r="J900" s="471"/>
    </row>
    <row r="901" spans="1:10" ht="25.15" customHeight="1" x14ac:dyDescent="0.2">
      <c r="A901" s="485" t="s">
        <v>9645</v>
      </c>
      <c r="B901" s="485" t="s">
        <v>8346</v>
      </c>
      <c r="C901" s="486" t="s">
        <v>8317</v>
      </c>
      <c r="D901" s="140">
        <v>625</v>
      </c>
      <c r="E901" s="140">
        <v>33532</v>
      </c>
      <c r="F901" s="485" t="s">
        <v>9646</v>
      </c>
      <c r="G901" s="407" t="s">
        <v>9595</v>
      </c>
      <c r="H901" s="489">
        <v>44242</v>
      </c>
      <c r="I901" s="489"/>
      <c r="J901" s="471"/>
    </row>
    <row r="902" spans="1:10" ht="25.15" customHeight="1" x14ac:dyDescent="0.2">
      <c r="A902" s="485" t="s">
        <v>9647</v>
      </c>
      <c r="B902" s="485" t="s">
        <v>8346</v>
      </c>
      <c r="C902" s="486" t="s">
        <v>8317</v>
      </c>
      <c r="D902" s="140">
        <v>626</v>
      </c>
      <c r="E902" s="140">
        <v>32040</v>
      </c>
      <c r="F902" s="485" t="s">
        <v>9646</v>
      </c>
      <c r="G902" s="407" t="s">
        <v>9595</v>
      </c>
      <c r="H902" s="489">
        <v>44242</v>
      </c>
      <c r="I902" s="489"/>
      <c r="J902" s="471"/>
    </row>
    <row r="903" spans="1:10" ht="25.15" customHeight="1" x14ac:dyDescent="0.2">
      <c r="A903" s="485" t="s">
        <v>9648</v>
      </c>
      <c r="B903" s="485" t="s">
        <v>8346</v>
      </c>
      <c r="C903" s="486" t="s">
        <v>8317</v>
      </c>
      <c r="D903" s="140">
        <v>663</v>
      </c>
      <c r="E903" s="140">
        <v>33201.5</v>
      </c>
      <c r="F903" s="485" t="s">
        <v>9649</v>
      </c>
      <c r="G903" s="407" t="s">
        <v>9595</v>
      </c>
      <c r="H903" s="489">
        <v>44244</v>
      </c>
      <c r="I903" s="489"/>
      <c r="J903" s="471"/>
    </row>
    <row r="904" spans="1:10" ht="25.15" customHeight="1" x14ac:dyDescent="0.2">
      <c r="A904" s="485" t="s">
        <v>9650</v>
      </c>
      <c r="B904" s="485" t="s">
        <v>8346</v>
      </c>
      <c r="C904" s="486" t="s">
        <v>8317</v>
      </c>
      <c r="D904" s="140">
        <v>916</v>
      </c>
      <c r="E904" s="140">
        <v>30182</v>
      </c>
      <c r="F904" s="485" t="s">
        <v>9651</v>
      </c>
      <c r="G904" s="407" t="s">
        <v>9595</v>
      </c>
      <c r="H904" s="489">
        <v>44252</v>
      </c>
      <c r="I904" s="489"/>
      <c r="J904" s="471"/>
    </row>
    <row r="905" spans="1:10" ht="25.15" customHeight="1" x14ac:dyDescent="0.2">
      <c r="A905" s="485" t="s">
        <v>9652</v>
      </c>
      <c r="B905" s="485" t="s">
        <v>8346</v>
      </c>
      <c r="C905" s="486" t="s">
        <v>8317</v>
      </c>
      <c r="D905" s="140">
        <v>737</v>
      </c>
      <c r="E905" s="140">
        <v>35062.870000000003</v>
      </c>
      <c r="F905" s="485" t="s">
        <v>9653</v>
      </c>
      <c r="G905" s="407" t="s">
        <v>9595</v>
      </c>
      <c r="H905" s="489">
        <v>44246</v>
      </c>
      <c r="I905" s="489"/>
      <c r="J905" s="471"/>
    </row>
    <row r="906" spans="1:10" ht="25.15" customHeight="1" x14ac:dyDescent="0.2">
      <c r="A906" s="485" t="s">
        <v>9654</v>
      </c>
      <c r="B906" s="485" t="s">
        <v>8346</v>
      </c>
      <c r="C906" s="486" t="s">
        <v>8317</v>
      </c>
      <c r="D906" s="140">
        <v>310</v>
      </c>
      <c r="E906" s="140">
        <v>29025</v>
      </c>
      <c r="F906" s="485" t="s">
        <v>9601</v>
      </c>
      <c r="G906" s="407" t="s">
        <v>9595</v>
      </c>
      <c r="H906" s="489">
        <v>44229</v>
      </c>
      <c r="I906" s="489"/>
      <c r="J906" s="471"/>
    </row>
    <row r="907" spans="1:10" ht="25.15" customHeight="1" x14ac:dyDescent="0.2">
      <c r="A907" s="485" t="s">
        <v>9655</v>
      </c>
      <c r="B907" s="485" t="s">
        <v>8346</v>
      </c>
      <c r="C907" s="486" t="s">
        <v>8317</v>
      </c>
      <c r="D907" s="140">
        <v>549</v>
      </c>
      <c r="E907" s="140">
        <v>19888</v>
      </c>
      <c r="F907" s="485" t="s">
        <v>9601</v>
      </c>
      <c r="G907" s="407" t="s">
        <v>9595</v>
      </c>
      <c r="H907" s="489">
        <v>44238</v>
      </c>
      <c r="I907" s="489"/>
      <c r="J907" s="471"/>
    </row>
    <row r="908" spans="1:10" ht="25.15" customHeight="1" x14ac:dyDescent="0.2">
      <c r="A908" s="485" t="s">
        <v>9656</v>
      </c>
      <c r="B908" s="485" t="s">
        <v>8346</v>
      </c>
      <c r="C908" s="486" t="s">
        <v>8317</v>
      </c>
      <c r="D908" s="140">
        <v>472</v>
      </c>
      <c r="E908" s="140">
        <v>20430</v>
      </c>
      <c r="F908" s="485" t="s">
        <v>9601</v>
      </c>
      <c r="G908" s="407" t="s">
        <v>9595</v>
      </c>
      <c r="H908" s="489">
        <v>44232</v>
      </c>
      <c r="I908" s="489"/>
      <c r="J908" s="471"/>
    </row>
    <row r="909" spans="1:10" ht="25.15" customHeight="1" x14ac:dyDescent="0.2">
      <c r="A909" s="485" t="s">
        <v>9657</v>
      </c>
      <c r="B909" s="485" t="s">
        <v>8346</v>
      </c>
      <c r="C909" s="486" t="s">
        <v>8317</v>
      </c>
      <c r="D909" s="140">
        <v>432</v>
      </c>
      <c r="E909" s="140">
        <v>19999.78</v>
      </c>
      <c r="F909" s="485" t="s">
        <v>9601</v>
      </c>
      <c r="G909" s="407" t="s">
        <v>9595</v>
      </c>
      <c r="H909" s="489">
        <v>44231</v>
      </c>
      <c r="I909" s="489"/>
      <c r="J909" s="471"/>
    </row>
    <row r="910" spans="1:10" ht="25.15" customHeight="1" x14ac:dyDescent="0.2">
      <c r="A910" s="485" t="s">
        <v>9658</v>
      </c>
      <c r="B910" s="485" t="s">
        <v>8346</v>
      </c>
      <c r="C910" s="486" t="s">
        <v>8317</v>
      </c>
      <c r="D910" s="140">
        <v>840</v>
      </c>
      <c r="E910" s="140">
        <v>29460</v>
      </c>
      <c r="F910" s="485" t="s">
        <v>9601</v>
      </c>
      <c r="G910" s="407" t="s">
        <v>9595</v>
      </c>
      <c r="H910" s="489">
        <v>44251</v>
      </c>
      <c r="I910" s="489"/>
      <c r="J910" s="485"/>
    </row>
    <row r="911" spans="1:10" ht="25.15" customHeight="1" x14ac:dyDescent="0.2">
      <c r="A911" s="485" t="s">
        <v>9659</v>
      </c>
      <c r="B911" s="485" t="s">
        <v>8346</v>
      </c>
      <c r="C911" s="486" t="s">
        <v>8317</v>
      </c>
      <c r="D911" s="140">
        <v>949</v>
      </c>
      <c r="E911" s="140">
        <v>23544</v>
      </c>
      <c r="F911" s="485" t="s">
        <v>8361</v>
      </c>
      <c r="G911" s="407" t="s">
        <v>9595</v>
      </c>
      <c r="H911" s="489">
        <v>44253</v>
      </c>
      <c r="I911" s="489"/>
      <c r="J911" s="485"/>
    </row>
    <row r="912" spans="1:10" ht="25.15" customHeight="1" x14ac:dyDescent="0.2">
      <c r="A912" s="485" t="s">
        <v>9660</v>
      </c>
      <c r="B912" s="485" t="s">
        <v>8346</v>
      </c>
      <c r="C912" s="486" t="s">
        <v>8317</v>
      </c>
      <c r="D912" s="140">
        <v>539</v>
      </c>
      <c r="E912" s="140">
        <v>19552.13</v>
      </c>
      <c r="F912" s="485" t="s">
        <v>9661</v>
      </c>
      <c r="G912" s="407" t="s">
        <v>9595</v>
      </c>
      <c r="H912" s="489">
        <v>44237</v>
      </c>
      <c r="I912" s="489"/>
      <c r="J912" s="485"/>
    </row>
    <row r="913" spans="1:10" ht="25.15" customHeight="1" x14ac:dyDescent="0.2">
      <c r="A913" s="485" t="s">
        <v>9662</v>
      </c>
      <c r="B913" s="485" t="s">
        <v>8346</v>
      </c>
      <c r="C913" s="486" t="s">
        <v>8317</v>
      </c>
      <c r="D913" s="140">
        <v>482</v>
      </c>
      <c r="E913" s="140">
        <v>22008.18</v>
      </c>
      <c r="F913" s="485" t="s">
        <v>9663</v>
      </c>
      <c r="G913" s="407" t="s">
        <v>9614</v>
      </c>
      <c r="H913" s="489">
        <v>44235</v>
      </c>
      <c r="I913" s="489"/>
      <c r="J913" s="485"/>
    </row>
    <row r="914" spans="1:10" ht="25.15" customHeight="1" x14ac:dyDescent="0.2">
      <c r="A914" s="485" t="s">
        <v>9664</v>
      </c>
      <c r="B914" s="485" t="s">
        <v>8346</v>
      </c>
      <c r="C914" s="486" t="s">
        <v>8317</v>
      </c>
      <c r="D914" s="140">
        <v>423</v>
      </c>
      <c r="E914" s="140">
        <v>33198</v>
      </c>
      <c r="F914" s="485" t="s">
        <v>9665</v>
      </c>
      <c r="G914" s="407" t="s">
        <v>9595</v>
      </c>
      <c r="H914" s="489">
        <v>44231</v>
      </c>
      <c r="I914" s="489"/>
      <c r="J914" s="485"/>
    </row>
    <row r="915" spans="1:10" ht="25.15" customHeight="1" x14ac:dyDescent="0.2">
      <c r="A915" s="485" t="s">
        <v>9666</v>
      </c>
      <c r="B915" s="485" t="s">
        <v>8346</v>
      </c>
      <c r="C915" s="486" t="s">
        <v>8317</v>
      </c>
      <c r="D915" s="140">
        <v>563</v>
      </c>
      <c r="E915" s="140">
        <v>23600</v>
      </c>
      <c r="F915" s="485" t="s">
        <v>9667</v>
      </c>
      <c r="G915" s="407" t="s">
        <v>9614</v>
      </c>
      <c r="H915" s="489">
        <v>44238</v>
      </c>
      <c r="I915" s="489"/>
      <c r="J915" s="485"/>
    </row>
    <row r="916" spans="1:10" ht="25.15" customHeight="1" x14ac:dyDescent="0.2">
      <c r="A916" s="485" t="s">
        <v>9668</v>
      </c>
      <c r="B916" s="485" t="s">
        <v>8346</v>
      </c>
      <c r="C916" s="486" t="s">
        <v>8317</v>
      </c>
      <c r="D916" s="140">
        <v>695</v>
      </c>
      <c r="E916" s="140">
        <v>23025</v>
      </c>
      <c r="F916" s="485" t="s">
        <v>9669</v>
      </c>
      <c r="G916" s="407" t="s">
        <v>9595</v>
      </c>
      <c r="H916" s="489">
        <v>44245</v>
      </c>
      <c r="I916" s="489"/>
      <c r="J916" s="485"/>
    </row>
    <row r="917" spans="1:10" ht="25.15" customHeight="1" x14ac:dyDescent="0.2">
      <c r="A917" s="485" t="s">
        <v>9670</v>
      </c>
      <c r="B917" s="485" t="s">
        <v>8346</v>
      </c>
      <c r="C917" s="486" t="s">
        <v>8317</v>
      </c>
      <c r="D917" s="140">
        <v>605</v>
      </c>
      <c r="E917" s="140">
        <v>22632</v>
      </c>
      <c r="F917" s="485" t="s">
        <v>9612</v>
      </c>
      <c r="G917" s="407" t="s">
        <v>9595</v>
      </c>
      <c r="H917" s="489">
        <v>44239</v>
      </c>
      <c r="I917" s="489"/>
      <c r="J917" s="485"/>
    </row>
    <row r="918" spans="1:10" ht="25.15" customHeight="1" x14ac:dyDescent="0.2">
      <c r="A918" s="485" t="s">
        <v>9671</v>
      </c>
      <c r="B918" s="485" t="s">
        <v>8346</v>
      </c>
      <c r="C918" s="486" t="s">
        <v>8317</v>
      </c>
      <c r="D918" s="140">
        <v>610</v>
      </c>
      <c r="E918" s="140">
        <v>21869.200000000001</v>
      </c>
      <c r="F918" s="485" t="s">
        <v>9672</v>
      </c>
      <c r="G918" s="407" t="s">
        <v>9595</v>
      </c>
      <c r="H918" s="489">
        <v>44239</v>
      </c>
      <c r="I918" s="489"/>
      <c r="J918" s="485"/>
    </row>
    <row r="919" spans="1:10" ht="25.15" customHeight="1" x14ac:dyDescent="0.2">
      <c r="A919" s="485" t="s">
        <v>9673</v>
      </c>
      <c r="B919" s="485" t="s">
        <v>8346</v>
      </c>
      <c r="C919" s="486" t="s">
        <v>8317</v>
      </c>
      <c r="D919" s="140">
        <v>667</v>
      </c>
      <c r="E919" s="140">
        <v>35165</v>
      </c>
      <c r="F919" s="485" t="s">
        <v>9674</v>
      </c>
      <c r="G919" s="407" t="s">
        <v>9614</v>
      </c>
      <c r="H919" s="489">
        <v>44244</v>
      </c>
      <c r="I919" s="489"/>
      <c r="J919" s="485"/>
    </row>
    <row r="920" spans="1:10" ht="25.15" customHeight="1" x14ac:dyDescent="0.2">
      <c r="A920" s="485" t="s">
        <v>9675</v>
      </c>
      <c r="B920" s="485" t="s">
        <v>8346</v>
      </c>
      <c r="C920" s="486" t="s">
        <v>8317</v>
      </c>
      <c r="D920" s="140">
        <v>412</v>
      </c>
      <c r="E920" s="140">
        <v>29653.8</v>
      </c>
      <c r="F920" s="485" t="s">
        <v>9674</v>
      </c>
      <c r="G920" s="407" t="s">
        <v>9614</v>
      </c>
      <c r="H920" s="489">
        <v>44231</v>
      </c>
      <c r="I920" s="489"/>
      <c r="J920" s="485"/>
    </row>
    <row r="921" spans="1:10" ht="25.15" customHeight="1" x14ac:dyDescent="0.2">
      <c r="A921" s="485" t="s">
        <v>9643</v>
      </c>
      <c r="B921" s="485" t="s">
        <v>8346</v>
      </c>
      <c r="C921" s="486" t="s">
        <v>8317</v>
      </c>
      <c r="D921" s="140">
        <v>798</v>
      </c>
      <c r="E921" s="140">
        <v>26122.5</v>
      </c>
      <c r="F921" s="485" t="s">
        <v>9674</v>
      </c>
      <c r="G921" s="407" t="s">
        <v>9595</v>
      </c>
      <c r="H921" s="489">
        <v>44250</v>
      </c>
      <c r="I921" s="489"/>
      <c r="J921" s="485"/>
    </row>
    <row r="922" spans="1:10" ht="25.15" customHeight="1" x14ac:dyDescent="0.2">
      <c r="A922" s="485" t="s">
        <v>9676</v>
      </c>
      <c r="B922" s="485" t="s">
        <v>8346</v>
      </c>
      <c r="C922" s="486" t="s">
        <v>8317</v>
      </c>
      <c r="D922" s="140">
        <v>452</v>
      </c>
      <c r="E922" s="140">
        <v>23400</v>
      </c>
      <c r="F922" s="485" t="s">
        <v>9674</v>
      </c>
      <c r="G922" s="407" t="s">
        <v>9595</v>
      </c>
      <c r="H922" s="489">
        <v>44232</v>
      </c>
      <c r="I922" s="489"/>
      <c r="J922" s="485"/>
    </row>
    <row r="923" spans="1:10" ht="25.15" customHeight="1" x14ac:dyDescent="0.2">
      <c r="A923" s="485" t="s">
        <v>9677</v>
      </c>
      <c r="B923" s="485" t="s">
        <v>8346</v>
      </c>
      <c r="C923" s="486" t="s">
        <v>8317</v>
      </c>
      <c r="D923" s="140">
        <v>433</v>
      </c>
      <c r="E923" s="140">
        <v>27750</v>
      </c>
      <c r="F923" s="485" t="s">
        <v>9678</v>
      </c>
      <c r="G923" s="407" t="s">
        <v>9595</v>
      </c>
      <c r="H923" s="489">
        <v>44231</v>
      </c>
      <c r="I923" s="489"/>
      <c r="J923" s="485"/>
    </row>
    <row r="924" spans="1:10" ht="25.15" customHeight="1" x14ac:dyDescent="0.2">
      <c r="A924" s="485" t="s">
        <v>9679</v>
      </c>
      <c r="B924" s="485" t="s">
        <v>8346</v>
      </c>
      <c r="C924" s="486" t="s">
        <v>8317</v>
      </c>
      <c r="D924" s="140">
        <v>271</v>
      </c>
      <c r="E924" s="140">
        <v>29900</v>
      </c>
      <c r="F924" s="485" t="s">
        <v>9680</v>
      </c>
      <c r="G924" s="407" t="s">
        <v>9595</v>
      </c>
      <c r="H924" s="489">
        <v>44228</v>
      </c>
      <c r="I924" s="489"/>
      <c r="J924" s="485"/>
    </row>
    <row r="925" spans="1:10" ht="25.15" customHeight="1" x14ac:dyDescent="0.2">
      <c r="A925" s="485" t="s">
        <v>9681</v>
      </c>
      <c r="B925" s="485" t="s">
        <v>8346</v>
      </c>
      <c r="C925" s="486" t="s">
        <v>8317</v>
      </c>
      <c r="D925" s="140">
        <v>612</v>
      </c>
      <c r="E925" s="140">
        <v>18383.7</v>
      </c>
      <c r="F925" s="485" t="s">
        <v>9682</v>
      </c>
      <c r="G925" s="407" t="s">
        <v>9614</v>
      </c>
      <c r="H925" s="489">
        <v>44239</v>
      </c>
      <c r="I925" s="489"/>
      <c r="J925" s="485"/>
    </row>
    <row r="926" spans="1:10" ht="25.15" customHeight="1" x14ac:dyDescent="0.2">
      <c r="A926" s="485" t="s">
        <v>9683</v>
      </c>
      <c r="B926" s="485" t="s">
        <v>8346</v>
      </c>
      <c r="C926" s="486" t="s">
        <v>8317</v>
      </c>
      <c r="D926" s="140">
        <v>778</v>
      </c>
      <c r="E926" s="140">
        <v>18094.12</v>
      </c>
      <c r="F926" s="485" t="s">
        <v>9684</v>
      </c>
      <c r="G926" s="407" t="s">
        <v>9595</v>
      </c>
      <c r="H926" s="489">
        <v>44249</v>
      </c>
      <c r="I926" s="489"/>
      <c r="J926" s="485"/>
    </row>
    <row r="927" spans="1:10" ht="25.15" customHeight="1" x14ac:dyDescent="0.2">
      <c r="A927" s="485" t="s">
        <v>9685</v>
      </c>
      <c r="B927" s="485" t="s">
        <v>8346</v>
      </c>
      <c r="C927" s="486" t="s">
        <v>8317</v>
      </c>
      <c r="D927" s="140">
        <v>997</v>
      </c>
      <c r="E927" s="140">
        <v>27900</v>
      </c>
      <c r="F927" s="485" t="s">
        <v>9620</v>
      </c>
      <c r="G927" s="407" t="s">
        <v>9595</v>
      </c>
      <c r="H927" s="489">
        <v>44256</v>
      </c>
      <c r="I927" s="489"/>
      <c r="J927" s="485"/>
    </row>
    <row r="928" spans="1:10" ht="25.15" customHeight="1" x14ac:dyDescent="0.2">
      <c r="A928" s="485" t="s">
        <v>9686</v>
      </c>
      <c r="B928" s="485" t="s">
        <v>8346</v>
      </c>
      <c r="C928" s="486" t="s">
        <v>8317</v>
      </c>
      <c r="D928" s="140">
        <v>1212</v>
      </c>
      <c r="E928" s="140">
        <v>29134.92</v>
      </c>
      <c r="F928" s="485" t="s">
        <v>9687</v>
      </c>
      <c r="G928" s="407" t="s">
        <v>9595</v>
      </c>
      <c r="H928" s="489">
        <v>44267</v>
      </c>
      <c r="I928" s="489"/>
      <c r="J928" s="485"/>
    </row>
    <row r="929" spans="1:10" ht="25.15" customHeight="1" x14ac:dyDescent="0.2">
      <c r="A929" s="485" t="s">
        <v>9688</v>
      </c>
      <c r="B929" s="485" t="s">
        <v>8346</v>
      </c>
      <c r="C929" s="486" t="s">
        <v>8317</v>
      </c>
      <c r="D929" s="140">
        <v>1812</v>
      </c>
      <c r="E929" s="140">
        <v>30552</v>
      </c>
      <c r="F929" s="485" t="s">
        <v>9689</v>
      </c>
      <c r="G929" s="407" t="s">
        <v>9595</v>
      </c>
      <c r="H929" s="489">
        <v>44286</v>
      </c>
      <c r="I929" s="489"/>
      <c r="J929" s="485"/>
    </row>
    <row r="930" spans="1:10" ht="25.15" customHeight="1" x14ac:dyDescent="0.2">
      <c r="A930" s="485" t="s">
        <v>9690</v>
      </c>
      <c r="B930" s="485" t="s">
        <v>8346</v>
      </c>
      <c r="C930" s="486" t="s">
        <v>8317</v>
      </c>
      <c r="D930" s="140">
        <v>1138</v>
      </c>
      <c r="E930" s="140">
        <v>27617.200000000001</v>
      </c>
      <c r="F930" s="485" t="s">
        <v>9691</v>
      </c>
      <c r="G930" s="407" t="s">
        <v>9595</v>
      </c>
      <c r="H930" s="489">
        <v>44265</v>
      </c>
      <c r="I930" s="489"/>
      <c r="J930" s="485"/>
    </row>
    <row r="931" spans="1:10" ht="25.15" customHeight="1" x14ac:dyDescent="0.2">
      <c r="A931" s="485" t="s">
        <v>9692</v>
      </c>
      <c r="B931" s="485" t="s">
        <v>8346</v>
      </c>
      <c r="C931" s="486" t="s">
        <v>8317</v>
      </c>
      <c r="D931" s="140">
        <v>1135</v>
      </c>
      <c r="E931" s="140">
        <v>30000</v>
      </c>
      <c r="F931" s="485" t="s">
        <v>9693</v>
      </c>
      <c r="G931" s="407" t="s">
        <v>9595</v>
      </c>
      <c r="H931" s="489">
        <v>44265</v>
      </c>
      <c r="I931" s="489"/>
      <c r="J931" s="485"/>
    </row>
    <row r="932" spans="1:10" ht="25.15" customHeight="1" x14ac:dyDescent="0.2">
      <c r="A932" s="485" t="s">
        <v>9694</v>
      </c>
      <c r="B932" s="485" t="s">
        <v>8346</v>
      </c>
      <c r="C932" s="486" t="s">
        <v>8317</v>
      </c>
      <c r="D932" s="140">
        <v>1290</v>
      </c>
      <c r="E932" s="140">
        <v>24561.8</v>
      </c>
      <c r="F932" s="485" t="s">
        <v>9624</v>
      </c>
      <c r="G932" s="407" t="s">
        <v>9595</v>
      </c>
      <c r="H932" s="489">
        <v>44270</v>
      </c>
      <c r="I932" s="489"/>
      <c r="J932" s="485"/>
    </row>
    <row r="933" spans="1:10" ht="25.15" customHeight="1" x14ac:dyDescent="0.2">
      <c r="A933" s="485" t="s">
        <v>9695</v>
      </c>
      <c r="B933" s="485" t="s">
        <v>8346</v>
      </c>
      <c r="C933" s="486" t="s">
        <v>8317</v>
      </c>
      <c r="D933" s="140">
        <v>1357</v>
      </c>
      <c r="E933" s="140">
        <v>29750</v>
      </c>
      <c r="F933" s="485" t="s">
        <v>9696</v>
      </c>
      <c r="G933" s="407" t="s">
        <v>9614</v>
      </c>
      <c r="H933" s="489">
        <v>44273</v>
      </c>
      <c r="I933" s="489"/>
      <c r="J933" s="485"/>
    </row>
    <row r="934" spans="1:10" ht="25.15" customHeight="1" x14ac:dyDescent="0.2">
      <c r="A934" s="485" t="s">
        <v>9697</v>
      </c>
      <c r="B934" s="485" t="s">
        <v>8346</v>
      </c>
      <c r="C934" s="486" t="s">
        <v>8317</v>
      </c>
      <c r="D934" s="140">
        <v>1738</v>
      </c>
      <c r="E934" s="140">
        <v>30310</v>
      </c>
      <c r="F934" s="485" t="s">
        <v>9627</v>
      </c>
      <c r="G934" s="407" t="s">
        <v>9595</v>
      </c>
      <c r="H934" s="489">
        <v>44284</v>
      </c>
      <c r="I934" s="489"/>
      <c r="J934" s="485"/>
    </row>
    <row r="935" spans="1:10" ht="25.15" customHeight="1" x14ac:dyDescent="0.2">
      <c r="A935" s="485" t="s">
        <v>9698</v>
      </c>
      <c r="B935" s="485" t="s">
        <v>8346</v>
      </c>
      <c r="C935" s="486" t="s">
        <v>8317</v>
      </c>
      <c r="D935" s="140">
        <v>1742</v>
      </c>
      <c r="E935" s="140">
        <v>18806</v>
      </c>
      <c r="F935" s="485" t="s">
        <v>9699</v>
      </c>
      <c r="G935" s="407" t="s">
        <v>9595</v>
      </c>
      <c r="H935" s="489">
        <v>44284</v>
      </c>
      <c r="I935" s="489"/>
      <c r="J935" s="485"/>
    </row>
    <row r="936" spans="1:10" ht="25.15" customHeight="1" x14ac:dyDescent="0.2">
      <c r="A936" s="485" t="s">
        <v>9700</v>
      </c>
      <c r="B936" s="485" t="s">
        <v>8346</v>
      </c>
      <c r="C936" s="486" t="s">
        <v>8317</v>
      </c>
      <c r="D936" s="140">
        <v>1436</v>
      </c>
      <c r="E936" s="140">
        <v>33579</v>
      </c>
      <c r="F936" s="485" t="s">
        <v>8374</v>
      </c>
      <c r="G936" s="407" t="s">
        <v>9595</v>
      </c>
      <c r="H936" s="489">
        <v>44277</v>
      </c>
      <c r="I936" s="489"/>
      <c r="J936" s="485"/>
    </row>
    <row r="937" spans="1:10" ht="25.15" customHeight="1" x14ac:dyDescent="0.2">
      <c r="A937" s="485" t="s">
        <v>9701</v>
      </c>
      <c r="B937" s="485" t="s">
        <v>8346</v>
      </c>
      <c r="C937" s="486" t="s">
        <v>8317</v>
      </c>
      <c r="D937" s="140">
        <v>1511</v>
      </c>
      <c r="E937" s="140">
        <v>19640</v>
      </c>
      <c r="F937" s="485" t="s">
        <v>9635</v>
      </c>
      <c r="G937" s="407" t="s">
        <v>9614</v>
      </c>
      <c r="H937" s="489">
        <v>44279</v>
      </c>
      <c r="I937" s="489"/>
      <c r="J937" s="485"/>
    </row>
    <row r="938" spans="1:10" ht="25.15" customHeight="1" x14ac:dyDescent="0.2">
      <c r="A938" s="485" t="s">
        <v>9702</v>
      </c>
      <c r="B938" s="485" t="s">
        <v>8346</v>
      </c>
      <c r="C938" s="486" t="s">
        <v>8317</v>
      </c>
      <c r="D938" s="140">
        <v>1216</v>
      </c>
      <c r="E938" s="140">
        <v>30000</v>
      </c>
      <c r="F938" s="485" t="s">
        <v>6937</v>
      </c>
      <c r="G938" s="407" t="s">
        <v>9595</v>
      </c>
      <c r="H938" s="489">
        <v>44267</v>
      </c>
      <c r="I938" s="489"/>
      <c r="J938" s="485"/>
    </row>
    <row r="939" spans="1:10" ht="25.15" customHeight="1" x14ac:dyDescent="0.2">
      <c r="A939" s="485" t="s">
        <v>9703</v>
      </c>
      <c r="B939" s="485" t="s">
        <v>8346</v>
      </c>
      <c r="C939" s="486" t="s">
        <v>8317</v>
      </c>
      <c r="D939" s="140">
        <v>1084</v>
      </c>
      <c r="E939" s="140">
        <v>27239.06</v>
      </c>
      <c r="F939" s="485" t="s">
        <v>9704</v>
      </c>
      <c r="G939" s="407" t="s">
        <v>9595</v>
      </c>
      <c r="H939" s="489">
        <v>44263</v>
      </c>
      <c r="I939" s="489"/>
      <c r="J939" s="485"/>
    </row>
    <row r="940" spans="1:10" ht="25.15" customHeight="1" x14ac:dyDescent="0.2">
      <c r="A940" s="485" t="s">
        <v>9705</v>
      </c>
      <c r="B940" s="485" t="s">
        <v>8346</v>
      </c>
      <c r="C940" s="486" t="s">
        <v>8317</v>
      </c>
      <c r="D940" s="140">
        <v>1338</v>
      </c>
      <c r="E940" s="140">
        <v>34924.44</v>
      </c>
      <c r="F940" s="485" t="s">
        <v>9706</v>
      </c>
      <c r="G940" s="407" t="s">
        <v>9595</v>
      </c>
      <c r="H940" s="489">
        <v>44272</v>
      </c>
      <c r="I940" s="489"/>
      <c r="J940" s="485"/>
    </row>
    <row r="941" spans="1:10" ht="25.15" customHeight="1" x14ac:dyDescent="0.2">
      <c r="A941" s="485" t="s">
        <v>9707</v>
      </c>
      <c r="B941" s="485" t="s">
        <v>8346</v>
      </c>
      <c r="C941" s="486" t="s">
        <v>8317</v>
      </c>
      <c r="D941" s="140">
        <v>979</v>
      </c>
      <c r="E941" s="140">
        <v>32865</v>
      </c>
      <c r="F941" s="485" t="s">
        <v>8377</v>
      </c>
      <c r="G941" s="407" t="s">
        <v>9595</v>
      </c>
      <c r="H941" s="489">
        <v>44257</v>
      </c>
      <c r="I941" s="489"/>
      <c r="J941" s="485"/>
    </row>
    <row r="942" spans="1:10" ht="25.15" customHeight="1" x14ac:dyDescent="0.2">
      <c r="A942" s="485" t="s">
        <v>9708</v>
      </c>
      <c r="B942" s="485" t="s">
        <v>8346</v>
      </c>
      <c r="C942" s="486" t="s">
        <v>8317</v>
      </c>
      <c r="D942" s="140">
        <v>1040</v>
      </c>
      <c r="E942" s="140">
        <v>18240</v>
      </c>
      <c r="F942" s="485" t="s">
        <v>9709</v>
      </c>
      <c r="G942" s="407" t="s">
        <v>9595</v>
      </c>
      <c r="H942" s="489">
        <v>44259</v>
      </c>
      <c r="I942" s="489"/>
      <c r="J942" s="485"/>
    </row>
    <row r="943" spans="1:10" ht="25.15" customHeight="1" x14ac:dyDescent="0.2">
      <c r="A943" s="485" t="s">
        <v>9710</v>
      </c>
      <c r="B943" s="485" t="s">
        <v>8346</v>
      </c>
      <c r="C943" s="486" t="s">
        <v>8317</v>
      </c>
      <c r="D943" s="140">
        <v>1016</v>
      </c>
      <c r="E943" s="140">
        <v>22418.76</v>
      </c>
      <c r="F943" s="485" t="s">
        <v>8218</v>
      </c>
      <c r="G943" s="407" t="s">
        <v>9595</v>
      </c>
      <c r="H943" s="489">
        <v>44258</v>
      </c>
      <c r="I943" s="489"/>
      <c r="J943" s="485"/>
    </row>
    <row r="944" spans="1:10" ht="25.15" customHeight="1" x14ac:dyDescent="0.2">
      <c r="A944" s="485" t="s">
        <v>9711</v>
      </c>
      <c r="B944" s="485" t="s">
        <v>8346</v>
      </c>
      <c r="C944" s="486" t="s">
        <v>8317</v>
      </c>
      <c r="D944" s="140">
        <v>966</v>
      </c>
      <c r="E944" s="140">
        <v>21062.400000000001</v>
      </c>
      <c r="F944" s="485" t="s">
        <v>9610</v>
      </c>
      <c r="G944" s="407" t="s">
        <v>9595</v>
      </c>
      <c r="H944" s="489">
        <v>44256</v>
      </c>
      <c r="I944" s="489"/>
      <c r="J944" s="485"/>
    </row>
    <row r="945" spans="1:10" ht="25.15" customHeight="1" x14ac:dyDescent="0.2">
      <c r="A945" s="485" t="s">
        <v>9712</v>
      </c>
      <c r="B945" s="485" t="s">
        <v>8346</v>
      </c>
      <c r="C945" s="486" t="s">
        <v>8317</v>
      </c>
      <c r="D945" s="140">
        <v>1229</v>
      </c>
      <c r="E945" s="140">
        <v>29799.86</v>
      </c>
      <c r="F945" s="485" t="s">
        <v>9713</v>
      </c>
      <c r="G945" s="407" t="s">
        <v>9595</v>
      </c>
      <c r="H945" s="489">
        <v>44267</v>
      </c>
      <c r="I945" s="489"/>
      <c r="J945" s="485"/>
    </row>
    <row r="946" spans="1:10" ht="25.15" customHeight="1" x14ac:dyDescent="0.2">
      <c r="A946" s="485" t="s">
        <v>9640</v>
      </c>
      <c r="B946" s="485" t="s">
        <v>8346</v>
      </c>
      <c r="C946" s="486" t="s">
        <v>8317</v>
      </c>
      <c r="D946" s="140">
        <v>1130</v>
      </c>
      <c r="E946" s="140">
        <v>34375.5</v>
      </c>
      <c r="F946" s="485" t="s">
        <v>9714</v>
      </c>
      <c r="G946" s="407" t="s">
        <v>9614</v>
      </c>
      <c r="H946" s="489">
        <v>44265</v>
      </c>
      <c r="I946" s="489"/>
      <c r="J946" s="485"/>
    </row>
    <row r="947" spans="1:10" ht="25.15" customHeight="1" x14ac:dyDescent="0.2">
      <c r="A947" s="485" t="s">
        <v>9715</v>
      </c>
      <c r="B947" s="485" t="s">
        <v>8346</v>
      </c>
      <c r="C947" s="486" t="s">
        <v>8317</v>
      </c>
      <c r="D947" s="140">
        <v>1506</v>
      </c>
      <c r="E947" s="140">
        <v>32000</v>
      </c>
      <c r="F947" s="485" t="s">
        <v>9716</v>
      </c>
      <c r="G947" s="407" t="s">
        <v>9595</v>
      </c>
      <c r="H947" s="489">
        <v>44278</v>
      </c>
      <c r="I947" s="489"/>
      <c r="J947" s="485"/>
    </row>
    <row r="948" spans="1:10" ht="25.15" customHeight="1" x14ac:dyDescent="0.2">
      <c r="A948" s="485" t="s">
        <v>9717</v>
      </c>
      <c r="B948" s="485" t="s">
        <v>8346</v>
      </c>
      <c r="C948" s="486" t="s">
        <v>8317</v>
      </c>
      <c r="D948" s="140">
        <v>2266</v>
      </c>
      <c r="E948" s="140">
        <v>24960</v>
      </c>
      <c r="F948" s="485" t="s">
        <v>9718</v>
      </c>
      <c r="G948" s="407" t="s">
        <v>9595</v>
      </c>
      <c r="H948" s="489">
        <v>44312</v>
      </c>
      <c r="I948" s="489"/>
      <c r="J948" s="485"/>
    </row>
    <row r="949" spans="1:10" ht="25.15" customHeight="1" x14ac:dyDescent="0.2">
      <c r="A949" s="485" t="s">
        <v>9719</v>
      </c>
      <c r="B949" s="485" t="s">
        <v>8346</v>
      </c>
      <c r="C949" s="486" t="s">
        <v>8317</v>
      </c>
      <c r="D949" s="140">
        <v>1881</v>
      </c>
      <c r="E949" s="140">
        <v>25200</v>
      </c>
      <c r="F949" s="485" t="s">
        <v>9720</v>
      </c>
      <c r="G949" s="407" t="s">
        <v>9595</v>
      </c>
      <c r="H949" s="489">
        <v>44293</v>
      </c>
      <c r="I949" s="489"/>
      <c r="J949" s="485"/>
    </row>
    <row r="950" spans="1:10" ht="25.15" customHeight="1" x14ac:dyDescent="0.2">
      <c r="A950" s="485" t="s">
        <v>9701</v>
      </c>
      <c r="B950" s="485" t="s">
        <v>8346</v>
      </c>
      <c r="C950" s="486" t="s">
        <v>8317</v>
      </c>
      <c r="D950" s="140">
        <v>2351</v>
      </c>
      <c r="E950" s="140">
        <v>24322.9</v>
      </c>
      <c r="F950" s="485" t="s">
        <v>9624</v>
      </c>
      <c r="G950" s="407" t="s">
        <v>9595</v>
      </c>
      <c r="H950" s="489">
        <v>44313</v>
      </c>
      <c r="I950" s="489"/>
      <c r="J950" s="485"/>
    </row>
    <row r="951" spans="1:10" ht="25.15" customHeight="1" x14ac:dyDescent="0.2">
      <c r="A951" s="485" t="s">
        <v>9721</v>
      </c>
      <c r="B951" s="485" t="s">
        <v>8346</v>
      </c>
      <c r="C951" s="486" t="s">
        <v>8317</v>
      </c>
      <c r="D951" s="140">
        <v>1937</v>
      </c>
      <c r="E951" s="140">
        <v>26668</v>
      </c>
      <c r="F951" s="485" t="s">
        <v>9722</v>
      </c>
      <c r="G951" s="407" t="s">
        <v>9595</v>
      </c>
      <c r="H951" s="489">
        <v>44295</v>
      </c>
      <c r="I951" s="489"/>
      <c r="J951" s="485"/>
    </row>
    <row r="952" spans="1:10" ht="25.15" customHeight="1" x14ac:dyDescent="0.2">
      <c r="A952" s="485" t="s">
        <v>9640</v>
      </c>
      <c r="B952" s="485" t="s">
        <v>8346</v>
      </c>
      <c r="C952" s="486" t="s">
        <v>8317</v>
      </c>
      <c r="D952" s="140">
        <v>1989</v>
      </c>
      <c r="E952" s="140">
        <v>29830.2</v>
      </c>
      <c r="F952" s="485" t="s">
        <v>9723</v>
      </c>
      <c r="G952" s="407" t="s">
        <v>9595</v>
      </c>
      <c r="H952" s="489">
        <v>44299</v>
      </c>
      <c r="I952" s="489"/>
      <c r="J952" s="485"/>
    </row>
    <row r="953" spans="1:10" ht="25.15" customHeight="1" x14ac:dyDescent="0.2">
      <c r="A953" s="485" t="s">
        <v>9724</v>
      </c>
      <c r="B953" s="485" t="s">
        <v>8346</v>
      </c>
      <c r="C953" s="486" t="s">
        <v>8317</v>
      </c>
      <c r="D953" s="140">
        <v>1964</v>
      </c>
      <c r="E953" s="140">
        <v>24000</v>
      </c>
      <c r="F953" s="485" t="s">
        <v>9725</v>
      </c>
      <c r="G953" s="407" t="s">
        <v>9595</v>
      </c>
      <c r="H953" s="489">
        <v>44298</v>
      </c>
      <c r="I953" s="489"/>
      <c r="J953" s="485"/>
    </row>
    <row r="954" spans="1:10" ht="25.15" customHeight="1" x14ac:dyDescent="0.2">
      <c r="A954" s="485" t="s">
        <v>9726</v>
      </c>
      <c r="B954" s="485" t="s">
        <v>8346</v>
      </c>
      <c r="C954" s="486" t="s">
        <v>8317</v>
      </c>
      <c r="D954" s="140">
        <v>1952</v>
      </c>
      <c r="E954" s="140">
        <v>26720</v>
      </c>
      <c r="F954" s="485" t="s">
        <v>9727</v>
      </c>
      <c r="G954" s="407" t="s">
        <v>9595</v>
      </c>
      <c r="H954" s="489">
        <v>44298</v>
      </c>
      <c r="I954" s="489"/>
      <c r="J954" s="485"/>
    </row>
    <row r="955" spans="1:10" ht="25.15" customHeight="1" x14ac:dyDescent="0.2">
      <c r="A955" s="485" t="s">
        <v>9728</v>
      </c>
      <c r="B955" s="485" t="s">
        <v>8346</v>
      </c>
      <c r="C955" s="486" t="s">
        <v>8317</v>
      </c>
      <c r="D955" s="140">
        <v>2248</v>
      </c>
      <c r="E955" s="140">
        <v>28070</v>
      </c>
      <c r="F955" s="485" t="s">
        <v>9729</v>
      </c>
      <c r="G955" s="407" t="s">
        <v>9595</v>
      </c>
      <c r="H955" s="489">
        <v>44309</v>
      </c>
      <c r="I955" s="489"/>
      <c r="J955" s="485"/>
    </row>
    <row r="956" spans="1:10" ht="25.15" customHeight="1" x14ac:dyDescent="0.2">
      <c r="A956" s="485" t="s">
        <v>9730</v>
      </c>
      <c r="B956" s="485" t="s">
        <v>8346</v>
      </c>
      <c r="C956" s="486" t="s">
        <v>8317</v>
      </c>
      <c r="D956" s="140">
        <v>2030</v>
      </c>
      <c r="E956" s="140">
        <v>19875.12</v>
      </c>
      <c r="F956" s="485" t="s">
        <v>9731</v>
      </c>
      <c r="G956" s="407" t="s">
        <v>9595</v>
      </c>
      <c r="H956" s="489">
        <v>44301</v>
      </c>
      <c r="I956" s="489"/>
      <c r="J956" s="485"/>
    </row>
    <row r="957" spans="1:10" ht="25.15" customHeight="1" x14ac:dyDescent="0.2">
      <c r="A957" s="485" t="s">
        <v>9732</v>
      </c>
      <c r="B957" s="485" t="s">
        <v>8346</v>
      </c>
      <c r="C957" s="486" t="s">
        <v>8317</v>
      </c>
      <c r="D957" s="140">
        <v>1990</v>
      </c>
      <c r="E957" s="140">
        <v>20900</v>
      </c>
      <c r="F957" s="485" t="s">
        <v>7284</v>
      </c>
      <c r="G957" s="407" t="s">
        <v>9595</v>
      </c>
      <c r="H957" s="489">
        <v>44300</v>
      </c>
      <c r="I957" s="489"/>
      <c r="J957" s="485"/>
    </row>
    <row r="958" spans="1:10" ht="25.15" customHeight="1" x14ac:dyDescent="0.2">
      <c r="A958" s="485" t="s">
        <v>9733</v>
      </c>
      <c r="B958" s="485" t="s">
        <v>8346</v>
      </c>
      <c r="C958" s="486" t="s">
        <v>8317</v>
      </c>
      <c r="D958" s="140">
        <v>1953</v>
      </c>
      <c r="E958" s="140">
        <v>26790</v>
      </c>
      <c r="F958" s="485" t="s">
        <v>9734</v>
      </c>
      <c r="G958" s="407" t="s">
        <v>9595</v>
      </c>
      <c r="H958" s="489">
        <v>44298</v>
      </c>
      <c r="I958" s="489"/>
      <c r="J958" s="485"/>
    </row>
    <row r="959" spans="1:10" ht="25.15" customHeight="1" x14ac:dyDescent="0.2">
      <c r="A959" s="485" t="s">
        <v>9707</v>
      </c>
      <c r="B959" s="485" t="s">
        <v>8346</v>
      </c>
      <c r="C959" s="486" t="s">
        <v>8317</v>
      </c>
      <c r="D959" s="140">
        <v>2233</v>
      </c>
      <c r="E959" s="140">
        <v>27387.5</v>
      </c>
      <c r="F959" s="485" t="s">
        <v>8377</v>
      </c>
      <c r="G959" s="407" t="s">
        <v>9595</v>
      </c>
      <c r="H959" s="489">
        <v>44309</v>
      </c>
      <c r="I959" s="489"/>
      <c r="J959" s="485"/>
    </row>
    <row r="960" spans="1:10" ht="25.15" customHeight="1" x14ac:dyDescent="0.2">
      <c r="A960" s="485" t="s">
        <v>9695</v>
      </c>
      <c r="B960" s="485" t="s">
        <v>8346</v>
      </c>
      <c r="C960" s="486" t="s">
        <v>8317</v>
      </c>
      <c r="D960" s="140">
        <v>2374</v>
      </c>
      <c r="E960" s="140">
        <v>34900</v>
      </c>
      <c r="F960" s="485" t="s">
        <v>9735</v>
      </c>
      <c r="G960" s="407" t="s">
        <v>9595</v>
      </c>
      <c r="H960" s="489">
        <v>44314</v>
      </c>
      <c r="I960" s="489"/>
      <c r="J960" s="485"/>
    </row>
    <row r="961" spans="1:10" ht="25.15" customHeight="1" x14ac:dyDescent="0.2">
      <c r="A961" s="485" t="s">
        <v>9736</v>
      </c>
      <c r="B961" s="485" t="s">
        <v>8346</v>
      </c>
      <c r="C961" s="486" t="s">
        <v>8317</v>
      </c>
      <c r="D961" s="140">
        <v>2426</v>
      </c>
      <c r="E961" s="140">
        <v>26749.8</v>
      </c>
      <c r="F961" s="485" t="s">
        <v>9737</v>
      </c>
      <c r="G961" s="407" t="s">
        <v>9614</v>
      </c>
      <c r="H961" s="489">
        <v>44316</v>
      </c>
      <c r="I961" s="489"/>
      <c r="J961" s="485"/>
    </row>
    <row r="962" spans="1:10" ht="25.15" customHeight="1" x14ac:dyDescent="0.2">
      <c r="A962" s="485" t="s">
        <v>9738</v>
      </c>
      <c r="B962" s="485" t="s">
        <v>8346</v>
      </c>
      <c r="C962" s="486" t="s">
        <v>8317</v>
      </c>
      <c r="D962" s="140">
        <v>1864</v>
      </c>
      <c r="E962" s="140">
        <v>35123.86</v>
      </c>
      <c r="F962" s="485" t="s">
        <v>7016</v>
      </c>
      <c r="G962" s="407" t="s">
        <v>9595</v>
      </c>
      <c r="H962" s="489">
        <v>44293</v>
      </c>
      <c r="I962" s="489"/>
      <c r="J962" s="485"/>
    </row>
    <row r="963" spans="1:10" ht="25.15" customHeight="1" x14ac:dyDescent="0.2">
      <c r="A963" s="485" t="s">
        <v>9739</v>
      </c>
      <c r="B963" s="485" t="s">
        <v>8346</v>
      </c>
      <c r="C963" s="486" t="s">
        <v>8317</v>
      </c>
      <c r="D963" s="140">
        <v>2423</v>
      </c>
      <c r="E963" s="140">
        <v>30119.200000000001</v>
      </c>
      <c r="F963" s="485" t="s">
        <v>9672</v>
      </c>
      <c r="G963" s="407" t="s">
        <v>9595</v>
      </c>
      <c r="H963" s="489">
        <v>44316</v>
      </c>
      <c r="I963" s="489"/>
      <c r="J963" s="485"/>
    </row>
    <row r="964" spans="1:10" ht="25.15" customHeight="1" x14ac:dyDescent="0.2">
      <c r="A964" s="485" t="s">
        <v>9740</v>
      </c>
      <c r="B964" s="485" t="s">
        <v>8346</v>
      </c>
      <c r="C964" s="486" t="s">
        <v>8317</v>
      </c>
      <c r="D964" s="140">
        <v>1888</v>
      </c>
      <c r="E964" s="140">
        <v>27000</v>
      </c>
      <c r="F964" s="485" t="s">
        <v>9741</v>
      </c>
      <c r="G964" s="407" t="s">
        <v>9595</v>
      </c>
      <c r="H964" s="489">
        <v>44294</v>
      </c>
      <c r="I964" s="489"/>
      <c r="J964" s="485"/>
    </row>
    <row r="965" spans="1:10" ht="25.15" customHeight="1" x14ac:dyDescent="0.2">
      <c r="A965" s="485" t="s">
        <v>9742</v>
      </c>
      <c r="B965" s="485" t="s">
        <v>8346</v>
      </c>
      <c r="C965" s="486" t="s">
        <v>8317</v>
      </c>
      <c r="D965" s="140">
        <v>2427</v>
      </c>
      <c r="E965" s="140">
        <v>22526.799999999999</v>
      </c>
      <c r="F965" s="485" t="s">
        <v>9743</v>
      </c>
      <c r="G965" s="407" t="s">
        <v>9595</v>
      </c>
      <c r="H965" s="489">
        <v>44316</v>
      </c>
      <c r="I965" s="489"/>
      <c r="J965" s="485"/>
    </row>
    <row r="966" spans="1:10" ht="25.15" customHeight="1" x14ac:dyDescent="0.2">
      <c r="A966" s="485" t="s">
        <v>9744</v>
      </c>
      <c r="B966" s="485" t="s">
        <v>8346</v>
      </c>
      <c r="C966" s="486" t="s">
        <v>8317</v>
      </c>
      <c r="D966" s="140">
        <v>2183</v>
      </c>
      <c r="E966" s="140">
        <v>22072</v>
      </c>
      <c r="F966" s="485" t="s">
        <v>9745</v>
      </c>
      <c r="G966" s="407" t="s">
        <v>9595</v>
      </c>
      <c r="H966" s="489">
        <v>44307</v>
      </c>
      <c r="I966" s="489"/>
      <c r="J966" s="485"/>
    </row>
    <row r="967" spans="1:10" ht="25.15" customHeight="1" x14ac:dyDescent="0.2">
      <c r="A967" s="485" t="s">
        <v>9746</v>
      </c>
      <c r="B967" s="485" t="s">
        <v>8346</v>
      </c>
      <c r="C967" s="486" t="s">
        <v>8317</v>
      </c>
      <c r="D967" s="140">
        <v>1973</v>
      </c>
      <c r="E967" s="140">
        <v>26424</v>
      </c>
      <c r="F967" s="485" t="s">
        <v>9716</v>
      </c>
      <c r="G967" s="407" t="s">
        <v>9595</v>
      </c>
      <c r="H967" s="489">
        <v>44298</v>
      </c>
      <c r="I967" s="489"/>
      <c r="J967" s="485"/>
    </row>
    <row r="968" spans="1:10" ht="25.15" customHeight="1" x14ac:dyDescent="0.2">
      <c r="A968" s="485" t="s">
        <v>9747</v>
      </c>
      <c r="B968" s="485" t="s">
        <v>8346</v>
      </c>
      <c r="C968" s="486" t="s">
        <v>8317</v>
      </c>
      <c r="D968" s="140">
        <v>2354</v>
      </c>
      <c r="E968" s="140">
        <v>34440</v>
      </c>
      <c r="F968" s="485" t="s">
        <v>9748</v>
      </c>
      <c r="G968" s="407" t="s">
        <v>9595</v>
      </c>
      <c r="H968" s="489">
        <v>44313</v>
      </c>
      <c r="I968" s="489"/>
      <c r="J968" s="485"/>
    </row>
    <row r="969" spans="1:10" ht="25.15" customHeight="1" x14ac:dyDescent="0.2">
      <c r="A969" s="485" t="s">
        <v>9749</v>
      </c>
      <c r="B969" s="485" t="s">
        <v>8346</v>
      </c>
      <c r="C969" s="486" t="s">
        <v>8317</v>
      </c>
      <c r="D969" s="140">
        <v>3018</v>
      </c>
      <c r="E969" s="140">
        <v>21460</v>
      </c>
      <c r="F969" s="485" t="s">
        <v>9620</v>
      </c>
      <c r="G969" s="407" t="s">
        <v>9595</v>
      </c>
      <c r="H969" s="489">
        <v>44342</v>
      </c>
      <c r="I969" s="489"/>
      <c r="J969" s="485"/>
    </row>
    <row r="970" spans="1:10" ht="25.15" customHeight="1" x14ac:dyDescent="0.2">
      <c r="A970" s="485" t="s">
        <v>9750</v>
      </c>
      <c r="B970" s="485" t="s">
        <v>8346</v>
      </c>
      <c r="C970" s="486" t="s">
        <v>8317</v>
      </c>
      <c r="D970" s="140">
        <v>3019</v>
      </c>
      <c r="E970" s="140">
        <v>22414.3</v>
      </c>
      <c r="F970" s="485" t="s">
        <v>9751</v>
      </c>
      <c r="G970" s="407" t="s">
        <v>9595</v>
      </c>
      <c r="H970" s="489">
        <v>44342</v>
      </c>
      <c r="I970" s="489"/>
      <c r="J970" s="485"/>
    </row>
    <row r="971" spans="1:10" ht="25.15" customHeight="1" x14ac:dyDescent="0.2">
      <c r="A971" s="485" t="s">
        <v>9752</v>
      </c>
      <c r="B971" s="485" t="s">
        <v>8346</v>
      </c>
      <c r="C971" s="486" t="s">
        <v>8317</v>
      </c>
      <c r="D971" s="140">
        <v>2566</v>
      </c>
      <c r="E971" s="140">
        <v>31866.2</v>
      </c>
      <c r="F971" s="485" t="s">
        <v>9687</v>
      </c>
      <c r="G971" s="407" t="s">
        <v>9595</v>
      </c>
      <c r="H971" s="489">
        <v>44326</v>
      </c>
      <c r="I971" s="489"/>
      <c r="J971" s="485"/>
    </row>
    <row r="972" spans="1:10" ht="25.15" customHeight="1" x14ac:dyDescent="0.2">
      <c r="A972" s="485" t="s">
        <v>9753</v>
      </c>
      <c r="B972" s="485" t="s">
        <v>8346</v>
      </c>
      <c r="C972" s="486" t="s">
        <v>8317</v>
      </c>
      <c r="D972" s="140">
        <v>2552</v>
      </c>
      <c r="E972" s="140">
        <v>32980</v>
      </c>
      <c r="F972" s="485" t="s">
        <v>9689</v>
      </c>
      <c r="G972" s="407" t="s">
        <v>9595</v>
      </c>
      <c r="H972" s="489">
        <v>44323</v>
      </c>
      <c r="I972" s="489"/>
      <c r="J972" s="485"/>
    </row>
    <row r="973" spans="1:10" ht="25.15" customHeight="1" x14ac:dyDescent="0.2">
      <c r="A973" s="485" t="s">
        <v>9754</v>
      </c>
      <c r="B973" s="485" t="s">
        <v>8346</v>
      </c>
      <c r="C973" s="486" t="s">
        <v>8317</v>
      </c>
      <c r="D973" s="140">
        <v>2481</v>
      </c>
      <c r="E973" s="140">
        <v>28683.5</v>
      </c>
      <c r="F973" s="485" t="s">
        <v>9723</v>
      </c>
      <c r="G973" s="407" t="s">
        <v>9595</v>
      </c>
      <c r="H973" s="489">
        <v>44320</v>
      </c>
      <c r="I973" s="489"/>
      <c r="J973" s="485"/>
    </row>
    <row r="974" spans="1:10" ht="25.15" customHeight="1" x14ac:dyDescent="0.2">
      <c r="A974" s="485" t="s">
        <v>9755</v>
      </c>
      <c r="B974" s="485" t="s">
        <v>8346</v>
      </c>
      <c r="C974" s="486" t="s">
        <v>8317</v>
      </c>
      <c r="D974" s="140">
        <v>2918</v>
      </c>
      <c r="E974" s="140">
        <v>27017.119999999999</v>
      </c>
      <c r="F974" s="485" t="s">
        <v>8374</v>
      </c>
      <c r="G974" s="407" t="s">
        <v>9614</v>
      </c>
      <c r="H974" s="489">
        <v>44340</v>
      </c>
      <c r="I974" s="489"/>
      <c r="J974" s="485"/>
    </row>
    <row r="975" spans="1:10" ht="25.15" customHeight="1" x14ac:dyDescent="0.2">
      <c r="A975" s="485" t="s">
        <v>9756</v>
      </c>
      <c r="B975" s="485" t="s">
        <v>8346</v>
      </c>
      <c r="C975" s="486" t="s">
        <v>8317</v>
      </c>
      <c r="D975" s="140">
        <v>2666</v>
      </c>
      <c r="E975" s="140">
        <v>24080.799999999999</v>
      </c>
      <c r="F975" s="485" t="s">
        <v>8374</v>
      </c>
      <c r="G975" s="407" t="s">
        <v>9595</v>
      </c>
      <c r="H975" s="489">
        <v>44330</v>
      </c>
      <c r="I975" s="489"/>
      <c r="J975" s="485"/>
    </row>
    <row r="976" spans="1:10" ht="25.15" customHeight="1" x14ac:dyDescent="0.2">
      <c r="A976" s="485" t="s">
        <v>9757</v>
      </c>
      <c r="B976" s="485" t="s">
        <v>8346</v>
      </c>
      <c r="C976" s="486" t="s">
        <v>8317</v>
      </c>
      <c r="D976" s="140">
        <v>2757</v>
      </c>
      <c r="E976" s="140">
        <v>25111.8</v>
      </c>
      <c r="F976" s="485" t="s">
        <v>8374</v>
      </c>
      <c r="G976" s="407" t="s">
        <v>9595</v>
      </c>
      <c r="H976" s="489">
        <v>44334</v>
      </c>
      <c r="I976" s="489"/>
      <c r="J976" s="485"/>
    </row>
    <row r="977" spans="1:10" ht="25.15" customHeight="1" x14ac:dyDescent="0.2">
      <c r="A977" s="485" t="s">
        <v>9758</v>
      </c>
      <c r="B977" s="485" t="s">
        <v>8346</v>
      </c>
      <c r="C977" s="486" t="s">
        <v>8317</v>
      </c>
      <c r="D977" s="140">
        <v>2673</v>
      </c>
      <c r="E977" s="140">
        <v>18069</v>
      </c>
      <c r="F977" s="485" t="s">
        <v>9646</v>
      </c>
      <c r="G977" s="407" t="s">
        <v>9595</v>
      </c>
      <c r="H977" s="489">
        <v>44333</v>
      </c>
      <c r="I977" s="489"/>
      <c r="J977" s="485"/>
    </row>
    <row r="978" spans="1:10" ht="25.15" customHeight="1" x14ac:dyDescent="0.2">
      <c r="A978" s="485" t="s">
        <v>9759</v>
      </c>
      <c r="B978" s="485" t="s">
        <v>8346</v>
      </c>
      <c r="C978" s="486" t="s">
        <v>8317</v>
      </c>
      <c r="D978" s="140">
        <v>2554</v>
      </c>
      <c r="E978" s="140">
        <v>35199</v>
      </c>
      <c r="F978" s="485" t="s">
        <v>9760</v>
      </c>
      <c r="G978" s="407" t="s">
        <v>9614</v>
      </c>
      <c r="H978" s="489">
        <v>44323</v>
      </c>
      <c r="I978" s="489"/>
      <c r="J978" s="485"/>
    </row>
    <row r="979" spans="1:10" ht="25.15" customHeight="1" x14ac:dyDescent="0.2">
      <c r="A979" s="485" t="s">
        <v>9761</v>
      </c>
      <c r="B979" s="485" t="s">
        <v>8346</v>
      </c>
      <c r="C979" s="486" t="s">
        <v>8317</v>
      </c>
      <c r="D979" s="140">
        <v>2752</v>
      </c>
      <c r="E979" s="140">
        <v>26239.4</v>
      </c>
      <c r="F979" s="485" t="s">
        <v>9762</v>
      </c>
      <c r="G979" s="407" t="s">
        <v>9595</v>
      </c>
      <c r="H979" s="489">
        <v>44334</v>
      </c>
      <c r="I979" s="489"/>
      <c r="J979" s="485"/>
    </row>
    <row r="980" spans="1:10" ht="25.15" customHeight="1" x14ac:dyDescent="0.2">
      <c r="A980" s="485" t="s">
        <v>9763</v>
      </c>
      <c r="B980" s="485" t="s">
        <v>8346</v>
      </c>
      <c r="C980" s="486" t="s">
        <v>8317</v>
      </c>
      <c r="D980" s="140">
        <v>2628</v>
      </c>
      <c r="E980" s="140">
        <v>34900</v>
      </c>
      <c r="F980" s="485" t="s">
        <v>9764</v>
      </c>
      <c r="G980" s="407" t="s">
        <v>9614</v>
      </c>
      <c r="H980" s="489">
        <v>44329</v>
      </c>
      <c r="I980" s="489"/>
      <c r="J980" s="485"/>
    </row>
    <row r="981" spans="1:10" ht="25.15" customHeight="1" x14ac:dyDescent="0.2">
      <c r="A981" s="485" t="s">
        <v>9765</v>
      </c>
      <c r="B981" s="485" t="s">
        <v>8346</v>
      </c>
      <c r="C981" s="486" t="s">
        <v>8317</v>
      </c>
      <c r="D981" s="140">
        <v>2818</v>
      </c>
      <c r="E981" s="140">
        <v>33000</v>
      </c>
      <c r="F981" s="485" t="s">
        <v>6937</v>
      </c>
      <c r="G981" s="407" t="s">
        <v>9595</v>
      </c>
      <c r="H981" s="489">
        <v>44336</v>
      </c>
      <c r="I981" s="489"/>
      <c r="J981" s="485"/>
    </row>
    <row r="982" spans="1:10" ht="25.15" customHeight="1" x14ac:dyDescent="0.2">
      <c r="A982" s="485" t="s">
        <v>9766</v>
      </c>
      <c r="B982" s="485" t="s">
        <v>8346</v>
      </c>
      <c r="C982" s="486" t="s">
        <v>8317</v>
      </c>
      <c r="D982" s="140">
        <v>3028</v>
      </c>
      <c r="E982" s="140">
        <v>19084.8</v>
      </c>
      <c r="F982" s="485" t="s">
        <v>9767</v>
      </c>
      <c r="G982" s="407" t="s">
        <v>9595</v>
      </c>
      <c r="H982" s="489">
        <v>44342</v>
      </c>
      <c r="I982" s="489"/>
      <c r="J982" s="485"/>
    </row>
    <row r="983" spans="1:10" ht="25.15" customHeight="1" x14ac:dyDescent="0.2">
      <c r="A983" s="485" t="s">
        <v>9768</v>
      </c>
      <c r="B983" s="485" t="s">
        <v>8346</v>
      </c>
      <c r="C983" s="486" t="s">
        <v>8317</v>
      </c>
      <c r="D983" s="140">
        <v>3053</v>
      </c>
      <c r="E983" s="140">
        <v>34249.08</v>
      </c>
      <c r="F983" s="485" t="s">
        <v>9769</v>
      </c>
      <c r="G983" s="407" t="s">
        <v>9595</v>
      </c>
      <c r="H983" s="489">
        <v>44343</v>
      </c>
      <c r="I983" s="489"/>
      <c r="J983" s="485"/>
    </row>
    <row r="984" spans="1:10" ht="25.15" customHeight="1" x14ac:dyDescent="0.2">
      <c r="A984" s="485" t="s">
        <v>9770</v>
      </c>
      <c r="B984" s="485" t="s">
        <v>8346</v>
      </c>
      <c r="C984" s="486" t="s">
        <v>8317</v>
      </c>
      <c r="D984" s="140">
        <v>2714</v>
      </c>
      <c r="E984" s="140">
        <v>33315</v>
      </c>
      <c r="F984" s="485" t="s">
        <v>8377</v>
      </c>
      <c r="G984" s="407" t="s">
        <v>9595</v>
      </c>
      <c r="H984" s="489">
        <v>44334</v>
      </c>
      <c r="I984" s="489"/>
      <c r="J984" s="485"/>
    </row>
    <row r="985" spans="1:10" ht="25.15" customHeight="1" x14ac:dyDescent="0.2">
      <c r="A985" s="485" t="s">
        <v>9771</v>
      </c>
      <c r="B985" s="485" t="s">
        <v>8346</v>
      </c>
      <c r="C985" s="486" t="s">
        <v>8317</v>
      </c>
      <c r="D985" s="140">
        <v>2475</v>
      </c>
      <c r="E985" s="140">
        <v>18320</v>
      </c>
      <c r="F985" s="485" t="s">
        <v>8377</v>
      </c>
      <c r="G985" s="407" t="s">
        <v>9595</v>
      </c>
      <c r="H985" s="489">
        <v>44320</v>
      </c>
      <c r="I985" s="489"/>
      <c r="J985" s="485"/>
    </row>
    <row r="986" spans="1:10" ht="25.15" customHeight="1" x14ac:dyDescent="0.2">
      <c r="A986" s="485" t="s">
        <v>9772</v>
      </c>
      <c r="B986" s="485" t="s">
        <v>8346</v>
      </c>
      <c r="C986" s="486" t="s">
        <v>8317</v>
      </c>
      <c r="D986" s="140">
        <v>2611</v>
      </c>
      <c r="E986" s="140">
        <v>27847.06</v>
      </c>
      <c r="F986" s="485" t="s">
        <v>9773</v>
      </c>
      <c r="G986" s="407" t="s">
        <v>9595</v>
      </c>
      <c r="H986" s="489">
        <v>44328</v>
      </c>
      <c r="I986" s="489"/>
      <c r="J986" s="485"/>
    </row>
    <row r="987" spans="1:10" ht="25.15" customHeight="1" x14ac:dyDescent="0.2">
      <c r="A987" s="485" t="s">
        <v>9774</v>
      </c>
      <c r="B987" s="485" t="s">
        <v>8346</v>
      </c>
      <c r="C987" s="486" t="s">
        <v>8317</v>
      </c>
      <c r="D987" s="140">
        <v>3097</v>
      </c>
      <c r="E987" s="140">
        <v>32667</v>
      </c>
      <c r="F987" s="485" t="s">
        <v>9775</v>
      </c>
      <c r="G987" s="407" t="s">
        <v>9595</v>
      </c>
      <c r="H987" s="489">
        <v>44344</v>
      </c>
      <c r="I987" s="489"/>
      <c r="J987" s="485"/>
    </row>
    <row r="988" spans="1:10" ht="25.15" customHeight="1" x14ac:dyDescent="0.2">
      <c r="A988" s="485" t="s">
        <v>9776</v>
      </c>
      <c r="B988" s="485" t="s">
        <v>8346</v>
      </c>
      <c r="C988" s="486" t="s">
        <v>8317</v>
      </c>
      <c r="D988" s="140">
        <v>2781</v>
      </c>
      <c r="E988" s="140">
        <v>25142.400000000001</v>
      </c>
      <c r="F988" s="485" t="s">
        <v>9610</v>
      </c>
      <c r="G988" s="407" t="s">
        <v>9595</v>
      </c>
      <c r="H988" s="489">
        <v>44335</v>
      </c>
      <c r="I988" s="489"/>
      <c r="J988" s="485"/>
    </row>
    <row r="989" spans="1:10" ht="25.15" customHeight="1" x14ac:dyDescent="0.2">
      <c r="A989" s="485" t="s">
        <v>9777</v>
      </c>
      <c r="B989" s="485" t="s">
        <v>8346</v>
      </c>
      <c r="C989" s="486" t="s">
        <v>8317</v>
      </c>
      <c r="D989" s="140">
        <v>2915</v>
      </c>
      <c r="E989" s="140">
        <v>24915.4</v>
      </c>
      <c r="F989" s="485" t="s">
        <v>9778</v>
      </c>
      <c r="G989" s="407" t="s">
        <v>9595</v>
      </c>
      <c r="H989" s="489">
        <v>44340</v>
      </c>
      <c r="I989" s="489"/>
      <c r="J989" s="485"/>
    </row>
    <row r="990" spans="1:10" ht="25.15" customHeight="1" x14ac:dyDescent="0.2">
      <c r="A990" s="485" t="s">
        <v>9779</v>
      </c>
      <c r="B990" s="485" t="s">
        <v>8346</v>
      </c>
      <c r="C990" s="486" t="s">
        <v>8317</v>
      </c>
      <c r="D990" s="140">
        <v>2874</v>
      </c>
      <c r="E990" s="140">
        <v>27547.599999999999</v>
      </c>
      <c r="F990" s="485" t="s">
        <v>9672</v>
      </c>
      <c r="G990" s="407" t="s">
        <v>9595</v>
      </c>
      <c r="H990" s="489">
        <v>44337</v>
      </c>
      <c r="I990" s="489"/>
      <c r="J990" s="485"/>
    </row>
    <row r="991" spans="1:10" ht="25.15" customHeight="1" x14ac:dyDescent="0.2">
      <c r="A991" s="485" t="s">
        <v>9780</v>
      </c>
      <c r="B991" s="485" t="s">
        <v>8346</v>
      </c>
      <c r="C991" s="486" t="s">
        <v>8317</v>
      </c>
      <c r="D991" s="140">
        <v>2753</v>
      </c>
      <c r="E991" s="140">
        <v>33139.599999999999</v>
      </c>
      <c r="F991" s="485" t="s">
        <v>9672</v>
      </c>
      <c r="G991" s="407" t="s">
        <v>9595</v>
      </c>
      <c r="H991" s="489">
        <v>44334</v>
      </c>
      <c r="I991" s="489"/>
      <c r="J991" s="485"/>
    </row>
    <row r="992" spans="1:10" ht="25.15" customHeight="1" x14ac:dyDescent="0.2">
      <c r="A992" s="485" t="s">
        <v>9781</v>
      </c>
      <c r="B992" s="485" t="s">
        <v>8346</v>
      </c>
      <c r="C992" s="486" t="s">
        <v>8317</v>
      </c>
      <c r="D992" s="140">
        <v>2785</v>
      </c>
      <c r="E992" s="140">
        <v>27358</v>
      </c>
      <c r="F992" s="485" t="s">
        <v>9672</v>
      </c>
      <c r="G992" s="407" t="s">
        <v>9595</v>
      </c>
      <c r="H992" s="489">
        <v>44335</v>
      </c>
      <c r="I992" s="489"/>
      <c r="J992" s="485"/>
    </row>
    <row r="993" spans="1:10" ht="25.15" customHeight="1" x14ac:dyDescent="0.2">
      <c r="A993" s="485" t="s">
        <v>9782</v>
      </c>
      <c r="B993" s="485" t="s">
        <v>8346</v>
      </c>
      <c r="C993" s="486" t="s">
        <v>8317</v>
      </c>
      <c r="D993" s="140">
        <v>3024</v>
      </c>
      <c r="E993" s="140">
        <v>31500</v>
      </c>
      <c r="F993" s="485" t="s">
        <v>9783</v>
      </c>
      <c r="G993" s="407" t="s">
        <v>9595</v>
      </c>
      <c r="H993" s="489">
        <v>44342</v>
      </c>
      <c r="I993" s="489"/>
      <c r="J993" s="485"/>
    </row>
    <row r="994" spans="1:10" ht="25.15" customHeight="1" x14ac:dyDescent="0.2">
      <c r="A994" s="485" t="s">
        <v>9784</v>
      </c>
      <c r="B994" s="485" t="s">
        <v>8346</v>
      </c>
      <c r="C994" s="486" t="s">
        <v>8317</v>
      </c>
      <c r="D994" s="140">
        <v>3075</v>
      </c>
      <c r="E994" s="140">
        <v>22080</v>
      </c>
      <c r="F994" s="485" t="s">
        <v>9680</v>
      </c>
      <c r="G994" s="407" t="s">
        <v>9595</v>
      </c>
      <c r="H994" s="489">
        <v>44343</v>
      </c>
      <c r="I994" s="489"/>
      <c r="J994" s="485"/>
    </row>
    <row r="995" spans="1:10" ht="25.15" customHeight="1" x14ac:dyDescent="0.2">
      <c r="A995" s="485" t="s">
        <v>9785</v>
      </c>
      <c r="B995" s="485" t="s">
        <v>8346</v>
      </c>
      <c r="C995" s="486" t="s">
        <v>8317</v>
      </c>
      <c r="D995" s="140">
        <v>2772</v>
      </c>
      <c r="E995" s="140">
        <v>25508</v>
      </c>
      <c r="F995" s="485" t="s">
        <v>9786</v>
      </c>
      <c r="G995" s="407" t="s">
        <v>9595</v>
      </c>
      <c r="H995" s="489">
        <v>44334</v>
      </c>
      <c r="I995" s="489"/>
      <c r="J995" s="485"/>
    </row>
    <row r="996" spans="1:10" ht="25.15" customHeight="1" x14ac:dyDescent="0.2">
      <c r="A996" s="485" t="s">
        <v>9787</v>
      </c>
      <c r="B996" s="485" t="s">
        <v>8346</v>
      </c>
      <c r="C996" s="486" t="s">
        <v>8317</v>
      </c>
      <c r="D996" s="140">
        <v>2661</v>
      </c>
      <c r="E996" s="140">
        <v>33102</v>
      </c>
      <c r="F996" s="485" t="s">
        <v>9786</v>
      </c>
      <c r="G996" s="407" t="s">
        <v>9595</v>
      </c>
      <c r="H996" s="489">
        <v>44330</v>
      </c>
      <c r="I996" s="489"/>
      <c r="J996" s="485"/>
    </row>
    <row r="997" spans="1:10" ht="25.15" customHeight="1" x14ac:dyDescent="0.2">
      <c r="A997" s="485" t="s">
        <v>9788</v>
      </c>
      <c r="B997" s="485" t="s">
        <v>8346</v>
      </c>
      <c r="C997" s="486" t="s">
        <v>8317</v>
      </c>
      <c r="D997" s="140">
        <v>3055</v>
      </c>
      <c r="E997" s="140">
        <v>31800</v>
      </c>
      <c r="F997" s="485" t="s">
        <v>9789</v>
      </c>
      <c r="G997" s="407" t="s">
        <v>9595</v>
      </c>
      <c r="H997" s="489">
        <v>44343</v>
      </c>
      <c r="I997" s="489"/>
      <c r="J997" s="485"/>
    </row>
    <row r="998" spans="1:10" ht="25.15" customHeight="1" x14ac:dyDescent="0.2">
      <c r="A998" s="485" t="s">
        <v>9790</v>
      </c>
      <c r="B998" s="485" t="s">
        <v>8346</v>
      </c>
      <c r="C998" s="486" t="s">
        <v>8317</v>
      </c>
      <c r="D998" s="140">
        <v>2872</v>
      </c>
      <c r="E998" s="140">
        <v>21000</v>
      </c>
      <c r="F998" s="485" t="s">
        <v>9791</v>
      </c>
      <c r="G998" s="407" t="s">
        <v>9595</v>
      </c>
      <c r="H998" s="489">
        <v>44337</v>
      </c>
      <c r="I998" s="489"/>
      <c r="J998" s="485"/>
    </row>
    <row r="999" spans="1:10" ht="25.15" customHeight="1" x14ac:dyDescent="0.2">
      <c r="A999" s="485" t="s">
        <v>9792</v>
      </c>
      <c r="B999" s="485" t="s">
        <v>8346</v>
      </c>
      <c r="C999" s="486" t="s">
        <v>8317</v>
      </c>
      <c r="D999" s="140">
        <v>2953</v>
      </c>
      <c r="E999" s="140">
        <v>32366.2</v>
      </c>
      <c r="F999" s="485" t="s">
        <v>9793</v>
      </c>
      <c r="G999" s="407" t="s">
        <v>9595</v>
      </c>
      <c r="H999" s="489">
        <v>44341</v>
      </c>
      <c r="I999" s="489"/>
      <c r="J999" s="485"/>
    </row>
    <row r="1000" spans="1:10" ht="25.15" customHeight="1" x14ac:dyDescent="0.2">
      <c r="A1000" s="485" t="s">
        <v>9794</v>
      </c>
      <c r="B1000" s="485" t="s">
        <v>8346</v>
      </c>
      <c r="C1000" s="486" t="s">
        <v>8317</v>
      </c>
      <c r="D1000" s="140">
        <v>3687</v>
      </c>
      <c r="E1000" s="140">
        <v>33372.17</v>
      </c>
      <c r="F1000" s="485" t="s">
        <v>9795</v>
      </c>
      <c r="G1000" s="407" t="s">
        <v>9595</v>
      </c>
      <c r="H1000" s="489">
        <v>44372</v>
      </c>
      <c r="I1000" s="489"/>
      <c r="J1000" s="485"/>
    </row>
    <row r="1001" spans="1:10" ht="25.15" customHeight="1" x14ac:dyDescent="0.2">
      <c r="A1001" s="485" t="s">
        <v>9796</v>
      </c>
      <c r="B1001" s="485" t="s">
        <v>8346</v>
      </c>
      <c r="C1001" s="486" t="s">
        <v>8317</v>
      </c>
      <c r="D1001" s="140">
        <v>3157</v>
      </c>
      <c r="E1001" s="140">
        <v>22320</v>
      </c>
      <c r="F1001" s="485" t="s">
        <v>9620</v>
      </c>
      <c r="G1001" s="407" t="s">
        <v>9595</v>
      </c>
      <c r="H1001" s="489">
        <v>44348</v>
      </c>
      <c r="I1001" s="489"/>
      <c r="J1001" s="485"/>
    </row>
    <row r="1002" spans="1:10" ht="25.15" customHeight="1" x14ac:dyDescent="0.2">
      <c r="A1002" s="485" t="s">
        <v>9797</v>
      </c>
      <c r="B1002" s="485" t="s">
        <v>8346</v>
      </c>
      <c r="C1002" s="486" t="s">
        <v>8317</v>
      </c>
      <c r="D1002" s="140">
        <v>3192</v>
      </c>
      <c r="E1002" s="140">
        <v>31741.05</v>
      </c>
      <c r="F1002" s="485" t="s">
        <v>9620</v>
      </c>
      <c r="G1002" s="407" t="s">
        <v>9595</v>
      </c>
      <c r="H1002" s="489">
        <v>44349</v>
      </c>
      <c r="I1002" s="489"/>
      <c r="J1002" s="485"/>
    </row>
    <row r="1003" spans="1:10" ht="25.15" customHeight="1" x14ac:dyDescent="0.2">
      <c r="A1003" s="485" t="s">
        <v>9798</v>
      </c>
      <c r="B1003" s="485" t="s">
        <v>8346</v>
      </c>
      <c r="C1003" s="486" t="s">
        <v>8317</v>
      </c>
      <c r="D1003" s="140">
        <v>3766</v>
      </c>
      <c r="E1003" s="140">
        <v>22050</v>
      </c>
      <c r="F1003" s="485" t="s">
        <v>8352</v>
      </c>
      <c r="G1003" s="407" t="s">
        <v>9595</v>
      </c>
      <c r="H1003" s="489">
        <v>44375</v>
      </c>
      <c r="I1003" s="489"/>
      <c r="J1003" s="485"/>
    </row>
    <row r="1004" spans="1:10" ht="25.15" customHeight="1" x14ac:dyDescent="0.2">
      <c r="A1004" s="485" t="s">
        <v>9799</v>
      </c>
      <c r="B1004" s="485" t="s">
        <v>8346</v>
      </c>
      <c r="C1004" s="486" t="s">
        <v>8317</v>
      </c>
      <c r="D1004" s="140">
        <v>3128</v>
      </c>
      <c r="E1004" s="140">
        <v>25440</v>
      </c>
      <c r="F1004" s="485" t="s">
        <v>9800</v>
      </c>
      <c r="G1004" s="407" t="s">
        <v>9595</v>
      </c>
      <c r="H1004" s="489">
        <v>44348</v>
      </c>
      <c r="I1004" s="489"/>
      <c r="J1004" s="485"/>
    </row>
    <row r="1005" spans="1:10" ht="25.15" customHeight="1" x14ac:dyDescent="0.2">
      <c r="A1005" s="485" t="s">
        <v>9664</v>
      </c>
      <c r="B1005" s="485" t="s">
        <v>8346</v>
      </c>
      <c r="C1005" s="486" t="s">
        <v>8317</v>
      </c>
      <c r="D1005" s="140">
        <v>3200</v>
      </c>
      <c r="E1005" s="140">
        <v>18125</v>
      </c>
      <c r="F1005" s="485" t="s">
        <v>9718</v>
      </c>
      <c r="G1005" s="407" t="s">
        <v>9595</v>
      </c>
      <c r="H1005" s="489">
        <v>44349</v>
      </c>
      <c r="I1005" s="489"/>
      <c r="J1005" s="485"/>
    </row>
    <row r="1006" spans="1:10" ht="25.15" customHeight="1" x14ac:dyDescent="0.2">
      <c r="A1006" s="485" t="s">
        <v>9801</v>
      </c>
      <c r="B1006" s="485" t="s">
        <v>8346</v>
      </c>
      <c r="C1006" s="486" t="s">
        <v>8317</v>
      </c>
      <c r="D1006" s="140">
        <v>3681</v>
      </c>
      <c r="E1006" s="140">
        <v>19590</v>
      </c>
      <c r="F1006" s="485" t="s">
        <v>9689</v>
      </c>
      <c r="G1006" s="407" t="s">
        <v>9595</v>
      </c>
      <c r="H1006" s="489">
        <v>44371</v>
      </c>
      <c r="I1006" s="489"/>
      <c r="J1006" s="485"/>
    </row>
    <row r="1007" spans="1:10" ht="25.15" customHeight="1" x14ac:dyDescent="0.2">
      <c r="A1007" s="485" t="s">
        <v>9802</v>
      </c>
      <c r="B1007" s="485" t="s">
        <v>8346</v>
      </c>
      <c r="C1007" s="486" t="s">
        <v>8317</v>
      </c>
      <c r="D1007" s="140">
        <v>3507</v>
      </c>
      <c r="E1007" s="140">
        <v>31710</v>
      </c>
      <c r="F1007" s="485" t="s">
        <v>9689</v>
      </c>
      <c r="G1007" s="407" t="s">
        <v>9595</v>
      </c>
      <c r="H1007" s="489">
        <v>44364</v>
      </c>
      <c r="I1007" s="489"/>
      <c r="J1007" s="485"/>
    </row>
    <row r="1008" spans="1:10" ht="25.15" customHeight="1" x14ac:dyDescent="0.2">
      <c r="A1008" s="485" t="s">
        <v>9755</v>
      </c>
      <c r="B1008" s="485" t="s">
        <v>8346</v>
      </c>
      <c r="C1008" s="486" t="s">
        <v>8317</v>
      </c>
      <c r="D1008" s="140">
        <v>3322</v>
      </c>
      <c r="E1008" s="140">
        <v>29280</v>
      </c>
      <c r="F1008" s="485" t="s">
        <v>9803</v>
      </c>
      <c r="G1008" s="407" t="s">
        <v>9595</v>
      </c>
      <c r="H1008" s="489">
        <v>44355</v>
      </c>
      <c r="I1008" s="489"/>
      <c r="J1008" s="485"/>
    </row>
    <row r="1009" spans="1:10" ht="25.15" customHeight="1" x14ac:dyDescent="0.2">
      <c r="A1009" s="485" t="s">
        <v>9804</v>
      </c>
      <c r="B1009" s="485" t="s">
        <v>8346</v>
      </c>
      <c r="C1009" s="486" t="s">
        <v>8317</v>
      </c>
      <c r="D1009" s="140">
        <v>3364</v>
      </c>
      <c r="E1009" s="140">
        <v>19452.060000000001</v>
      </c>
      <c r="F1009" s="485" t="s">
        <v>9805</v>
      </c>
      <c r="G1009" s="407" t="s">
        <v>9595</v>
      </c>
      <c r="H1009" s="489">
        <v>44357</v>
      </c>
      <c r="I1009" s="489"/>
      <c r="J1009" s="485"/>
    </row>
    <row r="1010" spans="1:10" ht="25.15" customHeight="1" x14ac:dyDescent="0.2">
      <c r="A1010" s="485" t="s">
        <v>9806</v>
      </c>
      <c r="B1010" s="485" t="s">
        <v>8346</v>
      </c>
      <c r="C1010" s="486" t="s">
        <v>8317</v>
      </c>
      <c r="D1010" s="140">
        <v>3527</v>
      </c>
      <c r="E1010" s="140">
        <v>20763</v>
      </c>
      <c r="F1010" s="485" t="s">
        <v>9723</v>
      </c>
      <c r="G1010" s="407" t="s">
        <v>9595</v>
      </c>
      <c r="H1010" s="489">
        <v>44364</v>
      </c>
      <c r="I1010" s="489"/>
      <c r="J1010" s="485"/>
    </row>
    <row r="1011" spans="1:10" ht="25.15" customHeight="1" x14ac:dyDescent="0.2">
      <c r="A1011" s="485" t="s">
        <v>9648</v>
      </c>
      <c r="B1011" s="485" t="s">
        <v>8346</v>
      </c>
      <c r="C1011" s="486" t="s">
        <v>8317</v>
      </c>
      <c r="D1011" s="140">
        <v>3771</v>
      </c>
      <c r="E1011" s="140">
        <v>34140</v>
      </c>
      <c r="F1011" s="485" t="s">
        <v>9627</v>
      </c>
      <c r="G1011" s="407" t="s">
        <v>9595</v>
      </c>
      <c r="H1011" s="489">
        <v>44375</v>
      </c>
      <c r="I1011" s="489"/>
      <c r="J1011" s="485"/>
    </row>
    <row r="1012" spans="1:10" ht="25.15" customHeight="1" x14ac:dyDescent="0.2">
      <c r="A1012" s="485" t="s">
        <v>9807</v>
      </c>
      <c r="B1012" s="485" t="s">
        <v>8346</v>
      </c>
      <c r="C1012" s="486" t="s">
        <v>8317</v>
      </c>
      <c r="D1012" s="140">
        <v>3770</v>
      </c>
      <c r="E1012" s="140">
        <v>34970</v>
      </c>
      <c r="F1012" s="485" t="s">
        <v>9627</v>
      </c>
      <c r="G1012" s="407" t="s">
        <v>9595</v>
      </c>
      <c r="H1012" s="489">
        <v>44375</v>
      </c>
      <c r="I1012" s="489"/>
      <c r="J1012" s="485"/>
    </row>
    <row r="1013" spans="1:10" ht="25.15" customHeight="1" x14ac:dyDescent="0.2">
      <c r="A1013" s="485" t="s">
        <v>9808</v>
      </c>
      <c r="B1013" s="485" t="s">
        <v>8346</v>
      </c>
      <c r="C1013" s="486" t="s">
        <v>8317</v>
      </c>
      <c r="D1013" s="140">
        <v>3496</v>
      </c>
      <c r="E1013" s="140">
        <v>33395</v>
      </c>
      <c r="F1013" s="485" t="s">
        <v>9809</v>
      </c>
      <c r="G1013" s="407" t="s">
        <v>9595</v>
      </c>
      <c r="H1013" s="489">
        <v>44363</v>
      </c>
      <c r="I1013" s="489"/>
      <c r="J1013" s="485"/>
    </row>
    <row r="1014" spans="1:10" ht="25.15" customHeight="1" x14ac:dyDescent="0.2">
      <c r="A1014" s="485" t="s">
        <v>9631</v>
      </c>
      <c r="B1014" s="485" t="s">
        <v>8346</v>
      </c>
      <c r="C1014" s="486" t="s">
        <v>8317</v>
      </c>
      <c r="D1014" s="140">
        <v>3605</v>
      </c>
      <c r="E1014" s="140">
        <v>34270</v>
      </c>
      <c r="F1014" s="485" t="s">
        <v>9598</v>
      </c>
      <c r="G1014" s="407" t="s">
        <v>9595</v>
      </c>
      <c r="H1014" s="489">
        <v>44369</v>
      </c>
      <c r="I1014" s="489"/>
      <c r="J1014" s="485"/>
    </row>
    <row r="1015" spans="1:10" ht="25.15" customHeight="1" x14ac:dyDescent="0.2">
      <c r="A1015" s="485" t="s">
        <v>9810</v>
      </c>
      <c r="B1015" s="485" t="s">
        <v>8346</v>
      </c>
      <c r="C1015" s="486" t="s">
        <v>8317</v>
      </c>
      <c r="D1015" s="140">
        <v>3372</v>
      </c>
      <c r="E1015" s="140">
        <v>20740</v>
      </c>
      <c r="F1015" s="485" t="s">
        <v>8374</v>
      </c>
      <c r="G1015" s="407" t="s">
        <v>9595</v>
      </c>
      <c r="H1015" s="489">
        <v>44357</v>
      </c>
      <c r="I1015" s="489"/>
      <c r="J1015" s="485"/>
    </row>
    <row r="1016" spans="1:10" ht="25.15" customHeight="1" x14ac:dyDescent="0.2">
      <c r="A1016" s="485" t="s">
        <v>9811</v>
      </c>
      <c r="B1016" s="485" t="s">
        <v>8346</v>
      </c>
      <c r="C1016" s="486" t="s">
        <v>8317</v>
      </c>
      <c r="D1016" s="140">
        <v>3306</v>
      </c>
      <c r="E1016" s="140">
        <v>33840</v>
      </c>
      <c r="F1016" s="485" t="s">
        <v>7359</v>
      </c>
      <c r="G1016" s="407" t="s">
        <v>9614</v>
      </c>
      <c r="H1016" s="489">
        <v>44354</v>
      </c>
      <c r="I1016" s="489"/>
      <c r="J1016" s="485"/>
    </row>
    <row r="1017" spans="1:10" ht="25.15" customHeight="1" x14ac:dyDescent="0.2">
      <c r="A1017" s="485" t="s">
        <v>9811</v>
      </c>
      <c r="B1017" s="485" t="s">
        <v>8346</v>
      </c>
      <c r="C1017" s="486" t="s">
        <v>8317</v>
      </c>
      <c r="D1017" s="140">
        <v>3675</v>
      </c>
      <c r="E1017" s="140">
        <v>33840</v>
      </c>
      <c r="F1017" s="485" t="s">
        <v>7359</v>
      </c>
      <c r="G1017" s="407" t="s">
        <v>9614</v>
      </c>
      <c r="H1017" s="489">
        <v>44371</v>
      </c>
      <c r="I1017" s="489"/>
      <c r="J1017" s="485"/>
    </row>
    <row r="1018" spans="1:10" ht="25.15" customHeight="1" x14ac:dyDescent="0.2">
      <c r="A1018" s="485" t="s">
        <v>9812</v>
      </c>
      <c r="B1018" s="485" t="s">
        <v>8346</v>
      </c>
      <c r="C1018" s="486" t="s">
        <v>8317</v>
      </c>
      <c r="D1018" s="140">
        <v>3857</v>
      </c>
      <c r="E1018" s="140">
        <v>33970</v>
      </c>
      <c r="F1018" s="485" t="s">
        <v>9813</v>
      </c>
      <c r="G1018" s="407" t="s">
        <v>9595</v>
      </c>
      <c r="H1018" s="489">
        <v>44377</v>
      </c>
      <c r="I1018" s="489"/>
      <c r="J1018" s="485"/>
    </row>
    <row r="1019" spans="1:10" ht="25.15" customHeight="1" x14ac:dyDescent="0.2">
      <c r="A1019" s="485" t="s">
        <v>9814</v>
      </c>
      <c r="B1019" s="485" t="s">
        <v>8346</v>
      </c>
      <c r="C1019" s="486" t="s">
        <v>8317</v>
      </c>
      <c r="D1019" s="140">
        <v>3320</v>
      </c>
      <c r="E1019" s="140">
        <v>30918.2</v>
      </c>
      <c r="F1019" s="485" t="s">
        <v>9762</v>
      </c>
      <c r="G1019" s="407" t="s">
        <v>9595</v>
      </c>
      <c r="H1019" s="489">
        <v>44355</v>
      </c>
      <c r="I1019" s="489"/>
      <c r="J1019" s="485"/>
    </row>
    <row r="1020" spans="1:10" ht="25.15" customHeight="1" x14ac:dyDescent="0.2">
      <c r="A1020" s="485" t="s">
        <v>9815</v>
      </c>
      <c r="B1020" s="485" t="s">
        <v>8346</v>
      </c>
      <c r="C1020" s="486" t="s">
        <v>8317</v>
      </c>
      <c r="D1020" s="140">
        <v>3767</v>
      </c>
      <c r="E1020" s="140">
        <v>28050</v>
      </c>
      <c r="F1020" s="485" t="s">
        <v>9816</v>
      </c>
      <c r="G1020" s="407" t="s">
        <v>9595</v>
      </c>
      <c r="H1020" s="489">
        <v>44375</v>
      </c>
      <c r="I1020" s="489"/>
      <c r="J1020" s="485"/>
    </row>
    <row r="1021" spans="1:10" ht="25.15" customHeight="1" x14ac:dyDescent="0.2">
      <c r="A1021" s="485" t="s">
        <v>9817</v>
      </c>
      <c r="B1021" s="485" t="s">
        <v>8346</v>
      </c>
      <c r="C1021" s="486" t="s">
        <v>8317</v>
      </c>
      <c r="D1021" s="140">
        <v>3653</v>
      </c>
      <c r="E1021" s="140">
        <v>18941.330000000002</v>
      </c>
      <c r="F1021" s="485" t="s">
        <v>9818</v>
      </c>
      <c r="G1021" s="407" t="s">
        <v>9595</v>
      </c>
      <c r="H1021" s="489">
        <v>44370</v>
      </c>
      <c r="I1021" s="489"/>
      <c r="J1021" s="485"/>
    </row>
    <row r="1022" spans="1:10" ht="25.15" customHeight="1" x14ac:dyDescent="0.2">
      <c r="A1022" s="485" t="s">
        <v>9819</v>
      </c>
      <c r="B1022" s="485" t="s">
        <v>8346</v>
      </c>
      <c r="C1022" s="486" t="s">
        <v>8317</v>
      </c>
      <c r="D1022" s="140">
        <v>3213</v>
      </c>
      <c r="E1022" s="140">
        <v>21410</v>
      </c>
      <c r="F1022" s="485" t="s">
        <v>8377</v>
      </c>
      <c r="G1022" s="407" t="s">
        <v>9595</v>
      </c>
      <c r="H1022" s="489">
        <v>44350</v>
      </c>
      <c r="I1022" s="489"/>
      <c r="J1022" s="485"/>
    </row>
    <row r="1023" spans="1:10" ht="25.15" customHeight="1" x14ac:dyDescent="0.2">
      <c r="A1023" s="485" t="s">
        <v>9820</v>
      </c>
      <c r="B1023" s="485" t="s">
        <v>8346</v>
      </c>
      <c r="C1023" s="486" t="s">
        <v>8317</v>
      </c>
      <c r="D1023" s="140">
        <v>3141</v>
      </c>
      <c r="E1023" s="140">
        <v>19707</v>
      </c>
      <c r="F1023" s="485" t="s">
        <v>9709</v>
      </c>
      <c r="G1023" s="407" t="s">
        <v>9595</v>
      </c>
      <c r="H1023" s="489">
        <v>44348</v>
      </c>
      <c r="I1023" s="489"/>
      <c r="J1023" s="485"/>
    </row>
    <row r="1024" spans="1:10" ht="25.15" customHeight="1" x14ac:dyDescent="0.2">
      <c r="A1024" s="485"/>
      <c r="B1024" s="485" t="s">
        <v>8346</v>
      </c>
      <c r="C1024" s="486" t="s">
        <v>8317</v>
      </c>
      <c r="D1024" s="140">
        <v>3429</v>
      </c>
      <c r="E1024" s="140">
        <v>29146</v>
      </c>
      <c r="F1024" s="485" t="s">
        <v>6924</v>
      </c>
      <c r="G1024" s="407" t="s">
        <v>9595</v>
      </c>
      <c r="H1024" s="489">
        <v>44361</v>
      </c>
      <c r="I1024" s="489"/>
      <c r="J1024" s="485"/>
    </row>
    <row r="1025" spans="1:10" ht="25.15" customHeight="1" x14ac:dyDescent="0.2">
      <c r="A1025" s="485" t="s">
        <v>9821</v>
      </c>
      <c r="B1025" s="485" t="s">
        <v>8346</v>
      </c>
      <c r="C1025" s="486" t="s">
        <v>8317</v>
      </c>
      <c r="D1025" s="140">
        <v>3528</v>
      </c>
      <c r="E1025" s="140">
        <v>35050</v>
      </c>
      <c r="F1025" s="485" t="s">
        <v>9822</v>
      </c>
      <c r="G1025" s="407" t="s">
        <v>9595</v>
      </c>
      <c r="H1025" s="489">
        <v>44364</v>
      </c>
      <c r="I1025" s="489"/>
      <c r="J1025" s="485"/>
    </row>
    <row r="1026" spans="1:10" ht="25.15" customHeight="1" x14ac:dyDescent="0.2">
      <c r="A1026" s="485" t="s">
        <v>9823</v>
      </c>
      <c r="B1026" s="485" t="s">
        <v>8346</v>
      </c>
      <c r="C1026" s="486" t="s">
        <v>8317</v>
      </c>
      <c r="D1026" s="140">
        <v>3532</v>
      </c>
      <c r="E1026" s="140">
        <v>18255.87</v>
      </c>
      <c r="F1026" s="485" t="s">
        <v>9824</v>
      </c>
      <c r="G1026" s="407" t="s">
        <v>9595</v>
      </c>
      <c r="H1026" s="489">
        <v>44365</v>
      </c>
      <c r="I1026" s="489"/>
      <c r="J1026" s="485"/>
    </row>
    <row r="1027" spans="1:10" ht="25.15" customHeight="1" x14ac:dyDescent="0.2">
      <c r="A1027" s="485"/>
      <c r="B1027" s="485" t="s">
        <v>8346</v>
      </c>
      <c r="C1027" s="486" t="s">
        <v>8317</v>
      </c>
      <c r="D1027" s="140">
        <v>3239</v>
      </c>
      <c r="E1027" s="140">
        <v>22420</v>
      </c>
      <c r="F1027" s="485" t="s">
        <v>9825</v>
      </c>
      <c r="G1027" s="407" t="s">
        <v>9614</v>
      </c>
      <c r="H1027" s="489">
        <v>44350</v>
      </c>
      <c r="I1027" s="489"/>
      <c r="J1027" s="485"/>
    </row>
    <row r="1028" spans="1:10" ht="25.15" customHeight="1" x14ac:dyDescent="0.2">
      <c r="A1028" s="485" t="s">
        <v>9736</v>
      </c>
      <c r="B1028" s="485" t="s">
        <v>8346</v>
      </c>
      <c r="C1028" s="486" t="s">
        <v>8317</v>
      </c>
      <c r="D1028" s="140">
        <v>3341</v>
      </c>
      <c r="E1028" s="140">
        <v>27497.8</v>
      </c>
      <c r="F1028" s="485" t="s">
        <v>9672</v>
      </c>
      <c r="G1028" s="407" t="s">
        <v>9595</v>
      </c>
      <c r="H1028" s="489">
        <v>44356</v>
      </c>
      <c r="I1028" s="489"/>
      <c r="J1028" s="485"/>
    </row>
    <row r="1029" spans="1:10" ht="25.15" customHeight="1" x14ac:dyDescent="0.2">
      <c r="A1029" s="485" t="s">
        <v>9826</v>
      </c>
      <c r="B1029" s="485" t="s">
        <v>8346</v>
      </c>
      <c r="C1029" s="486" t="s">
        <v>8317</v>
      </c>
      <c r="D1029" s="140">
        <v>3611</v>
      </c>
      <c r="E1029" s="140">
        <v>20148.599999999999</v>
      </c>
      <c r="F1029" s="485" t="s">
        <v>9672</v>
      </c>
      <c r="G1029" s="407" t="s">
        <v>9595</v>
      </c>
      <c r="H1029" s="489">
        <v>44369</v>
      </c>
      <c r="I1029" s="489"/>
      <c r="J1029" s="485"/>
    </row>
    <row r="1030" spans="1:10" ht="25.15" customHeight="1" x14ac:dyDescent="0.2">
      <c r="A1030" s="485"/>
      <c r="B1030" s="485" t="s">
        <v>8346</v>
      </c>
      <c r="C1030" s="486" t="s">
        <v>8317</v>
      </c>
      <c r="D1030" s="140">
        <v>3571</v>
      </c>
      <c r="E1030" s="140">
        <v>28626</v>
      </c>
      <c r="F1030" s="485" t="s">
        <v>9674</v>
      </c>
      <c r="G1030" s="407" t="s">
        <v>9595</v>
      </c>
      <c r="H1030" s="489">
        <v>44368</v>
      </c>
      <c r="I1030" s="489"/>
      <c r="J1030" s="485"/>
    </row>
    <row r="1031" spans="1:10" ht="25.15" customHeight="1" x14ac:dyDescent="0.2">
      <c r="A1031" s="485" t="s">
        <v>9666</v>
      </c>
      <c r="B1031" s="485" t="s">
        <v>8346</v>
      </c>
      <c r="C1031" s="486" t="s">
        <v>8317</v>
      </c>
      <c r="D1031" s="140">
        <v>3123</v>
      </c>
      <c r="E1031" s="140">
        <v>28700</v>
      </c>
      <c r="F1031" s="485" t="s">
        <v>9674</v>
      </c>
      <c r="G1031" s="407" t="s">
        <v>9595</v>
      </c>
      <c r="H1031" s="489">
        <v>44348</v>
      </c>
      <c r="I1031" s="489"/>
      <c r="J1031" s="485"/>
    </row>
    <row r="1032" spans="1:10" ht="25.15" customHeight="1" x14ac:dyDescent="0.2">
      <c r="A1032" s="485" t="s">
        <v>9827</v>
      </c>
      <c r="B1032" s="485" t="s">
        <v>8346</v>
      </c>
      <c r="C1032" s="486" t="s">
        <v>8317</v>
      </c>
      <c r="D1032" s="140">
        <v>4407</v>
      </c>
      <c r="E1032" s="140">
        <v>26716.68</v>
      </c>
      <c r="F1032" s="485" t="s">
        <v>9620</v>
      </c>
      <c r="G1032" s="407" t="s">
        <v>9595</v>
      </c>
      <c r="H1032" s="489">
        <v>44403</v>
      </c>
      <c r="I1032" s="489"/>
      <c r="J1032" s="485"/>
    </row>
    <row r="1033" spans="1:10" ht="25.15" customHeight="1" x14ac:dyDescent="0.2">
      <c r="A1033" s="485" t="s">
        <v>9802</v>
      </c>
      <c r="B1033" s="485" t="s">
        <v>8346</v>
      </c>
      <c r="C1033" s="486" t="s">
        <v>8317</v>
      </c>
      <c r="D1033" s="140">
        <v>4499</v>
      </c>
      <c r="E1033" s="140">
        <v>31710</v>
      </c>
      <c r="F1033" s="485" t="s">
        <v>9689</v>
      </c>
      <c r="G1033" s="407" t="s">
        <v>9595</v>
      </c>
      <c r="H1033" s="489">
        <v>44404</v>
      </c>
      <c r="I1033" s="489"/>
      <c r="J1033" s="485"/>
    </row>
    <row r="1034" spans="1:10" ht="25.15" customHeight="1" x14ac:dyDescent="0.2">
      <c r="A1034" s="485" t="s">
        <v>9802</v>
      </c>
      <c r="B1034" s="485" t="s">
        <v>8346</v>
      </c>
      <c r="C1034" s="486" t="s">
        <v>8317</v>
      </c>
      <c r="D1034" s="140">
        <v>4022</v>
      </c>
      <c r="E1034" s="140">
        <v>31710</v>
      </c>
      <c r="F1034" s="485" t="s">
        <v>9689</v>
      </c>
      <c r="G1034" s="407" t="s">
        <v>9595</v>
      </c>
      <c r="H1034" s="489">
        <v>44386</v>
      </c>
      <c r="I1034" s="489"/>
      <c r="J1034" s="485"/>
    </row>
    <row r="1035" spans="1:10" ht="25.15" customHeight="1" x14ac:dyDescent="0.2">
      <c r="A1035" s="485" t="s">
        <v>9828</v>
      </c>
      <c r="B1035" s="485" t="s">
        <v>8346</v>
      </c>
      <c r="C1035" s="486" t="s">
        <v>8317</v>
      </c>
      <c r="D1035" s="140">
        <v>4171</v>
      </c>
      <c r="E1035" s="140">
        <v>18116</v>
      </c>
      <c r="F1035" s="485" t="s">
        <v>9723</v>
      </c>
      <c r="G1035" s="407" t="s">
        <v>9595</v>
      </c>
      <c r="H1035" s="489">
        <v>44392</v>
      </c>
      <c r="I1035" s="489"/>
      <c r="J1035" s="485"/>
    </row>
    <row r="1036" spans="1:10" ht="25.15" customHeight="1" x14ac:dyDescent="0.2">
      <c r="A1036" s="485" t="s">
        <v>9829</v>
      </c>
      <c r="B1036" s="485" t="s">
        <v>8346</v>
      </c>
      <c r="C1036" s="486" t="s">
        <v>8317</v>
      </c>
      <c r="D1036" s="140">
        <v>4200</v>
      </c>
      <c r="E1036" s="140">
        <v>19958</v>
      </c>
      <c r="F1036" s="485" t="s">
        <v>9723</v>
      </c>
      <c r="G1036" s="407" t="s">
        <v>9595</v>
      </c>
      <c r="H1036" s="489">
        <v>44393</v>
      </c>
      <c r="I1036" s="489"/>
      <c r="J1036" s="485"/>
    </row>
    <row r="1037" spans="1:10" ht="25.15" customHeight="1" x14ac:dyDescent="0.2">
      <c r="A1037" s="485" t="s">
        <v>9830</v>
      </c>
      <c r="B1037" s="485" t="s">
        <v>8346</v>
      </c>
      <c r="C1037" s="486" t="s">
        <v>8317</v>
      </c>
      <c r="D1037" s="140">
        <v>3938</v>
      </c>
      <c r="E1037" s="140">
        <v>27753.5</v>
      </c>
      <c r="F1037" s="485" t="s">
        <v>8374</v>
      </c>
      <c r="G1037" s="407" t="s">
        <v>9595</v>
      </c>
      <c r="H1037" s="489">
        <v>44379</v>
      </c>
      <c r="I1037" s="489"/>
      <c r="J1037" s="485"/>
    </row>
    <row r="1038" spans="1:10" ht="25.15" customHeight="1" x14ac:dyDescent="0.2">
      <c r="A1038" s="485" t="s">
        <v>9831</v>
      </c>
      <c r="B1038" s="485" t="s">
        <v>8346</v>
      </c>
      <c r="C1038" s="486" t="s">
        <v>8317</v>
      </c>
      <c r="D1038" s="140">
        <v>3931</v>
      </c>
      <c r="E1038" s="140">
        <v>23580</v>
      </c>
      <c r="F1038" s="485" t="s">
        <v>9633</v>
      </c>
      <c r="G1038" s="407" t="s">
        <v>9595</v>
      </c>
      <c r="H1038" s="489">
        <v>44378</v>
      </c>
      <c r="I1038" s="489"/>
      <c r="J1038" s="485"/>
    </row>
    <row r="1039" spans="1:10" ht="25.15" customHeight="1" x14ac:dyDescent="0.2">
      <c r="A1039" s="485" t="s">
        <v>9832</v>
      </c>
      <c r="B1039" s="485" t="s">
        <v>8346</v>
      </c>
      <c r="C1039" s="486" t="s">
        <v>8317</v>
      </c>
      <c r="D1039" s="140">
        <v>4029</v>
      </c>
      <c r="E1039" s="140">
        <v>33868</v>
      </c>
      <c r="F1039" s="485" t="s">
        <v>7165</v>
      </c>
      <c r="G1039" s="407" t="s">
        <v>9595</v>
      </c>
      <c r="H1039" s="489">
        <v>44386</v>
      </c>
      <c r="I1039" s="489"/>
      <c r="J1039" s="485"/>
    </row>
    <row r="1040" spans="1:10" ht="25.15" customHeight="1" x14ac:dyDescent="0.2">
      <c r="A1040" s="485" t="s">
        <v>9797</v>
      </c>
      <c r="B1040" s="485" t="s">
        <v>8346</v>
      </c>
      <c r="C1040" s="486" t="s">
        <v>8317</v>
      </c>
      <c r="D1040" s="140">
        <v>4406</v>
      </c>
      <c r="E1040" s="140">
        <v>26931</v>
      </c>
      <c r="F1040" s="485" t="s">
        <v>7001</v>
      </c>
      <c r="G1040" s="407" t="s">
        <v>9595</v>
      </c>
      <c r="H1040" s="489">
        <v>44401</v>
      </c>
      <c r="I1040" s="489"/>
      <c r="J1040" s="485"/>
    </row>
    <row r="1041" spans="1:10" ht="25.15" customHeight="1" x14ac:dyDescent="0.2">
      <c r="A1041" s="485" t="s">
        <v>9833</v>
      </c>
      <c r="B1041" s="485" t="s">
        <v>8346</v>
      </c>
      <c r="C1041" s="486" t="s">
        <v>8317</v>
      </c>
      <c r="D1041" s="140">
        <v>3896</v>
      </c>
      <c r="E1041" s="140">
        <v>35015</v>
      </c>
      <c r="F1041" s="485" t="s">
        <v>9642</v>
      </c>
      <c r="G1041" s="407" t="s">
        <v>9595</v>
      </c>
      <c r="H1041" s="489">
        <v>44378</v>
      </c>
      <c r="I1041" s="489"/>
      <c r="J1041" s="485"/>
    </row>
    <row r="1042" spans="1:10" ht="25.15" customHeight="1" x14ac:dyDescent="0.2">
      <c r="A1042" s="485" t="s">
        <v>9834</v>
      </c>
      <c r="B1042" s="485" t="s">
        <v>8346</v>
      </c>
      <c r="C1042" s="486" t="s">
        <v>8317</v>
      </c>
      <c r="D1042" s="140">
        <v>4158</v>
      </c>
      <c r="E1042" s="140">
        <v>18530</v>
      </c>
      <c r="F1042" s="485" t="s">
        <v>9835</v>
      </c>
      <c r="G1042" s="407" t="s">
        <v>9595</v>
      </c>
      <c r="H1042" s="489">
        <v>44392</v>
      </c>
      <c r="I1042" s="489"/>
      <c r="J1042" s="485"/>
    </row>
    <row r="1043" spans="1:10" ht="25.15" customHeight="1" x14ac:dyDescent="0.2">
      <c r="A1043" s="485" t="s">
        <v>9836</v>
      </c>
      <c r="B1043" s="485" t="s">
        <v>8346</v>
      </c>
      <c r="C1043" s="486" t="s">
        <v>8317</v>
      </c>
      <c r="D1043" s="140">
        <v>4305</v>
      </c>
      <c r="E1043" s="140">
        <v>24607</v>
      </c>
      <c r="F1043" s="485" t="s">
        <v>9837</v>
      </c>
      <c r="G1043" s="407" t="s">
        <v>9595</v>
      </c>
      <c r="H1043" s="489">
        <v>44398</v>
      </c>
      <c r="I1043" s="489"/>
      <c r="J1043" s="485"/>
    </row>
    <row r="1044" spans="1:10" ht="25.15" customHeight="1" x14ac:dyDescent="0.2">
      <c r="A1044" s="485" t="s">
        <v>9838</v>
      </c>
      <c r="B1044" s="485" t="s">
        <v>8346</v>
      </c>
      <c r="C1044" s="486" t="s">
        <v>8317</v>
      </c>
      <c r="D1044" s="140">
        <v>4118</v>
      </c>
      <c r="E1044" s="140">
        <v>27011</v>
      </c>
      <c r="F1044" s="485" t="s">
        <v>9646</v>
      </c>
      <c r="G1044" s="407" t="s">
        <v>9595</v>
      </c>
      <c r="H1044" s="489">
        <v>44390</v>
      </c>
      <c r="I1044" s="489"/>
      <c r="J1044" s="485"/>
    </row>
    <row r="1045" spans="1:10" ht="25.15" customHeight="1" x14ac:dyDescent="0.2">
      <c r="A1045" s="485" t="s">
        <v>9839</v>
      </c>
      <c r="B1045" s="485" t="s">
        <v>8346</v>
      </c>
      <c r="C1045" s="486" t="s">
        <v>8317</v>
      </c>
      <c r="D1045" s="140">
        <v>4066</v>
      </c>
      <c r="E1045" s="140">
        <v>30952</v>
      </c>
      <c r="F1045" s="485" t="s">
        <v>9760</v>
      </c>
      <c r="G1045" s="407" t="s">
        <v>9595</v>
      </c>
      <c r="H1045" s="489">
        <v>44386</v>
      </c>
      <c r="I1045" s="489"/>
      <c r="J1045" s="485"/>
    </row>
    <row r="1046" spans="1:10" ht="25.15" customHeight="1" x14ac:dyDescent="0.2">
      <c r="A1046" s="485" t="s">
        <v>9840</v>
      </c>
      <c r="B1046" s="485" t="s">
        <v>8346</v>
      </c>
      <c r="C1046" s="486" t="s">
        <v>8317</v>
      </c>
      <c r="D1046" s="140">
        <v>4308</v>
      </c>
      <c r="E1046" s="140">
        <v>29702</v>
      </c>
      <c r="F1046" s="485" t="s">
        <v>9841</v>
      </c>
      <c r="G1046" s="407" t="s">
        <v>9595</v>
      </c>
      <c r="H1046" s="489">
        <v>44398</v>
      </c>
      <c r="I1046" s="489"/>
      <c r="J1046" s="485"/>
    </row>
    <row r="1047" spans="1:10" ht="25.15" customHeight="1" x14ac:dyDescent="0.2">
      <c r="A1047" s="485" t="s">
        <v>9842</v>
      </c>
      <c r="B1047" s="485" t="s">
        <v>8346</v>
      </c>
      <c r="C1047" s="486" t="s">
        <v>8317</v>
      </c>
      <c r="D1047" s="140">
        <v>4242</v>
      </c>
      <c r="E1047" s="140">
        <v>19500</v>
      </c>
      <c r="F1047" s="485" t="s">
        <v>9767</v>
      </c>
      <c r="G1047" s="407" t="s">
        <v>9595</v>
      </c>
      <c r="H1047" s="489">
        <v>44396</v>
      </c>
      <c r="I1047" s="489"/>
      <c r="J1047" s="485"/>
    </row>
    <row r="1048" spans="1:10" ht="25.15" customHeight="1" x14ac:dyDescent="0.2">
      <c r="A1048" s="485" t="s">
        <v>9843</v>
      </c>
      <c r="B1048" s="485" t="s">
        <v>8346</v>
      </c>
      <c r="C1048" s="486" t="s">
        <v>8317</v>
      </c>
      <c r="D1048" s="140">
        <v>4355</v>
      </c>
      <c r="E1048" s="140">
        <v>22145.4</v>
      </c>
      <c r="F1048" s="485" t="s">
        <v>9844</v>
      </c>
      <c r="G1048" s="407" t="s">
        <v>9595</v>
      </c>
      <c r="H1048" s="489">
        <v>44399</v>
      </c>
      <c r="I1048" s="489"/>
      <c r="J1048" s="485"/>
    </row>
    <row r="1049" spans="1:10" ht="25.15" customHeight="1" x14ac:dyDescent="0.2">
      <c r="A1049" s="485" t="s">
        <v>9845</v>
      </c>
      <c r="B1049" s="485" t="s">
        <v>8346</v>
      </c>
      <c r="C1049" s="486" t="s">
        <v>8317</v>
      </c>
      <c r="D1049" s="140">
        <v>4282</v>
      </c>
      <c r="E1049" s="140">
        <v>30000</v>
      </c>
      <c r="F1049" s="485" t="s">
        <v>9846</v>
      </c>
      <c r="G1049" s="407" t="s">
        <v>9595</v>
      </c>
      <c r="H1049" s="489">
        <v>44397</v>
      </c>
      <c r="I1049" s="489"/>
      <c r="J1049" s="485"/>
    </row>
    <row r="1050" spans="1:10" ht="25.15" customHeight="1" x14ac:dyDescent="0.2">
      <c r="A1050" s="485" t="s">
        <v>9847</v>
      </c>
      <c r="B1050" s="485" t="s">
        <v>8346</v>
      </c>
      <c r="C1050" s="486" t="s">
        <v>8317</v>
      </c>
      <c r="D1050" s="140">
        <v>4368</v>
      </c>
      <c r="E1050" s="140">
        <v>23697.06</v>
      </c>
      <c r="F1050" s="485" t="s">
        <v>9848</v>
      </c>
      <c r="G1050" s="407" t="s">
        <v>9595</v>
      </c>
      <c r="H1050" s="489">
        <v>44400</v>
      </c>
      <c r="I1050" s="489"/>
      <c r="J1050" s="485"/>
    </row>
    <row r="1051" spans="1:10" ht="25.15" customHeight="1" x14ac:dyDescent="0.2">
      <c r="A1051" s="485" t="s">
        <v>9849</v>
      </c>
      <c r="B1051" s="485" t="s">
        <v>8346</v>
      </c>
      <c r="C1051" s="486" t="s">
        <v>8317</v>
      </c>
      <c r="D1051" s="140">
        <v>4304</v>
      </c>
      <c r="E1051" s="140">
        <v>22900</v>
      </c>
      <c r="F1051" s="485" t="s">
        <v>9850</v>
      </c>
      <c r="G1051" s="407" t="s">
        <v>9595</v>
      </c>
      <c r="H1051" s="489">
        <v>44398</v>
      </c>
      <c r="I1051" s="489"/>
      <c r="J1051" s="485"/>
    </row>
    <row r="1052" spans="1:10" ht="25.15" customHeight="1" x14ac:dyDescent="0.2">
      <c r="A1052" s="485" t="s">
        <v>9851</v>
      </c>
      <c r="B1052" s="485" t="s">
        <v>8346</v>
      </c>
      <c r="C1052" s="486" t="s">
        <v>8317</v>
      </c>
      <c r="D1052" s="140">
        <v>4136</v>
      </c>
      <c r="E1052" s="140">
        <v>21210</v>
      </c>
      <c r="F1052" s="485" t="s">
        <v>8377</v>
      </c>
      <c r="G1052" s="407" t="s">
        <v>9595</v>
      </c>
      <c r="H1052" s="489">
        <v>44391</v>
      </c>
      <c r="I1052" s="489"/>
      <c r="J1052" s="485"/>
    </row>
    <row r="1053" spans="1:10" ht="25.15" customHeight="1" x14ac:dyDescent="0.2">
      <c r="A1053" s="485" t="s">
        <v>9851</v>
      </c>
      <c r="B1053" s="485" t="s">
        <v>8346</v>
      </c>
      <c r="C1053" s="486" t="s">
        <v>8317</v>
      </c>
      <c r="D1053" s="140">
        <v>4344</v>
      </c>
      <c r="E1053" s="140">
        <v>21210</v>
      </c>
      <c r="F1053" s="485" t="s">
        <v>8377</v>
      </c>
      <c r="G1053" s="407" t="s">
        <v>9595</v>
      </c>
      <c r="H1053" s="489">
        <v>44399</v>
      </c>
      <c r="I1053" s="489"/>
      <c r="J1053" s="485"/>
    </row>
    <row r="1054" spans="1:10" ht="25.15" customHeight="1" x14ac:dyDescent="0.2">
      <c r="A1054" s="485" t="s">
        <v>9851</v>
      </c>
      <c r="B1054" s="485" t="s">
        <v>8346</v>
      </c>
      <c r="C1054" s="486" t="s">
        <v>8317</v>
      </c>
      <c r="D1054" s="140">
        <v>4294</v>
      </c>
      <c r="E1054" s="140">
        <v>21210</v>
      </c>
      <c r="F1054" s="485" t="s">
        <v>8377</v>
      </c>
      <c r="G1054" s="407" t="s">
        <v>9595</v>
      </c>
      <c r="H1054" s="489">
        <v>44398</v>
      </c>
      <c r="I1054" s="489"/>
      <c r="J1054" s="485"/>
    </row>
    <row r="1055" spans="1:10" ht="25.15" customHeight="1" x14ac:dyDescent="0.2">
      <c r="A1055" s="485" t="s">
        <v>9852</v>
      </c>
      <c r="B1055" s="485" t="s">
        <v>8346</v>
      </c>
      <c r="C1055" s="486" t="s">
        <v>8317</v>
      </c>
      <c r="D1055" s="140">
        <v>4410</v>
      </c>
      <c r="E1055" s="140">
        <v>25200</v>
      </c>
      <c r="F1055" s="485" t="s">
        <v>9853</v>
      </c>
      <c r="G1055" s="407" t="s">
        <v>9595</v>
      </c>
      <c r="H1055" s="489">
        <v>44403</v>
      </c>
      <c r="I1055" s="489"/>
      <c r="J1055" s="485"/>
    </row>
    <row r="1056" spans="1:10" ht="25.15" customHeight="1" x14ac:dyDescent="0.2">
      <c r="A1056" s="485" t="s">
        <v>9854</v>
      </c>
      <c r="B1056" s="485" t="s">
        <v>8346</v>
      </c>
      <c r="C1056" s="486" t="s">
        <v>8317</v>
      </c>
      <c r="D1056" s="140">
        <v>4369</v>
      </c>
      <c r="E1056" s="140">
        <v>19981.29</v>
      </c>
      <c r="F1056" s="485" t="s">
        <v>9824</v>
      </c>
      <c r="G1056" s="407" t="s">
        <v>9595</v>
      </c>
      <c r="H1056" s="489">
        <v>44400</v>
      </c>
      <c r="I1056" s="489"/>
      <c r="J1056" s="485"/>
    </row>
    <row r="1057" spans="1:10" ht="25.15" customHeight="1" x14ac:dyDescent="0.2">
      <c r="A1057" s="485" t="s">
        <v>9855</v>
      </c>
      <c r="B1057" s="485" t="s">
        <v>8346</v>
      </c>
      <c r="C1057" s="486" t="s">
        <v>8317</v>
      </c>
      <c r="D1057" s="140">
        <v>4517</v>
      </c>
      <c r="E1057" s="140">
        <v>21078</v>
      </c>
      <c r="F1057" s="485" t="s">
        <v>9856</v>
      </c>
      <c r="G1057" s="407" t="s">
        <v>9595</v>
      </c>
      <c r="H1057" s="489">
        <v>44404</v>
      </c>
      <c r="I1057" s="489"/>
      <c r="J1057" s="485"/>
    </row>
    <row r="1058" spans="1:10" ht="25.15" customHeight="1" x14ac:dyDescent="0.2">
      <c r="A1058" s="485" t="s">
        <v>9857</v>
      </c>
      <c r="B1058" s="485" t="s">
        <v>8346</v>
      </c>
      <c r="C1058" s="486" t="s">
        <v>8317</v>
      </c>
      <c r="D1058" s="140">
        <v>4457</v>
      </c>
      <c r="E1058" s="140">
        <v>24442.400000000001</v>
      </c>
      <c r="F1058" s="485" t="s">
        <v>9858</v>
      </c>
      <c r="G1058" s="407" t="s">
        <v>9595</v>
      </c>
      <c r="H1058" s="489">
        <v>44403</v>
      </c>
      <c r="I1058" s="489"/>
      <c r="J1058" s="485"/>
    </row>
    <row r="1059" spans="1:10" ht="25.15" customHeight="1" x14ac:dyDescent="0.2">
      <c r="A1059" s="485" t="s">
        <v>9859</v>
      </c>
      <c r="B1059" s="485" t="s">
        <v>8346</v>
      </c>
      <c r="C1059" s="486" t="s">
        <v>8317</v>
      </c>
      <c r="D1059" s="140">
        <v>4636</v>
      </c>
      <c r="E1059" s="140">
        <v>23645</v>
      </c>
      <c r="F1059" s="485" t="s">
        <v>9860</v>
      </c>
      <c r="G1059" s="407" t="s">
        <v>9595</v>
      </c>
      <c r="H1059" s="489">
        <v>44414</v>
      </c>
      <c r="I1059" s="489"/>
      <c r="J1059" s="485"/>
    </row>
    <row r="1060" spans="1:10" ht="25.15" customHeight="1" x14ac:dyDescent="0.2">
      <c r="A1060" s="485" t="s">
        <v>9861</v>
      </c>
      <c r="B1060" s="485" t="s">
        <v>8346</v>
      </c>
      <c r="C1060" s="486" t="s">
        <v>8317</v>
      </c>
      <c r="D1060" s="140">
        <v>5034</v>
      </c>
      <c r="E1060" s="140">
        <v>20800</v>
      </c>
      <c r="F1060" s="485" t="s">
        <v>9862</v>
      </c>
      <c r="G1060" s="407" t="s">
        <v>9595</v>
      </c>
      <c r="H1060" s="489">
        <v>44435</v>
      </c>
      <c r="I1060" s="489"/>
      <c r="J1060" s="485"/>
    </row>
    <row r="1061" spans="1:10" ht="25.15" customHeight="1" x14ac:dyDescent="0.2">
      <c r="A1061" s="485" t="s">
        <v>9863</v>
      </c>
      <c r="B1061" s="485" t="s">
        <v>8346</v>
      </c>
      <c r="C1061" s="486" t="s">
        <v>8317</v>
      </c>
      <c r="D1061" s="140">
        <v>5011</v>
      </c>
      <c r="E1061" s="140">
        <v>35187</v>
      </c>
      <c r="F1061" s="485" t="s">
        <v>9864</v>
      </c>
      <c r="G1061" s="407" t="s">
        <v>9595</v>
      </c>
      <c r="H1061" s="489">
        <v>44434</v>
      </c>
      <c r="I1061" s="489"/>
      <c r="J1061" s="485"/>
    </row>
    <row r="1062" spans="1:10" ht="25.15" customHeight="1" x14ac:dyDescent="0.2">
      <c r="A1062" s="485" t="s">
        <v>9865</v>
      </c>
      <c r="B1062" s="485" t="s">
        <v>8346</v>
      </c>
      <c r="C1062" s="486" t="s">
        <v>8317</v>
      </c>
      <c r="D1062" s="140">
        <v>4720</v>
      </c>
      <c r="E1062" s="140">
        <v>29706</v>
      </c>
      <c r="F1062" s="485" t="s">
        <v>9866</v>
      </c>
      <c r="G1062" s="407" t="s">
        <v>9595</v>
      </c>
      <c r="H1062" s="489">
        <v>44420</v>
      </c>
      <c r="I1062" s="489"/>
      <c r="J1062" s="485"/>
    </row>
    <row r="1063" spans="1:10" ht="25.15" customHeight="1" x14ac:dyDescent="0.2">
      <c r="A1063" s="485" t="s">
        <v>9867</v>
      </c>
      <c r="B1063" s="485" t="s">
        <v>8346</v>
      </c>
      <c r="C1063" s="486" t="s">
        <v>8317</v>
      </c>
      <c r="D1063" s="140">
        <v>4625</v>
      </c>
      <c r="E1063" s="140">
        <v>21157.5</v>
      </c>
      <c r="F1063" s="485" t="s">
        <v>9751</v>
      </c>
      <c r="G1063" s="407" t="s">
        <v>9614</v>
      </c>
      <c r="H1063" s="489">
        <v>44414</v>
      </c>
      <c r="I1063" s="489"/>
      <c r="J1063" s="485"/>
    </row>
    <row r="1064" spans="1:10" ht="25.15" customHeight="1" x14ac:dyDescent="0.2">
      <c r="A1064" s="485" t="s">
        <v>9801</v>
      </c>
      <c r="B1064" s="485" t="s">
        <v>8346</v>
      </c>
      <c r="C1064" s="486" t="s">
        <v>8317</v>
      </c>
      <c r="D1064" s="140">
        <v>4725</v>
      </c>
      <c r="E1064" s="140">
        <v>19590</v>
      </c>
      <c r="F1064" s="485" t="s">
        <v>9689</v>
      </c>
      <c r="G1064" s="407" t="s">
        <v>9595</v>
      </c>
      <c r="H1064" s="489">
        <v>44421</v>
      </c>
      <c r="I1064" s="489"/>
      <c r="J1064" s="485"/>
    </row>
    <row r="1065" spans="1:10" ht="25.15" customHeight="1" x14ac:dyDescent="0.2">
      <c r="A1065" s="485" t="s">
        <v>9801</v>
      </c>
      <c r="B1065" s="485" t="s">
        <v>8346</v>
      </c>
      <c r="C1065" s="486" t="s">
        <v>8317</v>
      </c>
      <c r="D1065" s="140">
        <v>4660</v>
      </c>
      <c r="E1065" s="140">
        <v>19590</v>
      </c>
      <c r="F1065" s="485" t="s">
        <v>9689</v>
      </c>
      <c r="G1065" s="407" t="s">
        <v>9595</v>
      </c>
      <c r="H1065" s="489">
        <v>44417</v>
      </c>
      <c r="I1065" s="489"/>
      <c r="J1065" s="485"/>
    </row>
    <row r="1066" spans="1:10" ht="25.15" customHeight="1" x14ac:dyDescent="0.2">
      <c r="A1066" s="485" t="s">
        <v>9802</v>
      </c>
      <c r="B1066" s="485" t="s">
        <v>8346</v>
      </c>
      <c r="C1066" s="486" t="s">
        <v>8317</v>
      </c>
      <c r="D1066" s="140">
        <v>4724</v>
      </c>
      <c r="E1066" s="140">
        <v>31710</v>
      </c>
      <c r="F1066" s="485" t="s">
        <v>9689</v>
      </c>
      <c r="G1066" s="407" t="s">
        <v>9595</v>
      </c>
      <c r="H1066" s="489">
        <v>44421</v>
      </c>
      <c r="I1066" s="489"/>
      <c r="J1066" s="485"/>
    </row>
    <row r="1067" spans="1:10" ht="25.15" customHeight="1" x14ac:dyDescent="0.2">
      <c r="A1067" s="485" t="s">
        <v>9801</v>
      </c>
      <c r="B1067" s="485" t="s">
        <v>8346</v>
      </c>
      <c r="C1067" s="486" t="s">
        <v>8317</v>
      </c>
      <c r="D1067" s="140">
        <v>4911</v>
      </c>
      <c r="E1067" s="140">
        <v>19590</v>
      </c>
      <c r="F1067" s="485" t="s">
        <v>9689</v>
      </c>
      <c r="G1067" s="407" t="s">
        <v>9595</v>
      </c>
      <c r="H1067" s="489">
        <v>44431</v>
      </c>
      <c r="I1067" s="489"/>
      <c r="J1067" s="485"/>
    </row>
    <row r="1068" spans="1:10" ht="25.15" customHeight="1" x14ac:dyDescent="0.2">
      <c r="A1068" s="485" t="s">
        <v>9802</v>
      </c>
      <c r="B1068" s="485" t="s">
        <v>8346</v>
      </c>
      <c r="C1068" s="486" t="s">
        <v>8317</v>
      </c>
      <c r="D1068" s="140">
        <v>4662</v>
      </c>
      <c r="E1068" s="140">
        <v>31710</v>
      </c>
      <c r="F1068" s="485" t="s">
        <v>9689</v>
      </c>
      <c r="G1068" s="407" t="s">
        <v>9595</v>
      </c>
      <c r="H1068" s="489">
        <v>44417</v>
      </c>
      <c r="I1068" s="489"/>
      <c r="J1068" s="485"/>
    </row>
    <row r="1069" spans="1:10" ht="25.15" customHeight="1" x14ac:dyDescent="0.2">
      <c r="A1069" s="485" t="s">
        <v>9802</v>
      </c>
      <c r="B1069" s="485" t="s">
        <v>8346</v>
      </c>
      <c r="C1069" s="486" t="s">
        <v>8317</v>
      </c>
      <c r="D1069" s="140">
        <v>4912</v>
      </c>
      <c r="E1069" s="140">
        <v>31710</v>
      </c>
      <c r="F1069" s="485" t="s">
        <v>9689</v>
      </c>
      <c r="G1069" s="407" t="s">
        <v>9595</v>
      </c>
      <c r="H1069" s="489">
        <v>44431</v>
      </c>
      <c r="I1069" s="489"/>
      <c r="J1069" s="485"/>
    </row>
    <row r="1070" spans="1:10" ht="25.15" customHeight="1" x14ac:dyDescent="0.2">
      <c r="A1070" s="485" t="s">
        <v>9868</v>
      </c>
      <c r="B1070" s="485" t="s">
        <v>8346</v>
      </c>
      <c r="C1070" s="486" t="s">
        <v>8317</v>
      </c>
      <c r="D1070" s="140">
        <v>4697</v>
      </c>
      <c r="E1070" s="140">
        <v>18411.36</v>
      </c>
      <c r="F1070" s="485" t="s">
        <v>9805</v>
      </c>
      <c r="G1070" s="407" t="s">
        <v>9595</v>
      </c>
      <c r="H1070" s="489">
        <v>44419</v>
      </c>
      <c r="I1070" s="489"/>
      <c r="J1070" s="485"/>
    </row>
    <row r="1071" spans="1:10" ht="25.15" customHeight="1" x14ac:dyDescent="0.2">
      <c r="A1071" s="485" t="s">
        <v>9869</v>
      </c>
      <c r="B1071" s="485" t="s">
        <v>8346</v>
      </c>
      <c r="C1071" s="486" t="s">
        <v>8317</v>
      </c>
      <c r="D1071" s="140">
        <v>4813</v>
      </c>
      <c r="E1071" s="140">
        <v>18880</v>
      </c>
      <c r="F1071" s="485" t="s">
        <v>8374</v>
      </c>
      <c r="G1071" s="407" t="s">
        <v>9595</v>
      </c>
      <c r="H1071" s="489">
        <v>44426</v>
      </c>
      <c r="I1071" s="489"/>
      <c r="J1071" s="485"/>
    </row>
    <row r="1072" spans="1:10" ht="25.15" customHeight="1" x14ac:dyDescent="0.2">
      <c r="A1072" s="485" t="s">
        <v>9867</v>
      </c>
      <c r="B1072" s="485" t="s">
        <v>8346</v>
      </c>
      <c r="C1072" s="486" t="s">
        <v>8317</v>
      </c>
      <c r="D1072" s="140">
        <v>4832</v>
      </c>
      <c r="E1072" s="140">
        <v>35187</v>
      </c>
      <c r="F1072" s="485" t="s">
        <v>7165</v>
      </c>
      <c r="G1072" s="407" t="s">
        <v>9614</v>
      </c>
      <c r="H1072" s="489">
        <v>44426</v>
      </c>
      <c r="I1072" s="489"/>
      <c r="J1072" s="485"/>
    </row>
    <row r="1073" spans="1:10" ht="25.15" customHeight="1" x14ac:dyDescent="0.2">
      <c r="A1073" s="485" t="s">
        <v>9870</v>
      </c>
      <c r="B1073" s="485" t="s">
        <v>8346</v>
      </c>
      <c r="C1073" s="486" t="s">
        <v>8317</v>
      </c>
      <c r="D1073" s="140">
        <v>4923</v>
      </c>
      <c r="E1073" s="140">
        <v>22493</v>
      </c>
      <c r="F1073" s="485" t="s">
        <v>9871</v>
      </c>
      <c r="G1073" s="407" t="s">
        <v>9614</v>
      </c>
      <c r="H1073" s="489">
        <v>44428</v>
      </c>
      <c r="I1073" s="489"/>
      <c r="J1073" s="485"/>
    </row>
    <row r="1074" spans="1:10" ht="25.15" customHeight="1" x14ac:dyDescent="0.2">
      <c r="A1074" s="485" t="s">
        <v>9872</v>
      </c>
      <c r="B1074" s="485" t="s">
        <v>8346</v>
      </c>
      <c r="C1074" s="486" t="s">
        <v>8317</v>
      </c>
      <c r="D1074" s="140">
        <v>4978</v>
      </c>
      <c r="E1074" s="140">
        <v>23143.46</v>
      </c>
      <c r="F1074" s="485" t="s">
        <v>9873</v>
      </c>
      <c r="G1074" s="407" t="s">
        <v>9595</v>
      </c>
      <c r="H1074" s="489">
        <v>44434</v>
      </c>
      <c r="I1074" s="489"/>
      <c r="J1074" s="485"/>
    </row>
    <row r="1075" spans="1:10" ht="25.15" customHeight="1" x14ac:dyDescent="0.2">
      <c r="A1075" s="485" t="s">
        <v>9874</v>
      </c>
      <c r="B1075" s="485" t="s">
        <v>8346</v>
      </c>
      <c r="C1075" s="486" t="s">
        <v>8317</v>
      </c>
      <c r="D1075" s="140">
        <v>4658</v>
      </c>
      <c r="E1075" s="140">
        <v>27962.5</v>
      </c>
      <c r="F1075" s="485" t="s">
        <v>9875</v>
      </c>
      <c r="G1075" s="407" t="s">
        <v>9614</v>
      </c>
      <c r="H1075" s="489">
        <v>44417</v>
      </c>
      <c r="I1075" s="489"/>
      <c r="J1075" s="485"/>
    </row>
    <row r="1076" spans="1:10" ht="25.15" customHeight="1" x14ac:dyDescent="0.2">
      <c r="A1076" s="485" t="s">
        <v>9876</v>
      </c>
      <c r="B1076" s="485" t="s">
        <v>8346</v>
      </c>
      <c r="C1076" s="486" t="s">
        <v>8317</v>
      </c>
      <c r="D1076" s="140">
        <v>4641</v>
      </c>
      <c r="E1076" s="140">
        <v>28125</v>
      </c>
      <c r="F1076" s="485" t="s">
        <v>9729</v>
      </c>
      <c r="G1076" s="407" t="s">
        <v>9595</v>
      </c>
      <c r="H1076" s="489">
        <v>44414</v>
      </c>
      <c r="I1076" s="489"/>
      <c r="J1076" s="485"/>
    </row>
    <row r="1077" spans="1:10" ht="25.15" customHeight="1" x14ac:dyDescent="0.2">
      <c r="A1077" s="485" t="s">
        <v>9877</v>
      </c>
      <c r="B1077" s="485" t="s">
        <v>8346</v>
      </c>
      <c r="C1077" s="486" t="s">
        <v>8317</v>
      </c>
      <c r="D1077" s="140">
        <v>4787</v>
      </c>
      <c r="E1077" s="140">
        <v>23025</v>
      </c>
      <c r="F1077" s="485" t="s">
        <v>9729</v>
      </c>
      <c r="G1077" s="407" t="s">
        <v>9595</v>
      </c>
      <c r="H1077" s="489">
        <v>44424</v>
      </c>
      <c r="I1077" s="489"/>
      <c r="J1077" s="485"/>
    </row>
    <row r="1078" spans="1:10" ht="25.15" customHeight="1" x14ac:dyDescent="0.2">
      <c r="A1078" s="485" t="s">
        <v>9878</v>
      </c>
      <c r="B1078" s="485" t="s">
        <v>8346</v>
      </c>
      <c r="C1078" s="486" t="s">
        <v>8317</v>
      </c>
      <c r="D1078" s="140">
        <v>4656</v>
      </c>
      <c r="E1078" s="140">
        <v>22841.9</v>
      </c>
      <c r="F1078" s="485" t="s">
        <v>9762</v>
      </c>
      <c r="G1078" s="407" t="s">
        <v>9595</v>
      </c>
      <c r="H1078" s="489">
        <v>44417</v>
      </c>
      <c r="I1078" s="489"/>
      <c r="J1078" s="485"/>
    </row>
    <row r="1079" spans="1:10" ht="25.15" customHeight="1" x14ac:dyDescent="0.2">
      <c r="A1079" s="485" t="s">
        <v>9879</v>
      </c>
      <c r="B1079" s="485" t="s">
        <v>8346</v>
      </c>
      <c r="C1079" s="486" t="s">
        <v>8317</v>
      </c>
      <c r="D1079" s="140">
        <v>4837</v>
      </c>
      <c r="E1079" s="140">
        <v>18631.3</v>
      </c>
      <c r="F1079" s="485" t="s">
        <v>9762</v>
      </c>
      <c r="G1079" s="407" t="s">
        <v>9595</v>
      </c>
      <c r="H1079" s="489">
        <v>44426</v>
      </c>
      <c r="I1079" s="489"/>
      <c r="J1079" s="485"/>
    </row>
    <row r="1080" spans="1:10" ht="25.15" customHeight="1" x14ac:dyDescent="0.2">
      <c r="A1080" s="485" t="s">
        <v>9880</v>
      </c>
      <c r="B1080" s="485" t="s">
        <v>8346</v>
      </c>
      <c r="C1080" s="486" t="s">
        <v>8317</v>
      </c>
      <c r="D1080" s="140">
        <v>4610</v>
      </c>
      <c r="E1080" s="140">
        <v>18521.25</v>
      </c>
      <c r="F1080" s="485" t="s">
        <v>9762</v>
      </c>
      <c r="G1080" s="407" t="s">
        <v>9595</v>
      </c>
      <c r="H1080" s="489">
        <v>44413</v>
      </c>
      <c r="I1080" s="489"/>
      <c r="J1080" s="485"/>
    </row>
    <row r="1081" spans="1:10" ht="25.15" customHeight="1" x14ac:dyDescent="0.2">
      <c r="A1081" s="485" t="s">
        <v>9881</v>
      </c>
      <c r="B1081" s="485" t="s">
        <v>8346</v>
      </c>
      <c r="C1081" s="486" t="s">
        <v>8317</v>
      </c>
      <c r="D1081" s="140">
        <v>4712</v>
      </c>
      <c r="E1081" s="140">
        <v>19729.45</v>
      </c>
      <c r="F1081" s="485" t="s">
        <v>9653</v>
      </c>
      <c r="G1081" s="407" t="s">
        <v>9595</v>
      </c>
      <c r="H1081" s="489">
        <v>44420</v>
      </c>
      <c r="I1081" s="489"/>
      <c r="J1081" s="485"/>
    </row>
    <row r="1082" spans="1:10" ht="25.15" customHeight="1" x14ac:dyDescent="0.2">
      <c r="A1082" s="485" t="s">
        <v>9882</v>
      </c>
      <c r="B1082" s="485" t="s">
        <v>8346</v>
      </c>
      <c r="C1082" s="486" t="s">
        <v>8317</v>
      </c>
      <c r="D1082" s="140">
        <v>4657</v>
      </c>
      <c r="E1082" s="140">
        <v>27500</v>
      </c>
      <c r="F1082" s="485" t="s">
        <v>9883</v>
      </c>
      <c r="G1082" s="407" t="s">
        <v>9595</v>
      </c>
      <c r="H1082" s="489">
        <v>44417</v>
      </c>
      <c r="I1082" s="489"/>
      <c r="J1082" s="485"/>
    </row>
    <row r="1083" spans="1:10" ht="25.15" customHeight="1" x14ac:dyDescent="0.2">
      <c r="A1083" s="485" t="s">
        <v>9884</v>
      </c>
      <c r="B1083" s="485" t="s">
        <v>8346</v>
      </c>
      <c r="C1083" s="486" t="s">
        <v>8317</v>
      </c>
      <c r="D1083" s="140">
        <v>4573</v>
      </c>
      <c r="E1083" s="140">
        <v>21775</v>
      </c>
      <c r="F1083" s="485" t="s">
        <v>9885</v>
      </c>
      <c r="G1083" s="407" t="s">
        <v>9595</v>
      </c>
      <c r="H1083" s="489">
        <v>44412</v>
      </c>
      <c r="I1083" s="489"/>
      <c r="J1083" s="485"/>
    </row>
    <row r="1084" spans="1:10" ht="25.15" customHeight="1" x14ac:dyDescent="0.2">
      <c r="A1084" s="485" t="s">
        <v>9886</v>
      </c>
      <c r="B1084" s="485" t="s">
        <v>8346</v>
      </c>
      <c r="C1084" s="486" t="s">
        <v>8317</v>
      </c>
      <c r="D1084" s="140">
        <v>5019</v>
      </c>
      <c r="E1084" s="140">
        <v>34000</v>
      </c>
      <c r="F1084" s="485" t="s">
        <v>9734</v>
      </c>
      <c r="G1084" s="407" t="s">
        <v>9595</v>
      </c>
      <c r="H1084" s="489">
        <v>44434</v>
      </c>
      <c r="I1084" s="489"/>
      <c r="J1084" s="485"/>
    </row>
    <row r="1085" spans="1:10" ht="25.15" customHeight="1" x14ac:dyDescent="0.2">
      <c r="A1085" s="485" t="s">
        <v>9887</v>
      </c>
      <c r="B1085" s="485" t="s">
        <v>8346</v>
      </c>
      <c r="C1085" s="486" t="s">
        <v>8317</v>
      </c>
      <c r="D1085" s="140">
        <v>4644</v>
      </c>
      <c r="E1085" s="140">
        <v>28750</v>
      </c>
      <c r="F1085" s="485" t="s">
        <v>9846</v>
      </c>
      <c r="G1085" s="407" t="s">
        <v>9595</v>
      </c>
      <c r="H1085" s="489">
        <v>44414</v>
      </c>
      <c r="I1085" s="489"/>
      <c r="J1085" s="485"/>
    </row>
    <row r="1086" spans="1:10" ht="25.15" customHeight="1" x14ac:dyDescent="0.2">
      <c r="A1086" s="485" t="s">
        <v>9888</v>
      </c>
      <c r="B1086" s="485" t="s">
        <v>8346</v>
      </c>
      <c r="C1086" s="486" t="s">
        <v>8317</v>
      </c>
      <c r="D1086" s="140">
        <v>4732</v>
      </c>
      <c r="E1086" s="140">
        <v>28976</v>
      </c>
      <c r="F1086" s="485" t="s">
        <v>9846</v>
      </c>
      <c r="G1086" s="407" t="s">
        <v>9595</v>
      </c>
      <c r="H1086" s="489">
        <v>44420</v>
      </c>
      <c r="I1086" s="489"/>
      <c r="J1086" s="485"/>
    </row>
    <row r="1087" spans="1:10" ht="25.15" customHeight="1" x14ac:dyDescent="0.2">
      <c r="A1087" s="485" t="s">
        <v>9889</v>
      </c>
      <c r="B1087" s="485" t="s">
        <v>8346</v>
      </c>
      <c r="C1087" s="486" t="s">
        <v>8317</v>
      </c>
      <c r="D1087" s="140">
        <v>5032</v>
      </c>
      <c r="E1087" s="140">
        <v>24317</v>
      </c>
      <c r="F1087" s="485" t="s">
        <v>9890</v>
      </c>
      <c r="G1087" s="407" t="s">
        <v>9614</v>
      </c>
      <c r="H1087" s="489">
        <v>44435</v>
      </c>
      <c r="I1087" s="489"/>
      <c r="J1087" s="485"/>
    </row>
    <row r="1088" spans="1:10" ht="25.15" customHeight="1" x14ac:dyDescent="0.2">
      <c r="A1088" s="485" t="s">
        <v>9891</v>
      </c>
      <c r="B1088" s="485" t="s">
        <v>8346</v>
      </c>
      <c r="C1088" s="486" t="s">
        <v>8317</v>
      </c>
      <c r="D1088" s="140">
        <v>4812</v>
      </c>
      <c r="E1088" s="140">
        <v>19200</v>
      </c>
      <c r="F1088" s="485" t="s">
        <v>9892</v>
      </c>
      <c r="G1088" s="407" t="s">
        <v>9595</v>
      </c>
      <c r="H1088" s="489">
        <v>44425</v>
      </c>
      <c r="I1088" s="489"/>
      <c r="J1088" s="485"/>
    </row>
    <row r="1089" spans="1:10" ht="25.15" customHeight="1" x14ac:dyDescent="0.2">
      <c r="A1089" s="485" t="s">
        <v>9893</v>
      </c>
      <c r="B1089" s="485" t="s">
        <v>8346</v>
      </c>
      <c r="C1089" s="486" t="s">
        <v>8317</v>
      </c>
      <c r="D1089" s="140">
        <v>4785</v>
      </c>
      <c r="E1089" s="140">
        <v>31335</v>
      </c>
      <c r="F1089" s="485" t="s">
        <v>8377</v>
      </c>
      <c r="G1089" s="407" t="s">
        <v>9595</v>
      </c>
      <c r="H1089" s="489">
        <v>44424</v>
      </c>
      <c r="I1089" s="489"/>
      <c r="J1089" s="485"/>
    </row>
    <row r="1090" spans="1:10" ht="25.15" customHeight="1" x14ac:dyDescent="0.2">
      <c r="A1090" s="485" t="s">
        <v>9894</v>
      </c>
      <c r="B1090" s="485" t="s">
        <v>8346</v>
      </c>
      <c r="C1090" s="486" t="s">
        <v>8317</v>
      </c>
      <c r="D1090" s="140">
        <v>4643</v>
      </c>
      <c r="E1090" s="140">
        <v>34800</v>
      </c>
      <c r="F1090" s="485" t="s">
        <v>8377</v>
      </c>
      <c r="G1090" s="407" t="s">
        <v>9595</v>
      </c>
      <c r="H1090" s="489">
        <v>44414</v>
      </c>
      <c r="I1090" s="489"/>
      <c r="J1090" s="485"/>
    </row>
    <row r="1091" spans="1:10" ht="25.15" customHeight="1" x14ac:dyDescent="0.2">
      <c r="A1091" s="485" t="s">
        <v>9851</v>
      </c>
      <c r="B1091" s="485" t="s">
        <v>8346</v>
      </c>
      <c r="C1091" s="486" t="s">
        <v>8317</v>
      </c>
      <c r="D1091" s="140">
        <v>4651</v>
      </c>
      <c r="E1091" s="140">
        <v>21210</v>
      </c>
      <c r="F1091" s="485" t="s">
        <v>8377</v>
      </c>
      <c r="G1091" s="407" t="s">
        <v>9595</v>
      </c>
      <c r="H1091" s="489">
        <v>44417</v>
      </c>
      <c r="I1091" s="489"/>
      <c r="J1091" s="485"/>
    </row>
    <row r="1092" spans="1:10" ht="25.15" customHeight="1" x14ac:dyDescent="0.2">
      <c r="A1092" s="485" t="s">
        <v>9895</v>
      </c>
      <c r="B1092" s="485" t="s">
        <v>8346</v>
      </c>
      <c r="C1092" s="486" t="s">
        <v>8317</v>
      </c>
      <c r="D1092" s="140">
        <v>5009</v>
      </c>
      <c r="E1092" s="140">
        <v>34999</v>
      </c>
      <c r="F1092" s="485" t="s">
        <v>8377</v>
      </c>
      <c r="G1092" s="407" t="s">
        <v>9595</v>
      </c>
      <c r="H1092" s="489">
        <v>44434</v>
      </c>
      <c r="I1092" s="489"/>
      <c r="J1092" s="485"/>
    </row>
    <row r="1093" spans="1:10" ht="25.15" customHeight="1" x14ac:dyDescent="0.2">
      <c r="A1093" s="485" t="s">
        <v>9896</v>
      </c>
      <c r="B1093" s="485" t="s">
        <v>8346</v>
      </c>
      <c r="C1093" s="486" t="s">
        <v>8317</v>
      </c>
      <c r="D1093" s="140">
        <v>4916</v>
      </c>
      <c r="E1093" s="140">
        <v>28050</v>
      </c>
      <c r="F1093" s="485" t="s">
        <v>9709</v>
      </c>
      <c r="G1093" s="407" t="s">
        <v>9595</v>
      </c>
      <c r="H1093" s="489">
        <v>44428</v>
      </c>
      <c r="I1093" s="489"/>
      <c r="J1093" s="485"/>
    </row>
    <row r="1094" spans="1:10" ht="25.15" customHeight="1" x14ac:dyDescent="0.2">
      <c r="A1094" s="485" t="s">
        <v>9897</v>
      </c>
      <c r="B1094" s="485" t="s">
        <v>8346</v>
      </c>
      <c r="C1094" s="486" t="s">
        <v>8317</v>
      </c>
      <c r="D1094" s="140">
        <v>5022</v>
      </c>
      <c r="E1094" s="140">
        <v>32010</v>
      </c>
      <c r="F1094" s="485" t="s">
        <v>9898</v>
      </c>
      <c r="G1094" s="407" t="s">
        <v>9595</v>
      </c>
      <c r="H1094" s="489">
        <v>44435</v>
      </c>
      <c r="I1094" s="489"/>
      <c r="J1094" s="485"/>
    </row>
    <row r="1095" spans="1:10" ht="25.15" customHeight="1" x14ac:dyDescent="0.2">
      <c r="A1095" s="485" t="s">
        <v>9899</v>
      </c>
      <c r="B1095" s="485" t="s">
        <v>8346</v>
      </c>
      <c r="C1095" s="486" t="s">
        <v>8317</v>
      </c>
      <c r="D1095" s="140"/>
      <c r="E1095" s="140">
        <v>20840</v>
      </c>
      <c r="F1095" s="485" t="s">
        <v>9900</v>
      </c>
      <c r="G1095" s="407" t="s">
        <v>9901</v>
      </c>
      <c r="H1095" s="489">
        <v>44424</v>
      </c>
      <c r="I1095" s="489"/>
      <c r="J1095" s="485"/>
    </row>
    <row r="1096" spans="1:10" ht="25.15" customHeight="1" x14ac:dyDescent="0.2">
      <c r="A1096" s="485" t="s">
        <v>9902</v>
      </c>
      <c r="B1096" s="485" t="s">
        <v>8346</v>
      </c>
      <c r="C1096" s="486" t="s">
        <v>8317</v>
      </c>
      <c r="D1096" s="140">
        <v>5133</v>
      </c>
      <c r="E1096" s="140">
        <v>22302</v>
      </c>
      <c r="F1096" s="485" t="s">
        <v>9903</v>
      </c>
      <c r="G1096" s="407" t="s">
        <v>9614</v>
      </c>
      <c r="H1096" s="489">
        <v>44439</v>
      </c>
      <c r="I1096" s="489"/>
      <c r="J1096" s="485"/>
    </row>
    <row r="1097" spans="1:10" ht="25.15" customHeight="1" x14ac:dyDescent="0.2">
      <c r="A1097" s="485" t="s">
        <v>9904</v>
      </c>
      <c r="B1097" s="485" t="s">
        <v>8346</v>
      </c>
      <c r="C1097" s="486" t="s">
        <v>8317</v>
      </c>
      <c r="D1097" s="140">
        <v>4721</v>
      </c>
      <c r="E1097" s="140">
        <v>24938</v>
      </c>
      <c r="F1097" s="485" t="s">
        <v>9905</v>
      </c>
      <c r="G1097" s="407" t="s">
        <v>9595</v>
      </c>
      <c r="H1097" s="489">
        <v>44420</v>
      </c>
      <c r="I1097" s="489"/>
      <c r="J1097" s="485"/>
    </row>
    <row r="1098" spans="1:10" ht="25.15" customHeight="1" x14ac:dyDescent="0.2">
      <c r="A1098" s="485" t="s">
        <v>9906</v>
      </c>
      <c r="B1098" s="485" t="s">
        <v>8346</v>
      </c>
      <c r="C1098" s="486" t="s">
        <v>8317</v>
      </c>
      <c r="D1098" s="140">
        <v>4734</v>
      </c>
      <c r="E1098" s="140">
        <v>21589</v>
      </c>
      <c r="F1098" s="485" t="s">
        <v>9905</v>
      </c>
      <c r="G1098" s="407" t="s">
        <v>9595</v>
      </c>
      <c r="H1098" s="489">
        <v>44420</v>
      </c>
      <c r="I1098" s="489"/>
      <c r="J1098" s="485"/>
    </row>
    <row r="1099" spans="1:10" ht="25.15" customHeight="1" x14ac:dyDescent="0.2">
      <c r="A1099" s="485" t="s">
        <v>9907</v>
      </c>
      <c r="B1099" s="485" t="s">
        <v>8346</v>
      </c>
      <c r="C1099" s="486" t="s">
        <v>8317</v>
      </c>
      <c r="D1099" s="140">
        <v>4917</v>
      </c>
      <c r="E1099" s="140">
        <v>18905</v>
      </c>
      <c r="F1099" s="485" t="s">
        <v>9908</v>
      </c>
      <c r="G1099" s="407" t="s">
        <v>9614</v>
      </c>
      <c r="H1099" s="489">
        <v>44428</v>
      </c>
      <c r="I1099" s="489"/>
      <c r="J1099" s="485"/>
    </row>
    <row r="1100" spans="1:10" ht="25.15" customHeight="1" x14ac:dyDescent="0.2">
      <c r="A1100" s="485" t="s">
        <v>9863</v>
      </c>
      <c r="B1100" s="485" t="s">
        <v>8346</v>
      </c>
      <c r="C1100" s="486" t="s">
        <v>8317</v>
      </c>
      <c r="D1100" s="140">
        <v>4733</v>
      </c>
      <c r="E1100" s="140">
        <v>24347</v>
      </c>
      <c r="F1100" s="485" t="s">
        <v>9909</v>
      </c>
      <c r="G1100" s="407" t="s">
        <v>9614</v>
      </c>
      <c r="H1100" s="489">
        <v>44420</v>
      </c>
      <c r="I1100" s="489"/>
      <c r="J1100" s="485"/>
    </row>
    <row r="1101" spans="1:10" ht="25.15" customHeight="1" x14ac:dyDescent="0.2">
      <c r="A1101" s="485" t="s">
        <v>9910</v>
      </c>
      <c r="B1101" s="485" t="s">
        <v>8346</v>
      </c>
      <c r="C1101" s="486" t="s">
        <v>8317</v>
      </c>
      <c r="D1101" s="140">
        <v>5325</v>
      </c>
      <c r="E1101" s="140">
        <v>33522.5</v>
      </c>
      <c r="F1101" s="485" t="s">
        <v>9911</v>
      </c>
      <c r="G1101" s="407" t="s">
        <v>9595</v>
      </c>
      <c r="H1101" s="489">
        <v>44453</v>
      </c>
      <c r="I1101" s="489"/>
      <c r="J1101" s="485"/>
    </row>
    <row r="1102" spans="1:10" ht="25.15" customHeight="1" x14ac:dyDescent="0.2">
      <c r="A1102" s="485" t="s">
        <v>9912</v>
      </c>
      <c r="B1102" s="485" t="s">
        <v>8346</v>
      </c>
      <c r="C1102" s="486" t="s">
        <v>8317</v>
      </c>
      <c r="D1102" s="140">
        <v>5164</v>
      </c>
      <c r="E1102" s="140">
        <v>22720</v>
      </c>
      <c r="F1102" s="485" t="s">
        <v>9911</v>
      </c>
      <c r="G1102" s="407" t="s">
        <v>9614</v>
      </c>
      <c r="H1102" s="489">
        <v>44441</v>
      </c>
      <c r="I1102" s="489"/>
      <c r="J1102" s="485"/>
    </row>
    <row r="1103" spans="1:10" ht="25.15" customHeight="1" x14ac:dyDescent="0.2">
      <c r="A1103" s="485" t="s">
        <v>9913</v>
      </c>
      <c r="B1103" s="485" t="s">
        <v>8346</v>
      </c>
      <c r="C1103" s="486" t="s">
        <v>8317</v>
      </c>
      <c r="D1103" s="140">
        <v>5574</v>
      </c>
      <c r="E1103" s="140">
        <v>28750</v>
      </c>
      <c r="F1103" s="485" t="s">
        <v>9803</v>
      </c>
      <c r="G1103" s="407" t="s">
        <v>9595</v>
      </c>
      <c r="H1103" s="489">
        <v>44461</v>
      </c>
      <c r="I1103" s="489"/>
      <c r="J1103" s="485"/>
    </row>
    <row r="1104" spans="1:10" ht="25.15" customHeight="1" x14ac:dyDescent="0.2">
      <c r="A1104" s="485" t="s">
        <v>9914</v>
      </c>
      <c r="B1104" s="485" t="s">
        <v>8346</v>
      </c>
      <c r="C1104" s="486" t="s">
        <v>8317</v>
      </c>
      <c r="D1104" s="140">
        <v>5823</v>
      </c>
      <c r="E1104" s="140">
        <v>35197.800000000003</v>
      </c>
      <c r="F1104" s="485" t="s">
        <v>9915</v>
      </c>
      <c r="G1104" s="407" t="s">
        <v>9595</v>
      </c>
      <c r="H1104" s="489">
        <v>44469</v>
      </c>
      <c r="I1104" s="489"/>
      <c r="J1104" s="485"/>
    </row>
    <row r="1105" spans="1:10" ht="25.15" customHeight="1" x14ac:dyDescent="0.2">
      <c r="A1105" s="485" t="s">
        <v>9916</v>
      </c>
      <c r="B1105" s="485" t="s">
        <v>8346</v>
      </c>
      <c r="C1105" s="486" t="s">
        <v>8317</v>
      </c>
      <c r="D1105" s="140">
        <v>5395</v>
      </c>
      <c r="E1105" s="140">
        <v>34755</v>
      </c>
      <c r="F1105" s="485" t="s">
        <v>9723</v>
      </c>
      <c r="G1105" s="407" t="s">
        <v>9595</v>
      </c>
      <c r="H1105" s="489">
        <v>44453</v>
      </c>
      <c r="I1105" s="489"/>
      <c r="J1105" s="485"/>
    </row>
    <row r="1106" spans="1:10" ht="25.15" customHeight="1" x14ac:dyDescent="0.2">
      <c r="A1106" s="485" t="s">
        <v>9917</v>
      </c>
      <c r="B1106" s="485" t="s">
        <v>8346</v>
      </c>
      <c r="C1106" s="486" t="s">
        <v>8317</v>
      </c>
      <c r="D1106" s="140">
        <v>5310</v>
      </c>
      <c r="E1106" s="140">
        <v>31700</v>
      </c>
      <c r="F1106" s="485" t="s">
        <v>9809</v>
      </c>
      <c r="G1106" s="407" t="s">
        <v>9595</v>
      </c>
      <c r="H1106" s="489">
        <v>44452</v>
      </c>
      <c r="I1106" s="489"/>
      <c r="J1106" s="485"/>
    </row>
    <row r="1107" spans="1:10" ht="25.15" customHeight="1" x14ac:dyDescent="0.2">
      <c r="A1107" s="485" t="s">
        <v>9918</v>
      </c>
      <c r="B1107" s="485" t="s">
        <v>8346</v>
      </c>
      <c r="C1107" s="486" t="s">
        <v>8317</v>
      </c>
      <c r="D1107" s="140">
        <v>5269</v>
      </c>
      <c r="E1107" s="140">
        <v>28734</v>
      </c>
      <c r="F1107" s="485" t="s">
        <v>9633</v>
      </c>
      <c r="G1107" s="407" t="s">
        <v>9595</v>
      </c>
      <c r="H1107" s="489">
        <v>44448</v>
      </c>
      <c r="I1107" s="489"/>
      <c r="J1107" s="485"/>
    </row>
    <row r="1108" spans="1:10" ht="25.15" customHeight="1" x14ac:dyDescent="0.2">
      <c r="A1108" s="485" t="s">
        <v>9819</v>
      </c>
      <c r="B1108" s="485" t="s">
        <v>8346</v>
      </c>
      <c r="C1108" s="486" t="s">
        <v>8317</v>
      </c>
      <c r="D1108" s="140">
        <v>5326</v>
      </c>
      <c r="E1108" s="140">
        <v>34423</v>
      </c>
      <c r="F1108" s="485" t="s">
        <v>9633</v>
      </c>
      <c r="G1108" s="407" t="s">
        <v>9595</v>
      </c>
      <c r="H1108" s="489">
        <v>44453</v>
      </c>
      <c r="I1108" s="489"/>
      <c r="J1108" s="485"/>
    </row>
    <row r="1109" spans="1:10" ht="25.15" customHeight="1" x14ac:dyDescent="0.2">
      <c r="A1109" s="485" t="s">
        <v>9919</v>
      </c>
      <c r="B1109" s="485" t="s">
        <v>8346</v>
      </c>
      <c r="C1109" s="486" t="s">
        <v>8317</v>
      </c>
      <c r="D1109" s="140">
        <v>5283</v>
      </c>
      <c r="E1109" s="140">
        <v>26550</v>
      </c>
      <c r="F1109" s="485" t="s">
        <v>7050</v>
      </c>
      <c r="G1109" s="407" t="s">
        <v>9614</v>
      </c>
      <c r="H1109" s="489">
        <v>44449</v>
      </c>
      <c r="I1109" s="489"/>
      <c r="J1109" s="485"/>
    </row>
    <row r="1110" spans="1:10" ht="25.15" customHeight="1" x14ac:dyDescent="0.2">
      <c r="A1110" s="485" t="s">
        <v>9920</v>
      </c>
      <c r="B1110" s="485" t="s">
        <v>8346</v>
      </c>
      <c r="C1110" s="486" t="s">
        <v>8317</v>
      </c>
      <c r="D1110" s="140">
        <v>5427</v>
      </c>
      <c r="E1110" s="140">
        <v>26500</v>
      </c>
      <c r="F1110" s="485" t="s">
        <v>9921</v>
      </c>
      <c r="G1110" s="407" t="s">
        <v>9614</v>
      </c>
      <c r="H1110" s="489">
        <v>44455</v>
      </c>
      <c r="I1110" s="489"/>
      <c r="J1110" s="485"/>
    </row>
    <row r="1111" spans="1:10" ht="25.15" customHeight="1" x14ac:dyDescent="0.2">
      <c r="A1111" s="485" t="s">
        <v>9922</v>
      </c>
      <c r="B1111" s="485" t="s">
        <v>8346</v>
      </c>
      <c r="C1111" s="486" t="s">
        <v>8317</v>
      </c>
      <c r="D1111" s="140">
        <v>5154</v>
      </c>
      <c r="E1111" s="140">
        <v>27086</v>
      </c>
      <c r="F1111" s="485" t="s">
        <v>9923</v>
      </c>
      <c r="G1111" s="407" t="s">
        <v>9595</v>
      </c>
      <c r="H1111" s="489">
        <v>44440</v>
      </c>
      <c r="I1111" s="489"/>
      <c r="J1111" s="485"/>
    </row>
    <row r="1112" spans="1:10" ht="25.15" customHeight="1" x14ac:dyDescent="0.2">
      <c r="A1112" s="485" t="s">
        <v>9924</v>
      </c>
      <c r="B1112" s="485" t="s">
        <v>8346</v>
      </c>
      <c r="C1112" s="486" t="s">
        <v>8317</v>
      </c>
      <c r="D1112" s="140">
        <v>5544</v>
      </c>
      <c r="E1112" s="140">
        <v>32530</v>
      </c>
      <c r="F1112" s="485" t="s">
        <v>9925</v>
      </c>
      <c r="G1112" s="407" t="s">
        <v>9595</v>
      </c>
      <c r="H1112" s="489">
        <v>44460</v>
      </c>
      <c r="I1112" s="489"/>
      <c r="J1112" s="485"/>
    </row>
    <row r="1113" spans="1:10" ht="25.15" customHeight="1" x14ac:dyDescent="0.2">
      <c r="A1113" s="485" t="s">
        <v>9926</v>
      </c>
      <c r="B1113" s="485" t="s">
        <v>8346</v>
      </c>
      <c r="C1113" s="486" t="s">
        <v>8317</v>
      </c>
      <c r="D1113" s="140">
        <v>5691</v>
      </c>
      <c r="E1113" s="140">
        <v>26280</v>
      </c>
      <c r="F1113" s="485" t="s">
        <v>9871</v>
      </c>
      <c r="G1113" s="407" t="s">
        <v>9614</v>
      </c>
      <c r="H1113" s="489">
        <v>44466</v>
      </c>
      <c r="I1113" s="489"/>
      <c r="J1113" s="485"/>
    </row>
    <row r="1114" spans="1:10" ht="25.15" customHeight="1" x14ac:dyDescent="0.2">
      <c r="A1114" s="485" t="s">
        <v>9926</v>
      </c>
      <c r="B1114" s="485" t="s">
        <v>8346</v>
      </c>
      <c r="C1114" s="486" t="s">
        <v>8317</v>
      </c>
      <c r="D1114" s="140">
        <v>5193</v>
      </c>
      <c r="E1114" s="140">
        <v>21024</v>
      </c>
      <c r="F1114" s="485" t="s">
        <v>9871</v>
      </c>
      <c r="G1114" s="407" t="s">
        <v>9595</v>
      </c>
      <c r="H1114" s="489">
        <v>44442</v>
      </c>
      <c r="I1114" s="489"/>
      <c r="J1114" s="485"/>
    </row>
    <row r="1115" spans="1:10" ht="25.15" customHeight="1" x14ac:dyDescent="0.2">
      <c r="A1115" s="485" t="s">
        <v>9927</v>
      </c>
      <c r="B1115" s="485" t="s">
        <v>8346</v>
      </c>
      <c r="C1115" s="486" t="s">
        <v>8317</v>
      </c>
      <c r="D1115" s="140">
        <v>5550</v>
      </c>
      <c r="E1115" s="140">
        <v>21529.1</v>
      </c>
      <c r="F1115" s="485" t="s">
        <v>9873</v>
      </c>
      <c r="G1115" s="407" t="s">
        <v>9595</v>
      </c>
      <c r="H1115" s="489">
        <v>44460</v>
      </c>
      <c r="I1115" s="489"/>
      <c r="J1115" s="485"/>
    </row>
    <row r="1116" spans="1:10" ht="25.15" customHeight="1" x14ac:dyDescent="0.2">
      <c r="A1116" s="485" t="s">
        <v>9928</v>
      </c>
      <c r="B1116" s="485" t="s">
        <v>8346</v>
      </c>
      <c r="C1116" s="486" t="s">
        <v>8317</v>
      </c>
      <c r="D1116" s="140">
        <v>5578</v>
      </c>
      <c r="E1116" s="140">
        <v>33725</v>
      </c>
      <c r="F1116" s="485" t="s">
        <v>9929</v>
      </c>
      <c r="G1116" s="407" t="s">
        <v>9595</v>
      </c>
      <c r="H1116" s="489">
        <v>44461</v>
      </c>
      <c r="I1116" s="489"/>
      <c r="J1116" s="485"/>
    </row>
    <row r="1117" spans="1:10" ht="25.15" customHeight="1" x14ac:dyDescent="0.2">
      <c r="A1117" s="485" t="s">
        <v>9930</v>
      </c>
      <c r="B1117" s="485" t="s">
        <v>8346</v>
      </c>
      <c r="C1117" s="486" t="s">
        <v>8317</v>
      </c>
      <c r="D1117" s="140">
        <v>5573</v>
      </c>
      <c r="E1117" s="140">
        <v>18797.2</v>
      </c>
      <c r="F1117" s="485" t="s">
        <v>9762</v>
      </c>
      <c r="G1117" s="407" t="s">
        <v>9595</v>
      </c>
      <c r="H1117" s="489">
        <v>44461</v>
      </c>
      <c r="I1117" s="489"/>
      <c r="J1117" s="485"/>
    </row>
    <row r="1118" spans="1:10" ht="25.15" customHeight="1" x14ac:dyDescent="0.2">
      <c r="A1118" s="485" t="s">
        <v>9931</v>
      </c>
      <c r="B1118" s="485" t="s">
        <v>8346</v>
      </c>
      <c r="C1118" s="486" t="s">
        <v>8317</v>
      </c>
      <c r="D1118" s="140">
        <v>5329</v>
      </c>
      <c r="E1118" s="140">
        <v>35082.9</v>
      </c>
      <c r="F1118" s="485" t="s">
        <v>9762</v>
      </c>
      <c r="G1118" s="407" t="s">
        <v>9595</v>
      </c>
      <c r="H1118" s="489">
        <v>44452</v>
      </c>
      <c r="I1118" s="489"/>
      <c r="J1118" s="485"/>
    </row>
    <row r="1119" spans="1:10" ht="25.15" customHeight="1" x14ac:dyDescent="0.2">
      <c r="A1119" s="485" t="s">
        <v>9932</v>
      </c>
      <c r="B1119" s="485" t="s">
        <v>8346</v>
      </c>
      <c r="C1119" s="486" t="s">
        <v>8317</v>
      </c>
      <c r="D1119" s="140">
        <v>5305</v>
      </c>
      <c r="E1119" s="140">
        <v>20893.25</v>
      </c>
      <c r="F1119" s="485" t="s">
        <v>9762</v>
      </c>
      <c r="G1119" s="407" t="s">
        <v>9595</v>
      </c>
      <c r="H1119" s="489">
        <v>44452</v>
      </c>
      <c r="I1119" s="489"/>
      <c r="J1119" s="485"/>
    </row>
    <row r="1120" spans="1:10" ht="25.15" customHeight="1" x14ac:dyDescent="0.2">
      <c r="A1120" s="485" t="s">
        <v>9889</v>
      </c>
      <c r="B1120" s="485" t="s">
        <v>8346</v>
      </c>
      <c r="C1120" s="486" t="s">
        <v>8317</v>
      </c>
      <c r="D1120" s="140">
        <v>5449</v>
      </c>
      <c r="E1120" s="140">
        <v>24317</v>
      </c>
      <c r="F1120" s="485" t="s">
        <v>9890</v>
      </c>
      <c r="G1120" s="407" t="s">
        <v>9595</v>
      </c>
      <c r="H1120" s="489">
        <v>44456</v>
      </c>
      <c r="I1120" s="489"/>
      <c r="J1120" s="485"/>
    </row>
    <row r="1121" spans="1:10" ht="25.15" customHeight="1" x14ac:dyDescent="0.2">
      <c r="A1121" s="485" t="s">
        <v>9933</v>
      </c>
      <c r="B1121" s="485" t="s">
        <v>8346</v>
      </c>
      <c r="C1121" s="486" t="s">
        <v>8317</v>
      </c>
      <c r="D1121" s="140">
        <v>5444</v>
      </c>
      <c r="E1121" s="140">
        <v>31220</v>
      </c>
      <c r="F1121" s="485" t="s">
        <v>8377</v>
      </c>
      <c r="G1121" s="407" t="s">
        <v>9595</v>
      </c>
      <c r="H1121" s="489">
        <v>44456</v>
      </c>
      <c r="I1121" s="489"/>
      <c r="J1121" s="485"/>
    </row>
    <row r="1122" spans="1:10" ht="25.15" customHeight="1" x14ac:dyDescent="0.2">
      <c r="A1122" s="485" t="s">
        <v>9851</v>
      </c>
      <c r="B1122" s="485" t="s">
        <v>8346</v>
      </c>
      <c r="C1122" s="486" t="s">
        <v>8317</v>
      </c>
      <c r="D1122" s="140">
        <v>5263</v>
      </c>
      <c r="E1122" s="140">
        <v>21210</v>
      </c>
      <c r="F1122" s="485" t="s">
        <v>8377</v>
      </c>
      <c r="G1122" s="407" t="s">
        <v>9595</v>
      </c>
      <c r="H1122" s="489">
        <v>44448</v>
      </c>
      <c r="I1122" s="489"/>
      <c r="J1122" s="485"/>
    </row>
    <row r="1123" spans="1:10" ht="25.15" customHeight="1" x14ac:dyDescent="0.2">
      <c r="A1123" s="485" t="s">
        <v>9897</v>
      </c>
      <c r="B1123" s="485" t="s">
        <v>8346</v>
      </c>
      <c r="C1123" s="486" t="s">
        <v>8317</v>
      </c>
      <c r="D1123" s="140">
        <v>5456</v>
      </c>
      <c r="E1123" s="140">
        <v>25420</v>
      </c>
      <c r="F1123" s="485" t="s">
        <v>9934</v>
      </c>
      <c r="G1123" s="407" t="s">
        <v>9595</v>
      </c>
      <c r="H1123" s="489">
        <v>44456</v>
      </c>
      <c r="I1123" s="489"/>
      <c r="J1123" s="485"/>
    </row>
    <row r="1124" spans="1:10" ht="25.15" customHeight="1" x14ac:dyDescent="0.2">
      <c r="A1124" s="485" t="s">
        <v>9935</v>
      </c>
      <c r="B1124" s="485" t="s">
        <v>8346</v>
      </c>
      <c r="C1124" s="486" t="s">
        <v>8317</v>
      </c>
      <c r="D1124" s="140">
        <v>5454</v>
      </c>
      <c r="E1124" s="140">
        <v>31764</v>
      </c>
      <c r="F1124" s="485" t="s">
        <v>9936</v>
      </c>
      <c r="G1124" s="407" t="s">
        <v>9595</v>
      </c>
      <c r="H1124" s="489">
        <v>44456</v>
      </c>
      <c r="I1124" s="489"/>
      <c r="J1124" s="485"/>
    </row>
    <row r="1125" spans="1:10" ht="25.15" customHeight="1" x14ac:dyDescent="0.2">
      <c r="A1125" s="485" t="s">
        <v>9919</v>
      </c>
      <c r="B1125" s="485" t="s">
        <v>8346</v>
      </c>
      <c r="C1125" s="486" t="s">
        <v>8317</v>
      </c>
      <c r="D1125" s="140">
        <v>5284</v>
      </c>
      <c r="E1125" s="140">
        <v>18427.47</v>
      </c>
      <c r="F1125" s="485" t="s">
        <v>9937</v>
      </c>
      <c r="G1125" s="407" t="s">
        <v>9614</v>
      </c>
      <c r="H1125" s="489">
        <v>44449</v>
      </c>
      <c r="I1125" s="489"/>
      <c r="J1125" s="485"/>
    </row>
    <row r="1126" spans="1:10" ht="25.15" customHeight="1" x14ac:dyDescent="0.2">
      <c r="A1126" s="485" t="s">
        <v>9912</v>
      </c>
      <c r="B1126" s="485" t="s">
        <v>8346</v>
      </c>
      <c r="C1126" s="486" t="s">
        <v>8317</v>
      </c>
      <c r="D1126" s="140">
        <v>5688</v>
      </c>
      <c r="E1126" s="140">
        <v>22224</v>
      </c>
      <c r="F1126" s="485" t="s">
        <v>9612</v>
      </c>
      <c r="G1126" s="407" t="s">
        <v>9595</v>
      </c>
      <c r="H1126" s="489">
        <v>44466</v>
      </c>
      <c r="I1126" s="489"/>
      <c r="J1126" s="485"/>
    </row>
    <row r="1127" spans="1:10" ht="25.15" customHeight="1" x14ac:dyDescent="0.2">
      <c r="A1127" s="485" t="s">
        <v>9938</v>
      </c>
      <c r="B1127" s="485" t="s">
        <v>8346</v>
      </c>
      <c r="C1127" s="486" t="s">
        <v>8317</v>
      </c>
      <c r="D1127" s="140">
        <v>5333</v>
      </c>
      <c r="E1127" s="140">
        <v>29000</v>
      </c>
      <c r="F1127" s="485" t="s">
        <v>9939</v>
      </c>
      <c r="G1127" s="407" t="s">
        <v>9595</v>
      </c>
      <c r="H1127" s="489">
        <v>44452</v>
      </c>
      <c r="I1127" s="489"/>
      <c r="J1127" s="485"/>
    </row>
    <row r="1128" spans="1:10" ht="25.15" customHeight="1" x14ac:dyDescent="0.2">
      <c r="A1128" s="485" t="s">
        <v>9907</v>
      </c>
      <c r="B1128" s="485" t="s">
        <v>8346</v>
      </c>
      <c r="C1128" s="486" t="s">
        <v>8317</v>
      </c>
      <c r="D1128" s="140">
        <v>5579</v>
      </c>
      <c r="E1128" s="140">
        <v>22718.3</v>
      </c>
      <c r="F1128" s="485" t="s">
        <v>9905</v>
      </c>
      <c r="G1128" s="407" t="s">
        <v>9595</v>
      </c>
      <c r="H1128" s="489">
        <v>44461</v>
      </c>
      <c r="I1128" s="489"/>
      <c r="J1128" s="485"/>
    </row>
    <row r="1129" spans="1:10" ht="25.15" customHeight="1" x14ac:dyDescent="0.2">
      <c r="A1129" s="485" t="s">
        <v>9940</v>
      </c>
      <c r="B1129" s="485" t="s">
        <v>8346</v>
      </c>
      <c r="C1129" s="486" t="s">
        <v>8317</v>
      </c>
      <c r="D1129" s="140">
        <v>5698</v>
      </c>
      <c r="E1129" s="140">
        <v>30700</v>
      </c>
      <c r="F1129" s="485" t="s">
        <v>9941</v>
      </c>
      <c r="G1129" s="407" t="s">
        <v>9595</v>
      </c>
      <c r="H1129" s="489">
        <v>44466</v>
      </c>
      <c r="I1129" s="489"/>
      <c r="J1129" s="485"/>
    </row>
    <row r="1130" spans="1:10" ht="25.15" customHeight="1" x14ac:dyDescent="0.2">
      <c r="A1130" s="485" t="s">
        <v>9942</v>
      </c>
      <c r="B1130" s="485" t="s">
        <v>8346</v>
      </c>
      <c r="C1130" s="486" t="s">
        <v>8317</v>
      </c>
      <c r="D1130" s="140">
        <v>5373</v>
      </c>
      <c r="E1130" s="140">
        <v>27612</v>
      </c>
      <c r="F1130" s="485" t="s">
        <v>9943</v>
      </c>
      <c r="G1130" s="407" t="s">
        <v>9595</v>
      </c>
      <c r="H1130" s="489">
        <v>44453</v>
      </c>
      <c r="I1130" s="489"/>
      <c r="J1130" s="485"/>
    </row>
    <row r="1131" spans="1:10" ht="25.15" customHeight="1" x14ac:dyDescent="0.2">
      <c r="A1131" s="485" t="s">
        <v>9944</v>
      </c>
      <c r="B1131" s="485" t="s">
        <v>8346</v>
      </c>
      <c r="C1131" s="486" t="s">
        <v>8317</v>
      </c>
      <c r="D1131" s="140">
        <v>5931</v>
      </c>
      <c r="E1131" s="140">
        <v>28490</v>
      </c>
      <c r="F1131" s="485" t="s">
        <v>9945</v>
      </c>
      <c r="G1131" s="407" t="s">
        <v>9595</v>
      </c>
      <c r="H1131" s="489">
        <v>44473</v>
      </c>
      <c r="I1131" s="489"/>
      <c r="J1131" s="485"/>
    </row>
    <row r="1132" spans="1:10" ht="25.15" customHeight="1" x14ac:dyDescent="0.2">
      <c r="A1132" s="485" t="s">
        <v>9946</v>
      </c>
      <c r="B1132" s="485" t="s">
        <v>8346</v>
      </c>
      <c r="C1132" s="486" t="s">
        <v>8317</v>
      </c>
      <c r="D1132" s="140">
        <v>5945</v>
      </c>
      <c r="E1132" s="140">
        <v>23260</v>
      </c>
      <c r="F1132" s="485" t="s">
        <v>9947</v>
      </c>
      <c r="G1132" s="407" t="s">
        <v>9614</v>
      </c>
      <c r="H1132" s="489">
        <v>44474</v>
      </c>
      <c r="I1132" s="489"/>
      <c r="J1132" s="485"/>
    </row>
    <row r="1133" spans="1:10" ht="25.15" customHeight="1" x14ac:dyDescent="0.2">
      <c r="A1133" s="485" t="s">
        <v>9948</v>
      </c>
      <c r="B1133" s="485" t="s">
        <v>8346</v>
      </c>
      <c r="C1133" s="486" t="s">
        <v>8317</v>
      </c>
      <c r="D1133" s="140">
        <v>6409</v>
      </c>
      <c r="E1133" s="140">
        <v>24894</v>
      </c>
      <c r="F1133" s="485" t="s">
        <v>9723</v>
      </c>
      <c r="G1133" s="407" t="s">
        <v>9595</v>
      </c>
      <c r="H1133" s="489">
        <v>44496</v>
      </c>
      <c r="I1133" s="489"/>
      <c r="J1133" s="485"/>
    </row>
    <row r="1134" spans="1:10" ht="25.15" customHeight="1" x14ac:dyDescent="0.2">
      <c r="A1134" s="485" t="s">
        <v>9949</v>
      </c>
      <c r="B1134" s="485" t="s">
        <v>8346</v>
      </c>
      <c r="C1134" s="486" t="s">
        <v>8317</v>
      </c>
      <c r="D1134" s="140">
        <v>5994</v>
      </c>
      <c r="E1134" s="140">
        <v>20293</v>
      </c>
      <c r="F1134" s="485" t="s">
        <v>9723</v>
      </c>
      <c r="G1134" s="407" t="s">
        <v>9595</v>
      </c>
      <c r="H1134" s="489">
        <v>44481</v>
      </c>
      <c r="I1134" s="489"/>
      <c r="J1134" s="485"/>
    </row>
    <row r="1135" spans="1:10" ht="25.15" customHeight="1" x14ac:dyDescent="0.2">
      <c r="A1135" s="485" t="s">
        <v>9950</v>
      </c>
      <c r="B1135" s="485" t="s">
        <v>8346</v>
      </c>
      <c r="C1135" s="486" t="s">
        <v>8317</v>
      </c>
      <c r="D1135" s="140">
        <v>6053</v>
      </c>
      <c r="E1135" s="140">
        <v>18500</v>
      </c>
      <c r="F1135" s="485" t="s">
        <v>9951</v>
      </c>
      <c r="G1135" s="407" t="s">
        <v>9595</v>
      </c>
      <c r="H1135" s="489">
        <v>44483</v>
      </c>
      <c r="I1135" s="489"/>
      <c r="J1135" s="485"/>
    </row>
    <row r="1136" spans="1:10" ht="25.15" customHeight="1" x14ac:dyDescent="0.2">
      <c r="A1136" s="485" t="s">
        <v>9952</v>
      </c>
      <c r="B1136" s="485" t="s">
        <v>8346</v>
      </c>
      <c r="C1136" s="486" t="s">
        <v>8317</v>
      </c>
      <c r="D1136" s="140">
        <v>6337</v>
      </c>
      <c r="E1136" s="140">
        <v>29604</v>
      </c>
      <c r="F1136" s="485" t="s">
        <v>9951</v>
      </c>
      <c r="G1136" s="407" t="s">
        <v>9614</v>
      </c>
      <c r="H1136" s="489">
        <v>44494</v>
      </c>
      <c r="I1136" s="489"/>
      <c r="J1136" s="485"/>
    </row>
    <row r="1137" spans="1:10" ht="25.15" customHeight="1" x14ac:dyDescent="0.2">
      <c r="A1137" s="485" t="s">
        <v>9953</v>
      </c>
      <c r="B1137" s="485" t="s">
        <v>8346</v>
      </c>
      <c r="C1137" s="486" t="s">
        <v>8317</v>
      </c>
      <c r="D1137" s="140">
        <v>6108</v>
      </c>
      <c r="E1137" s="140">
        <v>28392</v>
      </c>
      <c r="F1137" s="485" t="s">
        <v>9954</v>
      </c>
      <c r="G1137" s="407" t="s">
        <v>9595</v>
      </c>
      <c r="H1137" s="489">
        <v>44488</v>
      </c>
      <c r="I1137" s="489"/>
      <c r="J1137" s="485"/>
    </row>
    <row r="1138" spans="1:10" ht="25.15" customHeight="1" x14ac:dyDescent="0.2">
      <c r="A1138" s="485" t="s">
        <v>9926</v>
      </c>
      <c r="B1138" s="485" t="s">
        <v>8346</v>
      </c>
      <c r="C1138" s="486" t="s">
        <v>8317</v>
      </c>
      <c r="D1138" s="140">
        <v>6110</v>
      </c>
      <c r="E1138" s="140">
        <v>25835</v>
      </c>
      <c r="F1138" s="485" t="s">
        <v>9954</v>
      </c>
      <c r="G1138" s="407" t="s">
        <v>9595</v>
      </c>
      <c r="H1138" s="489">
        <v>44488</v>
      </c>
      <c r="I1138" s="489"/>
      <c r="J1138" s="485"/>
    </row>
    <row r="1139" spans="1:10" ht="25.15" customHeight="1" x14ac:dyDescent="0.2">
      <c r="A1139" s="485" t="s">
        <v>9815</v>
      </c>
      <c r="B1139" s="485" t="s">
        <v>8346</v>
      </c>
      <c r="C1139" s="486" t="s">
        <v>8317</v>
      </c>
      <c r="D1139" s="140">
        <v>5943</v>
      </c>
      <c r="E1139" s="140">
        <v>20250</v>
      </c>
      <c r="F1139" s="485" t="s">
        <v>9598</v>
      </c>
      <c r="G1139" s="407" t="s">
        <v>9595</v>
      </c>
      <c r="H1139" s="489">
        <v>44474</v>
      </c>
      <c r="I1139" s="489"/>
      <c r="J1139" s="485"/>
    </row>
    <row r="1140" spans="1:10" ht="25.15" customHeight="1" x14ac:dyDescent="0.2">
      <c r="A1140" s="485" t="s">
        <v>9955</v>
      </c>
      <c r="B1140" s="485" t="s">
        <v>8346</v>
      </c>
      <c r="C1140" s="486" t="s">
        <v>8317</v>
      </c>
      <c r="D1140" s="140">
        <v>6403</v>
      </c>
      <c r="E1140" s="140">
        <v>20037.22</v>
      </c>
      <c r="F1140" s="485" t="s">
        <v>8374</v>
      </c>
      <c r="G1140" s="407" t="s">
        <v>9614</v>
      </c>
      <c r="H1140" s="489">
        <v>44496</v>
      </c>
      <c r="I1140" s="489"/>
      <c r="J1140" s="485"/>
    </row>
    <row r="1141" spans="1:10" ht="25.15" customHeight="1" x14ac:dyDescent="0.2">
      <c r="A1141" s="485" t="s">
        <v>9956</v>
      </c>
      <c r="B1141" s="485" t="s">
        <v>8346</v>
      </c>
      <c r="C1141" s="486" t="s">
        <v>8317</v>
      </c>
      <c r="D1141" s="140">
        <v>5860</v>
      </c>
      <c r="E1141" s="140">
        <v>31772.6</v>
      </c>
      <c r="F1141" s="485" t="s">
        <v>8374</v>
      </c>
      <c r="G1141" s="407" t="s">
        <v>9614</v>
      </c>
      <c r="H1141" s="489">
        <v>44470</v>
      </c>
      <c r="I1141" s="489"/>
      <c r="J1141" s="485"/>
    </row>
    <row r="1142" spans="1:10" ht="25.15" customHeight="1" x14ac:dyDescent="0.2">
      <c r="A1142" s="485" t="s">
        <v>9957</v>
      </c>
      <c r="B1142" s="485" t="s">
        <v>8346</v>
      </c>
      <c r="C1142" s="486" t="s">
        <v>8317</v>
      </c>
      <c r="D1142" s="140">
        <v>6502</v>
      </c>
      <c r="E1142" s="140">
        <v>20813.41</v>
      </c>
      <c r="F1142" s="485" t="s">
        <v>9958</v>
      </c>
      <c r="G1142" s="407" t="s">
        <v>9614</v>
      </c>
      <c r="H1142" s="489">
        <v>44498</v>
      </c>
      <c r="I1142" s="489"/>
      <c r="J1142" s="485"/>
    </row>
    <row r="1143" spans="1:10" ht="25.15" customHeight="1" x14ac:dyDescent="0.2">
      <c r="A1143" s="485" t="s">
        <v>9959</v>
      </c>
      <c r="B1143" s="485" t="s">
        <v>8346</v>
      </c>
      <c r="C1143" s="486" t="s">
        <v>8317</v>
      </c>
      <c r="D1143" s="140">
        <v>5946</v>
      </c>
      <c r="E1143" s="140">
        <v>18994.8</v>
      </c>
      <c r="F1143" s="485" t="s">
        <v>9835</v>
      </c>
      <c r="G1143" s="407" t="s">
        <v>9595</v>
      </c>
      <c r="H1143" s="489">
        <v>44474</v>
      </c>
      <c r="I1143" s="489"/>
      <c r="J1143" s="485"/>
    </row>
    <row r="1144" spans="1:10" ht="25.15" customHeight="1" x14ac:dyDescent="0.2">
      <c r="A1144" s="485" t="s">
        <v>9960</v>
      </c>
      <c r="B1144" s="485" t="s">
        <v>8346</v>
      </c>
      <c r="C1144" s="486" t="s">
        <v>8317</v>
      </c>
      <c r="D1144" s="140">
        <v>5917</v>
      </c>
      <c r="E1144" s="140">
        <v>18262</v>
      </c>
      <c r="F1144" s="485" t="s">
        <v>9835</v>
      </c>
      <c r="G1144" s="407" t="s">
        <v>9595</v>
      </c>
      <c r="H1144" s="489">
        <v>44473</v>
      </c>
      <c r="I1144" s="489"/>
      <c r="J1144" s="485"/>
    </row>
    <row r="1145" spans="1:10" ht="25.15" customHeight="1" x14ac:dyDescent="0.2">
      <c r="A1145" s="485" t="s">
        <v>9961</v>
      </c>
      <c r="B1145" s="485" t="s">
        <v>8346</v>
      </c>
      <c r="C1145" s="486" t="s">
        <v>8317</v>
      </c>
      <c r="D1145" s="140">
        <v>6147</v>
      </c>
      <c r="E1145" s="140">
        <v>34500</v>
      </c>
      <c r="F1145" s="485" t="s">
        <v>9962</v>
      </c>
      <c r="G1145" s="407" t="s">
        <v>9595</v>
      </c>
      <c r="H1145" s="489">
        <v>44489</v>
      </c>
      <c r="I1145" s="489"/>
      <c r="J1145" s="485"/>
    </row>
    <row r="1146" spans="1:10" ht="25.15" customHeight="1" x14ac:dyDescent="0.2">
      <c r="A1146" s="485" t="s">
        <v>9963</v>
      </c>
      <c r="B1146" s="485" t="s">
        <v>8346</v>
      </c>
      <c r="C1146" s="486" t="s">
        <v>8317</v>
      </c>
      <c r="D1146" s="140">
        <v>5859</v>
      </c>
      <c r="E1146" s="140">
        <v>20625</v>
      </c>
      <c r="F1146" s="485" t="s">
        <v>9601</v>
      </c>
      <c r="G1146" s="407" t="s">
        <v>9595</v>
      </c>
      <c r="H1146" s="489">
        <v>44470</v>
      </c>
      <c r="I1146" s="489"/>
      <c r="J1146" s="485"/>
    </row>
    <row r="1147" spans="1:10" ht="25.15" customHeight="1" x14ac:dyDescent="0.2">
      <c r="A1147" s="485" t="s">
        <v>9964</v>
      </c>
      <c r="B1147" s="485" t="s">
        <v>8346</v>
      </c>
      <c r="C1147" s="486" t="s">
        <v>8317</v>
      </c>
      <c r="D1147" s="140">
        <v>6000</v>
      </c>
      <c r="E1147" s="140">
        <v>34899.75</v>
      </c>
      <c r="F1147" s="485" t="s">
        <v>9601</v>
      </c>
      <c r="G1147" s="407" t="s">
        <v>9595</v>
      </c>
      <c r="H1147" s="489">
        <v>44482</v>
      </c>
      <c r="I1147" s="489"/>
      <c r="J1147" s="485"/>
    </row>
    <row r="1148" spans="1:10" ht="25.15" customHeight="1" x14ac:dyDescent="0.2">
      <c r="A1148" s="485" t="s">
        <v>9961</v>
      </c>
      <c r="B1148" s="485" t="s">
        <v>8346</v>
      </c>
      <c r="C1148" s="486" t="s">
        <v>8317</v>
      </c>
      <c r="D1148" s="140">
        <v>6361</v>
      </c>
      <c r="E1148" s="140">
        <v>24220</v>
      </c>
      <c r="F1148" s="485" t="s">
        <v>9965</v>
      </c>
      <c r="G1148" s="407" t="s">
        <v>9595</v>
      </c>
      <c r="H1148" s="489">
        <v>44495</v>
      </c>
      <c r="I1148" s="489"/>
      <c r="J1148" s="485"/>
    </row>
    <row r="1149" spans="1:10" ht="25.15" customHeight="1" x14ac:dyDescent="0.2">
      <c r="A1149" s="485" t="s">
        <v>9933</v>
      </c>
      <c r="B1149" s="485" t="s">
        <v>8346</v>
      </c>
      <c r="C1149" s="486" t="s">
        <v>8317</v>
      </c>
      <c r="D1149" s="140">
        <v>6080</v>
      </c>
      <c r="E1149" s="140">
        <v>31220</v>
      </c>
      <c r="F1149" s="485" t="s">
        <v>8377</v>
      </c>
      <c r="G1149" s="407" t="s">
        <v>9595</v>
      </c>
      <c r="H1149" s="489">
        <v>44488</v>
      </c>
      <c r="I1149" s="489"/>
      <c r="J1149" s="485"/>
    </row>
    <row r="1150" spans="1:10" ht="25.15" customHeight="1" x14ac:dyDescent="0.2">
      <c r="A1150" s="485" t="s">
        <v>9851</v>
      </c>
      <c r="B1150" s="485" t="s">
        <v>8346</v>
      </c>
      <c r="C1150" s="486" t="s">
        <v>8317</v>
      </c>
      <c r="D1150" s="140">
        <v>5954</v>
      </c>
      <c r="E1150" s="140">
        <v>21210</v>
      </c>
      <c r="F1150" s="485" t="s">
        <v>8377</v>
      </c>
      <c r="G1150" s="407" t="s">
        <v>9595</v>
      </c>
      <c r="H1150" s="489">
        <v>44475</v>
      </c>
      <c r="I1150" s="489"/>
      <c r="J1150" s="485"/>
    </row>
    <row r="1151" spans="1:10" ht="25.15" customHeight="1" x14ac:dyDescent="0.2">
      <c r="A1151" s="485" t="s">
        <v>9966</v>
      </c>
      <c r="B1151" s="485" t="s">
        <v>8346</v>
      </c>
      <c r="C1151" s="486" t="s">
        <v>8317</v>
      </c>
      <c r="D1151" s="140">
        <v>5922</v>
      </c>
      <c r="E1151" s="140">
        <v>26059</v>
      </c>
      <c r="F1151" s="485" t="s">
        <v>8377</v>
      </c>
      <c r="G1151" s="407" t="s">
        <v>9595</v>
      </c>
      <c r="H1151" s="489">
        <v>44473</v>
      </c>
      <c r="I1151" s="489"/>
      <c r="J1151" s="485"/>
    </row>
    <row r="1152" spans="1:10" ht="25.15" customHeight="1" x14ac:dyDescent="0.2">
      <c r="A1152" s="485" t="s">
        <v>9967</v>
      </c>
      <c r="B1152" s="485" t="s">
        <v>8346</v>
      </c>
      <c r="C1152" s="486" t="s">
        <v>8317</v>
      </c>
      <c r="D1152" s="140">
        <v>6167</v>
      </c>
      <c r="E1152" s="140">
        <v>23675.52</v>
      </c>
      <c r="F1152" s="485" t="s">
        <v>7304</v>
      </c>
      <c r="G1152" s="407" t="s">
        <v>9595</v>
      </c>
      <c r="H1152" s="489">
        <v>44490</v>
      </c>
      <c r="I1152" s="489"/>
      <c r="J1152" s="485"/>
    </row>
    <row r="1153" spans="1:10" ht="25.15" customHeight="1" x14ac:dyDescent="0.2">
      <c r="A1153" s="485" t="s">
        <v>9968</v>
      </c>
      <c r="B1153" s="485" t="s">
        <v>8346</v>
      </c>
      <c r="C1153" s="486" t="s">
        <v>8317</v>
      </c>
      <c r="D1153" s="140">
        <v>6397</v>
      </c>
      <c r="E1153" s="140">
        <v>19914.46</v>
      </c>
      <c r="F1153" s="485" t="s">
        <v>9969</v>
      </c>
      <c r="G1153" s="407" t="s">
        <v>9595</v>
      </c>
      <c r="H1153" s="489">
        <v>44496</v>
      </c>
      <c r="I1153" s="489"/>
      <c r="J1153" s="485"/>
    </row>
    <row r="1154" spans="1:10" ht="25.15" customHeight="1" x14ac:dyDescent="0.2">
      <c r="A1154" s="485" t="s">
        <v>9970</v>
      </c>
      <c r="B1154" s="485" t="s">
        <v>8346</v>
      </c>
      <c r="C1154" s="486" t="s">
        <v>8317</v>
      </c>
      <c r="D1154" s="140">
        <v>5919</v>
      </c>
      <c r="E1154" s="140">
        <v>21960</v>
      </c>
      <c r="F1154" s="485" t="s">
        <v>9900</v>
      </c>
      <c r="G1154" s="407" t="s">
        <v>9595</v>
      </c>
      <c r="H1154" s="489">
        <v>44473</v>
      </c>
      <c r="I1154" s="489"/>
      <c r="J1154" s="485"/>
    </row>
    <row r="1155" spans="1:10" ht="25.15" customHeight="1" x14ac:dyDescent="0.2">
      <c r="A1155" s="485" t="s">
        <v>9971</v>
      </c>
      <c r="B1155" s="485" t="s">
        <v>8346</v>
      </c>
      <c r="C1155" s="486" t="s">
        <v>8317</v>
      </c>
      <c r="D1155" s="140">
        <v>6401</v>
      </c>
      <c r="E1155" s="140">
        <v>26023.72</v>
      </c>
      <c r="F1155" s="485" t="s">
        <v>9972</v>
      </c>
      <c r="G1155" s="407" t="s">
        <v>9595</v>
      </c>
      <c r="H1155" s="489">
        <v>44496</v>
      </c>
      <c r="I1155" s="489"/>
      <c r="J1155" s="485"/>
    </row>
    <row r="1156" spans="1:10" ht="25.15" customHeight="1" x14ac:dyDescent="0.2">
      <c r="A1156" s="485" t="s">
        <v>9973</v>
      </c>
      <c r="B1156" s="485" t="s">
        <v>8346</v>
      </c>
      <c r="C1156" s="486" t="s">
        <v>8317</v>
      </c>
      <c r="D1156" s="140">
        <v>6060</v>
      </c>
      <c r="E1156" s="140">
        <v>19256</v>
      </c>
      <c r="F1156" s="485" t="s">
        <v>9778</v>
      </c>
      <c r="G1156" s="407" t="s">
        <v>9595</v>
      </c>
      <c r="H1156" s="489">
        <v>44484</v>
      </c>
      <c r="I1156" s="489"/>
      <c r="J1156" s="485"/>
    </row>
    <row r="1157" spans="1:10" ht="25.15" customHeight="1" x14ac:dyDescent="0.2">
      <c r="A1157" s="485" t="s">
        <v>9974</v>
      </c>
      <c r="B1157" s="485" t="s">
        <v>8346</v>
      </c>
      <c r="C1157" s="486" t="s">
        <v>8317</v>
      </c>
      <c r="D1157" s="140">
        <v>6062</v>
      </c>
      <c r="E1157" s="140">
        <v>20181.599999999999</v>
      </c>
      <c r="F1157" s="485" t="s">
        <v>9612</v>
      </c>
      <c r="G1157" s="407" t="s">
        <v>9595</v>
      </c>
      <c r="H1157" s="489">
        <v>44484</v>
      </c>
      <c r="I1157" s="489"/>
      <c r="J1157" s="485"/>
    </row>
    <row r="1158" spans="1:10" ht="25.15" customHeight="1" x14ac:dyDescent="0.2">
      <c r="A1158" s="485" t="s">
        <v>9975</v>
      </c>
      <c r="B1158" s="485" t="s">
        <v>8346</v>
      </c>
      <c r="C1158" s="486" t="s">
        <v>8317</v>
      </c>
      <c r="D1158" s="140">
        <v>6517</v>
      </c>
      <c r="E1158" s="140">
        <v>32306.400000000001</v>
      </c>
      <c r="F1158" s="485" t="s">
        <v>9612</v>
      </c>
      <c r="G1158" s="407" t="s">
        <v>9595</v>
      </c>
      <c r="H1158" s="489">
        <v>44498</v>
      </c>
      <c r="I1158" s="489"/>
      <c r="J1158" s="485"/>
    </row>
    <row r="1159" spans="1:10" ht="25.15" customHeight="1" x14ac:dyDescent="0.2">
      <c r="A1159" s="485" t="s">
        <v>9976</v>
      </c>
      <c r="B1159" s="485" t="s">
        <v>8346</v>
      </c>
      <c r="C1159" s="486" t="s">
        <v>8317</v>
      </c>
      <c r="D1159" s="140">
        <v>6488</v>
      </c>
      <c r="E1159" s="140">
        <v>26871.599999999999</v>
      </c>
      <c r="F1159" s="485" t="s">
        <v>9612</v>
      </c>
      <c r="G1159" s="407" t="s">
        <v>9595</v>
      </c>
      <c r="H1159" s="489">
        <v>44498</v>
      </c>
      <c r="I1159" s="489"/>
      <c r="J1159" s="485"/>
    </row>
    <row r="1160" spans="1:10" ht="25.15" customHeight="1" x14ac:dyDescent="0.2">
      <c r="A1160" s="485" t="s">
        <v>9977</v>
      </c>
      <c r="B1160" s="485" t="s">
        <v>8346</v>
      </c>
      <c r="C1160" s="486" t="s">
        <v>8317</v>
      </c>
      <c r="D1160" s="140">
        <v>6109</v>
      </c>
      <c r="E1160" s="140">
        <v>23096.7</v>
      </c>
      <c r="F1160" s="485" t="s">
        <v>9672</v>
      </c>
      <c r="G1160" s="407" t="s">
        <v>9595</v>
      </c>
      <c r="H1160" s="489">
        <v>44488</v>
      </c>
      <c r="I1160" s="489"/>
      <c r="J1160" s="485"/>
    </row>
    <row r="1161" spans="1:10" ht="25.15" customHeight="1" x14ac:dyDescent="0.2">
      <c r="A1161" s="485" t="s">
        <v>9978</v>
      </c>
      <c r="B1161" s="485" t="s">
        <v>8346</v>
      </c>
      <c r="C1161" s="486" t="s">
        <v>8317</v>
      </c>
      <c r="D1161" s="140">
        <v>6497</v>
      </c>
      <c r="E1161" s="140">
        <v>30650</v>
      </c>
      <c r="F1161" s="485" t="s">
        <v>9979</v>
      </c>
      <c r="G1161" s="407" t="s">
        <v>9614</v>
      </c>
      <c r="H1161" s="489">
        <v>44498</v>
      </c>
      <c r="I1161" s="489"/>
      <c r="J1161" s="485"/>
    </row>
    <row r="1162" spans="1:10" ht="25.15" customHeight="1" x14ac:dyDescent="0.2">
      <c r="A1162" s="485" t="s">
        <v>9980</v>
      </c>
      <c r="B1162" s="485" t="s">
        <v>8346</v>
      </c>
      <c r="C1162" s="486" t="s">
        <v>8317</v>
      </c>
      <c r="D1162" s="140">
        <v>5991</v>
      </c>
      <c r="E1162" s="140">
        <v>19837</v>
      </c>
      <c r="F1162" s="485" t="s">
        <v>9674</v>
      </c>
      <c r="G1162" s="407" t="s">
        <v>9595</v>
      </c>
      <c r="H1162" s="489">
        <v>44481</v>
      </c>
      <c r="I1162" s="489"/>
      <c r="J1162" s="485"/>
    </row>
    <row r="1163" spans="1:10" ht="25.15" customHeight="1" x14ac:dyDescent="0.2">
      <c r="A1163" s="485" t="s">
        <v>9981</v>
      </c>
      <c r="B1163" s="485" t="s">
        <v>8346</v>
      </c>
      <c r="C1163" s="486" t="s">
        <v>8317</v>
      </c>
      <c r="D1163" s="140">
        <v>6521</v>
      </c>
      <c r="E1163" s="140">
        <v>29880</v>
      </c>
      <c r="F1163" s="485" t="s">
        <v>9941</v>
      </c>
      <c r="G1163" s="407" t="s">
        <v>9595</v>
      </c>
      <c r="H1163" s="489">
        <v>44498</v>
      </c>
      <c r="I1163" s="489"/>
      <c r="J1163" s="485"/>
    </row>
    <row r="1164" spans="1:10" ht="25.15" customHeight="1" x14ac:dyDescent="0.2">
      <c r="A1164" s="485" t="s">
        <v>9982</v>
      </c>
      <c r="B1164" s="485" t="s">
        <v>8346</v>
      </c>
      <c r="C1164" s="486" t="s">
        <v>8317</v>
      </c>
      <c r="D1164" s="140">
        <v>6145</v>
      </c>
      <c r="E1164" s="140">
        <v>20100</v>
      </c>
      <c r="F1164" s="485" t="s">
        <v>9941</v>
      </c>
      <c r="G1164" s="407" t="s">
        <v>9595</v>
      </c>
      <c r="H1164" s="489">
        <v>44489</v>
      </c>
      <c r="I1164" s="489"/>
      <c r="J1164" s="485"/>
    </row>
    <row r="1165" spans="1:10" ht="25.15" customHeight="1" x14ac:dyDescent="0.2">
      <c r="A1165" s="485" t="s">
        <v>9983</v>
      </c>
      <c r="B1165" s="485" t="s">
        <v>8346</v>
      </c>
      <c r="C1165" s="486" t="s">
        <v>8317</v>
      </c>
      <c r="D1165" s="140">
        <v>5855</v>
      </c>
      <c r="E1165" s="140">
        <v>31695</v>
      </c>
      <c r="F1165" s="485" t="s">
        <v>9858</v>
      </c>
      <c r="G1165" s="407" t="s">
        <v>9595</v>
      </c>
      <c r="H1165" s="489">
        <v>44470</v>
      </c>
      <c r="I1165" s="489"/>
      <c r="J1165" s="485"/>
    </row>
    <row r="1166" spans="1:10" ht="25.15" customHeight="1" x14ac:dyDescent="0.2">
      <c r="A1166" s="485" t="s">
        <v>9984</v>
      </c>
      <c r="B1166" s="485" t="s">
        <v>8346</v>
      </c>
      <c r="C1166" s="486" t="s">
        <v>8317</v>
      </c>
      <c r="D1166" s="140">
        <v>5840</v>
      </c>
      <c r="E1166" s="140">
        <v>33180.699999999997</v>
      </c>
      <c r="F1166" s="485" t="s">
        <v>9985</v>
      </c>
      <c r="G1166" s="407" t="s">
        <v>9614</v>
      </c>
      <c r="H1166" s="489">
        <v>44470</v>
      </c>
      <c r="I1166" s="489"/>
      <c r="J1166" s="485"/>
    </row>
    <row r="1167" spans="1:10" ht="25.15" customHeight="1" x14ac:dyDescent="0.2">
      <c r="A1167" s="485" t="s">
        <v>9986</v>
      </c>
      <c r="B1167" s="485" t="s">
        <v>8346</v>
      </c>
      <c r="C1167" s="486" t="s">
        <v>8317</v>
      </c>
      <c r="D1167" s="140">
        <v>6114</v>
      </c>
      <c r="E1167" s="140">
        <v>35140</v>
      </c>
      <c r="F1167" s="485" t="s">
        <v>9987</v>
      </c>
      <c r="G1167" s="407" t="s">
        <v>9595</v>
      </c>
      <c r="H1167" s="489">
        <v>44488</v>
      </c>
      <c r="I1167" s="489"/>
      <c r="J1167" s="485"/>
    </row>
    <row r="1168" spans="1:10" ht="25.15" customHeight="1" x14ac:dyDescent="0.2">
      <c r="A1168" s="485" t="s">
        <v>9988</v>
      </c>
      <c r="B1168" s="485" t="s">
        <v>8346</v>
      </c>
      <c r="C1168" s="486" t="s">
        <v>8317</v>
      </c>
      <c r="D1168" s="140">
        <v>5944</v>
      </c>
      <c r="E1168" s="140">
        <v>28470</v>
      </c>
      <c r="F1168" s="485" t="s">
        <v>8276</v>
      </c>
      <c r="G1168" s="407" t="s">
        <v>9614</v>
      </c>
      <c r="H1168" s="489">
        <v>44474</v>
      </c>
      <c r="I1168" s="489"/>
      <c r="J1168" s="485"/>
    </row>
    <row r="1169" spans="1:10" ht="25.15" customHeight="1" x14ac:dyDescent="0.2">
      <c r="A1169" s="485" t="s">
        <v>9989</v>
      </c>
      <c r="B1169" s="485" t="s">
        <v>8346</v>
      </c>
      <c r="C1169" s="486" t="s">
        <v>8317</v>
      </c>
      <c r="D1169" s="140">
        <v>5850</v>
      </c>
      <c r="E1169" s="140">
        <v>22479</v>
      </c>
      <c r="F1169" s="485" t="s">
        <v>9990</v>
      </c>
      <c r="G1169" s="407" t="s">
        <v>9614</v>
      </c>
      <c r="H1169" s="489">
        <v>44470</v>
      </c>
      <c r="I1169" s="489"/>
      <c r="J1169" s="485"/>
    </row>
    <row r="1170" spans="1:10" ht="25.15" customHeight="1" x14ac:dyDescent="0.2">
      <c r="A1170" s="485" t="s">
        <v>9847</v>
      </c>
      <c r="B1170" s="485" t="s">
        <v>8346</v>
      </c>
      <c r="C1170" s="486" t="s">
        <v>8317</v>
      </c>
      <c r="D1170" s="140">
        <v>6187</v>
      </c>
      <c r="E1170" s="140">
        <v>30770</v>
      </c>
      <c r="F1170" s="485" t="s">
        <v>9991</v>
      </c>
      <c r="G1170" s="407" t="s">
        <v>9614</v>
      </c>
      <c r="H1170" s="489">
        <v>44490</v>
      </c>
      <c r="I1170" s="489"/>
      <c r="J1170" s="485"/>
    </row>
    <row r="1171" spans="1:10" ht="25.15" customHeight="1" x14ac:dyDescent="0.2">
      <c r="A1171" s="485" t="s">
        <v>9992</v>
      </c>
      <c r="B1171" s="485" t="s">
        <v>8346</v>
      </c>
      <c r="C1171" s="486" t="s">
        <v>8317</v>
      </c>
      <c r="D1171" s="140">
        <v>6884</v>
      </c>
      <c r="E1171" s="140">
        <v>27950</v>
      </c>
      <c r="F1171" s="485" t="s">
        <v>9993</v>
      </c>
      <c r="G1171" s="407" t="s">
        <v>9595</v>
      </c>
      <c r="H1171" s="489">
        <v>44515</v>
      </c>
      <c r="I1171" s="489"/>
      <c r="J1171" s="485"/>
    </row>
    <row r="1172" spans="1:10" ht="25.15" customHeight="1" x14ac:dyDescent="0.2">
      <c r="A1172" s="485" t="s">
        <v>9994</v>
      </c>
      <c r="B1172" s="485" t="s">
        <v>8346</v>
      </c>
      <c r="C1172" s="486" t="s">
        <v>8317</v>
      </c>
      <c r="D1172" s="140">
        <v>7650</v>
      </c>
      <c r="E1172" s="140">
        <v>22090.9</v>
      </c>
      <c r="F1172" s="485" t="s">
        <v>9995</v>
      </c>
      <c r="G1172" s="407" t="s">
        <v>9595</v>
      </c>
      <c r="H1172" s="489">
        <v>44529</v>
      </c>
      <c r="I1172" s="489"/>
      <c r="J1172" s="485"/>
    </row>
    <row r="1173" spans="1:10" ht="25.15" customHeight="1" x14ac:dyDescent="0.2">
      <c r="A1173" s="485" t="s">
        <v>9996</v>
      </c>
      <c r="B1173" s="485" t="s">
        <v>8346</v>
      </c>
      <c r="C1173" s="486" t="s">
        <v>8317</v>
      </c>
      <c r="D1173" s="140">
        <v>6852</v>
      </c>
      <c r="E1173" s="140">
        <v>34800</v>
      </c>
      <c r="F1173" s="485" t="s">
        <v>9620</v>
      </c>
      <c r="G1173" s="407" t="s">
        <v>9595</v>
      </c>
      <c r="H1173" s="489">
        <v>44512</v>
      </c>
      <c r="I1173" s="489"/>
      <c r="J1173" s="485"/>
    </row>
    <row r="1174" spans="1:10" ht="25.15" customHeight="1" x14ac:dyDescent="0.2">
      <c r="A1174" s="485" t="s">
        <v>9839</v>
      </c>
      <c r="B1174" s="485" t="s">
        <v>8346</v>
      </c>
      <c r="C1174" s="486" t="s">
        <v>8317</v>
      </c>
      <c r="D1174" s="140">
        <v>6696</v>
      </c>
      <c r="E1174" s="140">
        <v>31500</v>
      </c>
      <c r="F1174" s="485" t="s">
        <v>9718</v>
      </c>
      <c r="G1174" s="407" t="s">
        <v>9595</v>
      </c>
      <c r="H1174" s="489">
        <v>44508</v>
      </c>
      <c r="I1174" s="489"/>
      <c r="J1174" s="485"/>
    </row>
    <row r="1175" spans="1:10" ht="25.15" customHeight="1" x14ac:dyDescent="0.2">
      <c r="A1175" s="485" t="s">
        <v>9997</v>
      </c>
      <c r="B1175" s="485" t="s">
        <v>8346</v>
      </c>
      <c r="C1175" s="486" t="s">
        <v>8317</v>
      </c>
      <c r="D1175" s="140">
        <v>7198</v>
      </c>
      <c r="E1175" s="140">
        <v>25039.46</v>
      </c>
      <c r="F1175" s="485" t="s">
        <v>9687</v>
      </c>
      <c r="G1175" s="407" t="s">
        <v>9595</v>
      </c>
      <c r="H1175" s="489">
        <v>44520</v>
      </c>
      <c r="I1175" s="489"/>
      <c r="J1175" s="485"/>
    </row>
    <row r="1176" spans="1:10" ht="25.15" customHeight="1" x14ac:dyDescent="0.2">
      <c r="A1176" s="485" t="s">
        <v>9998</v>
      </c>
      <c r="B1176" s="485" t="s">
        <v>8346</v>
      </c>
      <c r="C1176" s="486" t="s">
        <v>8317</v>
      </c>
      <c r="D1176" s="140">
        <v>6875</v>
      </c>
      <c r="E1176" s="140">
        <v>25303.599999999999</v>
      </c>
      <c r="F1176" s="485" t="s">
        <v>9687</v>
      </c>
      <c r="G1176" s="407" t="s">
        <v>9614</v>
      </c>
      <c r="H1176" s="489">
        <v>44513</v>
      </c>
      <c r="I1176" s="489"/>
      <c r="J1176" s="485"/>
    </row>
    <row r="1177" spans="1:10" ht="25.15" customHeight="1" x14ac:dyDescent="0.2">
      <c r="A1177" s="485" t="s">
        <v>9999</v>
      </c>
      <c r="B1177" s="485" t="s">
        <v>8346</v>
      </c>
      <c r="C1177" s="486" t="s">
        <v>8317</v>
      </c>
      <c r="D1177" s="140">
        <v>7160</v>
      </c>
      <c r="E1177" s="140">
        <v>32800</v>
      </c>
      <c r="F1177" s="485" t="s">
        <v>10000</v>
      </c>
      <c r="G1177" s="407" t="s">
        <v>9614</v>
      </c>
      <c r="H1177" s="489">
        <v>44519</v>
      </c>
      <c r="I1177" s="489"/>
      <c r="J1177" s="485"/>
    </row>
    <row r="1178" spans="1:10" ht="25.15" customHeight="1" x14ac:dyDescent="0.2">
      <c r="A1178" s="485" t="s">
        <v>9988</v>
      </c>
      <c r="B1178" s="485" t="s">
        <v>8346</v>
      </c>
      <c r="C1178" s="486" t="s">
        <v>8317</v>
      </c>
      <c r="D1178" s="140">
        <v>6610</v>
      </c>
      <c r="E1178" s="140">
        <v>34646.699999999997</v>
      </c>
      <c r="F1178" s="485" t="s">
        <v>9723</v>
      </c>
      <c r="G1178" s="407" t="s">
        <v>9595</v>
      </c>
      <c r="H1178" s="489">
        <v>44504</v>
      </c>
      <c r="I1178" s="489"/>
      <c r="J1178" s="485"/>
    </row>
    <row r="1179" spans="1:10" ht="25.15" customHeight="1" x14ac:dyDescent="0.2">
      <c r="A1179" s="485" t="s">
        <v>10001</v>
      </c>
      <c r="B1179" s="485" t="s">
        <v>8346</v>
      </c>
      <c r="C1179" s="486" t="s">
        <v>8317</v>
      </c>
      <c r="D1179" s="140">
        <v>7648</v>
      </c>
      <c r="E1179" s="140">
        <v>32550</v>
      </c>
      <c r="F1179" s="485" t="s">
        <v>10002</v>
      </c>
      <c r="G1179" s="407" t="s">
        <v>9595</v>
      </c>
      <c r="H1179" s="489">
        <v>44529</v>
      </c>
      <c r="I1179" s="489"/>
      <c r="J1179" s="485"/>
    </row>
    <row r="1180" spans="1:10" ht="25.15" customHeight="1" x14ac:dyDescent="0.2">
      <c r="A1180" s="485" t="s">
        <v>10003</v>
      </c>
      <c r="B1180" s="485" t="s">
        <v>8346</v>
      </c>
      <c r="C1180" s="486" t="s">
        <v>8317</v>
      </c>
      <c r="D1180" s="140">
        <v>6655</v>
      </c>
      <c r="E1180" s="140">
        <v>19261.8</v>
      </c>
      <c r="F1180" s="485" t="s">
        <v>10004</v>
      </c>
      <c r="G1180" s="407" t="s">
        <v>9595</v>
      </c>
      <c r="H1180" s="489">
        <v>44508</v>
      </c>
      <c r="I1180" s="489"/>
      <c r="J1180" s="485"/>
    </row>
    <row r="1181" spans="1:10" ht="25.15" customHeight="1" x14ac:dyDescent="0.2">
      <c r="A1181" s="485" t="s">
        <v>10005</v>
      </c>
      <c r="B1181" s="485" t="s">
        <v>8346</v>
      </c>
      <c r="C1181" s="486" t="s">
        <v>8317</v>
      </c>
      <c r="D1181" s="140">
        <v>6853</v>
      </c>
      <c r="E1181" s="140">
        <v>28123</v>
      </c>
      <c r="F1181" s="485" t="s">
        <v>9954</v>
      </c>
      <c r="G1181" s="407" t="s">
        <v>9595</v>
      </c>
      <c r="H1181" s="489">
        <v>44512</v>
      </c>
      <c r="I1181" s="489"/>
      <c r="J1181" s="485"/>
    </row>
    <row r="1182" spans="1:10" ht="25.15" customHeight="1" x14ac:dyDescent="0.2">
      <c r="A1182" s="485" t="s">
        <v>10006</v>
      </c>
      <c r="B1182" s="485" t="s">
        <v>8346</v>
      </c>
      <c r="C1182" s="486" t="s">
        <v>8317</v>
      </c>
      <c r="D1182" s="140">
        <v>7326</v>
      </c>
      <c r="E1182" s="140">
        <v>27000</v>
      </c>
      <c r="F1182" s="485" t="s">
        <v>10007</v>
      </c>
      <c r="G1182" s="407" t="s">
        <v>9614</v>
      </c>
      <c r="H1182" s="489">
        <v>44523</v>
      </c>
      <c r="I1182" s="489"/>
      <c r="J1182" s="485"/>
    </row>
    <row r="1183" spans="1:10" ht="25.15" customHeight="1" x14ac:dyDescent="0.2">
      <c r="A1183" s="485" t="s">
        <v>10008</v>
      </c>
      <c r="B1183" s="485" t="s">
        <v>8346</v>
      </c>
      <c r="C1183" s="486" t="s">
        <v>8317</v>
      </c>
      <c r="D1183" s="140">
        <v>7593</v>
      </c>
      <c r="E1183" s="140">
        <v>22102</v>
      </c>
      <c r="F1183" s="485" t="s">
        <v>9699</v>
      </c>
      <c r="G1183" s="407" t="s">
        <v>9595</v>
      </c>
      <c r="H1183" s="489">
        <v>44526</v>
      </c>
      <c r="I1183" s="489"/>
      <c r="J1183" s="485"/>
    </row>
    <row r="1184" spans="1:10" ht="25.15" customHeight="1" x14ac:dyDescent="0.2">
      <c r="A1184" s="485" t="s">
        <v>10009</v>
      </c>
      <c r="B1184" s="485" t="s">
        <v>8346</v>
      </c>
      <c r="C1184" s="486" t="s">
        <v>8317</v>
      </c>
      <c r="D1184" s="140">
        <v>7105</v>
      </c>
      <c r="E1184" s="140">
        <v>18914.7</v>
      </c>
      <c r="F1184" s="485" t="s">
        <v>10010</v>
      </c>
      <c r="G1184" s="407" t="s">
        <v>9595</v>
      </c>
      <c r="H1184" s="489">
        <v>44518</v>
      </c>
      <c r="I1184" s="489"/>
      <c r="J1184" s="485"/>
    </row>
    <row r="1185" spans="1:10" ht="25.15" customHeight="1" x14ac:dyDescent="0.2">
      <c r="A1185" s="485" t="s">
        <v>10011</v>
      </c>
      <c r="B1185" s="485" t="s">
        <v>8346</v>
      </c>
      <c r="C1185" s="486" t="s">
        <v>8317</v>
      </c>
      <c r="D1185" s="140">
        <v>7529</v>
      </c>
      <c r="E1185" s="140">
        <v>33774</v>
      </c>
      <c r="F1185" s="485" t="s">
        <v>9633</v>
      </c>
      <c r="G1185" s="407" t="s">
        <v>9595</v>
      </c>
      <c r="H1185" s="489">
        <v>44525</v>
      </c>
      <c r="I1185" s="489"/>
      <c r="J1185" s="485"/>
    </row>
    <row r="1186" spans="1:10" ht="25.15" customHeight="1" x14ac:dyDescent="0.2">
      <c r="A1186" s="485" t="s">
        <v>10012</v>
      </c>
      <c r="B1186" s="485" t="s">
        <v>8346</v>
      </c>
      <c r="C1186" s="486" t="s">
        <v>8317</v>
      </c>
      <c r="D1186" s="140">
        <v>6866</v>
      </c>
      <c r="E1186" s="140">
        <v>18046.2</v>
      </c>
      <c r="F1186" s="485" t="s">
        <v>10013</v>
      </c>
      <c r="G1186" s="407" t="s">
        <v>9614</v>
      </c>
      <c r="H1186" s="489">
        <v>44512</v>
      </c>
      <c r="I1186" s="489"/>
      <c r="J1186" s="485"/>
    </row>
    <row r="1187" spans="1:10" ht="25.15" customHeight="1" x14ac:dyDescent="0.2">
      <c r="A1187" s="485" t="s">
        <v>10014</v>
      </c>
      <c r="B1187" s="485" t="s">
        <v>8346</v>
      </c>
      <c r="C1187" s="486" t="s">
        <v>8317</v>
      </c>
      <c r="D1187" s="140">
        <v>7658</v>
      </c>
      <c r="E1187" s="140">
        <v>32500</v>
      </c>
      <c r="F1187" s="485" t="s">
        <v>9923</v>
      </c>
      <c r="G1187" s="407" t="s">
        <v>9595</v>
      </c>
      <c r="H1187" s="489">
        <v>44529</v>
      </c>
      <c r="I1187" s="489"/>
      <c r="J1187" s="485"/>
    </row>
    <row r="1188" spans="1:10" ht="25.15" customHeight="1" x14ac:dyDescent="0.2">
      <c r="A1188" s="485" t="s">
        <v>10015</v>
      </c>
      <c r="B1188" s="485" t="s">
        <v>8346</v>
      </c>
      <c r="C1188" s="486" t="s">
        <v>8317</v>
      </c>
      <c r="D1188" s="140">
        <v>7431</v>
      </c>
      <c r="E1188" s="140">
        <v>27757</v>
      </c>
      <c r="F1188" s="485" t="s">
        <v>9835</v>
      </c>
      <c r="G1188" s="407" t="s">
        <v>9595</v>
      </c>
      <c r="H1188" s="489">
        <v>44524</v>
      </c>
      <c r="I1188" s="489"/>
      <c r="J1188" s="485"/>
    </row>
    <row r="1189" spans="1:10" ht="25.15" customHeight="1" x14ac:dyDescent="0.2">
      <c r="A1189" s="485" t="s">
        <v>10016</v>
      </c>
      <c r="B1189" s="485" t="s">
        <v>8346</v>
      </c>
      <c r="C1189" s="486" t="s">
        <v>8317</v>
      </c>
      <c r="D1189" s="140">
        <v>7581</v>
      </c>
      <c r="E1189" s="140">
        <v>19234</v>
      </c>
      <c r="F1189" s="485" t="s">
        <v>9835</v>
      </c>
      <c r="G1189" s="407" t="s">
        <v>9614</v>
      </c>
      <c r="H1189" s="489">
        <v>44526</v>
      </c>
      <c r="I1189" s="489"/>
      <c r="J1189" s="485"/>
    </row>
    <row r="1190" spans="1:10" ht="25.15" customHeight="1" x14ac:dyDescent="0.2">
      <c r="A1190" s="485" t="s">
        <v>10017</v>
      </c>
      <c r="B1190" s="485" t="s">
        <v>8346</v>
      </c>
      <c r="C1190" s="486" t="s">
        <v>8317</v>
      </c>
      <c r="D1190" s="140">
        <v>7653</v>
      </c>
      <c r="E1190" s="140">
        <v>19890</v>
      </c>
      <c r="F1190" s="485" t="s">
        <v>9929</v>
      </c>
      <c r="G1190" s="407" t="s">
        <v>9614</v>
      </c>
      <c r="H1190" s="489">
        <v>44529</v>
      </c>
      <c r="I1190" s="489"/>
      <c r="J1190" s="485"/>
    </row>
    <row r="1191" spans="1:10" ht="25.15" customHeight="1" x14ac:dyDescent="0.2">
      <c r="A1191" s="485" t="s">
        <v>10018</v>
      </c>
      <c r="B1191" s="485" t="s">
        <v>8346</v>
      </c>
      <c r="C1191" s="486" t="s">
        <v>8317</v>
      </c>
      <c r="D1191" s="140">
        <v>7112</v>
      </c>
      <c r="E1191" s="140">
        <v>23831.9</v>
      </c>
      <c r="F1191" s="485" t="s">
        <v>9762</v>
      </c>
      <c r="G1191" s="407" t="s">
        <v>9595</v>
      </c>
      <c r="H1191" s="489">
        <v>44518</v>
      </c>
      <c r="I1191" s="489"/>
      <c r="J1191" s="485"/>
    </row>
    <row r="1192" spans="1:10" ht="25.15" customHeight="1" x14ac:dyDescent="0.2">
      <c r="A1192" s="485" t="s">
        <v>10019</v>
      </c>
      <c r="B1192" s="485" t="s">
        <v>8346</v>
      </c>
      <c r="C1192" s="486" t="s">
        <v>8317</v>
      </c>
      <c r="D1192" s="140">
        <v>7062</v>
      </c>
      <c r="E1192" s="140">
        <v>21659.75</v>
      </c>
      <c r="F1192" s="485" t="s">
        <v>9762</v>
      </c>
      <c r="G1192" s="407" t="s">
        <v>9595</v>
      </c>
      <c r="H1192" s="489">
        <v>44517</v>
      </c>
      <c r="I1192" s="489"/>
      <c r="J1192" s="485"/>
    </row>
    <row r="1193" spans="1:10" ht="25.15" customHeight="1" x14ac:dyDescent="0.2">
      <c r="A1193" s="485" t="s">
        <v>10020</v>
      </c>
      <c r="B1193" s="485" t="s">
        <v>8346</v>
      </c>
      <c r="C1193" s="486" t="s">
        <v>8317</v>
      </c>
      <c r="D1193" s="140">
        <v>7430</v>
      </c>
      <c r="E1193" s="140">
        <v>22881.3</v>
      </c>
      <c r="F1193" s="485" t="s">
        <v>9762</v>
      </c>
      <c r="G1193" s="407" t="s">
        <v>9595</v>
      </c>
      <c r="H1193" s="489">
        <v>44524</v>
      </c>
      <c r="I1193" s="489"/>
      <c r="J1193" s="485"/>
    </row>
    <row r="1194" spans="1:10" ht="25.15" customHeight="1" x14ac:dyDescent="0.2">
      <c r="A1194" s="485" t="s">
        <v>10021</v>
      </c>
      <c r="B1194" s="485" t="s">
        <v>8346</v>
      </c>
      <c r="C1194" s="486" t="s">
        <v>8317</v>
      </c>
      <c r="D1194" s="140">
        <v>6665</v>
      </c>
      <c r="E1194" s="140">
        <v>29712.85</v>
      </c>
      <c r="F1194" s="485" t="s">
        <v>9762</v>
      </c>
      <c r="G1194" s="407" t="s">
        <v>9595</v>
      </c>
      <c r="H1194" s="489">
        <v>44508</v>
      </c>
      <c r="I1194" s="489"/>
      <c r="J1194" s="485"/>
    </row>
    <row r="1195" spans="1:10" ht="25.15" customHeight="1" x14ac:dyDescent="0.2">
      <c r="A1195" s="485" t="s">
        <v>10017</v>
      </c>
      <c r="B1195" s="485" t="s">
        <v>8346</v>
      </c>
      <c r="C1195" s="486" t="s">
        <v>8317</v>
      </c>
      <c r="D1195" s="140">
        <v>7268</v>
      </c>
      <c r="E1195" s="140">
        <v>21411</v>
      </c>
      <c r="F1195" s="485" t="s">
        <v>9762</v>
      </c>
      <c r="G1195" s="407" t="s">
        <v>9614</v>
      </c>
      <c r="H1195" s="489">
        <v>44522</v>
      </c>
      <c r="I1195" s="489"/>
      <c r="J1195" s="485"/>
    </row>
    <row r="1196" spans="1:10" ht="25.15" customHeight="1" x14ac:dyDescent="0.2">
      <c r="A1196" s="485" t="s">
        <v>10022</v>
      </c>
      <c r="B1196" s="485" t="s">
        <v>8346</v>
      </c>
      <c r="C1196" s="486" t="s">
        <v>8317</v>
      </c>
      <c r="D1196" s="140">
        <v>6662</v>
      </c>
      <c r="E1196" s="140">
        <v>23310</v>
      </c>
      <c r="F1196" s="485" t="s">
        <v>9762</v>
      </c>
      <c r="G1196" s="407" t="s">
        <v>9595</v>
      </c>
      <c r="H1196" s="489">
        <v>44508</v>
      </c>
      <c r="I1196" s="489"/>
      <c r="J1196" s="485"/>
    </row>
    <row r="1197" spans="1:10" ht="25.15" customHeight="1" x14ac:dyDescent="0.2">
      <c r="A1197" s="485" t="s">
        <v>10023</v>
      </c>
      <c r="B1197" s="485" t="s">
        <v>8346</v>
      </c>
      <c r="C1197" s="486" t="s">
        <v>8317</v>
      </c>
      <c r="D1197" s="140">
        <v>7005</v>
      </c>
      <c r="E1197" s="140">
        <v>20895</v>
      </c>
      <c r="F1197" s="485" t="s">
        <v>10024</v>
      </c>
      <c r="G1197" s="407" t="s">
        <v>9595</v>
      </c>
      <c r="H1197" s="489">
        <v>44516</v>
      </c>
      <c r="I1197" s="489"/>
      <c r="J1197" s="485"/>
    </row>
    <row r="1198" spans="1:10" ht="25.15" customHeight="1" x14ac:dyDescent="0.2">
      <c r="A1198" s="485" t="s">
        <v>10025</v>
      </c>
      <c r="B1198" s="485" t="s">
        <v>8346</v>
      </c>
      <c r="C1198" s="486" t="s">
        <v>8317</v>
      </c>
      <c r="D1198" s="140">
        <v>6627</v>
      </c>
      <c r="E1198" s="140">
        <v>20350</v>
      </c>
      <c r="F1198" s="485" t="s">
        <v>9764</v>
      </c>
      <c r="G1198" s="407" t="s">
        <v>9614</v>
      </c>
      <c r="H1198" s="489">
        <v>44505</v>
      </c>
      <c r="I1198" s="489"/>
      <c r="J1198" s="485"/>
    </row>
    <row r="1199" spans="1:10" ht="25.15" customHeight="1" x14ac:dyDescent="0.2">
      <c r="A1199" s="485" t="s">
        <v>10026</v>
      </c>
      <c r="B1199" s="485" t="s">
        <v>8346</v>
      </c>
      <c r="C1199" s="486" t="s">
        <v>8317</v>
      </c>
      <c r="D1199" s="140">
        <v>7655</v>
      </c>
      <c r="E1199" s="140">
        <v>21165</v>
      </c>
      <c r="F1199" s="485" t="s">
        <v>10027</v>
      </c>
      <c r="G1199" s="407" t="s">
        <v>9595</v>
      </c>
      <c r="H1199" s="489">
        <v>44529</v>
      </c>
      <c r="I1199" s="489"/>
      <c r="J1199" s="485"/>
    </row>
    <row r="1200" spans="1:10" ht="25.15" customHeight="1" x14ac:dyDescent="0.2">
      <c r="A1200" s="485" t="s">
        <v>10028</v>
      </c>
      <c r="B1200" s="485" t="s">
        <v>8346</v>
      </c>
      <c r="C1200" s="486" t="s">
        <v>8317</v>
      </c>
      <c r="D1200" s="140">
        <v>7647</v>
      </c>
      <c r="E1200" s="140">
        <v>30929.7</v>
      </c>
      <c r="F1200" s="485" t="s">
        <v>10029</v>
      </c>
      <c r="G1200" s="407" t="s">
        <v>9595</v>
      </c>
      <c r="H1200" s="489">
        <v>44529</v>
      </c>
      <c r="I1200" s="489"/>
      <c r="J1200" s="485"/>
    </row>
    <row r="1201" spans="1:10" ht="25.15" customHeight="1" x14ac:dyDescent="0.2">
      <c r="A1201" s="485" t="s">
        <v>10030</v>
      </c>
      <c r="B1201" s="485" t="s">
        <v>8346</v>
      </c>
      <c r="C1201" s="486" t="s">
        <v>8317</v>
      </c>
      <c r="D1201" s="140">
        <v>6871</v>
      </c>
      <c r="E1201" s="140">
        <v>22993.88</v>
      </c>
      <c r="F1201" s="485" t="s">
        <v>9818</v>
      </c>
      <c r="G1201" s="407" t="s">
        <v>9595</v>
      </c>
      <c r="H1201" s="489">
        <v>44513</v>
      </c>
      <c r="I1201" s="489"/>
      <c r="J1201" s="485"/>
    </row>
    <row r="1202" spans="1:10" ht="25.15" customHeight="1" x14ac:dyDescent="0.2">
      <c r="A1202" s="485" t="s">
        <v>10031</v>
      </c>
      <c r="B1202" s="485" t="s">
        <v>8346</v>
      </c>
      <c r="C1202" s="486" t="s">
        <v>8317</v>
      </c>
      <c r="D1202" s="140">
        <v>7435</v>
      </c>
      <c r="E1202" s="140">
        <v>34650</v>
      </c>
      <c r="F1202" s="485" t="s">
        <v>9885</v>
      </c>
      <c r="G1202" s="407" t="s">
        <v>9595</v>
      </c>
      <c r="H1202" s="489">
        <v>44524</v>
      </c>
      <c r="I1202" s="489"/>
      <c r="J1202" s="485"/>
    </row>
    <row r="1203" spans="1:10" ht="25.15" customHeight="1" x14ac:dyDescent="0.2">
      <c r="A1203" s="485" t="s">
        <v>10032</v>
      </c>
      <c r="B1203" s="485" t="s">
        <v>8346</v>
      </c>
      <c r="C1203" s="486" t="s">
        <v>8317</v>
      </c>
      <c r="D1203" s="140">
        <v>7267</v>
      </c>
      <c r="E1203" s="140">
        <v>34196</v>
      </c>
      <c r="F1203" s="485" t="s">
        <v>9885</v>
      </c>
      <c r="G1203" s="407" t="s">
        <v>9595</v>
      </c>
      <c r="H1203" s="489">
        <v>44522</v>
      </c>
      <c r="I1203" s="489"/>
      <c r="J1203" s="485"/>
    </row>
    <row r="1204" spans="1:10" ht="25.15" customHeight="1" x14ac:dyDescent="0.2">
      <c r="A1204" s="485" t="s">
        <v>10033</v>
      </c>
      <c r="B1204" s="485" t="s">
        <v>8346</v>
      </c>
      <c r="C1204" s="486" t="s">
        <v>8317</v>
      </c>
      <c r="D1204" s="140">
        <v>6580</v>
      </c>
      <c r="E1204" s="140">
        <v>26775</v>
      </c>
      <c r="F1204" s="485" t="s">
        <v>8377</v>
      </c>
      <c r="G1204" s="407" t="s">
        <v>9595</v>
      </c>
      <c r="H1204" s="489">
        <v>44503</v>
      </c>
      <c r="I1204" s="489"/>
      <c r="J1204" s="485"/>
    </row>
    <row r="1205" spans="1:10" ht="25.15" customHeight="1" x14ac:dyDescent="0.2">
      <c r="A1205" s="485" t="s">
        <v>9894</v>
      </c>
      <c r="B1205" s="485" t="s">
        <v>8346</v>
      </c>
      <c r="C1205" s="486" t="s">
        <v>8317</v>
      </c>
      <c r="D1205" s="140">
        <v>6577</v>
      </c>
      <c r="E1205" s="140">
        <v>35090</v>
      </c>
      <c r="F1205" s="485" t="s">
        <v>8377</v>
      </c>
      <c r="G1205" s="407" t="s">
        <v>9595</v>
      </c>
      <c r="H1205" s="489">
        <v>44503</v>
      </c>
      <c r="I1205" s="489"/>
      <c r="J1205" s="485"/>
    </row>
    <row r="1206" spans="1:10" ht="25.15" customHeight="1" x14ac:dyDescent="0.2">
      <c r="A1206" s="485" t="s">
        <v>9933</v>
      </c>
      <c r="B1206" s="485" t="s">
        <v>8346</v>
      </c>
      <c r="C1206" s="486" t="s">
        <v>8317</v>
      </c>
      <c r="D1206" s="140">
        <v>6802</v>
      </c>
      <c r="E1206" s="140">
        <v>31220</v>
      </c>
      <c r="F1206" s="485" t="s">
        <v>8377</v>
      </c>
      <c r="G1206" s="407" t="s">
        <v>9595</v>
      </c>
      <c r="H1206" s="489">
        <v>44511</v>
      </c>
      <c r="I1206" s="489"/>
      <c r="J1206" s="485"/>
    </row>
    <row r="1207" spans="1:10" ht="25.15" customHeight="1" x14ac:dyDescent="0.2">
      <c r="A1207" s="485" t="s">
        <v>10034</v>
      </c>
      <c r="B1207" s="485" t="s">
        <v>8346</v>
      </c>
      <c r="C1207" s="486" t="s">
        <v>8317</v>
      </c>
      <c r="D1207" s="140">
        <v>6621</v>
      </c>
      <c r="E1207" s="140">
        <v>26448</v>
      </c>
      <c r="F1207" s="485" t="s">
        <v>7304</v>
      </c>
      <c r="G1207" s="407" t="s">
        <v>9595</v>
      </c>
      <c r="H1207" s="489">
        <v>44505</v>
      </c>
      <c r="I1207" s="489"/>
      <c r="J1207" s="485"/>
    </row>
    <row r="1208" spans="1:10" ht="25.15" customHeight="1" x14ac:dyDescent="0.2">
      <c r="A1208" s="485" t="s">
        <v>10035</v>
      </c>
      <c r="B1208" s="485" t="s">
        <v>8346</v>
      </c>
      <c r="C1208" s="486" t="s">
        <v>8317</v>
      </c>
      <c r="D1208" s="140">
        <v>6851</v>
      </c>
      <c r="E1208" s="140">
        <v>20750</v>
      </c>
      <c r="F1208" s="485" t="s">
        <v>7304</v>
      </c>
      <c r="G1208" s="407" t="s">
        <v>9595</v>
      </c>
      <c r="H1208" s="489">
        <v>44512</v>
      </c>
      <c r="I1208" s="489"/>
      <c r="J1208" s="485"/>
    </row>
    <row r="1209" spans="1:10" ht="25.15" customHeight="1" x14ac:dyDescent="0.2">
      <c r="A1209" s="485" t="s">
        <v>10036</v>
      </c>
      <c r="B1209" s="485" t="s">
        <v>8346</v>
      </c>
      <c r="C1209" s="486" t="s">
        <v>8317</v>
      </c>
      <c r="D1209" s="140">
        <v>7652</v>
      </c>
      <c r="E1209" s="140">
        <v>20972</v>
      </c>
      <c r="F1209" s="485" t="s">
        <v>7304</v>
      </c>
      <c r="G1209" s="407" t="s">
        <v>9595</v>
      </c>
      <c r="H1209" s="489">
        <v>44529</v>
      </c>
      <c r="I1209" s="489"/>
      <c r="J1209" s="485"/>
    </row>
    <row r="1210" spans="1:10" ht="25.15" customHeight="1" x14ac:dyDescent="0.2">
      <c r="A1210" s="485" t="s">
        <v>10037</v>
      </c>
      <c r="B1210" s="485" t="s">
        <v>8346</v>
      </c>
      <c r="C1210" s="486" t="s">
        <v>8317</v>
      </c>
      <c r="D1210" s="140">
        <v>6786</v>
      </c>
      <c r="E1210" s="140">
        <v>30957.3</v>
      </c>
      <c r="F1210" s="485" t="s">
        <v>10038</v>
      </c>
      <c r="G1210" s="407" t="s">
        <v>9595</v>
      </c>
      <c r="H1210" s="489">
        <v>44510</v>
      </c>
      <c r="I1210" s="489"/>
      <c r="J1210" s="485"/>
    </row>
    <row r="1211" spans="1:10" ht="25.15" customHeight="1" x14ac:dyDescent="0.2">
      <c r="A1211" s="485" t="s">
        <v>10039</v>
      </c>
      <c r="B1211" s="485" t="s">
        <v>8346</v>
      </c>
      <c r="C1211" s="486" t="s">
        <v>8317</v>
      </c>
      <c r="D1211" s="140">
        <v>7602</v>
      </c>
      <c r="E1211" s="140">
        <v>19290</v>
      </c>
      <c r="F1211" s="485" t="s">
        <v>10040</v>
      </c>
      <c r="G1211" s="407" t="s">
        <v>9595</v>
      </c>
      <c r="H1211" s="489">
        <v>44526</v>
      </c>
      <c r="I1211" s="489"/>
      <c r="J1211" s="485"/>
    </row>
    <row r="1212" spans="1:10" ht="25.15" customHeight="1" x14ac:dyDescent="0.2">
      <c r="A1212" s="485" t="s">
        <v>10041</v>
      </c>
      <c r="B1212" s="485" t="s">
        <v>8346</v>
      </c>
      <c r="C1212" s="486" t="s">
        <v>8317</v>
      </c>
      <c r="D1212" s="140">
        <v>6967</v>
      </c>
      <c r="E1212" s="140">
        <v>32176.400000000001</v>
      </c>
      <c r="F1212" s="485" t="s">
        <v>10042</v>
      </c>
      <c r="G1212" s="407" t="s">
        <v>9595</v>
      </c>
      <c r="H1212" s="489">
        <v>44516</v>
      </c>
      <c r="I1212" s="489"/>
      <c r="J1212" s="485"/>
    </row>
    <row r="1213" spans="1:10" ht="25.15" customHeight="1" x14ac:dyDescent="0.2">
      <c r="A1213" s="485" t="s">
        <v>10043</v>
      </c>
      <c r="B1213" s="485" t="s">
        <v>8346</v>
      </c>
      <c r="C1213" s="486" t="s">
        <v>8317</v>
      </c>
      <c r="D1213" s="140">
        <v>7087</v>
      </c>
      <c r="E1213" s="140">
        <v>21250</v>
      </c>
      <c r="F1213" s="485" t="s">
        <v>9900</v>
      </c>
      <c r="G1213" s="407" t="s">
        <v>9595</v>
      </c>
      <c r="H1213" s="489">
        <v>44518</v>
      </c>
      <c r="I1213" s="489"/>
      <c r="J1213" s="485"/>
    </row>
    <row r="1214" spans="1:10" ht="25.15" customHeight="1" x14ac:dyDescent="0.2">
      <c r="A1214" s="485" t="s">
        <v>10044</v>
      </c>
      <c r="B1214" s="485" t="s">
        <v>8346</v>
      </c>
      <c r="C1214" s="486" t="s">
        <v>8317</v>
      </c>
      <c r="D1214" s="140">
        <v>6591</v>
      </c>
      <c r="E1214" s="140">
        <v>35100</v>
      </c>
      <c r="F1214" s="485" t="s">
        <v>9936</v>
      </c>
      <c r="G1214" s="407" t="s">
        <v>9595</v>
      </c>
      <c r="H1214" s="489">
        <v>44504</v>
      </c>
      <c r="I1214" s="489"/>
      <c r="J1214" s="485"/>
    </row>
    <row r="1215" spans="1:10" ht="25.15" customHeight="1" x14ac:dyDescent="0.2">
      <c r="A1215" s="485" t="s">
        <v>10025</v>
      </c>
      <c r="B1215" s="485" t="s">
        <v>8346</v>
      </c>
      <c r="C1215" s="486" t="s">
        <v>8317</v>
      </c>
      <c r="D1215" s="140">
        <v>7516</v>
      </c>
      <c r="E1215" s="140">
        <v>22745</v>
      </c>
      <c r="F1215" s="485" t="s">
        <v>10045</v>
      </c>
      <c r="G1215" s="407" t="s">
        <v>9595</v>
      </c>
      <c r="H1215" s="489">
        <v>44525</v>
      </c>
      <c r="I1215" s="489"/>
      <c r="J1215" s="485"/>
    </row>
    <row r="1216" spans="1:10" ht="25.15" customHeight="1" x14ac:dyDescent="0.2">
      <c r="A1216" s="485" t="s">
        <v>10046</v>
      </c>
      <c r="B1216" s="485" t="s">
        <v>8346</v>
      </c>
      <c r="C1216" s="486" t="s">
        <v>8317</v>
      </c>
      <c r="D1216" s="140">
        <v>7594</v>
      </c>
      <c r="E1216" s="140">
        <v>29850</v>
      </c>
      <c r="F1216" s="485" t="s">
        <v>10047</v>
      </c>
      <c r="G1216" s="407" t="s">
        <v>9614</v>
      </c>
      <c r="H1216" s="489">
        <v>44526</v>
      </c>
      <c r="I1216" s="489"/>
      <c r="J1216" s="485"/>
    </row>
    <row r="1217" spans="1:10" ht="25.15" customHeight="1" x14ac:dyDescent="0.2">
      <c r="A1217" s="485" t="s">
        <v>10048</v>
      </c>
      <c r="B1217" s="485" t="s">
        <v>8346</v>
      </c>
      <c r="C1217" s="486" t="s">
        <v>8317</v>
      </c>
      <c r="D1217" s="140">
        <v>7427</v>
      </c>
      <c r="E1217" s="140">
        <v>18180</v>
      </c>
      <c r="F1217" s="485" t="s">
        <v>10049</v>
      </c>
      <c r="G1217" s="407" t="s">
        <v>9595</v>
      </c>
      <c r="H1217" s="489">
        <v>44524</v>
      </c>
      <c r="I1217" s="489"/>
      <c r="J1217" s="485"/>
    </row>
    <row r="1218" spans="1:10" ht="25.15" customHeight="1" x14ac:dyDescent="0.2">
      <c r="A1218" s="485" t="s">
        <v>9910</v>
      </c>
      <c r="B1218" s="485" t="s">
        <v>8346</v>
      </c>
      <c r="C1218" s="486" t="s">
        <v>8317</v>
      </c>
      <c r="D1218" s="140">
        <v>7113</v>
      </c>
      <c r="E1218" s="140">
        <v>27281.47</v>
      </c>
      <c r="F1218" s="485" t="s">
        <v>9612</v>
      </c>
      <c r="G1218" s="407" t="s">
        <v>9595</v>
      </c>
      <c r="H1218" s="489">
        <v>44518</v>
      </c>
      <c r="I1218" s="489"/>
      <c r="J1218" s="485"/>
    </row>
    <row r="1219" spans="1:10" ht="25.15" customHeight="1" x14ac:dyDescent="0.2">
      <c r="A1219" s="485" t="s">
        <v>10050</v>
      </c>
      <c r="B1219" s="485" t="s">
        <v>8346</v>
      </c>
      <c r="C1219" s="486" t="s">
        <v>8317</v>
      </c>
      <c r="D1219" s="140">
        <v>7601</v>
      </c>
      <c r="E1219" s="140">
        <v>25551</v>
      </c>
      <c r="F1219" s="485" t="s">
        <v>10051</v>
      </c>
      <c r="G1219" s="407" t="s">
        <v>9595</v>
      </c>
      <c r="H1219" s="489">
        <v>44526</v>
      </c>
      <c r="I1219" s="489"/>
      <c r="J1219" s="485"/>
    </row>
    <row r="1220" spans="1:10" ht="25.15" customHeight="1" x14ac:dyDescent="0.2">
      <c r="A1220" s="485" t="s">
        <v>10052</v>
      </c>
      <c r="B1220" s="485" t="s">
        <v>8346</v>
      </c>
      <c r="C1220" s="486" t="s">
        <v>8317</v>
      </c>
      <c r="D1220" s="140">
        <v>6583</v>
      </c>
      <c r="E1220" s="140">
        <v>20630</v>
      </c>
      <c r="F1220" s="485" t="s">
        <v>9856</v>
      </c>
      <c r="G1220" s="407" t="s">
        <v>9595</v>
      </c>
      <c r="H1220" s="489">
        <v>44503</v>
      </c>
      <c r="I1220" s="489"/>
      <c r="J1220" s="485"/>
    </row>
    <row r="1221" spans="1:10" ht="25.15" customHeight="1" x14ac:dyDescent="0.2">
      <c r="A1221" s="485" t="s">
        <v>10053</v>
      </c>
      <c r="B1221" s="485" t="s">
        <v>8346</v>
      </c>
      <c r="C1221" s="486" t="s">
        <v>8317</v>
      </c>
      <c r="D1221" s="140">
        <v>6870</v>
      </c>
      <c r="E1221" s="140">
        <v>32986.5</v>
      </c>
      <c r="F1221" s="485" t="s">
        <v>10054</v>
      </c>
      <c r="G1221" s="407" t="s">
        <v>9595</v>
      </c>
      <c r="H1221" s="489">
        <v>44513</v>
      </c>
      <c r="I1221" s="489"/>
      <c r="J1221" s="485"/>
    </row>
    <row r="1222" spans="1:10" ht="25.15" customHeight="1" x14ac:dyDescent="0.2">
      <c r="A1222" s="485" t="s">
        <v>10055</v>
      </c>
      <c r="B1222" s="485" t="s">
        <v>8346</v>
      </c>
      <c r="C1222" s="486" t="s">
        <v>8317</v>
      </c>
      <c r="D1222" s="140">
        <v>7258</v>
      </c>
      <c r="E1222" s="140">
        <v>26068</v>
      </c>
      <c r="F1222" s="485" t="s">
        <v>9786</v>
      </c>
      <c r="G1222" s="407" t="s">
        <v>9595</v>
      </c>
      <c r="H1222" s="489">
        <v>44522</v>
      </c>
      <c r="I1222" s="489"/>
      <c r="J1222" s="485"/>
    </row>
    <row r="1223" spans="1:10" ht="25.15" customHeight="1" x14ac:dyDescent="0.2">
      <c r="A1223" s="485" t="s">
        <v>10056</v>
      </c>
      <c r="B1223" s="485" t="s">
        <v>8346</v>
      </c>
      <c r="C1223" s="486" t="s">
        <v>8317</v>
      </c>
      <c r="D1223" s="140">
        <v>7197</v>
      </c>
      <c r="E1223" s="140">
        <v>24720</v>
      </c>
      <c r="F1223" s="485" t="s">
        <v>10057</v>
      </c>
      <c r="G1223" s="407" t="s">
        <v>9595</v>
      </c>
      <c r="H1223" s="489">
        <v>44520</v>
      </c>
      <c r="I1223" s="489"/>
      <c r="J1223" s="485"/>
    </row>
    <row r="1224" spans="1:10" ht="25.15" customHeight="1" x14ac:dyDescent="0.2">
      <c r="A1224" s="485" t="s">
        <v>10058</v>
      </c>
      <c r="B1224" s="485" t="s">
        <v>8346</v>
      </c>
      <c r="C1224" s="486" t="s">
        <v>8317</v>
      </c>
      <c r="D1224" s="140">
        <v>7004</v>
      </c>
      <c r="E1224" s="140">
        <v>21950</v>
      </c>
      <c r="F1224" s="485" t="s">
        <v>10059</v>
      </c>
      <c r="G1224" s="407" t="s">
        <v>9595</v>
      </c>
      <c r="H1224" s="489">
        <v>44516</v>
      </c>
      <c r="I1224" s="489"/>
      <c r="J1224" s="485"/>
    </row>
    <row r="1225" spans="1:10" ht="25.15" customHeight="1" x14ac:dyDescent="0.2">
      <c r="A1225" s="485" t="s">
        <v>10060</v>
      </c>
      <c r="B1225" s="485" t="s">
        <v>8346</v>
      </c>
      <c r="C1225" s="486" t="s">
        <v>8317</v>
      </c>
      <c r="D1225" s="140">
        <v>7291</v>
      </c>
      <c r="E1225" s="140">
        <v>19845</v>
      </c>
      <c r="F1225" s="485" t="s">
        <v>9858</v>
      </c>
      <c r="G1225" s="407" t="s">
        <v>9595</v>
      </c>
      <c r="H1225" s="489">
        <v>44523</v>
      </c>
      <c r="I1225" s="489"/>
      <c r="J1225" s="485"/>
    </row>
    <row r="1226" spans="1:10" ht="25.15" customHeight="1" x14ac:dyDescent="0.2">
      <c r="A1226" s="485" t="s">
        <v>10061</v>
      </c>
      <c r="B1226" s="485" t="s">
        <v>8346</v>
      </c>
      <c r="C1226" s="486" t="s">
        <v>8317</v>
      </c>
      <c r="D1226" s="140">
        <v>6586</v>
      </c>
      <c r="E1226" s="140">
        <v>21304</v>
      </c>
      <c r="F1226" s="485" t="s">
        <v>9858</v>
      </c>
      <c r="G1226" s="407" t="s">
        <v>9614</v>
      </c>
      <c r="H1226" s="489">
        <v>44503</v>
      </c>
      <c r="I1226" s="489"/>
      <c r="J1226" s="485"/>
    </row>
    <row r="1227" spans="1:10" ht="25.15" customHeight="1" x14ac:dyDescent="0.2">
      <c r="A1227" s="485" t="s">
        <v>9872</v>
      </c>
      <c r="B1227" s="485" t="s">
        <v>8346</v>
      </c>
      <c r="C1227" s="486" t="s">
        <v>8317</v>
      </c>
      <c r="D1227" s="140">
        <v>7270</v>
      </c>
      <c r="E1227" s="140">
        <v>24516.799999999999</v>
      </c>
      <c r="F1227" s="485" t="s">
        <v>9858</v>
      </c>
      <c r="G1227" s="407" t="s">
        <v>9595</v>
      </c>
      <c r="H1227" s="489">
        <v>44522</v>
      </c>
      <c r="I1227" s="489"/>
      <c r="J1227" s="485"/>
    </row>
    <row r="1228" spans="1:10" ht="25.15" customHeight="1" x14ac:dyDescent="0.2">
      <c r="A1228" s="485" t="s">
        <v>10062</v>
      </c>
      <c r="B1228" s="485" t="s">
        <v>8346</v>
      </c>
      <c r="C1228" s="486" t="s">
        <v>8317</v>
      </c>
      <c r="D1228" s="140">
        <v>7296</v>
      </c>
      <c r="E1228" s="140">
        <v>20800</v>
      </c>
      <c r="F1228" s="485" t="s">
        <v>9909</v>
      </c>
      <c r="G1228" s="407" t="s">
        <v>9595</v>
      </c>
      <c r="H1228" s="489">
        <v>44523</v>
      </c>
      <c r="I1228" s="489"/>
      <c r="J1228" s="485"/>
    </row>
    <row r="1229" spans="1:10" ht="25.15" customHeight="1" x14ac:dyDescent="0.2">
      <c r="A1229" s="485" t="s">
        <v>10050</v>
      </c>
      <c r="B1229" s="485" t="s">
        <v>8346</v>
      </c>
      <c r="C1229" s="486" t="s">
        <v>8317</v>
      </c>
      <c r="D1229" s="140">
        <v>7694</v>
      </c>
      <c r="E1229" s="140">
        <v>25999.919999999998</v>
      </c>
      <c r="F1229" s="485" t="s">
        <v>9713</v>
      </c>
      <c r="G1229" s="407" t="s">
        <v>9595</v>
      </c>
      <c r="H1229" s="489">
        <v>44530</v>
      </c>
      <c r="I1229" s="489"/>
      <c r="J1229" s="485"/>
    </row>
    <row r="1230" spans="1:10" ht="25.15" customHeight="1" x14ac:dyDescent="0.2">
      <c r="A1230" s="485" t="s">
        <v>10063</v>
      </c>
      <c r="B1230" s="485" t="s">
        <v>8346</v>
      </c>
      <c r="C1230" s="486" t="s">
        <v>8317</v>
      </c>
      <c r="D1230" s="140">
        <v>6818</v>
      </c>
      <c r="E1230" s="140">
        <v>24999.200000000001</v>
      </c>
      <c r="F1230" s="485" t="s">
        <v>10064</v>
      </c>
      <c r="G1230" s="407" t="s">
        <v>9595</v>
      </c>
      <c r="H1230" s="489">
        <v>44511</v>
      </c>
      <c r="I1230" s="489"/>
      <c r="J1230" s="485"/>
    </row>
    <row r="1231" spans="1:10" ht="25.15" customHeight="1" x14ac:dyDescent="0.2">
      <c r="A1231" s="485" t="s">
        <v>10065</v>
      </c>
      <c r="B1231" s="485" t="s">
        <v>8346</v>
      </c>
      <c r="C1231" s="486" t="s">
        <v>8317</v>
      </c>
      <c r="D1231" s="140">
        <v>7439</v>
      </c>
      <c r="E1231" s="140">
        <v>25800</v>
      </c>
      <c r="F1231" s="485" t="s">
        <v>10066</v>
      </c>
      <c r="G1231" s="407" t="s">
        <v>9614</v>
      </c>
      <c r="H1231" s="489">
        <v>44524</v>
      </c>
      <c r="I1231" s="489"/>
      <c r="J1231" s="485"/>
    </row>
    <row r="1232" spans="1:10" ht="25.15" customHeight="1" x14ac:dyDescent="0.2">
      <c r="A1232" s="485" t="s">
        <v>10067</v>
      </c>
      <c r="B1232" s="485" t="s">
        <v>8346</v>
      </c>
      <c r="C1232" s="486" t="s">
        <v>8317</v>
      </c>
      <c r="D1232" s="140">
        <v>7300</v>
      </c>
      <c r="E1232" s="140">
        <v>32072</v>
      </c>
      <c r="F1232" s="485" t="s">
        <v>9793</v>
      </c>
      <c r="G1232" s="407" t="s">
        <v>9595</v>
      </c>
      <c r="H1232" s="489">
        <v>44523</v>
      </c>
      <c r="I1232" s="489"/>
      <c r="J1232" s="485"/>
    </row>
    <row r="1233" spans="1:10" ht="25.15" customHeight="1" x14ac:dyDescent="0.2">
      <c r="A1233" s="485" t="s">
        <v>10068</v>
      </c>
      <c r="B1233" s="485" t="s">
        <v>8346</v>
      </c>
      <c r="C1233" s="486" t="s">
        <v>8317</v>
      </c>
      <c r="D1233" s="140">
        <v>8804</v>
      </c>
      <c r="E1233" s="140">
        <v>30702</v>
      </c>
      <c r="F1233" s="485" t="s">
        <v>9995</v>
      </c>
      <c r="G1233" s="407" t="s">
        <v>9595</v>
      </c>
      <c r="H1233" s="489">
        <v>44558</v>
      </c>
      <c r="I1233" s="489"/>
      <c r="J1233" s="485"/>
    </row>
    <row r="1234" spans="1:10" ht="25.15" customHeight="1" x14ac:dyDescent="0.2">
      <c r="A1234" s="485" t="s">
        <v>10069</v>
      </c>
      <c r="B1234" s="485" t="s">
        <v>8346</v>
      </c>
      <c r="C1234" s="486" t="s">
        <v>8317</v>
      </c>
      <c r="D1234" s="140">
        <v>7733</v>
      </c>
      <c r="E1234" s="140">
        <v>29885</v>
      </c>
      <c r="F1234" s="485" t="s">
        <v>9620</v>
      </c>
      <c r="G1234" s="407" t="s">
        <v>9595</v>
      </c>
      <c r="H1234" s="489">
        <v>44531</v>
      </c>
      <c r="I1234" s="489"/>
      <c r="J1234" s="485"/>
    </row>
    <row r="1235" spans="1:10" ht="25.15" customHeight="1" x14ac:dyDescent="0.2">
      <c r="A1235" s="485" t="s">
        <v>10069</v>
      </c>
      <c r="B1235" s="485" t="s">
        <v>8346</v>
      </c>
      <c r="C1235" s="486" t="s">
        <v>8317</v>
      </c>
      <c r="D1235" s="140">
        <v>7756</v>
      </c>
      <c r="E1235" s="140">
        <v>30749</v>
      </c>
      <c r="F1235" s="485" t="s">
        <v>9620</v>
      </c>
      <c r="G1235" s="407" t="s">
        <v>9595</v>
      </c>
      <c r="H1235" s="489">
        <v>44531</v>
      </c>
      <c r="I1235" s="489"/>
      <c r="J1235" s="485"/>
    </row>
    <row r="1236" spans="1:10" ht="25.15" customHeight="1" x14ac:dyDescent="0.2">
      <c r="A1236" s="485" t="s">
        <v>10070</v>
      </c>
      <c r="B1236" s="485" t="s">
        <v>8346</v>
      </c>
      <c r="C1236" s="486" t="s">
        <v>8317</v>
      </c>
      <c r="D1236" s="140">
        <v>8818</v>
      </c>
      <c r="E1236" s="140">
        <v>23224</v>
      </c>
      <c r="F1236" s="485" t="s">
        <v>9862</v>
      </c>
      <c r="G1236" s="407" t="s">
        <v>9595</v>
      </c>
      <c r="H1236" s="489">
        <v>44558</v>
      </c>
      <c r="I1236" s="489"/>
      <c r="J1236" s="485"/>
    </row>
    <row r="1237" spans="1:10" ht="25.15" customHeight="1" x14ac:dyDescent="0.2">
      <c r="A1237" s="485" t="s">
        <v>9946</v>
      </c>
      <c r="B1237" s="485" t="s">
        <v>8346</v>
      </c>
      <c r="C1237" s="486" t="s">
        <v>8317</v>
      </c>
      <c r="D1237" s="140">
        <v>7739</v>
      </c>
      <c r="E1237" s="140">
        <v>23260</v>
      </c>
      <c r="F1237" s="485" t="s">
        <v>9947</v>
      </c>
      <c r="G1237" s="407" t="s">
        <v>9595</v>
      </c>
      <c r="H1237" s="489">
        <v>44531</v>
      </c>
      <c r="I1237" s="489"/>
      <c r="J1237" s="485"/>
    </row>
    <row r="1238" spans="1:10" ht="25.15" customHeight="1" x14ac:dyDescent="0.2">
      <c r="A1238" s="485" t="s">
        <v>10071</v>
      </c>
      <c r="B1238" s="485" t="s">
        <v>8346</v>
      </c>
      <c r="C1238" s="486" t="s">
        <v>8317</v>
      </c>
      <c r="D1238" s="140">
        <v>8026</v>
      </c>
      <c r="E1238" s="140">
        <v>32000</v>
      </c>
      <c r="F1238" s="485" t="s">
        <v>10072</v>
      </c>
      <c r="G1238" s="407" t="s">
        <v>9595</v>
      </c>
      <c r="H1238" s="489">
        <v>44539</v>
      </c>
      <c r="I1238" s="489"/>
      <c r="J1238" s="485"/>
    </row>
    <row r="1239" spans="1:10" ht="25.15" customHeight="1" x14ac:dyDescent="0.2">
      <c r="A1239" s="485" t="s">
        <v>10073</v>
      </c>
      <c r="B1239" s="485" t="s">
        <v>8346</v>
      </c>
      <c r="C1239" s="486" t="s">
        <v>8317</v>
      </c>
      <c r="D1239" s="140">
        <v>8578</v>
      </c>
      <c r="E1239" s="140">
        <v>27200</v>
      </c>
      <c r="F1239" s="485" t="s">
        <v>10074</v>
      </c>
      <c r="G1239" s="407" t="s">
        <v>9595</v>
      </c>
      <c r="H1239" s="489">
        <v>44553</v>
      </c>
      <c r="I1239" s="489"/>
      <c r="J1239" s="485"/>
    </row>
    <row r="1240" spans="1:10" ht="25.15" customHeight="1" x14ac:dyDescent="0.2">
      <c r="A1240" s="485" t="s">
        <v>10075</v>
      </c>
      <c r="B1240" s="485" t="s">
        <v>8346</v>
      </c>
      <c r="C1240" s="486" t="s">
        <v>8317</v>
      </c>
      <c r="D1240" s="140">
        <v>7971</v>
      </c>
      <c r="E1240" s="140">
        <v>19934.2</v>
      </c>
      <c r="F1240" s="485" t="s">
        <v>10076</v>
      </c>
      <c r="G1240" s="407" t="s">
        <v>9595</v>
      </c>
      <c r="H1240" s="489">
        <v>44537</v>
      </c>
      <c r="I1240" s="489"/>
      <c r="J1240" s="485"/>
    </row>
    <row r="1241" spans="1:10" ht="25.15" customHeight="1" x14ac:dyDescent="0.2">
      <c r="A1241" s="485" t="s">
        <v>9801</v>
      </c>
      <c r="B1241" s="485" t="s">
        <v>8346</v>
      </c>
      <c r="C1241" s="486" t="s">
        <v>8317</v>
      </c>
      <c r="D1241" s="140">
        <v>8497</v>
      </c>
      <c r="E1241" s="140">
        <v>22855</v>
      </c>
      <c r="F1241" s="485" t="s">
        <v>9689</v>
      </c>
      <c r="G1241" s="407" t="s">
        <v>9595</v>
      </c>
      <c r="H1241" s="489">
        <v>44552</v>
      </c>
      <c r="I1241" s="489"/>
      <c r="J1241" s="485"/>
    </row>
    <row r="1242" spans="1:10" ht="25.15" customHeight="1" x14ac:dyDescent="0.2">
      <c r="A1242" s="485" t="s">
        <v>10077</v>
      </c>
      <c r="B1242" s="485" t="s">
        <v>8346</v>
      </c>
      <c r="C1242" s="486" t="s">
        <v>8317</v>
      </c>
      <c r="D1242" s="140">
        <v>8402</v>
      </c>
      <c r="E1242" s="140">
        <v>34960</v>
      </c>
      <c r="F1242" s="485" t="s">
        <v>10078</v>
      </c>
      <c r="G1242" s="407" t="s">
        <v>9595</v>
      </c>
      <c r="H1242" s="489">
        <v>44550</v>
      </c>
      <c r="I1242" s="489"/>
      <c r="J1242" s="485"/>
    </row>
    <row r="1243" spans="1:10" ht="25.15" customHeight="1" x14ac:dyDescent="0.2">
      <c r="A1243" s="485" t="s">
        <v>10079</v>
      </c>
      <c r="B1243" s="485" t="s">
        <v>8346</v>
      </c>
      <c r="C1243" s="486" t="s">
        <v>8317</v>
      </c>
      <c r="D1243" s="140">
        <v>7920</v>
      </c>
      <c r="E1243" s="140">
        <v>18440</v>
      </c>
      <c r="F1243" s="485" t="s">
        <v>10078</v>
      </c>
      <c r="G1243" s="407" t="s">
        <v>9595</v>
      </c>
      <c r="H1243" s="489">
        <v>44536</v>
      </c>
      <c r="I1243" s="489"/>
      <c r="J1243" s="485"/>
    </row>
    <row r="1244" spans="1:10" ht="25.15" customHeight="1" x14ac:dyDescent="0.2">
      <c r="A1244" s="485" t="s">
        <v>10080</v>
      </c>
      <c r="B1244" s="485" t="s">
        <v>8346</v>
      </c>
      <c r="C1244" s="486" t="s">
        <v>8317</v>
      </c>
      <c r="D1244" s="140">
        <v>8697</v>
      </c>
      <c r="E1244" s="140">
        <v>19877</v>
      </c>
      <c r="F1244" s="485" t="s">
        <v>10081</v>
      </c>
      <c r="G1244" s="407" t="s">
        <v>9595</v>
      </c>
      <c r="H1244" s="489">
        <v>44557</v>
      </c>
      <c r="I1244" s="489"/>
      <c r="J1244" s="485"/>
    </row>
    <row r="1245" spans="1:10" ht="25.15" customHeight="1" x14ac:dyDescent="0.2">
      <c r="A1245" s="485" t="s">
        <v>10082</v>
      </c>
      <c r="B1245" s="485" t="s">
        <v>8346</v>
      </c>
      <c r="C1245" s="486" t="s">
        <v>8317</v>
      </c>
      <c r="D1245" s="140">
        <v>7801</v>
      </c>
      <c r="E1245" s="140">
        <v>29960</v>
      </c>
      <c r="F1245" s="485" t="s">
        <v>9723</v>
      </c>
      <c r="G1245" s="407" t="s">
        <v>9595</v>
      </c>
      <c r="H1245" s="489">
        <v>44532</v>
      </c>
      <c r="I1245" s="489"/>
      <c r="J1245" s="485"/>
    </row>
    <row r="1246" spans="1:10" ht="25.15" customHeight="1" x14ac:dyDescent="0.2">
      <c r="A1246" s="485" t="s">
        <v>10083</v>
      </c>
      <c r="B1246" s="485" t="s">
        <v>8346</v>
      </c>
      <c r="C1246" s="486" t="s">
        <v>8317</v>
      </c>
      <c r="D1246" s="140">
        <v>8458</v>
      </c>
      <c r="E1246" s="140">
        <v>34765.5</v>
      </c>
      <c r="F1246" s="485" t="s">
        <v>9723</v>
      </c>
      <c r="G1246" s="407" t="s">
        <v>9595</v>
      </c>
      <c r="H1246" s="489">
        <v>44551</v>
      </c>
      <c r="I1246" s="489"/>
      <c r="J1246" s="485"/>
    </row>
    <row r="1247" spans="1:10" ht="25.15" customHeight="1" x14ac:dyDescent="0.2">
      <c r="A1247" s="485" t="s">
        <v>10006</v>
      </c>
      <c r="B1247" s="485" t="s">
        <v>8346</v>
      </c>
      <c r="C1247" s="486" t="s">
        <v>8317</v>
      </c>
      <c r="D1247" s="140">
        <v>7961</v>
      </c>
      <c r="E1247" s="140">
        <v>27680</v>
      </c>
      <c r="F1247" s="485" t="s">
        <v>9723</v>
      </c>
      <c r="G1247" s="407" t="s">
        <v>9614</v>
      </c>
      <c r="H1247" s="489">
        <v>44537</v>
      </c>
      <c r="I1247" s="489"/>
      <c r="J1247" s="485"/>
    </row>
    <row r="1248" spans="1:10" ht="25.15" customHeight="1" x14ac:dyDescent="0.2">
      <c r="A1248" s="485" t="s">
        <v>10006</v>
      </c>
      <c r="B1248" s="485" t="s">
        <v>8346</v>
      </c>
      <c r="C1248" s="486" t="s">
        <v>8317</v>
      </c>
      <c r="D1248" s="140">
        <v>8128</v>
      </c>
      <c r="E1248" s="140">
        <v>27598</v>
      </c>
      <c r="F1248" s="485" t="s">
        <v>9723</v>
      </c>
      <c r="G1248" s="407" t="s">
        <v>9595</v>
      </c>
      <c r="H1248" s="489">
        <v>44543</v>
      </c>
      <c r="I1248" s="489"/>
      <c r="J1248" s="485"/>
    </row>
    <row r="1249" spans="1:10" ht="25.15" customHeight="1" x14ac:dyDescent="0.2">
      <c r="A1249" s="485" t="s">
        <v>10084</v>
      </c>
      <c r="B1249" s="485" t="s">
        <v>8346</v>
      </c>
      <c r="C1249" s="486" t="s">
        <v>8317</v>
      </c>
      <c r="D1249" s="140">
        <v>8066</v>
      </c>
      <c r="E1249" s="140">
        <v>19738</v>
      </c>
      <c r="F1249" s="485" t="s">
        <v>10004</v>
      </c>
      <c r="G1249" s="407" t="s">
        <v>9595</v>
      </c>
      <c r="H1249" s="489">
        <v>44540</v>
      </c>
      <c r="I1249" s="489"/>
      <c r="J1249" s="485"/>
    </row>
    <row r="1250" spans="1:10" ht="25.15" customHeight="1" x14ac:dyDescent="0.2">
      <c r="A1250" s="485" t="s">
        <v>9847</v>
      </c>
      <c r="B1250" s="485" t="s">
        <v>8346</v>
      </c>
      <c r="C1250" s="486" t="s">
        <v>8317</v>
      </c>
      <c r="D1250" s="140">
        <v>7989</v>
      </c>
      <c r="E1250" s="140">
        <v>28300</v>
      </c>
      <c r="F1250" s="485" t="s">
        <v>10004</v>
      </c>
      <c r="G1250" s="407" t="s">
        <v>9595</v>
      </c>
      <c r="H1250" s="489">
        <v>44539</v>
      </c>
      <c r="I1250" s="489"/>
      <c r="J1250" s="485"/>
    </row>
    <row r="1251" spans="1:10" ht="25.15" customHeight="1" x14ac:dyDescent="0.2">
      <c r="A1251" s="485" t="s">
        <v>10085</v>
      </c>
      <c r="B1251" s="485" t="s">
        <v>8346</v>
      </c>
      <c r="C1251" s="486" t="s">
        <v>8317</v>
      </c>
      <c r="D1251" s="140">
        <v>8632</v>
      </c>
      <c r="E1251" s="140">
        <v>21520</v>
      </c>
      <c r="F1251" s="485" t="s">
        <v>9809</v>
      </c>
      <c r="G1251" s="407" t="s">
        <v>9595</v>
      </c>
      <c r="H1251" s="489">
        <v>44554</v>
      </c>
      <c r="I1251" s="489"/>
      <c r="J1251" s="485"/>
    </row>
    <row r="1252" spans="1:10" ht="25.15" customHeight="1" x14ac:dyDescent="0.2">
      <c r="A1252" s="485" t="s">
        <v>10069</v>
      </c>
      <c r="B1252" s="485" t="s">
        <v>8346</v>
      </c>
      <c r="C1252" s="486" t="s">
        <v>8317</v>
      </c>
      <c r="D1252" s="140">
        <v>7811</v>
      </c>
      <c r="E1252" s="140">
        <v>29000</v>
      </c>
      <c r="F1252" s="485" t="s">
        <v>9809</v>
      </c>
      <c r="G1252" s="407" t="s">
        <v>9595</v>
      </c>
      <c r="H1252" s="489">
        <v>44532</v>
      </c>
      <c r="I1252" s="489"/>
      <c r="J1252" s="485"/>
    </row>
    <row r="1253" spans="1:10" ht="25.15" customHeight="1" x14ac:dyDescent="0.2">
      <c r="A1253" s="485" t="s">
        <v>10086</v>
      </c>
      <c r="B1253" s="485" t="s">
        <v>8346</v>
      </c>
      <c r="C1253" s="486" t="s">
        <v>8317</v>
      </c>
      <c r="D1253" s="140">
        <v>8276</v>
      </c>
      <c r="E1253" s="140">
        <v>35100</v>
      </c>
      <c r="F1253" s="485" t="s">
        <v>10087</v>
      </c>
      <c r="G1253" s="407" t="s">
        <v>9614</v>
      </c>
      <c r="H1253" s="489">
        <v>44546</v>
      </c>
      <c r="I1253" s="489"/>
      <c r="J1253" s="485"/>
    </row>
    <row r="1254" spans="1:10" ht="25.15" customHeight="1" x14ac:dyDescent="0.2">
      <c r="A1254" s="485" t="s">
        <v>10088</v>
      </c>
      <c r="B1254" s="485" t="s">
        <v>8346</v>
      </c>
      <c r="C1254" s="486" t="s">
        <v>8317</v>
      </c>
      <c r="D1254" s="140">
        <v>8461</v>
      </c>
      <c r="E1254" s="140">
        <v>22190</v>
      </c>
      <c r="F1254" s="485" t="s">
        <v>10089</v>
      </c>
      <c r="G1254" s="407" t="s">
        <v>9595</v>
      </c>
      <c r="H1254" s="489">
        <v>44551</v>
      </c>
      <c r="I1254" s="489"/>
      <c r="J1254" s="485"/>
    </row>
    <row r="1255" spans="1:10" ht="25.15" customHeight="1" x14ac:dyDescent="0.2">
      <c r="A1255" s="485" t="s">
        <v>10090</v>
      </c>
      <c r="B1255" s="485" t="s">
        <v>8346</v>
      </c>
      <c r="C1255" s="486" t="s">
        <v>8317</v>
      </c>
      <c r="D1255" s="140">
        <v>8229</v>
      </c>
      <c r="E1255" s="140">
        <v>35093</v>
      </c>
      <c r="F1255" s="485" t="s">
        <v>10091</v>
      </c>
      <c r="G1255" s="407" t="s">
        <v>9595</v>
      </c>
      <c r="H1255" s="489">
        <v>44545</v>
      </c>
      <c r="I1255" s="489"/>
      <c r="J1255" s="485"/>
    </row>
    <row r="1256" spans="1:10" ht="25.15" customHeight="1" x14ac:dyDescent="0.2">
      <c r="A1256" s="485" t="s">
        <v>10092</v>
      </c>
      <c r="B1256" s="485" t="s">
        <v>8346</v>
      </c>
      <c r="C1256" s="486" t="s">
        <v>8317</v>
      </c>
      <c r="D1256" s="140">
        <v>7746</v>
      </c>
      <c r="E1256" s="140">
        <v>35073</v>
      </c>
      <c r="F1256" s="485" t="s">
        <v>9633</v>
      </c>
      <c r="G1256" s="407" t="s">
        <v>9595</v>
      </c>
      <c r="H1256" s="489">
        <v>44531</v>
      </c>
      <c r="I1256" s="489"/>
      <c r="J1256" s="485"/>
    </row>
    <row r="1257" spans="1:10" ht="25.15" customHeight="1" x14ac:dyDescent="0.2">
      <c r="A1257" s="485" t="s">
        <v>10093</v>
      </c>
      <c r="B1257" s="485" t="s">
        <v>8346</v>
      </c>
      <c r="C1257" s="486" t="s">
        <v>8317</v>
      </c>
      <c r="D1257" s="140">
        <v>8634</v>
      </c>
      <c r="E1257" s="140">
        <v>34700</v>
      </c>
      <c r="F1257" s="485" t="s">
        <v>10094</v>
      </c>
      <c r="G1257" s="407" t="s">
        <v>9595</v>
      </c>
      <c r="H1257" s="489">
        <v>44554</v>
      </c>
      <c r="I1257" s="489"/>
      <c r="J1257" s="485"/>
    </row>
    <row r="1258" spans="1:10" ht="25.15" customHeight="1" x14ac:dyDescent="0.2">
      <c r="A1258" s="485" t="s">
        <v>10095</v>
      </c>
      <c r="B1258" s="485" t="s">
        <v>8346</v>
      </c>
      <c r="C1258" s="486" t="s">
        <v>8317</v>
      </c>
      <c r="D1258" s="140">
        <v>8638</v>
      </c>
      <c r="E1258" s="140">
        <v>34500</v>
      </c>
      <c r="F1258" s="485" t="s">
        <v>9729</v>
      </c>
      <c r="G1258" s="407" t="s">
        <v>9614</v>
      </c>
      <c r="H1258" s="489">
        <v>44554</v>
      </c>
      <c r="I1258" s="489"/>
      <c r="J1258" s="485"/>
    </row>
    <row r="1259" spans="1:10" ht="25.15" customHeight="1" x14ac:dyDescent="0.2">
      <c r="A1259" s="485" t="s">
        <v>10095</v>
      </c>
      <c r="B1259" s="485" t="s">
        <v>8346</v>
      </c>
      <c r="C1259" s="486" t="s">
        <v>8317</v>
      </c>
      <c r="D1259" s="140">
        <v>8897</v>
      </c>
      <c r="E1259" s="140">
        <v>34500</v>
      </c>
      <c r="F1259" s="485" t="s">
        <v>9729</v>
      </c>
      <c r="G1259" s="407" t="s">
        <v>9595</v>
      </c>
      <c r="H1259" s="489">
        <v>44559</v>
      </c>
      <c r="I1259" s="489"/>
      <c r="J1259" s="485"/>
    </row>
    <row r="1260" spans="1:10" ht="25.15" customHeight="1" x14ac:dyDescent="0.2">
      <c r="A1260" s="485" t="s">
        <v>9681</v>
      </c>
      <c r="B1260" s="485" t="s">
        <v>8346</v>
      </c>
      <c r="C1260" s="486" t="s">
        <v>8317</v>
      </c>
      <c r="D1260" s="140">
        <v>8009</v>
      </c>
      <c r="E1260" s="140">
        <v>30350</v>
      </c>
      <c r="F1260" s="485" t="s">
        <v>10096</v>
      </c>
      <c r="G1260" s="407" t="s">
        <v>9595</v>
      </c>
      <c r="H1260" s="489">
        <v>44539</v>
      </c>
      <c r="I1260" s="489"/>
      <c r="J1260" s="485"/>
    </row>
    <row r="1261" spans="1:10" ht="25.15" customHeight="1" x14ac:dyDescent="0.2">
      <c r="A1261" s="485" t="s">
        <v>10097</v>
      </c>
      <c r="B1261" s="485" t="s">
        <v>8346</v>
      </c>
      <c r="C1261" s="486" t="s">
        <v>8317</v>
      </c>
      <c r="D1261" s="140">
        <v>8630</v>
      </c>
      <c r="E1261" s="140">
        <v>32450</v>
      </c>
      <c r="F1261" s="485" t="s">
        <v>10098</v>
      </c>
      <c r="G1261" s="407" t="s">
        <v>9595</v>
      </c>
      <c r="H1261" s="489">
        <v>44554</v>
      </c>
      <c r="I1261" s="489"/>
      <c r="J1261" s="485"/>
    </row>
    <row r="1262" spans="1:10" ht="25.15" customHeight="1" x14ac:dyDescent="0.2">
      <c r="A1262" s="485" t="s">
        <v>10099</v>
      </c>
      <c r="B1262" s="485" t="s">
        <v>8346</v>
      </c>
      <c r="C1262" s="486" t="s">
        <v>8317</v>
      </c>
      <c r="D1262" s="140">
        <v>8901</v>
      </c>
      <c r="E1262" s="140">
        <v>30800</v>
      </c>
      <c r="F1262" s="485" t="s">
        <v>10098</v>
      </c>
      <c r="G1262" s="407" t="s">
        <v>9595</v>
      </c>
      <c r="H1262" s="489">
        <v>44559</v>
      </c>
      <c r="I1262" s="489"/>
      <c r="J1262" s="485"/>
    </row>
    <row r="1263" spans="1:10" ht="25.15" customHeight="1" x14ac:dyDescent="0.2">
      <c r="A1263" s="485" t="s">
        <v>10100</v>
      </c>
      <c r="B1263" s="485" t="s">
        <v>8346</v>
      </c>
      <c r="C1263" s="486" t="s">
        <v>8317</v>
      </c>
      <c r="D1263" s="140">
        <v>8345</v>
      </c>
      <c r="E1263" s="140">
        <v>35100</v>
      </c>
      <c r="F1263" s="485" t="s">
        <v>10098</v>
      </c>
      <c r="G1263" s="407" t="s">
        <v>9595</v>
      </c>
      <c r="H1263" s="489">
        <v>44547</v>
      </c>
      <c r="I1263" s="489"/>
      <c r="J1263" s="485"/>
    </row>
    <row r="1264" spans="1:10" ht="25.15" customHeight="1" x14ac:dyDescent="0.2">
      <c r="A1264" s="485" t="s">
        <v>10101</v>
      </c>
      <c r="B1264" s="485" t="s">
        <v>8346</v>
      </c>
      <c r="C1264" s="486" t="s">
        <v>8317</v>
      </c>
      <c r="D1264" s="140">
        <v>7921</v>
      </c>
      <c r="E1264" s="140">
        <v>22942.6</v>
      </c>
      <c r="F1264" s="485" t="s">
        <v>10029</v>
      </c>
      <c r="G1264" s="407" t="s">
        <v>9595</v>
      </c>
      <c r="H1264" s="489">
        <v>44536</v>
      </c>
      <c r="I1264" s="489"/>
      <c r="J1264" s="485"/>
    </row>
    <row r="1265" spans="1:10" ht="25.15" customHeight="1" x14ac:dyDescent="0.2">
      <c r="A1265" s="485" t="s">
        <v>10102</v>
      </c>
      <c r="B1265" s="485" t="s">
        <v>8346</v>
      </c>
      <c r="C1265" s="486" t="s">
        <v>8317</v>
      </c>
      <c r="D1265" s="140">
        <v>9031</v>
      </c>
      <c r="E1265" s="140">
        <v>35141.599999999999</v>
      </c>
      <c r="F1265" s="485" t="s">
        <v>9601</v>
      </c>
      <c r="G1265" s="407" t="s">
        <v>9595</v>
      </c>
      <c r="H1265" s="489">
        <v>44560</v>
      </c>
      <c r="I1265" s="489"/>
      <c r="J1265" s="485"/>
    </row>
    <row r="1266" spans="1:10" ht="25.15" customHeight="1" x14ac:dyDescent="0.2">
      <c r="A1266" s="485" t="s">
        <v>10103</v>
      </c>
      <c r="B1266" s="485" t="s">
        <v>8346</v>
      </c>
      <c r="C1266" s="486" t="s">
        <v>8317</v>
      </c>
      <c r="D1266" s="140">
        <v>7902</v>
      </c>
      <c r="E1266" s="140">
        <v>20333</v>
      </c>
      <c r="F1266" s="485" t="s">
        <v>7914</v>
      </c>
      <c r="G1266" s="407" t="s">
        <v>9614</v>
      </c>
      <c r="H1266" s="489">
        <v>44533</v>
      </c>
      <c r="I1266" s="489"/>
      <c r="J1266" s="485"/>
    </row>
    <row r="1267" spans="1:10" ht="25.15" customHeight="1" x14ac:dyDescent="0.2">
      <c r="A1267" s="485" t="s">
        <v>10104</v>
      </c>
      <c r="B1267" s="485" t="s">
        <v>8346</v>
      </c>
      <c r="C1267" s="486" t="s">
        <v>8317</v>
      </c>
      <c r="D1267" s="140">
        <v>7888</v>
      </c>
      <c r="E1267" s="140">
        <v>26862.3</v>
      </c>
      <c r="F1267" s="485" t="s">
        <v>8366</v>
      </c>
      <c r="G1267" s="407" t="s">
        <v>9595</v>
      </c>
      <c r="H1267" s="489">
        <v>44533</v>
      </c>
      <c r="I1267" s="489"/>
      <c r="J1267" s="485"/>
    </row>
    <row r="1268" spans="1:10" ht="25.15" customHeight="1" x14ac:dyDescent="0.2">
      <c r="A1268" s="485" t="s">
        <v>10103</v>
      </c>
      <c r="B1268" s="485" t="s">
        <v>8346</v>
      </c>
      <c r="C1268" s="486" t="s">
        <v>8317</v>
      </c>
      <c r="D1268" s="140">
        <v>8691</v>
      </c>
      <c r="E1268" s="140">
        <v>23067.1</v>
      </c>
      <c r="F1268" s="485" t="s">
        <v>8366</v>
      </c>
      <c r="G1268" s="407" t="s">
        <v>9595</v>
      </c>
      <c r="H1268" s="489">
        <v>44557</v>
      </c>
      <c r="I1268" s="489"/>
      <c r="J1268" s="485"/>
    </row>
    <row r="1269" spans="1:10" ht="25.15" customHeight="1" x14ac:dyDescent="0.2">
      <c r="A1269" s="485" t="s">
        <v>10105</v>
      </c>
      <c r="B1269" s="485" t="s">
        <v>8346</v>
      </c>
      <c r="C1269" s="486" t="s">
        <v>8317</v>
      </c>
      <c r="D1269" s="140">
        <v>8730</v>
      </c>
      <c r="E1269" s="140">
        <v>22254.6</v>
      </c>
      <c r="F1269" s="485" t="s">
        <v>8366</v>
      </c>
      <c r="G1269" s="407" t="s">
        <v>9595</v>
      </c>
      <c r="H1269" s="489">
        <v>44557</v>
      </c>
      <c r="I1269" s="489"/>
      <c r="J1269" s="485"/>
    </row>
    <row r="1270" spans="1:10" ht="25.15" customHeight="1" x14ac:dyDescent="0.2">
      <c r="A1270" s="485" t="s">
        <v>10106</v>
      </c>
      <c r="B1270" s="485" t="s">
        <v>8346</v>
      </c>
      <c r="C1270" s="486" t="s">
        <v>8317</v>
      </c>
      <c r="D1270" s="140">
        <v>8726</v>
      </c>
      <c r="E1270" s="140">
        <v>23379.25</v>
      </c>
      <c r="F1270" s="485" t="s">
        <v>8366</v>
      </c>
      <c r="G1270" s="407" t="s">
        <v>9595</v>
      </c>
      <c r="H1270" s="489">
        <v>44557</v>
      </c>
      <c r="I1270" s="489"/>
      <c r="J1270" s="485"/>
    </row>
    <row r="1271" spans="1:10" ht="25.15" customHeight="1" x14ac:dyDescent="0.2">
      <c r="A1271" s="485" t="s">
        <v>10107</v>
      </c>
      <c r="B1271" s="485" t="s">
        <v>8346</v>
      </c>
      <c r="C1271" s="486" t="s">
        <v>8317</v>
      </c>
      <c r="D1271" s="140">
        <v>7954</v>
      </c>
      <c r="E1271" s="140">
        <v>18286</v>
      </c>
      <c r="F1271" s="485" t="s">
        <v>8366</v>
      </c>
      <c r="G1271" s="407" t="s">
        <v>9595</v>
      </c>
      <c r="H1271" s="489">
        <v>44537</v>
      </c>
      <c r="I1271" s="489"/>
      <c r="J1271" s="485"/>
    </row>
    <row r="1272" spans="1:10" ht="25.15" customHeight="1" x14ac:dyDescent="0.2">
      <c r="A1272" s="485" t="s">
        <v>10108</v>
      </c>
      <c r="B1272" s="485" t="s">
        <v>8346</v>
      </c>
      <c r="C1272" s="486" t="s">
        <v>8317</v>
      </c>
      <c r="D1272" s="140">
        <v>8516</v>
      </c>
      <c r="E1272" s="140">
        <v>28984.75</v>
      </c>
      <c r="F1272" s="485" t="s">
        <v>8366</v>
      </c>
      <c r="G1272" s="407" t="s">
        <v>9595</v>
      </c>
      <c r="H1272" s="489">
        <v>44552</v>
      </c>
      <c r="I1272" s="489"/>
      <c r="J1272" s="485"/>
    </row>
    <row r="1273" spans="1:10" ht="25.15" customHeight="1" x14ac:dyDescent="0.2">
      <c r="A1273" s="485" t="s">
        <v>10109</v>
      </c>
      <c r="B1273" s="485" t="s">
        <v>8346</v>
      </c>
      <c r="C1273" s="486" t="s">
        <v>8317</v>
      </c>
      <c r="D1273" s="140">
        <v>8063</v>
      </c>
      <c r="E1273" s="140">
        <v>30979.69</v>
      </c>
      <c r="F1273" s="485" t="s">
        <v>8366</v>
      </c>
      <c r="G1273" s="407" t="s">
        <v>9595</v>
      </c>
      <c r="H1273" s="489">
        <v>44540</v>
      </c>
      <c r="I1273" s="489"/>
      <c r="J1273" s="485"/>
    </row>
    <row r="1274" spans="1:10" ht="25.15" customHeight="1" x14ac:dyDescent="0.2">
      <c r="A1274" s="485" t="s">
        <v>10110</v>
      </c>
      <c r="B1274" s="485" t="s">
        <v>8346</v>
      </c>
      <c r="C1274" s="486" t="s">
        <v>8317</v>
      </c>
      <c r="D1274" s="140">
        <v>8172</v>
      </c>
      <c r="E1274" s="140">
        <v>31889</v>
      </c>
      <c r="F1274" s="485" t="s">
        <v>10111</v>
      </c>
      <c r="G1274" s="407" t="s">
        <v>9595</v>
      </c>
      <c r="H1274" s="489">
        <v>44544</v>
      </c>
      <c r="I1274" s="489"/>
      <c r="J1274" s="485"/>
    </row>
    <row r="1275" spans="1:10" ht="25.15" customHeight="1" x14ac:dyDescent="0.2">
      <c r="A1275" s="485" t="s">
        <v>10073</v>
      </c>
      <c r="B1275" s="485" t="s">
        <v>8346</v>
      </c>
      <c r="C1275" s="486" t="s">
        <v>8317</v>
      </c>
      <c r="D1275" s="140">
        <v>7890</v>
      </c>
      <c r="E1275" s="140">
        <v>27493</v>
      </c>
      <c r="F1275" s="485" t="s">
        <v>10112</v>
      </c>
      <c r="G1275" s="407" t="s">
        <v>9614</v>
      </c>
      <c r="H1275" s="489">
        <v>44533</v>
      </c>
      <c r="I1275" s="489"/>
      <c r="J1275" s="485"/>
    </row>
    <row r="1276" spans="1:10" ht="25.15" customHeight="1" x14ac:dyDescent="0.2">
      <c r="A1276" s="485" t="s">
        <v>10077</v>
      </c>
      <c r="B1276" s="485" t="s">
        <v>8346</v>
      </c>
      <c r="C1276" s="486" t="s">
        <v>8317</v>
      </c>
      <c r="D1276" s="140">
        <v>7744</v>
      </c>
      <c r="E1276" s="140">
        <v>34799</v>
      </c>
      <c r="F1276" s="485" t="s">
        <v>10113</v>
      </c>
      <c r="G1276" s="407" t="s">
        <v>9614</v>
      </c>
      <c r="H1276" s="489">
        <v>44531</v>
      </c>
      <c r="I1276" s="489"/>
      <c r="J1276" s="485"/>
    </row>
    <row r="1277" spans="1:10" ht="25.15" customHeight="1" x14ac:dyDescent="0.2">
      <c r="A1277" s="485" t="s">
        <v>10114</v>
      </c>
      <c r="B1277" s="485" t="s">
        <v>8346</v>
      </c>
      <c r="C1277" s="486" t="s">
        <v>8317</v>
      </c>
      <c r="D1277" s="140">
        <v>8837</v>
      </c>
      <c r="E1277" s="140">
        <v>23764</v>
      </c>
      <c r="F1277" s="485" t="s">
        <v>10115</v>
      </c>
      <c r="G1277" s="407" t="s">
        <v>9595</v>
      </c>
      <c r="H1277" s="489">
        <v>44558</v>
      </c>
      <c r="I1277" s="489"/>
      <c r="J1277" s="485"/>
    </row>
    <row r="1278" spans="1:10" ht="25.15" customHeight="1" x14ac:dyDescent="0.2">
      <c r="A1278" s="485" t="s">
        <v>10116</v>
      </c>
      <c r="B1278" s="485" t="s">
        <v>8346</v>
      </c>
      <c r="C1278" s="486" t="s">
        <v>8317</v>
      </c>
      <c r="D1278" s="140">
        <v>7894</v>
      </c>
      <c r="E1278" s="140">
        <v>27800</v>
      </c>
      <c r="F1278" s="485" t="s">
        <v>9846</v>
      </c>
      <c r="G1278" s="407" t="s">
        <v>9595</v>
      </c>
      <c r="H1278" s="489">
        <v>44533</v>
      </c>
      <c r="I1278" s="489"/>
      <c r="J1278" s="485"/>
    </row>
    <row r="1279" spans="1:10" ht="25.15" customHeight="1" x14ac:dyDescent="0.2">
      <c r="A1279" s="485" t="s">
        <v>10117</v>
      </c>
      <c r="B1279" s="485" t="s">
        <v>8346</v>
      </c>
      <c r="C1279" s="486" t="s">
        <v>8317</v>
      </c>
      <c r="D1279" s="140">
        <v>7842</v>
      </c>
      <c r="E1279" s="140">
        <v>26951.96</v>
      </c>
      <c r="F1279" s="485" t="s">
        <v>9848</v>
      </c>
      <c r="G1279" s="407" t="s">
        <v>9595</v>
      </c>
      <c r="H1279" s="489">
        <v>44533</v>
      </c>
      <c r="I1279" s="489"/>
      <c r="J1279" s="485"/>
    </row>
    <row r="1280" spans="1:10" ht="25.15" customHeight="1" x14ac:dyDescent="0.2">
      <c r="A1280" s="485" t="s">
        <v>10114</v>
      </c>
      <c r="B1280" s="485" t="s">
        <v>8346</v>
      </c>
      <c r="C1280" s="486" t="s">
        <v>8317</v>
      </c>
      <c r="D1280" s="140">
        <v>8131</v>
      </c>
      <c r="E1280" s="140">
        <v>25680</v>
      </c>
      <c r="F1280" s="485" t="s">
        <v>10118</v>
      </c>
      <c r="G1280" s="407" t="s">
        <v>9595</v>
      </c>
      <c r="H1280" s="489">
        <v>44543</v>
      </c>
      <c r="I1280" s="489"/>
      <c r="J1280" s="485"/>
    </row>
    <row r="1281" spans="1:10" ht="25.15" customHeight="1" x14ac:dyDescent="0.2">
      <c r="A1281" s="485" t="s">
        <v>10119</v>
      </c>
      <c r="B1281" s="485" t="s">
        <v>8346</v>
      </c>
      <c r="C1281" s="486" t="s">
        <v>8317</v>
      </c>
      <c r="D1281" s="140">
        <v>7727</v>
      </c>
      <c r="E1281" s="140">
        <v>33300</v>
      </c>
      <c r="F1281" s="485" t="s">
        <v>8377</v>
      </c>
      <c r="G1281" s="407" t="s">
        <v>9595</v>
      </c>
      <c r="H1281" s="489">
        <v>44531</v>
      </c>
      <c r="I1281" s="489"/>
      <c r="J1281" s="485"/>
    </row>
    <row r="1282" spans="1:10" ht="25.15" customHeight="1" x14ac:dyDescent="0.2">
      <c r="A1282" s="485" t="s">
        <v>10046</v>
      </c>
      <c r="B1282" s="485" t="s">
        <v>8346</v>
      </c>
      <c r="C1282" s="486" t="s">
        <v>8317</v>
      </c>
      <c r="D1282" s="140">
        <v>8454</v>
      </c>
      <c r="E1282" s="140">
        <v>35050</v>
      </c>
      <c r="F1282" s="485" t="s">
        <v>10120</v>
      </c>
      <c r="G1282" s="407" t="s">
        <v>9595</v>
      </c>
      <c r="H1282" s="489">
        <v>44551</v>
      </c>
      <c r="I1282" s="489"/>
      <c r="J1282" s="485"/>
    </row>
    <row r="1283" spans="1:10" ht="25.15" customHeight="1" x14ac:dyDescent="0.2">
      <c r="A1283" s="485" t="s">
        <v>10121</v>
      </c>
      <c r="B1283" s="485" t="s">
        <v>8346</v>
      </c>
      <c r="C1283" s="486" t="s">
        <v>8317</v>
      </c>
      <c r="D1283" s="140">
        <v>8459</v>
      </c>
      <c r="E1283" s="140">
        <v>31978</v>
      </c>
      <c r="F1283" s="485" t="s">
        <v>10122</v>
      </c>
      <c r="G1283" s="407" t="s">
        <v>9614</v>
      </c>
      <c r="H1283" s="489">
        <v>44551</v>
      </c>
      <c r="I1283" s="489"/>
      <c r="J1283" s="485"/>
    </row>
    <row r="1284" spans="1:10" ht="25.15" customHeight="1" x14ac:dyDescent="0.2">
      <c r="A1284" s="485" t="s">
        <v>10123</v>
      </c>
      <c r="B1284" s="485" t="s">
        <v>8346</v>
      </c>
      <c r="C1284" s="486" t="s">
        <v>8317</v>
      </c>
      <c r="D1284" s="140">
        <v>8581</v>
      </c>
      <c r="E1284" s="140">
        <v>31978</v>
      </c>
      <c r="F1284" s="485" t="s">
        <v>10122</v>
      </c>
      <c r="G1284" s="407" t="s">
        <v>9595</v>
      </c>
      <c r="H1284" s="489">
        <v>44553</v>
      </c>
      <c r="I1284" s="489"/>
      <c r="J1284" s="485"/>
    </row>
    <row r="1285" spans="1:10" ht="25.15" customHeight="1" x14ac:dyDescent="0.2">
      <c r="A1285" s="485" t="s">
        <v>10124</v>
      </c>
      <c r="B1285" s="485" t="s">
        <v>8346</v>
      </c>
      <c r="C1285" s="486" t="s">
        <v>8317</v>
      </c>
      <c r="D1285" s="140">
        <v>8724</v>
      </c>
      <c r="E1285" s="140">
        <v>31059</v>
      </c>
      <c r="F1285" s="485" t="s">
        <v>10125</v>
      </c>
      <c r="G1285" s="407" t="s">
        <v>9595</v>
      </c>
      <c r="H1285" s="489">
        <v>44557</v>
      </c>
      <c r="I1285" s="489"/>
      <c r="J1285" s="485"/>
    </row>
    <row r="1286" spans="1:10" ht="25.15" customHeight="1" x14ac:dyDescent="0.2">
      <c r="A1286" s="485" t="s">
        <v>10126</v>
      </c>
      <c r="B1286" s="485" t="s">
        <v>8346</v>
      </c>
      <c r="C1286" s="486" t="s">
        <v>8317</v>
      </c>
      <c r="D1286" s="140">
        <v>8723</v>
      </c>
      <c r="E1286" s="140">
        <v>24750</v>
      </c>
      <c r="F1286" s="485" t="s">
        <v>10125</v>
      </c>
      <c r="G1286" s="407" t="s">
        <v>9595</v>
      </c>
      <c r="H1286" s="489">
        <v>44557</v>
      </c>
      <c r="I1286" s="489"/>
      <c r="J1286" s="485"/>
    </row>
    <row r="1287" spans="1:10" ht="25.15" customHeight="1" x14ac:dyDescent="0.2">
      <c r="A1287" s="485" t="s">
        <v>10127</v>
      </c>
      <c r="B1287" s="485" t="s">
        <v>8346</v>
      </c>
      <c r="C1287" s="486" t="s">
        <v>8317</v>
      </c>
      <c r="D1287" s="140">
        <v>8376</v>
      </c>
      <c r="E1287" s="140">
        <v>34425</v>
      </c>
      <c r="F1287" s="485" t="s">
        <v>9898</v>
      </c>
      <c r="G1287" s="407" t="s">
        <v>9595</v>
      </c>
      <c r="H1287" s="489">
        <v>44550</v>
      </c>
      <c r="I1287" s="489"/>
      <c r="J1287" s="485"/>
    </row>
    <row r="1288" spans="1:10" ht="25.15" customHeight="1" x14ac:dyDescent="0.2">
      <c r="A1288" s="485" t="s">
        <v>10128</v>
      </c>
      <c r="B1288" s="485" t="s">
        <v>8346</v>
      </c>
      <c r="C1288" s="486" t="s">
        <v>8317</v>
      </c>
      <c r="D1288" s="140">
        <v>8296</v>
      </c>
      <c r="E1288" s="140">
        <v>20840</v>
      </c>
      <c r="F1288" s="485" t="s">
        <v>9900</v>
      </c>
      <c r="G1288" s="407" t="s">
        <v>9595</v>
      </c>
      <c r="H1288" s="489">
        <v>44546</v>
      </c>
      <c r="I1288" s="489"/>
      <c r="J1288" s="485"/>
    </row>
    <row r="1289" spans="1:10" ht="25.15" customHeight="1" x14ac:dyDescent="0.2">
      <c r="A1289" s="485" t="s">
        <v>10129</v>
      </c>
      <c r="B1289" s="485" t="s">
        <v>8346</v>
      </c>
      <c r="C1289" s="486" t="s">
        <v>8317</v>
      </c>
      <c r="D1289" s="140">
        <v>9012</v>
      </c>
      <c r="E1289" s="140">
        <v>23800</v>
      </c>
      <c r="F1289" s="485" t="s">
        <v>9900</v>
      </c>
      <c r="G1289" s="407" t="s">
        <v>9595</v>
      </c>
      <c r="H1289" s="489">
        <v>44560</v>
      </c>
      <c r="I1289" s="489"/>
      <c r="J1289" s="485"/>
    </row>
    <row r="1290" spans="1:10" ht="25.15" customHeight="1" x14ac:dyDescent="0.2">
      <c r="A1290" s="485" t="s">
        <v>10130</v>
      </c>
      <c r="B1290" s="485" t="s">
        <v>8346</v>
      </c>
      <c r="C1290" s="486" t="s">
        <v>8317</v>
      </c>
      <c r="D1290" s="140">
        <v>8885</v>
      </c>
      <c r="E1290" s="140">
        <v>26274.400000000001</v>
      </c>
      <c r="F1290" s="485" t="s">
        <v>7069</v>
      </c>
      <c r="G1290" s="407" t="s">
        <v>9595</v>
      </c>
      <c r="H1290" s="489">
        <v>44559</v>
      </c>
      <c r="I1290" s="489"/>
      <c r="J1290" s="485"/>
    </row>
    <row r="1291" spans="1:10" ht="25.15" customHeight="1" x14ac:dyDescent="0.2">
      <c r="A1291" s="485" t="s">
        <v>10126</v>
      </c>
      <c r="B1291" s="485" t="s">
        <v>8346</v>
      </c>
      <c r="C1291" s="486" t="s">
        <v>8317</v>
      </c>
      <c r="D1291" s="140">
        <v>8721</v>
      </c>
      <c r="E1291" s="140">
        <v>24950</v>
      </c>
      <c r="F1291" s="485" t="s">
        <v>7069</v>
      </c>
      <c r="G1291" s="407" t="s">
        <v>9595</v>
      </c>
      <c r="H1291" s="489">
        <v>44557</v>
      </c>
      <c r="I1291" s="489"/>
      <c r="J1291" s="485"/>
    </row>
    <row r="1292" spans="1:10" ht="25.15" customHeight="1" x14ac:dyDescent="0.2">
      <c r="A1292" s="485" t="s">
        <v>10131</v>
      </c>
      <c r="B1292" s="485" t="s">
        <v>8346</v>
      </c>
      <c r="C1292" s="486" t="s">
        <v>8317</v>
      </c>
      <c r="D1292" s="140">
        <v>8790</v>
      </c>
      <c r="E1292" s="140">
        <v>27840</v>
      </c>
      <c r="F1292" s="485" t="s">
        <v>7069</v>
      </c>
      <c r="G1292" s="407" t="s">
        <v>9595</v>
      </c>
      <c r="H1292" s="489">
        <v>44558</v>
      </c>
      <c r="I1292" s="489"/>
      <c r="J1292" s="485"/>
    </row>
    <row r="1293" spans="1:10" ht="25.15" customHeight="1" x14ac:dyDescent="0.2">
      <c r="A1293" s="485" t="s">
        <v>10132</v>
      </c>
      <c r="B1293" s="485" t="s">
        <v>8346</v>
      </c>
      <c r="C1293" s="486" t="s">
        <v>8317</v>
      </c>
      <c r="D1293" s="140">
        <v>7969</v>
      </c>
      <c r="E1293" s="140">
        <v>21300</v>
      </c>
      <c r="F1293" s="485" t="s">
        <v>9936</v>
      </c>
      <c r="G1293" s="407" t="s">
        <v>9595</v>
      </c>
      <c r="H1293" s="489">
        <v>44537</v>
      </c>
      <c r="I1293" s="489"/>
      <c r="J1293" s="485"/>
    </row>
    <row r="1294" spans="1:10" ht="25.15" customHeight="1" x14ac:dyDescent="0.2">
      <c r="A1294" s="485" t="s">
        <v>10133</v>
      </c>
      <c r="B1294" s="485" t="s">
        <v>8346</v>
      </c>
      <c r="C1294" s="486" t="s">
        <v>8317</v>
      </c>
      <c r="D1294" s="140">
        <v>8520</v>
      </c>
      <c r="E1294" s="140">
        <v>25650</v>
      </c>
      <c r="F1294" s="485" t="s">
        <v>10045</v>
      </c>
      <c r="G1294" s="407" t="s">
        <v>9595</v>
      </c>
      <c r="H1294" s="489">
        <v>44552</v>
      </c>
      <c r="I1294" s="489"/>
      <c r="J1294" s="485"/>
    </row>
    <row r="1295" spans="1:10" ht="25.15" customHeight="1" x14ac:dyDescent="0.2">
      <c r="A1295" s="485" t="s">
        <v>10134</v>
      </c>
      <c r="B1295" s="485" t="s">
        <v>8346</v>
      </c>
      <c r="C1295" s="486" t="s">
        <v>8317</v>
      </c>
      <c r="D1295" s="140">
        <v>7738</v>
      </c>
      <c r="E1295" s="140">
        <v>27187.200000000001</v>
      </c>
      <c r="F1295" s="485" t="s">
        <v>9972</v>
      </c>
      <c r="G1295" s="407" t="s">
        <v>9595</v>
      </c>
      <c r="H1295" s="489">
        <v>44531</v>
      </c>
      <c r="I1295" s="489"/>
      <c r="J1295" s="485"/>
    </row>
    <row r="1296" spans="1:10" ht="25.15" customHeight="1" x14ac:dyDescent="0.2">
      <c r="A1296" s="485" t="s">
        <v>10135</v>
      </c>
      <c r="B1296" s="485" t="s">
        <v>8346</v>
      </c>
      <c r="C1296" s="486" t="s">
        <v>8317</v>
      </c>
      <c r="D1296" s="140">
        <v>8924</v>
      </c>
      <c r="E1296" s="140">
        <v>35200</v>
      </c>
      <c r="F1296" s="485" t="s">
        <v>10136</v>
      </c>
      <c r="G1296" s="407" t="s">
        <v>9595</v>
      </c>
      <c r="H1296" s="489">
        <v>44559</v>
      </c>
      <c r="I1296" s="489"/>
      <c r="J1296" s="485"/>
    </row>
    <row r="1297" spans="1:10" ht="25.15" customHeight="1" x14ac:dyDescent="0.2">
      <c r="A1297" s="485" t="s">
        <v>10137</v>
      </c>
      <c r="B1297" s="485" t="s">
        <v>8346</v>
      </c>
      <c r="C1297" s="486" t="s">
        <v>8317</v>
      </c>
      <c r="D1297" s="140">
        <v>8575</v>
      </c>
      <c r="E1297" s="140">
        <v>29681.8</v>
      </c>
      <c r="F1297" s="485" t="s">
        <v>9612</v>
      </c>
      <c r="G1297" s="407" t="s">
        <v>9595</v>
      </c>
      <c r="H1297" s="489">
        <v>44553</v>
      </c>
      <c r="I1297" s="489"/>
      <c r="J1297" s="485"/>
    </row>
    <row r="1298" spans="1:10" ht="25.15" customHeight="1" x14ac:dyDescent="0.2">
      <c r="A1298" s="485" t="s">
        <v>10138</v>
      </c>
      <c r="B1298" s="485" t="s">
        <v>8346</v>
      </c>
      <c r="C1298" s="486" t="s">
        <v>8317</v>
      </c>
      <c r="D1298" s="140">
        <v>8522</v>
      </c>
      <c r="E1298" s="140">
        <v>28068</v>
      </c>
      <c r="F1298" s="485" t="s">
        <v>9612</v>
      </c>
      <c r="G1298" s="407" t="s">
        <v>9595</v>
      </c>
      <c r="H1298" s="489">
        <v>44552</v>
      </c>
      <c r="I1298" s="489"/>
      <c r="J1298" s="485"/>
    </row>
    <row r="1299" spans="1:10" ht="25.15" customHeight="1" x14ac:dyDescent="0.2">
      <c r="A1299" s="485" t="s">
        <v>10139</v>
      </c>
      <c r="B1299" s="485" t="s">
        <v>8346</v>
      </c>
      <c r="C1299" s="486" t="s">
        <v>8317</v>
      </c>
      <c r="D1299" s="140">
        <v>7919</v>
      </c>
      <c r="E1299" s="140">
        <v>25500</v>
      </c>
      <c r="F1299" s="485" t="s">
        <v>10140</v>
      </c>
      <c r="G1299" s="407" t="s">
        <v>9595</v>
      </c>
      <c r="H1299" s="489">
        <v>44536</v>
      </c>
      <c r="I1299" s="489"/>
      <c r="J1299" s="485"/>
    </row>
    <row r="1300" spans="1:10" ht="25.15" customHeight="1" x14ac:dyDescent="0.2">
      <c r="A1300" s="485" t="s">
        <v>10141</v>
      </c>
      <c r="B1300" s="485" t="s">
        <v>8346</v>
      </c>
      <c r="C1300" s="486" t="s">
        <v>8317</v>
      </c>
      <c r="D1300" s="140">
        <v>8189</v>
      </c>
      <c r="E1300" s="140">
        <v>25779.1</v>
      </c>
      <c r="F1300" s="485" t="s">
        <v>9672</v>
      </c>
      <c r="G1300" s="407" t="s">
        <v>9595</v>
      </c>
      <c r="H1300" s="489">
        <v>44544</v>
      </c>
      <c r="I1300" s="489"/>
      <c r="J1300" s="485"/>
    </row>
    <row r="1301" spans="1:10" ht="25.15" customHeight="1" x14ac:dyDescent="0.2">
      <c r="A1301" s="485" t="s">
        <v>10142</v>
      </c>
      <c r="B1301" s="485" t="s">
        <v>8346</v>
      </c>
      <c r="C1301" s="486" t="s">
        <v>8317</v>
      </c>
      <c r="D1301" s="140">
        <v>7889</v>
      </c>
      <c r="E1301" s="140">
        <v>21800</v>
      </c>
      <c r="F1301" s="485" t="s">
        <v>10143</v>
      </c>
      <c r="G1301" s="407" t="s">
        <v>9595</v>
      </c>
      <c r="H1301" s="489">
        <v>44533</v>
      </c>
      <c r="I1301" s="489"/>
      <c r="J1301" s="485"/>
    </row>
    <row r="1302" spans="1:10" ht="25.15" customHeight="1" x14ac:dyDescent="0.2">
      <c r="A1302" s="485" t="s">
        <v>10144</v>
      </c>
      <c r="B1302" s="485" t="s">
        <v>8346</v>
      </c>
      <c r="C1302" s="486" t="s">
        <v>8317</v>
      </c>
      <c r="D1302" s="140">
        <v>8010</v>
      </c>
      <c r="E1302" s="140">
        <v>19900</v>
      </c>
      <c r="F1302" s="485" t="s">
        <v>10145</v>
      </c>
      <c r="G1302" s="407" t="s">
        <v>9595</v>
      </c>
      <c r="H1302" s="489">
        <v>44539</v>
      </c>
      <c r="I1302" s="489"/>
      <c r="J1302" s="485"/>
    </row>
    <row r="1303" spans="1:10" ht="25.15" customHeight="1" x14ac:dyDescent="0.2">
      <c r="A1303" s="485" t="s">
        <v>10146</v>
      </c>
      <c r="B1303" s="485" t="s">
        <v>8346</v>
      </c>
      <c r="C1303" s="486" t="s">
        <v>8317</v>
      </c>
      <c r="D1303" s="140">
        <v>8385</v>
      </c>
      <c r="E1303" s="140">
        <v>30650</v>
      </c>
      <c r="F1303" s="485" t="s">
        <v>9979</v>
      </c>
      <c r="G1303" s="407" t="s">
        <v>9595</v>
      </c>
      <c r="H1303" s="489">
        <v>44550</v>
      </c>
      <c r="I1303" s="489"/>
      <c r="J1303" s="485"/>
    </row>
    <row r="1304" spans="1:10" ht="25.15" customHeight="1" x14ac:dyDescent="0.2">
      <c r="A1304" s="485" t="s">
        <v>10147</v>
      </c>
      <c r="B1304" s="485" t="s">
        <v>8346</v>
      </c>
      <c r="C1304" s="486" t="s">
        <v>8317</v>
      </c>
      <c r="D1304" s="140">
        <v>8346</v>
      </c>
      <c r="E1304" s="140">
        <v>18750</v>
      </c>
      <c r="F1304" s="485" t="s">
        <v>9979</v>
      </c>
      <c r="G1304" s="407" t="s">
        <v>9595</v>
      </c>
      <c r="H1304" s="489">
        <v>44547</v>
      </c>
      <c r="I1304" s="489"/>
      <c r="J1304" s="485"/>
    </row>
    <row r="1305" spans="1:10" ht="25.15" customHeight="1" x14ac:dyDescent="0.2">
      <c r="A1305" s="485" t="s">
        <v>10050</v>
      </c>
      <c r="B1305" s="485" t="s">
        <v>8346</v>
      </c>
      <c r="C1305" s="486" t="s">
        <v>8317</v>
      </c>
      <c r="D1305" s="140">
        <v>7839</v>
      </c>
      <c r="E1305" s="140">
        <v>27741.8</v>
      </c>
      <c r="F1305" s="485" t="s">
        <v>10051</v>
      </c>
      <c r="G1305" s="407" t="s">
        <v>9595</v>
      </c>
      <c r="H1305" s="489">
        <v>44533</v>
      </c>
      <c r="I1305" s="489"/>
      <c r="J1305" s="485"/>
    </row>
    <row r="1306" spans="1:10" ht="25.15" customHeight="1" x14ac:dyDescent="0.2">
      <c r="A1306" s="485" t="s">
        <v>10148</v>
      </c>
      <c r="B1306" s="485" t="s">
        <v>8346</v>
      </c>
      <c r="C1306" s="486" t="s">
        <v>8317</v>
      </c>
      <c r="D1306" s="140">
        <v>8814</v>
      </c>
      <c r="E1306" s="140">
        <v>35200</v>
      </c>
      <c r="F1306" s="485" t="s">
        <v>9674</v>
      </c>
      <c r="G1306" s="407" t="s">
        <v>9595</v>
      </c>
      <c r="H1306" s="489">
        <v>44558</v>
      </c>
      <c r="I1306" s="489"/>
      <c r="J1306" s="485"/>
    </row>
    <row r="1307" spans="1:10" ht="25.15" customHeight="1" x14ac:dyDescent="0.2">
      <c r="A1307" s="485" t="s">
        <v>10149</v>
      </c>
      <c r="B1307" s="485" t="s">
        <v>8346</v>
      </c>
      <c r="C1307" s="486" t="s">
        <v>8317</v>
      </c>
      <c r="D1307" s="140">
        <v>8729</v>
      </c>
      <c r="E1307" s="140">
        <v>23280</v>
      </c>
      <c r="F1307" s="485" t="s">
        <v>9674</v>
      </c>
      <c r="G1307" s="407" t="s">
        <v>9595</v>
      </c>
      <c r="H1307" s="489">
        <v>44557</v>
      </c>
      <c r="I1307" s="489"/>
      <c r="J1307" s="485"/>
    </row>
    <row r="1308" spans="1:10" ht="25.15" customHeight="1" x14ac:dyDescent="0.2">
      <c r="A1308" s="485" t="s">
        <v>10126</v>
      </c>
      <c r="B1308" s="485" t="s">
        <v>8346</v>
      </c>
      <c r="C1308" s="486" t="s">
        <v>8317</v>
      </c>
      <c r="D1308" s="140">
        <v>8728</v>
      </c>
      <c r="E1308" s="140">
        <v>26274.400000000001</v>
      </c>
      <c r="F1308" s="485" t="s">
        <v>9674</v>
      </c>
      <c r="G1308" s="407" t="s">
        <v>9614</v>
      </c>
      <c r="H1308" s="489">
        <v>44557</v>
      </c>
      <c r="I1308" s="489"/>
      <c r="J1308" s="485"/>
    </row>
    <row r="1309" spans="1:10" ht="25.15" customHeight="1" x14ac:dyDescent="0.2">
      <c r="A1309" s="485" t="s">
        <v>10150</v>
      </c>
      <c r="B1309" s="485" t="s">
        <v>8346</v>
      </c>
      <c r="C1309" s="486" t="s">
        <v>8317</v>
      </c>
      <c r="D1309" s="140">
        <v>8125</v>
      </c>
      <c r="E1309" s="140">
        <v>31760</v>
      </c>
      <c r="F1309" s="485" t="s">
        <v>10151</v>
      </c>
      <c r="G1309" s="407" t="s">
        <v>9595</v>
      </c>
      <c r="H1309" s="489">
        <v>44543</v>
      </c>
      <c r="I1309" s="489"/>
      <c r="J1309" s="485"/>
    </row>
    <row r="1310" spans="1:10" ht="25.15" customHeight="1" x14ac:dyDescent="0.2">
      <c r="A1310" s="485" t="s">
        <v>10152</v>
      </c>
      <c r="B1310" s="485" t="s">
        <v>8346</v>
      </c>
      <c r="C1310" s="486" t="s">
        <v>8317</v>
      </c>
      <c r="D1310" s="140">
        <v>7911</v>
      </c>
      <c r="E1310" s="140">
        <v>19135.5</v>
      </c>
      <c r="F1310" s="485" t="s">
        <v>10153</v>
      </c>
      <c r="G1310" s="407" t="s">
        <v>9595</v>
      </c>
      <c r="H1310" s="489">
        <v>44536</v>
      </c>
      <c r="I1310" s="489"/>
      <c r="J1310" s="485"/>
    </row>
    <row r="1311" spans="1:10" ht="25.15" customHeight="1" x14ac:dyDescent="0.2">
      <c r="A1311" s="485" t="s">
        <v>10154</v>
      </c>
      <c r="B1311" s="485" t="s">
        <v>8346</v>
      </c>
      <c r="C1311" s="486" t="s">
        <v>8317</v>
      </c>
      <c r="D1311" s="140">
        <v>8722</v>
      </c>
      <c r="E1311" s="140">
        <v>22533.8</v>
      </c>
      <c r="F1311" s="485" t="s">
        <v>10155</v>
      </c>
      <c r="G1311" s="407" t="s">
        <v>9595</v>
      </c>
      <c r="H1311" s="489">
        <v>44557</v>
      </c>
      <c r="I1311" s="489"/>
      <c r="J1311" s="485"/>
    </row>
    <row r="1312" spans="1:10" ht="25.15" customHeight="1" x14ac:dyDescent="0.2">
      <c r="A1312" s="485" t="s">
        <v>10156</v>
      </c>
      <c r="B1312" s="485" t="s">
        <v>8346</v>
      </c>
      <c r="C1312" s="486" t="s">
        <v>8317</v>
      </c>
      <c r="D1312" s="140">
        <v>8285</v>
      </c>
      <c r="E1312" s="140">
        <v>35100</v>
      </c>
      <c r="F1312" s="485" t="s">
        <v>10157</v>
      </c>
      <c r="G1312" s="407" t="s">
        <v>9595</v>
      </c>
      <c r="H1312" s="489">
        <v>44546</v>
      </c>
      <c r="I1312" s="489"/>
      <c r="J1312" s="485"/>
    </row>
    <row r="1313" spans="1:10" ht="25.15" customHeight="1" x14ac:dyDescent="0.2">
      <c r="A1313" s="485" t="s">
        <v>10158</v>
      </c>
      <c r="B1313" s="485" t="s">
        <v>8346</v>
      </c>
      <c r="C1313" s="486" t="s">
        <v>8317</v>
      </c>
      <c r="D1313" s="140">
        <v>8002</v>
      </c>
      <c r="E1313" s="140">
        <v>19867</v>
      </c>
      <c r="F1313" s="485" t="s">
        <v>10159</v>
      </c>
      <c r="G1313" s="407" t="s">
        <v>9595</v>
      </c>
      <c r="H1313" s="489">
        <v>44539</v>
      </c>
      <c r="I1313" s="489"/>
      <c r="J1313" s="485"/>
    </row>
    <row r="1314" spans="1:10" ht="25.15" customHeight="1" x14ac:dyDescent="0.2">
      <c r="A1314" s="485" t="s">
        <v>10160</v>
      </c>
      <c r="B1314" s="485" t="s">
        <v>8346</v>
      </c>
      <c r="C1314" s="486" t="s">
        <v>8317</v>
      </c>
      <c r="D1314" s="140">
        <v>7960</v>
      </c>
      <c r="E1314" s="140">
        <v>25800</v>
      </c>
      <c r="F1314" s="485" t="s">
        <v>10066</v>
      </c>
      <c r="G1314" s="407" t="s">
        <v>9614</v>
      </c>
      <c r="H1314" s="489">
        <v>44537</v>
      </c>
      <c r="I1314" s="489"/>
      <c r="J1314" s="485"/>
    </row>
    <row r="1315" spans="1:10" ht="25.15" customHeight="1" x14ac:dyDescent="0.2">
      <c r="A1315" s="485" t="s">
        <v>10161</v>
      </c>
      <c r="B1315" s="485" t="s">
        <v>8346</v>
      </c>
      <c r="C1315" s="486" t="s">
        <v>8317</v>
      </c>
      <c r="D1315" s="140">
        <v>9018</v>
      </c>
      <c r="E1315" s="140">
        <v>34500</v>
      </c>
      <c r="F1315" s="485" t="s">
        <v>10162</v>
      </c>
      <c r="G1315" s="407" t="s">
        <v>9595</v>
      </c>
      <c r="H1315" s="489">
        <v>44560</v>
      </c>
      <c r="I1315" s="489"/>
      <c r="J1315" s="485"/>
    </row>
    <row r="1316" spans="1:10" ht="25.15" customHeight="1" x14ac:dyDescent="0.2">
      <c r="A1316" s="485" t="s">
        <v>10163</v>
      </c>
      <c r="B1316" s="485" t="s">
        <v>8346</v>
      </c>
      <c r="C1316" s="486" t="s">
        <v>8317</v>
      </c>
      <c r="D1316" s="140">
        <v>7812</v>
      </c>
      <c r="E1316" s="140">
        <v>26464</v>
      </c>
      <c r="F1316" s="485" t="s">
        <v>10164</v>
      </c>
      <c r="G1316" s="407" t="s">
        <v>9595</v>
      </c>
      <c r="H1316" s="489">
        <v>44532</v>
      </c>
      <c r="I1316" s="489"/>
      <c r="J1316" s="485"/>
    </row>
    <row r="1317" spans="1:10" ht="25.15" customHeight="1" x14ac:dyDescent="0.2">
      <c r="A1317" s="485" t="s">
        <v>10165</v>
      </c>
      <c r="B1317" s="485" t="s">
        <v>8346</v>
      </c>
      <c r="C1317" s="486" t="s">
        <v>8317</v>
      </c>
      <c r="D1317" s="140">
        <v>244</v>
      </c>
      <c r="E1317" s="140">
        <v>22400</v>
      </c>
      <c r="F1317" s="485" t="s">
        <v>10166</v>
      </c>
      <c r="G1317" s="407" t="s">
        <v>9595</v>
      </c>
      <c r="H1317" s="489">
        <v>44225</v>
      </c>
      <c r="I1317" s="489"/>
      <c r="J1317" s="485"/>
    </row>
    <row r="1318" spans="1:10" ht="25.15" customHeight="1" x14ac:dyDescent="0.2">
      <c r="A1318" s="485" t="s">
        <v>10167</v>
      </c>
      <c r="B1318" s="485" t="s">
        <v>8346</v>
      </c>
      <c r="C1318" s="486" t="s">
        <v>8317</v>
      </c>
      <c r="D1318" s="140">
        <v>254</v>
      </c>
      <c r="E1318" s="140">
        <v>30527.1</v>
      </c>
      <c r="F1318" s="485" t="s">
        <v>8295</v>
      </c>
      <c r="G1318" s="407" t="s">
        <v>9595</v>
      </c>
      <c r="H1318" s="489">
        <v>44225</v>
      </c>
      <c r="I1318" s="489"/>
      <c r="J1318" s="485"/>
    </row>
    <row r="1319" spans="1:10" ht="25.15" customHeight="1" x14ac:dyDescent="0.2">
      <c r="A1319" s="485" t="s">
        <v>10168</v>
      </c>
      <c r="B1319" s="485" t="s">
        <v>8346</v>
      </c>
      <c r="C1319" s="486" t="s">
        <v>8317</v>
      </c>
      <c r="D1319" s="140">
        <v>629</v>
      </c>
      <c r="E1319" s="140">
        <v>19200</v>
      </c>
      <c r="F1319" s="485" t="s">
        <v>9594</v>
      </c>
      <c r="G1319" s="407" t="s">
        <v>9595</v>
      </c>
      <c r="H1319" s="489">
        <v>44242</v>
      </c>
      <c r="I1319" s="489"/>
      <c r="J1319" s="485"/>
    </row>
    <row r="1320" spans="1:10" ht="25.15" customHeight="1" x14ac:dyDescent="0.2">
      <c r="A1320" s="485" t="s">
        <v>10169</v>
      </c>
      <c r="B1320" s="485" t="s">
        <v>8346</v>
      </c>
      <c r="C1320" s="486" t="s">
        <v>8317</v>
      </c>
      <c r="D1320" s="140">
        <v>298</v>
      </c>
      <c r="E1320" s="140">
        <v>24000</v>
      </c>
      <c r="F1320" s="485" t="s">
        <v>10166</v>
      </c>
      <c r="G1320" s="407" t="s">
        <v>9614</v>
      </c>
      <c r="H1320" s="489">
        <v>44229</v>
      </c>
      <c r="I1320" s="489"/>
      <c r="J1320" s="485"/>
    </row>
    <row r="1321" spans="1:10" ht="25.15" customHeight="1" x14ac:dyDescent="0.2">
      <c r="A1321" s="485" t="s">
        <v>10170</v>
      </c>
      <c r="B1321" s="485" t="s">
        <v>8346</v>
      </c>
      <c r="C1321" s="486" t="s">
        <v>8317</v>
      </c>
      <c r="D1321" s="140">
        <v>956</v>
      </c>
      <c r="E1321" s="140">
        <v>27562</v>
      </c>
      <c r="F1321" s="485" t="s">
        <v>10171</v>
      </c>
      <c r="G1321" s="407" t="s">
        <v>9595</v>
      </c>
      <c r="H1321" s="489">
        <v>44253</v>
      </c>
      <c r="I1321" s="489"/>
      <c r="J1321" s="485"/>
    </row>
    <row r="1322" spans="1:10" ht="25.15" customHeight="1" x14ac:dyDescent="0.2">
      <c r="A1322" s="485" t="s">
        <v>10172</v>
      </c>
      <c r="B1322" s="485" t="s">
        <v>8346</v>
      </c>
      <c r="C1322" s="486" t="s">
        <v>8317</v>
      </c>
      <c r="D1322" s="140">
        <v>441</v>
      </c>
      <c r="E1322" s="140">
        <v>25500</v>
      </c>
      <c r="F1322" s="485" t="s">
        <v>10173</v>
      </c>
      <c r="G1322" s="407" t="s">
        <v>9595</v>
      </c>
      <c r="H1322" s="489">
        <v>44232</v>
      </c>
      <c r="I1322" s="489"/>
      <c r="J1322" s="485"/>
    </row>
    <row r="1323" spans="1:10" ht="25.15" customHeight="1" x14ac:dyDescent="0.2">
      <c r="A1323" s="485" t="s">
        <v>10174</v>
      </c>
      <c r="B1323" s="485" t="s">
        <v>8346</v>
      </c>
      <c r="C1323" s="486" t="s">
        <v>8317</v>
      </c>
      <c r="D1323" s="140">
        <v>556</v>
      </c>
      <c r="E1323" s="140">
        <v>24600</v>
      </c>
      <c r="F1323" s="485" t="s">
        <v>9667</v>
      </c>
      <c r="G1323" s="407" t="s">
        <v>9595</v>
      </c>
      <c r="H1323" s="489">
        <v>44237</v>
      </c>
      <c r="I1323" s="489"/>
      <c r="J1323" s="485"/>
    </row>
    <row r="1324" spans="1:10" ht="25.15" customHeight="1" x14ac:dyDescent="0.2">
      <c r="A1324" s="485" t="s">
        <v>10175</v>
      </c>
      <c r="B1324" s="485" t="s">
        <v>8346</v>
      </c>
      <c r="C1324" s="486" t="s">
        <v>8317</v>
      </c>
      <c r="D1324" s="140">
        <v>672</v>
      </c>
      <c r="E1324" s="140">
        <v>32400</v>
      </c>
      <c r="F1324" s="485" t="s">
        <v>10176</v>
      </c>
      <c r="G1324" s="407" t="s">
        <v>9595</v>
      </c>
      <c r="H1324" s="489">
        <v>44244</v>
      </c>
      <c r="I1324" s="489"/>
      <c r="J1324" s="485"/>
    </row>
    <row r="1325" spans="1:10" ht="25.15" customHeight="1" x14ac:dyDescent="0.2">
      <c r="A1325" s="485" t="s">
        <v>10177</v>
      </c>
      <c r="B1325" s="485" t="s">
        <v>8346</v>
      </c>
      <c r="C1325" s="486" t="s">
        <v>8317</v>
      </c>
      <c r="D1325" s="140">
        <v>693</v>
      </c>
      <c r="E1325" s="140">
        <v>34599.9</v>
      </c>
      <c r="F1325" s="485" t="s">
        <v>9672</v>
      </c>
      <c r="G1325" s="407" t="s">
        <v>9595</v>
      </c>
      <c r="H1325" s="489">
        <v>44245</v>
      </c>
      <c r="I1325" s="489"/>
      <c r="J1325" s="485"/>
    </row>
    <row r="1326" spans="1:10" ht="25.15" customHeight="1" x14ac:dyDescent="0.2">
      <c r="A1326" s="485" t="s">
        <v>10178</v>
      </c>
      <c r="B1326" s="485" t="s">
        <v>8346</v>
      </c>
      <c r="C1326" s="486" t="s">
        <v>8317</v>
      </c>
      <c r="D1326" s="140">
        <v>1334</v>
      </c>
      <c r="E1326" s="140">
        <v>26000</v>
      </c>
      <c r="F1326" s="485" t="s">
        <v>10179</v>
      </c>
      <c r="G1326" s="407" t="s">
        <v>9595</v>
      </c>
      <c r="H1326" s="489">
        <v>44272</v>
      </c>
      <c r="I1326" s="489"/>
      <c r="J1326" s="485"/>
    </row>
    <row r="1327" spans="1:10" ht="25.15" customHeight="1" x14ac:dyDescent="0.2">
      <c r="A1327" s="485" t="s">
        <v>10180</v>
      </c>
      <c r="B1327" s="485" t="s">
        <v>8346</v>
      </c>
      <c r="C1327" s="486" t="s">
        <v>8317</v>
      </c>
      <c r="D1327" s="140">
        <v>1735</v>
      </c>
      <c r="E1327" s="140">
        <v>22500</v>
      </c>
      <c r="F1327" s="485" t="s">
        <v>10181</v>
      </c>
      <c r="G1327" s="407" t="s">
        <v>9595</v>
      </c>
      <c r="H1327" s="489">
        <v>44284</v>
      </c>
      <c r="I1327" s="489"/>
      <c r="J1327" s="485"/>
    </row>
    <row r="1328" spans="1:10" ht="25.15" customHeight="1" x14ac:dyDescent="0.2">
      <c r="A1328" s="485" t="s">
        <v>10182</v>
      </c>
      <c r="B1328" s="485" t="s">
        <v>8346</v>
      </c>
      <c r="C1328" s="486" t="s">
        <v>8317</v>
      </c>
      <c r="D1328" s="140">
        <v>1187</v>
      </c>
      <c r="E1328" s="140">
        <v>18634.2</v>
      </c>
      <c r="F1328" s="485" t="s">
        <v>10183</v>
      </c>
      <c r="G1328" s="407" t="s">
        <v>9595</v>
      </c>
      <c r="H1328" s="489">
        <v>44266</v>
      </c>
      <c r="I1328" s="489"/>
      <c r="J1328" s="485"/>
    </row>
    <row r="1329" spans="1:10" ht="25.15" customHeight="1" x14ac:dyDescent="0.2">
      <c r="A1329" s="485" t="s">
        <v>10184</v>
      </c>
      <c r="B1329" s="485" t="s">
        <v>8346</v>
      </c>
      <c r="C1329" s="486" t="s">
        <v>8317</v>
      </c>
      <c r="D1329" s="140">
        <v>1515</v>
      </c>
      <c r="E1329" s="140">
        <v>27400</v>
      </c>
      <c r="F1329" s="485" t="s">
        <v>10185</v>
      </c>
      <c r="G1329" s="407" t="s">
        <v>9595</v>
      </c>
      <c r="H1329" s="489">
        <v>44279</v>
      </c>
      <c r="I1329" s="489"/>
      <c r="J1329" s="485"/>
    </row>
    <row r="1330" spans="1:10" ht="25.15" customHeight="1" x14ac:dyDescent="0.2">
      <c r="A1330" s="485" t="s">
        <v>10177</v>
      </c>
      <c r="B1330" s="485" t="s">
        <v>8346</v>
      </c>
      <c r="C1330" s="486" t="s">
        <v>8317</v>
      </c>
      <c r="D1330" s="140">
        <v>1192</v>
      </c>
      <c r="E1330" s="140">
        <v>25399.9</v>
      </c>
      <c r="F1330" s="485" t="s">
        <v>9672</v>
      </c>
      <c r="G1330" s="407" t="s">
        <v>9595</v>
      </c>
      <c r="H1330" s="489">
        <v>44266</v>
      </c>
      <c r="I1330" s="489"/>
      <c r="J1330" s="485"/>
    </row>
    <row r="1331" spans="1:10" ht="25.15" customHeight="1" x14ac:dyDescent="0.2">
      <c r="A1331" s="485" t="s">
        <v>10177</v>
      </c>
      <c r="B1331" s="485" t="s">
        <v>8346</v>
      </c>
      <c r="C1331" s="486" t="s">
        <v>8317</v>
      </c>
      <c r="D1331" s="140">
        <v>1750</v>
      </c>
      <c r="E1331" s="140">
        <v>24000</v>
      </c>
      <c r="F1331" s="485" t="s">
        <v>7401</v>
      </c>
      <c r="G1331" s="407" t="s">
        <v>9595</v>
      </c>
      <c r="H1331" s="489">
        <v>44284</v>
      </c>
      <c r="I1331" s="489"/>
      <c r="J1331" s="485"/>
    </row>
    <row r="1332" spans="1:10" ht="25.15" customHeight="1" x14ac:dyDescent="0.2">
      <c r="A1332" s="485" t="s">
        <v>10186</v>
      </c>
      <c r="B1332" s="485" t="s">
        <v>8346</v>
      </c>
      <c r="C1332" s="486" t="s">
        <v>8317</v>
      </c>
      <c r="D1332" s="140">
        <v>1189</v>
      </c>
      <c r="E1332" s="140">
        <v>28000</v>
      </c>
      <c r="F1332" s="485" t="s">
        <v>9786</v>
      </c>
      <c r="G1332" s="407" t="s">
        <v>9595</v>
      </c>
      <c r="H1332" s="489">
        <v>44266</v>
      </c>
      <c r="I1332" s="489"/>
      <c r="J1332" s="485"/>
    </row>
    <row r="1333" spans="1:10" ht="25.15" customHeight="1" x14ac:dyDescent="0.2">
      <c r="A1333" s="485" t="s">
        <v>10187</v>
      </c>
      <c r="B1333" s="485" t="s">
        <v>8346</v>
      </c>
      <c r="C1333" s="486" t="s">
        <v>8317</v>
      </c>
      <c r="D1333" s="140">
        <v>1190</v>
      </c>
      <c r="E1333" s="140">
        <v>18500</v>
      </c>
      <c r="F1333" s="485" t="s">
        <v>9786</v>
      </c>
      <c r="G1333" s="407" t="s">
        <v>9595</v>
      </c>
      <c r="H1333" s="489">
        <v>44266</v>
      </c>
      <c r="I1333" s="489"/>
      <c r="J1333" s="485"/>
    </row>
    <row r="1334" spans="1:10" ht="25.15" customHeight="1" x14ac:dyDescent="0.2">
      <c r="A1334" s="485" t="s">
        <v>10188</v>
      </c>
      <c r="B1334" s="485" t="s">
        <v>8346</v>
      </c>
      <c r="C1334" s="486" t="s">
        <v>8317</v>
      </c>
      <c r="D1334" s="140">
        <v>1513</v>
      </c>
      <c r="E1334" s="140">
        <v>22999.99</v>
      </c>
      <c r="F1334" s="485" t="s">
        <v>9713</v>
      </c>
      <c r="G1334" s="407" t="s">
        <v>9595</v>
      </c>
      <c r="H1334" s="489">
        <v>44279</v>
      </c>
      <c r="I1334" s="489"/>
      <c r="J1334" s="485"/>
    </row>
    <row r="1335" spans="1:10" ht="25.15" customHeight="1" x14ac:dyDescent="0.2">
      <c r="A1335" s="485" t="s">
        <v>9730</v>
      </c>
      <c r="B1335" s="485" t="s">
        <v>8346</v>
      </c>
      <c r="C1335" s="486" t="s">
        <v>8317</v>
      </c>
      <c r="D1335" s="140">
        <v>1787</v>
      </c>
      <c r="E1335" s="140">
        <v>25000</v>
      </c>
      <c r="F1335" s="485" t="s">
        <v>10189</v>
      </c>
      <c r="G1335" s="407" t="s">
        <v>9614</v>
      </c>
      <c r="H1335" s="489">
        <v>44286</v>
      </c>
      <c r="I1335" s="489"/>
      <c r="J1335" s="485"/>
    </row>
    <row r="1336" spans="1:10" ht="25.15" customHeight="1" x14ac:dyDescent="0.2">
      <c r="A1336" s="485" t="s">
        <v>10190</v>
      </c>
      <c r="B1336" s="485" t="s">
        <v>8346</v>
      </c>
      <c r="C1336" s="486" t="s">
        <v>8317</v>
      </c>
      <c r="D1336" s="140">
        <v>1458</v>
      </c>
      <c r="E1336" s="140">
        <v>21650</v>
      </c>
      <c r="F1336" s="485" t="s">
        <v>10189</v>
      </c>
      <c r="G1336" s="407" t="s">
        <v>9595</v>
      </c>
      <c r="H1336" s="489">
        <v>44277</v>
      </c>
      <c r="I1336" s="489"/>
      <c r="J1336" s="485"/>
    </row>
    <row r="1337" spans="1:10" ht="25.15" customHeight="1" x14ac:dyDescent="0.2">
      <c r="A1337" s="485" t="s">
        <v>10191</v>
      </c>
      <c r="B1337" s="485" t="s">
        <v>8346</v>
      </c>
      <c r="C1337" s="486" t="s">
        <v>8317</v>
      </c>
      <c r="D1337" s="140">
        <v>2040</v>
      </c>
      <c r="E1337" s="140">
        <v>25200</v>
      </c>
      <c r="F1337" s="485" t="s">
        <v>9620</v>
      </c>
      <c r="G1337" s="407" t="s">
        <v>9595</v>
      </c>
      <c r="H1337" s="489">
        <v>44301</v>
      </c>
      <c r="I1337" s="489"/>
      <c r="J1337" s="485"/>
    </row>
    <row r="1338" spans="1:10" ht="25.15" customHeight="1" x14ac:dyDescent="0.2">
      <c r="A1338" s="485" t="s">
        <v>10192</v>
      </c>
      <c r="B1338" s="485" t="s">
        <v>8346</v>
      </c>
      <c r="C1338" s="486" t="s">
        <v>8317</v>
      </c>
      <c r="D1338" s="140">
        <v>1929</v>
      </c>
      <c r="E1338" s="140">
        <v>29835</v>
      </c>
      <c r="F1338" s="485" t="s">
        <v>9594</v>
      </c>
      <c r="G1338" s="407" t="s">
        <v>9595</v>
      </c>
      <c r="H1338" s="489">
        <v>44295</v>
      </c>
      <c r="I1338" s="489"/>
      <c r="J1338" s="485"/>
    </row>
    <row r="1339" spans="1:10" ht="25.15" customHeight="1" x14ac:dyDescent="0.2">
      <c r="A1339" s="485" t="s">
        <v>10193</v>
      </c>
      <c r="B1339" s="485" t="s">
        <v>8346</v>
      </c>
      <c r="C1339" s="486" t="s">
        <v>8317</v>
      </c>
      <c r="D1339" s="140">
        <v>1894</v>
      </c>
      <c r="E1339" s="140">
        <v>23600</v>
      </c>
      <c r="F1339" s="485" t="s">
        <v>10194</v>
      </c>
      <c r="G1339" s="407" t="s">
        <v>9595</v>
      </c>
      <c r="H1339" s="489">
        <v>44294</v>
      </c>
      <c r="I1339" s="489"/>
      <c r="J1339" s="485"/>
    </row>
    <row r="1340" spans="1:10" ht="25.15" customHeight="1" x14ac:dyDescent="0.2">
      <c r="A1340" s="485" t="s">
        <v>10195</v>
      </c>
      <c r="B1340" s="485" t="s">
        <v>8346</v>
      </c>
      <c r="C1340" s="486" t="s">
        <v>8317</v>
      </c>
      <c r="D1340" s="140">
        <v>2187</v>
      </c>
      <c r="E1340" s="140">
        <v>26983</v>
      </c>
      <c r="F1340" s="485" t="s">
        <v>9624</v>
      </c>
      <c r="G1340" s="407" t="s">
        <v>9595</v>
      </c>
      <c r="H1340" s="489">
        <v>44307</v>
      </c>
      <c r="I1340" s="489"/>
      <c r="J1340" s="485"/>
    </row>
    <row r="1341" spans="1:10" ht="25.15" customHeight="1" x14ac:dyDescent="0.2">
      <c r="A1341" s="485" t="s">
        <v>10196</v>
      </c>
      <c r="B1341" s="485" t="s">
        <v>8346</v>
      </c>
      <c r="C1341" s="486" t="s">
        <v>8317</v>
      </c>
      <c r="D1341" s="140">
        <v>1871</v>
      </c>
      <c r="E1341" s="140">
        <v>27000</v>
      </c>
      <c r="F1341" s="485" t="s">
        <v>10197</v>
      </c>
      <c r="G1341" s="407" t="s">
        <v>9595</v>
      </c>
      <c r="H1341" s="489">
        <v>44292</v>
      </c>
      <c r="I1341" s="489"/>
      <c r="J1341" s="485"/>
    </row>
    <row r="1342" spans="1:10" ht="25.15" customHeight="1" x14ac:dyDescent="0.2">
      <c r="A1342" s="485" t="s">
        <v>9730</v>
      </c>
      <c r="B1342" s="485" t="s">
        <v>8346</v>
      </c>
      <c r="C1342" s="486" t="s">
        <v>8317</v>
      </c>
      <c r="D1342" s="140">
        <v>1899</v>
      </c>
      <c r="E1342" s="140">
        <v>26508.799999999999</v>
      </c>
      <c r="F1342" s="485" t="s">
        <v>10198</v>
      </c>
      <c r="G1342" s="407" t="s">
        <v>9595</v>
      </c>
      <c r="H1342" s="489">
        <v>44294</v>
      </c>
      <c r="I1342" s="489"/>
      <c r="J1342" s="485"/>
    </row>
    <row r="1343" spans="1:10" ht="25.15" customHeight="1" x14ac:dyDescent="0.2">
      <c r="A1343" s="485" t="s">
        <v>10199</v>
      </c>
      <c r="B1343" s="485" t="s">
        <v>8346</v>
      </c>
      <c r="C1343" s="486" t="s">
        <v>8317</v>
      </c>
      <c r="D1343" s="140">
        <v>1959</v>
      </c>
      <c r="E1343" s="140">
        <v>26998.6</v>
      </c>
      <c r="F1343" s="485" t="s">
        <v>9672</v>
      </c>
      <c r="G1343" s="407" t="s">
        <v>9595</v>
      </c>
      <c r="H1343" s="489">
        <v>44298</v>
      </c>
      <c r="I1343" s="489"/>
      <c r="J1343" s="485"/>
    </row>
    <row r="1344" spans="1:10" ht="25.15" customHeight="1" x14ac:dyDescent="0.2">
      <c r="A1344" s="485" t="s">
        <v>10200</v>
      </c>
      <c r="B1344" s="485" t="s">
        <v>8346</v>
      </c>
      <c r="C1344" s="486" t="s">
        <v>8317</v>
      </c>
      <c r="D1344" s="140">
        <v>2428</v>
      </c>
      <c r="E1344" s="140">
        <v>27259.9</v>
      </c>
      <c r="F1344" s="485" t="s">
        <v>9672</v>
      </c>
      <c r="G1344" s="407" t="s">
        <v>9595</v>
      </c>
      <c r="H1344" s="489">
        <v>44316</v>
      </c>
      <c r="I1344" s="489"/>
      <c r="J1344" s="485"/>
    </row>
    <row r="1345" spans="1:10" ht="25.15" customHeight="1" x14ac:dyDescent="0.2">
      <c r="A1345" s="485" t="s">
        <v>10201</v>
      </c>
      <c r="B1345" s="485" t="s">
        <v>8346</v>
      </c>
      <c r="C1345" s="486" t="s">
        <v>8317</v>
      </c>
      <c r="D1345" s="140">
        <v>1903</v>
      </c>
      <c r="E1345" s="140">
        <v>34000</v>
      </c>
      <c r="F1345" s="485" t="s">
        <v>7401</v>
      </c>
      <c r="G1345" s="407" t="s">
        <v>9595</v>
      </c>
      <c r="H1345" s="489">
        <v>44294</v>
      </c>
      <c r="I1345" s="489"/>
      <c r="J1345" s="485"/>
    </row>
    <row r="1346" spans="1:10" ht="25.15" customHeight="1" x14ac:dyDescent="0.2">
      <c r="A1346" s="485" t="s">
        <v>10202</v>
      </c>
      <c r="B1346" s="485" t="s">
        <v>8346</v>
      </c>
      <c r="C1346" s="486" t="s">
        <v>8317</v>
      </c>
      <c r="D1346" s="140">
        <v>2638</v>
      </c>
      <c r="E1346" s="140">
        <v>22500</v>
      </c>
      <c r="F1346" s="485" t="s">
        <v>6798</v>
      </c>
      <c r="G1346" s="407" t="s">
        <v>9595</v>
      </c>
      <c r="H1346" s="489">
        <v>44329</v>
      </c>
      <c r="I1346" s="489"/>
      <c r="J1346" s="485"/>
    </row>
    <row r="1347" spans="1:10" ht="25.15" customHeight="1" x14ac:dyDescent="0.2">
      <c r="A1347" s="485" t="s">
        <v>10203</v>
      </c>
      <c r="B1347" s="485" t="s">
        <v>8346</v>
      </c>
      <c r="C1347" s="486" t="s">
        <v>8317</v>
      </c>
      <c r="D1347" s="140">
        <v>2523</v>
      </c>
      <c r="E1347" s="140">
        <v>32000</v>
      </c>
      <c r="F1347" s="485" t="s">
        <v>10204</v>
      </c>
      <c r="G1347" s="407" t="s">
        <v>9614</v>
      </c>
      <c r="H1347" s="489">
        <v>44322</v>
      </c>
      <c r="I1347" s="489"/>
      <c r="J1347" s="485"/>
    </row>
    <row r="1348" spans="1:10" ht="25.15" customHeight="1" x14ac:dyDescent="0.2">
      <c r="A1348" s="485" t="s">
        <v>10205</v>
      </c>
      <c r="B1348" s="485" t="s">
        <v>8346</v>
      </c>
      <c r="C1348" s="486" t="s">
        <v>8317</v>
      </c>
      <c r="D1348" s="140">
        <v>3035</v>
      </c>
      <c r="E1348" s="140">
        <v>32000</v>
      </c>
      <c r="F1348" s="485" t="s">
        <v>10171</v>
      </c>
      <c r="G1348" s="407" t="s">
        <v>9595</v>
      </c>
      <c r="H1348" s="489">
        <v>44342</v>
      </c>
      <c r="I1348" s="489"/>
      <c r="J1348" s="485"/>
    </row>
    <row r="1349" spans="1:10" ht="25.15" customHeight="1" x14ac:dyDescent="0.2">
      <c r="A1349" s="485" t="s">
        <v>10206</v>
      </c>
      <c r="B1349" s="485" t="s">
        <v>8346</v>
      </c>
      <c r="C1349" s="486" t="s">
        <v>8317</v>
      </c>
      <c r="D1349" s="140">
        <v>3036</v>
      </c>
      <c r="E1349" s="140">
        <v>19500</v>
      </c>
      <c r="F1349" s="485" t="s">
        <v>10207</v>
      </c>
      <c r="G1349" s="407" t="s">
        <v>9595</v>
      </c>
      <c r="H1349" s="489">
        <v>44342</v>
      </c>
      <c r="I1349" s="489"/>
      <c r="J1349" s="485"/>
    </row>
    <row r="1350" spans="1:10" ht="25.15" customHeight="1" x14ac:dyDescent="0.2">
      <c r="A1350" s="485" t="s">
        <v>10208</v>
      </c>
      <c r="B1350" s="485" t="s">
        <v>8346</v>
      </c>
      <c r="C1350" s="486" t="s">
        <v>8317</v>
      </c>
      <c r="D1350" s="140">
        <v>3033</v>
      </c>
      <c r="E1350" s="140">
        <v>30000</v>
      </c>
      <c r="F1350" s="485" t="s">
        <v>10207</v>
      </c>
      <c r="G1350" s="407" t="s">
        <v>9595</v>
      </c>
      <c r="H1350" s="489">
        <v>44342</v>
      </c>
      <c r="I1350" s="489"/>
      <c r="J1350" s="485"/>
    </row>
    <row r="1351" spans="1:10" ht="25.15" customHeight="1" x14ac:dyDescent="0.2">
      <c r="A1351" s="485" t="s">
        <v>10209</v>
      </c>
      <c r="B1351" s="485" t="s">
        <v>8346</v>
      </c>
      <c r="C1351" s="486" t="s">
        <v>8317</v>
      </c>
      <c r="D1351" s="140">
        <v>3031</v>
      </c>
      <c r="E1351" s="140">
        <v>30000</v>
      </c>
      <c r="F1351" s="485" t="s">
        <v>6583</v>
      </c>
      <c r="G1351" s="407" t="s">
        <v>9595</v>
      </c>
      <c r="H1351" s="489">
        <v>44342</v>
      </c>
      <c r="I1351" s="489"/>
      <c r="J1351" s="485"/>
    </row>
    <row r="1352" spans="1:10" ht="25.15" customHeight="1" x14ac:dyDescent="0.2">
      <c r="A1352" s="485" t="s">
        <v>10210</v>
      </c>
      <c r="B1352" s="485" t="s">
        <v>8346</v>
      </c>
      <c r="C1352" s="486" t="s">
        <v>8317</v>
      </c>
      <c r="D1352" s="140">
        <v>2769</v>
      </c>
      <c r="E1352" s="140">
        <v>30883</v>
      </c>
      <c r="F1352" s="485" t="s">
        <v>7284</v>
      </c>
      <c r="G1352" s="407" t="s">
        <v>9595</v>
      </c>
      <c r="H1352" s="489">
        <v>44334</v>
      </c>
      <c r="I1352" s="489"/>
      <c r="J1352" s="485"/>
    </row>
    <row r="1353" spans="1:10" ht="25.15" customHeight="1" x14ac:dyDescent="0.2">
      <c r="A1353" s="485" t="s">
        <v>10211</v>
      </c>
      <c r="B1353" s="485" t="s">
        <v>8346</v>
      </c>
      <c r="C1353" s="486" t="s">
        <v>8317</v>
      </c>
      <c r="D1353" s="140">
        <v>2853</v>
      </c>
      <c r="E1353" s="140">
        <v>33300</v>
      </c>
      <c r="F1353" s="485" t="s">
        <v>10212</v>
      </c>
      <c r="G1353" s="407" t="s">
        <v>9595</v>
      </c>
      <c r="H1353" s="489">
        <v>44337</v>
      </c>
      <c r="I1353" s="489"/>
      <c r="J1353" s="485"/>
    </row>
    <row r="1354" spans="1:10" ht="25.15" customHeight="1" x14ac:dyDescent="0.2">
      <c r="A1354" s="485" t="s">
        <v>10213</v>
      </c>
      <c r="B1354" s="485" t="s">
        <v>8346</v>
      </c>
      <c r="C1354" s="486" t="s">
        <v>8317</v>
      </c>
      <c r="D1354" s="140">
        <v>2606</v>
      </c>
      <c r="E1354" s="140">
        <v>24400</v>
      </c>
      <c r="F1354" s="485" t="s">
        <v>10185</v>
      </c>
      <c r="G1354" s="407" t="s">
        <v>9595</v>
      </c>
      <c r="H1354" s="489">
        <v>44328</v>
      </c>
      <c r="I1354" s="489"/>
      <c r="J1354" s="485"/>
    </row>
    <row r="1355" spans="1:10" ht="25.15" customHeight="1" x14ac:dyDescent="0.2">
      <c r="A1355" s="485" t="s">
        <v>10214</v>
      </c>
      <c r="B1355" s="485" t="s">
        <v>8346</v>
      </c>
      <c r="C1355" s="486" t="s">
        <v>8317</v>
      </c>
      <c r="D1355" s="140">
        <v>2764</v>
      </c>
      <c r="E1355" s="140">
        <v>25200</v>
      </c>
      <c r="F1355" s="485" t="s">
        <v>10215</v>
      </c>
      <c r="G1355" s="407" t="s">
        <v>9595</v>
      </c>
      <c r="H1355" s="489">
        <v>44334</v>
      </c>
      <c r="I1355" s="489"/>
      <c r="J1355" s="485"/>
    </row>
    <row r="1356" spans="1:10" ht="25.15" customHeight="1" x14ac:dyDescent="0.2">
      <c r="A1356" s="485" t="s">
        <v>10216</v>
      </c>
      <c r="B1356" s="485" t="s">
        <v>8346</v>
      </c>
      <c r="C1356" s="486" t="s">
        <v>8317</v>
      </c>
      <c r="D1356" s="140">
        <v>2503</v>
      </c>
      <c r="E1356" s="140">
        <v>24000</v>
      </c>
      <c r="F1356" s="485" t="s">
        <v>10217</v>
      </c>
      <c r="G1356" s="407" t="s">
        <v>9595</v>
      </c>
      <c r="H1356" s="489">
        <v>44321</v>
      </c>
      <c r="I1356" s="489"/>
      <c r="J1356" s="485"/>
    </row>
    <row r="1357" spans="1:10" ht="25.15" customHeight="1" x14ac:dyDescent="0.2">
      <c r="A1357" s="485" t="s">
        <v>10177</v>
      </c>
      <c r="B1357" s="485" t="s">
        <v>8346</v>
      </c>
      <c r="C1357" s="486" t="s">
        <v>8317</v>
      </c>
      <c r="D1357" s="140">
        <v>2793</v>
      </c>
      <c r="E1357" s="140">
        <v>24479.9</v>
      </c>
      <c r="F1357" s="485" t="s">
        <v>9672</v>
      </c>
      <c r="G1357" s="407" t="s">
        <v>9595</v>
      </c>
      <c r="H1357" s="489">
        <v>44335</v>
      </c>
      <c r="I1357" s="489"/>
      <c r="J1357" s="485"/>
    </row>
    <row r="1358" spans="1:10" ht="25.15" customHeight="1" x14ac:dyDescent="0.2">
      <c r="A1358" s="485" t="s">
        <v>10177</v>
      </c>
      <c r="B1358" s="485" t="s">
        <v>8346</v>
      </c>
      <c r="C1358" s="486" t="s">
        <v>8317</v>
      </c>
      <c r="D1358" s="140">
        <v>2861</v>
      </c>
      <c r="E1358" s="140">
        <v>27786.2</v>
      </c>
      <c r="F1358" s="485" t="s">
        <v>9672</v>
      </c>
      <c r="G1358" s="407" t="s">
        <v>9595</v>
      </c>
      <c r="H1358" s="489">
        <v>44337</v>
      </c>
      <c r="I1358" s="489"/>
      <c r="J1358" s="485"/>
    </row>
    <row r="1359" spans="1:10" ht="25.15" customHeight="1" x14ac:dyDescent="0.2">
      <c r="A1359" s="485" t="s">
        <v>10218</v>
      </c>
      <c r="B1359" s="485" t="s">
        <v>8346</v>
      </c>
      <c r="C1359" s="486" t="s">
        <v>8317</v>
      </c>
      <c r="D1359" s="140">
        <v>3071</v>
      </c>
      <c r="E1359" s="140">
        <v>25769.9</v>
      </c>
      <c r="F1359" s="485" t="s">
        <v>9672</v>
      </c>
      <c r="G1359" s="407" t="s">
        <v>9595</v>
      </c>
      <c r="H1359" s="489">
        <v>44343</v>
      </c>
      <c r="I1359" s="489"/>
      <c r="J1359" s="485"/>
    </row>
    <row r="1360" spans="1:10" ht="25.15" customHeight="1" x14ac:dyDescent="0.2">
      <c r="A1360" s="485" t="s">
        <v>10219</v>
      </c>
      <c r="B1360" s="485" t="s">
        <v>8346</v>
      </c>
      <c r="C1360" s="486" t="s">
        <v>8317</v>
      </c>
      <c r="D1360" s="140">
        <v>2622</v>
      </c>
      <c r="E1360" s="140">
        <v>29600</v>
      </c>
      <c r="F1360" s="485" t="s">
        <v>9786</v>
      </c>
      <c r="G1360" s="407" t="s">
        <v>9595</v>
      </c>
      <c r="H1360" s="489">
        <v>44329</v>
      </c>
      <c r="I1360" s="489"/>
      <c r="J1360" s="485"/>
    </row>
    <row r="1361" spans="1:10" ht="25.15" customHeight="1" x14ac:dyDescent="0.2">
      <c r="A1361" s="485" t="s">
        <v>10220</v>
      </c>
      <c r="B1361" s="485" t="s">
        <v>8346</v>
      </c>
      <c r="C1361" s="486" t="s">
        <v>8317</v>
      </c>
      <c r="D1361" s="140">
        <v>2924</v>
      </c>
      <c r="E1361" s="140">
        <v>23800</v>
      </c>
      <c r="F1361" s="485" t="s">
        <v>9786</v>
      </c>
      <c r="G1361" s="407" t="s">
        <v>9595</v>
      </c>
      <c r="H1361" s="489">
        <v>44340</v>
      </c>
      <c r="I1361" s="489"/>
      <c r="J1361" s="485"/>
    </row>
    <row r="1362" spans="1:10" ht="25.15" customHeight="1" x14ac:dyDescent="0.2">
      <c r="A1362" s="485" t="s">
        <v>10221</v>
      </c>
      <c r="B1362" s="485" t="s">
        <v>8346</v>
      </c>
      <c r="C1362" s="486" t="s">
        <v>8317</v>
      </c>
      <c r="D1362" s="140">
        <v>2771</v>
      </c>
      <c r="E1362" s="140">
        <v>22550.5</v>
      </c>
      <c r="F1362" s="485" t="s">
        <v>9713</v>
      </c>
      <c r="G1362" s="407" t="s">
        <v>9595</v>
      </c>
      <c r="H1362" s="489">
        <v>44334</v>
      </c>
      <c r="I1362" s="489"/>
      <c r="J1362" s="485"/>
    </row>
    <row r="1363" spans="1:10" ht="25.15" customHeight="1" x14ac:dyDescent="0.2">
      <c r="A1363" s="485" t="s">
        <v>10222</v>
      </c>
      <c r="B1363" s="485" t="s">
        <v>8346</v>
      </c>
      <c r="C1363" s="486" t="s">
        <v>8317</v>
      </c>
      <c r="D1363" s="140">
        <v>2563</v>
      </c>
      <c r="E1363" s="140">
        <v>30500</v>
      </c>
      <c r="F1363" s="485" t="s">
        <v>10223</v>
      </c>
      <c r="G1363" s="407" t="s">
        <v>9614</v>
      </c>
      <c r="H1363" s="489">
        <v>44326</v>
      </c>
      <c r="I1363" s="489"/>
      <c r="J1363" s="485"/>
    </row>
    <row r="1364" spans="1:10" ht="25.15" customHeight="1" x14ac:dyDescent="0.2">
      <c r="A1364" s="485" t="s">
        <v>10224</v>
      </c>
      <c r="B1364" s="485" t="s">
        <v>8346</v>
      </c>
      <c r="C1364" s="486" t="s">
        <v>8317</v>
      </c>
      <c r="D1364" s="140">
        <v>3333</v>
      </c>
      <c r="E1364" s="140">
        <v>22500</v>
      </c>
      <c r="F1364" s="485" t="s">
        <v>6798</v>
      </c>
      <c r="G1364" s="407" t="s">
        <v>9595</v>
      </c>
      <c r="H1364" s="489">
        <v>44355</v>
      </c>
      <c r="I1364" s="489"/>
      <c r="J1364" s="485"/>
    </row>
    <row r="1365" spans="1:10" ht="25.15" customHeight="1" x14ac:dyDescent="0.2">
      <c r="A1365" s="485" t="s">
        <v>10225</v>
      </c>
      <c r="B1365" s="485" t="s">
        <v>8346</v>
      </c>
      <c r="C1365" s="486" t="s">
        <v>8317</v>
      </c>
      <c r="D1365" s="140">
        <v>3625</v>
      </c>
      <c r="E1365" s="140">
        <v>21000</v>
      </c>
      <c r="F1365" s="485" t="s">
        <v>6686</v>
      </c>
      <c r="G1365" s="407" t="s">
        <v>9614</v>
      </c>
      <c r="H1365" s="489">
        <v>44369</v>
      </c>
      <c r="I1365" s="489"/>
      <c r="J1365" s="485"/>
    </row>
    <row r="1366" spans="1:10" ht="25.15" customHeight="1" x14ac:dyDescent="0.2">
      <c r="A1366" s="485" t="s">
        <v>10226</v>
      </c>
      <c r="B1366" s="485" t="s">
        <v>8346</v>
      </c>
      <c r="C1366" s="486" t="s">
        <v>8317</v>
      </c>
      <c r="D1366" s="140">
        <v>3345</v>
      </c>
      <c r="E1366" s="140">
        <v>24000</v>
      </c>
      <c r="F1366" s="485" t="s">
        <v>10227</v>
      </c>
      <c r="G1366" s="407" t="s">
        <v>9595</v>
      </c>
      <c r="H1366" s="489">
        <v>44356</v>
      </c>
      <c r="I1366" s="489"/>
      <c r="J1366" s="485"/>
    </row>
    <row r="1367" spans="1:10" ht="25.15" customHeight="1" x14ac:dyDescent="0.2">
      <c r="A1367" s="485" t="s">
        <v>10228</v>
      </c>
      <c r="B1367" s="485" t="s">
        <v>8346</v>
      </c>
      <c r="C1367" s="486" t="s">
        <v>8317</v>
      </c>
      <c r="D1367" s="140">
        <v>3259</v>
      </c>
      <c r="E1367" s="140">
        <v>21340</v>
      </c>
      <c r="F1367" s="485" t="s">
        <v>10229</v>
      </c>
      <c r="G1367" s="407" t="s">
        <v>9595</v>
      </c>
      <c r="H1367" s="489">
        <v>44350</v>
      </c>
      <c r="I1367" s="489"/>
      <c r="J1367" s="485"/>
    </row>
    <row r="1368" spans="1:10" ht="25.15" customHeight="1" x14ac:dyDescent="0.2">
      <c r="A1368" s="485" t="s">
        <v>10230</v>
      </c>
      <c r="B1368" s="485" t="s">
        <v>8346</v>
      </c>
      <c r="C1368" s="486" t="s">
        <v>8317</v>
      </c>
      <c r="D1368" s="140">
        <v>3655</v>
      </c>
      <c r="E1368" s="140">
        <v>22911.1</v>
      </c>
      <c r="F1368" s="485" t="s">
        <v>8295</v>
      </c>
      <c r="G1368" s="407" t="s">
        <v>9595</v>
      </c>
      <c r="H1368" s="489">
        <v>44370</v>
      </c>
      <c r="I1368" s="489"/>
      <c r="J1368" s="485"/>
    </row>
    <row r="1369" spans="1:10" ht="25.15" customHeight="1" x14ac:dyDescent="0.2">
      <c r="A1369" s="485" t="s">
        <v>10231</v>
      </c>
      <c r="B1369" s="485" t="s">
        <v>8346</v>
      </c>
      <c r="C1369" s="486" t="s">
        <v>8317</v>
      </c>
      <c r="D1369" s="140">
        <v>3365</v>
      </c>
      <c r="E1369" s="140">
        <v>27880</v>
      </c>
      <c r="F1369" s="485" t="s">
        <v>7284</v>
      </c>
      <c r="G1369" s="407" t="s">
        <v>9595</v>
      </c>
      <c r="H1369" s="489">
        <v>44357</v>
      </c>
      <c r="I1369" s="489"/>
      <c r="J1369" s="485"/>
    </row>
    <row r="1370" spans="1:10" ht="25.15" customHeight="1" x14ac:dyDescent="0.2">
      <c r="A1370" s="485" t="s">
        <v>9730</v>
      </c>
      <c r="B1370" s="485" t="s">
        <v>8346</v>
      </c>
      <c r="C1370" s="486" t="s">
        <v>8317</v>
      </c>
      <c r="D1370" s="140">
        <v>3184</v>
      </c>
      <c r="E1370" s="140">
        <v>22500</v>
      </c>
      <c r="F1370" s="485" t="s">
        <v>7401</v>
      </c>
      <c r="G1370" s="407" t="s">
        <v>9595</v>
      </c>
      <c r="H1370" s="489">
        <v>44349</v>
      </c>
      <c r="I1370" s="489"/>
      <c r="J1370" s="485"/>
    </row>
    <row r="1371" spans="1:10" ht="25.15" customHeight="1" x14ac:dyDescent="0.2">
      <c r="A1371" s="485" t="s">
        <v>10232</v>
      </c>
      <c r="B1371" s="485" t="s">
        <v>8346</v>
      </c>
      <c r="C1371" s="486" t="s">
        <v>8317</v>
      </c>
      <c r="D1371" s="140">
        <v>3168</v>
      </c>
      <c r="E1371" s="140">
        <v>26040</v>
      </c>
      <c r="F1371" s="485" t="s">
        <v>10051</v>
      </c>
      <c r="G1371" s="407" t="s">
        <v>9595</v>
      </c>
      <c r="H1371" s="489">
        <v>44348</v>
      </c>
      <c r="I1371" s="489"/>
      <c r="J1371" s="485"/>
    </row>
    <row r="1372" spans="1:10" ht="25.15" customHeight="1" x14ac:dyDescent="0.2">
      <c r="A1372" s="485" t="s">
        <v>10233</v>
      </c>
      <c r="B1372" s="485" t="s">
        <v>8346</v>
      </c>
      <c r="C1372" s="486" t="s">
        <v>8317</v>
      </c>
      <c r="D1372" s="140">
        <v>3249</v>
      </c>
      <c r="E1372" s="140">
        <v>25500</v>
      </c>
      <c r="F1372" s="485" t="s">
        <v>9786</v>
      </c>
      <c r="G1372" s="407" t="s">
        <v>9595</v>
      </c>
      <c r="H1372" s="489">
        <v>44350</v>
      </c>
      <c r="I1372" s="489"/>
      <c r="J1372" s="485"/>
    </row>
    <row r="1373" spans="1:10" ht="25.15" customHeight="1" x14ac:dyDescent="0.2">
      <c r="A1373" s="485" t="s">
        <v>10234</v>
      </c>
      <c r="B1373" s="485" t="s">
        <v>8346</v>
      </c>
      <c r="C1373" s="486" t="s">
        <v>8317</v>
      </c>
      <c r="D1373" s="140">
        <v>4147</v>
      </c>
      <c r="E1373" s="140">
        <v>21000</v>
      </c>
      <c r="F1373" s="485" t="s">
        <v>6686</v>
      </c>
      <c r="G1373" s="407" t="s">
        <v>9595</v>
      </c>
      <c r="H1373" s="489">
        <v>44392</v>
      </c>
      <c r="I1373" s="489"/>
      <c r="J1373" s="485"/>
    </row>
    <row r="1374" spans="1:10" ht="25.15" customHeight="1" x14ac:dyDescent="0.2">
      <c r="A1374" s="485" t="s">
        <v>10234</v>
      </c>
      <c r="B1374" s="485" t="s">
        <v>8346</v>
      </c>
      <c r="C1374" s="486" t="s">
        <v>8317</v>
      </c>
      <c r="D1374" s="140">
        <v>4184</v>
      </c>
      <c r="E1374" s="140">
        <v>21000</v>
      </c>
      <c r="F1374" s="485" t="s">
        <v>6686</v>
      </c>
      <c r="G1374" s="407" t="s">
        <v>9614</v>
      </c>
      <c r="H1374" s="489">
        <v>44392</v>
      </c>
      <c r="I1374" s="489"/>
      <c r="J1374" s="485"/>
    </row>
    <row r="1375" spans="1:10" ht="25.15" customHeight="1" x14ac:dyDescent="0.2">
      <c r="A1375" s="485" t="s">
        <v>10235</v>
      </c>
      <c r="B1375" s="485" t="s">
        <v>8346</v>
      </c>
      <c r="C1375" s="486" t="s">
        <v>8317</v>
      </c>
      <c r="D1375" s="140">
        <v>3900</v>
      </c>
      <c r="E1375" s="140">
        <v>18500</v>
      </c>
      <c r="F1375" s="485" t="s">
        <v>10236</v>
      </c>
      <c r="G1375" s="407" t="s">
        <v>9614</v>
      </c>
      <c r="H1375" s="489">
        <v>44378</v>
      </c>
      <c r="I1375" s="489"/>
      <c r="J1375" s="485"/>
    </row>
    <row r="1376" spans="1:10" ht="25.15" customHeight="1" x14ac:dyDescent="0.2">
      <c r="A1376" s="485" t="s">
        <v>10237</v>
      </c>
      <c r="B1376" s="485" t="s">
        <v>8346</v>
      </c>
      <c r="C1376" s="486" t="s">
        <v>8317</v>
      </c>
      <c r="D1376" s="140">
        <v>3950</v>
      </c>
      <c r="E1376" s="140">
        <v>19680</v>
      </c>
      <c r="F1376" s="485" t="s">
        <v>9594</v>
      </c>
      <c r="G1376" s="407" t="s">
        <v>9595</v>
      </c>
      <c r="H1376" s="489">
        <v>44382</v>
      </c>
      <c r="I1376" s="489"/>
      <c r="J1376" s="485"/>
    </row>
    <row r="1377" spans="1:10" ht="25.15" customHeight="1" x14ac:dyDescent="0.2">
      <c r="A1377" s="485" t="s">
        <v>10238</v>
      </c>
      <c r="B1377" s="485" t="s">
        <v>8346</v>
      </c>
      <c r="C1377" s="486" t="s">
        <v>8317</v>
      </c>
      <c r="D1377" s="140">
        <v>4265</v>
      </c>
      <c r="E1377" s="140">
        <v>19500</v>
      </c>
      <c r="F1377" s="485" t="s">
        <v>10171</v>
      </c>
      <c r="G1377" s="407" t="s">
        <v>9595</v>
      </c>
      <c r="H1377" s="489">
        <v>44392</v>
      </c>
      <c r="I1377" s="489"/>
      <c r="J1377" s="485"/>
    </row>
    <row r="1378" spans="1:10" ht="25.15" customHeight="1" x14ac:dyDescent="0.2">
      <c r="A1378" s="485" t="s">
        <v>10239</v>
      </c>
      <c r="B1378" s="485" t="s">
        <v>8346</v>
      </c>
      <c r="C1378" s="486" t="s">
        <v>8317</v>
      </c>
      <c r="D1378" s="140">
        <v>3956</v>
      </c>
      <c r="E1378" s="140">
        <v>21950</v>
      </c>
      <c r="F1378" s="485" t="s">
        <v>10240</v>
      </c>
      <c r="G1378" s="407" t="s">
        <v>9595</v>
      </c>
      <c r="H1378" s="489">
        <v>44382</v>
      </c>
      <c r="I1378" s="489"/>
      <c r="J1378" s="485"/>
    </row>
    <row r="1379" spans="1:10" ht="25.15" customHeight="1" x14ac:dyDescent="0.2">
      <c r="A1379" s="485" t="s">
        <v>10241</v>
      </c>
      <c r="B1379" s="485" t="s">
        <v>8346</v>
      </c>
      <c r="C1379" s="486" t="s">
        <v>8317</v>
      </c>
      <c r="D1379" s="140">
        <v>4506</v>
      </c>
      <c r="E1379" s="140">
        <v>25690</v>
      </c>
      <c r="F1379" s="485" t="s">
        <v>10242</v>
      </c>
      <c r="G1379" s="407" t="s">
        <v>9595</v>
      </c>
      <c r="H1379" s="489">
        <v>44397</v>
      </c>
      <c r="I1379" s="489"/>
      <c r="J1379" s="485"/>
    </row>
    <row r="1380" spans="1:10" ht="25.15" customHeight="1" x14ac:dyDescent="0.2">
      <c r="A1380" s="485" t="s">
        <v>10243</v>
      </c>
      <c r="B1380" s="485" t="s">
        <v>8346</v>
      </c>
      <c r="C1380" s="486" t="s">
        <v>8317</v>
      </c>
      <c r="D1380" s="140">
        <v>4175</v>
      </c>
      <c r="E1380" s="140">
        <v>31506</v>
      </c>
      <c r="F1380" s="485" t="s">
        <v>10244</v>
      </c>
      <c r="G1380" s="407" t="s">
        <v>9595</v>
      </c>
      <c r="H1380" s="489">
        <v>44392</v>
      </c>
      <c r="I1380" s="489"/>
      <c r="J1380" s="485"/>
    </row>
    <row r="1381" spans="1:10" ht="25.15" customHeight="1" x14ac:dyDescent="0.2">
      <c r="A1381" s="485" t="s">
        <v>10245</v>
      </c>
      <c r="B1381" s="485" t="s">
        <v>8346</v>
      </c>
      <c r="C1381" s="486" t="s">
        <v>8317</v>
      </c>
      <c r="D1381" s="140">
        <v>4204</v>
      </c>
      <c r="E1381" s="140">
        <v>34000</v>
      </c>
      <c r="F1381" s="485" t="s">
        <v>10215</v>
      </c>
      <c r="G1381" s="407" t="s">
        <v>9595</v>
      </c>
      <c r="H1381" s="489">
        <v>44393</v>
      </c>
      <c r="I1381" s="489"/>
      <c r="J1381" s="485"/>
    </row>
    <row r="1382" spans="1:10" ht="25.15" customHeight="1" x14ac:dyDescent="0.2">
      <c r="A1382" s="485" t="s">
        <v>10246</v>
      </c>
      <c r="B1382" s="485" t="s">
        <v>8346</v>
      </c>
      <c r="C1382" s="486" t="s">
        <v>8317</v>
      </c>
      <c r="D1382" s="140">
        <v>4026</v>
      </c>
      <c r="E1382" s="140">
        <v>30000</v>
      </c>
      <c r="F1382" s="485" t="s">
        <v>10217</v>
      </c>
      <c r="G1382" s="407" t="s">
        <v>9595</v>
      </c>
      <c r="H1382" s="489">
        <v>44386</v>
      </c>
      <c r="I1382" s="489"/>
      <c r="J1382" s="485"/>
    </row>
    <row r="1383" spans="1:10" ht="25.15" customHeight="1" x14ac:dyDescent="0.2">
      <c r="A1383" s="485" t="s">
        <v>10247</v>
      </c>
      <c r="B1383" s="485" t="s">
        <v>8346</v>
      </c>
      <c r="C1383" s="486" t="s">
        <v>8317</v>
      </c>
      <c r="D1383" s="140">
        <v>3917</v>
      </c>
      <c r="E1383" s="140">
        <v>18900</v>
      </c>
      <c r="F1383" s="485" t="s">
        <v>10248</v>
      </c>
      <c r="G1383" s="407" t="s">
        <v>9614</v>
      </c>
      <c r="H1383" s="489">
        <v>44378</v>
      </c>
      <c r="I1383" s="489"/>
      <c r="J1383" s="485"/>
    </row>
    <row r="1384" spans="1:10" ht="25.15" customHeight="1" x14ac:dyDescent="0.2">
      <c r="A1384" s="485" t="s">
        <v>10247</v>
      </c>
      <c r="B1384" s="485" t="s">
        <v>8346</v>
      </c>
      <c r="C1384" s="486" t="s">
        <v>8317</v>
      </c>
      <c r="D1384" s="140">
        <v>4462</v>
      </c>
      <c r="E1384" s="140">
        <v>30000</v>
      </c>
      <c r="F1384" s="485" t="s">
        <v>10249</v>
      </c>
      <c r="G1384" s="407" t="s">
        <v>9595</v>
      </c>
      <c r="H1384" s="489">
        <v>44403</v>
      </c>
      <c r="I1384" s="489"/>
      <c r="J1384" s="485"/>
    </row>
    <row r="1385" spans="1:10" ht="25.15" customHeight="1" x14ac:dyDescent="0.2">
      <c r="A1385" s="485" t="s">
        <v>10222</v>
      </c>
      <c r="B1385" s="485" t="s">
        <v>8346</v>
      </c>
      <c r="C1385" s="486" t="s">
        <v>8317</v>
      </c>
      <c r="D1385" s="140">
        <v>3904</v>
      </c>
      <c r="E1385" s="140">
        <v>31400</v>
      </c>
      <c r="F1385" s="485" t="s">
        <v>10250</v>
      </c>
      <c r="G1385" s="407" t="s">
        <v>9614</v>
      </c>
      <c r="H1385" s="489">
        <v>44378</v>
      </c>
      <c r="I1385" s="489"/>
      <c r="J1385" s="485"/>
    </row>
    <row r="1386" spans="1:10" ht="25.15" customHeight="1" x14ac:dyDescent="0.2">
      <c r="A1386" s="485" t="s">
        <v>10251</v>
      </c>
      <c r="B1386" s="485" t="s">
        <v>8346</v>
      </c>
      <c r="C1386" s="486" t="s">
        <v>8317</v>
      </c>
      <c r="D1386" s="140">
        <v>4746</v>
      </c>
      <c r="E1386" s="140">
        <v>25900</v>
      </c>
      <c r="F1386" s="485" t="s">
        <v>10179</v>
      </c>
      <c r="G1386" s="407" t="s">
        <v>9595</v>
      </c>
      <c r="H1386" s="489">
        <v>44421</v>
      </c>
      <c r="I1386" s="489"/>
      <c r="J1386" s="485"/>
    </row>
    <row r="1387" spans="1:10" ht="25.15" customHeight="1" x14ac:dyDescent="0.2">
      <c r="A1387" s="485" t="s">
        <v>10251</v>
      </c>
      <c r="B1387" s="485" t="s">
        <v>8346</v>
      </c>
      <c r="C1387" s="486" t="s">
        <v>8317</v>
      </c>
      <c r="D1387" s="140">
        <v>5002</v>
      </c>
      <c r="E1387" s="140">
        <v>19000</v>
      </c>
      <c r="F1387" s="485" t="s">
        <v>10252</v>
      </c>
      <c r="G1387" s="407" t="s">
        <v>9595</v>
      </c>
      <c r="H1387" s="489">
        <v>44434</v>
      </c>
      <c r="I1387" s="489"/>
      <c r="J1387" s="485"/>
    </row>
    <row r="1388" spans="1:10" ht="25.15" customHeight="1" x14ac:dyDescent="0.2">
      <c r="A1388" s="485" t="s">
        <v>10253</v>
      </c>
      <c r="B1388" s="485" t="s">
        <v>8346</v>
      </c>
      <c r="C1388" s="486" t="s">
        <v>8317</v>
      </c>
      <c r="D1388" s="140">
        <v>5023</v>
      </c>
      <c r="E1388" s="140">
        <v>35090</v>
      </c>
      <c r="F1388" s="485" t="s">
        <v>10254</v>
      </c>
      <c r="G1388" s="407" t="s">
        <v>9595</v>
      </c>
      <c r="H1388" s="489">
        <v>44435</v>
      </c>
      <c r="I1388" s="489"/>
      <c r="J1388" s="485"/>
    </row>
    <row r="1389" spans="1:10" ht="25.15" customHeight="1" x14ac:dyDescent="0.2">
      <c r="A1389" s="485" t="s">
        <v>10255</v>
      </c>
      <c r="B1389" s="485" t="s">
        <v>8346</v>
      </c>
      <c r="C1389" s="486" t="s">
        <v>8317</v>
      </c>
      <c r="D1389" s="140">
        <v>4611</v>
      </c>
      <c r="E1389" s="140">
        <v>30000</v>
      </c>
      <c r="F1389" s="485" t="s">
        <v>6583</v>
      </c>
      <c r="G1389" s="407" t="s">
        <v>9595</v>
      </c>
      <c r="H1389" s="489">
        <v>44413</v>
      </c>
      <c r="I1389" s="489"/>
      <c r="J1389" s="485"/>
    </row>
    <row r="1390" spans="1:10" ht="25.15" customHeight="1" x14ac:dyDescent="0.2">
      <c r="A1390" s="485" t="s">
        <v>10256</v>
      </c>
      <c r="B1390" s="485" t="s">
        <v>8346</v>
      </c>
      <c r="C1390" s="486" t="s">
        <v>8317</v>
      </c>
      <c r="D1390" s="140">
        <v>5030</v>
      </c>
      <c r="E1390" s="140">
        <v>19540.8</v>
      </c>
      <c r="F1390" s="485" t="s">
        <v>10257</v>
      </c>
      <c r="G1390" s="407" t="s">
        <v>9595</v>
      </c>
      <c r="H1390" s="489">
        <v>44435</v>
      </c>
      <c r="I1390" s="489"/>
      <c r="J1390" s="485"/>
    </row>
    <row r="1391" spans="1:10" ht="25.15" customHeight="1" x14ac:dyDescent="0.2">
      <c r="A1391" s="485" t="s">
        <v>10258</v>
      </c>
      <c r="B1391" s="485" t="s">
        <v>8346</v>
      </c>
      <c r="C1391" s="486" t="s">
        <v>8317</v>
      </c>
      <c r="D1391" s="140">
        <v>5184</v>
      </c>
      <c r="E1391" s="140">
        <v>22500</v>
      </c>
      <c r="F1391" s="485" t="s">
        <v>6798</v>
      </c>
      <c r="G1391" s="407" t="s">
        <v>9595</v>
      </c>
      <c r="H1391" s="489">
        <v>44441</v>
      </c>
      <c r="I1391" s="489"/>
      <c r="J1391" s="485"/>
    </row>
    <row r="1392" spans="1:10" ht="25.15" customHeight="1" x14ac:dyDescent="0.2">
      <c r="A1392" s="485" t="s">
        <v>10259</v>
      </c>
      <c r="B1392" s="485" t="s">
        <v>8346</v>
      </c>
      <c r="C1392" s="486" t="s">
        <v>8317</v>
      </c>
      <c r="D1392" s="140">
        <v>5152</v>
      </c>
      <c r="E1392" s="140">
        <v>33800</v>
      </c>
      <c r="F1392" s="485" t="s">
        <v>10260</v>
      </c>
      <c r="G1392" s="407" t="s">
        <v>9595</v>
      </c>
      <c r="H1392" s="489">
        <v>44440</v>
      </c>
      <c r="I1392" s="489"/>
      <c r="J1392" s="485"/>
    </row>
    <row r="1393" spans="1:10" ht="25.15" customHeight="1" x14ac:dyDescent="0.2">
      <c r="A1393" s="485" t="s">
        <v>10261</v>
      </c>
      <c r="B1393" s="485" t="s">
        <v>8346</v>
      </c>
      <c r="C1393" s="486" t="s">
        <v>8317</v>
      </c>
      <c r="D1393" s="140">
        <v>5437</v>
      </c>
      <c r="E1393" s="140">
        <v>30000</v>
      </c>
      <c r="F1393" s="485" t="s">
        <v>10262</v>
      </c>
      <c r="G1393" s="407" t="s">
        <v>9595</v>
      </c>
      <c r="H1393" s="489">
        <v>44455</v>
      </c>
      <c r="I1393" s="489"/>
      <c r="J1393" s="485"/>
    </row>
    <row r="1394" spans="1:10" ht="25.15" customHeight="1" x14ac:dyDescent="0.2">
      <c r="A1394" s="485" t="s">
        <v>10263</v>
      </c>
      <c r="B1394" s="485" t="s">
        <v>8346</v>
      </c>
      <c r="C1394" s="486" t="s">
        <v>8317</v>
      </c>
      <c r="D1394" s="140">
        <v>5657</v>
      </c>
      <c r="E1394" s="140">
        <v>21000</v>
      </c>
      <c r="F1394" s="485" t="s">
        <v>10264</v>
      </c>
      <c r="G1394" s="407" t="s">
        <v>9595</v>
      </c>
      <c r="H1394" s="489">
        <v>44463</v>
      </c>
      <c r="I1394" s="489"/>
      <c r="J1394" s="485"/>
    </row>
    <row r="1395" spans="1:10" ht="25.15" customHeight="1" x14ac:dyDescent="0.2">
      <c r="A1395" s="485" t="s">
        <v>10265</v>
      </c>
      <c r="B1395" s="485" t="s">
        <v>8346</v>
      </c>
      <c r="C1395" s="486" t="s">
        <v>8317</v>
      </c>
      <c r="D1395" s="140">
        <v>5569</v>
      </c>
      <c r="E1395" s="140">
        <v>21000</v>
      </c>
      <c r="F1395" s="485" t="s">
        <v>10264</v>
      </c>
      <c r="G1395" s="407" t="s">
        <v>9595</v>
      </c>
      <c r="H1395" s="489">
        <v>44461</v>
      </c>
      <c r="I1395" s="489"/>
      <c r="J1395" s="485"/>
    </row>
    <row r="1396" spans="1:10" ht="25.15" customHeight="1" x14ac:dyDescent="0.2">
      <c r="A1396" s="485" t="s">
        <v>10266</v>
      </c>
      <c r="B1396" s="485" t="s">
        <v>8346</v>
      </c>
      <c r="C1396" s="486" t="s">
        <v>8317</v>
      </c>
      <c r="D1396" s="140">
        <v>6342</v>
      </c>
      <c r="E1396" s="140">
        <v>20000</v>
      </c>
      <c r="F1396" s="485" t="s">
        <v>10267</v>
      </c>
      <c r="G1396" s="407" t="s">
        <v>9595</v>
      </c>
      <c r="H1396" s="489">
        <v>44494</v>
      </c>
      <c r="I1396" s="489"/>
      <c r="J1396" s="485"/>
    </row>
    <row r="1397" spans="1:10" ht="25.15" customHeight="1" x14ac:dyDescent="0.2">
      <c r="A1397" s="485" t="s">
        <v>10268</v>
      </c>
      <c r="B1397" s="485" t="s">
        <v>8346</v>
      </c>
      <c r="C1397" s="486" t="s">
        <v>8317</v>
      </c>
      <c r="D1397" s="140">
        <v>6115</v>
      </c>
      <c r="E1397" s="140">
        <v>20500</v>
      </c>
      <c r="F1397" s="485" t="s">
        <v>10173</v>
      </c>
      <c r="G1397" s="407" t="s">
        <v>9595</v>
      </c>
      <c r="H1397" s="489">
        <v>44488</v>
      </c>
      <c r="I1397" s="489"/>
      <c r="J1397" s="485"/>
    </row>
    <row r="1398" spans="1:10" ht="25.15" customHeight="1" x14ac:dyDescent="0.2">
      <c r="A1398" s="485" t="s">
        <v>10269</v>
      </c>
      <c r="B1398" s="485" t="s">
        <v>8346</v>
      </c>
      <c r="C1398" s="486" t="s">
        <v>8317</v>
      </c>
      <c r="D1398" s="140">
        <v>6218</v>
      </c>
      <c r="E1398" s="140">
        <v>32500</v>
      </c>
      <c r="F1398" s="485" t="s">
        <v>10254</v>
      </c>
      <c r="G1398" s="407" t="s">
        <v>9595</v>
      </c>
      <c r="H1398" s="489">
        <v>44491</v>
      </c>
      <c r="I1398" s="489"/>
      <c r="J1398" s="485"/>
    </row>
    <row r="1399" spans="1:10" ht="25.15" customHeight="1" x14ac:dyDescent="0.2">
      <c r="A1399" s="485" t="s">
        <v>10270</v>
      </c>
      <c r="B1399" s="485" t="s">
        <v>8346</v>
      </c>
      <c r="C1399" s="486" t="s">
        <v>8317</v>
      </c>
      <c r="D1399" s="140">
        <v>5948</v>
      </c>
      <c r="E1399" s="140">
        <v>34500</v>
      </c>
      <c r="F1399" s="485" t="s">
        <v>10262</v>
      </c>
      <c r="G1399" s="407" t="s">
        <v>9595</v>
      </c>
      <c r="H1399" s="489">
        <v>44474</v>
      </c>
      <c r="I1399" s="489"/>
      <c r="J1399" s="485"/>
    </row>
    <row r="1400" spans="1:10" ht="25.15" customHeight="1" x14ac:dyDescent="0.2">
      <c r="A1400" s="485" t="s">
        <v>10271</v>
      </c>
      <c r="B1400" s="485" t="s">
        <v>8346</v>
      </c>
      <c r="C1400" s="486" t="s">
        <v>8317</v>
      </c>
      <c r="D1400" s="140">
        <v>6216</v>
      </c>
      <c r="E1400" s="140">
        <v>29000</v>
      </c>
      <c r="F1400" s="485" t="s">
        <v>10272</v>
      </c>
      <c r="G1400" s="407" t="s">
        <v>9595</v>
      </c>
      <c r="H1400" s="489">
        <v>44491</v>
      </c>
      <c r="I1400" s="489"/>
      <c r="J1400" s="485"/>
    </row>
    <row r="1401" spans="1:10" ht="25.15" customHeight="1" x14ac:dyDescent="0.2">
      <c r="A1401" s="485" t="s">
        <v>10273</v>
      </c>
      <c r="B1401" s="485" t="s">
        <v>8346</v>
      </c>
      <c r="C1401" s="486" t="s">
        <v>8317</v>
      </c>
      <c r="D1401" s="140">
        <v>6219</v>
      </c>
      <c r="E1401" s="140">
        <v>32000</v>
      </c>
      <c r="F1401" s="485" t="s">
        <v>10274</v>
      </c>
      <c r="G1401" s="407" t="s">
        <v>9614</v>
      </c>
      <c r="H1401" s="489">
        <v>44491</v>
      </c>
      <c r="I1401" s="489"/>
      <c r="J1401" s="485"/>
    </row>
    <row r="1402" spans="1:10" ht="25.15" customHeight="1" x14ac:dyDescent="0.2">
      <c r="A1402" s="485" t="s">
        <v>10275</v>
      </c>
      <c r="B1402" s="485" t="s">
        <v>8346</v>
      </c>
      <c r="C1402" s="486" t="s">
        <v>8317</v>
      </c>
      <c r="D1402" s="140">
        <v>7569</v>
      </c>
      <c r="E1402" s="140">
        <v>20000</v>
      </c>
      <c r="F1402" s="485" t="s">
        <v>10179</v>
      </c>
      <c r="G1402" s="407" t="s">
        <v>9595</v>
      </c>
      <c r="H1402" s="489">
        <v>44526</v>
      </c>
      <c r="I1402" s="489"/>
      <c r="J1402" s="485"/>
    </row>
    <row r="1403" spans="1:10" ht="25.15" customHeight="1" x14ac:dyDescent="0.2">
      <c r="A1403" s="485" t="s">
        <v>10276</v>
      </c>
      <c r="B1403" s="485" t="s">
        <v>8346</v>
      </c>
      <c r="C1403" s="486" t="s">
        <v>8317</v>
      </c>
      <c r="D1403" s="140">
        <v>7567</v>
      </c>
      <c r="E1403" s="140">
        <v>25000</v>
      </c>
      <c r="F1403" s="485" t="s">
        <v>10277</v>
      </c>
      <c r="G1403" s="407" t="s">
        <v>9595</v>
      </c>
      <c r="H1403" s="489">
        <v>44526</v>
      </c>
      <c r="I1403" s="489"/>
      <c r="J1403" s="485"/>
    </row>
    <row r="1404" spans="1:10" ht="25.15" customHeight="1" x14ac:dyDescent="0.2">
      <c r="A1404" s="485" t="s">
        <v>10278</v>
      </c>
      <c r="B1404" s="485" t="s">
        <v>8346</v>
      </c>
      <c r="C1404" s="486" t="s">
        <v>8317</v>
      </c>
      <c r="D1404" s="140">
        <v>7686</v>
      </c>
      <c r="E1404" s="140">
        <v>30000</v>
      </c>
      <c r="F1404" s="485" t="s">
        <v>9722</v>
      </c>
      <c r="G1404" s="407" t="s">
        <v>9595</v>
      </c>
      <c r="H1404" s="489">
        <v>44530</v>
      </c>
      <c r="I1404" s="489"/>
      <c r="J1404" s="485"/>
    </row>
    <row r="1405" spans="1:10" ht="25.15" customHeight="1" x14ac:dyDescent="0.2">
      <c r="A1405" s="485" t="s">
        <v>10279</v>
      </c>
      <c r="B1405" s="485" t="s">
        <v>8346</v>
      </c>
      <c r="C1405" s="486" t="s">
        <v>8317</v>
      </c>
      <c r="D1405" s="140">
        <v>7257</v>
      </c>
      <c r="E1405" s="140">
        <v>29854</v>
      </c>
      <c r="F1405" s="485" t="s">
        <v>10280</v>
      </c>
      <c r="G1405" s="407" t="s">
        <v>9595</v>
      </c>
      <c r="H1405" s="489">
        <v>44522</v>
      </c>
      <c r="I1405" s="489"/>
      <c r="J1405" s="485"/>
    </row>
    <row r="1406" spans="1:10" ht="25.15" customHeight="1" x14ac:dyDescent="0.2">
      <c r="A1406" s="485" t="s">
        <v>10281</v>
      </c>
      <c r="B1406" s="485" t="s">
        <v>8346</v>
      </c>
      <c r="C1406" s="486" t="s">
        <v>8317</v>
      </c>
      <c r="D1406" s="140">
        <v>6761</v>
      </c>
      <c r="E1406" s="140">
        <v>24800</v>
      </c>
      <c r="F1406" s="485" t="s">
        <v>10089</v>
      </c>
      <c r="G1406" s="407" t="s">
        <v>9595</v>
      </c>
      <c r="H1406" s="489">
        <v>44510</v>
      </c>
      <c r="I1406" s="489"/>
      <c r="J1406" s="485"/>
    </row>
    <row r="1407" spans="1:10" ht="25.15" customHeight="1" x14ac:dyDescent="0.2">
      <c r="A1407" s="485" t="s">
        <v>10282</v>
      </c>
      <c r="B1407" s="485" t="s">
        <v>8346</v>
      </c>
      <c r="C1407" s="486" t="s">
        <v>8317</v>
      </c>
      <c r="D1407" s="140">
        <v>6588</v>
      </c>
      <c r="E1407" s="140">
        <v>30900</v>
      </c>
      <c r="F1407" s="485" t="s">
        <v>10254</v>
      </c>
      <c r="G1407" s="407" t="s">
        <v>9614</v>
      </c>
      <c r="H1407" s="489">
        <v>44503</v>
      </c>
      <c r="I1407" s="489"/>
      <c r="J1407" s="485"/>
    </row>
    <row r="1408" spans="1:10" ht="25.15" customHeight="1" x14ac:dyDescent="0.2">
      <c r="A1408" s="485" t="s">
        <v>10283</v>
      </c>
      <c r="B1408" s="485" t="s">
        <v>8346</v>
      </c>
      <c r="C1408" s="486" t="s">
        <v>8317</v>
      </c>
      <c r="D1408" s="140">
        <v>7251</v>
      </c>
      <c r="E1408" s="140">
        <v>20000</v>
      </c>
      <c r="F1408" s="485" t="s">
        <v>10284</v>
      </c>
      <c r="G1408" s="407" t="s">
        <v>9595</v>
      </c>
      <c r="H1408" s="489">
        <v>44522</v>
      </c>
      <c r="I1408" s="489"/>
      <c r="J1408" s="485"/>
    </row>
    <row r="1409" spans="1:10" ht="25.15" customHeight="1" x14ac:dyDescent="0.2">
      <c r="A1409" s="485" t="s">
        <v>10285</v>
      </c>
      <c r="B1409" s="485" t="s">
        <v>8346</v>
      </c>
      <c r="C1409" s="486" t="s">
        <v>8317</v>
      </c>
      <c r="D1409" s="140">
        <v>7508</v>
      </c>
      <c r="E1409" s="140">
        <v>25000</v>
      </c>
      <c r="F1409" s="485" t="s">
        <v>10286</v>
      </c>
      <c r="G1409" s="407" t="s">
        <v>9595</v>
      </c>
      <c r="H1409" s="489">
        <v>44525</v>
      </c>
      <c r="I1409" s="489"/>
      <c r="J1409" s="485"/>
    </row>
    <row r="1410" spans="1:10" ht="25.15" customHeight="1" x14ac:dyDescent="0.2">
      <c r="A1410" s="485" t="s">
        <v>10287</v>
      </c>
      <c r="B1410" s="485" t="s">
        <v>8346</v>
      </c>
      <c r="C1410" s="486" t="s">
        <v>8317</v>
      </c>
      <c r="D1410" s="140">
        <v>7303</v>
      </c>
      <c r="E1410" s="140">
        <v>29500</v>
      </c>
      <c r="F1410" s="485" t="s">
        <v>9729</v>
      </c>
      <c r="G1410" s="407" t="s">
        <v>9595</v>
      </c>
      <c r="H1410" s="489">
        <v>44523</v>
      </c>
      <c r="I1410" s="489"/>
      <c r="J1410" s="485"/>
    </row>
    <row r="1411" spans="1:10" ht="25.15" customHeight="1" x14ac:dyDescent="0.2">
      <c r="A1411" s="485" t="s">
        <v>10288</v>
      </c>
      <c r="B1411" s="485" t="s">
        <v>8346</v>
      </c>
      <c r="C1411" s="486" t="s">
        <v>8317</v>
      </c>
      <c r="D1411" s="140">
        <v>6963</v>
      </c>
      <c r="E1411" s="140">
        <v>33000</v>
      </c>
      <c r="F1411" s="485" t="s">
        <v>10289</v>
      </c>
      <c r="G1411" s="407" t="s">
        <v>9595</v>
      </c>
      <c r="H1411" s="489">
        <v>44516</v>
      </c>
      <c r="I1411" s="489"/>
      <c r="J1411" s="485"/>
    </row>
    <row r="1412" spans="1:10" ht="25.15" customHeight="1" x14ac:dyDescent="0.2">
      <c r="A1412" s="485" t="s">
        <v>10290</v>
      </c>
      <c r="B1412" s="485" t="s">
        <v>8346</v>
      </c>
      <c r="C1412" s="486" t="s">
        <v>8317</v>
      </c>
      <c r="D1412" s="140">
        <v>6892</v>
      </c>
      <c r="E1412" s="140">
        <v>34860</v>
      </c>
      <c r="F1412" s="485" t="s">
        <v>10291</v>
      </c>
      <c r="G1412" s="407" t="s">
        <v>9595</v>
      </c>
      <c r="H1412" s="489">
        <v>44515</v>
      </c>
      <c r="I1412" s="489"/>
      <c r="J1412" s="485"/>
    </row>
    <row r="1413" spans="1:10" ht="25.15" customHeight="1" x14ac:dyDescent="0.2">
      <c r="A1413" s="485" t="s">
        <v>10292</v>
      </c>
      <c r="B1413" s="485" t="s">
        <v>8346</v>
      </c>
      <c r="C1413" s="486" t="s">
        <v>8317</v>
      </c>
      <c r="D1413" s="140">
        <v>6929</v>
      </c>
      <c r="E1413" s="140">
        <v>33890</v>
      </c>
      <c r="F1413" s="485" t="s">
        <v>10291</v>
      </c>
      <c r="G1413" s="407" t="s">
        <v>9595</v>
      </c>
      <c r="H1413" s="489">
        <v>44515</v>
      </c>
      <c r="I1413" s="489"/>
      <c r="J1413" s="485"/>
    </row>
    <row r="1414" spans="1:10" ht="25.15" customHeight="1" x14ac:dyDescent="0.2">
      <c r="A1414" s="485" t="s">
        <v>10293</v>
      </c>
      <c r="B1414" s="485" t="s">
        <v>8346</v>
      </c>
      <c r="C1414" s="486" t="s">
        <v>8317</v>
      </c>
      <c r="D1414" s="140">
        <v>7328</v>
      </c>
      <c r="E1414" s="140">
        <v>28209.18</v>
      </c>
      <c r="F1414" s="485" t="s">
        <v>10294</v>
      </c>
      <c r="G1414" s="407" t="s">
        <v>9595</v>
      </c>
      <c r="H1414" s="489">
        <v>44523</v>
      </c>
      <c r="I1414" s="489"/>
      <c r="J1414" s="485"/>
    </row>
    <row r="1415" spans="1:10" ht="25.15" customHeight="1" x14ac:dyDescent="0.2">
      <c r="A1415" s="485" t="s">
        <v>10295</v>
      </c>
      <c r="B1415" s="485" t="s">
        <v>8346</v>
      </c>
      <c r="C1415" s="486" t="s">
        <v>8317</v>
      </c>
      <c r="D1415" s="140">
        <v>6893</v>
      </c>
      <c r="E1415" s="140">
        <v>26500</v>
      </c>
      <c r="F1415" s="485" t="s">
        <v>10296</v>
      </c>
      <c r="G1415" s="407" t="s">
        <v>9595</v>
      </c>
      <c r="H1415" s="489">
        <v>44515</v>
      </c>
      <c r="I1415" s="489"/>
      <c r="J1415" s="485"/>
    </row>
    <row r="1416" spans="1:10" ht="25.15" customHeight="1" x14ac:dyDescent="0.2">
      <c r="A1416" s="485" t="s">
        <v>9730</v>
      </c>
      <c r="B1416" s="485" t="s">
        <v>8346</v>
      </c>
      <c r="C1416" s="486" t="s">
        <v>8317</v>
      </c>
      <c r="D1416" s="140">
        <v>7092</v>
      </c>
      <c r="E1416" s="140">
        <v>19299.900000000001</v>
      </c>
      <c r="F1416" s="485" t="s">
        <v>9672</v>
      </c>
      <c r="G1416" s="407" t="s">
        <v>9595</v>
      </c>
      <c r="H1416" s="489">
        <v>44518</v>
      </c>
      <c r="I1416" s="489"/>
      <c r="J1416" s="485"/>
    </row>
    <row r="1417" spans="1:10" ht="25.15" customHeight="1" x14ac:dyDescent="0.2">
      <c r="A1417" s="485" t="s">
        <v>9730</v>
      </c>
      <c r="B1417" s="485" t="s">
        <v>8346</v>
      </c>
      <c r="C1417" s="486" t="s">
        <v>8317</v>
      </c>
      <c r="D1417" s="140">
        <v>6897</v>
      </c>
      <c r="E1417" s="140">
        <v>32999.9</v>
      </c>
      <c r="F1417" s="485" t="s">
        <v>9672</v>
      </c>
      <c r="G1417" s="407" t="s">
        <v>9595</v>
      </c>
      <c r="H1417" s="489">
        <v>44515</v>
      </c>
      <c r="I1417" s="489"/>
      <c r="J1417" s="485"/>
    </row>
    <row r="1418" spans="1:10" ht="25.15" customHeight="1" x14ac:dyDescent="0.2">
      <c r="A1418" s="485" t="s">
        <v>10297</v>
      </c>
      <c r="B1418" s="485" t="s">
        <v>8346</v>
      </c>
      <c r="C1418" s="486" t="s">
        <v>8317</v>
      </c>
      <c r="D1418" s="140">
        <v>6732</v>
      </c>
      <c r="E1418" s="140">
        <v>29000</v>
      </c>
      <c r="F1418" s="485" t="s">
        <v>10272</v>
      </c>
      <c r="G1418" s="407" t="s">
        <v>9595</v>
      </c>
      <c r="H1418" s="489">
        <v>44509</v>
      </c>
      <c r="I1418" s="489"/>
      <c r="J1418" s="485"/>
    </row>
    <row r="1419" spans="1:10" ht="25.15" customHeight="1" x14ac:dyDescent="0.2">
      <c r="A1419" s="485" t="s">
        <v>10298</v>
      </c>
      <c r="B1419" s="485" t="s">
        <v>8346</v>
      </c>
      <c r="C1419" s="486" t="s">
        <v>8317</v>
      </c>
      <c r="D1419" s="140">
        <v>6877</v>
      </c>
      <c r="E1419" s="140">
        <v>20000</v>
      </c>
      <c r="F1419" s="485" t="s">
        <v>10272</v>
      </c>
      <c r="G1419" s="407" t="s">
        <v>9614</v>
      </c>
      <c r="H1419" s="489">
        <v>44513</v>
      </c>
      <c r="I1419" s="489"/>
      <c r="J1419" s="485"/>
    </row>
    <row r="1420" spans="1:10" ht="25.15" customHeight="1" x14ac:dyDescent="0.2">
      <c r="A1420" s="485" t="s">
        <v>10299</v>
      </c>
      <c r="B1420" s="485" t="s">
        <v>8346</v>
      </c>
      <c r="C1420" s="486" t="s">
        <v>8317</v>
      </c>
      <c r="D1420" s="140">
        <v>6668</v>
      </c>
      <c r="E1420" s="140">
        <v>25000</v>
      </c>
      <c r="F1420" s="485" t="s">
        <v>10272</v>
      </c>
      <c r="G1420" s="407" t="s">
        <v>9595</v>
      </c>
      <c r="H1420" s="489">
        <v>44508</v>
      </c>
      <c r="I1420" s="489"/>
      <c r="J1420" s="485"/>
    </row>
    <row r="1421" spans="1:10" ht="25.15" customHeight="1" x14ac:dyDescent="0.2">
      <c r="A1421" s="485" t="s">
        <v>9730</v>
      </c>
      <c r="B1421" s="485" t="s">
        <v>8346</v>
      </c>
      <c r="C1421" s="486" t="s">
        <v>8317</v>
      </c>
      <c r="D1421" s="140">
        <v>7274</v>
      </c>
      <c r="E1421" s="140">
        <v>28700</v>
      </c>
      <c r="F1421" s="485" t="s">
        <v>9786</v>
      </c>
      <c r="G1421" s="407" t="s">
        <v>9595</v>
      </c>
      <c r="H1421" s="489">
        <v>44522</v>
      </c>
      <c r="I1421" s="489"/>
      <c r="J1421" s="485"/>
    </row>
    <row r="1422" spans="1:10" ht="25.15" customHeight="1" x14ac:dyDescent="0.2">
      <c r="A1422" s="485" t="s">
        <v>9730</v>
      </c>
      <c r="B1422" s="485" t="s">
        <v>8346</v>
      </c>
      <c r="C1422" s="486" t="s">
        <v>8317</v>
      </c>
      <c r="D1422" s="140">
        <v>6899</v>
      </c>
      <c r="E1422" s="140">
        <v>29500</v>
      </c>
      <c r="F1422" s="485" t="s">
        <v>9786</v>
      </c>
      <c r="G1422" s="407" t="s">
        <v>9595</v>
      </c>
      <c r="H1422" s="489">
        <v>44515</v>
      </c>
      <c r="I1422" s="489"/>
      <c r="J1422" s="485"/>
    </row>
    <row r="1423" spans="1:10" ht="25.15" customHeight="1" x14ac:dyDescent="0.2">
      <c r="A1423" s="485" t="s">
        <v>9730</v>
      </c>
      <c r="B1423" s="485" t="s">
        <v>8346</v>
      </c>
      <c r="C1423" s="486" t="s">
        <v>8317</v>
      </c>
      <c r="D1423" s="140">
        <v>7045</v>
      </c>
      <c r="E1423" s="140">
        <v>27800</v>
      </c>
      <c r="F1423" s="485" t="s">
        <v>9786</v>
      </c>
      <c r="G1423" s="407" t="s">
        <v>9595</v>
      </c>
      <c r="H1423" s="489">
        <v>44517</v>
      </c>
      <c r="I1423" s="489"/>
      <c r="J1423" s="485"/>
    </row>
    <row r="1424" spans="1:10" ht="25.15" customHeight="1" x14ac:dyDescent="0.2">
      <c r="A1424" s="485" t="s">
        <v>10300</v>
      </c>
      <c r="B1424" s="485" t="s">
        <v>8346</v>
      </c>
      <c r="C1424" s="486" t="s">
        <v>8317</v>
      </c>
      <c r="D1424" s="140">
        <v>7497</v>
      </c>
      <c r="E1424" s="140">
        <v>35000</v>
      </c>
      <c r="F1424" s="485" t="s">
        <v>10301</v>
      </c>
      <c r="G1424" s="407" t="s">
        <v>9595</v>
      </c>
      <c r="H1424" s="489">
        <v>44525</v>
      </c>
      <c r="I1424" s="489"/>
      <c r="J1424" s="485"/>
    </row>
    <row r="1425" spans="1:10" ht="25.15" customHeight="1" x14ac:dyDescent="0.2">
      <c r="A1425" s="485" t="s">
        <v>10302</v>
      </c>
      <c r="B1425" s="485" t="s">
        <v>8346</v>
      </c>
      <c r="C1425" s="486" t="s">
        <v>8317</v>
      </c>
      <c r="D1425" s="140">
        <v>8992</v>
      </c>
      <c r="E1425" s="140">
        <v>19250</v>
      </c>
      <c r="F1425" s="485" t="s">
        <v>10303</v>
      </c>
      <c r="G1425" s="407" t="s">
        <v>9595</v>
      </c>
      <c r="H1425" s="489">
        <v>44560</v>
      </c>
      <c r="I1425" s="489"/>
      <c r="J1425" s="485"/>
    </row>
    <row r="1426" spans="1:10" ht="25.15" customHeight="1" x14ac:dyDescent="0.2">
      <c r="A1426" s="485" t="s">
        <v>10304</v>
      </c>
      <c r="B1426" s="485" t="s">
        <v>8346</v>
      </c>
      <c r="C1426" s="486" t="s">
        <v>8317</v>
      </c>
      <c r="D1426" s="140">
        <v>7907</v>
      </c>
      <c r="E1426" s="140">
        <v>21000</v>
      </c>
      <c r="F1426" s="485" t="s">
        <v>10305</v>
      </c>
      <c r="G1426" s="407" t="s">
        <v>9595</v>
      </c>
      <c r="H1426" s="489">
        <v>44536</v>
      </c>
      <c r="I1426" s="489"/>
      <c r="J1426" s="485"/>
    </row>
    <row r="1427" spans="1:10" ht="25.15" customHeight="1" x14ac:dyDescent="0.2">
      <c r="A1427" s="485" t="s">
        <v>10306</v>
      </c>
      <c r="B1427" s="485" t="s">
        <v>8346</v>
      </c>
      <c r="C1427" s="486" t="s">
        <v>8317</v>
      </c>
      <c r="D1427" s="140">
        <v>8165</v>
      </c>
      <c r="E1427" s="140">
        <v>30000</v>
      </c>
      <c r="F1427" s="485" t="s">
        <v>6686</v>
      </c>
      <c r="G1427" s="407" t="s">
        <v>9595</v>
      </c>
      <c r="H1427" s="489">
        <v>44543</v>
      </c>
      <c r="I1427" s="489"/>
      <c r="J1427" s="485"/>
    </row>
    <row r="1428" spans="1:10" ht="25.15" customHeight="1" x14ac:dyDescent="0.2">
      <c r="A1428" s="485" t="s">
        <v>10307</v>
      </c>
      <c r="B1428" s="485" t="s">
        <v>8346</v>
      </c>
      <c r="C1428" s="486" t="s">
        <v>8317</v>
      </c>
      <c r="D1428" s="140">
        <v>7909</v>
      </c>
      <c r="E1428" s="140">
        <v>30000</v>
      </c>
      <c r="F1428" s="485" t="s">
        <v>10308</v>
      </c>
      <c r="G1428" s="407" t="s">
        <v>9595</v>
      </c>
      <c r="H1428" s="489">
        <v>44536</v>
      </c>
      <c r="I1428" s="489"/>
      <c r="J1428" s="485"/>
    </row>
    <row r="1429" spans="1:10" ht="25.15" customHeight="1" x14ac:dyDescent="0.2">
      <c r="A1429" s="485" t="s">
        <v>10309</v>
      </c>
      <c r="B1429" s="485" t="s">
        <v>8346</v>
      </c>
      <c r="C1429" s="486" t="s">
        <v>8317</v>
      </c>
      <c r="D1429" s="140">
        <v>7906</v>
      </c>
      <c r="E1429" s="140">
        <v>34200</v>
      </c>
      <c r="F1429" s="485" t="s">
        <v>10171</v>
      </c>
      <c r="G1429" s="407" t="s">
        <v>9595</v>
      </c>
      <c r="H1429" s="489">
        <v>44536</v>
      </c>
      <c r="I1429" s="489"/>
      <c r="J1429" s="485"/>
    </row>
    <row r="1430" spans="1:10" ht="25.15" customHeight="1" x14ac:dyDescent="0.2">
      <c r="A1430" s="485" t="s">
        <v>10310</v>
      </c>
      <c r="B1430" s="485" t="s">
        <v>8346</v>
      </c>
      <c r="C1430" s="486" t="s">
        <v>8317</v>
      </c>
      <c r="D1430" s="140">
        <v>8113</v>
      </c>
      <c r="E1430" s="140">
        <v>33000</v>
      </c>
      <c r="F1430" s="485" t="s">
        <v>10280</v>
      </c>
      <c r="G1430" s="407" t="s">
        <v>9595</v>
      </c>
      <c r="H1430" s="489">
        <v>44541</v>
      </c>
      <c r="I1430" s="489"/>
      <c r="J1430" s="485"/>
    </row>
    <row r="1431" spans="1:10" ht="25.15" customHeight="1" x14ac:dyDescent="0.2">
      <c r="A1431" s="485" t="s">
        <v>10311</v>
      </c>
      <c r="B1431" s="485" t="s">
        <v>8346</v>
      </c>
      <c r="C1431" s="486" t="s">
        <v>8317</v>
      </c>
      <c r="D1431" s="140">
        <v>8235</v>
      </c>
      <c r="E1431" s="140">
        <v>25000</v>
      </c>
      <c r="F1431" s="485" t="s">
        <v>10312</v>
      </c>
      <c r="G1431" s="407" t="s">
        <v>9595</v>
      </c>
      <c r="H1431" s="489">
        <v>44545</v>
      </c>
      <c r="I1431" s="489"/>
      <c r="J1431" s="485"/>
    </row>
    <row r="1432" spans="1:10" ht="25.15" customHeight="1" x14ac:dyDescent="0.2">
      <c r="A1432" s="485" t="s">
        <v>10313</v>
      </c>
      <c r="B1432" s="485" t="s">
        <v>8346</v>
      </c>
      <c r="C1432" s="486" t="s">
        <v>8317</v>
      </c>
      <c r="D1432" s="140">
        <v>7908</v>
      </c>
      <c r="E1432" s="140">
        <v>23000</v>
      </c>
      <c r="F1432" s="485" t="s">
        <v>10254</v>
      </c>
      <c r="G1432" s="407" t="s">
        <v>9595</v>
      </c>
      <c r="H1432" s="489">
        <v>44536</v>
      </c>
      <c r="I1432" s="489"/>
      <c r="J1432" s="485"/>
    </row>
    <row r="1433" spans="1:10" ht="25.15" customHeight="1" x14ac:dyDescent="0.2">
      <c r="A1433" s="485" t="s">
        <v>10314</v>
      </c>
      <c r="B1433" s="485" t="s">
        <v>8346</v>
      </c>
      <c r="C1433" s="486" t="s">
        <v>8317</v>
      </c>
      <c r="D1433" s="140">
        <v>8450</v>
      </c>
      <c r="E1433" s="140">
        <v>20000</v>
      </c>
      <c r="F1433" s="485" t="s">
        <v>10286</v>
      </c>
      <c r="G1433" s="407" t="s">
        <v>9595</v>
      </c>
      <c r="H1433" s="489">
        <v>44551</v>
      </c>
      <c r="I1433" s="489"/>
      <c r="J1433" s="485"/>
    </row>
    <row r="1434" spans="1:10" ht="25.15" customHeight="1" x14ac:dyDescent="0.2">
      <c r="A1434" s="485" t="s">
        <v>10315</v>
      </c>
      <c r="B1434" s="485" t="s">
        <v>8346</v>
      </c>
      <c r="C1434" s="486" t="s">
        <v>8317</v>
      </c>
      <c r="D1434" s="140">
        <v>8932</v>
      </c>
      <c r="E1434" s="140">
        <v>19450</v>
      </c>
      <c r="F1434" s="485" t="s">
        <v>9729</v>
      </c>
      <c r="G1434" s="407" t="s">
        <v>9595</v>
      </c>
      <c r="H1434" s="489">
        <v>44559</v>
      </c>
      <c r="I1434" s="489"/>
      <c r="J1434" s="485"/>
    </row>
    <row r="1435" spans="1:10" ht="25.15" customHeight="1" x14ac:dyDescent="0.2">
      <c r="A1435" s="485" t="s">
        <v>10316</v>
      </c>
      <c r="B1435" s="485" t="s">
        <v>8346</v>
      </c>
      <c r="C1435" s="486" t="s">
        <v>8317</v>
      </c>
      <c r="D1435" s="140">
        <v>8388</v>
      </c>
      <c r="E1435" s="140">
        <v>35000</v>
      </c>
      <c r="F1435" s="485" t="s">
        <v>10024</v>
      </c>
      <c r="G1435" s="407" t="s">
        <v>9595</v>
      </c>
      <c r="H1435" s="489">
        <v>44550</v>
      </c>
      <c r="I1435" s="489"/>
      <c r="J1435" s="485"/>
    </row>
    <row r="1436" spans="1:10" ht="25.15" customHeight="1" x14ac:dyDescent="0.2">
      <c r="A1436" s="485" t="s">
        <v>10233</v>
      </c>
      <c r="B1436" s="485" t="s">
        <v>8346</v>
      </c>
      <c r="C1436" s="486" t="s">
        <v>8317</v>
      </c>
      <c r="D1436" s="140">
        <v>7815</v>
      </c>
      <c r="E1436" s="140">
        <v>23000</v>
      </c>
      <c r="F1436" s="485" t="s">
        <v>7914</v>
      </c>
      <c r="G1436" s="407" t="s">
        <v>9595</v>
      </c>
      <c r="H1436" s="489">
        <v>44532</v>
      </c>
      <c r="I1436" s="489"/>
      <c r="J1436" s="485"/>
    </row>
    <row r="1437" spans="1:10" ht="25.15" customHeight="1" x14ac:dyDescent="0.2">
      <c r="A1437" s="485" t="s">
        <v>10317</v>
      </c>
      <c r="B1437" s="485" t="s">
        <v>8346</v>
      </c>
      <c r="C1437" s="486" t="s">
        <v>8317</v>
      </c>
      <c r="D1437" s="140">
        <v>8395</v>
      </c>
      <c r="E1437" s="140">
        <v>34123</v>
      </c>
      <c r="F1437" s="485" t="s">
        <v>10294</v>
      </c>
      <c r="G1437" s="407" t="s">
        <v>9595</v>
      </c>
      <c r="H1437" s="489">
        <v>44550</v>
      </c>
      <c r="I1437" s="489"/>
      <c r="J1437" s="485"/>
    </row>
    <row r="1438" spans="1:10" ht="25.15" customHeight="1" x14ac:dyDescent="0.2">
      <c r="A1438" s="485" t="s">
        <v>10318</v>
      </c>
      <c r="B1438" s="485" t="s">
        <v>8346</v>
      </c>
      <c r="C1438" s="486" t="s">
        <v>8317</v>
      </c>
      <c r="D1438" s="140">
        <v>7735</v>
      </c>
      <c r="E1438" s="140">
        <v>24999.9</v>
      </c>
      <c r="F1438" s="485" t="s">
        <v>9672</v>
      </c>
      <c r="G1438" s="407" t="s">
        <v>9595</v>
      </c>
      <c r="H1438" s="489">
        <v>44531</v>
      </c>
      <c r="I1438" s="489"/>
      <c r="J1438" s="485"/>
    </row>
    <row r="1439" spans="1:10" ht="25.15" customHeight="1" x14ac:dyDescent="0.2">
      <c r="A1439" s="485" t="s">
        <v>10319</v>
      </c>
      <c r="B1439" s="485" t="s">
        <v>8346</v>
      </c>
      <c r="C1439" s="486" t="s">
        <v>8317</v>
      </c>
      <c r="D1439" s="140">
        <v>8823</v>
      </c>
      <c r="E1439" s="140">
        <v>20000</v>
      </c>
      <c r="F1439" s="485" t="s">
        <v>10272</v>
      </c>
      <c r="G1439" s="407" t="s">
        <v>9595</v>
      </c>
      <c r="H1439" s="489">
        <v>44558</v>
      </c>
      <c r="I1439" s="489"/>
      <c r="J1439" s="485"/>
    </row>
    <row r="1440" spans="1:10" ht="25.15" customHeight="1" x14ac:dyDescent="0.2">
      <c r="A1440" s="485" t="s">
        <v>10320</v>
      </c>
      <c r="B1440" s="485" t="s">
        <v>6378</v>
      </c>
      <c r="C1440" s="486" t="s">
        <v>6377</v>
      </c>
      <c r="D1440" s="140" t="s">
        <v>10321</v>
      </c>
      <c r="E1440" s="140">
        <v>4331170.01</v>
      </c>
      <c r="F1440" s="485" t="s">
        <v>10322</v>
      </c>
      <c r="G1440" s="407" t="s">
        <v>10323</v>
      </c>
      <c r="H1440" s="489" t="s">
        <v>10324</v>
      </c>
      <c r="I1440" s="489"/>
      <c r="J1440" s="485"/>
    </row>
    <row r="1441" spans="1:10" ht="25.15" customHeight="1" x14ac:dyDescent="0.2">
      <c r="A1441" s="485" t="s">
        <v>10325</v>
      </c>
      <c r="B1441" s="485" t="s">
        <v>10326</v>
      </c>
      <c r="C1441" s="486" t="s">
        <v>8400</v>
      </c>
      <c r="D1441" s="140" t="s">
        <v>1333</v>
      </c>
      <c r="E1441" s="140" t="s">
        <v>10327</v>
      </c>
      <c r="F1441" s="485"/>
      <c r="G1441" s="407" t="s">
        <v>10328</v>
      </c>
      <c r="H1441" s="489" t="s">
        <v>10329</v>
      </c>
      <c r="I1441" s="489"/>
      <c r="J1441" s="485"/>
    </row>
    <row r="1442" spans="1:10" ht="25.15" customHeight="1" x14ac:dyDescent="0.2">
      <c r="A1442" s="485" t="s">
        <v>10330</v>
      </c>
      <c r="B1442" s="485" t="s">
        <v>10331</v>
      </c>
      <c r="C1442" s="486" t="s">
        <v>6377</v>
      </c>
      <c r="D1442" s="140">
        <v>119</v>
      </c>
      <c r="E1442" s="140" t="s">
        <v>10332</v>
      </c>
      <c r="F1442" s="485"/>
      <c r="G1442" s="407" t="s">
        <v>10328</v>
      </c>
      <c r="H1442" s="489" t="s">
        <v>10333</v>
      </c>
      <c r="I1442" s="489"/>
      <c r="J1442" s="485"/>
    </row>
    <row r="1443" spans="1:10" ht="25.15" customHeight="1" x14ac:dyDescent="0.2">
      <c r="A1443" s="485" t="s">
        <v>10334</v>
      </c>
      <c r="B1443" s="485" t="s">
        <v>10335</v>
      </c>
      <c r="C1443" s="486" t="s">
        <v>6377</v>
      </c>
      <c r="D1443" s="140">
        <v>98</v>
      </c>
      <c r="E1443" s="140" t="s">
        <v>10336</v>
      </c>
      <c r="F1443" s="485"/>
      <c r="G1443" s="407" t="s">
        <v>10337</v>
      </c>
      <c r="H1443" s="489" t="s">
        <v>10338</v>
      </c>
      <c r="I1443" s="489"/>
      <c r="J1443" s="485"/>
    </row>
    <row r="1444" spans="1:10" ht="25.15" customHeight="1" x14ac:dyDescent="0.2">
      <c r="A1444" s="485" t="s">
        <v>10339</v>
      </c>
      <c r="B1444" s="485" t="s">
        <v>10340</v>
      </c>
      <c r="C1444" s="486" t="s">
        <v>9564</v>
      </c>
      <c r="D1444" s="140">
        <v>2</v>
      </c>
      <c r="E1444" s="140" t="s">
        <v>10341</v>
      </c>
      <c r="F1444" s="485" t="s">
        <v>10342</v>
      </c>
      <c r="G1444" s="407" t="s">
        <v>10323</v>
      </c>
      <c r="H1444" s="489" t="s">
        <v>10343</v>
      </c>
      <c r="I1444" s="489"/>
      <c r="J1444" s="485"/>
    </row>
    <row r="1445" spans="1:10" ht="25.15" customHeight="1" x14ac:dyDescent="0.2">
      <c r="A1445" s="485" t="s">
        <v>10344</v>
      </c>
      <c r="B1445" s="485" t="s">
        <v>10345</v>
      </c>
      <c r="C1445" s="486" t="s">
        <v>6377</v>
      </c>
      <c r="D1445" s="140">
        <v>118</v>
      </c>
      <c r="E1445" s="140">
        <v>65000</v>
      </c>
      <c r="F1445" s="485" t="s">
        <v>10346</v>
      </c>
      <c r="G1445" s="407" t="s">
        <v>10323</v>
      </c>
      <c r="H1445" s="489" t="s">
        <v>10347</v>
      </c>
      <c r="I1445" s="489"/>
      <c r="J1445" s="485"/>
    </row>
    <row r="1446" spans="1:10" ht="25.15" customHeight="1" x14ac:dyDescent="0.2">
      <c r="A1446" s="485" t="s">
        <v>10348</v>
      </c>
      <c r="B1446" s="485" t="s">
        <v>10349</v>
      </c>
      <c r="C1446" s="486" t="s">
        <v>6377</v>
      </c>
      <c r="D1446" s="140">
        <v>68</v>
      </c>
      <c r="E1446" s="140" t="s">
        <v>10350</v>
      </c>
      <c r="F1446" s="485" t="s">
        <v>10351</v>
      </c>
      <c r="G1446" s="407" t="s">
        <v>10323</v>
      </c>
      <c r="H1446" s="489" t="s">
        <v>10352</v>
      </c>
      <c r="I1446" s="489"/>
      <c r="J1446" s="485"/>
    </row>
    <row r="1447" spans="1:10" ht="25.15" customHeight="1" x14ac:dyDescent="0.2">
      <c r="A1447" s="485" t="s">
        <v>10353</v>
      </c>
      <c r="B1447" s="485" t="s">
        <v>10354</v>
      </c>
      <c r="C1447" s="486" t="s">
        <v>6939</v>
      </c>
      <c r="D1447" s="140">
        <v>35</v>
      </c>
      <c r="E1447" s="140" t="s">
        <v>10355</v>
      </c>
      <c r="F1447" s="485" t="s">
        <v>10356</v>
      </c>
      <c r="G1447" s="407" t="s">
        <v>10323</v>
      </c>
      <c r="H1447" s="489" t="s">
        <v>10357</v>
      </c>
      <c r="I1447" s="489"/>
      <c r="J1447" s="485"/>
    </row>
    <row r="1448" spans="1:10" ht="25.15" customHeight="1" x14ac:dyDescent="0.2">
      <c r="A1448" s="485" t="s">
        <v>10358</v>
      </c>
      <c r="B1448" s="485" t="s">
        <v>10359</v>
      </c>
      <c r="C1448" s="486" t="s">
        <v>6377</v>
      </c>
      <c r="D1448" s="140">
        <v>115</v>
      </c>
      <c r="E1448" s="140" t="s">
        <v>10360</v>
      </c>
      <c r="F1448" s="485" t="s">
        <v>10361</v>
      </c>
      <c r="G1448" s="407" t="s">
        <v>10323</v>
      </c>
      <c r="H1448" s="489" t="s">
        <v>10362</v>
      </c>
      <c r="I1448" s="489"/>
      <c r="J1448" s="485"/>
    </row>
    <row r="1449" spans="1:10" ht="25.15" customHeight="1" x14ac:dyDescent="0.2">
      <c r="A1449" s="485" t="s">
        <v>10363</v>
      </c>
      <c r="B1449" s="485" t="s">
        <v>10364</v>
      </c>
      <c r="C1449" s="486" t="s">
        <v>6377</v>
      </c>
      <c r="D1449" s="140">
        <v>117</v>
      </c>
      <c r="E1449" s="140" t="s">
        <v>10365</v>
      </c>
      <c r="F1449" s="485" t="s">
        <v>10366</v>
      </c>
      <c r="G1449" s="407" t="s">
        <v>10323</v>
      </c>
      <c r="H1449" s="489" t="s">
        <v>10367</v>
      </c>
      <c r="I1449" s="489"/>
      <c r="J1449" s="485"/>
    </row>
    <row r="1450" spans="1:10" ht="25.15" customHeight="1" x14ac:dyDescent="0.2">
      <c r="A1450" s="485" t="s">
        <v>10368</v>
      </c>
      <c r="B1450" s="485" t="s">
        <v>10369</v>
      </c>
      <c r="C1450" s="486" t="s">
        <v>6377</v>
      </c>
      <c r="D1450" s="140">
        <v>116</v>
      </c>
      <c r="E1450" s="140" t="s">
        <v>10370</v>
      </c>
      <c r="F1450" s="485" t="s">
        <v>10371</v>
      </c>
      <c r="G1450" s="407" t="s">
        <v>10323</v>
      </c>
      <c r="H1450" s="489" t="s">
        <v>10372</v>
      </c>
      <c r="I1450" s="489"/>
      <c r="J1450" s="485"/>
    </row>
    <row r="1451" spans="1:10" ht="25.15" customHeight="1" x14ac:dyDescent="0.2">
      <c r="A1451" s="485" t="s">
        <v>10373</v>
      </c>
      <c r="B1451" s="485" t="s">
        <v>10374</v>
      </c>
      <c r="C1451" s="486" t="s">
        <v>6377</v>
      </c>
      <c r="D1451" s="140">
        <v>113</v>
      </c>
      <c r="E1451" s="140" t="s">
        <v>10375</v>
      </c>
      <c r="F1451" s="485" t="s">
        <v>10376</v>
      </c>
      <c r="G1451" s="407" t="s">
        <v>10323</v>
      </c>
      <c r="H1451" s="489" t="s">
        <v>10377</v>
      </c>
      <c r="I1451" s="489"/>
      <c r="J1451" s="485"/>
    </row>
    <row r="1452" spans="1:10" ht="25.15" customHeight="1" x14ac:dyDescent="0.2">
      <c r="A1452" s="485" t="s">
        <v>10378</v>
      </c>
      <c r="B1452" s="485" t="s">
        <v>10379</v>
      </c>
      <c r="C1452" s="486" t="s">
        <v>6377</v>
      </c>
      <c r="D1452" s="140">
        <v>112</v>
      </c>
      <c r="E1452" s="140" t="s">
        <v>10380</v>
      </c>
      <c r="F1452" s="485" t="s">
        <v>10381</v>
      </c>
      <c r="G1452" s="407" t="s">
        <v>10323</v>
      </c>
      <c r="H1452" s="489" t="s">
        <v>10382</v>
      </c>
      <c r="I1452" s="489"/>
      <c r="J1452" s="485"/>
    </row>
    <row r="1453" spans="1:10" ht="25.15" customHeight="1" x14ac:dyDescent="0.2">
      <c r="A1453" s="485" t="s">
        <v>10383</v>
      </c>
      <c r="B1453" s="485" t="s">
        <v>10384</v>
      </c>
      <c r="C1453" s="486" t="s">
        <v>6377</v>
      </c>
      <c r="D1453" s="140">
        <v>79</v>
      </c>
      <c r="E1453" s="140" t="s">
        <v>10385</v>
      </c>
      <c r="F1453" s="485"/>
      <c r="G1453" s="407" t="s">
        <v>10337</v>
      </c>
      <c r="H1453" s="489" t="s">
        <v>10386</v>
      </c>
      <c r="I1453" s="489"/>
      <c r="J1453" s="485"/>
    </row>
    <row r="1454" spans="1:10" ht="25.15" customHeight="1" x14ac:dyDescent="0.2">
      <c r="A1454" s="485" t="s">
        <v>10387</v>
      </c>
      <c r="B1454" s="485" t="s">
        <v>10388</v>
      </c>
      <c r="C1454" s="486" t="s">
        <v>6377</v>
      </c>
      <c r="D1454" s="140">
        <v>114</v>
      </c>
      <c r="E1454" s="140" t="s">
        <v>10389</v>
      </c>
      <c r="F1454" s="485" t="s">
        <v>10390</v>
      </c>
      <c r="G1454" s="407" t="s">
        <v>10323</v>
      </c>
      <c r="H1454" s="489" t="s">
        <v>10391</v>
      </c>
      <c r="I1454" s="489"/>
      <c r="J1454" s="485"/>
    </row>
    <row r="1455" spans="1:10" ht="25.15" customHeight="1" x14ac:dyDescent="0.2">
      <c r="A1455" s="485" t="s">
        <v>10392</v>
      </c>
      <c r="B1455" s="485" t="s">
        <v>10393</v>
      </c>
      <c r="C1455" s="486" t="s">
        <v>8400</v>
      </c>
      <c r="D1455" s="140">
        <v>3</v>
      </c>
      <c r="E1455" s="140" t="s">
        <v>10394</v>
      </c>
      <c r="F1455" s="485"/>
      <c r="G1455" s="407" t="s">
        <v>10328</v>
      </c>
      <c r="H1455" s="489" t="s">
        <v>10395</v>
      </c>
      <c r="I1455" s="489"/>
      <c r="J1455" s="485"/>
    </row>
    <row r="1456" spans="1:10" ht="25.15" customHeight="1" x14ac:dyDescent="0.2">
      <c r="A1456" s="485" t="s">
        <v>10396</v>
      </c>
      <c r="B1456" s="485" t="s">
        <v>10397</v>
      </c>
      <c r="C1456" s="486" t="s">
        <v>9564</v>
      </c>
      <c r="D1456" s="140">
        <v>1</v>
      </c>
      <c r="E1456" s="140" t="s">
        <v>10398</v>
      </c>
      <c r="F1456" s="485" t="s">
        <v>10399</v>
      </c>
      <c r="G1456" s="407" t="s">
        <v>10323</v>
      </c>
      <c r="H1456" s="489" t="s">
        <v>10400</v>
      </c>
      <c r="I1456" s="489"/>
      <c r="J1456" s="485"/>
    </row>
    <row r="1457" spans="1:10" ht="25.15" customHeight="1" x14ac:dyDescent="0.2">
      <c r="A1457" s="485" t="s">
        <v>10401</v>
      </c>
      <c r="B1457" s="485" t="s">
        <v>10402</v>
      </c>
      <c r="C1457" s="486" t="s">
        <v>6377</v>
      </c>
      <c r="D1457" s="140">
        <v>105</v>
      </c>
      <c r="E1457" s="140" t="s">
        <v>10403</v>
      </c>
      <c r="F1457" s="485"/>
      <c r="G1457" s="407" t="s">
        <v>10337</v>
      </c>
      <c r="H1457" s="489" t="s">
        <v>10404</v>
      </c>
      <c r="I1457" s="489"/>
      <c r="J1457" s="485"/>
    </row>
    <row r="1458" spans="1:10" ht="25.15" customHeight="1" x14ac:dyDescent="0.2">
      <c r="A1458" s="485" t="s">
        <v>10405</v>
      </c>
      <c r="B1458" s="485" t="s">
        <v>10406</v>
      </c>
      <c r="C1458" s="486" t="s">
        <v>6377</v>
      </c>
      <c r="D1458" s="140">
        <v>104</v>
      </c>
      <c r="E1458" s="140" t="s">
        <v>10407</v>
      </c>
      <c r="F1458" s="485"/>
      <c r="G1458" s="407" t="s">
        <v>10337</v>
      </c>
      <c r="H1458" s="489" t="s">
        <v>10408</v>
      </c>
      <c r="I1458" s="489"/>
      <c r="J1458" s="485"/>
    </row>
    <row r="1459" spans="1:10" ht="25.15" customHeight="1" x14ac:dyDescent="0.2">
      <c r="A1459" s="485" t="s">
        <v>10409</v>
      </c>
      <c r="B1459" s="485" t="s">
        <v>10410</v>
      </c>
      <c r="C1459" s="486" t="s">
        <v>6377</v>
      </c>
      <c r="D1459" s="140">
        <v>111</v>
      </c>
      <c r="E1459" s="140" t="s">
        <v>10411</v>
      </c>
      <c r="F1459" s="485" t="s">
        <v>10412</v>
      </c>
      <c r="G1459" s="407" t="s">
        <v>10413</v>
      </c>
      <c r="H1459" s="489" t="s">
        <v>10414</v>
      </c>
      <c r="I1459" s="489"/>
      <c r="J1459" s="485"/>
    </row>
    <row r="1460" spans="1:10" ht="25.15" customHeight="1" x14ac:dyDescent="0.2">
      <c r="A1460" s="485" t="s">
        <v>10415</v>
      </c>
      <c r="B1460" s="485" t="s">
        <v>10416</v>
      </c>
      <c r="C1460" s="486" t="s">
        <v>6939</v>
      </c>
      <c r="D1460" s="140">
        <v>34</v>
      </c>
      <c r="E1460" s="140" t="s">
        <v>10417</v>
      </c>
      <c r="F1460" s="485" t="s">
        <v>10418</v>
      </c>
      <c r="G1460" s="407" t="s">
        <v>10323</v>
      </c>
      <c r="H1460" s="489" t="s">
        <v>10419</v>
      </c>
      <c r="I1460" s="489"/>
      <c r="J1460" s="485"/>
    </row>
    <row r="1461" spans="1:10" ht="25.15" customHeight="1" x14ac:dyDescent="0.2">
      <c r="A1461" s="485" t="s">
        <v>10420</v>
      </c>
      <c r="B1461" s="485" t="s">
        <v>10421</v>
      </c>
      <c r="C1461" s="486" t="s">
        <v>6377</v>
      </c>
      <c r="D1461" s="140">
        <v>108</v>
      </c>
      <c r="E1461" s="140" t="s">
        <v>10422</v>
      </c>
      <c r="F1461" s="485" t="s">
        <v>10423</v>
      </c>
      <c r="G1461" s="407" t="s">
        <v>10323</v>
      </c>
      <c r="H1461" s="489" t="s">
        <v>10424</v>
      </c>
      <c r="I1461" s="489"/>
      <c r="J1461" s="485"/>
    </row>
    <row r="1462" spans="1:10" ht="25.15" customHeight="1" x14ac:dyDescent="0.2">
      <c r="A1462" s="485" t="s">
        <v>10425</v>
      </c>
      <c r="B1462" s="485" t="s">
        <v>10426</v>
      </c>
      <c r="C1462" s="486" t="s">
        <v>6377</v>
      </c>
      <c r="D1462" s="140">
        <v>110</v>
      </c>
      <c r="E1462" s="140" t="s">
        <v>10427</v>
      </c>
      <c r="F1462" s="485" t="s">
        <v>10428</v>
      </c>
      <c r="G1462" s="407" t="s">
        <v>10323</v>
      </c>
      <c r="H1462" s="489" t="s">
        <v>10429</v>
      </c>
      <c r="I1462" s="489"/>
      <c r="J1462" s="485"/>
    </row>
    <row r="1463" spans="1:10" ht="25.15" customHeight="1" x14ac:dyDescent="0.2">
      <c r="A1463" s="485" t="s">
        <v>10430</v>
      </c>
      <c r="B1463" s="485" t="s">
        <v>10431</v>
      </c>
      <c r="C1463" s="486" t="s">
        <v>6377</v>
      </c>
      <c r="D1463" s="140">
        <v>109</v>
      </c>
      <c r="E1463" s="140" t="s">
        <v>10432</v>
      </c>
      <c r="F1463" s="485" t="s">
        <v>10428</v>
      </c>
      <c r="G1463" s="407" t="s">
        <v>10323</v>
      </c>
      <c r="H1463" s="489" t="s">
        <v>10433</v>
      </c>
      <c r="I1463" s="489"/>
      <c r="J1463" s="485"/>
    </row>
    <row r="1464" spans="1:10" ht="25.15" customHeight="1" x14ac:dyDescent="0.2">
      <c r="A1464" s="485" t="s">
        <v>10434</v>
      </c>
      <c r="B1464" s="485" t="s">
        <v>10435</v>
      </c>
      <c r="C1464" s="486" t="s">
        <v>6377</v>
      </c>
      <c r="D1464" s="140">
        <v>107</v>
      </c>
      <c r="E1464" s="140" t="s">
        <v>10436</v>
      </c>
      <c r="F1464" s="485" t="s">
        <v>10437</v>
      </c>
      <c r="G1464" s="407" t="s">
        <v>10323</v>
      </c>
      <c r="H1464" s="489" t="s">
        <v>10438</v>
      </c>
      <c r="I1464" s="489"/>
      <c r="J1464" s="485"/>
    </row>
    <row r="1465" spans="1:10" ht="25.15" customHeight="1" x14ac:dyDescent="0.2">
      <c r="A1465" s="485" t="s">
        <v>10439</v>
      </c>
      <c r="B1465" s="485" t="s">
        <v>10440</v>
      </c>
      <c r="C1465" s="486" t="s">
        <v>6377</v>
      </c>
      <c r="D1465" s="140">
        <v>72</v>
      </c>
      <c r="E1465" s="140" t="s">
        <v>10441</v>
      </c>
      <c r="F1465" s="485" t="s">
        <v>10442</v>
      </c>
      <c r="G1465" s="407" t="s">
        <v>10443</v>
      </c>
      <c r="H1465" s="489" t="s">
        <v>10444</v>
      </c>
      <c r="I1465" s="489"/>
      <c r="J1465" s="485"/>
    </row>
    <row r="1466" spans="1:10" ht="25.15" customHeight="1" x14ac:dyDescent="0.2">
      <c r="A1466" s="485" t="s">
        <v>10445</v>
      </c>
      <c r="B1466" s="485" t="s">
        <v>10446</v>
      </c>
      <c r="C1466" s="486" t="s">
        <v>6377</v>
      </c>
      <c r="D1466" s="140">
        <v>106</v>
      </c>
      <c r="E1466" s="140" t="s">
        <v>10447</v>
      </c>
      <c r="F1466" s="485" t="s">
        <v>10448</v>
      </c>
      <c r="G1466" s="407" t="s">
        <v>10323</v>
      </c>
      <c r="H1466" s="489" t="s">
        <v>10449</v>
      </c>
      <c r="I1466" s="489"/>
      <c r="J1466" s="485"/>
    </row>
    <row r="1467" spans="1:10" ht="25.15" customHeight="1" x14ac:dyDescent="0.2">
      <c r="A1467" s="485" t="s">
        <v>10450</v>
      </c>
      <c r="B1467" s="485" t="s">
        <v>10451</v>
      </c>
      <c r="C1467" s="486" t="s">
        <v>8400</v>
      </c>
      <c r="D1467" s="140">
        <v>6</v>
      </c>
      <c r="E1467" s="140" t="s">
        <v>10452</v>
      </c>
      <c r="F1467" s="485"/>
      <c r="G1467" s="407" t="s">
        <v>10328</v>
      </c>
      <c r="H1467" s="489" t="s">
        <v>10453</v>
      </c>
      <c r="I1467" s="489"/>
      <c r="J1467" s="485"/>
    </row>
    <row r="1468" spans="1:10" ht="25.15" customHeight="1" x14ac:dyDescent="0.2">
      <c r="A1468" s="485" t="s">
        <v>10320</v>
      </c>
      <c r="B1468" s="485" t="s">
        <v>6378</v>
      </c>
      <c r="C1468" s="486" t="s">
        <v>6377</v>
      </c>
      <c r="D1468" s="140">
        <v>95</v>
      </c>
      <c r="E1468" s="140" t="s">
        <v>10454</v>
      </c>
      <c r="F1468" s="485" t="s">
        <v>10455</v>
      </c>
      <c r="G1468" s="407" t="s">
        <v>10456</v>
      </c>
      <c r="H1468" s="489" t="s">
        <v>10457</v>
      </c>
      <c r="I1468" s="489"/>
      <c r="J1468" s="485"/>
    </row>
    <row r="1469" spans="1:10" ht="25.15" customHeight="1" x14ac:dyDescent="0.2">
      <c r="A1469" s="485" t="s">
        <v>10458</v>
      </c>
      <c r="B1469" s="485" t="s">
        <v>10459</v>
      </c>
      <c r="C1469" s="486" t="s">
        <v>6377</v>
      </c>
      <c r="D1469" s="140">
        <v>103</v>
      </c>
      <c r="E1469" s="140" t="s">
        <v>10460</v>
      </c>
      <c r="F1469" s="485" t="s">
        <v>10461</v>
      </c>
      <c r="G1469" s="407" t="s">
        <v>10323</v>
      </c>
      <c r="H1469" s="489" t="s">
        <v>10462</v>
      </c>
      <c r="I1469" s="489"/>
      <c r="J1469" s="485"/>
    </row>
    <row r="1470" spans="1:10" ht="25.15" customHeight="1" x14ac:dyDescent="0.2">
      <c r="A1470" s="485" t="s">
        <v>10463</v>
      </c>
      <c r="B1470" s="485" t="s">
        <v>10464</v>
      </c>
      <c r="C1470" s="486" t="s">
        <v>6377</v>
      </c>
      <c r="D1470" s="140">
        <v>102</v>
      </c>
      <c r="E1470" s="140" t="s">
        <v>10465</v>
      </c>
      <c r="F1470" s="485"/>
      <c r="G1470" s="407" t="s">
        <v>10337</v>
      </c>
      <c r="H1470" s="489" t="s">
        <v>10466</v>
      </c>
      <c r="I1470" s="489"/>
      <c r="J1470" s="485"/>
    </row>
    <row r="1471" spans="1:10" ht="25.15" customHeight="1" x14ac:dyDescent="0.2">
      <c r="A1471" s="485" t="s">
        <v>10467</v>
      </c>
      <c r="B1471" s="485" t="s">
        <v>10468</v>
      </c>
      <c r="C1471" s="486" t="s">
        <v>6377</v>
      </c>
      <c r="D1471" s="140">
        <v>101</v>
      </c>
      <c r="E1471" s="140" t="s">
        <v>10469</v>
      </c>
      <c r="F1471" s="485" t="s">
        <v>10470</v>
      </c>
      <c r="G1471" s="407" t="s">
        <v>10323</v>
      </c>
      <c r="H1471" s="489" t="s">
        <v>10471</v>
      </c>
      <c r="I1471" s="489"/>
      <c r="J1471" s="485"/>
    </row>
    <row r="1472" spans="1:10" ht="25.15" customHeight="1" x14ac:dyDescent="0.2">
      <c r="A1472" s="485" t="s">
        <v>10472</v>
      </c>
      <c r="B1472" s="485" t="s">
        <v>10473</v>
      </c>
      <c r="C1472" s="486" t="s">
        <v>6377</v>
      </c>
      <c r="D1472" s="140">
        <v>100</v>
      </c>
      <c r="E1472" s="140" t="s">
        <v>10474</v>
      </c>
      <c r="F1472" s="485"/>
      <c r="G1472" s="407" t="s">
        <v>10337</v>
      </c>
      <c r="H1472" s="489" t="s">
        <v>10475</v>
      </c>
      <c r="I1472" s="489"/>
      <c r="J1472" s="485"/>
    </row>
    <row r="1473" spans="1:10" ht="25.15" customHeight="1" x14ac:dyDescent="0.2">
      <c r="A1473" s="485" t="s">
        <v>10476</v>
      </c>
      <c r="B1473" s="485" t="s">
        <v>10477</v>
      </c>
      <c r="C1473" s="486" t="s">
        <v>8400</v>
      </c>
      <c r="D1473" s="140">
        <v>4</v>
      </c>
      <c r="E1473" s="140" t="s">
        <v>10478</v>
      </c>
      <c r="F1473" s="485" t="s">
        <v>10479</v>
      </c>
      <c r="G1473" s="407" t="s">
        <v>10323</v>
      </c>
      <c r="H1473" s="489" t="s">
        <v>10480</v>
      </c>
      <c r="I1473" s="489"/>
      <c r="J1473" s="485"/>
    </row>
    <row r="1474" spans="1:10" ht="25.15" customHeight="1" x14ac:dyDescent="0.2">
      <c r="A1474" s="485" t="s">
        <v>10481</v>
      </c>
      <c r="B1474" s="485" t="s">
        <v>10482</v>
      </c>
      <c r="C1474" s="486" t="s">
        <v>6377</v>
      </c>
      <c r="D1474" s="140">
        <v>99</v>
      </c>
      <c r="E1474" s="140" t="s">
        <v>10483</v>
      </c>
      <c r="F1474" s="485" t="s">
        <v>10484</v>
      </c>
      <c r="G1474" s="407" t="s">
        <v>10323</v>
      </c>
      <c r="H1474" s="489" t="s">
        <v>10485</v>
      </c>
      <c r="I1474" s="489"/>
      <c r="J1474" s="485"/>
    </row>
    <row r="1475" spans="1:10" ht="25.15" customHeight="1" x14ac:dyDescent="0.2">
      <c r="A1475" s="485" t="s">
        <v>10486</v>
      </c>
      <c r="B1475" s="485" t="s">
        <v>10487</v>
      </c>
      <c r="C1475" s="486" t="s">
        <v>6377</v>
      </c>
      <c r="D1475" s="140">
        <v>87</v>
      </c>
      <c r="E1475" s="140" t="s">
        <v>10488</v>
      </c>
      <c r="F1475" s="485" t="s">
        <v>6977</v>
      </c>
      <c r="G1475" s="407" t="s">
        <v>10323</v>
      </c>
      <c r="H1475" s="489" t="s">
        <v>10489</v>
      </c>
      <c r="I1475" s="489"/>
      <c r="J1475" s="485"/>
    </row>
    <row r="1476" spans="1:10" ht="25.15" customHeight="1" x14ac:dyDescent="0.2">
      <c r="A1476" s="485" t="s">
        <v>10490</v>
      </c>
      <c r="B1476" s="485" t="s">
        <v>10491</v>
      </c>
      <c r="C1476" s="486" t="s">
        <v>6377</v>
      </c>
      <c r="D1476" s="140">
        <v>77</v>
      </c>
      <c r="E1476" s="140" t="s">
        <v>10492</v>
      </c>
      <c r="F1476" s="485" t="s">
        <v>10493</v>
      </c>
      <c r="G1476" s="407" t="s">
        <v>10323</v>
      </c>
      <c r="H1476" s="489" t="s">
        <v>10494</v>
      </c>
      <c r="I1476" s="489"/>
      <c r="J1476" s="485"/>
    </row>
    <row r="1477" spans="1:10" ht="25.15" customHeight="1" x14ac:dyDescent="0.2">
      <c r="A1477" s="485" t="s">
        <v>10334</v>
      </c>
      <c r="B1477" s="485" t="s">
        <v>10335</v>
      </c>
      <c r="C1477" s="486" t="s">
        <v>6377</v>
      </c>
      <c r="D1477" s="140">
        <v>98</v>
      </c>
      <c r="E1477" s="140" t="s">
        <v>10336</v>
      </c>
      <c r="F1477" s="485" t="s">
        <v>10495</v>
      </c>
      <c r="G1477" s="407" t="s">
        <v>10496</v>
      </c>
      <c r="H1477" s="489" t="s">
        <v>10497</v>
      </c>
      <c r="I1477" s="489"/>
      <c r="J1477" s="485"/>
    </row>
    <row r="1478" spans="1:10" ht="25.15" customHeight="1" x14ac:dyDescent="0.2">
      <c r="A1478" s="485" t="s">
        <v>10498</v>
      </c>
      <c r="B1478" s="485" t="s">
        <v>10499</v>
      </c>
      <c r="C1478" s="486" t="s">
        <v>6377</v>
      </c>
      <c r="D1478" s="140">
        <v>97</v>
      </c>
      <c r="E1478" s="140" t="s">
        <v>10500</v>
      </c>
      <c r="F1478" s="485" t="s">
        <v>10501</v>
      </c>
      <c r="G1478" s="407" t="s">
        <v>10323</v>
      </c>
      <c r="H1478" s="489" t="s">
        <v>10502</v>
      </c>
      <c r="I1478" s="489"/>
      <c r="J1478" s="485"/>
    </row>
    <row r="1479" spans="1:10" ht="25.15" customHeight="1" x14ac:dyDescent="0.2">
      <c r="A1479" s="485" t="s">
        <v>10503</v>
      </c>
      <c r="B1479" s="485" t="s">
        <v>10504</v>
      </c>
      <c r="C1479" s="486" t="s">
        <v>6377</v>
      </c>
      <c r="D1479" s="140">
        <v>96</v>
      </c>
      <c r="E1479" s="140" t="s">
        <v>10505</v>
      </c>
      <c r="F1479" s="485" t="s">
        <v>10506</v>
      </c>
      <c r="G1479" s="407" t="s">
        <v>10323</v>
      </c>
      <c r="H1479" s="489" t="s">
        <v>10507</v>
      </c>
      <c r="I1479" s="489"/>
      <c r="J1479" s="485"/>
    </row>
    <row r="1480" spans="1:10" ht="25.15" customHeight="1" x14ac:dyDescent="0.2">
      <c r="A1480" s="485" t="s">
        <v>10508</v>
      </c>
      <c r="B1480" s="485" t="s">
        <v>10509</v>
      </c>
      <c r="C1480" s="486" t="s">
        <v>6377</v>
      </c>
      <c r="D1480" s="140">
        <v>76</v>
      </c>
      <c r="E1480" s="140" t="s">
        <v>10510</v>
      </c>
      <c r="F1480" s="485" t="s">
        <v>10511</v>
      </c>
      <c r="G1480" s="407" t="s">
        <v>10323</v>
      </c>
      <c r="H1480" s="489" t="s">
        <v>10512</v>
      </c>
      <c r="I1480" s="489"/>
      <c r="J1480" s="485"/>
    </row>
    <row r="1481" spans="1:10" ht="25.15" customHeight="1" x14ac:dyDescent="0.2">
      <c r="A1481" s="485" t="s">
        <v>10513</v>
      </c>
      <c r="B1481" s="485" t="s">
        <v>10514</v>
      </c>
      <c r="C1481" s="486" t="s">
        <v>6377</v>
      </c>
      <c r="D1481" s="140">
        <v>94</v>
      </c>
      <c r="E1481" s="140" t="s">
        <v>10515</v>
      </c>
      <c r="F1481" s="485" t="s">
        <v>10516</v>
      </c>
      <c r="G1481" s="407" t="s">
        <v>10323</v>
      </c>
      <c r="H1481" s="489" t="s">
        <v>10517</v>
      </c>
      <c r="I1481" s="489"/>
      <c r="J1481" s="485"/>
    </row>
    <row r="1482" spans="1:10" ht="25.15" customHeight="1" x14ac:dyDescent="0.2">
      <c r="A1482" s="485" t="s">
        <v>10518</v>
      </c>
      <c r="B1482" s="485" t="s">
        <v>10519</v>
      </c>
      <c r="C1482" s="486" t="s">
        <v>6377</v>
      </c>
      <c r="D1482" s="140">
        <v>92</v>
      </c>
      <c r="E1482" s="140" t="s">
        <v>10520</v>
      </c>
      <c r="F1482" s="485" t="s">
        <v>10521</v>
      </c>
      <c r="G1482" s="407" t="s">
        <v>10323</v>
      </c>
      <c r="H1482" s="489" t="s">
        <v>10522</v>
      </c>
      <c r="I1482" s="489"/>
      <c r="J1482" s="485"/>
    </row>
    <row r="1483" spans="1:10" ht="25.15" customHeight="1" x14ac:dyDescent="0.2">
      <c r="A1483" s="485" t="s">
        <v>10523</v>
      </c>
      <c r="B1483" s="485" t="s">
        <v>10524</v>
      </c>
      <c r="C1483" s="486" t="s">
        <v>6377</v>
      </c>
      <c r="D1483" s="140">
        <v>93</v>
      </c>
      <c r="E1483" s="140" t="s">
        <v>10525</v>
      </c>
      <c r="F1483" s="485" t="s">
        <v>10526</v>
      </c>
      <c r="G1483" s="407" t="s">
        <v>10323</v>
      </c>
      <c r="H1483" s="489" t="s">
        <v>10527</v>
      </c>
      <c r="I1483" s="489"/>
      <c r="J1483" s="485"/>
    </row>
    <row r="1484" spans="1:10" ht="25.15" customHeight="1" x14ac:dyDescent="0.2">
      <c r="A1484" s="485" t="s">
        <v>10348</v>
      </c>
      <c r="B1484" s="485" t="s">
        <v>10528</v>
      </c>
      <c r="C1484" s="486" t="s">
        <v>6377</v>
      </c>
      <c r="D1484" s="140">
        <v>68</v>
      </c>
      <c r="E1484" s="140" t="s">
        <v>10350</v>
      </c>
      <c r="F1484" s="485"/>
      <c r="G1484" s="407" t="s">
        <v>10328</v>
      </c>
      <c r="H1484" s="489" t="s">
        <v>10529</v>
      </c>
      <c r="I1484" s="489"/>
      <c r="J1484" s="485"/>
    </row>
    <row r="1485" spans="1:10" ht="25.15" customHeight="1" x14ac:dyDescent="0.2">
      <c r="A1485" s="485" t="s">
        <v>10530</v>
      </c>
      <c r="B1485" s="485" t="s">
        <v>10531</v>
      </c>
      <c r="C1485" s="486" t="s">
        <v>6377</v>
      </c>
      <c r="D1485" s="140">
        <v>91</v>
      </c>
      <c r="E1485" s="140" t="s">
        <v>10532</v>
      </c>
      <c r="F1485" s="485" t="s">
        <v>10526</v>
      </c>
      <c r="G1485" s="407" t="s">
        <v>10323</v>
      </c>
      <c r="H1485" s="489" t="s">
        <v>10533</v>
      </c>
      <c r="I1485" s="489"/>
      <c r="J1485" s="485"/>
    </row>
    <row r="1486" spans="1:10" ht="25.15" customHeight="1" x14ac:dyDescent="0.2">
      <c r="A1486" s="485" t="s">
        <v>10534</v>
      </c>
      <c r="B1486" s="485" t="s">
        <v>10535</v>
      </c>
      <c r="C1486" s="486" t="s">
        <v>8392</v>
      </c>
      <c r="D1486" s="140">
        <v>6</v>
      </c>
      <c r="E1486" s="140" t="s">
        <v>10536</v>
      </c>
      <c r="F1486" s="485" t="s">
        <v>10537</v>
      </c>
      <c r="G1486" s="407" t="s">
        <v>10323</v>
      </c>
      <c r="H1486" s="489" t="s">
        <v>10538</v>
      </c>
      <c r="I1486" s="489"/>
      <c r="J1486" s="485"/>
    </row>
    <row r="1487" spans="1:10" ht="25.15" customHeight="1" x14ac:dyDescent="0.2">
      <c r="A1487" s="485" t="s">
        <v>10539</v>
      </c>
      <c r="B1487" s="485" t="s">
        <v>10540</v>
      </c>
      <c r="C1487" s="486" t="s">
        <v>8400</v>
      </c>
      <c r="D1487" s="140">
        <v>5</v>
      </c>
      <c r="E1487" s="140" t="s">
        <v>10541</v>
      </c>
      <c r="F1487" s="485" t="s">
        <v>10542</v>
      </c>
      <c r="G1487" s="407" t="s">
        <v>10323</v>
      </c>
      <c r="H1487" s="489" t="s">
        <v>10543</v>
      </c>
      <c r="I1487" s="489"/>
      <c r="J1487" s="485"/>
    </row>
    <row r="1488" spans="1:10" ht="25.15" customHeight="1" x14ac:dyDescent="0.2">
      <c r="A1488" s="485" t="s">
        <v>10544</v>
      </c>
      <c r="B1488" s="485" t="s">
        <v>10545</v>
      </c>
      <c r="C1488" s="486" t="s">
        <v>6377</v>
      </c>
      <c r="D1488" s="140">
        <v>89</v>
      </c>
      <c r="E1488" s="140" t="s">
        <v>10546</v>
      </c>
      <c r="F1488" s="485"/>
      <c r="G1488" s="407" t="s">
        <v>10337</v>
      </c>
      <c r="H1488" s="489" t="s">
        <v>10547</v>
      </c>
      <c r="I1488" s="489"/>
      <c r="J1488" s="485"/>
    </row>
    <row r="1489" spans="1:10" ht="25.15" customHeight="1" x14ac:dyDescent="0.2">
      <c r="A1489" s="485" t="s">
        <v>10486</v>
      </c>
      <c r="B1489" s="485" t="s">
        <v>10548</v>
      </c>
      <c r="C1489" s="486" t="s">
        <v>6377</v>
      </c>
      <c r="D1489" s="140">
        <v>87</v>
      </c>
      <c r="E1489" s="140" t="s">
        <v>10488</v>
      </c>
      <c r="F1489" s="485"/>
      <c r="G1489" s="407" t="s">
        <v>10328</v>
      </c>
      <c r="H1489" s="489" t="s">
        <v>10549</v>
      </c>
      <c r="I1489" s="489"/>
      <c r="J1489" s="485"/>
    </row>
    <row r="1490" spans="1:10" ht="25.15" customHeight="1" x14ac:dyDescent="0.2">
      <c r="A1490" s="485" t="s">
        <v>10550</v>
      </c>
      <c r="B1490" s="485" t="s">
        <v>10551</v>
      </c>
      <c r="C1490" s="486" t="s">
        <v>6377</v>
      </c>
      <c r="D1490" s="140">
        <v>88</v>
      </c>
      <c r="E1490" s="140" t="s">
        <v>10552</v>
      </c>
      <c r="F1490" s="485" t="s">
        <v>10553</v>
      </c>
      <c r="G1490" s="407" t="s">
        <v>10323</v>
      </c>
      <c r="H1490" s="489" t="s">
        <v>10554</v>
      </c>
      <c r="I1490" s="489"/>
      <c r="J1490" s="485"/>
    </row>
    <row r="1491" spans="1:10" ht="25.15" customHeight="1" x14ac:dyDescent="0.2">
      <c r="A1491" s="485" t="s">
        <v>10555</v>
      </c>
      <c r="B1491" s="485" t="s">
        <v>10556</v>
      </c>
      <c r="C1491" s="486" t="s">
        <v>6377</v>
      </c>
      <c r="D1491" s="140">
        <v>90</v>
      </c>
      <c r="E1491" s="140" t="s">
        <v>10557</v>
      </c>
      <c r="F1491" s="485" t="s">
        <v>10558</v>
      </c>
      <c r="G1491" s="407" t="s">
        <v>10323</v>
      </c>
      <c r="H1491" s="489" t="s">
        <v>10559</v>
      </c>
      <c r="I1491" s="489"/>
      <c r="J1491" s="485"/>
    </row>
    <row r="1492" spans="1:10" ht="25.15" customHeight="1" x14ac:dyDescent="0.2">
      <c r="A1492" s="485" t="s">
        <v>10560</v>
      </c>
      <c r="B1492" s="485" t="s">
        <v>10561</v>
      </c>
      <c r="C1492" s="486" t="s">
        <v>6377</v>
      </c>
      <c r="D1492" s="140">
        <v>56</v>
      </c>
      <c r="E1492" s="140" t="s">
        <v>10562</v>
      </c>
      <c r="F1492" s="485" t="s">
        <v>10563</v>
      </c>
      <c r="G1492" s="407" t="s">
        <v>139</v>
      </c>
      <c r="H1492" s="489" t="s">
        <v>10564</v>
      </c>
      <c r="I1492" s="489"/>
      <c r="J1492" s="485"/>
    </row>
    <row r="1493" spans="1:10" ht="25.15" customHeight="1" x14ac:dyDescent="0.2">
      <c r="A1493" s="485" t="s">
        <v>10565</v>
      </c>
      <c r="B1493" s="485" t="s">
        <v>10566</v>
      </c>
      <c r="C1493" s="486" t="s">
        <v>6939</v>
      </c>
      <c r="D1493" s="140">
        <v>33</v>
      </c>
      <c r="E1493" s="140" t="s">
        <v>10567</v>
      </c>
      <c r="F1493" s="485" t="s">
        <v>10418</v>
      </c>
      <c r="G1493" s="407" t="s">
        <v>10323</v>
      </c>
      <c r="H1493" s="489" t="s">
        <v>10568</v>
      </c>
      <c r="I1493" s="489"/>
      <c r="J1493" s="485"/>
    </row>
    <row r="1494" spans="1:10" ht="25.15" customHeight="1" x14ac:dyDescent="0.2">
      <c r="A1494" s="485" t="s">
        <v>10569</v>
      </c>
      <c r="B1494" s="485" t="s">
        <v>10570</v>
      </c>
      <c r="C1494" s="486" t="s">
        <v>6377</v>
      </c>
      <c r="D1494" s="140">
        <v>86</v>
      </c>
      <c r="E1494" s="140" t="s">
        <v>10571</v>
      </c>
      <c r="F1494" s="485" t="s">
        <v>10572</v>
      </c>
      <c r="G1494" s="407" t="s">
        <v>139</v>
      </c>
      <c r="H1494" s="489" t="s">
        <v>10573</v>
      </c>
      <c r="I1494" s="489"/>
      <c r="J1494" s="485"/>
    </row>
    <row r="1495" spans="1:10" ht="25.15" customHeight="1" x14ac:dyDescent="0.2">
      <c r="A1495" s="485" t="s">
        <v>10574</v>
      </c>
      <c r="B1495" s="485" t="s">
        <v>10575</v>
      </c>
      <c r="C1495" s="486" t="s">
        <v>6377</v>
      </c>
      <c r="D1495" s="140">
        <v>53</v>
      </c>
      <c r="E1495" s="140" t="s">
        <v>10576</v>
      </c>
      <c r="F1495" s="485" t="s">
        <v>10577</v>
      </c>
      <c r="G1495" s="407" t="s">
        <v>10323</v>
      </c>
      <c r="H1495" s="489" t="s">
        <v>10578</v>
      </c>
      <c r="I1495" s="489"/>
      <c r="J1495" s="485"/>
    </row>
    <row r="1496" spans="1:10" ht="25.15" customHeight="1" x14ac:dyDescent="0.2">
      <c r="A1496" s="485" t="s">
        <v>10579</v>
      </c>
      <c r="B1496" s="485" t="s">
        <v>10580</v>
      </c>
      <c r="C1496" s="486" t="s">
        <v>6377</v>
      </c>
      <c r="D1496" s="140">
        <v>73</v>
      </c>
      <c r="E1496" s="140" t="s">
        <v>10581</v>
      </c>
      <c r="F1496" s="485" t="s">
        <v>10582</v>
      </c>
      <c r="G1496" s="407" t="s">
        <v>10323</v>
      </c>
      <c r="H1496" s="489" t="s">
        <v>10583</v>
      </c>
      <c r="I1496" s="489"/>
      <c r="J1496" s="485"/>
    </row>
    <row r="1497" spans="1:10" ht="25.15" customHeight="1" x14ac:dyDescent="0.2">
      <c r="A1497" s="485" t="s">
        <v>10584</v>
      </c>
      <c r="B1497" s="485" t="s">
        <v>10585</v>
      </c>
      <c r="C1497" s="486" t="s">
        <v>6377</v>
      </c>
      <c r="D1497" s="140">
        <v>52</v>
      </c>
      <c r="E1497" s="140" t="s">
        <v>10586</v>
      </c>
      <c r="F1497" s="485" t="s">
        <v>6977</v>
      </c>
      <c r="G1497" s="407" t="s">
        <v>10323</v>
      </c>
      <c r="H1497" s="489" t="s">
        <v>10587</v>
      </c>
      <c r="I1497" s="489"/>
      <c r="J1497" s="485"/>
    </row>
    <row r="1498" spans="1:10" ht="25.15" customHeight="1" x14ac:dyDescent="0.2">
      <c r="A1498" s="485" t="s">
        <v>10588</v>
      </c>
      <c r="B1498" s="485" t="s">
        <v>10589</v>
      </c>
      <c r="C1498" s="486" t="s">
        <v>6377</v>
      </c>
      <c r="D1498" s="140">
        <v>42</v>
      </c>
      <c r="E1498" s="140" t="s">
        <v>10590</v>
      </c>
      <c r="F1498" s="485" t="s">
        <v>10376</v>
      </c>
      <c r="G1498" s="407" t="s">
        <v>10323</v>
      </c>
      <c r="H1498" s="489" t="s">
        <v>10591</v>
      </c>
      <c r="I1498" s="489"/>
      <c r="J1498" s="485"/>
    </row>
    <row r="1499" spans="1:10" ht="25.15" customHeight="1" x14ac:dyDescent="0.2">
      <c r="A1499" s="485" t="s">
        <v>10592</v>
      </c>
      <c r="B1499" s="485" t="s">
        <v>10593</v>
      </c>
      <c r="C1499" s="486" t="s">
        <v>6377</v>
      </c>
      <c r="D1499" s="140">
        <v>85</v>
      </c>
      <c r="E1499" s="140" t="s">
        <v>10594</v>
      </c>
      <c r="F1499" s="485" t="s">
        <v>10595</v>
      </c>
      <c r="G1499" s="407" t="s">
        <v>10323</v>
      </c>
      <c r="H1499" s="489" t="s">
        <v>10596</v>
      </c>
      <c r="I1499" s="489"/>
      <c r="J1499" s="485"/>
    </row>
    <row r="1500" spans="1:10" ht="25.15" customHeight="1" x14ac:dyDescent="0.2">
      <c r="A1500" s="485" t="s">
        <v>10597</v>
      </c>
      <c r="B1500" s="485" t="s">
        <v>10598</v>
      </c>
      <c r="C1500" s="486" t="s">
        <v>6377</v>
      </c>
      <c r="D1500" s="140">
        <v>81</v>
      </c>
      <c r="E1500" s="140" t="s">
        <v>10599</v>
      </c>
      <c r="F1500" s="485" t="s">
        <v>10600</v>
      </c>
      <c r="G1500" s="407" t="s">
        <v>10323</v>
      </c>
      <c r="H1500" s="489" t="s">
        <v>10601</v>
      </c>
      <c r="I1500" s="489"/>
      <c r="J1500" s="485"/>
    </row>
    <row r="1501" spans="1:10" ht="25.15" customHeight="1" x14ac:dyDescent="0.2">
      <c r="A1501" s="485" t="s">
        <v>10602</v>
      </c>
      <c r="B1501" s="485" t="s">
        <v>10603</v>
      </c>
      <c r="C1501" s="486" t="s">
        <v>6377</v>
      </c>
      <c r="D1501" s="140">
        <v>83</v>
      </c>
      <c r="E1501" s="140" t="s">
        <v>10604</v>
      </c>
      <c r="F1501" s="485" t="s">
        <v>10605</v>
      </c>
      <c r="G1501" s="407" t="s">
        <v>10323</v>
      </c>
      <c r="H1501" s="489" t="s">
        <v>10606</v>
      </c>
      <c r="I1501" s="489"/>
      <c r="J1501" s="485"/>
    </row>
    <row r="1502" spans="1:10" ht="25.15" customHeight="1" x14ac:dyDescent="0.2">
      <c r="A1502" s="485" t="s">
        <v>10607</v>
      </c>
      <c r="B1502" s="485" t="s">
        <v>10608</v>
      </c>
      <c r="C1502" s="486" t="s">
        <v>6377</v>
      </c>
      <c r="D1502" s="140">
        <v>84</v>
      </c>
      <c r="E1502" s="140" t="s">
        <v>10609</v>
      </c>
      <c r="F1502" s="485" t="s">
        <v>10610</v>
      </c>
      <c r="G1502" s="407" t="s">
        <v>10323</v>
      </c>
      <c r="H1502" s="489" t="s">
        <v>10611</v>
      </c>
      <c r="I1502" s="489"/>
      <c r="J1502" s="485"/>
    </row>
    <row r="1503" spans="1:10" ht="25.15" customHeight="1" x14ac:dyDescent="0.2">
      <c r="A1503" s="485" t="s">
        <v>10612</v>
      </c>
      <c r="B1503" s="485" t="s">
        <v>10613</v>
      </c>
      <c r="C1503" s="486" t="s">
        <v>6377</v>
      </c>
      <c r="D1503" s="140">
        <v>82</v>
      </c>
      <c r="E1503" s="140" t="s">
        <v>10614</v>
      </c>
      <c r="F1503" s="485" t="s">
        <v>10615</v>
      </c>
      <c r="G1503" s="407" t="s">
        <v>10323</v>
      </c>
      <c r="H1503" s="489" t="s">
        <v>10616</v>
      </c>
      <c r="I1503" s="489"/>
      <c r="J1503" s="485"/>
    </row>
    <row r="1504" spans="1:10" ht="25.15" customHeight="1" x14ac:dyDescent="0.2">
      <c r="A1504" s="485" t="s">
        <v>10617</v>
      </c>
      <c r="B1504" s="485" t="s">
        <v>10618</v>
      </c>
      <c r="C1504" s="486" t="s">
        <v>6377</v>
      </c>
      <c r="D1504" s="140">
        <v>80</v>
      </c>
      <c r="E1504" s="140" t="s">
        <v>10619</v>
      </c>
      <c r="F1504" s="485" t="s">
        <v>10620</v>
      </c>
      <c r="G1504" s="407" t="s">
        <v>10323</v>
      </c>
      <c r="H1504" s="489" t="s">
        <v>10621</v>
      </c>
      <c r="I1504" s="489"/>
      <c r="J1504" s="485"/>
    </row>
    <row r="1505" spans="1:10" ht="25.15" customHeight="1" x14ac:dyDescent="0.2">
      <c r="A1505" s="485" t="s">
        <v>10622</v>
      </c>
      <c r="B1505" s="485" t="s">
        <v>10384</v>
      </c>
      <c r="C1505" s="486" t="s">
        <v>6377</v>
      </c>
      <c r="D1505" s="140">
        <v>79</v>
      </c>
      <c r="E1505" s="140" t="s">
        <v>10623</v>
      </c>
      <c r="F1505" s="485" t="s">
        <v>10624</v>
      </c>
      <c r="G1505" s="407" t="s">
        <v>10625</v>
      </c>
      <c r="H1505" s="489" t="s">
        <v>10626</v>
      </c>
      <c r="I1505" s="489"/>
      <c r="J1505" s="485"/>
    </row>
    <row r="1506" spans="1:10" ht="25.15" customHeight="1" x14ac:dyDescent="0.2">
      <c r="A1506" s="485" t="s">
        <v>10627</v>
      </c>
      <c r="B1506" s="485" t="s">
        <v>10628</v>
      </c>
      <c r="C1506" s="486" t="s">
        <v>6377</v>
      </c>
      <c r="D1506" s="140">
        <v>78</v>
      </c>
      <c r="E1506" s="140" t="s">
        <v>10629</v>
      </c>
      <c r="F1506" s="485" t="s">
        <v>10630</v>
      </c>
      <c r="G1506" s="407" t="s">
        <v>10323</v>
      </c>
      <c r="H1506" s="489" t="s">
        <v>10631</v>
      </c>
      <c r="I1506" s="489"/>
      <c r="J1506" s="485"/>
    </row>
    <row r="1507" spans="1:10" ht="25.15" customHeight="1" x14ac:dyDescent="0.2">
      <c r="A1507" s="485" t="s">
        <v>10490</v>
      </c>
      <c r="B1507" s="485" t="s">
        <v>10632</v>
      </c>
      <c r="C1507" s="486" t="s">
        <v>6377</v>
      </c>
      <c r="D1507" s="140">
        <v>77</v>
      </c>
      <c r="E1507" s="140" t="s">
        <v>10492</v>
      </c>
      <c r="F1507" s="485"/>
      <c r="G1507" s="407" t="s">
        <v>10328</v>
      </c>
      <c r="H1507" s="489" t="s">
        <v>10633</v>
      </c>
      <c r="I1507" s="489"/>
      <c r="J1507" s="485"/>
    </row>
    <row r="1508" spans="1:10" ht="25.15" customHeight="1" x14ac:dyDescent="0.2">
      <c r="A1508" s="485" t="s">
        <v>10634</v>
      </c>
      <c r="B1508" s="485" t="s">
        <v>10635</v>
      </c>
      <c r="C1508" s="486" t="s">
        <v>6939</v>
      </c>
      <c r="D1508" s="140">
        <v>32</v>
      </c>
      <c r="E1508" s="140" t="s">
        <v>10636</v>
      </c>
      <c r="F1508" s="485" t="s">
        <v>10637</v>
      </c>
      <c r="G1508" s="407" t="s">
        <v>139</v>
      </c>
      <c r="H1508" s="489" t="s">
        <v>10638</v>
      </c>
      <c r="I1508" s="489"/>
      <c r="J1508" s="485"/>
    </row>
    <row r="1509" spans="1:10" ht="25.15" customHeight="1" x14ac:dyDescent="0.2">
      <c r="A1509" s="485" t="s">
        <v>10639</v>
      </c>
      <c r="B1509" s="485" t="s">
        <v>10640</v>
      </c>
      <c r="C1509" s="486" t="s">
        <v>6377</v>
      </c>
      <c r="D1509" s="140">
        <v>74</v>
      </c>
      <c r="E1509" s="140" t="s">
        <v>10641</v>
      </c>
      <c r="F1509" s="485" t="s">
        <v>10442</v>
      </c>
      <c r="G1509" s="407" t="s">
        <v>10323</v>
      </c>
      <c r="H1509" s="489" t="s">
        <v>10642</v>
      </c>
      <c r="I1509" s="489"/>
      <c r="J1509" s="485"/>
    </row>
    <row r="1510" spans="1:10" ht="25.15" customHeight="1" x14ac:dyDescent="0.2">
      <c r="A1510" s="485" t="s">
        <v>10643</v>
      </c>
      <c r="B1510" s="485" t="s">
        <v>10644</v>
      </c>
      <c r="C1510" s="486" t="s">
        <v>6377</v>
      </c>
      <c r="D1510" s="140">
        <v>2</v>
      </c>
      <c r="E1510" s="140" t="s">
        <v>10645</v>
      </c>
      <c r="F1510" s="485" t="s">
        <v>10646</v>
      </c>
      <c r="G1510" s="407" t="s">
        <v>10323</v>
      </c>
      <c r="H1510" s="489" t="s">
        <v>10647</v>
      </c>
      <c r="I1510" s="489"/>
      <c r="J1510" s="485"/>
    </row>
    <row r="1511" spans="1:10" ht="25.15" customHeight="1" x14ac:dyDescent="0.2">
      <c r="A1511" s="485" t="s">
        <v>10508</v>
      </c>
      <c r="B1511" s="485" t="s">
        <v>10648</v>
      </c>
      <c r="C1511" s="486" t="s">
        <v>6377</v>
      </c>
      <c r="D1511" s="140">
        <v>76</v>
      </c>
      <c r="E1511" s="140" t="s">
        <v>10510</v>
      </c>
      <c r="F1511" s="485"/>
      <c r="G1511" s="407" t="s">
        <v>10328</v>
      </c>
      <c r="H1511" s="489" t="s">
        <v>10649</v>
      </c>
      <c r="I1511" s="489"/>
      <c r="J1511" s="485"/>
    </row>
    <row r="1512" spans="1:10" ht="25.15" customHeight="1" x14ac:dyDescent="0.2">
      <c r="A1512" s="485" t="s">
        <v>10650</v>
      </c>
      <c r="B1512" s="485" t="s">
        <v>10651</v>
      </c>
      <c r="C1512" s="486" t="s">
        <v>6377</v>
      </c>
      <c r="D1512" s="140">
        <v>75</v>
      </c>
      <c r="E1512" s="140" t="s">
        <v>10652</v>
      </c>
      <c r="F1512" s="485" t="s">
        <v>10511</v>
      </c>
      <c r="G1512" s="407" t="s">
        <v>10323</v>
      </c>
      <c r="H1512" s="489" t="s">
        <v>10653</v>
      </c>
      <c r="I1512" s="489"/>
      <c r="J1512" s="485"/>
    </row>
    <row r="1513" spans="1:10" ht="25.15" customHeight="1" x14ac:dyDescent="0.2">
      <c r="A1513" s="485" t="s">
        <v>10439</v>
      </c>
      <c r="B1513" s="485" t="s">
        <v>10654</v>
      </c>
      <c r="C1513" s="486" t="s">
        <v>6377</v>
      </c>
      <c r="D1513" s="140">
        <v>72</v>
      </c>
      <c r="E1513" s="140" t="s">
        <v>10441</v>
      </c>
      <c r="F1513" s="485"/>
      <c r="G1513" s="407" t="s">
        <v>10328</v>
      </c>
      <c r="H1513" s="489" t="s">
        <v>10655</v>
      </c>
      <c r="I1513" s="489"/>
      <c r="J1513" s="485"/>
    </row>
    <row r="1514" spans="1:10" ht="25.15" customHeight="1" x14ac:dyDescent="0.2">
      <c r="A1514" s="485" t="s">
        <v>10656</v>
      </c>
      <c r="B1514" s="485" t="s">
        <v>10657</v>
      </c>
      <c r="C1514" s="486" t="s">
        <v>6939</v>
      </c>
      <c r="D1514" s="140">
        <v>29</v>
      </c>
      <c r="E1514" s="140" t="s">
        <v>10658</v>
      </c>
      <c r="F1514" s="485" t="s">
        <v>10659</v>
      </c>
      <c r="G1514" s="407" t="s">
        <v>10323</v>
      </c>
      <c r="H1514" s="489" t="s">
        <v>10660</v>
      </c>
      <c r="I1514" s="489"/>
      <c r="J1514" s="485"/>
    </row>
    <row r="1515" spans="1:10" ht="25.15" customHeight="1" x14ac:dyDescent="0.2">
      <c r="A1515" s="485" t="s">
        <v>10661</v>
      </c>
      <c r="B1515" s="485" t="s">
        <v>10662</v>
      </c>
      <c r="C1515" s="486" t="s">
        <v>6377</v>
      </c>
      <c r="D1515" s="140">
        <v>70</v>
      </c>
      <c r="E1515" s="140" t="s">
        <v>10663</v>
      </c>
      <c r="F1515" s="485" t="s">
        <v>10664</v>
      </c>
      <c r="G1515" s="407" t="s">
        <v>10443</v>
      </c>
      <c r="H1515" s="489" t="s">
        <v>10665</v>
      </c>
      <c r="I1515" s="489"/>
      <c r="J1515" s="485"/>
    </row>
    <row r="1516" spans="1:10" ht="25.15" customHeight="1" x14ac:dyDescent="0.2">
      <c r="A1516" s="485" t="s">
        <v>10666</v>
      </c>
      <c r="B1516" s="485" t="s">
        <v>10667</v>
      </c>
      <c r="C1516" s="486" t="s">
        <v>6939</v>
      </c>
      <c r="D1516" s="140">
        <v>31</v>
      </c>
      <c r="E1516" s="140" t="s">
        <v>10668</v>
      </c>
      <c r="F1516" s="485" t="s">
        <v>10669</v>
      </c>
      <c r="G1516" s="407" t="s">
        <v>10323</v>
      </c>
      <c r="H1516" s="489" t="s">
        <v>10670</v>
      </c>
      <c r="I1516" s="489"/>
      <c r="J1516" s="485"/>
    </row>
    <row r="1517" spans="1:10" ht="25.15" customHeight="1" x14ac:dyDescent="0.2">
      <c r="A1517" s="485" t="s">
        <v>10671</v>
      </c>
      <c r="B1517" s="485" t="s">
        <v>10672</v>
      </c>
      <c r="C1517" s="407" t="s">
        <v>6377</v>
      </c>
      <c r="D1517" s="140">
        <v>71</v>
      </c>
      <c r="E1517" s="140" t="s">
        <v>10673</v>
      </c>
      <c r="F1517" s="485" t="s">
        <v>10674</v>
      </c>
      <c r="G1517" s="407" t="s">
        <v>10323</v>
      </c>
      <c r="H1517" s="489" t="s">
        <v>10675</v>
      </c>
      <c r="I1517" s="489"/>
      <c r="J1517" s="485"/>
    </row>
    <row r="1518" spans="1:10" ht="25.15" customHeight="1" x14ac:dyDescent="0.2">
      <c r="A1518" s="485" t="s">
        <v>10676</v>
      </c>
      <c r="B1518" s="485" t="s">
        <v>10677</v>
      </c>
      <c r="C1518" s="486" t="s">
        <v>6377</v>
      </c>
      <c r="D1518" s="140">
        <v>69</v>
      </c>
      <c r="E1518" s="140" t="s">
        <v>10678</v>
      </c>
      <c r="F1518" s="485" t="s">
        <v>10679</v>
      </c>
      <c r="G1518" s="407" t="s">
        <v>10323</v>
      </c>
      <c r="H1518" s="489" t="s">
        <v>10680</v>
      </c>
      <c r="I1518" s="489"/>
      <c r="J1518" s="485"/>
    </row>
    <row r="1519" spans="1:10" ht="25.15" customHeight="1" x14ac:dyDescent="0.2">
      <c r="A1519" s="485" t="s">
        <v>10681</v>
      </c>
      <c r="B1519" s="485" t="s">
        <v>10682</v>
      </c>
      <c r="C1519" s="486" t="s">
        <v>6377</v>
      </c>
      <c r="D1519" s="140">
        <v>67</v>
      </c>
      <c r="E1519" s="140" t="s">
        <v>10683</v>
      </c>
      <c r="F1519" s="485" t="s">
        <v>10684</v>
      </c>
      <c r="G1519" s="407" t="s">
        <v>10323</v>
      </c>
      <c r="H1519" s="489" t="s">
        <v>10685</v>
      </c>
      <c r="I1519" s="489"/>
      <c r="J1519" s="485"/>
    </row>
    <row r="1520" spans="1:10" ht="25.15" customHeight="1" x14ac:dyDescent="0.2">
      <c r="A1520" s="485" t="s">
        <v>10686</v>
      </c>
      <c r="B1520" s="485" t="s">
        <v>10687</v>
      </c>
      <c r="C1520" s="486" t="s">
        <v>6377</v>
      </c>
      <c r="D1520" s="140">
        <v>66</v>
      </c>
      <c r="E1520" s="140" t="s">
        <v>10688</v>
      </c>
      <c r="F1520" s="485" t="s">
        <v>10689</v>
      </c>
      <c r="G1520" s="407" t="s">
        <v>10323</v>
      </c>
      <c r="H1520" s="489" t="s">
        <v>10690</v>
      </c>
      <c r="I1520" s="489"/>
      <c r="J1520" s="485"/>
    </row>
    <row r="1521" spans="1:10" ht="25.15" customHeight="1" x14ac:dyDescent="0.2">
      <c r="A1521" s="485" t="s">
        <v>10691</v>
      </c>
      <c r="B1521" s="485" t="s">
        <v>10692</v>
      </c>
      <c r="C1521" s="486" t="s">
        <v>6377</v>
      </c>
      <c r="D1521" s="140">
        <v>65</v>
      </c>
      <c r="E1521" s="140" t="s">
        <v>10693</v>
      </c>
      <c r="F1521" s="485" t="s">
        <v>10428</v>
      </c>
      <c r="G1521" s="407" t="s">
        <v>10323</v>
      </c>
      <c r="H1521" s="489" t="s">
        <v>10694</v>
      </c>
      <c r="I1521" s="489"/>
      <c r="J1521" s="485"/>
    </row>
    <row r="1522" spans="1:10" ht="25.15" customHeight="1" x14ac:dyDescent="0.2">
      <c r="A1522" s="485" t="s">
        <v>10695</v>
      </c>
      <c r="B1522" s="485" t="s">
        <v>10696</v>
      </c>
      <c r="C1522" s="486" t="s">
        <v>6377</v>
      </c>
      <c r="D1522" s="140">
        <v>64</v>
      </c>
      <c r="E1522" s="140" t="s">
        <v>10697</v>
      </c>
      <c r="F1522" s="485" t="s">
        <v>10428</v>
      </c>
      <c r="G1522" s="407" t="s">
        <v>10323</v>
      </c>
      <c r="H1522" s="489" t="s">
        <v>10698</v>
      </c>
      <c r="I1522" s="489"/>
      <c r="J1522" s="485"/>
    </row>
    <row r="1523" spans="1:10" ht="25.15" customHeight="1" x14ac:dyDescent="0.2">
      <c r="A1523" s="485" t="s">
        <v>10699</v>
      </c>
      <c r="B1523" s="485" t="s">
        <v>10700</v>
      </c>
      <c r="C1523" s="486" t="s">
        <v>6377</v>
      </c>
      <c r="D1523" s="140">
        <v>13</v>
      </c>
      <c r="E1523" s="140" t="s">
        <v>10701</v>
      </c>
      <c r="F1523" s="485" t="s">
        <v>10702</v>
      </c>
      <c r="G1523" s="407" t="s">
        <v>10323</v>
      </c>
      <c r="H1523" s="489" t="s">
        <v>10703</v>
      </c>
      <c r="I1523" s="489"/>
      <c r="J1523" s="485"/>
    </row>
    <row r="1524" spans="1:10" ht="25.15" customHeight="1" x14ac:dyDescent="0.2">
      <c r="A1524" s="485" t="s">
        <v>10704</v>
      </c>
      <c r="B1524" s="485" t="s">
        <v>10705</v>
      </c>
      <c r="C1524" s="486" t="s">
        <v>6377</v>
      </c>
      <c r="D1524" s="140">
        <v>57</v>
      </c>
      <c r="E1524" s="140" t="s">
        <v>10706</v>
      </c>
      <c r="F1524" s="485" t="s">
        <v>10707</v>
      </c>
      <c r="G1524" s="407" t="s">
        <v>10323</v>
      </c>
      <c r="H1524" s="489" t="s">
        <v>10708</v>
      </c>
      <c r="I1524" s="489"/>
      <c r="J1524" s="485"/>
    </row>
    <row r="1525" spans="1:10" ht="25.15" customHeight="1" x14ac:dyDescent="0.2">
      <c r="A1525" s="485" t="s">
        <v>10709</v>
      </c>
      <c r="B1525" s="485" t="s">
        <v>10710</v>
      </c>
      <c r="C1525" s="486" t="s">
        <v>6377</v>
      </c>
      <c r="D1525" s="140">
        <v>61</v>
      </c>
      <c r="E1525" s="140" t="s">
        <v>10711</v>
      </c>
      <c r="F1525" s="485" t="s">
        <v>10712</v>
      </c>
      <c r="G1525" s="407" t="s">
        <v>10323</v>
      </c>
      <c r="H1525" s="489" t="s">
        <v>10713</v>
      </c>
      <c r="I1525" s="489"/>
      <c r="J1525" s="485"/>
    </row>
    <row r="1526" spans="1:10" ht="25.15" customHeight="1" x14ac:dyDescent="0.2">
      <c r="A1526" s="485" t="s">
        <v>10714</v>
      </c>
      <c r="B1526" s="485" t="s">
        <v>10715</v>
      </c>
      <c r="C1526" s="486" t="s">
        <v>6377</v>
      </c>
      <c r="D1526" s="140">
        <v>58</v>
      </c>
      <c r="E1526" s="140" t="s">
        <v>10716</v>
      </c>
      <c r="F1526" s="485" t="s">
        <v>10707</v>
      </c>
      <c r="G1526" s="407" t="s">
        <v>10323</v>
      </c>
      <c r="H1526" s="489" t="s">
        <v>10717</v>
      </c>
      <c r="I1526" s="489"/>
      <c r="J1526" s="485"/>
    </row>
    <row r="1527" spans="1:10" ht="25.15" customHeight="1" x14ac:dyDescent="0.2">
      <c r="A1527" s="485" t="s">
        <v>10718</v>
      </c>
      <c r="B1527" s="485" t="s">
        <v>10719</v>
      </c>
      <c r="C1527" s="486" t="s">
        <v>6377</v>
      </c>
      <c r="D1527" s="140">
        <v>59</v>
      </c>
      <c r="E1527" s="140" t="s">
        <v>10720</v>
      </c>
      <c r="F1527" s="485" t="s">
        <v>10721</v>
      </c>
      <c r="G1527" s="407" t="s">
        <v>10323</v>
      </c>
      <c r="H1527" s="489" t="s">
        <v>10722</v>
      </c>
      <c r="I1527" s="489"/>
      <c r="J1527" s="485"/>
    </row>
    <row r="1528" spans="1:10" ht="25.15" customHeight="1" x14ac:dyDescent="0.2">
      <c r="A1528" s="485" t="s">
        <v>10723</v>
      </c>
      <c r="B1528" s="485" t="s">
        <v>10724</v>
      </c>
      <c r="C1528" s="486" t="s">
        <v>6377</v>
      </c>
      <c r="D1528" s="140">
        <v>60</v>
      </c>
      <c r="E1528" s="140" t="s">
        <v>10725</v>
      </c>
      <c r="F1528" s="485" t="s">
        <v>10726</v>
      </c>
      <c r="G1528" s="407" t="s">
        <v>10323</v>
      </c>
      <c r="H1528" s="489" t="s">
        <v>10727</v>
      </c>
      <c r="I1528" s="489"/>
      <c r="J1528" s="485"/>
    </row>
    <row r="1529" spans="1:10" ht="25.15" customHeight="1" x14ac:dyDescent="0.2">
      <c r="A1529" s="485" t="s">
        <v>10728</v>
      </c>
      <c r="B1529" s="485" t="s">
        <v>10729</v>
      </c>
      <c r="C1529" s="486" t="s">
        <v>6377</v>
      </c>
      <c r="D1529" s="140">
        <v>62</v>
      </c>
      <c r="E1529" s="140" t="s">
        <v>10730</v>
      </c>
      <c r="F1529" s="485" t="s">
        <v>10674</v>
      </c>
      <c r="G1529" s="407" t="s">
        <v>10323</v>
      </c>
      <c r="H1529" s="489" t="s">
        <v>10731</v>
      </c>
      <c r="I1529" s="489"/>
      <c r="J1529" s="485"/>
    </row>
    <row r="1530" spans="1:10" ht="25.15" customHeight="1" x14ac:dyDescent="0.2">
      <c r="A1530" s="485" t="s">
        <v>10732</v>
      </c>
      <c r="B1530" s="485" t="s">
        <v>10733</v>
      </c>
      <c r="C1530" s="486" t="s">
        <v>6939</v>
      </c>
      <c r="D1530" s="140">
        <v>27</v>
      </c>
      <c r="E1530" s="140" t="s">
        <v>10734</v>
      </c>
      <c r="F1530" s="485" t="s">
        <v>10637</v>
      </c>
      <c r="G1530" s="407" t="s">
        <v>10323</v>
      </c>
      <c r="H1530" s="489" t="s">
        <v>10735</v>
      </c>
      <c r="I1530" s="489"/>
      <c r="J1530" s="485"/>
    </row>
    <row r="1531" spans="1:10" ht="25.15" customHeight="1" x14ac:dyDescent="0.2">
      <c r="A1531" s="485" t="s">
        <v>10574</v>
      </c>
      <c r="B1531" s="485" t="s">
        <v>10736</v>
      </c>
      <c r="C1531" s="486" t="s">
        <v>6377</v>
      </c>
      <c r="D1531" s="140">
        <v>53</v>
      </c>
      <c r="E1531" s="140" t="s">
        <v>10576</v>
      </c>
      <c r="F1531" s="485"/>
      <c r="G1531" s="407" t="s">
        <v>10328</v>
      </c>
      <c r="H1531" s="489" t="s">
        <v>10737</v>
      </c>
      <c r="I1531" s="489"/>
      <c r="J1531" s="485"/>
    </row>
    <row r="1532" spans="1:10" ht="25.15" customHeight="1" x14ac:dyDescent="0.2">
      <c r="A1532" s="485" t="s">
        <v>10738</v>
      </c>
      <c r="B1532" s="485" t="s">
        <v>10739</v>
      </c>
      <c r="C1532" s="486" t="s">
        <v>6939</v>
      </c>
      <c r="D1532" s="140">
        <v>30</v>
      </c>
      <c r="E1532" s="140" t="s">
        <v>10740</v>
      </c>
      <c r="F1532" s="485" t="s">
        <v>10741</v>
      </c>
      <c r="G1532" s="407" t="s">
        <v>10323</v>
      </c>
      <c r="H1532" s="489" t="s">
        <v>10742</v>
      </c>
      <c r="I1532" s="489"/>
      <c r="J1532" s="485"/>
    </row>
    <row r="1533" spans="1:10" ht="25.15" customHeight="1" x14ac:dyDescent="0.2">
      <c r="A1533" s="485" t="s">
        <v>10743</v>
      </c>
      <c r="B1533" s="485" t="s">
        <v>10744</v>
      </c>
      <c r="C1533" s="486" t="s">
        <v>6377</v>
      </c>
      <c r="D1533" s="140">
        <v>63</v>
      </c>
      <c r="E1533" s="140" t="s">
        <v>10745</v>
      </c>
      <c r="F1533" s="485" t="s">
        <v>10721</v>
      </c>
      <c r="G1533" s="407" t="s">
        <v>10323</v>
      </c>
      <c r="H1533" s="489" t="s">
        <v>10746</v>
      </c>
      <c r="I1533" s="489"/>
      <c r="J1533" s="485"/>
    </row>
    <row r="1534" spans="1:10" ht="25.15" customHeight="1" x14ac:dyDescent="0.2">
      <c r="A1534" s="485" t="s">
        <v>10747</v>
      </c>
      <c r="B1534" s="485" t="s">
        <v>10748</v>
      </c>
      <c r="C1534" s="486" t="s">
        <v>6939</v>
      </c>
      <c r="D1534" s="140">
        <v>28</v>
      </c>
      <c r="E1534" s="140" t="s">
        <v>10749</v>
      </c>
      <c r="F1534" s="485" t="s">
        <v>6977</v>
      </c>
      <c r="G1534" s="407" t="s">
        <v>10323</v>
      </c>
      <c r="H1534" s="489" t="s">
        <v>10750</v>
      </c>
      <c r="I1534" s="489"/>
      <c r="J1534" s="485"/>
    </row>
    <row r="1535" spans="1:10" ht="25.15" customHeight="1" x14ac:dyDescent="0.2">
      <c r="A1535" s="485" t="s">
        <v>10751</v>
      </c>
      <c r="B1535" s="485" t="s">
        <v>10752</v>
      </c>
      <c r="C1535" s="486" t="s">
        <v>6939</v>
      </c>
      <c r="D1535" s="140">
        <v>26</v>
      </c>
      <c r="E1535" s="140" t="s">
        <v>10753</v>
      </c>
      <c r="F1535" s="485" t="s">
        <v>10637</v>
      </c>
      <c r="G1535" s="407" t="s">
        <v>10323</v>
      </c>
      <c r="H1535" s="489" t="s">
        <v>10754</v>
      </c>
      <c r="I1535" s="489"/>
      <c r="J1535" s="485"/>
    </row>
    <row r="1536" spans="1:10" ht="25.15" customHeight="1" x14ac:dyDescent="0.2">
      <c r="A1536" s="485" t="s">
        <v>10755</v>
      </c>
      <c r="B1536" s="485" t="s">
        <v>10756</v>
      </c>
      <c r="C1536" s="486" t="s">
        <v>6939</v>
      </c>
      <c r="D1536" s="140">
        <v>25</v>
      </c>
      <c r="E1536" s="140" t="s">
        <v>10757</v>
      </c>
      <c r="F1536" s="485" t="s">
        <v>10637</v>
      </c>
      <c r="G1536" s="407" t="s">
        <v>10323</v>
      </c>
      <c r="H1536" s="489" t="s">
        <v>10758</v>
      </c>
      <c r="I1536" s="489"/>
      <c r="J1536" s="485"/>
    </row>
    <row r="1537" spans="1:10" ht="25.15" customHeight="1" x14ac:dyDescent="0.2">
      <c r="A1537" s="485" t="s">
        <v>10560</v>
      </c>
      <c r="B1537" s="485" t="s">
        <v>10759</v>
      </c>
      <c r="C1537" s="486" t="s">
        <v>6377</v>
      </c>
      <c r="D1537" s="140">
        <v>56</v>
      </c>
      <c r="E1537" s="140" t="s">
        <v>10562</v>
      </c>
      <c r="F1537" s="485"/>
      <c r="G1537" s="407" t="s">
        <v>10328</v>
      </c>
      <c r="H1537" s="489" t="s">
        <v>10760</v>
      </c>
      <c r="I1537" s="489"/>
      <c r="J1537" s="485"/>
    </row>
    <row r="1538" spans="1:10" ht="25.15" customHeight="1" x14ac:dyDescent="0.2">
      <c r="A1538" s="485" t="s">
        <v>10761</v>
      </c>
      <c r="B1538" s="485" t="s">
        <v>10762</v>
      </c>
      <c r="C1538" s="486" t="s">
        <v>6377</v>
      </c>
      <c r="D1538" s="140">
        <v>55</v>
      </c>
      <c r="E1538" s="140" t="s">
        <v>10763</v>
      </c>
      <c r="F1538" s="485" t="s">
        <v>10764</v>
      </c>
      <c r="G1538" s="407" t="s">
        <v>10323</v>
      </c>
      <c r="H1538" s="489" t="s">
        <v>10765</v>
      </c>
      <c r="I1538" s="489"/>
      <c r="J1538" s="485"/>
    </row>
    <row r="1539" spans="1:10" ht="25.15" customHeight="1" x14ac:dyDescent="0.2">
      <c r="A1539" s="485" t="s">
        <v>10766</v>
      </c>
      <c r="B1539" s="485" t="s">
        <v>10767</v>
      </c>
      <c r="C1539" s="486" t="s">
        <v>6377</v>
      </c>
      <c r="D1539" s="140">
        <v>51</v>
      </c>
      <c r="E1539" s="140" t="s">
        <v>10768</v>
      </c>
      <c r="F1539" s="485" t="s">
        <v>10769</v>
      </c>
      <c r="G1539" s="407" t="s">
        <v>10323</v>
      </c>
      <c r="H1539" s="489" t="s">
        <v>10770</v>
      </c>
      <c r="I1539" s="489"/>
      <c r="J1539" s="485"/>
    </row>
    <row r="1540" spans="1:10" ht="25.15" customHeight="1" x14ac:dyDescent="0.2">
      <c r="A1540" s="485" t="s">
        <v>10771</v>
      </c>
      <c r="B1540" s="485" t="s">
        <v>10772</v>
      </c>
      <c r="C1540" s="486" t="s">
        <v>6377</v>
      </c>
      <c r="D1540" s="140">
        <v>54</v>
      </c>
      <c r="E1540" s="140" t="s">
        <v>10773</v>
      </c>
      <c r="F1540" s="485" t="s">
        <v>10774</v>
      </c>
      <c r="G1540" s="407" t="s">
        <v>10323</v>
      </c>
      <c r="H1540" s="489" t="s">
        <v>10775</v>
      </c>
      <c r="I1540" s="489"/>
      <c r="J1540" s="485"/>
    </row>
    <row r="1541" spans="1:10" ht="25.15" customHeight="1" x14ac:dyDescent="0.2">
      <c r="A1541" s="485" t="s">
        <v>10776</v>
      </c>
      <c r="B1541" s="485" t="s">
        <v>10777</v>
      </c>
      <c r="C1541" s="486" t="s">
        <v>6377</v>
      </c>
      <c r="D1541" s="140">
        <v>37</v>
      </c>
      <c r="E1541" s="140" t="s">
        <v>10778</v>
      </c>
      <c r="F1541" s="485" t="s">
        <v>10779</v>
      </c>
      <c r="G1541" s="407" t="s">
        <v>10323</v>
      </c>
      <c r="H1541" s="489" t="s">
        <v>10780</v>
      </c>
      <c r="I1541" s="489"/>
      <c r="J1541" s="485"/>
    </row>
    <row r="1542" spans="1:10" ht="25.15" customHeight="1" x14ac:dyDescent="0.2">
      <c r="A1542" s="485" t="s">
        <v>10584</v>
      </c>
      <c r="B1542" s="485" t="s">
        <v>10781</v>
      </c>
      <c r="C1542" s="486" t="s">
        <v>6377</v>
      </c>
      <c r="D1542" s="140">
        <v>63</v>
      </c>
      <c r="E1542" s="140" t="s">
        <v>10782</v>
      </c>
      <c r="F1542" s="485" t="s">
        <v>10783</v>
      </c>
      <c r="G1542" s="407" t="s">
        <v>139</v>
      </c>
      <c r="H1542" s="489" t="s">
        <v>10784</v>
      </c>
      <c r="I1542" s="489"/>
      <c r="J1542" s="485"/>
    </row>
    <row r="1543" spans="1:10" ht="25.15" customHeight="1" x14ac:dyDescent="0.2">
      <c r="A1543" s="485" t="s">
        <v>10785</v>
      </c>
      <c r="B1543" s="485" t="s">
        <v>10786</v>
      </c>
      <c r="C1543" s="486" t="s">
        <v>6939</v>
      </c>
      <c r="D1543" s="140">
        <v>24</v>
      </c>
      <c r="E1543" s="140" t="s">
        <v>10787</v>
      </c>
      <c r="F1543" s="485" t="s">
        <v>10788</v>
      </c>
      <c r="G1543" s="407" t="s">
        <v>10323</v>
      </c>
      <c r="H1543" s="489" t="s">
        <v>10789</v>
      </c>
      <c r="I1543" s="489"/>
      <c r="J1543" s="485"/>
    </row>
    <row r="1544" spans="1:10" ht="25.15" customHeight="1" x14ac:dyDescent="0.2">
      <c r="A1544" s="485" t="s">
        <v>10790</v>
      </c>
      <c r="B1544" s="485" t="s">
        <v>10791</v>
      </c>
      <c r="C1544" s="486" t="s">
        <v>6377</v>
      </c>
      <c r="D1544" s="140">
        <v>50</v>
      </c>
      <c r="E1544" s="140" t="s">
        <v>10792</v>
      </c>
      <c r="F1544" s="485" t="s">
        <v>10542</v>
      </c>
      <c r="G1544" s="407" t="s">
        <v>139</v>
      </c>
      <c r="H1544" s="489" t="s">
        <v>10793</v>
      </c>
      <c r="I1544" s="489"/>
      <c r="J1544" s="485"/>
    </row>
    <row r="1545" spans="1:10" ht="25.15" customHeight="1" x14ac:dyDescent="0.2">
      <c r="A1545" s="485" t="s">
        <v>10794</v>
      </c>
      <c r="B1545" s="485" t="s">
        <v>10795</v>
      </c>
      <c r="C1545" s="486" t="s">
        <v>6377</v>
      </c>
      <c r="D1545" s="140">
        <v>49</v>
      </c>
      <c r="E1545" s="140" t="s">
        <v>10796</v>
      </c>
      <c r="F1545" s="485" t="s">
        <v>10797</v>
      </c>
      <c r="G1545" s="407" t="s">
        <v>139</v>
      </c>
      <c r="H1545" s="489"/>
      <c r="I1545" s="489"/>
      <c r="J1545" s="485"/>
    </row>
    <row r="1546" spans="1:10" ht="25.15" customHeight="1" x14ac:dyDescent="0.2">
      <c r="A1546" s="485" t="s">
        <v>10798</v>
      </c>
      <c r="B1546" s="485" t="s">
        <v>10799</v>
      </c>
      <c r="C1546" s="486" t="s">
        <v>6939</v>
      </c>
      <c r="D1546" s="140">
        <v>23</v>
      </c>
      <c r="E1546" s="140" t="s">
        <v>10800</v>
      </c>
      <c r="F1546" s="485" t="s">
        <v>10637</v>
      </c>
      <c r="G1546" s="407" t="s">
        <v>139</v>
      </c>
      <c r="H1546" s="489"/>
      <c r="I1546" s="489"/>
      <c r="J1546" s="485"/>
    </row>
    <row r="1547" spans="1:10" ht="25.15" customHeight="1" x14ac:dyDescent="0.2">
      <c r="A1547" s="485" t="s">
        <v>10801</v>
      </c>
      <c r="B1547" s="485" t="s">
        <v>10802</v>
      </c>
      <c r="C1547" s="486" t="s">
        <v>6939</v>
      </c>
      <c r="D1547" s="140">
        <v>22</v>
      </c>
      <c r="E1547" s="140" t="s">
        <v>10803</v>
      </c>
      <c r="F1547" s="485" t="s">
        <v>10804</v>
      </c>
      <c r="G1547" s="407" t="s">
        <v>139</v>
      </c>
      <c r="H1547" s="489" t="s">
        <v>10805</v>
      </c>
      <c r="I1547" s="489"/>
      <c r="J1547" s="485"/>
    </row>
    <row r="1548" spans="1:10" ht="25.15" customHeight="1" x14ac:dyDescent="0.2">
      <c r="A1548" s="485" t="s">
        <v>10806</v>
      </c>
      <c r="B1548" s="485" t="s">
        <v>10807</v>
      </c>
      <c r="C1548" s="486" t="s">
        <v>6377</v>
      </c>
      <c r="D1548" s="140">
        <v>48</v>
      </c>
      <c r="E1548" s="140" t="s">
        <v>10808</v>
      </c>
      <c r="F1548" s="485" t="s">
        <v>10809</v>
      </c>
      <c r="G1548" s="407" t="s">
        <v>139</v>
      </c>
      <c r="H1548" s="489" t="s">
        <v>10810</v>
      </c>
      <c r="I1548" s="489"/>
      <c r="J1548" s="485"/>
    </row>
    <row r="1549" spans="1:10" ht="25.15" customHeight="1" x14ac:dyDescent="0.2">
      <c r="A1549" s="485" t="s">
        <v>10811</v>
      </c>
      <c r="B1549" s="485" t="s">
        <v>10812</v>
      </c>
      <c r="C1549" s="486" t="s">
        <v>6377</v>
      </c>
      <c r="D1549" s="140">
        <v>47</v>
      </c>
      <c r="E1549" s="140" t="s">
        <v>10813</v>
      </c>
      <c r="F1549" s="485" t="s">
        <v>10814</v>
      </c>
      <c r="G1549" s="407" t="s">
        <v>139</v>
      </c>
      <c r="H1549" s="489" t="s">
        <v>10815</v>
      </c>
      <c r="I1549" s="489"/>
      <c r="J1549" s="485"/>
    </row>
    <row r="1550" spans="1:10" ht="25.15" customHeight="1" x14ac:dyDescent="0.2">
      <c r="A1550" s="485" t="s">
        <v>10816</v>
      </c>
      <c r="B1550" s="485" t="s">
        <v>10817</v>
      </c>
      <c r="C1550" s="486" t="s">
        <v>6377</v>
      </c>
      <c r="D1550" s="140">
        <v>35</v>
      </c>
      <c r="E1550" s="140" t="s">
        <v>10818</v>
      </c>
      <c r="F1550" s="485" t="s">
        <v>10819</v>
      </c>
      <c r="G1550" s="407" t="s">
        <v>139</v>
      </c>
      <c r="H1550" s="489" t="s">
        <v>10820</v>
      </c>
      <c r="I1550" s="489"/>
      <c r="J1550" s="485"/>
    </row>
    <row r="1551" spans="1:10" ht="25.15" customHeight="1" x14ac:dyDescent="0.2">
      <c r="A1551" s="485" t="s">
        <v>10776</v>
      </c>
      <c r="B1551" s="485" t="s">
        <v>10821</v>
      </c>
      <c r="C1551" s="486" t="s">
        <v>6377</v>
      </c>
      <c r="D1551" s="140">
        <v>37</v>
      </c>
      <c r="E1551" s="140" t="s">
        <v>10778</v>
      </c>
      <c r="F1551" s="485"/>
      <c r="G1551" s="407" t="s">
        <v>10822</v>
      </c>
      <c r="H1551" s="489" t="s">
        <v>10823</v>
      </c>
      <c r="I1551" s="489"/>
      <c r="J1551" s="485"/>
    </row>
    <row r="1552" spans="1:10" ht="25.15" customHeight="1" x14ac:dyDescent="0.2">
      <c r="A1552" s="485" t="s">
        <v>10824</v>
      </c>
      <c r="B1552" s="485" t="s">
        <v>10825</v>
      </c>
      <c r="C1552" s="486" t="s">
        <v>6377</v>
      </c>
      <c r="D1552" s="140">
        <v>46</v>
      </c>
      <c r="E1552" s="140" t="s">
        <v>10826</v>
      </c>
      <c r="F1552" s="485" t="s">
        <v>10827</v>
      </c>
      <c r="G1552" s="407" t="s">
        <v>139</v>
      </c>
      <c r="H1552" s="489" t="s">
        <v>10828</v>
      </c>
      <c r="I1552" s="489"/>
      <c r="J1552" s="485"/>
    </row>
    <row r="1553" spans="1:10" ht="25.15" customHeight="1" x14ac:dyDescent="0.2">
      <c r="A1553" s="485" t="s">
        <v>10829</v>
      </c>
      <c r="B1553" s="485" t="s">
        <v>10830</v>
      </c>
      <c r="C1553" s="486" t="s">
        <v>8392</v>
      </c>
      <c r="D1553" s="140">
        <v>5</v>
      </c>
      <c r="E1553" s="140" t="s">
        <v>10831</v>
      </c>
      <c r="F1553" s="485" t="s">
        <v>10832</v>
      </c>
      <c r="G1553" s="407" t="s">
        <v>139</v>
      </c>
      <c r="H1553" s="489" t="s">
        <v>10833</v>
      </c>
      <c r="I1553" s="489"/>
      <c r="J1553" s="485"/>
    </row>
    <row r="1554" spans="1:10" ht="25.15" customHeight="1" x14ac:dyDescent="0.2">
      <c r="A1554" s="485" t="s">
        <v>10834</v>
      </c>
      <c r="B1554" s="485" t="s">
        <v>10835</v>
      </c>
      <c r="C1554" s="486" t="s">
        <v>6377</v>
      </c>
      <c r="D1554" s="140">
        <v>45</v>
      </c>
      <c r="E1554" s="140" t="s">
        <v>10836</v>
      </c>
      <c r="F1554" s="485" t="s">
        <v>10371</v>
      </c>
      <c r="G1554" s="407" t="s">
        <v>139</v>
      </c>
      <c r="H1554" s="489" t="s">
        <v>10837</v>
      </c>
      <c r="I1554" s="489"/>
      <c r="J1554" s="485"/>
    </row>
    <row r="1555" spans="1:10" ht="25.15" customHeight="1" x14ac:dyDescent="0.2">
      <c r="A1555" s="485" t="s">
        <v>10838</v>
      </c>
      <c r="B1555" s="485" t="s">
        <v>10839</v>
      </c>
      <c r="C1555" s="486" t="s">
        <v>6939</v>
      </c>
      <c r="D1555" s="140">
        <v>21</v>
      </c>
      <c r="E1555" s="140" t="s">
        <v>10840</v>
      </c>
      <c r="F1555" s="485" t="s">
        <v>10637</v>
      </c>
      <c r="G1555" s="407" t="s">
        <v>139</v>
      </c>
      <c r="H1555" s="489" t="s">
        <v>10841</v>
      </c>
      <c r="I1555" s="489"/>
      <c r="J1555" s="485"/>
    </row>
    <row r="1556" spans="1:10" ht="25.15" customHeight="1" x14ac:dyDescent="0.2">
      <c r="A1556" s="485" t="s">
        <v>10842</v>
      </c>
      <c r="B1556" s="485" t="s">
        <v>10843</v>
      </c>
      <c r="C1556" s="486" t="s">
        <v>6377</v>
      </c>
      <c r="D1556" s="140">
        <v>44</v>
      </c>
      <c r="E1556" s="140" t="s">
        <v>10844</v>
      </c>
      <c r="F1556" s="485" t="s">
        <v>10845</v>
      </c>
      <c r="G1556" s="407" t="s">
        <v>10846</v>
      </c>
      <c r="H1556" s="489" t="s">
        <v>10847</v>
      </c>
      <c r="I1556" s="489"/>
      <c r="J1556" s="485"/>
    </row>
    <row r="1557" spans="1:10" ht="25.15" customHeight="1" x14ac:dyDescent="0.2">
      <c r="A1557" s="485" t="s">
        <v>10848</v>
      </c>
      <c r="B1557" s="485" t="s">
        <v>10849</v>
      </c>
      <c r="C1557" s="486" t="s">
        <v>6377</v>
      </c>
      <c r="D1557" s="140">
        <v>40</v>
      </c>
      <c r="E1557" s="140" t="s">
        <v>10850</v>
      </c>
      <c r="F1557" s="485" t="s">
        <v>10851</v>
      </c>
      <c r="G1557" s="407" t="s">
        <v>139</v>
      </c>
      <c r="H1557" s="489" t="s">
        <v>10852</v>
      </c>
      <c r="I1557" s="489"/>
      <c r="J1557" s="485"/>
    </row>
    <row r="1558" spans="1:10" ht="25.15" customHeight="1" x14ac:dyDescent="0.2">
      <c r="A1558" s="485" t="s">
        <v>10853</v>
      </c>
      <c r="B1558" s="485" t="s">
        <v>10854</v>
      </c>
      <c r="C1558" s="486" t="s">
        <v>6377</v>
      </c>
      <c r="D1558" s="140">
        <v>43</v>
      </c>
      <c r="E1558" s="140" t="s">
        <v>10855</v>
      </c>
      <c r="F1558" s="485" t="s">
        <v>10832</v>
      </c>
      <c r="G1558" s="407" t="s">
        <v>139</v>
      </c>
      <c r="H1558" s="489" t="s">
        <v>10856</v>
      </c>
      <c r="I1558" s="489"/>
      <c r="J1558" s="485"/>
    </row>
    <row r="1559" spans="1:10" ht="25.15" customHeight="1" x14ac:dyDescent="0.2">
      <c r="A1559" s="485" t="s">
        <v>10588</v>
      </c>
      <c r="B1559" s="485" t="s">
        <v>10857</v>
      </c>
      <c r="C1559" s="486" t="s">
        <v>6377</v>
      </c>
      <c r="D1559" s="140">
        <v>42</v>
      </c>
      <c r="E1559" s="140" t="s">
        <v>10858</v>
      </c>
      <c r="F1559" s="485"/>
      <c r="G1559" s="407" t="s">
        <v>10822</v>
      </c>
      <c r="H1559" s="489" t="s">
        <v>10859</v>
      </c>
      <c r="I1559" s="489"/>
      <c r="J1559" s="485"/>
    </row>
    <row r="1560" spans="1:10" ht="25.15" customHeight="1" x14ac:dyDescent="0.2">
      <c r="A1560" s="485" t="s">
        <v>10776</v>
      </c>
      <c r="B1560" s="485" t="s">
        <v>10860</v>
      </c>
      <c r="C1560" s="486" t="s">
        <v>6377</v>
      </c>
      <c r="D1560" s="140">
        <v>37</v>
      </c>
      <c r="E1560" s="140" t="s">
        <v>10778</v>
      </c>
      <c r="F1560" s="485"/>
      <c r="G1560" s="407" t="s">
        <v>10822</v>
      </c>
      <c r="H1560" s="489" t="s">
        <v>10861</v>
      </c>
      <c r="I1560" s="489"/>
      <c r="J1560" s="485"/>
    </row>
    <row r="1561" spans="1:10" ht="25.15" customHeight="1" x14ac:dyDescent="0.2">
      <c r="A1561" s="485" t="s">
        <v>10862</v>
      </c>
      <c r="B1561" s="485" t="s">
        <v>10863</v>
      </c>
      <c r="C1561" s="486" t="s">
        <v>6377</v>
      </c>
      <c r="D1561" s="140">
        <v>41</v>
      </c>
      <c r="E1561" s="140" t="s">
        <v>10864</v>
      </c>
      <c r="F1561" s="485" t="s">
        <v>10865</v>
      </c>
      <c r="G1561" s="407" t="s">
        <v>139</v>
      </c>
      <c r="H1561" s="489" t="s">
        <v>10866</v>
      </c>
      <c r="I1561" s="489"/>
      <c r="J1561" s="485"/>
    </row>
    <row r="1562" spans="1:10" ht="25.15" customHeight="1" x14ac:dyDescent="0.2">
      <c r="A1562" s="485" t="s">
        <v>10867</v>
      </c>
      <c r="B1562" s="485" t="s">
        <v>10868</v>
      </c>
      <c r="C1562" s="486" t="s">
        <v>6377</v>
      </c>
      <c r="D1562" s="140">
        <v>34</v>
      </c>
      <c r="E1562" s="140" t="s">
        <v>10869</v>
      </c>
      <c r="F1562" s="485" t="s">
        <v>10371</v>
      </c>
      <c r="G1562" s="407" t="s">
        <v>139</v>
      </c>
      <c r="H1562" s="489" t="s">
        <v>10870</v>
      </c>
      <c r="I1562" s="489"/>
      <c r="J1562" s="485"/>
    </row>
    <row r="1563" spans="1:10" ht="25.15" customHeight="1" x14ac:dyDescent="0.2">
      <c r="A1563" s="485" t="s">
        <v>10871</v>
      </c>
      <c r="B1563" s="485" t="s">
        <v>10872</v>
      </c>
      <c r="C1563" s="486" t="s">
        <v>6377</v>
      </c>
      <c r="D1563" s="140">
        <v>25</v>
      </c>
      <c r="E1563" s="140" t="s">
        <v>10873</v>
      </c>
      <c r="F1563" s="485" t="s">
        <v>10874</v>
      </c>
      <c r="G1563" s="407" t="s">
        <v>139</v>
      </c>
      <c r="H1563" s="489" t="s">
        <v>10875</v>
      </c>
      <c r="I1563" s="489"/>
      <c r="J1563" s="485"/>
    </row>
    <row r="1564" spans="1:10" ht="25.15" customHeight="1" x14ac:dyDescent="0.2">
      <c r="A1564" s="485" t="s">
        <v>10876</v>
      </c>
      <c r="B1564" s="485" t="s">
        <v>10877</v>
      </c>
      <c r="C1564" s="486" t="s">
        <v>6939</v>
      </c>
      <c r="D1564" s="140">
        <v>18</v>
      </c>
      <c r="E1564" s="140" t="s">
        <v>10878</v>
      </c>
      <c r="F1564" s="485" t="s">
        <v>10637</v>
      </c>
      <c r="G1564" s="407" t="s">
        <v>139</v>
      </c>
      <c r="H1564" s="489" t="s">
        <v>10879</v>
      </c>
      <c r="I1564" s="489"/>
      <c r="J1564" s="485"/>
    </row>
    <row r="1565" spans="1:10" ht="25.15" customHeight="1" x14ac:dyDescent="0.2">
      <c r="A1565" s="485" t="s">
        <v>10880</v>
      </c>
      <c r="B1565" s="485" t="s">
        <v>10881</v>
      </c>
      <c r="C1565" s="486" t="s">
        <v>6939</v>
      </c>
      <c r="D1565" s="140">
        <v>19</v>
      </c>
      <c r="E1565" s="140" t="s">
        <v>10882</v>
      </c>
      <c r="F1565" s="485" t="s">
        <v>10637</v>
      </c>
      <c r="G1565" s="407" t="s">
        <v>139</v>
      </c>
      <c r="H1565" s="489" t="s">
        <v>10883</v>
      </c>
      <c r="I1565" s="489"/>
      <c r="J1565" s="485"/>
    </row>
    <row r="1566" spans="1:10" ht="25.15" customHeight="1" x14ac:dyDescent="0.2">
      <c r="A1566" s="485" t="s">
        <v>10884</v>
      </c>
      <c r="B1566" s="485" t="s">
        <v>10885</v>
      </c>
      <c r="C1566" s="486" t="s">
        <v>6939</v>
      </c>
      <c r="D1566" s="140">
        <v>20</v>
      </c>
      <c r="E1566" s="140" t="s">
        <v>10886</v>
      </c>
      <c r="F1566" s="485" t="s">
        <v>10887</v>
      </c>
      <c r="G1566" s="407" t="s">
        <v>139</v>
      </c>
      <c r="H1566" s="489" t="s">
        <v>10888</v>
      </c>
      <c r="I1566" s="489"/>
      <c r="J1566" s="485"/>
    </row>
    <row r="1567" spans="1:10" ht="25.15" customHeight="1" x14ac:dyDescent="0.2">
      <c r="A1567" s="485" t="s">
        <v>10766</v>
      </c>
      <c r="B1567" s="485" t="s">
        <v>10889</v>
      </c>
      <c r="C1567" s="486" t="s">
        <v>8400</v>
      </c>
      <c r="D1567" s="140">
        <v>2</v>
      </c>
      <c r="E1567" s="140" t="s">
        <v>10768</v>
      </c>
      <c r="F1567" s="485"/>
      <c r="G1567" s="407" t="s">
        <v>10822</v>
      </c>
      <c r="H1567" s="489" t="s">
        <v>10890</v>
      </c>
      <c r="I1567" s="489"/>
      <c r="J1567" s="485"/>
    </row>
    <row r="1568" spans="1:10" ht="25.15" customHeight="1" x14ac:dyDescent="0.2">
      <c r="A1568" s="485" t="s">
        <v>10891</v>
      </c>
      <c r="B1568" s="485" t="s">
        <v>10892</v>
      </c>
      <c r="C1568" s="486" t="s">
        <v>6377</v>
      </c>
      <c r="D1568" s="140">
        <v>39</v>
      </c>
      <c r="E1568" s="140" t="s">
        <v>10893</v>
      </c>
      <c r="F1568" s="485"/>
      <c r="G1568" s="407" t="s">
        <v>10894</v>
      </c>
      <c r="H1568" s="489" t="s">
        <v>10895</v>
      </c>
      <c r="I1568" s="489"/>
      <c r="J1568" s="485"/>
    </row>
    <row r="1569" spans="1:10" ht="25.15" customHeight="1" x14ac:dyDescent="0.2">
      <c r="A1569" s="485" t="s">
        <v>10896</v>
      </c>
      <c r="B1569" s="485" t="s">
        <v>10897</v>
      </c>
      <c r="C1569" s="486" t="s">
        <v>6377</v>
      </c>
      <c r="D1569" s="140">
        <v>38</v>
      </c>
      <c r="E1569" s="140" t="s">
        <v>10898</v>
      </c>
      <c r="F1569" s="485" t="s">
        <v>10899</v>
      </c>
      <c r="G1569" s="407" t="s">
        <v>139</v>
      </c>
      <c r="H1569" s="489" t="s">
        <v>10900</v>
      </c>
      <c r="I1569" s="489"/>
      <c r="J1569" s="485"/>
    </row>
    <row r="1570" spans="1:10" ht="25.15" customHeight="1" x14ac:dyDescent="0.2">
      <c r="A1570" s="485" t="s">
        <v>10901</v>
      </c>
      <c r="B1570" s="485" t="s">
        <v>10902</v>
      </c>
      <c r="C1570" s="486" t="s">
        <v>6377</v>
      </c>
      <c r="D1570" s="140">
        <v>36</v>
      </c>
      <c r="E1570" s="140" t="s">
        <v>10903</v>
      </c>
      <c r="F1570" s="485" t="s">
        <v>10904</v>
      </c>
      <c r="G1570" s="407" t="s">
        <v>139</v>
      </c>
      <c r="H1570" s="489" t="s">
        <v>10905</v>
      </c>
      <c r="I1570" s="489"/>
      <c r="J1570" s="485"/>
    </row>
    <row r="1571" spans="1:10" ht="25.15" customHeight="1" x14ac:dyDescent="0.2">
      <c r="A1571" s="485" t="s">
        <v>10816</v>
      </c>
      <c r="B1571" s="485" t="s">
        <v>10906</v>
      </c>
      <c r="C1571" s="486" t="s">
        <v>6377</v>
      </c>
      <c r="D1571" s="140">
        <v>35</v>
      </c>
      <c r="E1571" s="140" t="s">
        <v>10907</v>
      </c>
      <c r="F1571" s="485"/>
      <c r="G1571" s="407" t="s">
        <v>10822</v>
      </c>
      <c r="H1571" s="489" t="s">
        <v>10908</v>
      </c>
      <c r="I1571" s="489"/>
      <c r="J1571" s="485"/>
    </row>
    <row r="1572" spans="1:10" ht="25.15" customHeight="1" x14ac:dyDescent="0.2">
      <c r="A1572" s="485" t="s">
        <v>10909</v>
      </c>
      <c r="B1572" s="485" t="s">
        <v>10910</v>
      </c>
      <c r="C1572" s="486" t="s">
        <v>6377</v>
      </c>
      <c r="D1572" s="140">
        <v>29</v>
      </c>
      <c r="E1572" s="140" t="s">
        <v>10911</v>
      </c>
      <c r="F1572" s="485"/>
      <c r="G1572" s="407" t="s">
        <v>10894</v>
      </c>
      <c r="H1572" s="489" t="s">
        <v>10912</v>
      </c>
      <c r="I1572" s="489"/>
      <c r="J1572" s="485"/>
    </row>
    <row r="1573" spans="1:10" ht="25.15" customHeight="1" x14ac:dyDescent="0.2">
      <c r="A1573" s="485" t="s">
        <v>10913</v>
      </c>
      <c r="B1573" s="485" t="s">
        <v>10914</v>
      </c>
      <c r="C1573" s="486" t="s">
        <v>6939</v>
      </c>
      <c r="D1573" s="140">
        <v>17</v>
      </c>
      <c r="E1573" s="140" t="s">
        <v>10915</v>
      </c>
      <c r="F1573" s="485" t="s">
        <v>10916</v>
      </c>
      <c r="G1573" s="407" t="s">
        <v>139</v>
      </c>
      <c r="H1573" s="489" t="s">
        <v>10917</v>
      </c>
      <c r="I1573" s="489"/>
      <c r="J1573" s="485"/>
    </row>
    <row r="1574" spans="1:10" ht="25.15" customHeight="1" x14ac:dyDescent="0.2">
      <c r="A1574" s="485" t="s">
        <v>10918</v>
      </c>
      <c r="B1574" s="485" t="s">
        <v>10919</v>
      </c>
      <c r="C1574" s="486" t="s">
        <v>6377</v>
      </c>
      <c r="D1574" s="140">
        <v>31</v>
      </c>
      <c r="E1574" s="140" t="s">
        <v>10920</v>
      </c>
      <c r="F1574" s="485" t="s">
        <v>10921</v>
      </c>
      <c r="G1574" s="407" t="s">
        <v>139</v>
      </c>
      <c r="H1574" s="489" t="s">
        <v>10922</v>
      </c>
      <c r="I1574" s="489"/>
      <c r="J1574" s="485"/>
    </row>
    <row r="1575" spans="1:10" ht="25.15" customHeight="1" x14ac:dyDescent="0.2">
      <c r="A1575" s="485" t="s">
        <v>10871</v>
      </c>
      <c r="B1575" s="485" t="s">
        <v>10923</v>
      </c>
      <c r="C1575" s="486" t="s">
        <v>6377</v>
      </c>
      <c r="D1575" s="140">
        <v>25</v>
      </c>
      <c r="E1575" s="140" t="s">
        <v>10924</v>
      </c>
      <c r="F1575" s="485" t="s">
        <v>10887</v>
      </c>
      <c r="G1575" s="407" t="s">
        <v>10822</v>
      </c>
      <c r="H1575" s="489" t="s">
        <v>10925</v>
      </c>
      <c r="I1575" s="489"/>
      <c r="J1575" s="485"/>
    </row>
    <row r="1576" spans="1:10" ht="25.15" customHeight="1" x14ac:dyDescent="0.2">
      <c r="A1576" s="485" t="s">
        <v>10926</v>
      </c>
      <c r="B1576" s="485" t="s">
        <v>10927</v>
      </c>
      <c r="C1576" s="486" t="s">
        <v>6377</v>
      </c>
      <c r="D1576" s="140">
        <v>32</v>
      </c>
      <c r="E1576" s="140" t="s">
        <v>10928</v>
      </c>
      <c r="F1576" s="485" t="s">
        <v>10929</v>
      </c>
      <c r="G1576" s="407" t="s">
        <v>139</v>
      </c>
      <c r="H1576" s="489" t="s">
        <v>10930</v>
      </c>
      <c r="I1576" s="489"/>
      <c r="J1576" s="485"/>
    </row>
    <row r="1577" spans="1:10" ht="25.15" customHeight="1" x14ac:dyDescent="0.2">
      <c r="A1577" s="485" t="s">
        <v>10931</v>
      </c>
      <c r="B1577" s="485" t="s">
        <v>10932</v>
      </c>
      <c r="C1577" s="486" t="s">
        <v>6377</v>
      </c>
      <c r="D1577" s="140">
        <v>30</v>
      </c>
      <c r="E1577" s="140" t="s">
        <v>10933</v>
      </c>
      <c r="F1577" s="485" t="s">
        <v>10371</v>
      </c>
      <c r="G1577" s="407" t="s">
        <v>139</v>
      </c>
      <c r="H1577" s="489" t="s">
        <v>10934</v>
      </c>
      <c r="I1577" s="489"/>
      <c r="J1577" s="485"/>
    </row>
    <row r="1578" spans="1:10" ht="25.15" customHeight="1" x14ac:dyDescent="0.2">
      <c r="A1578" s="485" t="s">
        <v>10935</v>
      </c>
      <c r="B1578" s="485" t="s">
        <v>10936</v>
      </c>
      <c r="C1578" s="486" t="s">
        <v>6377</v>
      </c>
      <c r="D1578" s="140">
        <v>33</v>
      </c>
      <c r="E1578" s="140" t="s">
        <v>10937</v>
      </c>
      <c r="F1578" s="485" t="s">
        <v>10938</v>
      </c>
      <c r="G1578" s="407" t="s">
        <v>139</v>
      </c>
      <c r="H1578" s="489" t="s">
        <v>10939</v>
      </c>
      <c r="I1578" s="489"/>
      <c r="J1578" s="485"/>
    </row>
    <row r="1579" spans="1:10" ht="25.15" customHeight="1" x14ac:dyDescent="0.2">
      <c r="A1579" s="485" t="s">
        <v>10940</v>
      </c>
      <c r="B1579" s="485" t="s">
        <v>10941</v>
      </c>
      <c r="C1579" s="486" t="s">
        <v>6377</v>
      </c>
      <c r="D1579" s="140">
        <v>27</v>
      </c>
      <c r="E1579" s="140" t="s">
        <v>10942</v>
      </c>
      <c r="F1579" s="485" t="s">
        <v>10943</v>
      </c>
      <c r="G1579" s="407" t="s">
        <v>139</v>
      </c>
      <c r="H1579" s="489" t="s">
        <v>10944</v>
      </c>
      <c r="I1579" s="489"/>
      <c r="J1579" s="485"/>
    </row>
    <row r="1580" spans="1:10" ht="25.15" customHeight="1" x14ac:dyDescent="0.2">
      <c r="A1580" s="485" t="s">
        <v>10945</v>
      </c>
      <c r="B1580" s="485" t="s">
        <v>10946</v>
      </c>
      <c r="C1580" s="486" t="s">
        <v>6939</v>
      </c>
      <c r="D1580" s="140">
        <v>42</v>
      </c>
      <c r="E1580" s="140" t="s">
        <v>10947</v>
      </c>
      <c r="F1580" s="485" t="s">
        <v>10948</v>
      </c>
      <c r="G1580" s="407" t="s">
        <v>139</v>
      </c>
      <c r="H1580" s="489" t="s">
        <v>10949</v>
      </c>
      <c r="I1580" s="489"/>
      <c r="J1580" s="485"/>
    </row>
    <row r="1581" spans="1:10" ht="25.15" customHeight="1" x14ac:dyDescent="0.2">
      <c r="A1581" s="485" t="s">
        <v>10950</v>
      </c>
      <c r="B1581" s="485" t="s">
        <v>10951</v>
      </c>
      <c r="C1581" s="486" t="s">
        <v>6939</v>
      </c>
      <c r="D1581" s="140">
        <v>16</v>
      </c>
      <c r="E1581" s="140" t="s">
        <v>10952</v>
      </c>
      <c r="F1581" s="485" t="s">
        <v>10943</v>
      </c>
      <c r="G1581" s="407" t="s">
        <v>139</v>
      </c>
      <c r="H1581" s="489" t="s">
        <v>10953</v>
      </c>
      <c r="I1581" s="489"/>
      <c r="J1581" s="485"/>
    </row>
    <row r="1582" spans="1:10" ht="25.15" customHeight="1" x14ac:dyDescent="0.2">
      <c r="A1582" s="485" t="s">
        <v>10954</v>
      </c>
      <c r="B1582" s="485" t="s">
        <v>10955</v>
      </c>
      <c r="C1582" s="486" t="s">
        <v>6377</v>
      </c>
      <c r="D1582" s="140">
        <v>28</v>
      </c>
      <c r="E1582" s="140" t="s">
        <v>10956</v>
      </c>
      <c r="F1582" s="485" t="s">
        <v>10957</v>
      </c>
      <c r="G1582" s="407" t="s">
        <v>139</v>
      </c>
      <c r="H1582" s="489" t="s">
        <v>10958</v>
      </c>
      <c r="I1582" s="489"/>
      <c r="J1582" s="485"/>
    </row>
    <row r="1583" spans="1:10" ht="25.15" customHeight="1" x14ac:dyDescent="0.2">
      <c r="A1583" s="485" t="s">
        <v>10699</v>
      </c>
      <c r="B1583" s="485" t="s">
        <v>10959</v>
      </c>
      <c r="C1583" s="486" t="s">
        <v>6377</v>
      </c>
      <c r="D1583" s="140">
        <v>13</v>
      </c>
      <c r="E1583" s="140" t="s">
        <v>10960</v>
      </c>
      <c r="F1583" s="485"/>
      <c r="G1583" s="407" t="s">
        <v>10822</v>
      </c>
      <c r="H1583" s="489" t="s">
        <v>10961</v>
      </c>
      <c r="I1583" s="489"/>
      <c r="J1583" s="485"/>
    </row>
    <row r="1584" spans="1:10" ht="25.15" customHeight="1" x14ac:dyDescent="0.2">
      <c r="A1584" s="485" t="s">
        <v>10962</v>
      </c>
      <c r="B1584" s="485" t="s">
        <v>10963</v>
      </c>
      <c r="C1584" s="486" t="s">
        <v>6377</v>
      </c>
      <c r="D1584" s="140">
        <v>26</v>
      </c>
      <c r="E1584" s="140" t="s">
        <v>10964</v>
      </c>
      <c r="F1584" s="485" t="s">
        <v>10965</v>
      </c>
      <c r="G1584" s="407" t="s">
        <v>139</v>
      </c>
      <c r="H1584" s="489" t="s">
        <v>10966</v>
      </c>
      <c r="I1584" s="489"/>
      <c r="J1584" s="485"/>
    </row>
    <row r="1585" spans="1:10" ht="25.15" customHeight="1" x14ac:dyDescent="0.2">
      <c r="A1585" s="485" t="s">
        <v>10967</v>
      </c>
      <c r="B1585" s="485" t="s">
        <v>10968</v>
      </c>
      <c r="C1585" s="486" t="s">
        <v>8400</v>
      </c>
      <c r="D1585" s="140">
        <v>1</v>
      </c>
      <c r="E1585" s="140" t="s">
        <v>10969</v>
      </c>
      <c r="F1585" s="485" t="s">
        <v>10542</v>
      </c>
      <c r="G1585" s="407" t="s">
        <v>139</v>
      </c>
      <c r="H1585" s="489" t="s">
        <v>10970</v>
      </c>
      <c r="I1585" s="489"/>
      <c r="J1585" s="485"/>
    </row>
    <row r="1586" spans="1:10" ht="25.15" customHeight="1" x14ac:dyDescent="0.2">
      <c r="A1586" s="485" t="s">
        <v>10971</v>
      </c>
      <c r="B1586" s="485" t="s">
        <v>10972</v>
      </c>
      <c r="C1586" s="486" t="s">
        <v>6377</v>
      </c>
      <c r="D1586" s="140">
        <v>7</v>
      </c>
      <c r="E1586" s="140" t="s">
        <v>10973</v>
      </c>
      <c r="F1586" s="485" t="s">
        <v>10371</v>
      </c>
      <c r="G1586" s="407" t="s">
        <v>139</v>
      </c>
      <c r="H1586" s="489" t="s">
        <v>10974</v>
      </c>
      <c r="I1586" s="489"/>
      <c r="J1586" s="485"/>
    </row>
    <row r="1587" spans="1:10" ht="25.15" customHeight="1" x14ac:dyDescent="0.2">
      <c r="A1587" s="485" t="s">
        <v>10975</v>
      </c>
      <c r="B1587" s="485" t="s">
        <v>10976</v>
      </c>
      <c r="C1587" s="486" t="s">
        <v>6377</v>
      </c>
      <c r="D1587" s="140">
        <v>66</v>
      </c>
      <c r="E1587" s="140" t="s">
        <v>10977</v>
      </c>
      <c r="F1587" s="485" t="s">
        <v>10978</v>
      </c>
      <c r="G1587" s="407" t="s">
        <v>139</v>
      </c>
      <c r="H1587" s="489" t="s">
        <v>10979</v>
      </c>
      <c r="I1587" s="489"/>
      <c r="J1587" s="485"/>
    </row>
    <row r="1588" spans="1:10" ht="25.15" customHeight="1" x14ac:dyDescent="0.2">
      <c r="A1588" s="485" t="s">
        <v>10980</v>
      </c>
      <c r="B1588" s="485" t="s">
        <v>10981</v>
      </c>
      <c r="C1588" s="486" t="s">
        <v>6377</v>
      </c>
      <c r="D1588" s="140">
        <v>15</v>
      </c>
      <c r="E1588" s="140" t="s">
        <v>10982</v>
      </c>
      <c r="F1588" s="485" t="s">
        <v>6977</v>
      </c>
      <c r="G1588" s="407" t="s">
        <v>139</v>
      </c>
      <c r="H1588" s="489" t="s">
        <v>10983</v>
      </c>
      <c r="I1588" s="489"/>
      <c r="J1588" s="485"/>
    </row>
    <row r="1589" spans="1:10" ht="25.15" customHeight="1" x14ac:dyDescent="0.2">
      <c r="A1589" s="485" t="s">
        <v>10984</v>
      </c>
      <c r="B1589" s="485" t="s">
        <v>10985</v>
      </c>
      <c r="C1589" s="486" t="s">
        <v>6939</v>
      </c>
      <c r="D1589" s="140">
        <v>1</v>
      </c>
      <c r="E1589" s="140" t="s">
        <v>10986</v>
      </c>
      <c r="F1589" s="485" t="s">
        <v>10948</v>
      </c>
      <c r="G1589" s="407" t="s">
        <v>139</v>
      </c>
      <c r="H1589" s="489" t="s">
        <v>10987</v>
      </c>
      <c r="I1589" s="489"/>
      <c r="J1589" s="485"/>
    </row>
    <row r="1590" spans="1:10" ht="25.15" customHeight="1" x14ac:dyDescent="0.2">
      <c r="A1590" s="485" t="s">
        <v>10984</v>
      </c>
      <c r="B1590" s="485" t="s">
        <v>10988</v>
      </c>
      <c r="C1590" s="486" t="s">
        <v>6939</v>
      </c>
      <c r="D1590" s="140">
        <v>1</v>
      </c>
      <c r="E1590" s="140" t="s">
        <v>10989</v>
      </c>
      <c r="F1590" s="485"/>
      <c r="G1590" s="407" t="s">
        <v>10822</v>
      </c>
      <c r="H1590" s="489" t="s">
        <v>10990</v>
      </c>
      <c r="I1590" s="489"/>
      <c r="J1590" s="485"/>
    </row>
    <row r="1591" spans="1:10" ht="25.15" customHeight="1" x14ac:dyDescent="0.2">
      <c r="A1591" s="485" t="s">
        <v>10991</v>
      </c>
      <c r="B1591" s="485" t="s">
        <v>10992</v>
      </c>
      <c r="C1591" s="486" t="s">
        <v>10993</v>
      </c>
      <c r="D1591" s="140">
        <v>5</v>
      </c>
      <c r="E1591" s="140" t="s">
        <v>10994</v>
      </c>
      <c r="F1591" s="485" t="s">
        <v>10995</v>
      </c>
      <c r="G1591" s="407" t="s">
        <v>139</v>
      </c>
      <c r="H1591" s="489" t="s">
        <v>10996</v>
      </c>
      <c r="I1591" s="489"/>
      <c r="J1591" s="485"/>
    </row>
    <row r="1592" spans="1:10" ht="25.15" customHeight="1" x14ac:dyDescent="0.2">
      <c r="A1592" s="485" t="s">
        <v>10829</v>
      </c>
      <c r="B1592" s="485" t="s">
        <v>10997</v>
      </c>
      <c r="C1592" s="486" t="s">
        <v>8392</v>
      </c>
      <c r="D1592" s="140">
        <v>5</v>
      </c>
      <c r="E1592" s="140" t="s">
        <v>10998</v>
      </c>
      <c r="F1592" s="485"/>
      <c r="G1592" s="407" t="s">
        <v>10822</v>
      </c>
      <c r="H1592" s="489" t="s">
        <v>10999</v>
      </c>
      <c r="I1592" s="489"/>
      <c r="J1592" s="485"/>
    </row>
    <row r="1593" spans="1:10" ht="25.15" customHeight="1" x14ac:dyDescent="0.2">
      <c r="A1593" s="485" t="s">
        <v>11000</v>
      </c>
      <c r="B1593" s="485" t="s">
        <v>11001</v>
      </c>
      <c r="C1593" s="486" t="s">
        <v>6377</v>
      </c>
      <c r="D1593" s="140">
        <v>4</v>
      </c>
      <c r="E1593" s="140" t="s">
        <v>10546</v>
      </c>
      <c r="F1593" s="485" t="s">
        <v>11002</v>
      </c>
      <c r="G1593" s="407" t="s">
        <v>139</v>
      </c>
      <c r="H1593" s="489" t="s">
        <v>11003</v>
      </c>
      <c r="I1593" s="489"/>
      <c r="J1593" s="485"/>
    </row>
    <row r="1594" spans="1:10" ht="25.15" customHeight="1" x14ac:dyDescent="0.2">
      <c r="A1594" s="485" t="s">
        <v>10871</v>
      </c>
      <c r="B1594" s="485" t="s">
        <v>11004</v>
      </c>
      <c r="C1594" s="486" t="s">
        <v>6377</v>
      </c>
      <c r="D1594" s="140">
        <v>25</v>
      </c>
      <c r="E1594" s="140" t="s">
        <v>10924</v>
      </c>
      <c r="F1594" s="485"/>
      <c r="G1594" s="407" t="s">
        <v>10822</v>
      </c>
      <c r="H1594" s="489" t="s">
        <v>11005</v>
      </c>
      <c r="I1594" s="489"/>
      <c r="J1594" s="485"/>
    </row>
    <row r="1595" spans="1:10" ht="25.15" customHeight="1" x14ac:dyDescent="0.2">
      <c r="A1595" s="485" t="s">
        <v>11006</v>
      </c>
      <c r="B1595" s="485" t="s">
        <v>11007</v>
      </c>
      <c r="C1595" s="486" t="s">
        <v>6377</v>
      </c>
      <c r="D1595" s="140">
        <v>6</v>
      </c>
      <c r="E1595" s="140" t="s">
        <v>11008</v>
      </c>
      <c r="F1595" s="485" t="s">
        <v>10484</v>
      </c>
      <c r="G1595" s="407" t="s">
        <v>139</v>
      </c>
      <c r="H1595" s="489" t="s">
        <v>11009</v>
      </c>
      <c r="I1595" s="489"/>
      <c r="J1595" s="485"/>
    </row>
    <row r="1596" spans="1:10" ht="25.15" customHeight="1" x14ac:dyDescent="0.2">
      <c r="A1596" s="485" t="s">
        <v>11010</v>
      </c>
      <c r="B1596" s="485" t="s">
        <v>11011</v>
      </c>
      <c r="C1596" s="486" t="s">
        <v>6377</v>
      </c>
      <c r="D1596" s="140">
        <v>23</v>
      </c>
      <c r="E1596" s="140" t="s">
        <v>11012</v>
      </c>
      <c r="F1596" s="485" t="s">
        <v>11013</v>
      </c>
      <c r="G1596" s="407" t="s">
        <v>139</v>
      </c>
      <c r="H1596" s="489" t="s">
        <v>11014</v>
      </c>
      <c r="I1596" s="489"/>
      <c r="J1596" s="485"/>
    </row>
    <row r="1597" spans="1:10" ht="25.15" customHeight="1" x14ac:dyDescent="0.2">
      <c r="A1597" s="485" t="s">
        <v>11015</v>
      </c>
      <c r="B1597" s="485" t="s">
        <v>11016</v>
      </c>
      <c r="C1597" s="486" t="s">
        <v>6939</v>
      </c>
      <c r="D1597" s="140">
        <v>15</v>
      </c>
      <c r="E1597" s="140" t="s">
        <v>11017</v>
      </c>
      <c r="F1597" s="485" t="s">
        <v>10948</v>
      </c>
      <c r="G1597" s="407" t="s">
        <v>139</v>
      </c>
      <c r="H1597" s="489" t="s">
        <v>11018</v>
      </c>
      <c r="I1597" s="489"/>
      <c r="J1597" s="485"/>
    </row>
    <row r="1598" spans="1:10" ht="25.15" customHeight="1" x14ac:dyDescent="0.2">
      <c r="A1598" s="485" t="s">
        <v>11019</v>
      </c>
      <c r="B1598" s="485" t="s">
        <v>11020</v>
      </c>
      <c r="C1598" s="486" t="s">
        <v>6377</v>
      </c>
      <c r="D1598" s="140">
        <v>24</v>
      </c>
      <c r="E1598" s="140" t="s">
        <v>11021</v>
      </c>
      <c r="F1598" s="485" t="s">
        <v>11022</v>
      </c>
      <c r="G1598" s="407" t="s">
        <v>139</v>
      </c>
      <c r="H1598" s="489" t="s">
        <v>11023</v>
      </c>
      <c r="I1598" s="489"/>
      <c r="J1598" s="485"/>
    </row>
    <row r="1599" spans="1:10" ht="25.15" customHeight="1" x14ac:dyDescent="0.2">
      <c r="A1599" s="485" t="s">
        <v>10975</v>
      </c>
      <c r="B1599" s="485" t="s">
        <v>11024</v>
      </c>
      <c r="C1599" s="486" t="s">
        <v>6377</v>
      </c>
      <c r="D1599" s="140">
        <v>66</v>
      </c>
      <c r="E1599" s="140" t="s">
        <v>10977</v>
      </c>
      <c r="F1599" s="485"/>
      <c r="G1599" s="407" t="s">
        <v>10822</v>
      </c>
      <c r="H1599" s="489" t="s">
        <v>11025</v>
      </c>
      <c r="I1599" s="489"/>
      <c r="J1599" s="485"/>
    </row>
    <row r="1600" spans="1:10" ht="25.15" customHeight="1" x14ac:dyDescent="0.2">
      <c r="A1600" s="485" t="s">
        <v>11026</v>
      </c>
      <c r="B1600" s="485" t="s">
        <v>11027</v>
      </c>
      <c r="C1600" s="486" t="s">
        <v>6377</v>
      </c>
      <c r="D1600" s="140">
        <v>22</v>
      </c>
      <c r="E1600" s="140" t="s">
        <v>11028</v>
      </c>
      <c r="F1600" s="485" t="s">
        <v>11029</v>
      </c>
      <c r="G1600" s="407" t="s">
        <v>10822</v>
      </c>
      <c r="H1600" s="489" t="s">
        <v>11030</v>
      </c>
      <c r="I1600" s="489"/>
      <c r="J1600" s="485"/>
    </row>
    <row r="1601" spans="1:10" ht="25.15" customHeight="1" x14ac:dyDescent="0.2">
      <c r="A1601" s="485" t="s">
        <v>11031</v>
      </c>
      <c r="B1601" s="485" t="s">
        <v>11032</v>
      </c>
      <c r="C1601" s="486" t="s">
        <v>6377</v>
      </c>
      <c r="D1601" s="140">
        <v>21</v>
      </c>
      <c r="E1601" s="140" t="s">
        <v>11033</v>
      </c>
      <c r="F1601" s="485" t="s">
        <v>11034</v>
      </c>
      <c r="G1601" s="407" t="s">
        <v>139</v>
      </c>
      <c r="H1601" s="489" t="s">
        <v>11035</v>
      </c>
      <c r="I1601" s="489"/>
      <c r="J1601" s="485"/>
    </row>
    <row r="1602" spans="1:10" ht="25.15" customHeight="1" x14ac:dyDescent="0.2">
      <c r="A1602" s="485" t="s">
        <v>11036</v>
      </c>
      <c r="B1602" s="485" t="s">
        <v>11037</v>
      </c>
      <c r="C1602" s="486" t="s">
        <v>6377</v>
      </c>
      <c r="D1602" s="140">
        <v>20</v>
      </c>
      <c r="E1602" s="140" t="s">
        <v>11038</v>
      </c>
      <c r="F1602" s="485"/>
      <c r="G1602" s="407" t="s">
        <v>10894</v>
      </c>
      <c r="H1602" s="489" t="s">
        <v>11039</v>
      </c>
      <c r="I1602" s="489"/>
      <c r="J1602" s="485"/>
    </row>
    <row r="1603" spans="1:10" ht="25.15" customHeight="1" x14ac:dyDescent="0.2">
      <c r="A1603" s="485" t="s">
        <v>11040</v>
      </c>
      <c r="B1603" s="485" t="s">
        <v>11041</v>
      </c>
      <c r="C1603" s="486" t="s">
        <v>6377</v>
      </c>
      <c r="D1603" s="140">
        <v>18</v>
      </c>
      <c r="E1603" s="140" t="s">
        <v>11042</v>
      </c>
      <c r="F1603" s="485" t="s">
        <v>10832</v>
      </c>
      <c r="G1603" s="407" t="s">
        <v>139</v>
      </c>
      <c r="H1603" s="489" t="s">
        <v>11043</v>
      </c>
      <c r="I1603" s="489"/>
      <c r="J1603" s="485"/>
    </row>
    <row r="1604" spans="1:10" ht="25.15" customHeight="1" x14ac:dyDescent="0.2">
      <c r="A1604" s="485" t="s">
        <v>10699</v>
      </c>
      <c r="B1604" s="485" t="s">
        <v>10959</v>
      </c>
      <c r="C1604" s="486" t="s">
        <v>6377</v>
      </c>
      <c r="D1604" s="140">
        <v>13</v>
      </c>
      <c r="E1604" s="140" t="s">
        <v>10960</v>
      </c>
      <c r="F1604" s="485"/>
      <c r="G1604" s="407" t="s">
        <v>10822</v>
      </c>
      <c r="H1604" s="489" t="s">
        <v>11044</v>
      </c>
      <c r="I1604" s="489"/>
      <c r="J1604" s="485"/>
    </row>
    <row r="1605" spans="1:10" ht="25.15" customHeight="1" x14ac:dyDescent="0.2">
      <c r="A1605" s="485" t="s">
        <v>11045</v>
      </c>
      <c r="B1605" s="485" t="s">
        <v>11046</v>
      </c>
      <c r="C1605" s="486" t="s">
        <v>6377</v>
      </c>
      <c r="D1605" s="140">
        <v>19</v>
      </c>
      <c r="E1605" s="140" t="s">
        <v>11047</v>
      </c>
      <c r="F1605" s="485" t="s">
        <v>10582</v>
      </c>
      <c r="G1605" s="407" t="s">
        <v>139</v>
      </c>
      <c r="H1605" s="489" t="s">
        <v>11048</v>
      </c>
      <c r="I1605" s="489"/>
      <c r="J1605" s="485"/>
    </row>
    <row r="1606" spans="1:10" ht="25.15" customHeight="1" x14ac:dyDescent="0.2">
      <c r="A1606" s="485" t="s">
        <v>11049</v>
      </c>
      <c r="B1606" s="485" t="s">
        <v>11050</v>
      </c>
      <c r="C1606" s="486" t="s">
        <v>6377</v>
      </c>
      <c r="D1606" s="140">
        <v>12</v>
      </c>
      <c r="E1606" s="140" t="s">
        <v>11051</v>
      </c>
      <c r="F1606" s="485" t="s">
        <v>10371</v>
      </c>
      <c r="G1606" s="407" t="s">
        <v>139</v>
      </c>
      <c r="H1606" s="489" t="s">
        <v>11052</v>
      </c>
      <c r="I1606" s="489"/>
      <c r="J1606" s="485"/>
    </row>
    <row r="1607" spans="1:10" ht="25.15" customHeight="1" x14ac:dyDescent="0.2">
      <c r="A1607" s="485" t="s">
        <v>11053</v>
      </c>
      <c r="B1607" s="485" t="s">
        <v>11054</v>
      </c>
      <c r="C1607" s="486" t="s">
        <v>6939</v>
      </c>
      <c r="D1607" s="140">
        <v>14</v>
      </c>
      <c r="E1607" s="140" t="s">
        <v>11055</v>
      </c>
      <c r="F1607" s="485" t="s">
        <v>6941</v>
      </c>
      <c r="G1607" s="407" t="s">
        <v>139</v>
      </c>
      <c r="H1607" s="489" t="s">
        <v>11056</v>
      </c>
      <c r="I1607" s="489"/>
      <c r="J1607" s="485"/>
    </row>
    <row r="1608" spans="1:10" ht="25.15" customHeight="1" x14ac:dyDescent="0.2">
      <c r="A1608" s="485" t="s">
        <v>11057</v>
      </c>
      <c r="B1608" s="485" t="s">
        <v>11058</v>
      </c>
      <c r="C1608" s="486" t="s">
        <v>6377</v>
      </c>
      <c r="D1608" s="140">
        <v>17</v>
      </c>
      <c r="E1608" s="140" t="s">
        <v>11059</v>
      </c>
      <c r="F1608" s="485" t="s">
        <v>10361</v>
      </c>
      <c r="G1608" s="407" t="s">
        <v>139</v>
      </c>
      <c r="H1608" s="489" t="s">
        <v>11060</v>
      </c>
      <c r="I1608" s="489"/>
      <c r="J1608" s="485"/>
    </row>
    <row r="1609" spans="1:10" ht="25.15" customHeight="1" x14ac:dyDescent="0.2">
      <c r="A1609" s="485" t="s">
        <v>11061</v>
      </c>
      <c r="B1609" s="485" t="s">
        <v>11062</v>
      </c>
      <c r="C1609" s="486" t="s">
        <v>6377</v>
      </c>
      <c r="D1609" s="140">
        <v>14</v>
      </c>
      <c r="E1609" s="140" t="s">
        <v>11063</v>
      </c>
      <c r="F1609" s="485" t="s">
        <v>11064</v>
      </c>
      <c r="G1609" s="407" t="s">
        <v>139</v>
      </c>
      <c r="H1609" s="489" t="s">
        <v>11065</v>
      </c>
      <c r="I1609" s="489"/>
      <c r="J1609" s="485"/>
    </row>
    <row r="1610" spans="1:10" ht="25.15" customHeight="1" x14ac:dyDescent="0.2">
      <c r="A1610" s="485" t="s">
        <v>11066</v>
      </c>
      <c r="B1610" s="485" t="s">
        <v>11067</v>
      </c>
      <c r="C1610" s="486" t="s">
        <v>6377</v>
      </c>
      <c r="D1610" s="140">
        <v>16</v>
      </c>
      <c r="E1610" s="140" t="s">
        <v>11068</v>
      </c>
      <c r="F1610" s="485" t="s">
        <v>6977</v>
      </c>
      <c r="G1610" s="407" t="s">
        <v>139</v>
      </c>
      <c r="H1610" s="489" t="s">
        <v>11069</v>
      </c>
      <c r="I1610" s="489"/>
      <c r="J1610" s="485"/>
    </row>
    <row r="1611" spans="1:10" ht="25.15" customHeight="1" x14ac:dyDescent="0.2">
      <c r="A1611" s="485" t="s">
        <v>10980</v>
      </c>
      <c r="B1611" s="485" t="s">
        <v>11070</v>
      </c>
      <c r="C1611" s="486" t="s">
        <v>6377</v>
      </c>
      <c r="D1611" s="140">
        <v>15</v>
      </c>
      <c r="E1611" s="140" t="s">
        <v>11071</v>
      </c>
      <c r="F1611" s="485"/>
      <c r="G1611" s="407" t="s">
        <v>10822</v>
      </c>
      <c r="H1611" s="489" t="s">
        <v>11072</v>
      </c>
      <c r="I1611" s="489"/>
      <c r="J1611" s="485"/>
    </row>
    <row r="1612" spans="1:10" ht="25.15" customHeight="1" x14ac:dyDescent="0.2">
      <c r="A1612" s="485" t="s">
        <v>11073</v>
      </c>
      <c r="B1612" s="485" t="s">
        <v>11074</v>
      </c>
      <c r="C1612" s="486" t="s">
        <v>6377</v>
      </c>
      <c r="D1612" s="140">
        <v>11</v>
      </c>
      <c r="E1612" s="140" t="s">
        <v>11075</v>
      </c>
      <c r="F1612" s="485" t="s">
        <v>10832</v>
      </c>
      <c r="G1612" s="407" t="s">
        <v>139</v>
      </c>
      <c r="H1612" s="489" t="s">
        <v>11076</v>
      </c>
      <c r="I1612" s="489"/>
      <c r="J1612" s="485"/>
    </row>
    <row r="1613" spans="1:10" ht="25.15" customHeight="1" x14ac:dyDescent="0.2">
      <c r="A1613" s="485" t="s">
        <v>11077</v>
      </c>
      <c r="B1613" s="485" t="s">
        <v>11078</v>
      </c>
      <c r="C1613" s="486" t="s">
        <v>6939</v>
      </c>
      <c r="D1613" s="140">
        <v>13</v>
      </c>
      <c r="E1613" s="140" t="s">
        <v>11079</v>
      </c>
      <c r="F1613" s="485" t="s">
        <v>10948</v>
      </c>
      <c r="G1613" s="407" t="s">
        <v>139</v>
      </c>
      <c r="H1613" s="489" t="s">
        <v>11080</v>
      </c>
      <c r="I1613" s="489"/>
      <c r="J1613" s="485"/>
    </row>
    <row r="1614" spans="1:10" ht="25.15" customHeight="1" x14ac:dyDescent="0.2">
      <c r="A1614" s="485" t="s">
        <v>11081</v>
      </c>
      <c r="B1614" s="485" t="s">
        <v>11082</v>
      </c>
      <c r="C1614" s="486" t="s">
        <v>6377</v>
      </c>
      <c r="D1614" s="140">
        <v>10</v>
      </c>
      <c r="E1614" s="140" t="s">
        <v>11083</v>
      </c>
      <c r="F1614" s="485" t="s">
        <v>11084</v>
      </c>
      <c r="G1614" s="407" t="s">
        <v>139</v>
      </c>
      <c r="H1614" s="489" t="s">
        <v>11085</v>
      </c>
      <c r="I1614" s="489"/>
      <c r="J1614" s="485"/>
    </row>
    <row r="1615" spans="1:10" ht="25.15" customHeight="1" x14ac:dyDescent="0.2">
      <c r="A1615" s="485" t="s">
        <v>11086</v>
      </c>
      <c r="B1615" s="485" t="s">
        <v>11087</v>
      </c>
      <c r="C1615" s="486" t="s">
        <v>6939</v>
      </c>
      <c r="D1615" s="140">
        <v>12</v>
      </c>
      <c r="E1615" s="140" t="s">
        <v>11088</v>
      </c>
      <c r="F1615" s="485" t="s">
        <v>10637</v>
      </c>
      <c r="G1615" s="407" t="s">
        <v>139</v>
      </c>
      <c r="H1615" s="489" t="s">
        <v>11089</v>
      </c>
      <c r="I1615" s="489"/>
      <c r="J1615" s="485"/>
    </row>
    <row r="1616" spans="1:10" ht="25.15" customHeight="1" x14ac:dyDescent="0.2">
      <c r="A1616" s="485" t="s">
        <v>11006</v>
      </c>
      <c r="B1616" s="485" t="s">
        <v>11090</v>
      </c>
      <c r="C1616" s="486" t="s">
        <v>6377</v>
      </c>
      <c r="D1616" s="140">
        <v>6</v>
      </c>
      <c r="E1616" s="140" t="s">
        <v>11091</v>
      </c>
      <c r="F1616" s="485"/>
      <c r="G1616" s="407" t="s">
        <v>10822</v>
      </c>
      <c r="H1616" s="489" t="s">
        <v>11092</v>
      </c>
      <c r="I1616" s="489"/>
      <c r="J1616" s="485"/>
    </row>
    <row r="1617" spans="1:10" ht="25.15" customHeight="1" x14ac:dyDescent="0.2">
      <c r="A1617" s="485" t="s">
        <v>11093</v>
      </c>
      <c r="B1617" s="485" t="s">
        <v>11094</v>
      </c>
      <c r="C1617" s="486" t="s">
        <v>6939</v>
      </c>
      <c r="D1617" s="140">
        <v>11</v>
      </c>
      <c r="E1617" s="140" t="s">
        <v>11095</v>
      </c>
      <c r="F1617" s="485" t="s">
        <v>10637</v>
      </c>
      <c r="G1617" s="407" t="s">
        <v>139</v>
      </c>
      <c r="H1617" s="489" t="s">
        <v>11096</v>
      </c>
      <c r="I1617" s="489"/>
      <c r="J1617" s="485"/>
    </row>
    <row r="1618" spans="1:10" ht="25.15" customHeight="1" x14ac:dyDescent="0.2">
      <c r="A1618" s="485" t="s">
        <v>11097</v>
      </c>
      <c r="B1618" s="485" t="s">
        <v>11098</v>
      </c>
      <c r="C1618" s="486" t="s">
        <v>6939</v>
      </c>
      <c r="D1618" s="140">
        <v>7</v>
      </c>
      <c r="E1618" s="140" t="s">
        <v>11099</v>
      </c>
      <c r="F1618" s="485" t="s">
        <v>10943</v>
      </c>
      <c r="G1618" s="407" t="s">
        <v>139</v>
      </c>
      <c r="H1618" s="489" t="s">
        <v>11100</v>
      </c>
      <c r="I1618" s="489"/>
      <c r="J1618" s="485"/>
    </row>
    <row r="1619" spans="1:10" ht="25.15" customHeight="1" x14ac:dyDescent="0.2">
      <c r="A1619" s="485" t="s">
        <v>11101</v>
      </c>
      <c r="B1619" s="485" t="s">
        <v>11102</v>
      </c>
      <c r="C1619" s="486" t="s">
        <v>8392</v>
      </c>
      <c r="D1619" s="140">
        <v>4</v>
      </c>
      <c r="E1619" s="140" t="s">
        <v>11103</v>
      </c>
      <c r="F1619" s="485" t="s">
        <v>11104</v>
      </c>
      <c r="G1619" s="407" t="s">
        <v>139</v>
      </c>
      <c r="H1619" s="489" t="s">
        <v>11105</v>
      </c>
      <c r="I1619" s="489"/>
      <c r="J1619" s="485"/>
    </row>
    <row r="1620" spans="1:10" ht="25.15" customHeight="1" x14ac:dyDescent="0.2">
      <c r="A1620" s="485" t="s">
        <v>11106</v>
      </c>
      <c r="B1620" s="485" t="s">
        <v>11107</v>
      </c>
      <c r="C1620" s="486" t="s">
        <v>8392</v>
      </c>
      <c r="D1620" s="140">
        <v>3</v>
      </c>
      <c r="E1620" s="140" t="s">
        <v>11108</v>
      </c>
      <c r="F1620" s="485" t="s">
        <v>11104</v>
      </c>
      <c r="G1620" s="407" t="s">
        <v>139</v>
      </c>
      <c r="H1620" s="489" t="s">
        <v>11109</v>
      </c>
      <c r="I1620" s="489"/>
      <c r="J1620" s="485"/>
    </row>
    <row r="1621" spans="1:10" ht="25.15" customHeight="1" x14ac:dyDescent="0.2">
      <c r="A1621" s="485" t="s">
        <v>11110</v>
      </c>
      <c r="B1621" s="485" t="s">
        <v>11111</v>
      </c>
      <c r="C1621" s="486" t="s">
        <v>8392</v>
      </c>
      <c r="D1621" s="140">
        <v>2</v>
      </c>
      <c r="E1621" s="140" t="s">
        <v>11112</v>
      </c>
      <c r="F1621" s="485" t="s">
        <v>10572</v>
      </c>
      <c r="G1621" s="407" t="s">
        <v>139</v>
      </c>
      <c r="H1621" s="489" t="s">
        <v>11113</v>
      </c>
      <c r="I1621" s="489"/>
      <c r="J1621" s="485"/>
    </row>
    <row r="1622" spans="1:10" ht="25.15" customHeight="1" x14ac:dyDescent="0.2">
      <c r="A1622" s="485" t="s">
        <v>11114</v>
      </c>
      <c r="B1622" s="485" t="s">
        <v>11115</v>
      </c>
      <c r="C1622" s="486" t="s">
        <v>6377</v>
      </c>
      <c r="D1622" s="140">
        <v>9</v>
      </c>
      <c r="E1622" s="140" t="s">
        <v>11116</v>
      </c>
      <c r="F1622" s="485" t="s">
        <v>6941</v>
      </c>
      <c r="G1622" s="407" t="s">
        <v>139</v>
      </c>
      <c r="H1622" s="489" t="s">
        <v>11117</v>
      </c>
      <c r="I1622" s="489"/>
      <c r="J1622" s="485"/>
    </row>
    <row r="1623" spans="1:10" ht="25.15" customHeight="1" x14ac:dyDescent="0.2">
      <c r="A1623" s="485" t="s">
        <v>11118</v>
      </c>
      <c r="B1623" s="485" t="s">
        <v>11119</v>
      </c>
      <c r="C1623" s="486" t="s">
        <v>6939</v>
      </c>
      <c r="D1623" s="140">
        <v>10</v>
      </c>
      <c r="E1623" s="140" t="s">
        <v>11120</v>
      </c>
      <c r="F1623" s="485" t="s">
        <v>10637</v>
      </c>
      <c r="G1623" s="407" t="s">
        <v>139</v>
      </c>
      <c r="H1623" s="489" t="s">
        <v>11121</v>
      </c>
      <c r="I1623" s="489"/>
      <c r="J1623" s="485"/>
    </row>
    <row r="1624" spans="1:10" ht="25.15" customHeight="1" x14ac:dyDescent="0.2">
      <c r="A1624" s="485" t="s">
        <v>10971</v>
      </c>
      <c r="B1624" s="485" t="s">
        <v>11122</v>
      </c>
      <c r="C1624" s="486" t="s">
        <v>6377</v>
      </c>
      <c r="D1624" s="140">
        <v>7</v>
      </c>
      <c r="E1624" s="140" t="s">
        <v>11123</v>
      </c>
      <c r="F1624" s="485" t="s">
        <v>10371</v>
      </c>
      <c r="G1624" s="407" t="s">
        <v>10822</v>
      </c>
      <c r="H1624" s="489" t="s">
        <v>11124</v>
      </c>
      <c r="I1624" s="489"/>
      <c r="J1624" s="485"/>
    </row>
    <row r="1625" spans="1:10" ht="25.15" customHeight="1" x14ac:dyDescent="0.2">
      <c r="A1625" s="485" t="s">
        <v>11125</v>
      </c>
      <c r="B1625" s="485" t="s">
        <v>11126</v>
      </c>
      <c r="C1625" s="486" t="s">
        <v>6377</v>
      </c>
      <c r="D1625" s="140">
        <v>8</v>
      </c>
      <c r="E1625" s="140" t="s">
        <v>11127</v>
      </c>
      <c r="F1625" s="485" t="s">
        <v>11128</v>
      </c>
      <c r="G1625" s="407" t="s">
        <v>139</v>
      </c>
      <c r="H1625" s="489" t="s">
        <v>11129</v>
      </c>
      <c r="I1625" s="489"/>
      <c r="J1625" s="485"/>
    </row>
    <row r="1626" spans="1:10" ht="25.15" customHeight="1" x14ac:dyDescent="0.2">
      <c r="A1626" s="485" t="s">
        <v>11000</v>
      </c>
      <c r="B1626" s="485" t="s">
        <v>11130</v>
      </c>
      <c r="C1626" s="486" t="s">
        <v>6377</v>
      </c>
      <c r="D1626" s="140">
        <v>4</v>
      </c>
      <c r="E1626" s="140" t="s">
        <v>11131</v>
      </c>
      <c r="F1626" s="485"/>
      <c r="G1626" s="407" t="s">
        <v>10822</v>
      </c>
      <c r="H1626" s="489" t="s">
        <v>11132</v>
      </c>
      <c r="I1626" s="489"/>
      <c r="J1626" s="485"/>
    </row>
    <row r="1627" spans="1:10" ht="25.15" customHeight="1" x14ac:dyDescent="0.2">
      <c r="A1627" s="485" t="s">
        <v>11133</v>
      </c>
      <c r="B1627" s="485" t="s">
        <v>11134</v>
      </c>
      <c r="C1627" s="486" t="s">
        <v>6939</v>
      </c>
      <c r="D1627" s="140">
        <v>9</v>
      </c>
      <c r="E1627" s="140" t="s">
        <v>11135</v>
      </c>
      <c r="F1627" s="485" t="s">
        <v>11136</v>
      </c>
      <c r="G1627" s="407" t="s">
        <v>139</v>
      </c>
      <c r="H1627" s="489" t="s">
        <v>11137</v>
      </c>
      <c r="I1627" s="489"/>
      <c r="J1627" s="485"/>
    </row>
    <row r="1628" spans="1:10" ht="25.15" customHeight="1" x14ac:dyDescent="0.2">
      <c r="A1628" s="485" t="s">
        <v>11138</v>
      </c>
      <c r="B1628" s="485" t="s">
        <v>11139</v>
      </c>
      <c r="C1628" s="486" t="s">
        <v>8392</v>
      </c>
      <c r="D1628" s="140">
        <v>1</v>
      </c>
      <c r="E1628" s="140" t="s">
        <v>11140</v>
      </c>
      <c r="F1628" s="485" t="s">
        <v>6977</v>
      </c>
      <c r="G1628" s="407" t="s">
        <v>139</v>
      </c>
      <c r="H1628" s="489" t="s">
        <v>11141</v>
      </c>
      <c r="I1628" s="489"/>
      <c r="J1628" s="485"/>
    </row>
    <row r="1629" spans="1:10" ht="25.15" customHeight="1" x14ac:dyDescent="0.2">
      <c r="A1629" s="485" t="s">
        <v>11142</v>
      </c>
      <c r="B1629" s="485" t="s">
        <v>11143</v>
      </c>
      <c r="C1629" s="486" t="s">
        <v>6377</v>
      </c>
      <c r="D1629" s="140">
        <v>6</v>
      </c>
      <c r="E1629" s="140" t="s">
        <v>11091</v>
      </c>
      <c r="F1629" s="485"/>
      <c r="G1629" s="407" t="s">
        <v>10822</v>
      </c>
      <c r="H1629" s="489" t="s">
        <v>11144</v>
      </c>
      <c r="I1629" s="489"/>
      <c r="J1629" s="485"/>
    </row>
    <row r="1630" spans="1:10" ht="25.15" customHeight="1" x14ac:dyDescent="0.2">
      <c r="A1630" s="485" t="s">
        <v>11145</v>
      </c>
      <c r="B1630" s="485" t="s">
        <v>11146</v>
      </c>
      <c r="C1630" s="486" t="s">
        <v>6939</v>
      </c>
      <c r="D1630" s="140">
        <v>8</v>
      </c>
      <c r="E1630" s="140" t="s">
        <v>11147</v>
      </c>
      <c r="F1630" s="485" t="s">
        <v>10948</v>
      </c>
      <c r="G1630" s="407" t="s">
        <v>139</v>
      </c>
      <c r="H1630" s="489" t="s">
        <v>11148</v>
      </c>
      <c r="I1630" s="489"/>
      <c r="J1630" s="485"/>
    </row>
    <row r="1631" spans="1:10" ht="25.15" customHeight="1" x14ac:dyDescent="0.2">
      <c r="A1631" s="485" t="s">
        <v>11149</v>
      </c>
      <c r="B1631" s="485" t="s">
        <v>11150</v>
      </c>
      <c r="C1631" s="486" t="s">
        <v>6377</v>
      </c>
      <c r="D1631" s="140">
        <v>5</v>
      </c>
      <c r="E1631" s="140" t="s">
        <v>11151</v>
      </c>
      <c r="F1631" s="485" t="s">
        <v>11029</v>
      </c>
      <c r="G1631" s="407" t="s">
        <v>139</v>
      </c>
      <c r="H1631" s="489" t="s">
        <v>11152</v>
      </c>
      <c r="I1631" s="489"/>
      <c r="J1631" s="485"/>
    </row>
    <row r="1632" spans="1:10" ht="25.15" customHeight="1" x14ac:dyDescent="0.2">
      <c r="A1632" s="485" t="s">
        <v>11153</v>
      </c>
      <c r="B1632" s="485" t="s">
        <v>11154</v>
      </c>
      <c r="C1632" s="486" t="s">
        <v>6377</v>
      </c>
      <c r="D1632" s="140">
        <v>3</v>
      </c>
      <c r="E1632" s="140" t="s">
        <v>11155</v>
      </c>
      <c r="F1632" s="485" t="s">
        <v>11156</v>
      </c>
      <c r="G1632" s="407" t="s">
        <v>139</v>
      </c>
      <c r="H1632" s="489" t="s">
        <v>11157</v>
      </c>
      <c r="I1632" s="489"/>
      <c r="J1632" s="485"/>
    </row>
    <row r="1633" spans="1:10" ht="25.15" customHeight="1" x14ac:dyDescent="0.2">
      <c r="A1633" s="485" t="s">
        <v>10643</v>
      </c>
      <c r="B1633" s="485" t="s">
        <v>11158</v>
      </c>
      <c r="C1633" s="486" t="s">
        <v>6377</v>
      </c>
      <c r="D1633" s="140">
        <v>2</v>
      </c>
      <c r="E1633" s="140" t="s">
        <v>11159</v>
      </c>
      <c r="F1633" s="485"/>
      <c r="G1633" s="407" t="s">
        <v>10822</v>
      </c>
      <c r="H1633" s="489" t="s">
        <v>11160</v>
      </c>
      <c r="I1633" s="489"/>
      <c r="J1633" s="485"/>
    </row>
    <row r="1634" spans="1:10" ht="25.15" customHeight="1" x14ac:dyDescent="0.2">
      <c r="A1634" s="485" t="s">
        <v>11161</v>
      </c>
      <c r="B1634" s="485" t="s">
        <v>11162</v>
      </c>
      <c r="C1634" s="486" t="s">
        <v>6939</v>
      </c>
      <c r="D1634" s="140">
        <v>6</v>
      </c>
      <c r="E1634" s="140" t="s">
        <v>11163</v>
      </c>
      <c r="F1634" s="485" t="s">
        <v>10637</v>
      </c>
      <c r="G1634" s="407" t="s">
        <v>139</v>
      </c>
      <c r="H1634" s="489" t="s">
        <v>11164</v>
      </c>
      <c r="I1634" s="489"/>
      <c r="J1634" s="485"/>
    </row>
    <row r="1635" spans="1:10" ht="25.15" customHeight="1" x14ac:dyDescent="0.2">
      <c r="A1635" s="485" t="s">
        <v>11097</v>
      </c>
      <c r="B1635" s="485" t="s">
        <v>11165</v>
      </c>
      <c r="C1635" s="486" t="s">
        <v>6939</v>
      </c>
      <c r="D1635" s="140">
        <v>7</v>
      </c>
      <c r="E1635" s="140" t="s">
        <v>11099</v>
      </c>
      <c r="F1635" s="485"/>
      <c r="G1635" s="407" t="s">
        <v>10822</v>
      </c>
      <c r="H1635" s="489" t="s">
        <v>11166</v>
      </c>
      <c r="I1635" s="489"/>
      <c r="J1635" s="485"/>
    </row>
    <row r="1636" spans="1:10" ht="25.15" customHeight="1" x14ac:dyDescent="0.2">
      <c r="A1636" s="485" t="s">
        <v>11167</v>
      </c>
      <c r="B1636" s="485" t="s">
        <v>11168</v>
      </c>
      <c r="C1636" s="486" t="s">
        <v>6377</v>
      </c>
      <c r="D1636" s="140">
        <v>1</v>
      </c>
      <c r="E1636" s="140" t="s">
        <v>11169</v>
      </c>
      <c r="F1636" s="485" t="s">
        <v>11170</v>
      </c>
      <c r="G1636" s="407" t="s">
        <v>139</v>
      </c>
      <c r="H1636" s="489" t="s">
        <v>11171</v>
      </c>
      <c r="I1636" s="489"/>
      <c r="J1636" s="485"/>
    </row>
    <row r="1637" spans="1:10" ht="25.15" customHeight="1" x14ac:dyDescent="0.2">
      <c r="A1637" s="485" t="s">
        <v>11172</v>
      </c>
      <c r="B1637" s="485" t="s">
        <v>11173</v>
      </c>
      <c r="C1637" s="486" t="s">
        <v>6939</v>
      </c>
      <c r="D1637" s="140">
        <v>5</v>
      </c>
      <c r="E1637" s="140" t="s">
        <v>11174</v>
      </c>
      <c r="F1637" s="485" t="s">
        <v>10637</v>
      </c>
      <c r="G1637" s="407" t="s">
        <v>139</v>
      </c>
      <c r="H1637" s="489" t="s">
        <v>11175</v>
      </c>
      <c r="I1637" s="489"/>
      <c r="J1637" s="485"/>
    </row>
    <row r="1638" spans="1:10" ht="25.15" customHeight="1" x14ac:dyDescent="0.2">
      <c r="A1638" s="485" t="s">
        <v>11176</v>
      </c>
      <c r="B1638" s="485" t="s">
        <v>11177</v>
      </c>
      <c r="C1638" s="486" t="s">
        <v>6939</v>
      </c>
      <c r="D1638" s="140">
        <v>4</v>
      </c>
      <c r="E1638" s="140" t="s">
        <v>11178</v>
      </c>
      <c r="F1638" s="485" t="s">
        <v>11136</v>
      </c>
      <c r="G1638" s="407" t="s">
        <v>139</v>
      </c>
      <c r="H1638" s="489" t="s">
        <v>11179</v>
      </c>
      <c r="I1638" s="489"/>
      <c r="J1638" s="485"/>
    </row>
    <row r="1639" spans="1:10" ht="25.15" customHeight="1" x14ac:dyDescent="0.2">
      <c r="A1639" s="485" t="s">
        <v>11180</v>
      </c>
      <c r="B1639" s="485" t="s">
        <v>11181</v>
      </c>
      <c r="C1639" s="486" t="s">
        <v>6939</v>
      </c>
      <c r="D1639" s="140">
        <v>3</v>
      </c>
      <c r="E1639" s="140" t="s">
        <v>11182</v>
      </c>
      <c r="F1639" s="485" t="s">
        <v>10637</v>
      </c>
      <c r="G1639" s="407" t="s">
        <v>139</v>
      </c>
      <c r="H1639" s="489" t="s">
        <v>11183</v>
      </c>
      <c r="I1639" s="489"/>
      <c r="J1639" s="485"/>
    </row>
    <row r="1640" spans="1:10" ht="25.15" customHeight="1" x14ac:dyDescent="0.2">
      <c r="A1640" s="485" t="s">
        <v>11184</v>
      </c>
      <c r="B1640" s="485" t="s">
        <v>11185</v>
      </c>
      <c r="C1640" s="486" t="s">
        <v>6939</v>
      </c>
      <c r="D1640" s="140">
        <v>2</v>
      </c>
      <c r="E1640" s="140" t="s">
        <v>11186</v>
      </c>
      <c r="F1640" s="485" t="s">
        <v>10637</v>
      </c>
      <c r="G1640" s="407" t="s">
        <v>139</v>
      </c>
      <c r="H1640" s="489" t="s">
        <v>11187</v>
      </c>
      <c r="I1640" s="489"/>
      <c r="J1640" s="485"/>
    </row>
    <row r="1641" spans="1:10" ht="25.15" customHeight="1" x14ac:dyDescent="0.2">
      <c r="A1641" s="485" t="s">
        <v>10984</v>
      </c>
      <c r="B1641" s="485" t="s">
        <v>10988</v>
      </c>
      <c r="C1641" s="486" t="s">
        <v>6939</v>
      </c>
      <c r="D1641" s="140">
        <v>1</v>
      </c>
      <c r="E1641" s="140" t="s">
        <v>10989</v>
      </c>
      <c r="F1641" s="485" t="s">
        <v>11188</v>
      </c>
      <c r="G1641" s="407" t="s">
        <v>10625</v>
      </c>
      <c r="H1641" s="489" t="s">
        <v>11189</v>
      </c>
      <c r="I1641" s="489"/>
      <c r="J1641" s="485"/>
    </row>
    <row r="1642" spans="1:10" ht="25.15" customHeight="1" x14ac:dyDescent="0.2">
      <c r="A1642" s="471" t="s">
        <v>6901</v>
      </c>
      <c r="B1642" s="471" t="s">
        <v>6902</v>
      </c>
      <c r="C1642" s="472" t="s">
        <v>6903</v>
      </c>
      <c r="D1642" s="255"/>
      <c r="E1642" s="276">
        <v>28000</v>
      </c>
      <c r="F1642" s="471" t="s">
        <v>6904</v>
      </c>
      <c r="G1642" s="476" t="s">
        <v>6905</v>
      </c>
      <c r="H1642" s="478"/>
      <c r="I1642" s="478"/>
      <c r="J1642" s="471"/>
    </row>
    <row r="1643" spans="1:10" ht="25.15" customHeight="1" x14ac:dyDescent="0.2">
      <c r="A1643" s="471" t="s">
        <v>6906</v>
      </c>
      <c r="B1643" s="471" t="s">
        <v>6902</v>
      </c>
      <c r="C1643" s="472" t="s">
        <v>6903</v>
      </c>
      <c r="D1643" s="255"/>
      <c r="E1643" s="276">
        <v>28850</v>
      </c>
      <c r="F1643" s="471" t="s">
        <v>6907</v>
      </c>
      <c r="G1643" s="476" t="s">
        <v>6905</v>
      </c>
      <c r="H1643" s="478"/>
      <c r="I1643" s="478"/>
      <c r="J1643" s="471"/>
    </row>
    <row r="1644" spans="1:10" ht="25.15" customHeight="1" x14ac:dyDescent="0.2">
      <c r="A1644" s="471" t="s">
        <v>6908</v>
      </c>
      <c r="B1644" s="471" t="s">
        <v>6902</v>
      </c>
      <c r="C1644" s="472" t="s">
        <v>6903</v>
      </c>
      <c r="D1644" s="255"/>
      <c r="E1644" s="276">
        <v>19250</v>
      </c>
      <c r="F1644" s="471" t="s">
        <v>6909</v>
      </c>
      <c r="G1644" s="476" t="s">
        <v>6905</v>
      </c>
      <c r="H1644" s="478"/>
      <c r="I1644" s="478"/>
      <c r="J1644" s="471"/>
    </row>
    <row r="1645" spans="1:10" ht="25.15" customHeight="1" x14ac:dyDescent="0.2">
      <c r="A1645" s="471" t="s">
        <v>6910</v>
      </c>
      <c r="B1645" s="471" t="s">
        <v>6902</v>
      </c>
      <c r="C1645" s="472" t="s">
        <v>6903</v>
      </c>
      <c r="D1645" s="255"/>
      <c r="E1645" s="276">
        <v>25500</v>
      </c>
      <c r="F1645" s="471" t="s">
        <v>6904</v>
      </c>
      <c r="G1645" s="476" t="s">
        <v>6905</v>
      </c>
      <c r="H1645" s="478"/>
      <c r="I1645" s="478"/>
      <c r="J1645" s="471"/>
    </row>
    <row r="1646" spans="1:10" ht="25.15" customHeight="1" x14ac:dyDescent="0.2">
      <c r="A1646" s="471" t="s">
        <v>6911</v>
      </c>
      <c r="B1646" s="471" t="s">
        <v>6902</v>
      </c>
      <c r="C1646" s="472" t="s">
        <v>6903</v>
      </c>
      <c r="D1646" s="255"/>
      <c r="E1646" s="276">
        <v>18240</v>
      </c>
      <c r="F1646" s="471" t="s">
        <v>6912</v>
      </c>
      <c r="G1646" s="476" t="s">
        <v>6905</v>
      </c>
      <c r="H1646" s="478"/>
      <c r="I1646" s="478"/>
      <c r="J1646" s="471"/>
    </row>
    <row r="1647" spans="1:10" ht="25.15" customHeight="1" x14ac:dyDescent="0.2">
      <c r="A1647" s="471" t="s">
        <v>6913</v>
      </c>
      <c r="B1647" s="471" t="s">
        <v>6902</v>
      </c>
      <c r="C1647" s="472" t="s">
        <v>6903</v>
      </c>
      <c r="D1647" s="255"/>
      <c r="E1647" s="276">
        <v>25534</v>
      </c>
      <c r="F1647" s="471" t="s">
        <v>6914</v>
      </c>
      <c r="G1647" s="476" t="s">
        <v>6905</v>
      </c>
      <c r="H1647" s="478"/>
      <c r="I1647" s="478"/>
      <c r="J1647" s="471"/>
    </row>
    <row r="1648" spans="1:10" ht="25.15" customHeight="1" x14ac:dyDescent="0.2">
      <c r="A1648" s="471" t="s">
        <v>6915</v>
      </c>
      <c r="B1648" s="471" t="s">
        <v>6902</v>
      </c>
      <c r="C1648" s="472" t="s">
        <v>6903</v>
      </c>
      <c r="D1648" s="255"/>
      <c r="E1648" s="276">
        <v>27720</v>
      </c>
      <c r="F1648" s="471" t="s">
        <v>6916</v>
      </c>
      <c r="G1648" s="476" t="s">
        <v>6905</v>
      </c>
      <c r="H1648" s="478"/>
      <c r="I1648" s="478"/>
      <c r="J1648" s="471"/>
    </row>
    <row r="1649" spans="1:10" ht="25.15" customHeight="1" x14ac:dyDescent="0.2">
      <c r="A1649" s="471" t="s">
        <v>6917</v>
      </c>
      <c r="B1649" s="471" t="s">
        <v>6902</v>
      </c>
      <c r="C1649" s="472" t="s">
        <v>6903</v>
      </c>
      <c r="D1649" s="255"/>
      <c r="E1649" s="276">
        <v>22500</v>
      </c>
      <c r="F1649" s="471" t="s">
        <v>6909</v>
      </c>
      <c r="G1649" s="476" t="s">
        <v>6905</v>
      </c>
      <c r="H1649" s="478"/>
      <c r="I1649" s="478"/>
      <c r="J1649" s="471"/>
    </row>
    <row r="1650" spans="1:10" ht="25.15" customHeight="1" x14ac:dyDescent="0.2">
      <c r="A1650" s="471" t="s">
        <v>6918</v>
      </c>
      <c r="B1650" s="471" t="s">
        <v>6902</v>
      </c>
      <c r="C1650" s="472" t="s">
        <v>6903</v>
      </c>
      <c r="D1650" s="255"/>
      <c r="E1650" s="276">
        <v>22400</v>
      </c>
      <c r="F1650" s="471" t="s">
        <v>6909</v>
      </c>
      <c r="G1650" s="476" t="s">
        <v>6905</v>
      </c>
      <c r="H1650" s="478"/>
      <c r="I1650" s="478"/>
      <c r="J1650" s="471"/>
    </row>
    <row r="1651" spans="1:10" ht="25.15" customHeight="1" x14ac:dyDescent="0.2">
      <c r="A1651" s="471" t="s">
        <v>6919</v>
      </c>
      <c r="B1651" s="471" t="s">
        <v>6902</v>
      </c>
      <c r="C1651" s="472" t="s">
        <v>6903</v>
      </c>
      <c r="D1651" s="255"/>
      <c r="E1651" s="276">
        <v>34950</v>
      </c>
      <c r="F1651" s="471" t="s">
        <v>6912</v>
      </c>
      <c r="G1651" s="476" t="s">
        <v>6905</v>
      </c>
      <c r="H1651" s="478"/>
      <c r="I1651" s="478"/>
      <c r="J1651" s="471"/>
    </row>
    <row r="1652" spans="1:10" ht="25.15" customHeight="1" x14ac:dyDescent="0.2">
      <c r="A1652" s="471" t="s">
        <v>6920</v>
      </c>
      <c r="B1652" s="471" t="s">
        <v>6902</v>
      </c>
      <c r="C1652" s="472" t="s">
        <v>6903</v>
      </c>
      <c r="D1652" s="255"/>
      <c r="E1652" s="276">
        <v>29565.5</v>
      </c>
      <c r="F1652" s="471" t="s">
        <v>6921</v>
      </c>
      <c r="G1652" s="476" t="s">
        <v>6905</v>
      </c>
      <c r="H1652" s="478"/>
      <c r="I1652" s="478"/>
      <c r="J1652" s="471"/>
    </row>
    <row r="1653" spans="1:10" ht="25.15" customHeight="1" x14ac:dyDescent="0.2">
      <c r="A1653" s="471" t="s">
        <v>6922</v>
      </c>
      <c r="B1653" s="471" t="s">
        <v>6902</v>
      </c>
      <c r="C1653" s="472" t="s">
        <v>6903</v>
      </c>
      <c r="D1653" s="255"/>
      <c r="E1653" s="276">
        <v>33492.6</v>
      </c>
      <c r="F1653" s="471" t="s">
        <v>6921</v>
      </c>
      <c r="G1653" s="476" t="s">
        <v>6905</v>
      </c>
      <c r="H1653" s="478"/>
      <c r="I1653" s="478"/>
      <c r="J1653" s="471"/>
    </row>
    <row r="1654" spans="1:10" ht="25.15" customHeight="1" x14ac:dyDescent="0.2">
      <c r="A1654" s="471" t="s">
        <v>6923</v>
      </c>
      <c r="B1654" s="471" t="s">
        <v>6377</v>
      </c>
      <c r="C1654" s="472" t="s">
        <v>6903</v>
      </c>
      <c r="D1654" s="255"/>
      <c r="E1654" s="276">
        <v>108775.11</v>
      </c>
      <c r="F1654" s="471" t="s">
        <v>6924</v>
      </c>
      <c r="G1654" s="476" t="s">
        <v>6905</v>
      </c>
      <c r="H1654" s="478"/>
      <c r="I1654" s="478"/>
      <c r="J1654" s="471"/>
    </row>
    <row r="1655" spans="1:10" ht="25.15" customHeight="1" x14ac:dyDescent="0.2">
      <c r="A1655" s="471" t="s">
        <v>6925</v>
      </c>
      <c r="B1655" s="471" t="s">
        <v>6902</v>
      </c>
      <c r="C1655" s="472" t="s">
        <v>6903</v>
      </c>
      <c r="D1655" s="255"/>
      <c r="E1655" s="276">
        <v>22650</v>
      </c>
      <c r="F1655" s="471" t="s">
        <v>6926</v>
      </c>
      <c r="G1655" s="476" t="s">
        <v>6905</v>
      </c>
      <c r="H1655" s="478"/>
      <c r="I1655" s="478"/>
      <c r="J1655" s="471"/>
    </row>
    <row r="1656" spans="1:10" ht="25.15" customHeight="1" x14ac:dyDescent="0.2">
      <c r="A1656" s="471" t="s">
        <v>6925</v>
      </c>
      <c r="B1656" s="471" t="s">
        <v>6902</v>
      </c>
      <c r="C1656" s="472" t="s">
        <v>6903</v>
      </c>
      <c r="D1656" s="255"/>
      <c r="E1656" s="276">
        <v>30575</v>
      </c>
      <c r="F1656" s="471" t="s">
        <v>6926</v>
      </c>
      <c r="G1656" s="476" t="s">
        <v>6905</v>
      </c>
      <c r="H1656" s="478"/>
      <c r="I1656" s="478"/>
      <c r="J1656" s="471"/>
    </row>
    <row r="1657" spans="1:10" ht="25.15" customHeight="1" x14ac:dyDescent="0.2">
      <c r="A1657" s="471" t="s">
        <v>6927</v>
      </c>
      <c r="B1657" s="471" t="s">
        <v>6902</v>
      </c>
      <c r="C1657" s="472" t="s">
        <v>6903</v>
      </c>
      <c r="D1657" s="255"/>
      <c r="E1657" s="276">
        <v>22195</v>
      </c>
      <c r="F1657" s="471" t="s">
        <v>6928</v>
      </c>
      <c r="G1657" s="476" t="s">
        <v>6905</v>
      </c>
      <c r="H1657" s="478"/>
      <c r="I1657" s="478"/>
      <c r="J1657" s="471"/>
    </row>
    <row r="1658" spans="1:10" ht="25.15" customHeight="1" x14ac:dyDescent="0.2">
      <c r="A1658" s="471" t="s">
        <v>6929</v>
      </c>
      <c r="B1658" s="471" t="s">
        <v>6902</v>
      </c>
      <c r="C1658" s="472" t="s">
        <v>6903</v>
      </c>
      <c r="D1658" s="255"/>
      <c r="E1658" s="276">
        <v>18750</v>
      </c>
      <c r="F1658" s="471" t="s">
        <v>6909</v>
      </c>
      <c r="G1658" s="476" t="s">
        <v>6905</v>
      </c>
      <c r="H1658" s="478"/>
      <c r="I1658" s="478"/>
      <c r="J1658" s="471"/>
    </row>
    <row r="1659" spans="1:10" ht="25.15" customHeight="1" x14ac:dyDescent="0.2">
      <c r="A1659" s="471" t="s">
        <v>11190</v>
      </c>
      <c r="B1659" s="471" t="s">
        <v>6902</v>
      </c>
      <c r="C1659" s="472" t="s">
        <v>6903</v>
      </c>
      <c r="D1659" s="255"/>
      <c r="E1659" s="276">
        <v>23768</v>
      </c>
      <c r="F1659" s="471" t="s">
        <v>6930</v>
      </c>
      <c r="G1659" s="476" t="s">
        <v>6905</v>
      </c>
      <c r="H1659" s="478"/>
      <c r="I1659" s="478"/>
      <c r="J1659" s="471"/>
    </row>
    <row r="1660" spans="1:10" ht="25.15" customHeight="1" x14ac:dyDescent="0.2">
      <c r="A1660" s="471" t="s">
        <v>6931</v>
      </c>
      <c r="B1660" s="471" t="s">
        <v>6902</v>
      </c>
      <c r="C1660" s="472" t="s">
        <v>6903</v>
      </c>
      <c r="D1660" s="255"/>
      <c r="E1660" s="276">
        <v>21859</v>
      </c>
      <c r="F1660" s="471" t="s">
        <v>6932</v>
      </c>
      <c r="G1660" s="476" t="s">
        <v>6905</v>
      </c>
      <c r="H1660" s="478"/>
      <c r="I1660" s="478"/>
      <c r="J1660" s="471"/>
    </row>
    <row r="1661" spans="1:10" ht="25.15" customHeight="1" x14ac:dyDescent="0.2">
      <c r="A1661" s="471" t="s">
        <v>6933</v>
      </c>
      <c r="B1661" s="471" t="s">
        <v>6902</v>
      </c>
      <c r="C1661" s="472" t="s">
        <v>6903</v>
      </c>
      <c r="D1661" s="255"/>
      <c r="E1661" s="276">
        <v>24504</v>
      </c>
      <c r="F1661" s="471" t="s">
        <v>6934</v>
      </c>
      <c r="G1661" s="476" t="s">
        <v>6905</v>
      </c>
      <c r="H1661" s="478"/>
      <c r="I1661" s="478"/>
      <c r="J1661" s="471"/>
    </row>
    <row r="1662" spans="1:10" ht="25.15" customHeight="1" x14ac:dyDescent="0.2">
      <c r="A1662" s="471" t="s">
        <v>6935</v>
      </c>
      <c r="B1662" s="471" t="s">
        <v>6902</v>
      </c>
      <c r="C1662" s="472" t="s">
        <v>6903</v>
      </c>
      <c r="D1662" s="255"/>
      <c r="E1662" s="276">
        <v>34990</v>
      </c>
      <c r="F1662" s="471" t="s">
        <v>6932</v>
      </c>
      <c r="G1662" s="476" t="s">
        <v>6905</v>
      </c>
      <c r="H1662" s="478"/>
      <c r="I1662" s="478"/>
      <c r="J1662" s="471"/>
    </row>
    <row r="1663" spans="1:10" ht="25.15" customHeight="1" x14ac:dyDescent="0.2">
      <c r="A1663" s="471" t="s">
        <v>6936</v>
      </c>
      <c r="B1663" s="471" t="s">
        <v>6902</v>
      </c>
      <c r="C1663" s="472" t="s">
        <v>6903</v>
      </c>
      <c r="D1663" s="255"/>
      <c r="E1663" s="276">
        <v>24000</v>
      </c>
      <c r="F1663" s="471" t="s">
        <v>6937</v>
      </c>
      <c r="G1663" s="476" t="s">
        <v>6905</v>
      </c>
      <c r="H1663" s="478"/>
      <c r="I1663" s="478"/>
      <c r="J1663" s="471"/>
    </row>
    <row r="1664" spans="1:10" ht="25.15" customHeight="1" x14ac:dyDescent="0.2">
      <c r="A1664" s="471" t="s">
        <v>6938</v>
      </c>
      <c r="B1664" s="471" t="s">
        <v>6939</v>
      </c>
      <c r="C1664" s="472" t="s">
        <v>6903</v>
      </c>
      <c r="D1664" s="255" t="s">
        <v>6940</v>
      </c>
      <c r="E1664" s="276">
        <v>78600</v>
      </c>
      <c r="F1664" s="471" t="s">
        <v>6941</v>
      </c>
      <c r="G1664" s="476" t="s">
        <v>6905</v>
      </c>
      <c r="H1664" s="477">
        <v>44263</v>
      </c>
      <c r="I1664" s="478"/>
      <c r="J1664" s="471"/>
    </row>
    <row r="1665" spans="1:10" ht="25.15" customHeight="1" x14ac:dyDescent="0.2">
      <c r="A1665" s="471" t="s">
        <v>6942</v>
      </c>
      <c r="B1665" s="471" t="s">
        <v>6902</v>
      </c>
      <c r="C1665" s="472" t="s">
        <v>6903</v>
      </c>
      <c r="D1665" s="255"/>
      <c r="E1665" s="276">
        <v>25522</v>
      </c>
      <c r="F1665" s="471" t="s">
        <v>6943</v>
      </c>
      <c r="G1665" s="476" t="s">
        <v>6905</v>
      </c>
      <c r="H1665" s="477"/>
      <c r="I1665" s="478"/>
      <c r="J1665" s="471"/>
    </row>
    <row r="1666" spans="1:10" ht="25.15" customHeight="1" x14ac:dyDescent="0.2">
      <c r="A1666" s="471" t="s">
        <v>6944</v>
      </c>
      <c r="B1666" s="471" t="s">
        <v>6902</v>
      </c>
      <c r="C1666" s="472" t="s">
        <v>6903</v>
      </c>
      <c r="D1666" s="255"/>
      <c r="E1666" s="276">
        <v>25935</v>
      </c>
      <c r="F1666" s="471" t="s">
        <v>6945</v>
      </c>
      <c r="G1666" s="476" t="s">
        <v>6905</v>
      </c>
      <c r="H1666" s="478"/>
      <c r="I1666" s="478"/>
      <c r="J1666" s="471"/>
    </row>
    <row r="1667" spans="1:10" ht="25.15" customHeight="1" x14ac:dyDescent="0.2">
      <c r="A1667" s="471" t="s">
        <v>6946</v>
      </c>
      <c r="B1667" s="471" t="s">
        <v>6902</v>
      </c>
      <c r="C1667" s="472" t="s">
        <v>6903</v>
      </c>
      <c r="D1667" s="255"/>
      <c r="E1667" s="276">
        <v>34800</v>
      </c>
      <c r="F1667" s="471" t="s">
        <v>6921</v>
      </c>
      <c r="G1667" s="476" t="s">
        <v>6905</v>
      </c>
      <c r="H1667" s="478"/>
      <c r="I1667" s="478"/>
      <c r="J1667" s="471"/>
    </row>
    <row r="1668" spans="1:10" ht="25.15" customHeight="1" x14ac:dyDescent="0.2">
      <c r="A1668" s="471" t="s">
        <v>6947</v>
      </c>
      <c r="B1668" s="471" t="s">
        <v>6902</v>
      </c>
      <c r="C1668" s="472" t="s">
        <v>6903</v>
      </c>
      <c r="D1668" s="255"/>
      <c r="E1668" s="276">
        <v>23360</v>
      </c>
      <c r="F1668" s="471" t="s">
        <v>6914</v>
      </c>
      <c r="G1668" s="476" t="s">
        <v>6905</v>
      </c>
      <c r="H1668" s="478"/>
      <c r="I1668" s="478"/>
      <c r="J1668" s="471"/>
    </row>
    <row r="1669" spans="1:10" ht="25.15" customHeight="1" x14ac:dyDescent="0.2">
      <c r="A1669" s="471" t="s">
        <v>6948</v>
      </c>
      <c r="B1669" s="471" t="s">
        <v>6939</v>
      </c>
      <c r="C1669" s="472" t="s">
        <v>6903</v>
      </c>
      <c r="D1669" s="255" t="s">
        <v>6949</v>
      </c>
      <c r="E1669" s="276">
        <v>62100</v>
      </c>
      <c r="F1669" s="471" t="s">
        <v>6950</v>
      </c>
      <c r="G1669" s="476" t="s">
        <v>6905</v>
      </c>
      <c r="H1669" s="477">
        <v>44271</v>
      </c>
      <c r="I1669" s="478"/>
      <c r="J1669" s="471"/>
    </row>
    <row r="1670" spans="1:10" ht="25.15" customHeight="1" x14ac:dyDescent="0.2">
      <c r="A1670" s="471" t="s">
        <v>6951</v>
      </c>
      <c r="B1670" s="471" t="s">
        <v>6939</v>
      </c>
      <c r="C1670" s="472" t="s">
        <v>6903</v>
      </c>
      <c r="D1670" s="255" t="s">
        <v>6952</v>
      </c>
      <c r="E1670" s="276">
        <v>55499</v>
      </c>
      <c r="F1670" s="471" t="s">
        <v>6941</v>
      </c>
      <c r="G1670" s="476" t="s">
        <v>6905</v>
      </c>
      <c r="H1670" s="477">
        <v>44372</v>
      </c>
      <c r="I1670" s="478"/>
      <c r="J1670" s="471"/>
    </row>
    <row r="1671" spans="1:10" ht="25.15" customHeight="1" x14ac:dyDescent="0.2">
      <c r="A1671" s="471" t="s">
        <v>6953</v>
      </c>
      <c r="B1671" s="471" t="s">
        <v>6939</v>
      </c>
      <c r="C1671" s="472" t="s">
        <v>6903</v>
      </c>
      <c r="D1671" s="255" t="s">
        <v>6954</v>
      </c>
      <c r="E1671" s="276">
        <v>57300</v>
      </c>
      <c r="F1671" s="471" t="s">
        <v>6950</v>
      </c>
      <c r="G1671" s="476" t="s">
        <v>6905</v>
      </c>
      <c r="H1671" s="477">
        <v>44271</v>
      </c>
      <c r="I1671" s="478"/>
      <c r="J1671" s="471"/>
    </row>
    <row r="1672" spans="1:10" ht="25.15" customHeight="1" x14ac:dyDescent="0.2">
      <c r="A1672" s="471" t="s">
        <v>6955</v>
      </c>
      <c r="B1672" s="471" t="s">
        <v>6902</v>
      </c>
      <c r="C1672" s="472" t="s">
        <v>6903</v>
      </c>
      <c r="D1672" s="255"/>
      <c r="E1672" s="276">
        <v>27800.799999999999</v>
      </c>
      <c r="F1672" s="471" t="s">
        <v>6956</v>
      </c>
      <c r="G1672" s="476" t="s">
        <v>6905</v>
      </c>
      <c r="H1672" s="478"/>
      <c r="I1672" s="478"/>
      <c r="J1672" s="471"/>
    </row>
    <row r="1673" spans="1:10" ht="25.15" customHeight="1" x14ac:dyDescent="0.2">
      <c r="A1673" s="471" t="s">
        <v>6957</v>
      </c>
      <c r="B1673" s="471" t="s">
        <v>6377</v>
      </c>
      <c r="C1673" s="472" t="s">
        <v>6903</v>
      </c>
      <c r="D1673" s="255"/>
      <c r="E1673" s="276">
        <v>36767.620000000003</v>
      </c>
      <c r="F1673" s="471" t="s">
        <v>6958</v>
      </c>
      <c r="G1673" s="476" t="s">
        <v>6905</v>
      </c>
      <c r="H1673" s="478"/>
      <c r="I1673" s="478"/>
      <c r="J1673" s="471"/>
    </row>
    <row r="1674" spans="1:10" ht="25.15" customHeight="1" x14ac:dyDescent="0.2">
      <c r="A1674" s="471" t="s">
        <v>6959</v>
      </c>
      <c r="B1674" s="471" t="s">
        <v>6939</v>
      </c>
      <c r="C1674" s="472" t="s">
        <v>6903</v>
      </c>
      <c r="D1674" s="255" t="s">
        <v>6960</v>
      </c>
      <c r="E1674" s="276">
        <v>64299</v>
      </c>
      <c r="F1674" s="471" t="s">
        <v>6961</v>
      </c>
      <c r="G1674" s="476" t="s">
        <v>6905</v>
      </c>
      <c r="H1674" s="477">
        <v>44274</v>
      </c>
      <c r="I1674" s="478"/>
      <c r="J1674" s="471"/>
    </row>
    <row r="1675" spans="1:10" ht="25.15" customHeight="1" x14ac:dyDescent="0.2">
      <c r="A1675" s="471" t="s">
        <v>6962</v>
      </c>
      <c r="B1675" s="471" t="s">
        <v>6902</v>
      </c>
      <c r="C1675" s="472" t="s">
        <v>6903</v>
      </c>
      <c r="D1675" s="255"/>
      <c r="E1675" s="276">
        <v>18300</v>
      </c>
      <c r="F1675" s="471" t="s">
        <v>6963</v>
      </c>
      <c r="G1675" s="476" t="s">
        <v>6905</v>
      </c>
      <c r="H1675" s="478"/>
      <c r="I1675" s="478"/>
      <c r="J1675" s="471"/>
    </row>
    <row r="1676" spans="1:10" ht="25.15" customHeight="1" x14ac:dyDescent="0.2">
      <c r="A1676" s="471" t="s">
        <v>6964</v>
      </c>
      <c r="B1676" s="471" t="s">
        <v>6377</v>
      </c>
      <c r="C1676" s="472" t="s">
        <v>6903</v>
      </c>
      <c r="D1676" s="255"/>
      <c r="E1676" s="276">
        <v>62601.22</v>
      </c>
      <c r="F1676" s="471" t="s">
        <v>6965</v>
      </c>
      <c r="G1676" s="476" t="s">
        <v>6905</v>
      </c>
      <c r="H1676" s="478"/>
      <c r="I1676" s="478"/>
      <c r="J1676" s="471"/>
    </row>
    <row r="1677" spans="1:10" ht="25.15" customHeight="1" x14ac:dyDescent="0.2">
      <c r="A1677" s="471" t="s">
        <v>6966</v>
      </c>
      <c r="B1677" s="471" t="s">
        <v>6939</v>
      </c>
      <c r="C1677" s="472" t="s">
        <v>6903</v>
      </c>
      <c r="D1677" s="255" t="s">
        <v>6967</v>
      </c>
      <c r="E1677" s="276">
        <v>73000</v>
      </c>
      <c r="F1677" s="471" t="s">
        <v>6968</v>
      </c>
      <c r="G1677" s="476" t="s">
        <v>6905</v>
      </c>
      <c r="H1677" s="477">
        <v>44279</v>
      </c>
      <c r="I1677" s="478"/>
      <c r="J1677" s="471"/>
    </row>
    <row r="1678" spans="1:10" ht="25.15" customHeight="1" x14ac:dyDescent="0.2">
      <c r="A1678" s="471" t="s">
        <v>6969</v>
      </c>
      <c r="B1678" s="471" t="s">
        <v>6939</v>
      </c>
      <c r="C1678" s="472" t="s">
        <v>6903</v>
      </c>
      <c r="D1678" s="255" t="s">
        <v>6970</v>
      </c>
      <c r="E1678" s="276">
        <v>111400</v>
      </c>
      <c r="F1678" s="471" t="s">
        <v>6941</v>
      </c>
      <c r="G1678" s="476" t="s">
        <v>6905</v>
      </c>
      <c r="H1678" s="477">
        <v>44277</v>
      </c>
      <c r="I1678" s="478"/>
      <c r="J1678" s="471"/>
    </row>
    <row r="1679" spans="1:10" ht="25.15" customHeight="1" x14ac:dyDescent="0.2">
      <c r="A1679" s="471" t="s">
        <v>6971</v>
      </c>
      <c r="B1679" s="471" t="s">
        <v>6939</v>
      </c>
      <c r="C1679" s="472" t="s">
        <v>6903</v>
      </c>
      <c r="D1679" s="255" t="s">
        <v>6972</v>
      </c>
      <c r="E1679" s="276">
        <v>219499</v>
      </c>
      <c r="F1679" s="471" t="s">
        <v>6941</v>
      </c>
      <c r="G1679" s="476" t="s">
        <v>6905</v>
      </c>
      <c r="H1679" s="477">
        <v>44273</v>
      </c>
      <c r="I1679" s="478"/>
      <c r="J1679" s="471"/>
    </row>
    <row r="1680" spans="1:10" ht="25.15" customHeight="1" x14ac:dyDescent="0.2">
      <c r="A1680" s="471" t="s">
        <v>6973</v>
      </c>
      <c r="B1680" s="471" t="s">
        <v>6939</v>
      </c>
      <c r="C1680" s="472" t="s">
        <v>6903</v>
      </c>
      <c r="D1680" s="255" t="s">
        <v>6974</v>
      </c>
      <c r="E1680" s="276">
        <v>167400</v>
      </c>
      <c r="F1680" s="471" t="s">
        <v>6950</v>
      </c>
      <c r="G1680" s="476" t="s">
        <v>6905</v>
      </c>
      <c r="H1680" s="477">
        <v>44273</v>
      </c>
      <c r="I1680" s="478"/>
      <c r="J1680" s="471"/>
    </row>
    <row r="1681" spans="1:10" ht="25.15" customHeight="1" x14ac:dyDescent="0.2">
      <c r="A1681" s="471" t="s">
        <v>6975</v>
      </c>
      <c r="B1681" s="471" t="s">
        <v>6377</v>
      </c>
      <c r="C1681" s="472" t="s">
        <v>6903</v>
      </c>
      <c r="D1681" s="255" t="s">
        <v>6976</v>
      </c>
      <c r="E1681" s="276">
        <v>61880</v>
      </c>
      <c r="F1681" s="471" t="s">
        <v>6977</v>
      </c>
      <c r="G1681" s="476" t="s">
        <v>6905</v>
      </c>
      <c r="H1681" s="477">
        <v>44279</v>
      </c>
      <c r="I1681" s="478"/>
      <c r="J1681" s="471"/>
    </row>
    <row r="1682" spans="1:10" ht="25.15" customHeight="1" x14ac:dyDescent="0.2">
      <c r="A1682" s="471" t="s">
        <v>6978</v>
      </c>
      <c r="B1682" s="471" t="s">
        <v>6902</v>
      </c>
      <c r="C1682" s="472" t="s">
        <v>6903</v>
      </c>
      <c r="D1682" s="255"/>
      <c r="E1682" s="276">
        <v>31969.599999999999</v>
      </c>
      <c r="F1682" s="471" t="s">
        <v>6943</v>
      </c>
      <c r="G1682" s="476" t="s">
        <v>6905</v>
      </c>
      <c r="H1682" s="478"/>
      <c r="I1682" s="478"/>
      <c r="J1682" s="471"/>
    </row>
    <row r="1683" spans="1:10" ht="25.15" customHeight="1" x14ac:dyDescent="0.2">
      <c r="A1683" s="471" t="s">
        <v>6979</v>
      </c>
      <c r="B1683" s="471" t="s">
        <v>6377</v>
      </c>
      <c r="C1683" s="472" t="s">
        <v>6903</v>
      </c>
      <c r="D1683" s="255" t="s">
        <v>6952</v>
      </c>
      <c r="E1683" s="276">
        <v>59890</v>
      </c>
      <c r="F1683" s="471" t="s">
        <v>6980</v>
      </c>
      <c r="G1683" s="476" t="s">
        <v>6905</v>
      </c>
      <c r="H1683" s="477">
        <v>44281</v>
      </c>
      <c r="I1683" s="478"/>
      <c r="J1683" s="471"/>
    </row>
    <row r="1684" spans="1:10" ht="25.15" customHeight="1" x14ac:dyDescent="0.2">
      <c r="A1684" s="471" t="s">
        <v>6981</v>
      </c>
      <c r="B1684" s="471" t="s">
        <v>6939</v>
      </c>
      <c r="C1684" s="472" t="s">
        <v>6903</v>
      </c>
      <c r="D1684" s="255" t="s">
        <v>6982</v>
      </c>
      <c r="E1684" s="276">
        <v>210500</v>
      </c>
      <c r="F1684" s="471" t="s">
        <v>6941</v>
      </c>
      <c r="G1684" s="476" t="s">
        <v>6905</v>
      </c>
      <c r="H1684" s="477">
        <v>44273</v>
      </c>
      <c r="I1684" s="478"/>
      <c r="J1684" s="471"/>
    </row>
    <row r="1685" spans="1:10" ht="25.15" customHeight="1" x14ac:dyDescent="0.2">
      <c r="A1685" s="471" t="s">
        <v>6983</v>
      </c>
      <c r="B1685" s="471" t="s">
        <v>6377</v>
      </c>
      <c r="C1685" s="472" t="s">
        <v>6903</v>
      </c>
      <c r="D1685" s="255" t="s">
        <v>6940</v>
      </c>
      <c r="E1685" s="276">
        <v>116400</v>
      </c>
      <c r="F1685" s="471" t="s">
        <v>6984</v>
      </c>
      <c r="G1685" s="476" t="s">
        <v>6905</v>
      </c>
      <c r="H1685" s="477">
        <v>44265</v>
      </c>
      <c r="I1685" s="478"/>
      <c r="J1685" s="471"/>
    </row>
    <row r="1686" spans="1:10" ht="25.15" customHeight="1" x14ac:dyDescent="0.2">
      <c r="A1686" s="471" t="s">
        <v>6985</v>
      </c>
      <c r="B1686" s="471" t="s">
        <v>6939</v>
      </c>
      <c r="C1686" s="472" t="s">
        <v>6903</v>
      </c>
      <c r="D1686" s="255" t="s">
        <v>6986</v>
      </c>
      <c r="E1686" s="276">
        <v>82000</v>
      </c>
      <c r="F1686" s="471" t="s">
        <v>6941</v>
      </c>
      <c r="G1686" s="476" t="s">
        <v>6905</v>
      </c>
      <c r="H1686" s="477">
        <v>44285</v>
      </c>
      <c r="I1686" s="478"/>
      <c r="J1686" s="471"/>
    </row>
    <row r="1687" spans="1:10" ht="25.15" customHeight="1" x14ac:dyDescent="0.2">
      <c r="A1687" s="471" t="s">
        <v>6987</v>
      </c>
      <c r="B1687" s="471" t="s">
        <v>6902</v>
      </c>
      <c r="C1687" s="472" t="s">
        <v>6903</v>
      </c>
      <c r="D1687" s="255"/>
      <c r="E1687" s="276">
        <v>25830</v>
      </c>
      <c r="F1687" s="471" t="s">
        <v>6988</v>
      </c>
      <c r="G1687" s="476" t="s">
        <v>6905</v>
      </c>
      <c r="H1687" s="478"/>
      <c r="I1687" s="478"/>
      <c r="J1687" s="471"/>
    </row>
    <row r="1688" spans="1:10" ht="25.15" customHeight="1" x14ac:dyDescent="0.2">
      <c r="A1688" s="471" t="s">
        <v>6989</v>
      </c>
      <c r="B1688" s="471" t="s">
        <v>6377</v>
      </c>
      <c r="C1688" s="472" t="s">
        <v>6903</v>
      </c>
      <c r="D1688" s="255"/>
      <c r="E1688" s="276">
        <v>360656.5</v>
      </c>
      <c r="F1688" s="471" t="s">
        <v>6990</v>
      </c>
      <c r="G1688" s="476" t="s">
        <v>6905</v>
      </c>
      <c r="H1688" s="478"/>
      <c r="I1688" s="478"/>
      <c r="J1688" s="471"/>
    </row>
    <row r="1689" spans="1:10" ht="25.15" customHeight="1" x14ac:dyDescent="0.2">
      <c r="A1689" s="471" t="s">
        <v>6991</v>
      </c>
      <c r="B1689" s="471" t="s">
        <v>6939</v>
      </c>
      <c r="C1689" s="472" t="s">
        <v>6903</v>
      </c>
      <c r="D1689" s="255" t="s">
        <v>6992</v>
      </c>
      <c r="E1689" s="276">
        <v>51400</v>
      </c>
      <c r="F1689" s="471" t="s">
        <v>6941</v>
      </c>
      <c r="G1689" s="476" t="s">
        <v>6905</v>
      </c>
      <c r="H1689" s="477">
        <v>44291</v>
      </c>
      <c r="I1689" s="478"/>
      <c r="J1689" s="471"/>
    </row>
    <row r="1690" spans="1:10" ht="25.15" customHeight="1" x14ac:dyDescent="0.2">
      <c r="A1690" s="471" t="s">
        <v>6993</v>
      </c>
      <c r="B1690" s="471" t="s">
        <v>6939</v>
      </c>
      <c r="C1690" s="472" t="s">
        <v>6903</v>
      </c>
      <c r="D1690" s="255" t="s">
        <v>6994</v>
      </c>
      <c r="E1690" s="276">
        <v>63000</v>
      </c>
      <c r="F1690" s="471" t="s">
        <v>6941</v>
      </c>
      <c r="G1690" s="476" t="s">
        <v>6905</v>
      </c>
      <c r="H1690" s="477">
        <v>44291</v>
      </c>
      <c r="I1690" s="478"/>
      <c r="J1690" s="471"/>
    </row>
    <row r="1691" spans="1:10" ht="25.15" customHeight="1" x14ac:dyDescent="0.2">
      <c r="A1691" s="471" t="s">
        <v>6995</v>
      </c>
      <c r="B1691" s="471" t="s">
        <v>6939</v>
      </c>
      <c r="C1691" s="472" t="s">
        <v>6903</v>
      </c>
      <c r="D1691" s="255" t="s">
        <v>6996</v>
      </c>
      <c r="E1691" s="276">
        <v>84999</v>
      </c>
      <c r="F1691" s="471" t="s">
        <v>6941</v>
      </c>
      <c r="G1691" s="476" t="s">
        <v>6905</v>
      </c>
      <c r="H1691" s="477">
        <v>44291</v>
      </c>
      <c r="I1691" s="478"/>
      <c r="J1691" s="471"/>
    </row>
    <row r="1692" spans="1:10" ht="25.15" customHeight="1" x14ac:dyDescent="0.2">
      <c r="A1692" s="471" t="s">
        <v>6997</v>
      </c>
      <c r="B1692" s="471" t="s">
        <v>6939</v>
      </c>
      <c r="C1692" s="472" t="s">
        <v>6903</v>
      </c>
      <c r="D1692" s="255" t="s">
        <v>6998</v>
      </c>
      <c r="E1692" s="276">
        <v>59890</v>
      </c>
      <c r="F1692" s="471" t="s">
        <v>6999</v>
      </c>
      <c r="G1692" s="476" t="s">
        <v>6905</v>
      </c>
      <c r="H1692" s="477">
        <v>44293</v>
      </c>
      <c r="I1692" s="478"/>
      <c r="J1692" s="471"/>
    </row>
    <row r="1693" spans="1:10" ht="25.15" customHeight="1" x14ac:dyDescent="0.2">
      <c r="A1693" s="471" t="s">
        <v>7000</v>
      </c>
      <c r="B1693" s="471" t="s">
        <v>6377</v>
      </c>
      <c r="C1693" s="472" t="s">
        <v>6903</v>
      </c>
      <c r="D1693" s="255"/>
      <c r="E1693" s="276">
        <v>40379.599999999999</v>
      </c>
      <c r="F1693" s="471" t="s">
        <v>7001</v>
      </c>
      <c r="G1693" s="476" t="s">
        <v>6905</v>
      </c>
      <c r="H1693" s="478"/>
      <c r="I1693" s="478"/>
      <c r="J1693" s="471"/>
    </row>
    <row r="1694" spans="1:10" ht="25.15" customHeight="1" x14ac:dyDescent="0.2">
      <c r="A1694" s="471" t="s">
        <v>7002</v>
      </c>
      <c r="B1694" s="471" t="s">
        <v>6902</v>
      </c>
      <c r="C1694" s="472" t="s">
        <v>6903</v>
      </c>
      <c r="D1694" s="255"/>
      <c r="E1694" s="276">
        <v>27112</v>
      </c>
      <c r="F1694" s="471" t="s">
        <v>7003</v>
      </c>
      <c r="G1694" s="476" t="s">
        <v>6905</v>
      </c>
      <c r="H1694" s="478"/>
      <c r="I1694" s="478"/>
      <c r="J1694" s="471"/>
    </row>
    <row r="1695" spans="1:10" ht="25.15" customHeight="1" x14ac:dyDescent="0.2">
      <c r="A1695" s="471" t="s">
        <v>7004</v>
      </c>
      <c r="B1695" s="471" t="s">
        <v>6939</v>
      </c>
      <c r="C1695" s="472" t="s">
        <v>6903</v>
      </c>
      <c r="D1695" s="255" t="s">
        <v>7005</v>
      </c>
      <c r="E1695" s="276">
        <v>79660</v>
      </c>
      <c r="F1695" s="471" t="s">
        <v>6950</v>
      </c>
      <c r="G1695" s="476" t="s">
        <v>6905</v>
      </c>
      <c r="H1695" s="477">
        <v>44298</v>
      </c>
      <c r="I1695" s="478"/>
      <c r="J1695" s="471"/>
    </row>
    <row r="1696" spans="1:10" ht="25.15" customHeight="1" x14ac:dyDescent="0.2">
      <c r="A1696" s="471" t="s">
        <v>7006</v>
      </c>
      <c r="B1696" s="471" t="s">
        <v>6939</v>
      </c>
      <c r="C1696" s="472" t="s">
        <v>6903</v>
      </c>
      <c r="D1696" s="255" t="s">
        <v>7007</v>
      </c>
      <c r="E1696" s="276">
        <v>117500</v>
      </c>
      <c r="F1696" s="471" t="s">
        <v>6941</v>
      </c>
      <c r="G1696" s="476" t="s">
        <v>6905</v>
      </c>
      <c r="H1696" s="477">
        <v>44286</v>
      </c>
      <c r="I1696" s="478"/>
      <c r="J1696" s="471"/>
    </row>
    <row r="1697" spans="1:10" ht="25.15" customHeight="1" x14ac:dyDescent="0.2">
      <c r="A1697" s="471" t="s">
        <v>7008</v>
      </c>
      <c r="B1697" s="471" t="s">
        <v>6902</v>
      </c>
      <c r="C1697" s="472" t="s">
        <v>6903</v>
      </c>
      <c r="D1697" s="255"/>
      <c r="E1697" s="276">
        <v>21000</v>
      </c>
      <c r="F1697" s="471" t="s">
        <v>7009</v>
      </c>
      <c r="G1697" s="476" t="s">
        <v>6905</v>
      </c>
      <c r="H1697" s="478"/>
      <c r="I1697" s="478"/>
      <c r="J1697" s="471"/>
    </row>
    <row r="1698" spans="1:10" ht="25.15" customHeight="1" x14ac:dyDescent="0.2">
      <c r="A1698" s="471" t="s">
        <v>7010</v>
      </c>
      <c r="B1698" s="471" t="s">
        <v>6902</v>
      </c>
      <c r="C1698" s="472" t="s">
        <v>6903</v>
      </c>
      <c r="D1698" s="255"/>
      <c r="E1698" s="276">
        <v>18760</v>
      </c>
      <c r="F1698" s="471" t="s">
        <v>7011</v>
      </c>
      <c r="G1698" s="476" t="s">
        <v>6905</v>
      </c>
      <c r="H1698" s="478"/>
      <c r="I1698" s="478"/>
      <c r="J1698" s="471"/>
    </row>
    <row r="1699" spans="1:10" ht="25.15" customHeight="1" x14ac:dyDescent="0.2">
      <c r="A1699" s="471" t="s">
        <v>7012</v>
      </c>
      <c r="B1699" s="471" t="s">
        <v>6939</v>
      </c>
      <c r="C1699" s="472" t="s">
        <v>6903</v>
      </c>
      <c r="D1699" s="255" t="s">
        <v>7013</v>
      </c>
      <c r="E1699" s="276">
        <v>105345</v>
      </c>
      <c r="F1699" s="471" t="s">
        <v>7014</v>
      </c>
      <c r="G1699" s="476" t="s">
        <v>6905</v>
      </c>
      <c r="H1699" s="477">
        <v>44294</v>
      </c>
      <c r="I1699" s="478"/>
      <c r="J1699" s="471"/>
    </row>
    <row r="1700" spans="1:10" ht="25.15" customHeight="1" x14ac:dyDescent="0.2">
      <c r="A1700" s="471" t="s">
        <v>7015</v>
      </c>
      <c r="B1700" s="471" t="s">
        <v>6902</v>
      </c>
      <c r="C1700" s="472" t="s">
        <v>6903</v>
      </c>
      <c r="D1700" s="255"/>
      <c r="E1700" s="276">
        <v>22332.12</v>
      </c>
      <c r="F1700" s="471" t="s">
        <v>7016</v>
      </c>
      <c r="G1700" s="476" t="s">
        <v>6905</v>
      </c>
      <c r="H1700" s="478"/>
      <c r="I1700" s="478"/>
      <c r="J1700" s="471"/>
    </row>
    <row r="1701" spans="1:10" ht="25.15" customHeight="1" x14ac:dyDescent="0.2">
      <c r="A1701" s="471" t="s">
        <v>7017</v>
      </c>
      <c r="B1701" s="471" t="s">
        <v>6902</v>
      </c>
      <c r="C1701" s="472" t="s">
        <v>6903</v>
      </c>
      <c r="D1701" s="255"/>
      <c r="E1701" s="276">
        <v>34720</v>
      </c>
      <c r="F1701" s="471" t="s">
        <v>7018</v>
      </c>
      <c r="G1701" s="476" t="s">
        <v>6905</v>
      </c>
      <c r="H1701" s="478"/>
      <c r="I1701" s="478"/>
      <c r="J1701" s="471"/>
    </row>
    <row r="1702" spans="1:10" ht="25.15" customHeight="1" x14ac:dyDescent="0.2">
      <c r="A1702" s="471" t="s">
        <v>7019</v>
      </c>
      <c r="B1702" s="471" t="s">
        <v>6902</v>
      </c>
      <c r="C1702" s="472" t="s">
        <v>6903</v>
      </c>
      <c r="D1702" s="255"/>
      <c r="E1702" s="276">
        <v>35000</v>
      </c>
      <c r="F1702" s="471" t="s">
        <v>7020</v>
      </c>
      <c r="G1702" s="476" t="s">
        <v>6905</v>
      </c>
      <c r="H1702" s="478"/>
      <c r="I1702" s="478"/>
      <c r="J1702" s="471"/>
    </row>
    <row r="1703" spans="1:10" ht="25.15" customHeight="1" x14ac:dyDescent="0.2">
      <c r="A1703" s="471" t="s">
        <v>7021</v>
      </c>
      <c r="B1703" s="471" t="s">
        <v>6939</v>
      </c>
      <c r="C1703" s="472" t="s">
        <v>6903</v>
      </c>
      <c r="D1703" s="255" t="s">
        <v>7022</v>
      </c>
      <c r="E1703" s="276">
        <v>110000</v>
      </c>
      <c r="F1703" s="471" t="s">
        <v>6968</v>
      </c>
      <c r="G1703" s="476" t="s">
        <v>6905</v>
      </c>
      <c r="H1703" s="477">
        <v>44294</v>
      </c>
      <c r="I1703" s="478"/>
      <c r="J1703" s="471"/>
    </row>
    <row r="1704" spans="1:10" ht="25.15" customHeight="1" x14ac:dyDescent="0.2">
      <c r="A1704" s="471" t="s">
        <v>7023</v>
      </c>
      <c r="B1704" s="471" t="s">
        <v>6902</v>
      </c>
      <c r="C1704" s="472" t="s">
        <v>6903</v>
      </c>
      <c r="D1704" s="255"/>
      <c r="E1704" s="276">
        <v>25704</v>
      </c>
      <c r="F1704" s="471" t="s">
        <v>7024</v>
      </c>
      <c r="G1704" s="476" t="s">
        <v>6905</v>
      </c>
      <c r="H1704" s="478"/>
      <c r="I1704" s="478"/>
      <c r="J1704" s="471"/>
    </row>
    <row r="1705" spans="1:10" ht="25.15" customHeight="1" x14ac:dyDescent="0.2">
      <c r="A1705" s="471" t="s">
        <v>7025</v>
      </c>
      <c r="B1705" s="471" t="s">
        <v>6377</v>
      </c>
      <c r="C1705" s="472" t="s">
        <v>6903</v>
      </c>
      <c r="D1705" s="255"/>
      <c r="E1705" s="276">
        <v>610000</v>
      </c>
      <c r="F1705" s="471" t="s">
        <v>7026</v>
      </c>
      <c r="G1705" s="476" t="s">
        <v>6905</v>
      </c>
      <c r="H1705" s="478"/>
      <c r="I1705" s="478"/>
      <c r="J1705" s="471"/>
    </row>
    <row r="1706" spans="1:10" ht="25.15" customHeight="1" x14ac:dyDescent="0.2">
      <c r="A1706" s="471" t="s">
        <v>7025</v>
      </c>
      <c r="B1706" s="471" t="s">
        <v>6377</v>
      </c>
      <c r="C1706" s="472" t="s">
        <v>6903</v>
      </c>
      <c r="D1706" s="255"/>
      <c r="E1706" s="276">
        <v>385000</v>
      </c>
      <c r="F1706" s="471" t="s">
        <v>7026</v>
      </c>
      <c r="G1706" s="476" t="s">
        <v>6905</v>
      </c>
      <c r="H1706" s="478"/>
      <c r="I1706" s="478"/>
      <c r="J1706" s="471"/>
    </row>
    <row r="1707" spans="1:10" ht="25.15" customHeight="1" x14ac:dyDescent="0.2">
      <c r="A1707" s="471" t="s">
        <v>7027</v>
      </c>
      <c r="B1707" s="471" t="s">
        <v>6902</v>
      </c>
      <c r="C1707" s="472" t="s">
        <v>6903</v>
      </c>
      <c r="D1707" s="255"/>
      <c r="E1707" s="276">
        <v>27264</v>
      </c>
      <c r="F1707" s="471" t="s">
        <v>7003</v>
      </c>
      <c r="G1707" s="476" t="s">
        <v>6905</v>
      </c>
      <c r="H1707" s="478"/>
      <c r="I1707" s="478"/>
      <c r="J1707" s="471"/>
    </row>
    <row r="1708" spans="1:10" ht="25.15" customHeight="1" x14ac:dyDescent="0.2">
      <c r="A1708" s="471" t="s">
        <v>7028</v>
      </c>
      <c r="B1708" s="471" t="s">
        <v>6377</v>
      </c>
      <c r="C1708" s="472" t="s">
        <v>6903</v>
      </c>
      <c r="D1708" s="255"/>
      <c r="E1708" s="276">
        <v>45000</v>
      </c>
      <c r="F1708" s="471" t="s">
        <v>6912</v>
      </c>
      <c r="G1708" s="476" t="s">
        <v>6905</v>
      </c>
      <c r="H1708" s="478"/>
      <c r="I1708" s="478"/>
      <c r="J1708" s="471"/>
    </row>
    <row r="1709" spans="1:10" ht="25.15" customHeight="1" x14ac:dyDescent="0.2">
      <c r="A1709" s="471" t="s">
        <v>7029</v>
      </c>
      <c r="B1709" s="471" t="s">
        <v>6377</v>
      </c>
      <c r="C1709" s="472" t="s">
        <v>6903</v>
      </c>
      <c r="D1709" s="255"/>
      <c r="E1709" s="276">
        <v>99963</v>
      </c>
      <c r="F1709" s="471" t="s">
        <v>7030</v>
      </c>
      <c r="G1709" s="476" t="s">
        <v>6905</v>
      </c>
      <c r="H1709" s="478"/>
      <c r="I1709" s="478"/>
      <c r="J1709" s="471"/>
    </row>
    <row r="1710" spans="1:10" ht="25.15" customHeight="1" x14ac:dyDescent="0.2">
      <c r="A1710" s="471" t="s">
        <v>7031</v>
      </c>
      <c r="B1710" s="471" t="s">
        <v>6377</v>
      </c>
      <c r="C1710" s="472" t="s">
        <v>6903</v>
      </c>
      <c r="D1710" s="255"/>
      <c r="E1710" s="276">
        <v>79040</v>
      </c>
      <c r="F1710" s="471" t="s">
        <v>6945</v>
      </c>
      <c r="G1710" s="476" t="s">
        <v>6905</v>
      </c>
      <c r="H1710" s="478"/>
      <c r="I1710" s="478"/>
      <c r="J1710" s="471"/>
    </row>
    <row r="1711" spans="1:10" ht="25.15" customHeight="1" x14ac:dyDescent="0.2">
      <c r="A1711" s="471" t="s">
        <v>7032</v>
      </c>
      <c r="B1711" s="471" t="s">
        <v>6902</v>
      </c>
      <c r="C1711" s="472" t="s">
        <v>6903</v>
      </c>
      <c r="D1711" s="255"/>
      <c r="E1711" s="276">
        <v>22010</v>
      </c>
      <c r="F1711" s="471" t="s">
        <v>7033</v>
      </c>
      <c r="G1711" s="476" t="s">
        <v>6905</v>
      </c>
      <c r="H1711" s="478"/>
      <c r="I1711" s="478"/>
      <c r="J1711" s="471"/>
    </row>
    <row r="1712" spans="1:10" ht="25.15" customHeight="1" x14ac:dyDescent="0.2">
      <c r="A1712" s="471" t="s">
        <v>7034</v>
      </c>
      <c r="B1712" s="471" t="s">
        <v>6902</v>
      </c>
      <c r="C1712" s="472" t="s">
        <v>6903</v>
      </c>
      <c r="D1712" s="255"/>
      <c r="E1712" s="276">
        <v>23498.52</v>
      </c>
      <c r="F1712" s="471" t="s">
        <v>7035</v>
      </c>
      <c r="G1712" s="476" t="s">
        <v>6905</v>
      </c>
      <c r="H1712" s="478"/>
      <c r="I1712" s="478"/>
      <c r="J1712" s="471"/>
    </row>
    <row r="1713" spans="1:10" ht="25.15" customHeight="1" x14ac:dyDescent="0.2">
      <c r="A1713" s="471" t="s">
        <v>7036</v>
      </c>
      <c r="B1713" s="471" t="s">
        <v>6902</v>
      </c>
      <c r="C1713" s="472" t="s">
        <v>6903</v>
      </c>
      <c r="D1713" s="255"/>
      <c r="E1713" s="276">
        <v>21350</v>
      </c>
      <c r="F1713" s="471" t="s">
        <v>7037</v>
      </c>
      <c r="G1713" s="476" t="s">
        <v>6905</v>
      </c>
      <c r="H1713" s="478"/>
      <c r="I1713" s="478"/>
      <c r="J1713" s="471"/>
    </row>
    <row r="1714" spans="1:10" ht="25.15" customHeight="1" x14ac:dyDescent="0.2">
      <c r="A1714" s="471" t="s">
        <v>7038</v>
      </c>
      <c r="B1714" s="471" t="s">
        <v>6902</v>
      </c>
      <c r="C1714" s="472" t="s">
        <v>6903</v>
      </c>
      <c r="D1714" s="255"/>
      <c r="E1714" s="276">
        <v>19950</v>
      </c>
      <c r="F1714" s="471" t="s">
        <v>7039</v>
      </c>
      <c r="G1714" s="476" t="s">
        <v>6905</v>
      </c>
      <c r="H1714" s="478"/>
      <c r="I1714" s="478"/>
      <c r="J1714" s="471"/>
    </row>
    <row r="1715" spans="1:10" ht="25.15" customHeight="1" x14ac:dyDescent="0.2">
      <c r="A1715" s="471" t="s">
        <v>7040</v>
      </c>
      <c r="B1715" s="471" t="s">
        <v>6377</v>
      </c>
      <c r="C1715" s="472" t="s">
        <v>6903</v>
      </c>
      <c r="D1715" s="255"/>
      <c r="E1715" s="276">
        <v>57125</v>
      </c>
      <c r="F1715" s="471" t="s">
        <v>6945</v>
      </c>
      <c r="G1715" s="476" t="s">
        <v>6905</v>
      </c>
      <c r="H1715" s="478"/>
      <c r="I1715" s="478"/>
      <c r="J1715" s="471"/>
    </row>
    <row r="1716" spans="1:10" ht="25.15" customHeight="1" x14ac:dyDescent="0.2">
      <c r="A1716" s="471" t="s">
        <v>7041</v>
      </c>
      <c r="B1716" s="471" t="s">
        <v>6377</v>
      </c>
      <c r="C1716" s="472" t="s">
        <v>6903</v>
      </c>
      <c r="D1716" s="255"/>
      <c r="E1716" s="276">
        <v>147225</v>
      </c>
      <c r="F1716" s="471" t="s">
        <v>6912</v>
      </c>
      <c r="G1716" s="476" t="s">
        <v>6905</v>
      </c>
      <c r="H1716" s="478"/>
      <c r="I1716" s="478"/>
      <c r="J1716" s="471"/>
    </row>
    <row r="1717" spans="1:10" ht="25.15" customHeight="1" x14ac:dyDescent="0.2">
      <c r="A1717" s="471" t="s">
        <v>7042</v>
      </c>
      <c r="B1717" s="471" t="s">
        <v>6902</v>
      </c>
      <c r="C1717" s="472" t="s">
        <v>6903</v>
      </c>
      <c r="D1717" s="255"/>
      <c r="E1717" s="276">
        <v>34470</v>
      </c>
      <c r="F1717" s="471" t="s">
        <v>7043</v>
      </c>
      <c r="G1717" s="476" t="s">
        <v>6905</v>
      </c>
      <c r="H1717" s="478"/>
      <c r="I1717" s="478"/>
      <c r="J1717" s="471"/>
    </row>
    <row r="1718" spans="1:10" ht="25.15" customHeight="1" x14ac:dyDescent="0.2">
      <c r="A1718" s="471" t="s">
        <v>7044</v>
      </c>
      <c r="B1718" s="471" t="s">
        <v>6377</v>
      </c>
      <c r="C1718" s="472" t="s">
        <v>6903</v>
      </c>
      <c r="D1718" s="255"/>
      <c r="E1718" s="276">
        <v>80000</v>
      </c>
      <c r="F1718" s="471" t="s">
        <v>7045</v>
      </c>
      <c r="G1718" s="476" t="s">
        <v>6905</v>
      </c>
      <c r="H1718" s="478"/>
      <c r="I1718" s="478"/>
      <c r="J1718" s="471"/>
    </row>
    <row r="1719" spans="1:10" ht="25.15" customHeight="1" x14ac:dyDescent="0.2">
      <c r="A1719" s="471" t="s">
        <v>7046</v>
      </c>
      <c r="B1719" s="471" t="s">
        <v>6902</v>
      </c>
      <c r="C1719" s="472" t="s">
        <v>6903</v>
      </c>
      <c r="D1719" s="255"/>
      <c r="E1719" s="276">
        <v>22904</v>
      </c>
      <c r="F1719" s="471" t="s">
        <v>7039</v>
      </c>
      <c r="G1719" s="476" t="s">
        <v>6905</v>
      </c>
      <c r="H1719" s="478"/>
      <c r="I1719" s="478"/>
      <c r="J1719" s="471"/>
    </row>
    <row r="1720" spans="1:10" ht="25.15" customHeight="1" x14ac:dyDescent="0.2">
      <c r="A1720" s="471" t="s">
        <v>7047</v>
      </c>
      <c r="B1720" s="471" t="s">
        <v>6902</v>
      </c>
      <c r="C1720" s="472" t="s">
        <v>6903</v>
      </c>
      <c r="D1720" s="255"/>
      <c r="E1720" s="276">
        <v>35000</v>
      </c>
      <c r="F1720" s="471" t="s">
        <v>6904</v>
      </c>
      <c r="G1720" s="476" t="s">
        <v>6905</v>
      </c>
      <c r="H1720" s="478"/>
      <c r="I1720" s="478"/>
      <c r="J1720" s="471"/>
    </row>
    <row r="1721" spans="1:10" ht="25.15" customHeight="1" x14ac:dyDescent="0.2">
      <c r="A1721" s="471" t="s">
        <v>7048</v>
      </c>
      <c r="B1721" s="471" t="s">
        <v>6902</v>
      </c>
      <c r="C1721" s="472" t="s">
        <v>6903</v>
      </c>
      <c r="D1721" s="255"/>
      <c r="E1721" s="276">
        <v>18816</v>
      </c>
      <c r="F1721" s="471" t="s">
        <v>7033</v>
      </c>
      <c r="G1721" s="476" t="s">
        <v>6905</v>
      </c>
      <c r="H1721" s="478"/>
      <c r="I1721" s="478"/>
      <c r="J1721" s="471"/>
    </row>
    <row r="1722" spans="1:10" ht="25.15" customHeight="1" x14ac:dyDescent="0.2">
      <c r="A1722" s="471" t="s">
        <v>7049</v>
      </c>
      <c r="B1722" s="471" t="s">
        <v>6902</v>
      </c>
      <c r="C1722" s="472" t="s">
        <v>6903</v>
      </c>
      <c r="D1722" s="255"/>
      <c r="E1722" s="276">
        <v>22488.44</v>
      </c>
      <c r="F1722" s="471" t="s">
        <v>7050</v>
      </c>
      <c r="G1722" s="476" t="s">
        <v>6905</v>
      </c>
      <c r="H1722" s="478"/>
      <c r="I1722" s="478"/>
      <c r="J1722" s="471"/>
    </row>
    <row r="1723" spans="1:10" ht="25.15" customHeight="1" x14ac:dyDescent="0.2">
      <c r="A1723" s="471" t="s">
        <v>7051</v>
      </c>
      <c r="B1723" s="471" t="s">
        <v>6902</v>
      </c>
      <c r="C1723" s="472" t="s">
        <v>6903</v>
      </c>
      <c r="D1723" s="255"/>
      <c r="E1723" s="276">
        <v>35160</v>
      </c>
      <c r="F1723" s="471" t="s">
        <v>7052</v>
      </c>
      <c r="G1723" s="476" t="s">
        <v>6905</v>
      </c>
      <c r="H1723" s="478"/>
      <c r="I1723" s="478"/>
      <c r="J1723" s="471"/>
    </row>
    <row r="1724" spans="1:10" ht="25.15" customHeight="1" x14ac:dyDescent="0.2">
      <c r="A1724" s="471" t="s">
        <v>7053</v>
      </c>
      <c r="B1724" s="471" t="s">
        <v>6902</v>
      </c>
      <c r="C1724" s="472" t="s">
        <v>6903</v>
      </c>
      <c r="D1724" s="255"/>
      <c r="E1724" s="276">
        <v>35000</v>
      </c>
      <c r="F1724" s="471" t="s">
        <v>7054</v>
      </c>
      <c r="G1724" s="476" t="s">
        <v>6905</v>
      </c>
      <c r="H1724" s="478"/>
      <c r="I1724" s="478"/>
      <c r="J1724" s="471"/>
    </row>
    <row r="1725" spans="1:10" ht="25.15" customHeight="1" x14ac:dyDescent="0.2">
      <c r="A1725" s="471" t="s">
        <v>7055</v>
      </c>
      <c r="B1725" s="471" t="s">
        <v>6902</v>
      </c>
      <c r="C1725" s="472" t="s">
        <v>6903</v>
      </c>
      <c r="D1725" s="255"/>
      <c r="E1725" s="276">
        <v>18200</v>
      </c>
      <c r="F1725" s="471" t="s">
        <v>7056</v>
      </c>
      <c r="G1725" s="476" t="s">
        <v>6905</v>
      </c>
      <c r="H1725" s="478"/>
      <c r="I1725" s="478"/>
      <c r="J1725" s="471"/>
    </row>
    <row r="1726" spans="1:10" ht="25.15" customHeight="1" x14ac:dyDescent="0.2">
      <c r="A1726" s="471" t="s">
        <v>7057</v>
      </c>
      <c r="B1726" s="471" t="s">
        <v>6902</v>
      </c>
      <c r="C1726" s="472" t="s">
        <v>6903</v>
      </c>
      <c r="D1726" s="255"/>
      <c r="E1726" s="276">
        <v>18500</v>
      </c>
      <c r="F1726" s="471" t="s">
        <v>7058</v>
      </c>
      <c r="G1726" s="476" t="s">
        <v>6905</v>
      </c>
      <c r="H1726" s="478"/>
      <c r="I1726" s="478"/>
      <c r="J1726" s="471"/>
    </row>
    <row r="1727" spans="1:10" ht="25.15" customHeight="1" x14ac:dyDescent="0.2">
      <c r="A1727" s="471" t="s">
        <v>7059</v>
      </c>
      <c r="B1727" s="471" t="s">
        <v>6377</v>
      </c>
      <c r="C1727" s="472" t="s">
        <v>6903</v>
      </c>
      <c r="D1727" s="255"/>
      <c r="E1727" s="276">
        <v>198324.5</v>
      </c>
      <c r="F1727" s="471" t="s">
        <v>7060</v>
      </c>
      <c r="G1727" s="476" t="s">
        <v>6905</v>
      </c>
      <c r="H1727" s="478"/>
      <c r="I1727" s="478"/>
      <c r="J1727" s="471"/>
    </row>
    <row r="1728" spans="1:10" ht="25.15" customHeight="1" x14ac:dyDescent="0.2">
      <c r="A1728" s="471" t="s">
        <v>7061</v>
      </c>
      <c r="B1728" s="471" t="s">
        <v>6377</v>
      </c>
      <c r="C1728" s="472" t="s">
        <v>6903</v>
      </c>
      <c r="D1728" s="255"/>
      <c r="E1728" s="276">
        <v>51959.65</v>
      </c>
      <c r="F1728" s="471" t="s">
        <v>7062</v>
      </c>
      <c r="G1728" s="476" t="s">
        <v>6905</v>
      </c>
      <c r="H1728" s="478"/>
      <c r="I1728" s="478"/>
      <c r="J1728" s="471"/>
    </row>
    <row r="1729" spans="1:10" ht="25.15" customHeight="1" x14ac:dyDescent="0.2">
      <c r="A1729" s="471" t="s">
        <v>7063</v>
      </c>
      <c r="B1729" s="471" t="s">
        <v>6902</v>
      </c>
      <c r="C1729" s="472" t="s">
        <v>6903</v>
      </c>
      <c r="D1729" s="255"/>
      <c r="E1729" s="276">
        <v>25569.200000000001</v>
      </c>
      <c r="F1729" s="471" t="s">
        <v>7064</v>
      </c>
      <c r="G1729" s="476" t="s">
        <v>6905</v>
      </c>
      <c r="H1729" s="478"/>
      <c r="I1729" s="478"/>
      <c r="J1729" s="471"/>
    </row>
    <row r="1730" spans="1:10" ht="25.15" customHeight="1" x14ac:dyDescent="0.2">
      <c r="A1730" s="471" t="s">
        <v>7065</v>
      </c>
      <c r="B1730" s="471" t="s">
        <v>6377</v>
      </c>
      <c r="C1730" s="472" t="s">
        <v>6903</v>
      </c>
      <c r="D1730" s="255"/>
      <c r="E1730" s="276">
        <v>57800</v>
      </c>
      <c r="F1730" s="471" t="s">
        <v>7066</v>
      </c>
      <c r="G1730" s="476" t="s">
        <v>6905</v>
      </c>
      <c r="H1730" s="478"/>
      <c r="I1730" s="478"/>
      <c r="J1730" s="471"/>
    </row>
    <row r="1731" spans="1:10" ht="25.15" customHeight="1" x14ac:dyDescent="0.2">
      <c r="A1731" s="471" t="s">
        <v>7004</v>
      </c>
      <c r="B1731" s="471" t="s">
        <v>6377</v>
      </c>
      <c r="C1731" s="472" t="s">
        <v>6903</v>
      </c>
      <c r="D1731" s="255"/>
      <c r="E1731" s="276">
        <v>134930</v>
      </c>
      <c r="F1731" s="471" t="s">
        <v>7067</v>
      </c>
      <c r="G1731" s="476" t="s">
        <v>6905</v>
      </c>
      <c r="H1731" s="478"/>
      <c r="I1731" s="478"/>
      <c r="J1731" s="471"/>
    </row>
    <row r="1732" spans="1:10" ht="25.15" customHeight="1" x14ac:dyDescent="0.2">
      <c r="A1732" s="471" t="s">
        <v>7068</v>
      </c>
      <c r="B1732" s="471" t="s">
        <v>6377</v>
      </c>
      <c r="C1732" s="472" t="s">
        <v>6903</v>
      </c>
      <c r="D1732" s="255"/>
      <c r="E1732" s="276">
        <v>39020</v>
      </c>
      <c r="F1732" s="471" t="s">
        <v>7069</v>
      </c>
      <c r="G1732" s="476" t="s">
        <v>6905</v>
      </c>
      <c r="H1732" s="478"/>
      <c r="I1732" s="478"/>
      <c r="J1732" s="471"/>
    </row>
    <row r="1733" spans="1:10" ht="25.15" customHeight="1" x14ac:dyDescent="0.2">
      <c r="A1733" s="471" t="s">
        <v>7070</v>
      </c>
      <c r="B1733" s="471" t="s">
        <v>6377</v>
      </c>
      <c r="C1733" s="472" t="s">
        <v>6903</v>
      </c>
      <c r="D1733" s="255"/>
      <c r="E1733" s="276">
        <v>280840</v>
      </c>
      <c r="F1733" s="471" t="s">
        <v>7020</v>
      </c>
      <c r="G1733" s="476" t="s">
        <v>6905</v>
      </c>
      <c r="H1733" s="478"/>
      <c r="I1733" s="478"/>
      <c r="J1733" s="471"/>
    </row>
    <row r="1734" spans="1:10" ht="25.15" customHeight="1" x14ac:dyDescent="0.2">
      <c r="A1734" s="471" t="s">
        <v>7071</v>
      </c>
      <c r="B1734" s="471" t="s">
        <v>6902</v>
      </c>
      <c r="C1734" s="472" t="s">
        <v>6903</v>
      </c>
      <c r="D1734" s="255"/>
      <c r="E1734" s="276">
        <v>29563</v>
      </c>
      <c r="F1734" s="471" t="s">
        <v>6909</v>
      </c>
      <c r="G1734" s="476" t="s">
        <v>6905</v>
      </c>
      <c r="H1734" s="478"/>
      <c r="I1734" s="478"/>
      <c r="J1734" s="471"/>
    </row>
    <row r="1735" spans="1:10" ht="25.15" customHeight="1" x14ac:dyDescent="0.2">
      <c r="A1735" s="471" t="s">
        <v>7072</v>
      </c>
      <c r="B1735" s="471" t="s">
        <v>6377</v>
      </c>
      <c r="C1735" s="472" t="s">
        <v>6903</v>
      </c>
      <c r="D1735" s="255"/>
      <c r="E1735" s="276">
        <v>65000</v>
      </c>
      <c r="F1735" s="471" t="s">
        <v>7073</v>
      </c>
      <c r="G1735" s="476" t="s">
        <v>6905</v>
      </c>
      <c r="H1735" s="478"/>
      <c r="I1735" s="478"/>
      <c r="J1735" s="471"/>
    </row>
    <row r="1736" spans="1:10" ht="25.15" customHeight="1" x14ac:dyDescent="0.2">
      <c r="A1736" s="471" t="s">
        <v>7074</v>
      </c>
      <c r="B1736" s="471" t="s">
        <v>6377</v>
      </c>
      <c r="C1736" s="472" t="s">
        <v>6903</v>
      </c>
      <c r="D1736" s="255"/>
      <c r="E1736" s="276">
        <v>62030</v>
      </c>
      <c r="F1736" s="471" t="s">
        <v>7075</v>
      </c>
      <c r="G1736" s="476" t="s">
        <v>6905</v>
      </c>
      <c r="H1736" s="478"/>
      <c r="I1736" s="478"/>
      <c r="J1736" s="471"/>
    </row>
    <row r="1737" spans="1:10" ht="25.15" customHeight="1" x14ac:dyDescent="0.2">
      <c r="A1737" s="471" t="s">
        <v>7076</v>
      </c>
      <c r="B1737" s="471" t="s">
        <v>6902</v>
      </c>
      <c r="C1737" s="472" t="s">
        <v>6903</v>
      </c>
      <c r="D1737" s="255"/>
      <c r="E1737" s="276">
        <v>18200</v>
      </c>
      <c r="F1737" s="471" t="s">
        <v>7018</v>
      </c>
      <c r="G1737" s="476" t="s">
        <v>6905</v>
      </c>
      <c r="H1737" s="478"/>
      <c r="I1737" s="478"/>
      <c r="J1737" s="471"/>
    </row>
    <row r="1738" spans="1:10" ht="25.15" customHeight="1" x14ac:dyDescent="0.2">
      <c r="A1738" s="471" t="s">
        <v>7077</v>
      </c>
      <c r="B1738" s="471" t="s">
        <v>6902</v>
      </c>
      <c r="C1738" s="472" t="s">
        <v>6903</v>
      </c>
      <c r="D1738" s="255"/>
      <c r="E1738" s="276">
        <v>27664</v>
      </c>
      <c r="F1738" s="471" t="s">
        <v>6945</v>
      </c>
      <c r="G1738" s="476" t="s">
        <v>6905</v>
      </c>
      <c r="H1738" s="478"/>
      <c r="I1738" s="478"/>
      <c r="J1738" s="471"/>
    </row>
    <row r="1739" spans="1:10" ht="25.15" customHeight="1" x14ac:dyDescent="0.2">
      <c r="A1739" s="471" t="s">
        <v>7078</v>
      </c>
      <c r="B1739" s="471" t="s">
        <v>6902</v>
      </c>
      <c r="C1739" s="472" t="s">
        <v>6903</v>
      </c>
      <c r="D1739" s="255"/>
      <c r="E1739" s="276">
        <v>28515</v>
      </c>
      <c r="F1739" s="471" t="s">
        <v>7079</v>
      </c>
      <c r="G1739" s="476" t="s">
        <v>6905</v>
      </c>
      <c r="H1739" s="478"/>
      <c r="I1739" s="478"/>
      <c r="J1739" s="471"/>
    </row>
    <row r="1740" spans="1:10" ht="25.15" customHeight="1" x14ac:dyDescent="0.2">
      <c r="A1740" s="471" t="s">
        <v>7080</v>
      </c>
      <c r="B1740" s="471" t="s">
        <v>6902</v>
      </c>
      <c r="C1740" s="472" t="s">
        <v>6903</v>
      </c>
      <c r="D1740" s="255"/>
      <c r="E1740" s="276">
        <v>35160</v>
      </c>
      <c r="F1740" s="471" t="s">
        <v>6904</v>
      </c>
      <c r="G1740" s="476" t="s">
        <v>6905</v>
      </c>
      <c r="H1740" s="478"/>
      <c r="I1740" s="478"/>
      <c r="J1740" s="471"/>
    </row>
    <row r="1741" spans="1:10" ht="25.15" customHeight="1" x14ac:dyDescent="0.2">
      <c r="A1741" s="471" t="s">
        <v>7081</v>
      </c>
      <c r="B1741" s="471" t="s">
        <v>6902</v>
      </c>
      <c r="C1741" s="472" t="s">
        <v>6903</v>
      </c>
      <c r="D1741" s="255"/>
      <c r="E1741" s="276">
        <v>34995</v>
      </c>
      <c r="F1741" s="471" t="s">
        <v>7079</v>
      </c>
      <c r="G1741" s="476" t="s">
        <v>6905</v>
      </c>
      <c r="H1741" s="478"/>
      <c r="I1741" s="478"/>
      <c r="J1741" s="471"/>
    </row>
    <row r="1742" spans="1:10" ht="25.15" customHeight="1" x14ac:dyDescent="0.2">
      <c r="A1742" s="471" t="s">
        <v>7082</v>
      </c>
      <c r="B1742" s="471" t="s">
        <v>6902</v>
      </c>
      <c r="C1742" s="472" t="s">
        <v>6903</v>
      </c>
      <c r="D1742" s="255"/>
      <c r="E1742" s="276">
        <v>18787</v>
      </c>
      <c r="F1742" s="471" t="s">
        <v>6909</v>
      </c>
      <c r="G1742" s="476" t="s">
        <v>6905</v>
      </c>
      <c r="H1742" s="478"/>
      <c r="I1742" s="478"/>
      <c r="J1742" s="471"/>
    </row>
    <row r="1743" spans="1:10" ht="25.15" customHeight="1" x14ac:dyDescent="0.2">
      <c r="A1743" s="471" t="s">
        <v>7083</v>
      </c>
      <c r="B1743" s="471" t="s">
        <v>6902</v>
      </c>
      <c r="C1743" s="472" t="s">
        <v>6903</v>
      </c>
      <c r="D1743" s="255"/>
      <c r="E1743" s="276">
        <v>21740</v>
      </c>
      <c r="F1743" s="471" t="s">
        <v>7056</v>
      </c>
      <c r="G1743" s="476" t="s">
        <v>6905</v>
      </c>
      <c r="H1743" s="478"/>
      <c r="I1743" s="478"/>
      <c r="J1743" s="471"/>
    </row>
    <row r="1744" spans="1:10" ht="25.15" customHeight="1" x14ac:dyDescent="0.2">
      <c r="A1744" s="471" t="s">
        <v>7084</v>
      </c>
      <c r="B1744" s="471" t="s">
        <v>6377</v>
      </c>
      <c r="C1744" s="472" t="s">
        <v>6903</v>
      </c>
      <c r="D1744" s="255"/>
      <c r="E1744" s="276">
        <v>91000</v>
      </c>
      <c r="F1744" s="471" t="s">
        <v>7085</v>
      </c>
      <c r="G1744" s="476" t="s">
        <v>6905</v>
      </c>
      <c r="H1744" s="478"/>
      <c r="I1744" s="478"/>
      <c r="J1744" s="471"/>
    </row>
    <row r="1745" spans="1:10" ht="25.15" customHeight="1" x14ac:dyDescent="0.2">
      <c r="A1745" s="471" t="s">
        <v>7086</v>
      </c>
      <c r="B1745" s="471" t="s">
        <v>6902</v>
      </c>
      <c r="C1745" s="472" t="s">
        <v>6903</v>
      </c>
      <c r="D1745" s="255"/>
      <c r="E1745" s="276">
        <v>18693</v>
      </c>
      <c r="F1745" s="471" t="s">
        <v>7087</v>
      </c>
      <c r="G1745" s="476" t="s">
        <v>6905</v>
      </c>
      <c r="H1745" s="478"/>
      <c r="I1745" s="478"/>
      <c r="J1745" s="471"/>
    </row>
    <row r="1746" spans="1:10" ht="25.15" customHeight="1" x14ac:dyDescent="0.2">
      <c r="A1746" s="471" t="s">
        <v>7088</v>
      </c>
      <c r="B1746" s="471" t="s">
        <v>6902</v>
      </c>
      <c r="C1746" s="472" t="s">
        <v>6903</v>
      </c>
      <c r="D1746" s="255"/>
      <c r="E1746" s="276">
        <v>24071</v>
      </c>
      <c r="F1746" s="471" t="s">
        <v>7089</v>
      </c>
      <c r="G1746" s="476" t="s">
        <v>6905</v>
      </c>
      <c r="H1746" s="478"/>
      <c r="I1746" s="478"/>
      <c r="J1746" s="471"/>
    </row>
    <row r="1747" spans="1:10" ht="25.15" customHeight="1" x14ac:dyDescent="0.2">
      <c r="A1747" s="471" t="s">
        <v>7090</v>
      </c>
      <c r="B1747" s="471" t="s">
        <v>6902</v>
      </c>
      <c r="C1747" s="472" t="s">
        <v>6903</v>
      </c>
      <c r="D1747" s="255"/>
      <c r="E1747" s="276">
        <v>25800</v>
      </c>
      <c r="F1747" s="471" t="s">
        <v>6909</v>
      </c>
      <c r="G1747" s="476" t="s">
        <v>6905</v>
      </c>
      <c r="H1747" s="478"/>
      <c r="I1747" s="478"/>
      <c r="J1747" s="471"/>
    </row>
    <row r="1748" spans="1:10" ht="25.15" customHeight="1" x14ac:dyDescent="0.2">
      <c r="A1748" s="471" t="s">
        <v>7091</v>
      </c>
      <c r="B1748" s="471" t="s">
        <v>6377</v>
      </c>
      <c r="C1748" s="472" t="s">
        <v>6903</v>
      </c>
      <c r="D1748" s="255"/>
      <c r="E1748" s="276">
        <v>124000</v>
      </c>
      <c r="F1748" s="471" t="s">
        <v>7092</v>
      </c>
      <c r="G1748" s="476" t="s">
        <v>6905</v>
      </c>
      <c r="H1748" s="478"/>
      <c r="I1748" s="478"/>
      <c r="J1748" s="471"/>
    </row>
    <row r="1749" spans="1:10" ht="25.15" customHeight="1" x14ac:dyDescent="0.2">
      <c r="A1749" s="471" t="s">
        <v>7093</v>
      </c>
      <c r="B1749" s="471" t="s">
        <v>6902</v>
      </c>
      <c r="C1749" s="472" t="s">
        <v>6903</v>
      </c>
      <c r="D1749" s="255"/>
      <c r="E1749" s="276">
        <v>31633</v>
      </c>
      <c r="F1749" s="471" t="s">
        <v>7094</v>
      </c>
      <c r="G1749" s="476" t="s">
        <v>6905</v>
      </c>
      <c r="H1749" s="478"/>
      <c r="I1749" s="478"/>
      <c r="J1749" s="471"/>
    </row>
    <row r="1750" spans="1:10" ht="25.15" customHeight="1" x14ac:dyDescent="0.2">
      <c r="A1750" s="471" t="s">
        <v>7095</v>
      </c>
      <c r="B1750" s="471" t="s">
        <v>6902</v>
      </c>
      <c r="C1750" s="472" t="s">
        <v>6903</v>
      </c>
      <c r="D1750" s="255"/>
      <c r="E1750" s="276">
        <v>22912.5</v>
      </c>
      <c r="F1750" s="471" t="s">
        <v>7096</v>
      </c>
      <c r="G1750" s="476" t="s">
        <v>6905</v>
      </c>
      <c r="H1750" s="478"/>
      <c r="I1750" s="478"/>
      <c r="J1750" s="471"/>
    </row>
    <row r="1751" spans="1:10" ht="25.15" customHeight="1" x14ac:dyDescent="0.2">
      <c r="A1751" s="471" t="s">
        <v>7097</v>
      </c>
      <c r="B1751" s="471" t="s">
        <v>6902</v>
      </c>
      <c r="C1751" s="472" t="s">
        <v>6903</v>
      </c>
      <c r="D1751" s="255"/>
      <c r="E1751" s="276">
        <v>23500</v>
      </c>
      <c r="F1751" s="471" t="s">
        <v>7079</v>
      </c>
      <c r="G1751" s="476" t="s">
        <v>6905</v>
      </c>
      <c r="H1751" s="478"/>
      <c r="I1751" s="478"/>
      <c r="J1751" s="471"/>
    </row>
    <row r="1752" spans="1:10" ht="25.15" customHeight="1" x14ac:dyDescent="0.2">
      <c r="A1752" s="471" t="s">
        <v>7098</v>
      </c>
      <c r="B1752" s="471" t="s">
        <v>6377</v>
      </c>
      <c r="C1752" s="472" t="s">
        <v>6903</v>
      </c>
      <c r="D1752" s="255"/>
      <c r="E1752" s="276">
        <v>44167.5</v>
      </c>
      <c r="F1752" s="471" t="s">
        <v>6912</v>
      </c>
      <c r="G1752" s="476" t="s">
        <v>6905</v>
      </c>
      <c r="H1752" s="478"/>
      <c r="I1752" s="478"/>
      <c r="J1752" s="471"/>
    </row>
    <row r="1753" spans="1:10" ht="25.15" customHeight="1" x14ac:dyDescent="0.2">
      <c r="A1753" s="471" t="s">
        <v>7099</v>
      </c>
      <c r="B1753" s="471" t="s">
        <v>6902</v>
      </c>
      <c r="C1753" s="472" t="s">
        <v>6903</v>
      </c>
      <c r="D1753" s="255"/>
      <c r="E1753" s="276">
        <v>27450</v>
      </c>
      <c r="F1753" s="471" t="s">
        <v>7100</v>
      </c>
      <c r="G1753" s="476" t="s">
        <v>6905</v>
      </c>
      <c r="H1753" s="478"/>
      <c r="I1753" s="478"/>
      <c r="J1753" s="471"/>
    </row>
    <row r="1754" spans="1:10" ht="25.15" customHeight="1" x14ac:dyDescent="0.2">
      <c r="A1754" s="471" t="s">
        <v>7101</v>
      </c>
      <c r="B1754" s="471" t="s">
        <v>6902</v>
      </c>
      <c r="C1754" s="472" t="s">
        <v>6903</v>
      </c>
      <c r="D1754" s="255"/>
      <c r="E1754" s="276">
        <v>24505</v>
      </c>
      <c r="F1754" s="471" t="s">
        <v>7096</v>
      </c>
      <c r="G1754" s="476" t="s">
        <v>6905</v>
      </c>
      <c r="H1754" s="478"/>
      <c r="I1754" s="478"/>
      <c r="J1754" s="471"/>
    </row>
    <row r="1755" spans="1:10" ht="25.15" customHeight="1" x14ac:dyDescent="0.2">
      <c r="A1755" s="471" t="s">
        <v>7102</v>
      </c>
      <c r="B1755" s="471" t="s">
        <v>6902</v>
      </c>
      <c r="C1755" s="472" t="s">
        <v>6903</v>
      </c>
      <c r="D1755" s="255"/>
      <c r="E1755" s="276">
        <v>23120</v>
      </c>
      <c r="F1755" s="471" t="s">
        <v>7103</v>
      </c>
      <c r="G1755" s="476" t="s">
        <v>6905</v>
      </c>
      <c r="H1755" s="478"/>
      <c r="I1755" s="478"/>
      <c r="J1755" s="471"/>
    </row>
    <row r="1756" spans="1:10" ht="25.15" customHeight="1" x14ac:dyDescent="0.2">
      <c r="A1756" s="471" t="s">
        <v>7104</v>
      </c>
      <c r="B1756" s="471" t="s">
        <v>6902</v>
      </c>
      <c r="C1756" s="472" t="s">
        <v>6903</v>
      </c>
      <c r="D1756" s="255"/>
      <c r="E1756" s="276">
        <v>35100</v>
      </c>
      <c r="F1756" s="471" t="s">
        <v>7103</v>
      </c>
      <c r="G1756" s="476" t="s">
        <v>6905</v>
      </c>
      <c r="H1756" s="478"/>
      <c r="I1756" s="478"/>
      <c r="J1756" s="471"/>
    </row>
    <row r="1757" spans="1:10" ht="25.15" customHeight="1" x14ac:dyDescent="0.2">
      <c r="A1757" s="471" t="s">
        <v>7105</v>
      </c>
      <c r="B1757" s="471" t="s">
        <v>6902</v>
      </c>
      <c r="C1757" s="472" t="s">
        <v>6903</v>
      </c>
      <c r="D1757" s="255"/>
      <c r="E1757" s="276">
        <v>32856.5</v>
      </c>
      <c r="F1757" s="471" t="s">
        <v>7106</v>
      </c>
      <c r="G1757" s="476" t="s">
        <v>6905</v>
      </c>
      <c r="H1757" s="478"/>
      <c r="I1757" s="478"/>
      <c r="J1757" s="471"/>
    </row>
    <row r="1758" spans="1:10" ht="25.15" customHeight="1" x14ac:dyDescent="0.2">
      <c r="A1758" s="471" t="s">
        <v>7107</v>
      </c>
      <c r="B1758" s="471" t="s">
        <v>6902</v>
      </c>
      <c r="C1758" s="472" t="s">
        <v>6903</v>
      </c>
      <c r="D1758" s="255"/>
      <c r="E1758" s="276">
        <v>33000</v>
      </c>
      <c r="F1758" s="471" t="s">
        <v>7108</v>
      </c>
      <c r="G1758" s="476" t="s">
        <v>6905</v>
      </c>
      <c r="H1758" s="478"/>
      <c r="I1758" s="478"/>
      <c r="J1758" s="471"/>
    </row>
    <row r="1759" spans="1:10" ht="25.15" customHeight="1" x14ac:dyDescent="0.2">
      <c r="A1759" s="471" t="s">
        <v>7109</v>
      </c>
      <c r="B1759" s="471" t="s">
        <v>6377</v>
      </c>
      <c r="C1759" s="472" t="s">
        <v>6903</v>
      </c>
      <c r="D1759" s="255"/>
      <c r="E1759" s="276">
        <v>100499</v>
      </c>
      <c r="F1759" s="471" t="s">
        <v>6912</v>
      </c>
      <c r="G1759" s="476" t="s">
        <v>6905</v>
      </c>
      <c r="H1759" s="478"/>
      <c r="I1759" s="478"/>
      <c r="J1759" s="471"/>
    </row>
    <row r="1760" spans="1:10" ht="25.15" customHeight="1" x14ac:dyDescent="0.2">
      <c r="A1760" s="471" t="s">
        <v>7110</v>
      </c>
      <c r="B1760" s="471" t="s">
        <v>6377</v>
      </c>
      <c r="C1760" s="472" t="s">
        <v>6903</v>
      </c>
      <c r="D1760" s="255"/>
      <c r="E1760" s="276">
        <v>57298</v>
      </c>
      <c r="F1760" s="471" t="s">
        <v>6912</v>
      </c>
      <c r="G1760" s="476" t="s">
        <v>6905</v>
      </c>
      <c r="H1760" s="478"/>
      <c r="I1760" s="478"/>
      <c r="J1760" s="471"/>
    </row>
    <row r="1761" spans="1:10" ht="25.15" customHeight="1" x14ac:dyDescent="0.2">
      <c r="A1761" s="471" t="s">
        <v>7111</v>
      </c>
      <c r="B1761" s="471" t="s">
        <v>6902</v>
      </c>
      <c r="C1761" s="472" t="s">
        <v>6903</v>
      </c>
      <c r="D1761" s="255"/>
      <c r="E1761" s="276">
        <v>18772.98</v>
      </c>
      <c r="F1761" s="471" t="s">
        <v>7112</v>
      </c>
      <c r="G1761" s="476" t="s">
        <v>6905</v>
      </c>
      <c r="H1761" s="478"/>
      <c r="I1761" s="478"/>
      <c r="J1761" s="471"/>
    </row>
    <row r="1762" spans="1:10" ht="25.15" customHeight="1" x14ac:dyDescent="0.2">
      <c r="A1762" s="471" t="s">
        <v>7113</v>
      </c>
      <c r="B1762" s="471" t="s">
        <v>6902</v>
      </c>
      <c r="C1762" s="472" t="s">
        <v>6903</v>
      </c>
      <c r="D1762" s="255"/>
      <c r="E1762" s="276">
        <v>34644.800000000003</v>
      </c>
      <c r="F1762" s="471" t="s">
        <v>7114</v>
      </c>
      <c r="G1762" s="476" t="s">
        <v>6905</v>
      </c>
      <c r="H1762" s="478"/>
      <c r="I1762" s="478"/>
      <c r="J1762" s="471"/>
    </row>
    <row r="1763" spans="1:10" ht="25.15" customHeight="1" x14ac:dyDescent="0.2">
      <c r="A1763" s="471" t="s">
        <v>7115</v>
      </c>
      <c r="B1763" s="471" t="s">
        <v>6902</v>
      </c>
      <c r="C1763" s="472" t="s">
        <v>6903</v>
      </c>
      <c r="D1763" s="255"/>
      <c r="E1763" s="276">
        <v>31200</v>
      </c>
      <c r="F1763" s="471" t="s">
        <v>7116</v>
      </c>
      <c r="G1763" s="476" t="s">
        <v>6905</v>
      </c>
      <c r="H1763" s="478"/>
      <c r="I1763" s="478"/>
      <c r="J1763" s="471"/>
    </row>
    <row r="1764" spans="1:10" ht="25.15" customHeight="1" x14ac:dyDescent="0.2">
      <c r="A1764" s="471" t="s">
        <v>7117</v>
      </c>
      <c r="B1764" s="471" t="s">
        <v>6902</v>
      </c>
      <c r="C1764" s="472" t="s">
        <v>6903</v>
      </c>
      <c r="D1764" s="255"/>
      <c r="E1764" s="276">
        <v>24000</v>
      </c>
      <c r="F1764" s="471" t="s">
        <v>7116</v>
      </c>
      <c r="G1764" s="476" t="s">
        <v>6905</v>
      </c>
      <c r="H1764" s="478"/>
      <c r="I1764" s="478"/>
      <c r="J1764" s="471"/>
    </row>
    <row r="1765" spans="1:10" ht="25.15" customHeight="1" x14ac:dyDescent="0.2">
      <c r="A1765" s="471" t="s">
        <v>7118</v>
      </c>
      <c r="B1765" s="471" t="s">
        <v>6902</v>
      </c>
      <c r="C1765" s="472" t="s">
        <v>6903</v>
      </c>
      <c r="D1765" s="255"/>
      <c r="E1765" s="276">
        <v>19181</v>
      </c>
      <c r="F1765" s="471" t="s">
        <v>7087</v>
      </c>
      <c r="G1765" s="476" t="s">
        <v>6905</v>
      </c>
      <c r="H1765" s="478"/>
      <c r="I1765" s="478"/>
      <c r="J1765" s="471"/>
    </row>
    <row r="1766" spans="1:10" ht="25.15" customHeight="1" x14ac:dyDescent="0.2">
      <c r="A1766" s="471" t="s">
        <v>7119</v>
      </c>
      <c r="B1766" s="471" t="s">
        <v>6377</v>
      </c>
      <c r="C1766" s="472" t="s">
        <v>6903</v>
      </c>
      <c r="D1766" s="255"/>
      <c r="E1766" s="276">
        <v>50282.16</v>
      </c>
      <c r="F1766" s="471" t="s">
        <v>7120</v>
      </c>
      <c r="G1766" s="476" t="s">
        <v>6905</v>
      </c>
      <c r="H1766" s="478"/>
      <c r="I1766" s="478"/>
      <c r="J1766" s="471"/>
    </row>
    <row r="1767" spans="1:10" ht="25.15" customHeight="1" x14ac:dyDescent="0.2">
      <c r="A1767" s="471" t="s">
        <v>7119</v>
      </c>
      <c r="B1767" s="471" t="s">
        <v>6377</v>
      </c>
      <c r="C1767" s="472" t="s">
        <v>6903</v>
      </c>
      <c r="D1767" s="255"/>
      <c r="E1767" s="276">
        <v>40953.08</v>
      </c>
      <c r="F1767" s="471" t="s">
        <v>7120</v>
      </c>
      <c r="G1767" s="476" t="s">
        <v>6905</v>
      </c>
      <c r="H1767" s="478"/>
      <c r="I1767" s="478"/>
      <c r="J1767" s="471"/>
    </row>
    <row r="1768" spans="1:10" ht="25.15" customHeight="1" x14ac:dyDescent="0.2">
      <c r="A1768" s="471" t="s">
        <v>7121</v>
      </c>
      <c r="B1768" s="471" t="s">
        <v>6902</v>
      </c>
      <c r="C1768" s="472" t="s">
        <v>6903</v>
      </c>
      <c r="D1768" s="255"/>
      <c r="E1768" s="276">
        <v>34017.5</v>
      </c>
      <c r="F1768" s="471" t="s">
        <v>7030</v>
      </c>
      <c r="G1768" s="476" t="s">
        <v>6905</v>
      </c>
      <c r="H1768" s="478"/>
      <c r="I1768" s="478"/>
      <c r="J1768" s="471"/>
    </row>
    <row r="1769" spans="1:10" ht="25.15" customHeight="1" x14ac:dyDescent="0.2">
      <c r="A1769" s="471" t="s">
        <v>7122</v>
      </c>
      <c r="B1769" s="471" t="s">
        <v>6902</v>
      </c>
      <c r="C1769" s="472" t="s">
        <v>6903</v>
      </c>
      <c r="D1769" s="255"/>
      <c r="E1769" s="276">
        <v>33030</v>
      </c>
      <c r="F1769" s="471" t="s">
        <v>7123</v>
      </c>
      <c r="G1769" s="476" t="s">
        <v>6905</v>
      </c>
      <c r="H1769" s="478"/>
      <c r="I1769" s="478"/>
      <c r="J1769" s="471"/>
    </row>
    <row r="1770" spans="1:10" ht="25.15" customHeight="1" x14ac:dyDescent="0.2">
      <c r="A1770" s="471" t="s">
        <v>7124</v>
      </c>
      <c r="B1770" s="471" t="s">
        <v>6377</v>
      </c>
      <c r="C1770" s="472" t="s">
        <v>6903</v>
      </c>
      <c r="D1770" s="255"/>
      <c r="E1770" s="276">
        <v>64900</v>
      </c>
      <c r="F1770" s="471" t="s">
        <v>7125</v>
      </c>
      <c r="G1770" s="476" t="s">
        <v>6905</v>
      </c>
      <c r="H1770" s="478"/>
      <c r="I1770" s="478"/>
      <c r="J1770" s="471"/>
    </row>
    <row r="1771" spans="1:10" ht="25.15" customHeight="1" x14ac:dyDescent="0.2">
      <c r="A1771" s="471" t="s">
        <v>7126</v>
      </c>
      <c r="B1771" s="471" t="s">
        <v>6902</v>
      </c>
      <c r="C1771" s="472" t="s">
        <v>6903</v>
      </c>
      <c r="D1771" s="255"/>
      <c r="E1771" s="276">
        <v>20059.41</v>
      </c>
      <c r="F1771" s="471" t="s">
        <v>7127</v>
      </c>
      <c r="G1771" s="476" t="s">
        <v>6905</v>
      </c>
      <c r="H1771" s="478"/>
      <c r="I1771" s="478"/>
      <c r="J1771" s="471"/>
    </row>
    <row r="1772" spans="1:10" ht="25.15" customHeight="1" x14ac:dyDescent="0.2">
      <c r="A1772" s="471" t="s">
        <v>7128</v>
      </c>
      <c r="B1772" s="471" t="s">
        <v>6377</v>
      </c>
      <c r="C1772" s="472" t="s">
        <v>6903</v>
      </c>
      <c r="D1772" s="255"/>
      <c r="E1772" s="276">
        <v>45900</v>
      </c>
      <c r="F1772" s="471" t="s">
        <v>7129</v>
      </c>
      <c r="G1772" s="476" t="s">
        <v>6905</v>
      </c>
      <c r="H1772" s="478"/>
      <c r="I1772" s="478"/>
      <c r="J1772" s="471"/>
    </row>
    <row r="1773" spans="1:10" ht="25.15" customHeight="1" x14ac:dyDescent="0.2">
      <c r="A1773" s="471" t="s">
        <v>7130</v>
      </c>
      <c r="B1773" s="471" t="s">
        <v>6902</v>
      </c>
      <c r="C1773" s="472" t="s">
        <v>6903</v>
      </c>
      <c r="D1773" s="255"/>
      <c r="E1773" s="276">
        <v>19583</v>
      </c>
      <c r="F1773" s="471" t="s">
        <v>7131</v>
      </c>
      <c r="G1773" s="476" t="s">
        <v>6905</v>
      </c>
      <c r="H1773" s="478"/>
      <c r="I1773" s="478"/>
      <c r="J1773" s="471"/>
    </row>
    <row r="1774" spans="1:10" ht="25.15" customHeight="1" x14ac:dyDescent="0.2">
      <c r="A1774" s="471" t="s">
        <v>7132</v>
      </c>
      <c r="B1774" s="471" t="s">
        <v>6902</v>
      </c>
      <c r="C1774" s="472" t="s">
        <v>6903</v>
      </c>
      <c r="D1774" s="255"/>
      <c r="E1774" s="276">
        <v>18703.2</v>
      </c>
      <c r="F1774" s="471" t="s">
        <v>7133</v>
      </c>
      <c r="G1774" s="476" t="s">
        <v>6905</v>
      </c>
      <c r="H1774" s="478"/>
      <c r="I1774" s="478"/>
      <c r="J1774" s="471"/>
    </row>
    <row r="1775" spans="1:10" ht="25.15" customHeight="1" x14ac:dyDescent="0.2">
      <c r="A1775" s="471" t="s">
        <v>7134</v>
      </c>
      <c r="B1775" s="471" t="s">
        <v>6377</v>
      </c>
      <c r="C1775" s="472" t="s">
        <v>6903</v>
      </c>
      <c r="D1775" s="255"/>
      <c r="E1775" s="276">
        <v>320450</v>
      </c>
      <c r="F1775" s="471" t="s">
        <v>7067</v>
      </c>
      <c r="G1775" s="476" t="s">
        <v>6905</v>
      </c>
      <c r="H1775" s="478"/>
      <c r="I1775" s="478"/>
      <c r="J1775" s="471"/>
    </row>
    <row r="1776" spans="1:10" ht="25.15" customHeight="1" x14ac:dyDescent="0.2">
      <c r="A1776" s="471" t="s">
        <v>7135</v>
      </c>
      <c r="B1776" s="471" t="s">
        <v>6377</v>
      </c>
      <c r="C1776" s="472" t="s">
        <v>6903</v>
      </c>
      <c r="D1776" s="255"/>
      <c r="E1776" s="276">
        <v>322100</v>
      </c>
      <c r="F1776" s="471" t="s">
        <v>7136</v>
      </c>
      <c r="G1776" s="476" t="s">
        <v>6905</v>
      </c>
      <c r="H1776" s="478"/>
      <c r="I1776" s="478"/>
      <c r="J1776" s="471"/>
    </row>
    <row r="1777" spans="1:10" ht="25.15" customHeight="1" x14ac:dyDescent="0.2">
      <c r="A1777" s="471" t="s">
        <v>7137</v>
      </c>
      <c r="B1777" s="471" t="s">
        <v>6902</v>
      </c>
      <c r="C1777" s="472" t="s">
        <v>6903</v>
      </c>
      <c r="D1777" s="255"/>
      <c r="E1777" s="276">
        <v>33000</v>
      </c>
      <c r="F1777" s="471" t="s">
        <v>7138</v>
      </c>
      <c r="G1777" s="476" t="s">
        <v>6905</v>
      </c>
      <c r="H1777" s="478"/>
      <c r="I1777" s="478"/>
      <c r="J1777" s="471"/>
    </row>
    <row r="1778" spans="1:10" ht="25.15" customHeight="1" x14ac:dyDescent="0.2">
      <c r="A1778" s="471" t="s">
        <v>7139</v>
      </c>
      <c r="B1778" s="471" t="s">
        <v>6902</v>
      </c>
      <c r="C1778" s="472" t="s">
        <v>6903</v>
      </c>
      <c r="D1778" s="255"/>
      <c r="E1778" s="276">
        <v>33020</v>
      </c>
      <c r="F1778" s="471" t="s">
        <v>7018</v>
      </c>
      <c r="G1778" s="476" t="s">
        <v>6905</v>
      </c>
      <c r="H1778" s="478"/>
      <c r="I1778" s="478"/>
      <c r="J1778" s="471"/>
    </row>
    <row r="1779" spans="1:10" ht="25.15" customHeight="1" x14ac:dyDescent="0.2">
      <c r="A1779" s="471" t="s">
        <v>7077</v>
      </c>
      <c r="B1779" s="471" t="s">
        <v>6902</v>
      </c>
      <c r="C1779" s="472" t="s">
        <v>6903</v>
      </c>
      <c r="D1779" s="255"/>
      <c r="E1779" s="276">
        <v>32940</v>
      </c>
      <c r="F1779" s="471" t="s">
        <v>7058</v>
      </c>
      <c r="G1779" s="476" t="s">
        <v>6905</v>
      </c>
      <c r="H1779" s="478"/>
      <c r="I1779" s="478"/>
      <c r="J1779" s="471"/>
    </row>
    <row r="1780" spans="1:10" ht="25.15" customHeight="1" x14ac:dyDescent="0.2">
      <c r="A1780" s="471" t="s">
        <v>7140</v>
      </c>
      <c r="B1780" s="471" t="s">
        <v>6902</v>
      </c>
      <c r="C1780" s="472" t="s">
        <v>6903</v>
      </c>
      <c r="D1780" s="255"/>
      <c r="E1780" s="276">
        <v>19404</v>
      </c>
      <c r="F1780" s="471" t="s">
        <v>7108</v>
      </c>
      <c r="G1780" s="476" t="s">
        <v>6905</v>
      </c>
      <c r="H1780" s="478"/>
      <c r="I1780" s="478"/>
      <c r="J1780" s="471"/>
    </row>
    <row r="1781" spans="1:10" ht="25.15" customHeight="1" x14ac:dyDescent="0.2">
      <c r="A1781" s="471" t="s">
        <v>7141</v>
      </c>
      <c r="B1781" s="471" t="s">
        <v>6902</v>
      </c>
      <c r="C1781" s="472" t="s">
        <v>6903</v>
      </c>
      <c r="D1781" s="255"/>
      <c r="E1781" s="276">
        <v>25480</v>
      </c>
      <c r="F1781" s="471" t="s">
        <v>6928</v>
      </c>
      <c r="G1781" s="476" t="s">
        <v>6905</v>
      </c>
      <c r="H1781" s="478"/>
      <c r="I1781" s="478"/>
      <c r="J1781" s="471"/>
    </row>
    <row r="1782" spans="1:10" ht="25.15" customHeight="1" x14ac:dyDescent="0.2">
      <c r="A1782" s="471" t="s">
        <v>7142</v>
      </c>
      <c r="B1782" s="471" t="s">
        <v>6377</v>
      </c>
      <c r="C1782" s="472" t="s">
        <v>6903</v>
      </c>
      <c r="D1782" s="255"/>
      <c r="E1782" s="276">
        <v>477038.08000000002</v>
      </c>
      <c r="F1782" s="471" t="s">
        <v>7143</v>
      </c>
      <c r="G1782" s="476" t="s">
        <v>6905</v>
      </c>
      <c r="H1782" s="478"/>
      <c r="I1782" s="478"/>
      <c r="J1782" s="471"/>
    </row>
    <row r="1783" spans="1:10" ht="25.15" customHeight="1" x14ac:dyDescent="0.2">
      <c r="A1783" s="471" t="s">
        <v>7144</v>
      </c>
      <c r="B1783" s="471" t="s">
        <v>6377</v>
      </c>
      <c r="C1783" s="472" t="s">
        <v>6903</v>
      </c>
      <c r="D1783" s="255"/>
      <c r="E1783" s="276">
        <v>68680</v>
      </c>
      <c r="F1783" s="471" t="s">
        <v>7145</v>
      </c>
      <c r="G1783" s="476" t="s">
        <v>6905</v>
      </c>
      <c r="H1783" s="478"/>
      <c r="I1783" s="478"/>
      <c r="J1783" s="471"/>
    </row>
    <row r="1784" spans="1:10" ht="25.15" customHeight="1" x14ac:dyDescent="0.2">
      <c r="A1784" s="471" t="s">
        <v>7146</v>
      </c>
      <c r="B1784" s="471" t="s">
        <v>6377</v>
      </c>
      <c r="C1784" s="472" t="s">
        <v>6903</v>
      </c>
      <c r="D1784" s="255"/>
      <c r="E1784" s="276">
        <v>152730</v>
      </c>
      <c r="F1784" s="471" t="s">
        <v>7147</v>
      </c>
      <c r="G1784" s="476" t="s">
        <v>6905</v>
      </c>
      <c r="H1784" s="478"/>
      <c r="I1784" s="478"/>
      <c r="J1784" s="471"/>
    </row>
    <row r="1785" spans="1:10" ht="25.15" customHeight="1" x14ac:dyDescent="0.2">
      <c r="A1785" s="471" t="s">
        <v>7148</v>
      </c>
      <c r="B1785" s="471" t="s">
        <v>6902</v>
      </c>
      <c r="C1785" s="472" t="s">
        <v>6903</v>
      </c>
      <c r="D1785" s="255"/>
      <c r="E1785" s="276">
        <v>31850</v>
      </c>
      <c r="F1785" s="471" t="s">
        <v>6909</v>
      </c>
      <c r="G1785" s="476" t="s">
        <v>6905</v>
      </c>
      <c r="H1785" s="478"/>
      <c r="I1785" s="478"/>
      <c r="J1785" s="471"/>
    </row>
    <row r="1786" spans="1:10" ht="25.15" customHeight="1" x14ac:dyDescent="0.2">
      <c r="A1786" s="471" t="s">
        <v>7149</v>
      </c>
      <c r="B1786" s="471" t="s">
        <v>6377</v>
      </c>
      <c r="C1786" s="472" t="s">
        <v>6903</v>
      </c>
      <c r="D1786" s="255"/>
      <c r="E1786" s="276">
        <v>192000</v>
      </c>
      <c r="F1786" s="471" t="s">
        <v>7123</v>
      </c>
      <c r="G1786" s="476" t="s">
        <v>6905</v>
      </c>
      <c r="H1786" s="478"/>
      <c r="I1786" s="478"/>
      <c r="J1786" s="471"/>
    </row>
    <row r="1787" spans="1:10" ht="25.15" customHeight="1" x14ac:dyDescent="0.2">
      <c r="A1787" s="471" t="s">
        <v>7150</v>
      </c>
      <c r="B1787" s="471" t="s">
        <v>6377</v>
      </c>
      <c r="C1787" s="472" t="s">
        <v>6903</v>
      </c>
      <c r="D1787" s="255"/>
      <c r="E1787" s="276">
        <v>163279.97</v>
      </c>
      <c r="F1787" s="471" t="s">
        <v>7151</v>
      </c>
      <c r="G1787" s="476" t="s">
        <v>6905</v>
      </c>
      <c r="H1787" s="478"/>
      <c r="I1787" s="478"/>
      <c r="J1787" s="471"/>
    </row>
    <row r="1788" spans="1:10" ht="25.15" customHeight="1" x14ac:dyDescent="0.2">
      <c r="A1788" s="471" t="s">
        <v>7152</v>
      </c>
      <c r="B1788" s="471" t="s">
        <v>6377</v>
      </c>
      <c r="C1788" s="472" t="s">
        <v>6903</v>
      </c>
      <c r="D1788" s="255"/>
      <c r="E1788" s="276">
        <v>49770</v>
      </c>
      <c r="F1788" s="471" t="s">
        <v>7153</v>
      </c>
      <c r="G1788" s="476" t="s">
        <v>6905</v>
      </c>
      <c r="H1788" s="478"/>
      <c r="I1788" s="478"/>
      <c r="J1788" s="471"/>
    </row>
    <row r="1789" spans="1:10" ht="25.15" customHeight="1" x14ac:dyDescent="0.2">
      <c r="A1789" s="471" t="s">
        <v>7154</v>
      </c>
      <c r="B1789" s="471" t="s">
        <v>6902</v>
      </c>
      <c r="C1789" s="472" t="s">
        <v>6903</v>
      </c>
      <c r="D1789" s="255"/>
      <c r="E1789" s="276">
        <v>35100</v>
      </c>
      <c r="F1789" s="471" t="s">
        <v>6909</v>
      </c>
      <c r="G1789" s="476" t="s">
        <v>6905</v>
      </c>
      <c r="H1789" s="478"/>
      <c r="I1789" s="478"/>
      <c r="J1789" s="471"/>
    </row>
    <row r="1790" spans="1:10" ht="25.15" customHeight="1" x14ac:dyDescent="0.2">
      <c r="A1790" s="471" t="s">
        <v>7155</v>
      </c>
      <c r="B1790" s="471" t="s">
        <v>6902</v>
      </c>
      <c r="C1790" s="472" t="s">
        <v>6903</v>
      </c>
      <c r="D1790" s="255"/>
      <c r="E1790" s="276">
        <v>24500</v>
      </c>
      <c r="F1790" s="471" t="s">
        <v>7156</v>
      </c>
      <c r="G1790" s="476" t="s">
        <v>6905</v>
      </c>
      <c r="H1790" s="478"/>
      <c r="I1790" s="478"/>
      <c r="J1790" s="471"/>
    </row>
    <row r="1791" spans="1:10" ht="25.15" customHeight="1" x14ac:dyDescent="0.2">
      <c r="A1791" s="471" t="s">
        <v>7157</v>
      </c>
      <c r="B1791" s="471" t="s">
        <v>6902</v>
      </c>
      <c r="C1791" s="472" t="s">
        <v>6903</v>
      </c>
      <c r="D1791" s="255"/>
      <c r="E1791" s="276">
        <v>19778</v>
      </c>
      <c r="F1791" s="471" t="s">
        <v>6909</v>
      </c>
      <c r="G1791" s="476" t="s">
        <v>6905</v>
      </c>
      <c r="H1791" s="478"/>
      <c r="I1791" s="478"/>
      <c r="J1791" s="471"/>
    </row>
    <row r="1792" spans="1:10" ht="25.15" customHeight="1" x14ac:dyDescent="0.2">
      <c r="A1792" s="471" t="s">
        <v>7158</v>
      </c>
      <c r="B1792" s="471" t="s">
        <v>6377</v>
      </c>
      <c r="C1792" s="472" t="s">
        <v>6903</v>
      </c>
      <c r="D1792" s="255"/>
      <c r="E1792" s="276">
        <v>55030</v>
      </c>
      <c r="F1792" s="471" t="s">
        <v>7159</v>
      </c>
      <c r="G1792" s="476" t="s">
        <v>6905</v>
      </c>
      <c r="H1792" s="478"/>
      <c r="I1792" s="478"/>
      <c r="J1792" s="471"/>
    </row>
    <row r="1793" spans="1:10" ht="25.15" customHeight="1" x14ac:dyDescent="0.2">
      <c r="A1793" s="471" t="s">
        <v>7160</v>
      </c>
      <c r="B1793" s="471" t="s">
        <v>6902</v>
      </c>
      <c r="C1793" s="472" t="s">
        <v>6903</v>
      </c>
      <c r="D1793" s="255"/>
      <c r="E1793" s="276">
        <v>35034</v>
      </c>
      <c r="F1793" s="471" t="s">
        <v>7043</v>
      </c>
      <c r="G1793" s="476" t="s">
        <v>6905</v>
      </c>
      <c r="H1793" s="478"/>
      <c r="I1793" s="478"/>
      <c r="J1793" s="471"/>
    </row>
    <row r="1794" spans="1:10" ht="25.15" customHeight="1" x14ac:dyDescent="0.2">
      <c r="A1794" s="471" t="s">
        <v>7161</v>
      </c>
      <c r="B1794" s="471" t="s">
        <v>6902</v>
      </c>
      <c r="C1794" s="472" t="s">
        <v>6903</v>
      </c>
      <c r="D1794" s="255"/>
      <c r="E1794" s="276">
        <v>24130</v>
      </c>
      <c r="F1794" s="471" t="s">
        <v>7162</v>
      </c>
      <c r="G1794" s="476" t="s">
        <v>6905</v>
      </c>
      <c r="H1794" s="478"/>
      <c r="I1794" s="478"/>
      <c r="J1794" s="471"/>
    </row>
    <row r="1795" spans="1:10" ht="25.15" customHeight="1" x14ac:dyDescent="0.2">
      <c r="A1795" s="471" t="s">
        <v>7163</v>
      </c>
      <c r="B1795" s="471" t="s">
        <v>6902</v>
      </c>
      <c r="C1795" s="472" t="s">
        <v>6903</v>
      </c>
      <c r="D1795" s="255"/>
      <c r="E1795" s="276">
        <v>19104</v>
      </c>
      <c r="F1795" s="471" t="s">
        <v>7058</v>
      </c>
      <c r="G1795" s="476" t="s">
        <v>6905</v>
      </c>
      <c r="H1795" s="478"/>
      <c r="I1795" s="478"/>
      <c r="J1795" s="471"/>
    </row>
    <row r="1796" spans="1:10" ht="25.15" customHeight="1" x14ac:dyDescent="0.2">
      <c r="A1796" s="471" t="s">
        <v>7164</v>
      </c>
      <c r="B1796" s="471" t="s">
        <v>6902</v>
      </c>
      <c r="C1796" s="472" t="s">
        <v>6903</v>
      </c>
      <c r="D1796" s="255"/>
      <c r="E1796" s="276">
        <v>32272</v>
      </c>
      <c r="F1796" s="471" t="s">
        <v>7165</v>
      </c>
      <c r="G1796" s="476" t="s">
        <v>6905</v>
      </c>
      <c r="H1796" s="478"/>
      <c r="I1796" s="478"/>
      <c r="J1796" s="471"/>
    </row>
    <row r="1797" spans="1:10" ht="25.15" customHeight="1" x14ac:dyDescent="0.2">
      <c r="A1797" s="471" t="s">
        <v>7166</v>
      </c>
      <c r="B1797" s="471" t="s">
        <v>6377</v>
      </c>
      <c r="C1797" s="472" t="s">
        <v>6903</v>
      </c>
      <c r="D1797" s="255"/>
      <c r="E1797" s="276">
        <v>99986.559999999998</v>
      </c>
      <c r="F1797" s="471" t="s">
        <v>7167</v>
      </c>
      <c r="G1797" s="476" t="s">
        <v>6905</v>
      </c>
      <c r="H1797" s="478"/>
      <c r="I1797" s="478"/>
      <c r="J1797" s="471"/>
    </row>
    <row r="1798" spans="1:10" ht="25.15" customHeight="1" x14ac:dyDescent="0.2">
      <c r="A1798" s="471" t="s">
        <v>7168</v>
      </c>
      <c r="B1798" s="471" t="s">
        <v>6902</v>
      </c>
      <c r="C1798" s="472" t="s">
        <v>6903</v>
      </c>
      <c r="D1798" s="255"/>
      <c r="E1798" s="276">
        <v>25478</v>
      </c>
      <c r="F1798" s="471" t="s">
        <v>7169</v>
      </c>
      <c r="G1798" s="476" t="s">
        <v>6905</v>
      </c>
      <c r="H1798" s="478"/>
      <c r="I1798" s="478"/>
      <c r="J1798" s="471"/>
    </row>
    <row r="1799" spans="1:10" ht="25.15" customHeight="1" x14ac:dyDescent="0.2">
      <c r="A1799" s="471" t="s">
        <v>7170</v>
      </c>
      <c r="B1799" s="471" t="s">
        <v>6902</v>
      </c>
      <c r="C1799" s="472" t="s">
        <v>6903</v>
      </c>
      <c r="D1799" s="255"/>
      <c r="E1799" s="276">
        <v>23038.91</v>
      </c>
      <c r="F1799" s="471" t="s">
        <v>6909</v>
      </c>
      <c r="G1799" s="476" t="s">
        <v>6905</v>
      </c>
      <c r="H1799" s="478"/>
      <c r="I1799" s="478"/>
      <c r="J1799" s="471"/>
    </row>
    <row r="1800" spans="1:10" ht="25.15" customHeight="1" x14ac:dyDescent="0.2">
      <c r="A1800" s="471" t="s">
        <v>7171</v>
      </c>
      <c r="B1800" s="471" t="s">
        <v>6902</v>
      </c>
      <c r="C1800" s="472" t="s">
        <v>6903</v>
      </c>
      <c r="D1800" s="255"/>
      <c r="E1800" s="276">
        <v>18190</v>
      </c>
      <c r="F1800" s="471" t="s">
        <v>7024</v>
      </c>
      <c r="G1800" s="476" t="s">
        <v>6905</v>
      </c>
      <c r="H1800" s="478"/>
      <c r="I1800" s="478"/>
      <c r="J1800" s="471"/>
    </row>
    <row r="1801" spans="1:10" ht="25.15" customHeight="1" x14ac:dyDescent="0.2">
      <c r="A1801" s="471" t="s">
        <v>7172</v>
      </c>
      <c r="B1801" s="471" t="s">
        <v>6902</v>
      </c>
      <c r="C1801" s="472" t="s">
        <v>6903</v>
      </c>
      <c r="D1801" s="255"/>
      <c r="E1801" s="276">
        <v>34320</v>
      </c>
      <c r="F1801" s="471" t="s">
        <v>7106</v>
      </c>
      <c r="G1801" s="476" t="s">
        <v>6905</v>
      </c>
      <c r="H1801" s="478"/>
      <c r="I1801" s="478"/>
      <c r="J1801" s="471"/>
    </row>
    <row r="1802" spans="1:10" ht="25.15" customHeight="1" x14ac:dyDescent="0.2">
      <c r="A1802" s="471" t="s">
        <v>7173</v>
      </c>
      <c r="B1802" s="471" t="s">
        <v>6902</v>
      </c>
      <c r="C1802" s="472" t="s">
        <v>6903</v>
      </c>
      <c r="D1802" s="255"/>
      <c r="E1802" s="276">
        <v>20975</v>
      </c>
      <c r="F1802" s="471" t="s">
        <v>7174</v>
      </c>
      <c r="G1802" s="476" t="s">
        <v>6905</v>
      </c>
      <c r="H1802" s="478"/>
      <c r="I1802" s="478"/>
      <c r="J1802" s="471"/>
    </row>
    <row r="1803" spans="1:10" ht="25.15" customHeight="1" x14ac:dyDescent="0.2">
      <c r="A1803" s="471" t="s">
        <v>7175</v>
      </c>
      <c r="B1803" s="471" t="s">
        <v>6902</v>
      </c>
      <c r="C1803" s="472" t="s">
        <v>6903</v>
      </c>
      <c r="D1803" s="255"/>
      <c r="E1803" s="276">
        <v>26956.95</v>
      </c>
      <c r="F1803" s="471" t="s">
        <v>7176</v>
      </c>
      <c r="G1803" s="476" t="s">
        <v>6905</v>
      </c>
      <c r="H1803" s="478"/>
      <c r="I1803" s="478"/>
      <c r="J1803" s="471"/>
    </row>
    <row r="1804" spans="1:10" ht="25.15" customHeight="1" x14ac:dyDescent="0.2">
      <c r="A1804" s="471" t="s">
        <v>7177</v>
      </c>
      <c r="B1804" s="471" t="s">
        <v>6902</v>
      </c>
      <c r="C1804" s="472" t="s">
        <v>6903</v>
      </c>
      <c r="D1804" s="255"/>
      <c r="E1804" s="276">
        <v>32405</v>
      </c>
      <c r="F1804" s="471" t="s">
        <v>7178</v>
      </c>
      <c r="G1804" s="476" t="s">
        <v>6905</v>
      </c>
      <c r="H1804" s="478"/>
      <c r="I1804" s="478"/>
      <c r="J1804" s="471"/>
    </row>
    <row r="1805" spans="1:10" ht="25.15" customHeight="1" x14ac:dyDescent="0.2">
      <c r="A1805" s="471" t="s">
        <v>7179</v>
      </c>
      <c r="B1805" s="471" t="s">
        <v>6902</v>
      </c>
      <c r="C1805" s="472" t="s">
        <v>6903</v>
      </c>
      <c r="D1805" s="255"/>
      <c r="E1805" s="276">
        <v>22500</v>
      </c>
      <c r="F1805" s="471" t="s">
        <v>6926</v>
      </c>
      <c r="G1805" s="476" t="s">
        <v>6905</v>
      </c>
      <c r="H1805" s="478"/>
      <c r="I1805" s="478"/>
      <c r="J1805" s="471"/>
    </row>
    <row r="1806" spans="1:10" ht="25.15" customHeight="1" x14ac:dyDescent="0.2">
      <c r="A1806" s="471" t="s">
        <v>7180</v>
      </c>
      <c r="B1806" s="471" t="s">
        <v>6902</v>
      </c>
      <c r="C1806" s="472" t="s">
        <v>6903</v>
      </c>
      <c r="D1806" s="255"/>
      <c r="E1806" s="276">
        <v>24726.5</v>
      </c>
      <c r="F1806" s="471" t="s">
        <v>7181</v>
      </c>
      <c r="G1806" s="476" t="s">
        <v>6905</v>
      </c>
      <c r="H1806" s="478"/>
      <c r="I1806" s="478"/>
      <c r="J1806" s="471"/>
    </row>
    <row r="1807" spans="1:10" ht="25.15" customHeight="1" x14ac:dyDescent="0.2">
      <c r="A1807" s="471" t="s">
        <v>7182</v>
      </c>
      <c r="B1807" s="471" t="s">
        <v>6902</v>
      </c>
      <c r="C1807" s="472" t="s">
        <v>6903</v>
      </c>
      <c r="D1807" s="255"/>
      <c r="E1807" s="276">
        <v>31910</v>
      </c>
      <c r="F1807" s="471" t="s">
        <v>7183</v>
      </c>
      <c r="G1807" s="476" t="s">
        <v>6905</v>
      </c>
      <c r="H1807" s="478"/>
      <c r="I1807" s="478"/>
      <c r="J1807" s="471"/>
    </row>
    <row r="1808" spans="1:10" ht="25.15" customHeight="1" x14ac:dyDescent="0.2">
      <c r="A1808" s="471" t="s">
        <v>7184</v>
      </c>
      <c r="B1808" s="471" t="s">
        <v>6902</v>
      </c>
      <c r="C1808" s="472" t="s">
        <v>6903</v>
      </c>
      <c r="D1808" s="255"/>
      <c r="E1808" s="276">
        <v>27650</v>
      </c>
      <c r="F1808" s="471" t="s">
        <v>7058</v>
      </c>
      <c r="G1808" s="476" t="s">
        <v>6905</v>
      </c>
      <c r="H1808" s="478"/>
      <c r="I1808" s="478"/>
      <c r="J1808" s="471"/>
    </row>
    <row r="1809" spans="1:10" ht="25.15" customHeight="1" x14ac:dyDescent="0.2">
      <c r="A1809" s="471" t="s">
        <v>7185</v>
      </c>
      <c r="B1809" s="471" t="s">
        <v>6902</v>
      </c>
      <c r="C1809" s="472" t="s">
        <v>6903</v>
      </c>
      <c r="D1809" s="255"/>
      <c r="E1809" s="276">
        <v>25724.47</v>
      </c>
      <c r="F1809" s="471" t="s">
        <v>7114</v>
      </c>
      <c r="G1809" s="476" t="s">
        <v>6905</v>
      </c>
      <c r="H1809" s="478"/>
      <c r="I1809" s="478"/>
      <c r="J1809" s="471"/>
    </row>
    <row r="1810" spans="1:10" ht="25.15" customHeight="1" x14ac:dyDescent="0.2">
      <c r="A1810" s="471" t="s">
        <v>7186</v>
      </c>
      <c r="B1810" s="471" t="s">
        <v>6377</v>
      </c>
      <c r="C1810" s="472" t="s">
        <v>6903</v>
      </c>
      <c r="D1810" s="255"/>
      <c r="E1810" s="276">
        <v>64855</v>
      </c>
      <c r="F1810" s="471" t="s">
        <v>7187</v>
      </c>
      <c r="G1810" s="476" t="s">
        <v>6905</v>
      </c>
      <c r="H1810" s="478"/>
      <c r="I1810" s="478"/>
      <c r="J1810" s="471"/>
    </row>
    <row r="1811" spans="1:10" ht="25.15" customHeight="1" x14ac:dyDescent="0.2">
      <c r="A1811" s="471" t="s">
        <v>7188</v>
      </c>
      <c r="B1811" s="471" t="s">
        <v>6902</v>
      </c>
      <c r="C1811" s="472" t="s">
        <v>6903</v>
      </c>
      <c r="D1811" s="255"/>
      <c r="E1811" s="276">
        <v>20310</v>
      </c>
      <c r="F1811" s="471" t="s">
        <v>7096</v>
      </c>
      <c r="G1811" s="476" t="s">
        <v>6905</v>
      </c>
      <c r="H1811" s="478"/>
      <c r="I1811" s="478"/>
      <c r="J1811" s="471"/>
    </row>
    <row r="1812" spans="1:10" ht="25.15" customHeight="1" x14ac:dyDescent="0.2">
      <c r="A1812" s="471" t="s">
        <v>7189</v>
      </c>
      <c r="B1812" s="471" t="s">
        <v>6377</v>
      </c>
      <c r="C1812" s="472" t="s">
        <v>6903</v>
      </c>
      <c r="D1812" s="255"/>
      <c r="E1812" s="276">
        <v>744834.88</v>
      </c>
      <c r="F1812" s="471" t="s">
        <v>7190</v>
      </c>
      <c r="G1812" s="476" t="s">
        <v>6905</v>
      </c>
      <c r="H1812" s="478"/>
      <c r="I1812" s="478"/>
      <c r="J1812" s="471"/>
    </row>
    <row r="1813" spans="1:10" ht="25.15" customHeight="1" x14ac:dyDescent="0.2">
      <c r="A1813" s="471" t="s">
        <v>7191</v>
      </c>
      <c r="B1813" s="471" t="s">
        <v>6377</v>
      </c>
      <c r="C1813" s="472" t="s">
        <v>6903</v>
      </c>
      <c r="D1813" s="255"/>
      <c r="E1813" s="276">
        <v>64900</v>
      </c>
      <c r="F1813" s="471" t="s">
        <v>7192</v>
      </c>
      <c r="G1813" s="476" t="s">
        <v>6905</v>
      </c>
      <c r="H1813" s="478"/>
      <c r="I1813" s="478"/>
      <c r="J1813" s="471"/>
    </row>
    <row r="1814" spans="1:10" ht="25.15" customHeight="1" x14ac:dyDescent="0.2">
      <c r="A1814" s="471" t="s">
        <v>7193</v>
      </c>
      <c r="B1814" s="471" t="s">
        <v>6902</v>
      </c>
      <c r="C1814" s="472" t="s">
        <v>6903</v>
      </c>
      <c r="D1814" s="255"/>
      <c r="E1814" s="276">
        <v>35160</v>
      </c>
      <c r="F1814" s="471" t="s">
        <v>7194</v>
      </c>
      <c r="G1814" s="476" t="s">
        <v>6905</v>
      </c>
      <c r="H1814" s="478"/>
      <c r="I1814" s="478"/>
      <c r="J1814" s="471"/>
    </row>
    <row r="1815" spans="1:10" ht="25.15" customHeight="1" x14ac:dyDescent="0.2">
      <c r="A1815" s="471" t="s">
        <v>7195</v>
      </c>
      <c r="B1815" s="471" t="s">
        <v>6902</v>
      </c>
      <c r="C1815" s="472" t="s">
        <v>6903</v>
      </c>
      <c r="D1815" s="255"/>
      <c r="E1815" s="276">
        <v>26750</v>
      </c>
      <c r="F1815" s="471" t="s">
        <v>7196</v>
      </c>
      <c r="G1815" s="476" t="s">
        <v>6905</v>
      </c>
      <c r="H1815" s="478"/>
      <c r="I1815" s="478"/>
      <c r="J1815" s="471"/>
    </row>
    <row r="1816" spans="1:10" ht="25.15" customHeight="1" x14ac:dyDescent="0.2">
      <c r="A1816" s="471" t="s">
        <v>7197</v>
      </c>
      <c r="B1816" s="471" t="s">
        <v>6377</v>
      </c>
      <c r="C1816" s="472" t="s">
        <v>6903</v>
      </c>
      <c r="D1816" s="255"/>
      <c r="E1816" s="276">
        <v>223500</v>
      </c>
      <c r="F1816" s="471" t="s">
        <v>6912</v>
      </c>
      <c r="G1816" s="476" t="s">
        <v>6905</v>
      </c>
      <c r="H1816" s="478"/>
      <c r="I1816" s="478"/>
      <c r="J1816" s="471"/>
    </row>
    <row r="1817" spans="1:10" ht="25.15" customHeight="1" x14ac:dyDescent="0.2">
      <c r="A1817" s="471" t="s">
        <v>7198</v>
      </c>
      <c r="B1817" s="471" t="s">
        <v>6902</v>
      </c>
      <c r="C1817" s="472" t="s">
        <v>6903</v>
      </c>
      <c r="D1817" s="255"/>
      <c r="E1817" s="276">
        <v>18220</v>
      </c>
      <c r="F1817" s="471" t="s">
        <v>7003</v>
      </c>
      <c r="G1817" s="476" t="s">
        <v>6905</v>
      </c>
      <c r="H1817" s="478"/>
      <c r="I1817" s="478"/>
      <c r="J1817" s="471"/>
    </row>
    <row r="1818" spans="1:10" ht="25.15" customHeight="1" x14ac:dyDescent="0.2">
      <c r="A1818" s="471" t="s">
        <v>7199</v>
      </c>
      <c r="B1818" s="471" t="s">
        <v>6902</v>
      </c>
      <c r="C1818" s="472" t="s">
        <v>6903</v>
      </c>
      <c r="D1818" s="255"/>
      <c r="E1818" s="276">
        <v>34500</v>
      </c>
      <c r="F1818" s="471" t="s">
        <v>7200</v>
      </c>
      <c r="G1818" s="476" t="s">
        <v>6905</v>
      </c>
      <c r="H1818" s="478"/>
      <c r="I1818" s="478"/>
      <c r="J1818" s="471"/>
    </row>
    <row r="1819" spans="1:10" ht="25.15" customHeight="1" x14ac:dyDescent="0.2">
      <c r="A1819" s="471" t="s">
        <v>7201</v>
      </c>
      <c r="B1819" s="471" t="s">
        <v>6377</v>
      </c>
      <c r="C1819" s="472" t="s">
        <v>6903</v>
      </c>
      <c r="D1819" s="255"/>
      <c r="E1819" s="276">
        <v>71079.42</v>
      </c>
      <c r="F1819" s="471" t="s">
        <v>7202</v>
      </c>
      <c r="G1819" s="476" t="s">
        <v>6905</v>
      </c>
      <c r="H1819" s="478"/>
      <c r="I1819" s="478"/>
      <c r="J1819" s="471"/>
    </row>
    <row r="1820" spans="1:10" ht="25.15" customHeight="1" x14ac:dyDescent="0.2">
      <c r="A1820" s="471" t="s">
        <v>7203</v>
      </c>
      <c r="B1820" s="471" t="s">
        <v>6902</v>
      </c>
      <c r="C1820" s="472" t="s">
        <v>6903</v>
      </c>
      <c r="D1820" s="255"/>
      <c r="E1820" s="276">
        <v>26000</v>
      </c>
      <c r="F1820" s="471" t="s">
        <v>7103</v>
      </c>
      <c r="G1820" s="476" t="s">
        <v>6905</v>
      </c>
      <c r="H1820" s="478"/>
      <c r="I1820" s="478"/>
      <c r="J1820" s="471"/>
    </row>
    <row r="1821" spans="1:10" ht="25.15" customHeight="1" x14ac:dyDescent="0.2">
      <c r="A1821" s="471" t="s">
        <v>7204</v>
      </c>
      <c r="B1821" s="471" t="s">
        <v>6902</v>
      </c>
      <c r="C1821" s="472" t="s">
        <v>6903</v>
      </c>
      <c r="D1821" s="255"/>
      <c r="E1821" s="276">
        <v>26128</v>
      </c>
      <c r="F1821" s="471" t="s">
        <v>6909</v>
      </c>
      <c r="G1821" s="476" t="s">
        <v>6905</v>
      </c>
      <c r="H1821" s="478"/>
      <c r="I1821" s="478"/>
      <c r="J1821" s="471"/>
    </row>
    <row r="1822" spans="1:10" ht="25.15" customHeight="1" x14ac:dyDescent="0.2">
      <c r="A1822" s="471" t="s">
        <v>7205</v>
      </c>
      <c r="B1822" s="471" t="s">
        <v>6377</v>
      </c>
      <c r="C1822" s="472" t="s">
        <v>6903</v>
      </c>
      <c r="D1822" s="255"/>
      <c r="E1822" s="276">
        <v>113467.38</v>
      </c>
      <c r="F1822" s="471" t="s">
        <v>7206</v>
      </c>
      <c r="G1822" s="476" t="s">
        <v>6905</v>
      </c>
      <c r="H1822" s="478"/>
      <c r="I1822" s="478"/>
      <c r="J1822" s="471"/>
    </row>
    <row r="1823" spans="1:10" ht="25.15" customHeight="1" x14ac:dyDescent="0.2">
      <c r="A1823" s="471" t="s">
        <v>7207</v>
      </c>
      <c r="B1823" s="471" t="s">
        <v>6902</v>
      </c>
      <c r="C1823" s="472" t="s">
        <v>6903</v>
      </c>
      <c r="D1823" s="255"/>
      <c r="E1823" s="276">
        <v>33495</v>
      </c>
      <c r="F1823" s="471" t="s">
        <v>7116</v>
      </c>
      <c r="G1823" s="476" t="s">
        <v>6905</v>
      </c>
      <c r="H1823" s="478"/>
      <c r="I1823" s="478"/>
      <c r="J1823" s="471"/>
    </row>
    <row r="1824" spans="1:10" ht="25.15" customHeight="1" x14ac:dyDescent="0.2">
      <c r="A1824" s="471" t="s">
        <v>7208</v>
      </c>
      <c r="B1824" s="471" t="s">
        <v>6377</v>
      </c>
      <c r="C1824" s="472" t="s">
        <v>6903</v>
      </c>
      <c r="D1824" s="255"/>
      <c r="E1824" s="276">
        <v>44400</v>
      </c>
      <c r="F1824" s="471" t="s">
        <v>6912</v>
      </c>
      <c r="G1824" s="476" t="s">
        <v>6905</v>
      </c>
      <c r="H1824" s="478"/>
      <c r="I1824" s="478"/>
      <c r="J1824" s="471"/>
    </row>
    <row r="1825" spans="1:10" ht="25.15" customHeight="1" x14ac:dyDescent="0.2">
      <c r="A1825" s="471" t="s">
        <v>7209</v>
      </c>
      <c r="B1825" s="471" t="s">
        <v>6902</v>
      </c>
      <c r="C1825" s="472" t="s">
        <v>6903</v>
      </c>
      <c r="D1825" s="255"/>
      <c r="E1825" s="276">
        <v>34969</v>
      </c>
      <c r="F1825" s="471" t="s">
        <v>7210</v>
      </c>
      <c r="G1825" s="476" t="s">
        <v>6905</v>
      </c>
      <c r="H1825" s="478"/>
      <c r="I1825" s="478"/>
      <c r="J1825" s="471"/>
    </row>
    <row r="1826" spans="1:10" ht="25.15" customHeight="1" x14ac:dyDescent="0.2">
      <c r="A1826" s="471" t="s">
        <v>7211</v>
      </c>
      <c r="B1826" s="471" t="s">
        <v>6902</v>
      </c>
      <c r="C1826" s="472" t="s">
        <v>6903</v>
      </c>
      <c r="D1826" s="255"/>
      <c r="E1826" s="276">
        <v>25000</v>
      </c>
      <c r="F1826" s="471" t="s">
        <v>7212</v>
      </c>
      <c r="G1826" s="476" t="s">
        <v>6905</v>
      </c>
      <c r="H1826" s="478"/>
      <c r="I1826" s="478"/>
      <c r="J1826" s="471"/>
    </row>
    <row r="1827" spans="1:10" ht="25.15" customHeight="1" x14ac:dyDescent="0.2">
      <c r="A1827" s="471" t="s">
        <v>7213</v>
      </c>
      <c r="B1827" s="471" t="s">
        <v>6377</v>
      </c>
      <c r="C1827" s="472" t="s">
        <v>6903</v>
      </c>
      <c r="D1827" s="255"/>
      <c r="E1827" s="276">
        <v>110990</v>
      </c>
      <c r="F1827" s="471" t="s">
        <v>7116</v>
      </c>
      <c r="G1827" s="476" t="s">
        <v>6905</v>
      </c>
      <c r="H1827" s="478"/>
      <c r="I1827" s="478"/>
      <c r="J1827" s="471"/>
    </row>
    <row r="1828" spans="1:10" ht="25.15" customHeight="1" x14ac:dyDescent="0.2">
      <c r="A1828" s="471" t="s">
        <v>7214</v>
      </c>
      <c r="B1828" s="471" t="s">
        <v>6902</v>
      </c>
      <c r="C1828" s="472" t="s">
        <v>6903</v>
      </c>
      <c r="D1828" s="255"/>
      <c r="E1828" s="276">
        <v>18450</v>
      </c>
      <c r="F1828" s="471" t="s">
        <v>7215</v>
      </c>
      <c r="G1828" s="476" t="s">
        <v>6905</v>
      </c>
      <c r="H1828" s="478"/>
      <c r="I1828" s="478"/>
      <c r="J1828" s="471"/>
    </row>
    <row r="1829" spans="1:10" ht="25.15" customHeight="1" x14ac:dyDescent="0.2">
      <c r="A1829" s="471" t="s">
        <v>7216</v>
      </c>
      <c r="B1829" s="471" t="s">
        <v>6902</v>
      </c>
      <c r="C1829" s="472" t="s">
        <v>6903</v>
      </c>
      <c r="D1829" s="255"/>
      <c r="E1829" s="276">
        <v>23668.25</v>
      </c>
      <c r="F1829" s="471" t="s">
        <v>7217</v>
      </c>
      <c r="G1829" s="476" t="s">
        <v>6905</v>
      </c>
      <c r="H1829" s="478"/>
      <c r="I1829" s="478"/>
      <c r="J1829" s="471"/>
    </row>
    <row r="1830" spans="1:10" ht="25.15" customHeight="1" x14ac:dyDescent="0.2">
      <c r="A1830" s="471" t="s">
        <v>7218</v>
      </c>
      <c r="B1830" s="471" t="s">
        <v>6377</v>
      </c>
      <c r="C1830" s="472" t="s">
        <v>6903</v>
      </c>
      <c r="D1830" s="255"/>
      <c r="E1830" s="276">
        <v>216093.64</v>
      </c>
      <c r="F1830" s="471" t="s">
        <v>7219</v>
      </c>
      <c r="G1830" s="476" t="s">
        <v>6905</v>
      </c>
      <c r="H1830" s="478"/>
      <c r="I1830" s="478"/>
      <c r="J1830" s="471"/>
    </row>
    <row r="1831" spans="1:10" ht="25.15" customHeight="1" x14ac:dyDescent="0.2">
      <c r="A1831" s="471" t="s">
        <v>7220</v>
      </c>
      <c r="B1831" s="471" t="s">
        <v>6902</v>
      </c>
      <c r="C1831" s="472" t="s">
        <v>6903</v>
      </c>
      <c r="D1831" s="255"/>
      <c r="E1831" s="276">
        <v>82998</v>
      </c>
      <c r="F1831" s="471" t="s">
        <v>6912</v>
      </c>
      <c r="G1831" s="476" t="s">
        <v>6905</v>
      </c>
      <c r="H1831" s="478"/>
      <c r="I1831" s="478"/>
      <c r="J1831" s="471"/>
    </row>
    <row r="1832" spans="1:10" ht="25.15" customHeight="1" x14ac:dyDescent="0.2">
      <c r="A1832" s="471" t="s">
        <v>7221</v>
      </c>
      <c r="B1832" s="471" t="s">
        <v>6902</v>
      </c>
      <c r="C1832" s="472" t="s">
        <v>6903</v>
      </c>
      <c r="D1832" s="255"/>
      <c r="E1832" s="276">
        <v>34218</v>
      </c>
      <c r="F1832" s="471" t="s">
        <v>7003</v>
      </c>
      <c r="G1832" s="476" t="s">
        <v>6905</v>
      </c>
      <c r="H1832" s="478"/>
      <c r="I1832" s="478"/>
      <c r="J1832" s="471"/>
    </row>
    <row r="1833" spans="1:10" ht="25.15" customHeight="1" x14ac:dyDescent="0.2">
      <c r="A1833" s="471" t="s">
        <v>7222</v>
      </c>
      <c r="B1833" s="471" t="s">
        <v>6902</v>
      </c>
      <c r="C1833" s="472" t="s">
        <v>6903</v>
      </c>
      <c r="D1833" s="255"/>
      <c r="E1833" s="276">
        <v>34882</v>
      </c>
      <c r="F1833" s="471" t="s">
        <v>7210</v>
      </c>
      <c r="G1833" s="476" t="s">
        <v>6905</v>
      </c>
      <c r="H1833" s="478"/>
      <c r="I1833" s="478"/>
      <c r="J1833" s="471"/>
    </row>
    <row r="1834" spans="1:10" ht="25.15" customHeight="1" x14ac:dyDescent="0.2">
      <c r="A1834" s="471" t="s">
        <v>7223</v>
      </c>
      <c r="B1834" s="471" t="s">
        <v>6377</v>
      </c>
      <c r="C1834" s="472" t="s">
        <v>6903</v>
      </c>
      <c r="D1834" s="255"/>
      <c r="E1834" s="276">
        <v>184490.04</v>
      </c>
      <c r="F1834" s="471" t="s">
        <v>7224</v>
      </c>
      <c r="G1834" s="476" t="s">
        <v>6905</v>
      </c>
      <c r="H1834" s="478"/>
      <c r="I1834" s="478"/>
      <c r="J1834" s="471"/>
    </row>
    <row r="1835" spans="1:10" ht="25.15" customHeight="1" x14ac:dyDescent="0.2">
      <c r="A1835" s="471" t="s">
        <v>7225</v>
      </c>
      <c r="B1835" s="471" t="s">
        <v>6377</v>
      </c>
      <c r="C1835" s="472" t="s">
        <v>6903</v>
      </c>
      <c r="D1835" s="255"/>
      <c r="E1835" s="276">
        <v>46000</v>
      </c>
      <c r="F1835" s="471" t="s">
        <v>6988</v>
      </c>
      <c r="G1835" s="476" t="s">
        <v>6905</v>
      </c>
      <c r="H1835" s="478"/>
      <c r="I1835" s="478"/>
      <c r="J1835" s="471"/>
    </row>
    <row r="1836" spans="1:10" ht="25.15" customHeight="1" x14ac:dyDescent="0.2">
      <c r="A1836" s="471" t="s">
        <v>7226</v>
      </c>
      <c r="B1836" s="471" t="s">
        <v>6902</v>
      </c>
      <c r="C1836" s="472" t="s">
        <v>6903</v>
      </c>
      <c r="D1836" s="255"/>
      <c r="E1836" s="276">
        <v>24821.5</v>
      </c>
      <c r="F1836" s="471" t="s">
        <v>7227</v>
      </c>
      <c r="G1836" s="476" t="s">
        <v>6905</v>
      </c>
      <c r="H1836" s="478"/>
      <c r="I1836" s="478"/>
      <c r="J1836" s="471"/>
    </row>
    <row r="1837" spans="1:10" ht="25.15" customHeight="1" x14ac:dyDescent="0.2">
      <c r="A1837" s="471" t="s">
        <v>7228</v>
      </c>
      <c r="B1837" s="471" t="s">
        <v>6377</v>
      </c>
      <c r="C1837" s="472" t="s">
        <v>6903</v>
      </c>
      <c r="D1837" s="255"/>
      <c r="E1837" s="276">
        <v>198999</v>
      </c>
      <c r="F1837" s="471" t="s">
        <v>6912</v>
      </c>
      <c r="G1837" s="476" t="s">
        <v>6905</v>
      </c>
      <c r="H1837" s="478"/>
      <c r="I1837" s="478"/>
      <c r="J1837" s="471"/>
    </row>
    <row r="1838" spans="1:10" ht="25.15" customHeight="1" x14ac:dyDescent="0.2">
      <c r="A1838" s="471" t="s">
        <v>7229</v>
      </c>
      <c r="B1838" s="471" t="s">
        <v>6902</v>
      </c>
      <c r="C1838" s="472" t="s">
        <v>6903</v>
      </c>
      <c r="D1838" s="255"/>
      <c r="E1838" s="276">
        <v>19470</v>
      </c>
      <c r="F1838" s="471" t="s">
        <v>7114</v>
      </c>
      <c r="G1838" s="476" t="s">
        <v>6905</v>
      </c>
      <c r="H1838" s="478"/>
      <c r="I1838" s="478"/>
      <c r="J1838" s="471"/>
    </row>
    <row r="1839" spans="1:10" ht="25.15" customHeight="1" x14ac:dyDescent="0.2">
      <c r="A1839" s="471" t="s">
        <v>7230</v>
      </c>
      <c r="B1839" s="471" t="s">
        <v>6902</v>
      </c>
      <c r="C1839" s="472" t="s">
        <v>6903</v>
      </c>
      <c r="D1839" s="255"/>
      <c r="E1839" s="276">
        <v>18600</v>
      </c>
      <c r="F1839" s="471" t="s">
        <v>7058</v>
      </c>
      <c r="G1839" s="476" t="s">
        <v>6905</v>
      </c>
      <c r="H1839" s="478"/>
      <c r="I1839" s="478"/>
      <c r="J1839" s="471"/>
    </row>
    <row r="1840" spans="1:10" ht="25.15" customHeight="1" x14ac:dyDescent="0.2">
      <c r="A1840" s="471" t="s">
        <v>7231</v>
      </c>
      <c r="B1840" s="471" t="s">
        <v>6902</v>
      </c>
      <c r="C1840" s="472" t="s">
        <v>6903</v>
      </c>
      <c r="D1840" s="255"/>
      <c r="E1840" s="276">
        <v>18998</v>
      </c>
      <c r="F1840" s="471" t="s">
        <v>7114</v>
      </c>
      <c r="G1840" s="476" t="s">
        <v>6905</v>
      </c>
      <c r="H1840" s="478"/>
      <c r="I1840" s="478"/>
      <c r="J1840" s="471"/>
    </row>
    <row r="1841" spans="1:10" ht="25.15" customHeight="1" x14ac:dyDescent="0.2">
      <c r="A1841" s="471" t="s">
        <v>7081</v>
      </c>
      <c r="B1841" s="471" t="s">
        <v>6377</v>
      </c>
      <c r="C1841" s="472" t="s">
        <v>6903</v>
      </c>
      <c r="D1841" s="255"/>
      <c r="E1841" s="276">
        <v>142497</v>
      </c>
      <c r="F1841" s="471" t="s">
        <v>6912</v>
      </c>
      <c r="G1841" s="476" t="s">
        <v>6905</v>
      </c>
      <c r="H1841" s="478"/>
      <c r="I1841" s="478"/>
      <c r="J1841" s="471"/>
    </row>
    <row r="1842" spans="1:10" ht="25.15" customHeight="1" x14ac:dyDescent="0.2">
      <c r="A1842" s="471" t="s">
        <v>7232</v>
      </c>
      <c r="B1842" s="471" t="s">
        <v>6902</v>
      </c>
      <c r="C1842" s="472" t="s">
        <v>6903</v>
      </c>
      <c r="D1842" s="255"/>
      <c r="E1842" s="276">
        <v>21360.66</v>
      </c>
      <c r="F1842" s="471" t="s">
        <v>7233</v>
      </c>
      <c r="G1842" s="476" t="s">
        <v>6905</v>
      </c>
      <c r="H1842" s="478"/>
      <c r="I1842" s="478"/>
      <c r="J1842" s="471"/>
    </row>
    <row r="1843" spans="1:10" ht="25.15" customHeight="1" x14ac:dyDescent="0.2">
      <c r="A1843" s="471" t="s">
        <v>7234</v>
      </c>
      <c r="B1843" s="471" t="s">
        <v>6377</v>
      </c>
      <c r="C1843" s="472" t="s">
        <v>6903</v>
      </c>
      <c r="D1843" s="255"/>
      <c r="E1843" s="276">
        <v>132500</v>
      </c>
      <c r="F1843" s="471" t="s">
        <v>7235</v>
      </c>
      <c r="G1843" s="476" t="s">
        <v>6905</v>
      </c>
      <c r="H1843" s="478"/>
      <c r="I1843" s="478"/>
      <c r="J1843" s="471"/>
    </row>
    <row r="1844" spans="1:10" ht="25.15" customHeight="1" x14ac:dyDescent="0.2">
      <c r="A1844" s="471" t="s">
        <v>7236</v>
      </c>
      <c r="B1844" s="471" t="s">
        <v>6902</v>
      </c>
      <c r="C1844" s="472" t="s">
        <v>6903</v>
      </c>
      <c r="D1844" s="255"/>
      <c r="E1844" s="276">
        <v>34800</v>
      </c>
      <c r="F1844" s="471" t="s">
        <v>7237</v>
      </c>
      <c r="G1844" s="476" t="s">
        <v>6905</v>
      </c>
      <c r="H1844" s="478"/>
      <c r="I1844" s="478"/>
      <c r="J1844" s="471"/>
    </row>
    <row r="1845" spans="1:10" ht="25.15" customHeight="1" x14ac:dyDescent="0.2">
      <c r="A1845" s="471" t="s">
        <v>7238</v>
      </c>
      <c r="B1845" s="471" t="s">
        <v>6902</v>
      </c>
      <c r="C1845" s="472" t="s">
        <v>6903</v>
      </c>
      <c r="D1845" s="255"/>
      <c r="E1845" s="276">
        <v>23400</v>
      </c>
      <c r="F1845" s="471" t="s">
        <v>7096</v>
      </c>
      <c r="G1845" s="476" t="s">
        <v>6905</v>
      </c>
      <c r="H1845" s="478"/>
      <c r="I1845" s="478"/>
      <c r="J1845" s="471"/>
    </row>
    <row r="1846" spans="1:10" ht="25.15" customHeight="1" x14ac:dyDescent="0.2">
      <c r="A1846" s="471" t="s">
        <v>7239</v>
      </c>
      <c r="B1846" s="471" t="s">
        <v>6377</v>
      </c>
      <c r="C1846" s="472" t="s">
        <v>6903</v>
      </c>
      <c r="D1846" s="255"/>
      <c r="E1846" s="276">
        <v>51795.040000000001</v>
      </c>
      <c r="F1846" s="471" t="s">
        <v>7167</v>
      </c>
      <c r="G1846" s="476" t="s">
        <v>6905</v>
      </c>
      <c r="H1846" s="478"/>
      <c r="I1846" s="478"/>
      <c r="J1846" s="471"/>
    </row>
    <row r="1847" spans="1:10" ht="25.15" customHeight="1" x14ac:dyDescent="0.2">
      <c r="A1847" s="471" t="s">
        <v>7240</v>
      </c>
      <c r="B1847" s="471" t="s">
        <v>6377</v>
      </c>
      <c r="C1847" s="472" t="s">
        <v>6903</v>
      </c>
      <c r="D1847" s="255"/>
      <c r="E1847" s="276">
        <v>79997</v>
      </c>
      <c r="F1847" s="471" t="s">
        <v>6912</v>
      </c>
      <c r="G1847" s="476" t="s">
        <v>6905</v>
      </c>
      <c r="H1847" s="478"/>
      <c r="I1847" s="478"/>
      <c r="J1847" s="471"/>
    </row>
    <row r="1848" spans="1:10" ht="25.15" customHeight="1" x14ac:dyDescent="0.2">
      <c r="A1848" s="471" t="s">
        <v>7241</v>
      </c>
      <c r="B1848" s="471" t="s">
        <v>6902</v>
      </c>
      <c r="C1848" s="472" t="s">
        <v>6903</v>
      </c>
      <c r="D1848" s="255"/>
      <c r="E1848" s="276">
        <v>31370</v>
      </c>
      <c r="F1848" s="471" t="s">
        <v>7169</v>
      </c>
      <c r="G1848" s="476" t="s">
        <v>6905</v>
      </c>
      <c r="H1848" s="478"/>
      <c r="I1848" s="478"/>
      <c r="J1848" s="471"/>
    </row>
    <row r="1849" spans="1:10" ht="25.15" customHeight="1" x14ac:dyDescent="0.2">
      <c r="A1849" s="471" t="s">
        <v>7242</v>
      </c>
      <c r="B1849" s="471" t="s">
        <v>6902</v>
      </c>
      <c r="C1849" s="472" t="s">
        <v>6903</v>
      </c>
      <c r="D1849" s="255"/>
      <c r="E1849" s="276">
        <v>22500</v>
      </c>
      <c r="F1849" s="471" t="s">
        <v>7131</v>
      </c>
      <c r="G1849" s="476" t="s">
        <v>6905</v>
      </c>
      <c r="H1849" s="478"/>
      <c r="I1849" s="478"/>
      <c r="J1849" s="471"/>
    </row>
    <row r="1850" spans="1:10" ht="25.15" customHeight="1" x14ac:dyDescent="0.2">
      <c r="A1850" s="471" t="s">
        <v>7243</v>
      </c>
      <c r="B1850" s="471" t="s">
        <v>6902</v>
      </c>
      <c r="C1850" s="472" t="s">
        <v>6903</v>
      </c>
      <c r="D1850" s="255"/>
      <c r="E1850" s="276">
        <v>30800</v>
      </c>
      <c r="F1850" s="471" t="s">
        <v>7162</v>
      </c>
      <c r="G1850" s="476" t="s">
        <v>6905</v>
      </c>
      <c r="H1850" s="478"/>
      <c r="I1850" s="478"/>
      <c r="J1850" s="471"/>
    </row>
    <row r="1851" spans="1:10" ht="25.15" customHeight="1" x14ac:dyDescent="0.2">
      <c r="A1851" s="471" t="s">
        <v>7244</v>
      </c>
      <c r="B1851" s="471" t="s">
        <v>6377</v>
      </c>
      <c r="C1851" s="472" t="s">
        <v>6903</v>
      </c>
      <c r="D1851" s="255"/>
      <c r="E1851" s="276">
        <v>78682.399999999994</v>
      </c>
      <c r="F1851" s="471" t="s">
        <v>7050</v>
      </c>
      <c r="G1851" s="476" t="s">
        <v>6905</v>
      </c>
      <c r="H1851" s="478"/>
      <c r="I1851" s="478"/>
      <c r="J1851" s="471"/>
    </row>
    <row r="1852" spans="1:10" ht="25.15" customHeight="1" x14ac:dyDescent="0.2">
      <c r="A1852" s="471" t="s">
        <v>7245</v>
      </c>
      <c r="B1852" s="471" t="s">
        <v>6377</v>
      </c>
      <c r="C1852" s="472" t="s">
        <v>6903</v>
      </c>
      <c r="D1852" s="255"/>
      <c r="E1852" s="276">
        <v>82000</v>
      </c>
      <c r="F1852" s="471" t="s">
        <v>7073</v>
      </c>
      <c r="G1852" s="476" t="s">
        <v>6905</v>
      </c>
      <c r="H1852" s="478"/>
      <c r="I1852" s="478"/>
      <c r="J1852" s="471"/>
    </row>
    <row r="1853" spans="1:10" ht="25.15" customHeight="1" x14ac:dyDescent="0.2">
      <c r="A1853" s="471" t="s">
        <v>7246</v>
      </c>
      <c r="B1853" s="471" t="s">
        <v>6902</v>
      </c>
      <c r="C1853" s="472" t="s">
        <v>6903</v>
      </c>
      <c r="D1853" s="255"/>
      <c r="E1853" s="276">
        <v>29850</v>
      </c>
      <c r="F1853" s="471" t="s">
        <v>7033</v>
      </c>
      <c r="G1853" s="476" t="s">
        <v>6905</v>
      </c>
      <c r="H1853" s="478"/>
      <c r="I1853" s="478"/>
      <c r="J1853" s="471"/>
    </row>
    <row r="1854" spans="1:10" ht="25.15" customHeight="1" x14ac:dyDescent="0.2">
      <c r="A1854" s="471" t="s">
        <v>7247</v>
      </c>
      <c r="B1854" s="471" t="s">
        <v>6902</v>
      </c>
      <c r="C1854" s="472" t="s">
        <v>6903</v>
      </c>
      <c r="D1854" s="255"/>
      <c r="E1854" s="276">
        <v>29411.75</v>
      </c>
      <c r="F1854" s="471" t="s">
        <v>7174</v>
      </c>
      <c r="G1854" s="476" t="s">
        <v>6905</v>
      </c>
      <c r="H1854" s="478"/>
      <c r="I1854" s="478"/>
      <c r="J1854" s="471"/>
    </row>
    <row r="1855" spans="1:10" ht="25.15" customHeight="1" x14ac:dyDescent="0.2">
      <c r="A1855" s="471" t="s">
        <v>7248</v>
      </c>
      <c r="B1855" s="471" t="s">
        <v>6902</v>
      </c>
      <c r="C1855" s="472" t="s">
        <v>6903</v>
      </c>
      <c r="D1855" s="255"/>
      <c r="E1855" s="276">
        <v>30149.69</v>
      </c>
      <c r="F1855" s="471" t="s">
        <v>6912</v>
      </c>
      <c r="G1855" s="476" t="s">
        <v>6905</v>
      </c>
      <c r="H1855" s="478"/>
      <c r="I1855" s="478"/>
      <c r="J1855" s="471"/>
    </row>
    <row r="1856" spans="1:10" ht="25.15" customHeight="1" x14ac:dyDescent="0.2">
      <c r="A1856" s="471" t="s">
        <v>7249</v>
      </c>
      <c r="B1856" s="471" t="s">
        <v>6902</v>
      </c>
      <c r="C1856" s="472" t="s">
        <v>6903</v>
      </c>
      <c r="D1856" s="255"/>
      <c r="E1856" s="276">
        <v>24544</v>
      </c>
      <c r="F1856" s="471" t="s">
        <v>7176</v>
      </c>
      <c r="G1856" s="476" t="s">
        <v>6905</v>
      </c>
      <c r="H1856" s="478"/>
      <c r="I1856" s="478"/>
      <c r="J1856" s="471"/>
    </row>
    <row r="1857" spans="1:10" ht="25.15" customHeight="1" x14ac:dyDescent="0.2">
      <c r="A1857" s="471" t="s">
        <v>7250</v>
      </c>
      <c r="B1857" s="471" t="s">
        <v>6902</v>
      </c>
      <c r="C1857" s="472" t="s">
        <v>6903</v>
      </c>
      <c r="D1857" s="255"/>
      <c r="E1857" s="276">
        <v>18917.759999999998</v>
      </c>
      <c r="F1857" s="471" t="s">
        <v>7251</v>
      </c>
      <c r="G1857" s="476" t="s">
        <v>6905</v>
      </c>
      <c r="H1857" s="478"/>
      <c r="I1857" s="478"/>
      <c r="J1857" s="471"/>
    </row>
    <row r="1858" spans="1:10" ht="25.15" customHeight="1" x14ac:dyDescent="0.2">
      <c r="A1858" s="471" t="s">
        <v>7252</v>
      </c>
      <c r="B1858" s="471" t="s">
        <v>6377</v>
      </c>
      <c r="C1858" s="472" t="s">
        <v>6903</v>
      </c>
      <c r="D1858" s="255"/>
      <c r="E1858" s="276">
        <v>126840.7</v>
      </c>
      <c r="F1858" s="471" t="s">
        <v>7024</v>
      </c>
      <c r="G1858" s="476" t="s">
        <v>6905</v>
      </c>
      <c r="H1858" s="478"/>
      <c r="I1858" s="478"/>
      <c r="J1858" s="471"/>
    </row>
    <row r="1859" spans="1:10" ht="25.15" customHeight="1" x14ac:dyDescent="0.2">
      <c r="A1859" s="471" t="s">
        <v>7253</v>
      </c>
      <c r="B1859" s="471" t="s">
        <v>6377</v>
      </c>
      <c r="C1859" s="472" t="s">
        <v>6903</v>
      </c>
      <c r="D1859" s="255"/>
      <c r="E1859" s="276">
        <v>84180</v>
      </c>
      <c r="F1859" s="471" t="s">
        <v>6945</v>
      </c>
      <c r="G1859" s="476" t="s">
        <v>6905</v>
      </c>
      <c r="H1859" s="478"/>
      <c r="I1859" s="478"/>
      <c r="J1859" s="471"/>
    </row>
    <row r="1860" spans="1:10" ht="25.15" customHeight="1" x14ac:dyDescent="0.2">
      <c r="A1860" s="471" t="s">
        <v>7254</v>
      </c>
      <c r="B1860" s="471" t="s">
        <v>6377</v>
      </c>
      <c r="C1860" s="472" t="s">
        <v>6903</v>
      </c>
      <c r="D1860" s="255"/>
      <c r="E1860" s="276">
        <v>103820</v>
      </c>
      <c r="F1860" s="471" t="s">
        <v>7030</v>
      </c>
      <c r="G1860" s="476" t="s">
        <v>6905</v>
      </c>
      <c r="H1860" s="478"/>
      <c r="I1860" s="478"/>
      <c r="J1860" s="471"/>
    </row>
    <row r="1861" spans="1:10" ht="25.15" customHeight="1" x14ac:dyDescent="0.2">
      <c r="A1861" s="471" t="s">
        <v>7255</v>
      </c>
      <c r="B1861" s="471" t="s">
        <v>6902</v>
      </c>
      <c r="C1861" s="472" t="s">
        <v>6903</v>
      </c>
      <c r="D1861" s="255"/>
      <c r="E1861" s="276">
        <v>24700</v>
      </c>
      <c r="F1861" s="471" t="s">
        <v>7256</v>
      </c>
      <c r="G1861" s="476" t="s">
        <v>6905</v>
      </c>
      <c r="H1861" s="478"/>
      <c r="I1861" s="478"/>
      <c r="J1861" s="471"/>
    </row>
    <row r="1862" spans="1:10" ht="25.15" customHeight="1" x14ac:dyDescent="0.2">
      <c r="A1862" s="471" t="s">
        <v>7257</v>
      </c>
      <c r="B1862" s="471" t="s">
        <v>6902</v>
      </c>
      <c r="C1862" s="472" t="s">
        <v>6903</v>
      </c>
      <c r="D1862" s="255"/>
      <c r="E1862" s="276">
        <v>31680</v>
      </c>
      <c r="F1862" s="471" t="s">
        <v>7258</v>
      </c>
      <c r="G1862" s="476" t="s">
        <v>6905</v>
      </c>
      <c r="H1862" s="478"/>
      <c r="I1862" s="478"/>
      <c r="J1862" s="471"/>
    </row>
    <row r="1863" spans="1:10" ht="25.15" customHeight="1" x14ac:dyDescent="0.2">
      <c r="A1863" s="471" t="s">
        <v>7259</v>
      </c>
      <c r="B1863" s="471" t="s">
        <v>6902</v>
      </c>
      <c r="C1863" s="472" t="s">
        <v>6903</v>
      </c>
      <c r="D1863" s="255"/>
      <c r="E1863" s="276">
        <v>22343.77</v>
      </c>
      <c r="F1863" s="471" t="s">
        <v>7260</v>
      </c>
      <c r="G1863" s="476" t="s">
        <v>6905</v>
      </c>
      <c r="H1863" s="478"/>
      <c r="I1863" s="478"/>
      <c r="J1863" s="471"/>
    </row>
    <row r="1864" spans="1:10" ht="25.15" customHeight="1" x14ac:dyDescent="0.2">
      <c r="A1864" s="471" t="s">
        <v>7226</v>
      </c>
      <c r="B1864" s="471" t="s">
        <v>6377</v>
      </c>
      <c r="C1864" s="472" t="s">
        <v>6903</v>
      </c>
      <c r="D1864" s="255"/>
      <c r="E1864" s="276">
        <v>39698.74</v>
      </c>
      <c r="F1864" s="471" t="s">
        <v>7261</v>
      </c>
      <c r="G1864" s="476" t="s">
        <v>6905</v>
      </c>
      <c r="H1864" s="478"/>
      <c r="I1864" s="478"/>
      <c r="J1864" s="471"/>
    </row>
    <row r="1865" spans="1:10" ht="25.15" customHeight="1" x14ac:dyDescent="0.2">
      <c r="A1865" s="471" t="s">
        <v>7262</v>
      </c>
      <c r="B1865" s="471" t="s">
        <v>6902</v>
      </c>
      <c r="C1865" s="472" t="s">
        <v>6903</v>
      </c>
      <c r="D1865" s="255"/>
      <c r="E1865" s="276">
        <v>35130</v>
      </c>
      <c r="F1865" s="471" t="s">
        <v>7096</v>
      </c>
      <c r="G1865" s="476" t="s">
        <v>6905</v>
      </c>
      <c r="H1865" s="478"/>
      <c r="I1865" s="478"/>
      <c r="J1865" s="471"/>
    </row>
    <row r="1866" spans="1:10" ht="25.15" customHeight="1" x14ac:dyDescent="0.2">
      <c r="A1866" s="471" t="s">
        <v>7263</v>
      </c>
      <c r="B1866" s="471" t="s">
        <v>6902</v>
      </c>
      <c r="C1866" s="472" t="s">
        <v>6903</v>
      </c>
      <c r="D1866" s="255"/>
      <c r="E1866" s="276">
        <v>20100</v>
      </c>
      <c r="F1866" s="471" t="s">
        <v>7096</v>
      </c>
      <c r="G1866" s="476" t="s">
        <v>6905</v>
      </c>
      <c r="H1866" s="478"/>
      <c r="I1866" s="478"/>
      <c r="J1866" s="471"/>
    </row>
    <row r="1867" spans="1:10" ht="25.15" customHeight="1" x14ac:dyDescent="0.2">
      <c r="A1867" s="471" t="s">
        <v>7264</v>
      </c>
      <c r="B1867" s="471" t="s">
        <v>6902</v>
      </c>
      <c r="C1867" s="472" t="s">
        <v>6903</v>
      </c>
      <c r="D1867" s="255"/>
      <c r="E1867" s="276">
        <v>18350</v>
      </c>
      <c r="F1867" s="471" t="s">
        <v>7169</v>
      </c>
      <c r="G1867" s="476" t="s">
        <v>6905</v>
      </c>
      <c r="H1867" s="478"/>
      <c r="I1867" s="478"/>
      <c r="J1867" s="471"/>
    </row>
    <row r="1868" spans="1:10" ht="25.15" customHeight="1" x14ac:dyDescent="0.2">
      <c r="A1868" s="471" t="s">
        <v>7265</v>
      </c>
      <c r="B1868" s="471" t="s">
        <v>6902</v>
      </c>
      <c r="C1868" s="472" t="s">
        <v>6903</v>
      </c>
      <c r="D1868" s="255"/>
      <c r="E1868" s="276">
        <v>27127.02</v>
      </c>
      <c r="F1868" s="471" t="s">
        <v>7266</v>
      </c>
      <c r="G1868" s="476" t="s">
        <v>6905</v>
      </c>
      <c r="H1868" s="478"/>
      <c r="I1868" s="478"/>
      <c r="J1868" s="471"/>
    </row>
    <row r="1869" spans="1:10" ht="25.15" customHeight="1" x14ac:dyDescent="0.2">
      <c r="A1869" s="471" t="s">
        <v>7267</v>
      </c>
      <c r="B1869" s="471" t="s">
        <v>6377</v>
      </c>
      <c r="C1869" s="472" t="s">
        <v>6903</v>
      </c>
      <c r="D1869" s="255"/>
      <c r="E1869" s="276">
        <v>94775.4</v>
      </c>
      <c r="F1869" s="471" t="s">
        <v>7030</v>
      </c>
      <c r="G1869" s="476" t="s">
        <v>6905</v>
      </c>
      <c r="H1869" s="478"/>
      <c r="I1869" s="478"/>
      <c r="J1869" s="471"/>
    </row>
    <row r="1870" spans="1:10" ht="25.15" customHeight="1" x14ac:dyDescent="0.2">
      <c r="A1870" s="471" t="s">
        <v>7268</v>
      </c>
      <c r="B1870" s="471" t="s">
        <v>6377</v>
      </c>
      <c r="C1870" s="472" t="s">
        <v>6903</v>
      </c>
      <c r="D1870" s="255"/>
      <c r="E1870" s="276">
        <v>65000</v>
      </c>
      <c r="F1870" s="471" t="s">
        <v>7269</v>
      </c>
      <c r="G1870" s="476" t="s">
        <v>6905</v>
      </c>
      <c r="H1870" s="478"/>
      <c r="I1870" s="478"/>
      <c r="J1870" s="471"/>
    </row>
    <row r="1871" spans="1:10" ht="25.15" customHeight="1" x14ac:dyDescent="0.2">
      <c r="A1871" s="471" t="s">
        <v>7270</v>
      </c>
      <c r="B1871" s="471" t="s">
        <v>6902</v>
      </c>
      <c r="C1871" s="472" t="s">
        <v>6903</v>
      </c>
      <c r="D1871" s="255"/>
      <c r="E1871" s="276">
        <v>33848.300000000003</v>
      </c>
      <c r="F1871" s="471" t="s">
        <v>7271</v>
      </c>
      <c r="G1871" s="476" t="s">
        <v>6905</v>
      </c>
      <c r="H1871" s="478"/>
      <c r="I1871" s="478"/>
      <c r="J1871" s="471"/>
    </row>
    <row r="1872" spans="1:10" ht="25.15" customHeight="1" x14ac:dyDescent="0.2">
      <c r="A1872" s="471" t="s">
        <v>7272</v>
      </c>
      <c r="B1872" s="471" t="s">
        <v>6377</v>
      </c>
      <c r="C1872" s="472" t="s">
        <v>6903</v>
      </c>
      <c r="D1872" s="255"/>
      <c r="E1872" s="276">
        <v>59500</v>
      </c>
      <c r="F1872" s="471" t="s">
        <v>7273</v>
      </c>
      <c r="G1872" s="476" t="s">
        <v>6905</v>
      </c>
      <c r="H1872" s="478"/>
      <c r="I1872" s="478"/>
      <c r="J1872" s="471"/>
    </row>
    <row r="1873" spans="1:10" ht="25.15" customHeight="1" x14ac:dyDescent="0.2">
      <c r="A1873" s="471" t="s">
        <v>7274</v>
      </c>
      <c r="B1873" s="471" t="s">
        <v>6902</v>
      </c>
      <c r="C1873" s="472" t="s">
        <v>6903</v>
      </c>
      <c r="D1873" s="255"/>
      <c r="E1873" s="276">
        <v>21305</v>
      </c>
      <c r="F1873" s="471" t="s">
        <v>7169</v>
      </c>
      <c r="G1873" s="476" t="s">
        <v>6905</v>
      </c>
      <c r="H1873" s="478"/>
      <c r="I1873" s="478"/>
      <c r="J1873" s="471"/>
    </row>
    <row r="1874" spans="1:10" ht="25.15" customHeight="1" x14ac:dyDescent="0.2">
      <c r="A1874" s="471" t="s">
        <v>7275</v>
      </c>
      <c r="B1874" s="471" t="s">
        <v>6902</v>
      </c>
      <c r="C1874" s="472" t="s">
        <v>6903</v>
      </c>
      <c r="D1874" s="255"/>
      <c r="E1874" s="276">
        <v>22300</v>
      </c>
      <c r="F1874" s="471" t="s">
        <v>7183</v>
      </c>
      <c r="G1874" s="476" t="s">
        <v>6905</v>
      </c>
      <c r="H1874" s="478"/>
      <c r="I1874" s="478"/>
      <c r="J1874" s="471"/>
    </row>
    <row r="1875" spans="1:10" ht="25.15" customHeight="1" x14ac:dyDescent="0.2">
      <c r="A1875" s="471" t="s">
        <v>7276</v>
      </c>
      <c r="B1875" s="471" t="s">
        <v>6902</v>
      </c>
      <c r="C1875" s="472" t="s">
        <v>6903</v>
      </c>
      <c r="D1875" s="255"/>
      <c r="E1875" s="276">
        <v>34900</v>
      </c>
      <c r="F1875" s="471" t="s">
        <v>7058</v>
      </c>
      <c r="G1875" s="476" t="s">
        <v>6905</v>
      </c>
      <c r="H1875" s="478"/>
      <c r="I1875" s="478"/>
      <c r="J1875" s="471"/>
    </row>
    <row r="1876" spans="1:10" ht="25.15" customHeight="1" x14ac:dyDescent="0.2">
      <c r="A1876" s="471" t="s">
        <v>7277</v>
      </c>
      <c r="B1876" s="471" t="s">
        <v>6902</v>
      </c>
      <c r="C1876" s="472" t="s">
        <v>6903</v>
      </c>
      <c r="D1876" s="255"/>
      <c r="E1876" s="276">
        <v>26898</v>
      </c>
      <c r="F1876" s="471" t="s">
        <v>7278</v>
      </c>
      <c r="G1876" s="476" t="s">
        <v>6905</v>
      </c>
      <c r="H1876" s="478"/>
      <c r="I1876" s="478"/>
      <c r="J1876" s="471"/>
    </row>
    <row r="1877" spans="1:10" ht="25.15" customHeight="1" x14ac:dyDescent="0.2">
      <c r="A1877" s="471" t="s">
        <v>7279</v>
      </c>
      <c r="B1877" s="471" t="s">
        <v>6902</v>
      </c>
      <c r="C1877" s="472" t="s">
        <v>6903</v>
      </c>
      <c r="D1877" s="255"/>
      <c r="E1877" s="276">
        <v>34996</v>
      </c>
      <c r="F1877" s="471" t="s">
        <v>7103</v>
      </c>
      <c r="G1877" s="476" t="s">
        <v>6905</v>
      </c>
      <c r="H1877" s="478"/>
      <c r="I1877" s="478"/>
      <c r="J1877" s="471"/>
    </row>
    <row r="1878" spans="1:10" ht="25.15" customHeight="1" x14ac:dyDescent="0.2">
      <c r="A1878" s="471" t="s">
        <v>7280</v>
      </c>
      <c r="B1878" s="471" t="s">
        <v>6377</v>
      </c>
      <c r="C1878" s="472" t="s">
        <v>6903</v>
      </c>
      <c r="D1878" s="255"/>
      <c r="E1878" s="276">
        <v>162220</v>
      </c>
      <c r="F1878" s="471" t="s">
        <v>7056</v>
      </c>
      <c r="G1878" s="476" t="s">
        <v>6905</v>
      </c>
      <c r="H1878" s="478"/>
      <c r="I1878" s="478"/>
      <c r="J1878" s="471"/>
    </row>
    <row r="1879" spans="1:10" ht="25.15" customHeight="1" x14ac:dyDescent="0.2">
      <c r="A1879" s="471" t="s">
        <v>7281</v>
      </c>
      <c r="B1879" s="471" t="s">
        <v>6902</v>
      </c>
      <c r="C1879" s="472" t="s">
        <v>6903</v>
      </c>
      <c r="D1879" s="255"/>
      <c r="E1879" s="276">
        <v>29001</v>
      </c>
      <c r="F1879" s="471" t="s">
        <v>7215</v>
      </c>
      <c r="G1879" s="476" t="s">
        <v>6905</v>
      </c>
      <c r="H1879" s="478"/>
      <c r="I1879" s="478"/>
      <c r="J1879" s="471"/>
    </row>
    <row r="1880" spans="1:10" ht="25.15" customHeight="1" x14ac:dyDescent="0.2">
      <c r="A1880" s="471" t="s">
        <v>7282</v>
      </c>
      <c r="B1880" s="471" t="s">
        <v>6377</v>
      </c>
      <c r="C1880" s="472" t="s">
        <v>6903</v>
      </c>
      <c r="D1880" s="255"/>
      <c r="E1880" s="276">
        <v>79980</v>
      </c>
      <c r="F1880" s="471" t="s">
        <v>7069</v>
      </c>
      <c r="G1880" s="476" t="s">
        <v>6905</v>
      </c>
      <c r="H1880" s="478"/>
      <c r="I1880" s="478"/>
      <c r="J1880" s="471"/>
    </row>
    <row r="1881" spans="1:10" ht="25.15" customHeight="1" x14ac:dyDescent="0.2">
      <c r="A1881" s="471" t="s">
        <v>7283</v>
      </c>
      <c r="B1881" s="471" t="s">
        <v>6377</v>
      </c>
      <c r="C1881" s="472" t="s">
        <v>6903</v>
      </c>
      <c r="D1881" s="255"/>
      <c r="E1881" s="276">
        <v>71400</v>
      </c>
      <c r="F1881" s="471" t="s">
        <v>7284</v>
      </c>
      <c r="G1881" s="476" t="s">
        <v>6905</v>
      </c>
      <c r="H1881" s="478"/>
      <c r="I1881" s="478"/>
      <c r="J1881" s="471"/>
    </row>
    <row r="1882" spans="1:10" ht="25.15" customHeight="1" x14ac:dyDescent="0.2">
      <c r="A1882" s="471" t="s">
        <v>7285</v>
      </c>
      <c r="B1882" s="471" t="s">
        <v>6377</v>
      </c>
      <c r="C1882" s="472" t="s">
        <v>6903</v>
      </c>
      <c r="D1882" s="255"/>
      <c r="E1882" s="276">
        <v>92800</v>
      </c>
      <c r="F1882" s="471" t="s">
        <v>6912</v>
      </c>
      <c r="G1882" s="476" t="s">
        <v>6905</v>
      </c>
      <c r="H1882" s="478"/>
      <c r="I1882" s="478"/>
      <c r="J1882" s="471"/>
    </row>
    <row r="1883" spans="1:10" ht="25.15" customHeight="1" x14ac:dyDescent="0.2">
      <c r="A1883" s="471" t="s">
        <v>7286</v>
      </c>
      <c r="B1883" s="471" t="s">
        <v>6902</v>
      </c>
      <c r="C1883" s="472" t="s">
        <v>6903</v>
      </c>
      <c r="D1883" s="255"/>
      <c r="E1883" s="276">
        <v>30000</v>
      </c>
      <c r="F1883" s="471" t="s">
        <v>7103</v>
      </c>
      <c r="G1883" s="476" t="s">
        <v>6905</v>
      </c>
      <c r="H1883" s="478"/>
      <c r="I1883" s="478"/>
      <c r="J1883" s="471"/>
    </row>
    <row r="1884" spans="1:10" ht="25.15" customHeight="1" x14ac:dyDescent="0.2">
      <c r="A1884" s="471" t="s">
        <v>7287</v>
      </c>
      <c r="B1884" s="471" t="s">
        <v>6902</v>
      </c>
      <c r="C1884" s="472" t="s">
        <v>6903</v>
      </c>
      <c r="D1884" s="255"/>
      <c r="E1884" s="276">
        <v>33880</v>
      </c>
      <c r="F1884" s="471" t="s">
        <v>7058</v>
      </c>
      <c r="G1884" s="476" t="s">
        <v>6905</v>
      </c>
      <c r="H1884" s="478"/>
      <c r="I1884" s="478"/>
      <c r="J1884" s="471"/>
    </row>
    <row r="1885" spans="1:10" ht="25.15" customHeight="1" x14ac:dyDescent="0.2">
      <c r="A1885" s="471" t="s">
        <v>7288</v>
      </c>
      <c r="B1885" s="471" t="s">
        <v>6902</v>
      </c>
      <c r="C1885" s="472" t="s">
        <v>6903</v>
      </c>
      <c r="D1885" s="255"/>
      <c r="E1885" s="276">
        <v>28500</v>
      </c>
      <c r="F1885" s="471" t="s">
        <v>7066</v>
      </c>
      <c r="G1885" s="476" t="s">
        <v>6905</v>
      </c>
      <c r="H1885" s="478"/>
      <c r="I1885" s="478"/>
      <c r="J1885" s="471"/>
    </row>
    <row r="1886" spans="1:10" ht="25.15" customHeight="1" x14ac:dyDescent="0.2">
      <c r="A1886" s="471" t="s">
        <v>7232</v>
      </c>
      <c r="B1886" s="471" t="s">
        <v>6902</v>
      </c>
      <c r="C1886" s="472" t="s">
        <v>6903</v>
      </c>
      <c r="D1886" s="255"/>
      <c r="E1886" s="276">
        <v>21098.400000000001</v>
      </c>
      <c r="F1886" s="471" t="s">
        <v>7289</v>
      </c>
      <c r="G1886" s="476" t="s">
        <v>6905</v>
      </c>
      <c r="H1886" s="478"/>
      <c r="I1886" s="478"/>
      <c r="J1886" s="471"/>
    </row>
    <row r="1887" spans="1:10" ht="25.15" customHeight="1" x14ac:dyDescent="0.2">
      <c r="A1887" s="471" t="s">
        <v>7290</v>
      </c>
      <c r="B1887" s="471" t="s">
        <v>6902</v>
      </c>
      <c r="C1887" s="472" t="s">
        <v>6903</v>
      </c>
      <c r="D1887" s="255"/>
      <c r="E1887" s="276">
        <v>34184.6</v>
      </c>
      <c r="F1887" s="471" t="s">
        <v>7291</v>
      </c>
      <c r="G1887" s="476" t="s">
        <v>6905</v>
      </c>
      <c r="H1887" s="478"/>
      <c r="I1887" s="478"/>
      <c r="J1887" s="471"/>
    </row>
    <row r="1888" spans="1:10" ht="25.15" customHeight="1" x14ac:dyDescent="0.2">
      <c r="A1888" s="471" t="s">
        <v>7292</v>
      </c>
      <c r="B1888" s="471" t="s">
        <v>6377</v>
      </c>
      <c r="C1888" s="472" t="s">
        <v>6903</v>
      </c>
      <c r="D1888" s="255"/>
      <c r="E1888" s="276">
        <v>93701</v>
      </c>
      <c r="F1888" s="471" t="s">
        <v>7293</v>
      </c>
      <c r="G1888" s="476" t="s">
        <v>6905</v>
      </c>
      <c r="H1888" s="478"/>
      <c r="I1888" s="478"/>
      <c r="J1888" s="471"/>
    </row>
    <row r="1889" spans="1:10" ht="25.15" customHeight="1" x14ac:dyDescent="0.2">
      <c r="A1889" s="471" t="s">
        <v>7294</v>
      </c>
      <c r="B1889" s="471" t="s">
        <v>6902</v>
      </c>
      <c r="C1889" s="472" t="s">
        <v>6903</v>
      </c>
      <c r="D1889" s="255"/>
      <c r="E1889" s="276">
        <v>27900</v>
      </c>
      <c r="F1889" s="471" t="s">
        <v>7156</v>
      </c>
      <c r="G1889" s="476" t="s">
        <v>6905</v>
      </c>
      <c r="H1889" s="478"/>
      <c r="I1889" s="478"/>
      <c r="J1889" s="471"/>
    </row>
    <row r="1890" spans="1:10" ht="25.15" customHeight="1" x14ac:dyDescent="0.2">
      <c r="A1890" s="471" t="s">
        <v>7295</v>
      </c>
      <c r="B1890" s="471" t="s">
        <v>6902</v>
      </c>
      <c r="C1890" s="472" t="s">
        <v>6903</v>
      </c>
      <c r="D1890" s="255"/>
      <c r="E1890" s="276">
        <v>35100</v>
      </c>
      <c r="F1890" s="471" t="s">
        <v>7103</v>
      </c>
      <c r="G1890" s="476" t="s">
        <v>6905</v>
      </c>
      <c r="H1890" s="478"/>
      <c r="I1890" s="478"/>
      <c r="J1890" s="471"/>
    </row>
    <row r="1891" spans="1:10" ht="25.15" customHeight="1" x14ac:dyDescent="0.2">
      <c r="A1891" s="471" t="s">
        <v>7296</v>
      </c>
      <c r="B1891" s="471" t="s">
        <v>6902</v>
      </c>
      <c r="C1891" s="472" t="s">
        <v>6903</v>
      </c>
      <c r="D1891" s="255"/>
      <c r="E1891" s="276">
        <v>35172.6</v>
      </c>
      <c r="F1891" s="471" t="s">
        <v>7096</v>
      </c>
      <c r="G1891" s="476" t="s">
        <v>6905</v>
      </c>
      <c r="H1891" s="478"/>
      <c r="I1891" s="478"/>
      <c r="J1891" s="471"/>
    </row>
    <row r="1892" spans="1:10" ht="25.15" customHeight="1" x14ac:dyDescent="0.2">
      <c r="A1892" s="471" t="s">
        <v>7297</v>
      </c>
      <c r="B1892" s="471" t="s">
        <v>6902</v>
      </c>
      <c r="C1892" s="472" t="s">
        <v>6903</v>
      </c>
      <c r="D1892" s="255"/>
      <c r="E1892" s="276">
        <v>34910</v>
      </c>
      <c r="F1892" s="471" t="s">
        <v>7058</v>
      </c>
      <c r="G1892" s="476" t="s">
        <v>6905</v>
      </c>
      <c r="H1892" s="478"/>
      <c r="I1892" s="478"/>
      <c r="J1892" s="471"/>
    </row>
    <row r="1893" spans="1:10" ht="25.15" customHeight="1" x14ac:dyDescent="0.2">
      <c r="A1893" s="471" t="s">
        <v>7298</v>
      </c>
      <c r="B1893" s="471" t="s">
        <v>6902</v>
      </c>
      <c r="C1893" s="472" t="s">
        <v>6903</v>
      </c>
      <c r="D1893" s="255"/>
      <c r="E1893" s="276">
        <v>33150</v>
      </c>
      <c r="F1893" s="471" t="s">
        <v>7299</v>
      </c>
      <c r="G1893" s="476" t="s">
        <v>6905</v>
      </c>
      <c r="H1893" s="478"/>
      <c r="I1893" s="478"/>
      <c r="J1893" s="471"/>
    </row>
    <row r="1894" spans="1:10" ht="25.15" customHeight="1" x14ac:dyDescent="0.2">
      <c r="A1894" s="471" t="s">
        <v>7300</v>
      </c>
      <c r="B1894" s="471" t="s">
        <v>6902</v>
      </c>
      <c r="C1894" s="472" t="s">
        <v>6903</v>
      </c>
      <c r="D1894" s="255"/>
      <c r="E1894" s="276">
        <v>34975</v>
      </c>
      <c r="F1894" s="471" t="s">
        <v>7258</v>
      </c>
      <c r="G1894" s="476" t="s">
        <v>6905</v>
      </c>
      <c r="H1894" s="478"/>
      <c r="I1894" s="478"/>
      <c r="J1894" s="471"/>
    </row>
    <row r="1895" spans="1:10" ht="25.15" customHeight="1" x14ac:dyDescent="0.2">
      <c r="A1895" s="471" t="s">
        <v>7301</v>
      </c>
      <c r="B1895" s="471" t="s">
        <v>6377</v>
      </c>
      <c r="C1895" s="472" t="s">
        <v>6903</v>
      </c>
      <c r="D1895" s="255"/>
      <c r="E1895" s="276">
        <v>139999</v>
      </c>
      <c r="F1895" s="471" t="s">
        <v>6912</v>
      </c>
      <c r="G1895" s="476" t="s">
        <v>6905</v>
      </c>
      <c r="H1895" s="478"/>
      <c r="I1895" s="478"/>
      <c r="J1895" s="471"/>
    </row>
    <row r="1896" spans="1:10" ht="25.15" customHeight="1" x14ac:dyDescent="0.2">
      <c r="A1896" s="471" t="s">
        <v>7302</v>
      </c>
      <c r="B1896" s="471" t="s">
        <v>6377</v>
      </c>
      <c r="C1896" s="472" t="s">
        <v>6903</v>
      </c>
      <c r="D1896" s="255"/>
      <c r="E1896" s="276">
        <v>126900</v>
      </c>
      <c r="F1896" s="471" t="s">
        <v>6912</v>
      </c>
      <c r="G1896" s="476" t="s">
        <v>6905</v>
      </c>
      <c r="H1896" s="478"/>
      <c r="I1896" s="478"/>
      <c r="J1896" s="471"/>
    </row>
    <row r="1897" spans="1:10" ht="25.15" customHeight="1" x14ac:dyDescent="0.2">
      <c r="A1897" s="471" t="s">
        <v>7303</v>
      </c>
      <c r="B1897" s="471" t="s">
        <v>6902</v>
      </c>
      <c r="C1897" s="472" t="s">
        <v>6903</v>
      </c>
      <c r="D1897" s="255"/>
      <c r="E1897" s="276">
        <v>53172</v>
      </c>
      <c r="F1897" s="471" t="s">
        <v>7304</v>
      </c>
      <c r="G1897" s="476" t="s">
        <v>6905</v>
      </c>
      <c r="H1897" s="478"/>
      <c r="I1897" s="478"/>
      <c r="J1897" s="471"/>
    </row>
    <row r="1898" spans="1:10" ht="25.15" customHeight="1" x14ac:dyDescent="0.2">
      <c r="A1898" s="471" t="s">
        <v>7305</v>
      </c>
      <c r="B1898" s="471" t="s">
        <v>6902</v>
      </c>
      <c r="C1898" s="472" t="s">
        <v>6903</v>
      </c>
      <c r="D1898" s="255"/>
      <c r="E1898" s="276">
        <v>34445</v>
      </c>
      <c r="F1898" s="471" t="s">
        <v>7306</v>
      </c>
      <c r="G1898" s="476" t="s">
        <v>6905</v>
      </c>
      <c r="H1898" s="478"/>
      <c r="I1898" s="478"/>
      <c r="J1898" s="471"/>
    </row>
    <row r="1899" spans="1:10" ht="25.15" customHeight="1" x14ac:dyDescent="0.2">
      <c r="A1899" s="471" t="s">
        <v>7307</v>
      </c>
      <c r="B1899" s="471" t="s">
        <v>6902</v>
      </c>
      <c r="C1899" s="472" t="s">
        <v>6903</v>
      </c>
      <c r="D1899" s="255"/>
      <c r="E1899" s="276">
        <v>22766.400000000001</v>
      </c>
      <c r="F1899" s="471" t="s">
        <v>6909</v>
      </c>
      <c r="G1899" s="476" t="s">
        <v>6905</v>
      </c>
      <c r="H1899" s="478"/>
      <c r="I1899" s="478"/>
      <c r="J1899" s="471"/>
    </row>
    <row r="1900" spans="1:10" ht="25.15" customHeight="1" x14ac:dyDescent="0.2">
      <c r="A1900" s="471" t="s">
        <v>7308</v>
      </c>
      <c r="B1900" s="471" t="s">
        <v>6902</v>
      </c>
      <c r="C1900" s="472" t="s">
        <v>6903</v>
      </c>
      <c r="D1900" s="255"/>
      <c r="E1900" s="276">
        <v>34687</v>
      </c>
      <c r="F1900" s="471" t="s">
        <v>6928</v>
      </c>
      <c r="G1900" s="476" t="s">
        <v>6905</v>
      </c>
      <c r="H1900" s="478"/>
      <c r="I1900" s="478"/>
      <c r="J1900" s="471"/>
    </row>
    <row r="1901" spans="1:10" ht="25.15" customHeight="1" x14ac:dyDescent="0.2">
      <c r="A1901" s="471" t="s">
        <v>7309</v>
      </c>
      <c r="B1901" s="471" t="s">
        <v>6377</v>
      </c>
      <c r="C1901" s="472" t="s">
        <v>6903</v>
      </c>
      <c r="D1901" s="255"/>
      <c r="E1901" s="276">
        <v>46894.239999999998</v>
      </c>
      <c r="F1901" s="471" t="s">
        <v>7310</v>
      </c>
      <c r="G1901" s="476" t="s">
        <v>6905</v>
      </c>
      <c r="H1901" s="478"/>
      <c r="I1901" s="478"/>
      <c r="J1901" s="471"/>
    </row>
    <row r="1902" spans="1:10" ht="25.15" customHeight="1" x14ac:dyDescent="0.2">
      <c r="A1902" s="471" t="s">
        <v>7311</v>
      </c>
      <c r="B1902" s="471" t="s">
        <v>6377</v>
      </c>
      <c r="C1902" s="472" t="s">
        <v>6903</v>
      </c>
      <c r="D1902" s="255"/>
      <c r="E1902" s="276">
        <v>64605</v>
      </c>
      <c r="F1902" s="471" t="s">
        <v>7312</v>
      </c>
      <c r="G1902" s="476" t="s">
        <v>6905</v>
      </c>
      <c r="H1902" s="478"/>
      <c r="I1902" s="478"/>
      <c r="J1902" s="471"/>
    </row>
    <row r="1903" spans="1:10" ht="25.15" customHeight="1" x14ac:dyDescent="0.2">
      <c r="A1903" s="471" t="s">
        <v>7313</v>
      </c>
      <c r="B1903" s="471" t="s">
        <v>6377</v>
      </c>
      <c r="C1903" s="472" t="s">
        <v>6903</v>
      </c>
      <c r="D1903" s="255"/>
      <c r="E1903" s="276">
        <v>298540.94</v>
      </c>
      <c r="F1903" s="471" t="s">
        <v>7310</v>
      </c>
      <c r="G1903" s="476" t="s">
        <v>6905</v>
      </c>
      <c r="H1903" s="478"/>
      <c r="I1903" s="478"/>
      <c r="J1903" s="471"/>
    </row>
    <row r="1904" spans="1:10" ht="25.15" customHeight="1" x14ac:dyDescent="0.2">
      <c r="A1904" s="471" t="s">
        <v>7314</v>
      </c>
      <c r="B1904" s="471" t="s">
        <v>6377</v>
      </c>
      <c r="C1904" s="472" t="s">
        <v>6903</v>
      </c>
      <c r="D1904" s="255"/>
      <c r="E1904" s="276">
        <v>60280.21</v>
      </c>
      <c r="F1904" s="471" t="s">
        <v>7315</v>
      </c>
      <c r="G1904" s="476" t="s">
        <v>6905</v>
      </c>
      <c r="H1904" s="478"/>
      <c r="I1904" s="478"/>
      <c r="J1904" s="471"/>
    </row>
    <row r="1905" spans="1:10" ht="25.15" customHeight="1" x14ac:dyDescent="0.2">
      <c r="A1905" s="471" t="s">
        <v>7316</v>
      </c>
      <c r="B1905" s="471" t="s">
        <v>6902</v>
      </c>
      <c r="C1905" s="472" t="s">
        <v>6903</v>
      </c>
      <c r="D1905" s="255"/>
      <c r="E1905" s="276">
        <v>31080</v>
      </c>
      <c r="F1905" s="471" t="s">
        <v>6909</v>
      </c>
      <c r="G1905" s="476" t="s">
        <v>6905</v>
      </c>
      <c r="H1905" s="478"/>
      <c r="I1905" s="478"/>
      <c r="J1905" s="471"/>
    </row>
    <row r="1906" spans="1:10" ht="25.15" customHeight="1" x14ac:dyDescent="0.2">
      <c r="A1906" s="471" t="s">
        <v>7317</v>
      </c>
      <c r="B1906" s="471" t="s">
        <v>6902</v>
      </c>
      <c r="C1906" s="472" t="s">
        <v>6903</v>
      </c>
      <c r="D1906" s="255"/>
      <c r="E1906" s="276">
        <v>27325</v>
      </c>
      <c r="F1906" s="471" t="s">
        <v>6909</v>
      </c>
      <c r="G1906" s="476" t="s">
        <v>6905</v>
      </c>
      <c r="H1906" s="478"/>
      <c r="I1906" s="478"/>
      <c r="J1906" s="471"/>
    </row>
    <row r="1907" spans="1:10" ht="25.15" customHeight="1" x14ac:dyDescent="0.2">
      <c r="A1907" s="471" t="s">
        <v>7318</v>
      </c>
      <c r="B1907" s="471" t="s">
        <v>6377</v>
      </c>
      <c r="C1907" s="472" t="s">
        <v>6903</v>
      </c>
      <c r="D1907" s="255"/>
      <c r="E1907" s="276">
        <v>79450</v>
      </c>
      <c r="F1907" s="471" t="s">
        <v>7319</v>
      </c>
      <c r="G1907" s="476" t="s">
        <v>6905</v>
      </c>
      <c r="H1907" s="478"/>
      <c r="I1907" s="478"/>
      <c r="J1907" s="471"/>
    </row>
    <row r="1908" spans="1:10" ht="25.15" customHeight="1" x14ac:dyDescent="0.2">
      <c r="A1908" s="471" t="s">
        <v>7320</v>
      </c>
      <c r="B1908" s="471" t="s">
        <v>6377</v>
      </c>
      <c r="C1908" s="472" t="s">
        <v>6903</v>
      </c>
      <c r="D1908" s="255"/>
      <c r="E1908" s="276">
        <v>152000</v>
      </c>
      <c r="F1908" s="471" t="s">
        <v>7321</v>
      </c>
      <c r="G1908" s="476" t="s">
        <v>6905</v>
      </c>
      <c r="H1908" s="478"/>
      <c r="I1908" s="478"/>
      <c r="J1908" s="471"/>
    </row>
    <row r="1909" spans="1:10" ht="25.15" customHeight="1" x14ac:dyDescent="0.2">
      <c r="A1909" s="471" t="s">
        <v>7322</v>
      </c>
      <c r="B1909" s="471" t="s">
        <v>6902</v>
      </c>
      <c r="C1909" s="472" t="s">
        <v>6903</v>
      </c>
      <c r="D1909" s="255"/>
      <c r="E1909" s="276">
        <v>29961.9</v>
      </c>
      <c r="F1909" s="471" t="s">
        <v>7210</v>
      </c>
      <c r="G1909" s="476" t="s">
        <v>6905</v>
      </c>
      <c r="H1909" s="478"/>
      <c r="I1909" s="478"/>
      <c r="J1909" s="471"/>
    </row>
    <row r="1910" spans="1:10" ht="25.15" customHeight="1" x14ac:dyDescent="0.2">
      <c r="A1910" s="471" t="s">
        <v>7323</v>
      </c>
      <c r="B1910" s="471" t="s">
        <v>6902</v>
      </c>
      <c r="C1910" s="472" t="s">
        <v>6903</v>
      </c>
      <c r="D1910" s="255"/>
      <c r="E1910" s="276">
        <v>19956</v>
      </c>
      <c r="F1910" s="471" t="s">
        <v>6909</v>
      </c>
      <c r="G1910" s="476" t="s">
        <v>6905</v>
      </c>
      <c r="H1910" s="478"/>
      <c r="I1910" s="478"/>
      <c r="J1910" s="471"/>
    </row>
    <row r="1911" spans="1:10" ht="25.15" customHeight="1" x14ac:dyDescent="0.2">
      <c r="A1911" s="471" t="s">
        <v>7324</v>
      </c>
      <c r="B1911" s="471" t="s">
        <v>6902</v>
      </c>
      <c r="C1911" s="472" t="s">
        <v>6903</v>
      </c>
      <c r="D1911" s="255"/>
      <c r="E1911" s="276">
        <v>31470</v>
      </c>
      <c r="F1911" s="471" t="s">
        <v>7096</v>
      </c>
      <c r="G1911" s="476" t="s">
        <v>6905</v>
      </c>
      <c r="H1911" s="478"/>
      <c r="I1911" s="478"/>
      <c r="J1911" s="471"/>
    </row>
    <row r="1912" spans="1:10" ht="25.15" customHeight="1" x14ac:dyDescent="0.2">
      <c r="A1912" s="471" t="s">
        <v>7325</v>
      </c>
      <c r="B1912" s="471" t="s">
        <v>6377</v>
      </c>
      <c r="C1912" s="472" t="s">
        <v>6903</v>
      </c>
      <c r="D1912" s="255"/>
      <c r="E1912" s="276">
        <v>65900</v>
      </c>
      <c r="F1912" s="471" t="s">
        <v>7326</v>
      </c>
      <c r="G1912" s="476" t="s">
        <v>6905</v>
      </c>
      <c r="H1912" s="478"/>
      <c r="I1912" s="478"/>
      <c r="J1912" s="471"/>
    </row>
    <row r="1913" spans="1:10" ht="25.15" customHeight="1" x14ac:dyDescent="0.2">
      <c r="A1913" s="471" t="s">
        <v>7327</v>
      </c>
      <c r="B1913" s="471" t="s">
        <v>6377</v>
      </c>
      <c r="C1913" s="472" t="s">
        <v>6903</v>
      </c>
      <c r="D1913" s="255"/>
      <c r="E1913" s="276">
        <v>130800</v>
      </c>
      <c r="F1913" s="471" t="s">
        <v>7328</v>
      </c>
      <c r="G1913" s="476" t="s">
        <v>6905</v>
      </c>
      <c r="H1913" s="478"/>
      <c r="I1913" s="478"/>
      <c r="J1913" s="471"/>
    </row>
    <row r="1914" spans="1:10" ht="25.15" customHeight="1" x14ac:dyDescent="0.2">
      <c r="A1914" s="471" t="s">
        <v>7329</v>
      </c>
      <c r="B1914" s="471" t="s">
        <v>6377</v>
      </c>
      <c r="C1914" s="472" t="s">
        <v>6903</v>
      </c>
      <c r="D1914" s="255"/>
      <c r="E1914" s="276">
        <v>49999</v>
      </c>
      <c r="F1914" s="471" t="s">
        <v>6912</v>
      </c>
      <c r="G1914" s="476" t="s">
        <v>6905</v>
      </c>
      <c r="H1914" s="478"/>
      <c r="I1914" s="478"/>
      <c r="J1914" s="471"/>
    </row>
    <row r="1915" spans="1:10" ht="25.15" customHeight="1" x14ac:dyDescent="0.2">
      <c r="A1915" s="471" t="s">
        <v>7330</v>
      </c>
      <c r="B1915" s="471" t="s">
        <v>6377</v>
      </c>
      <c r="C1915" s="472" t="s">
        <v>6903</v>
      </c>
      <c r="D1915" s="255"/>
      <c r="E1915" s="276">
        <v>65910</v>
      </c>
      <c r="F1915" s="471" t="s">
        <v>7331</v>
      </c>
      <c r="G1915" s="476" t="s">
        <v>6905</v>
      </c>
      <c r="H1915" s="478"/>
      <c r="I1915" s="478"/>
      <c r="J1915" s="471"/>
    </row>
    <row r="1916" spans="1:10" ht="25.15" customHeight="1" x14ac:dyDescent="0.2">
      <c r="A1916" s="471" t="s">
        <v>7332</v>
      </c>
      <c r="B1916" s="471" t="s">
        <v>6377</v>
      </c>
      <c r="C1916" s="472" t="s">
        <v>6903</v>
      </c>
      <c r="D1916" s="255"/>
      <c r="E1916" s="276">
        <v>62000</v>
      </c>
      <c r="F1916" s="471" t="s">
        <v>7326</v>
      </c>
      <c r="G1916" s="476" t="s">
        <v>6905</v>
      </c>
      <c r="H1916" s="478"/>
      <c r="I1916" s="478"/>
      <c r="J1916" s="471"/>
    </row>
    <row r="1917" spans="1:10" ht="25.15" customHeight="1" x14ac:dyDescent="0.2">
      <c r="A1917" s="471" t="s">
        <v>7333</v>
      </c>
      <c r="B1917" s="471" t="s">
        <v>6902</v>
      </c>
      <c r="C1917" s="472" t="s">
        <v>6903</v>
      </c>
      <c r="D1917" s="255"/>
      <c r="E1917" s="276">
        <v>33150</v>
      </c>
      <c r="F1917" s="471" t="s">
        <v>7103</v>
      </c>
      <c r="G1917" s="476" t="s">
        <v>6905</v>
      </c>
      <c r="H1917" s="478"/>
      <c r="I1917" s="478"/>
      <c r="J1917" s="471"/>
    </row>
    <row r="1918" spans="1:10" ht="25.15" customHeight="1" x14ac:dyDescent="0.2">
      <c r="A1918" s="471" t="s">
        <v>7334</v>
      </c>
      <c r="B1918" s="471" t="s">
        <v>6902</v>
      </c>
      <c r="C1918" s="472" t="s">
        <v>6903</v>
      </c>
      <c r="D1918" s="255"/>
      <c r="E1918" s="276">
        <v>30451.5</v>
      </c>
      <c r="F1918" s="471" t="s">
        <v>7335</v>
      </c>
      <c r="G1918" s="476" t="s">
        <v>6905</v>
      </c>
      <c r="H1918" s="478"/>
      <c r="I1918" s="478"/>
      <c r="J1918" s="471"/>
    </row>
    <row r="1919" spans="1:10" ht="25.15" customHeight="1" x14ac:dyDescent="0.2">
      <c r="A1919" s="471" t="s">
        <v>7336</v>
      </c>
      <c r="B1919" s="471" t="s">
        <v>6902</v>
      </c>
      <c r="C1919" s="472" t="s">
        <v>6903</v>
      </c>
      <c r="D1919" s="255"/>
      <c r="E1919" s="276">
        <v>35000</v>
      </c>
      <c r="F1919" s="471" t="s">
        <v>6909</v>
      </c>
      <c r="G1919" s="476" t="s">
        <v>6905</v>
      </c>
      <c r="H1919" s="478"/>
      <c r="I1919" s="478"/>
      <c r="J1919" s="471"/>
    </row>
    <row r="1920" spans="1:10" ht="25.15" customHeight="1" x14ac:dyDescent="0.2">
      <c r="A1920" s="471" t="s">
        <v>7337</v>
      </c>
      <c r="B1920" s="471" t="s">
        <v>6902</v>
      </c>
      <c r="C1920" s="472" t="s">
        <v>6903</v>
      </c>
      <c r="D1920" s="255"/>
      <c r="E1920" s="276">
        <v>35160</v>
      </c>
      <c r="F1920" s="471" t="s">
        <v>7338</v>
      </c>
      <c r="G1920" s="476" t="s">
        <v>6905</v>
      </c>
      <c r="H1920" s="478"/>
      <c r="I1920" s="478"/>
      <c r="J1920" s="471"/>
    </row>
    <row r="1921" spans="1:10" ht="25.15" customHeight="1" x14ac:dyDescent="0.2">
      <c r="A1921" s="471" t="s">
        <v>7339</v>
      </c>
      <c r="B1921" s="471" t="s">
        <v>6377</v>
      </c>
      <c r="C1921" s="472" t="s">
        <v>6903</v>
      </c>
      <c r="D1921" s="255"/>
      <c r="E1921" s="276">
        <v>381999</v>
      </c>
      <c r="F1921" s="471" t="s">
        <v>6912</v>
      </c>
      <c r="G1921" s="476" t="s">
        <v>6905</v>
      </c>
      <c r="H1921" s="478"/>
      <c r="I1921" s="478"/>
      <c r="J1921" s="471"/>
    </row>
    <row r="1922" spans="1:10" ht="25.15" customHeight="1" x14ac:dyDescent="0.2">
      <c r="A1922" s="471" t="s">
        <v>7340</v>
      </c>
      <c r="B1922" s="471" t="s">
        <v>6377</v>
      </c>
      <c r="C1922" s="472" t="s">
        <v>6903</v>
      </c>
      <c r="D1922" s="255"/>
      <c r="E1922" s="276">
        <v>67050</v>
      </c>
      <c r="F1922" s="471" t="s">
        <v>6912</v>
      </c>
      <c r="G1922" s="476" t="s">
        <v>6905</v>
      </c>
      <c r="H1922" s="478"/>
      <c r="I1922" s="478"/>
      <c r="J1922" s="471"/>
    </row>
    <row r="1923" spans="1:10" ht="25.15" customHeight="1" x14ac:dyDescent="0.2">
      <c r="A1923" s="471" t="s">
        <v>7341</v>
      </c>
      <c r="B1923" s="471" t="s">
        <v>6902</v>
      </c>
      <c r="C1923" s="472" t="s">
        <v>6903</v>
      </c>
      <c r="D1923" s="255"/>
      <c r="E1923" s="276">
        <v>26020.2</v>
      </c>
      <c r="F1923" s="471" t="s">
        <v>6909</v>
      </c>
      <c r="G1923" s="476" t="s">
        <v>6905</v>
      </c>
      <c r="H1923" s="478"/>
      <c r="I1923" s="478"/>
      <c r="J1923" s="471"/>
    </row>
    <row r="1924" spans="1:10" ht="25.15" customHeight="1" x14ac:dyDescent="0.2">
      <c r="A1924" s="471" t="s">
        <v>7342</v>
      </c>
      <c r="B1924" s="471" t="s">
        <v>6902</v>
      </c>
      <c r="C1924" s="472" t="s">
        <v>6903</v>
      </c>
      <c r="D1924" s="255"/>
      <c r="E1924" s="276">
        <v>25800</v>
      </c>
      <c r="F1924" s="471" t="s">
        <v>6909</v>
      </c>
      <c r="G1924" s="476" t="s">
        <v>6905</v>
      </c>
      <c r="H1924" s="478"/>
      <c r="I1924" s="478"/>
      <c r="J1924" s="471"/>
    </row>
    <row r="1925" spans="1:10" ht="25.15" customHeight="1" x14ac:dyDescent="0.2">
      <c r="A1925" s="471" t="s">
        <v>7343</v>
      </c>
      <c r="B1925" s="471" t="s">
        <v>6902</v>
      </c>
      <c r="C1925" s="472" t="s">
        <v>6903</v>
      </c>
      <c r="D1925" s="255"/>
      <c r="E1925" s="276">
        <v>34500</v>
      </c>
      <c r="F1925" s="471" t="s">
        <v>7344</v>
      </c>
      <c r="G1925" s="476" t="s">
        <v>6905</v>
      </c>
      <c r="H1925" s="478"/>
      <c r="I1925" s="478"/>
      <c r="J1925" s="471"/>
    </row>
    <row r="1926" spans="1:10" ht="25.15" customHeight="1" x14ac:dyDescent="0.2">
      <c r="A1926" s="471" t="s">
        <v>7140</v>
      </c>
      <c r="B1926" s="471" t="s">
        <v>6902</v>
      </c>
      <c r="C1926" s="472" t="s">
        <v>6903</v>
      </c>
      <c r="D1926" s="255"/>
      <c r="E1926" s="276">
        <v>28420</v>
      </c>
      <c r="F1926" s="471" t="s">
        <v>7096</v>
      </c>
      <c r="G1926" s="476" t="s">
        <v>6905</v>
      </c>
      <c r="H1926" s="478"/>
      <c r="I1926" s="478"/>
      <c r="J1926" s="471"/>
    </row>
    <row r="1927" spans="1:10" ht="25.15" customHeight="1" x14ac:dyDescent="0.2">
      <c r="A1927" s="471" t="s">
        <v>7345</v>
      </c>
      <c r="B1927" s="471" t="s">
        <v>6902</v>
      </c>
      <c r="C1927" s="472" t="s">
        <v>6903</v>
      </c>
      <c r="D1927" s="255"/>
      <c r="E1927" s="276">
        <v>29000</v>
      </c>
      <c r="F1927" s="471" t="s">
        <v>7346</v>
      </c>
      <c r="G1927" s="476" t="s">
        <v>6905</v>
      </c>
      <c r="H1927" s="478"/>
      <c r="I1927" s="478"/>
      <c r="J1927" s="471"/>
    </row>
    <row r="1928" spans="1:10" ht="25.15" customHeight="1" x14ac:dyDescent="0.2">
      <c r="A1928" s="471" t="s">
        <v>7347</v>
      </c>
      <c r="B1928" s="471" t="s">
        <v>6902</v>
      </c>
      <c r="C1928" s="472" t="s">
        <v>6903</v>
      </c>
      <c r="D1928" s="255"/>
      <c r="E1928" s="276">
        <v>29500</v>
      </c>
      <c r="F1928" s="471" t="s">
        <v>7338</v>
      </c>
      <c r="G1928" s="476" t="s">
        <v>6905</v>
      </c>
      <c r="H1928" s="478"/>
      <c r="I1928" s="478"/>
      <c r="J1928" s="471"/>
    </row>
    <row r="1929" spans="1:10" ht="25.15" customHeight="1" x14ac:dyDescent="0.2">
      <c r="A1929" s="471" t="s">
        <v>7348</v>
      </c>
      <c r="B1929" s="471" t="s">
        <v>6377</v>
      </c>
      <c r="C1929" s="472" t="s">
        <v>6903</v>
      </c>
      <c r="D1929" s="255"/>
      <c r="E1929" s="276">
        <v>123700</v>
      </c>
      <c r="F1929" s="471" t="s">
        <v>7349</v>
      </c>
      <c r="G1929" s="476" t="s">
        <v>6905</v>
      </c>
      <c r="H1929" s="478"/>
      <c r="I1929" s="478"/>
      <c r="J1929" s="471"/>
    </row>
    <row r="1930" spans="1:10" ht="25.15" customHeight="1" x14ac:dyDescent="0.2">
      <c r="A1930" s="471" t="s">
        <v>7350</v>
      </c>
      <c r="B1930" s="471" t="s">
        <v>6902</v>
      </c>
      <c r="C1930" s="472" t="s">
        <v>6903</v>
      </c>
      <c r="D1930" s="255"/>
      <c r="E1930" s="276">
        <v>19920</v>
      </c>
      <c r="F1930" s="471" t="s">
        <v>7174</v>
      </c>
      <c r="G1930" s="476" t="s">
        <v>6905</v>
      </c>
      <c r="H1930" s="478"/>
      <c r="I1930" s="478"/>
      <c r="J1930" s="471"/>
    </row>
    <row r="1931" spans="1:10" ht="25.15" customHeight="1" x14ac:dyDescent="0.2">
      <c r="A1931" s="471" t="s">
        <v>7351</v>
      </c>
      <c r="B1931" s="471" t="s">
        <v>6377</v>
      </c>
      <c r="C1931" s="472" t="s">
        <v>6903</v>
      </c>
      <c r="D1931" s="255"/>
      <c r="E1931" s="276">
        <v>79325</v>
      </c>
      <c r="F1931" s="471" t="s">
        <v>7352</v>
      </c>
      <c r="G1931" s="476" t="s">
        <v>6905</v>
      </c>
      <c r="H1931" s="478"/>
      <c r="I1931" s="478"/>
      <c r="J1931" s="471"/>
    </row>
    <row r="1932" spans="1:10" ht="25.15" customHeight="1" x14ac:dyDescent="0.2">
      <c r="A1932" s="471" t="s">
        <v>7353</v>
      </c>
      <c r="B1932" s="471" t="s">
        <v>6902</v>
      </c>
      <c r="C1932" s="472" t="s">
        <v>6903</v>
      </c>
      <c r="D1932" s="255"/>
      <c r="E1932" s="276">
        <v>23900</v>
      </c>
      <c r="F1932" s="471" t="s">
        <v>7354</v>
      </c>
      <c r="G1932" s="476" t="s">
        <v>6905</v>
      </c>
      <c r="H1932" s="478"/>
      <c r="I1932" s="478"/>
      <c r="J1932" s="471"/>
    </row>
    <row r="1933" spans="1:10" ht="25.15" customHeight="1" x14ac:dyDescent="0.2">
      <c r="A1933" s="471" t="s">
        <v>7355</v>
      </c>
      <c r="B1933" s="471" t="s">
        <v>6902</v>
      </c>
      <c r="C1933" s="472" t="s">
        <v>6903</v>
      </c>
      <c r="D1933" s="255"/>
      <c r="E1933" s="276">
        <v>25645</v>
      </c>
      <c r="F1933" s="471" t="s">
        <v>7169</v>
      </c>
      <c r="G1933" s="476" t="s">
        <v>6905</v>
      </c>
      <c r="H1933" s="478"/>
      <c r="I1933" s="478"/>
      <c r="J1933" s="471"/>
    </row>
    <row r="1934" spans="1:10" ht="25.15" customHeight="1" x14ac:dyDescent="0.2">
      <c r="A1934" s="471" t="s">
        <v>7356</v>
      </c>
      <c r="B1934" s="471" t="s">
        <v>6902</v>
      </c>
      <c r="C1934" s="472" t="s">
        <v>6903</v>
      </c>
      <c r="D1934" s="255"/>
      <c r="E1934" s="276">
        <v>35200</v>
      </c>
      <c r="F1934" s="471" t="s">
        <v>7357</v>
      </c>
      <c r="G1934" s="476" t="s">
        <v>6905</v>
      </c>
      <c r="H1934" s="478"/>
      <c r="I1934" s="478"/>
      <c r="J1934" s="471"/>
    </row>
    <row r="1935" spans="1:10" ht="25.15" customHeight="1" x14ac:dyDescent="0.2">
      <c r="A1935" s="471" t="s">
        <v>7358</v>
      </c>
      <c r="B1935" s="471" t="s">
        <v>6902</v>
      </c>
      <c r="C1935" s="472" t="s">
        <v>6903</v>
      </c>
      <c r="D1935" s="255"/>
      <c r="E1935" s="276">
        <v>18900</v>
      </c>
      <c r="F1935" s="471" t="s">
        <v>7359</v>
      </c>
      <c r="G1935" s="476" t="s">
        <v>6905</v>
      </c>
      <c r="H1935" s="478"/>
      <c r="I1935" s="478"/>
      <c r="J1935" s="471"/>
    </row>
    <row r="1936" spans="1:10" ht="25.15" customHeight="1" x14ac:dyDescent="0.2">
      <c r="A1936" s="471" t="s">
        <v>7356</v>
      </c>
      <c r="B1936" s="471" t="s">
        <v>6902</v>
      </c>
      <c r="C1936" s="472" t="s">
        <v>6903</v>
      </c>
      <c r="D1936" s="255"/>
      <c r="E1936" s="276">
        <v>35150</v>
      </c>
      <c r="F1936" s="471" t="s">
        <v>7321</v>
      </c>
      <c r="G1936" s="476" t="s">
        <v>6905</v>
      </c>
      <c r="H1936" s="478"/>
      <c r="I1936" s="478"/>
      <c r="J1936" s="471"/>
    </row>
    <row r="1937" spans="1:10" ht="25.15" customHeight="1" x14ac:dyDescent="0.2">
      <c r="A1937" s="471" t="s">
        <v>7360</v>
      </c>
      <c r="B1937" s="471" t="s">
        <v>6377</v>
      </c>
      <c r="C1937" s="472" t="s">
        <v>6903</v>
      </c>
      <c r="D1937" s="255"/>
      <c r="E1937" s="276">
        <v>223080</v>
      </c>
      <c r="F1937" s="471" t="s">
        <v>7349</v>
      </c>
      <c r="G1937" s="476" t="s">
        <v>6905</v>
      </c>
      <c r="H1937" s="478"/>
      <c r="I1937" s="478"/>
      <c r="J1937" s="471"/>
    </row>
    <row r="1938" spans="1:10" ht="25.15" customHeight="1" x14ac:dyDescent="0.2">
      <c r="A1938" s="471" t="s">
        <v>7361</v>
      </c>
      <c r="B1938" s="471" t="s">
        <v>6902</v>
      </c>
      <c r="C1938" s="472" t="s">
        <v>6903</v>
      </c>
      <c r="D1938" s="255"/>
      <c r="E1938" s="276">
        <v>34900</v>
      </c>
      <c r="F1938" s="471" t="s">
        <v>7129</v>
      </c>
      <c r="G1938" s="476" t="s">
        <v>6905</v>
      </c>
      <c r="H1938" s="478"/>
      <c r="I1938" s="478"/>
      <c r="J1938" s="471"/>
    </row>
    <row r="1939" spans="1:10" ht="25.15" customHeight="1" x14ac:dyDescent="0.2">
      <c r="A1939" s="471" t="s">
        <v>7362</v>
      </c>
      <c r="B1939" s="471" t="s">
        <v>6902</v>
      </c>
      <c r="C1939" s="472" t="s">
        <v>6903</v>
      </c>
      <c r="D1939" s="255"/>
      <c r="E1939" s="276">
        <v>22000</v>
      </c>
      <c r="F1939" s="471" t="s">
        <v>6926</v>
      </c>
      <c r="G1939" s="476" t="s">
        <v>6905</v>
      </c>
      <c r="H1939" s="478"/>
      <c r="I1939" s="478"/>
      <c r="J1939" s="471"/>
    </row>
    <row r="1940" spans="1:10" ht="25.15" customHeight="1" x14ac:dyDescent="0.2">
      <c r="A1940" s="471" t="s">
        <v>7363</v>
      </c>
      <c r="B1940" s="471" t="s">
        <v>6902</v>
      </c>
      <c r="C1940" s="472" t="s">
        <v>6903</v>
      </c>
      <c r="D1940" s="255"/>
      <c r="E1940" s="276">
        <v>18400</v>
      </c>
      <c r="F1940" s="471" t="s">
        <v>7364</v>
      </c>
      <c r="G1940" s="476" t="s">
        <v>6905</v>
      </c>
      <c r="H1940" s="478"/>
      <c r="I1940" s="478"/>
      <c r="J1940" s="471"/>
    </row>
    <row r="1941" spans="1:10" ht="25.15" customHeight="1" x14ac:dyDescent="0.2">
      <c r="A1941" s="471" t="s">
        <v>7365</v>
      </c>
      <c r="B1941" s="471" t="s">
        <v>6902</v>
      </c>
      <c r="C1941" s="472" t="s">
        <v>6903</v>
      </c>
      <c r="D1941" s="255"/>
      <c r="E1941" s="276">
        <v>27720</v>
      </c>
      <c r="F1941" s="471" t="s">
        <v>7366</v>
      </c>
      <c r="G1941" s="476" t="s">
        <v>6905</v>
      </c>
      <c r="H1941" s="478"/>
      <c r="I1941" s="478"/>
      <c r="J1941" s="471"/>
    </row>
    <row r="1942" spans="1:10" ht="25.15" customHeight="1" x14ac:dyDescent="0.2">
      <c r="A1942" s="471" t="s">
        <v>7367</v>
      </c>
      <c r="B1942" s="471" t="s">
        <v>6902</v>
      </c>
      <c r="C1942" s="472" t="s">
        <v>6903</v>
      </c>
      <c r="D1942" s="255"/>
      <c r="E1942" s="276">
        <v>22000</v>
      </c>
      <c r="F1942" s="471" t="s">
        <v>7368</v>
      </c>
      <c r="G1942" s="476" t="s">
        <v>6905</v>
      </c>
      <c r="H1942" s="478"/>
      <c r="I1942" s="478"/>
      <c r="J1942" s="471"/>
    </row>
    <row r="1943" spans="1:10" ht="25.15" customHeight="1" x14ac:dyDescent="0.2">
      <c r="A1943" s="471" t="s">
        <v>7369</v>
      </c>
      <c r="B1943" s="471" t="s">
        <v>6902</v>
      </c>
      <c r="C1943" s="472" t="s">
        <v>6903</v>
      </c>
      <c r="D1943" s="255"/>
      <c r="E1943" s="276">
        <v>18000</v>
      </c>
      <c r="F1943" s="471" t="s">
        <v>7370</v>
      </c>
      <c r="G1943" s="476" t="s">
        <v>6905</v>
      </c>
      <c r="H1943" s="478"/>
      <c r="I1943" s="478"/>
      <c r="J1943" s="471"/>
    </row>
    <row r="1944" spans="1:10" ht="25.15" customHeight="1" x14ac:dyDescent="0.2">
      <c r="A1944" s="471" t="s">
        <v>7371</v>
      </c>
      <c r="B1944" s="471" t="s">
        <v>6902</v>
      </c>
      <c r="C1944" s="472" t="s">
        <v>6903</v>
      </c>
      <c r="D1944" s="255"/>
      <c r="E1944" s="276">
        <v>29400</v>
      </c>
      <c r="F1944" s="471" t="s">
        <v>7370</v>
      </c>
      <c r="G1944" s="476" t="s">
        <v>6905</v>
      </c>
      <c r="H1944" s="478"/>
      <c r="I1944" s="478"/>
      <c r="J1944" s="471"/>
    </row>
    <row r="1945" spans="1:10" ht="25.15" customHeight="1" x14ac:dyDescent="0.2">
      <c r="A1945" s="471" t="s">
        <v>7372</v>
      </c>
      <c r="B1945" s="471" t="s">
        <v>6902</v>
      </c>
      <c r="C1945" s="472" t="s">
        <v>6903</v>
      </c>
      <c r="D1945" s="255"/>
      <c r="E1945" s="276">
        <v>29500</v>
      </c>
      <c r="F1945" s="471" t="s">
        <v>7373</v>
      </c>
      <c r="G1945" s="476" t="s">
        <v>6905</v>
      </c>
      <c r="H1945" s="478"/>
      <c r="I1945" s="478"/>
      <c r="J1945" s="471"/>
    </row>
    <row r="1946" spans="1:10" ht="25.15" customHeight="1" x14ac:dyDescent="0.2">
      <c r="A1946" s="471" t="s">
        <v>7374</v>
      </c>
      <c r="B1946" s="471" t="s">
        <v>6902</v>
      </c>
      <c r="C1946" s="472" t="s">
        <v>6903</v>
      </c>
      <c r="D1946" s="255"/>
      <c r="E1946" s="276">
        <v>28000</v>
      </c>
      <c r="F1946" s="471" t="s">
        <v>7375</v>
      </c>
      <c r="G1946" s="476" t="s">
        <v>6905</v>
      </c>
      <c r="H1946" s="478"/>
      <c r="I1946" s="478"/>
      <c r="J1946" s="471"/>
    </row>
    <row r="1947" spans="1:10" ht="25.15" customHeight="1" x14ac:dyDescent="0.2">
      <c r="A1947" s="471" t="s">
        <v>7376</v>
      </c>
      <c r="B1947" s="471" t="s">
        <v>6902</v>
      </c>
      <c r="C1947" s="472" t="s">
        <v>6903</v>
      </c>
      <c r="D1947" s="255"/>
      <c r="E1947" s="276">
        <v>20000</v>
      </c>
      <c r="F1947" s="471" t="s">
        <v>7377</v>
      </c>
      <c r="G1947" s="476" t="s">
        <v>6905</v>
      </c>
      <c r="H1947" s="478"/>
      <c r="I1947" s="478"/>
      <c r="J1947" s="471"/>
    </row>
    <row r="1948" spans="1:10" ht="25.15" customHeight="1" x14ac:dyDescent="0.2">
      <c r="A1948" s="471" t="s">
        <v>7378</v>
      </c>
      <c r="B1948" s="471" t="s">
        <v>6902</v>
      </c>
      <c r="C1948" s="472" t="s">
        <v>6903</v>
      </c>
      <c r="D1948" s="255"/>
      <c r="E1948" s="276">
        <v>25000</v>
      </c>
      <c r="F1948" s="471" t="s">
        <v>7379</v>
      </c>
      <c r="G1948" s="476" t="s">
        <v>6905</v>
      </c>
      <c r="H1948" s="478"/>
      <c r="I1948" s="478"/>
      <c r="J1948" s="471"/>
    </row>
    <row r="1949" spans="1:10" ht="25.15" customHeight="1" x14ac:dyDescent="0.2">
      <c r="A1949" s="471" t="s">
        <v>7380</v>
      </c>
      <c r="B1949" s="471" t="s">
        <v>6902</v>
      </c>
      <c r="C1949" s="472" t="s">
        <v>6903</v>
      </c>
      <c r="D1949" s="255"/>
      <c r="E1949" s="276">
        <v>19600</v>
      </c>
      <c r="F1949" s="471" t="s">
        <v>6926</v>
      </c>
      <c r="G1949" s="476" t="s">
        <v>6905</v>
      </c>
      <c r="H1949" s="478"/>
      <c r="I1949" s="478"/>
      <c r="J1949" s="471"/>
    </row>
    <row r="1950" spans="1:10" ht="25.15" customHeight="1" x14ac:dyDescent="0.2">
      <c r="A1950" s="471" t="s">
        <v>7381</v>
      </c>
      <c r="B1950" s="471" t="s">
        <v>6902</v>
      </c>
      <c r="C1950" s="472" t="s">
        <v>6903</v>
      </c>
      <c r="D1950" s="255"/>
      <c r="E1950" s="276">
        <v>34700</v>
      </c>
      <c r="F1950" s="471" t="s">
        <v>7382</v>
      </c>
      <c r="G1950" s="476" t="s">
        <v>6905</v>
      </c>
      <c r="H1950" s="478"/>
      <c r="I1950" s="478"/>
      <c r="J1950" s="471"/>
    </row>
    <row r="1951" spans="1:10" ht="25.15" customHeight="1" x14ac:dyDescent="0.2">
      <c r="A1951" s="471" t="s">
        <v>7383</v>
      </c>
      <c r="B1951" s="471" t="s">
        <v>6902</v>
      </c>
      <c r="C1951" s="472" t="s">
        <v>6903</v>
      </c>
      <c r="D1951" s="255"/>
      <c r="E1951" s="276">
        <v>34000</v>
      </c>
      <c r="F1951" s="471" t="s">
        <v>7377</v>
      </c>
      <c r="G1951" s="476" t="s">
        <v>6905</v>
      </c>
      <c r="H1951" s="478"/>
      <c r="I1951" s="478"/>
      <c r="J1951" s="471"/>
    </row>
    <row r="1952" spans="1:10" ht="25.15" customHeight="1" x14ac:dyDescent="0.2">
      <c r="A1952" s="471" t="s">
        <v>7384</v>
      </c>
      <c r="B1952" s="471" t="s">
        <v>6902</v>
      </c>
      <c r="C1952" s="472" t="s">
        <v>6903</v>
      </c>
      <c r="D1952" s="255"/>
      <c r="E1952" s="276">
        <v>18000</v>
      </c>
      <c r="F1952" s="471" t="s">
        <v>7385</v>
      </c>
      <c r="G1952" s="476" t="s">
        <v>6905</v>
      </c>
      <c r="H1952" s="478"/>
      <c r="I1952" s="478"/>
      <c r="J1952" s="471"/>
    </row>
    <row r="1953" spans="1:10" ht="25.15" customHeight="1" x14ac:dyDescent="0.2">
      <c r="A1953" s="471" t="s">
        <v>7386</v>
      </c>
      <c r="B1953" s="471" t="s">
        <v>6902</v>
      </c>
      <c r="C1953" s="472" t="s">
        <v>6903</v>
      </c>
      <c r="D1953" s="255"/>
      <c r="E1953" s="276">
        <v>18000</v>
      </c>
      <c r="F1953" s="471" t="s">
        <v>7387</v>
      </c>
      <c r="G1953" s="476" t="s">
        <v>6905</v>
      </c>
      <c r="H1953" s="478"/>
      <c r="I1953" s="478"/>
      <c r="J1953" s="471"/>
    </row>
    <row r="1954" spans="1:10" ht="25.15" customHeight="1" x14ac:dyDescent="0.2">
      <c r="A1954" s="471" t="s">
        <v>7388</v>
      </c>
      <c r="B1954" s="471" t="s">
        <v>6902</v>
      </c>
      <c r="C1954" s="472" t="s">
        <v>6903</v>
      </c>
      <c r="D1954" s="255"/>
      <c r="E1954" s="276">
        <v>34950</v>
      </c>
      <c r="F1954" s="471" t="s">
        <v>7389</v>
      </c>
      <c r="G1954" s="476" t="s">
        <v>6905</v>
      </c>
      <c r="H1954" s="478"/>
      <c r="I1954" s="478"/>
      <c r="J1954" s="471"/>
    </row>
    <row r="1955" spans="1:10" ht="25.15" customHeight="1" x14ac:dyDescent="0.2">
      <c r="A1955" s="471" t="s">
        <v>7390</v>
      </c>
      <c r="B1955" s="471" t="s">
        <v>6902</v>
      </c>
      <c r="C1955" s="472" t="s">
        <v>6903</v>
      </c>
      <c r="D1955" s="255"/>
      <c r="E1955" s="276">
        <v>25200</v>
      </c>
      <c r="F1955" s="471" t="s">
        <v>7391</v>
      </c>
      <c r="G1955" s="476" t="s">
        <v>6905</v>
      </c>
      <c r="H1955" s="478"/>
      <c r="I1955" s="478"/>
      <c r="J1955" s="471"/>
    </row>
    <row r="1956" spans="1:10" ht="25.15" customHeight="1" x14ac:dyDescent="0.2">
      <c r="A1956" s="471" t="s">
        <v>7392</v>
      </c>
      <c r="B1956" s="471" t="s">
        <v>6902</v>
      </c>
      <c r="C1956" s="472" t="s">
        <v>6903</v>
      </c>
      <c r="D1956" s="255"/>
      <c r="E1956" s="276">
        <v>34200</v>
      </c>
      <c r="F1956" s="471" t="s">
        <v>7393</v>
      </c>
      <c r="G1956" s="476" t="s">
        <v>6905</v>
      </c>
      <c r="H1956" s="478"/>
      <c r="I1956" s="478"/>
      <c r="J1956" s="471"/>
    </row>
    <row r="1957" spans="1:10" ht="25.15" customHeight="1" x14ac:dyDescent="0.2">
      <c r="A1957" s="471" t="s">
        <v>7394</v>
      </c>
      <c r="B1957" s="471" t="s">
        <v>6902</v>
      </c>
      <c r="C1957" s="472" t="s">
        <v>6903</v>
      </c>
      <c r="D1957" s="255"/>
      <c r="E1957" s="276">
        <v>26000</v>
      </c>
      <c r="F1957" s="471" t="s">
        <v>7395</v>
      </c>
      <c r="G1957" s="476" t="s">
        <v>6905</v>
      </c>
      <c r="H1957" s="478"/>
      <c r="I1957" s="478"/>
      <c r="J1957" s="471"/>
    </row>
    <row r="1958" spans="1:10" ht="25.15" customHeight="1" x14ac:dyDescent="0.2">
      <c r="A1958" s="471" t="s">
        <v>7396</v>
      </c>
      <c r="B1958" s="471" t="s">
        <v>6902</v>
      </c>
      <c r="C1958" s="472" t="s">
        <v>6903</v>
      </c>
      <c r="D1958" s="255"/>
      <c r="E1958" s="276">
        <v>22500</v>
      </c>
      <c r="F1958" s="471" t="s">
        <v>7387</v>
      </c>
      <c r="G1958" s="476" t="s">
        <v>6905</v>
      </c>
      <c r="H1958" s="478"/>
      <c r="I1958" s="478"/>
      <c r="J1958" s="471"/>
    </row>
    <row r="1959" spans="1:10" ht="25.15" customHeight="1" x14ac:dyDescent="0.2">
      <c r="A1959" s="471" t="s">
        <v>7397</v>
      </c>
      <c r="B1959" s="471" t="s">
        <v>6902</v>
      </c>
      <c r="C1959" s="472" t="s">
        <v>6903</v>
      </c>
      <c r="D1959" s="255"/>
      <c r="E1959" s="276">
        <v>18000</v>
      </c>
      <c r="F1959" s="471" t="s">
        <v>7385</v>
      </c>
      <c r="G1959" s="476" t="s">
        <v>6905</v>
      </c>
      <c r="H1959" s="478"/>
      <c r="I1959" s="478"/>
      <c r="J1959" s="471"/>
    </row>
    <row r="1960" spans="1:10" ht="25.15" customHeight="1" x14ac:dyDescent="0.2">
      <c r="A1960" s="471" t="s">
        <v>7398</v>
      </c>
      <c r="B1960" s="471" t="s">
        <v>6902</v>
      </c>
      <c r="C1960" s="472" t="s">
        <v>6903</v>
      </c>
      <c r="D1960" s="255"/>
      <c r="E1960" s="276">
        <v>18000</v>
      </c>
      <c r="F1960" s="471" t="s">
        <v>7399</v>
      </c>
      <c r="G1960" s="476" t="s">
        <v>6905</v>
      </c>
      <c r="H1960" s="478"/>
      <c r="I1960" s="478"/>
      <c r="J1960" s="471"/>
    </row>
    <row r="1961" spans="1:10" ht="25.15" customHeight="1" x14ac:dyDescent="0.2">
      <c r="A1961" s="471" t="s">
        <v>7400</v>
      </c>
      <c r="B1961" s="471" t="s">
        <v>6377</v>
      </c>
      <c r="C1961" s="472" t="s">
        <v>6903</v>
      </c>
      <c r="D1961" s="255"/>
      <c r="E1961" s="276">
        <v>115400</v>
      </c>
      <c r="F1961" s="471" t="s">
        <v>7401</v>
      </c>
      <c r="G1961" s="476" t="s">
        <v>6905</v>
      </c>
      <c r="H1961" s="478"/>
      <c r="I1961" s="478"/>
      <c r="J1961" s="471"/>
    </row>
    <row r="1962" spans="1:10" ht="25.15" customHeight="1" x14ac:dyDescent="0.2">
      <c r="A1962" s="471" t="s">
        <v>7402</v>
      </c>
      <c r="B1962" s="471" t="s">
        <v>6902</v>
      </c>
      <c r="C1962" s="472" t="s">
        <v>6903</v>
      </c>
      <c r="D1962" s="255"/>
      <c r="E1962" s="276">
        <v>32420</v>
      </c>
      <c r="F1962" s="471" t="s">
        <v>7123</v>
      </c>
      <c r="G1962" s="476" t="s">
        <v>6905</v>
      </c>
      <c r="H1962" s="478"/>
      <c r="I1962" s="478"/>
      <c r="J1962" s="471"/>
    </row>
    <row r="1963" spans="1:10" ht="25.15" customHeight="1" x14ac:dyDescent="0.2">
      <c r="A1963" s="471" t="s">
        <v>7403</v>
      </c>
      <c r="B1963" s="471" t="s">
        <v>6902</v>
      </c>
      <c r="C1963" s="472" t="s">
        <v>6903</v>
      </c>
      <c r="D1963" s="255"/>
      <c r="E1963" s="276">
        <v>26350</v>
      </c>
      <c r="F1963" s="471" t="s">
        <v>7404</v>
      </c>
      <c r="G1963" s="476" t="s">
        <v>6905</v>
      </c>
      <c r="H1963" s="478"/>
      <c r="I1963" s="478"/>
      <c r="J1963" s="471"/>
    </row>
    <row r="1964" spans="1:10" ht="25.15" customHeight="1" x14ac:dyDescent="0.2">
      <c r="A1964" s="471" t="s">
        <v>7405</v>
      </c>
      <c r="B1964" s="471" t="s">
        <v>6902</v>
      </c>
      <c r="C1964" s="472" t="s">
        <v>6903</v>
      </c>
      <c r="D1964" s="255"/>
      <c r="E1964" s="276">
        <v>20000</v>
      </c>
      <c r="F1964" s="471" t="s">
        <v>7406</v>
      </c>
      <c r="G1964" s="476" t="s">
        <v>6905</v>
      </c>
      <c r="H1964" s="478"/>
      <c r="I1964" s="478"/>
      <c r="J1964" s="471"/>
    </row>
    <row r="1965" spans="1:10" ht="25.15" customHeight="1" x14ac:dyDescent="0.2">
      <c r="A1965" s="471" t="s">
        <v>7407</v>
      </c>
      <c r="B1965" s="471" t="s">
        <v>6902</v>
      </c>
      <c r="C1965" s="472" t="s">
        <v>6903</v>
      </c>
      <c r="D1965" s="255"/>
      <c r="E1965" s="276">
        <v>20800</v>
      </c>
      <c r="F1965" s="471" t="s">
        <v>7408</v>
      </c>
      <c r="G1965" s="476" t="s">
        <v>6905</v>
      </c>
      <c r="H1965" s="478"/>
      <c r="I1965" s="478"/>
      <c r="J1965" s="471"/>
    </row>
    <row r="1966" spans="1:10" ht="25.15" customHeight="1" x14ac:dyDescent="0.2">
      <c r="A1966" s="471" t="s">
        <v>7409</v>
      </c>
      <c r="B1966" s="471" t="s">
        <v>6902</v>
      </c>
      <c r="C1966" s="472" t="s">
        <v>6903</v>
      </c>
      <c r="D1966" s="255"/>
      <c r="E1966" s="276">
        <v>28225</v>
      </c>
      <c r="F1966" s="471" t="s">
        <v>7410</v>
      </c>
      <c r="G1966" s="476" t="s">
        <v>6905</v>
      </c>
      <c r="H1966" s="478"/>
      <c r="I1966" s="478"/>
      <c r="J1966" s="471"/>
    </row>
    <row r="1967" spans="1:10" ht="25.15" customHeight="1" x14ac:dyDescent="0.2">
      <c r="A1967" s="471" t="s">
        <v>7411</v>
      </c>
      <c r="B1967" s="471" t="s">
        <v>6902</v>
      </c>
      <c r="C1967" s="472" t="s">
        <v>6903</v>
      </c>
      <c r="D1967" s="255"/>
      <c r="E1967" s="276">
        <v>34800</v>
      </c>
      <c r="F1967" s="471" t="s">
        <v>7412</v>
      </c>
      <c r="G1967" s="476" t="s">
        <v>6905</v>
      </c>
      <c r="H1967" s="478"/>
      <c r="I1967" s="478"/>
      <c r="J1967" s="471"/>
    </row>
    <row r="1968" spans="1:10" ht="25.15" customHeight="1" x14ac:dyDescent="0.2">
      <c r="A1968" s="471" t="s">
        <v>7413</v>
      </c>
      <c r="B1968" s="471" t="s">
        <v>6377</v>
      </c>
      <c r="C1968" s="472" t="s">
        <v>6903</v>
      </c>
      <c r="D1968" s="255"/>
      <c r="E1968" s="276">
        <v>63360</v>
      </c>
      <c r="F1968" s="471" t="s">
        <v>7414</v>
      </c>
      <c r="G1968" s="476" t="s">
        <v>6905</v>
      </c>
      <c r="H1968" s="478"/>
      <c r="I1968" s="478"/>
      <c r="J1968" s="471"/>
    </row>
    <row r="1969" spans="1:10" ht="25.15" customHeight="1" x14ac:dyDescent="0.2">
      <c r="A1969" s="471" t="s">
        <v>7415</v>
      </c>
      <c r="B1969" s="471" t="s">
        <v>6902</v>
      </c>
      <c r="C1969" s="472" t="s">
        <v>6903</v>
      </c>
      <c r="D1969" s="255"/>
      <c r="E1969" s="276">
        <v>26450</v>
      </c>
      <c r="F1969" s="471" t="s">
        <v>7410</v>
      </c>
      <c r="G1969" s="476" t="s">
        <v>6905</v>
      </c>
      <c r="H1969" s="478"/>
      <c r="I1969" s="478"/>
      <c r="J1969" s="471"/>
    </row>
    <row r="1970" spans="1:10" ht="25.15" customHeight="1" x14ac:dyDescent="0.2">
      <c r="A1970" s="471" t="s">
        <v>7416</v>
      </c>
      <c r="B1970" s="471" t="s">
        <v>6902</v>
      </c>
      <c r="C1970" s="472" t="s">
        <v>6903</v>
      </c>
      <c r="D1970" s="255"/>
      <c r="E1970" s="276">
        <v>29400</v>
      </c>
      <c r="F1970" s="471" t="s">
        <v>7370</v>
      </c>
      <c r="G1970" s="476" t="s">
        <v>6905</v>
      </c>
      <c r="H1970" s="478"/>
      <c r="I1970" s="478"/>
      <c r="J1970" s="471"/>
    </row>
    <row r="1971" spans="1:10" ht="25.15" customHeight="1" x14ac:dyDescent="0.2">
      <c r="A1971" s="471" t="s">
        <v>7417</v>
      </c>
      <c r="B1971" s="471" t="s">
        <v>6902</v>
      </c>
      <c r="C1971" s="472" t="s">
        <v>6903</v>
      </c>
      <c r="D1971" s="255"/>
      <c r="E1971" s="276">
        <v>33750</v>
      </c>
      <c r="F1971" s="471" t="s">
        <v>7370</v>
      </c>
      <c r="G1971" s="476" t="s">
        <v>6905</v>
      </c>
      <c r="H1971" s="478"/>
      <c r="I1971" s="478"/>
      <c r="J1971" s="471"/>
    </row>
    <row r="1972" spans="1:10" ht="25.15" customHeight="1" x14ac:dyDescent="0.2">
      <c r="A1972" s="471" t="s">
        <v>7418</v>
      </c>
      <c r="B1972" s="471" t="s">
        <v>6902</v>
      </c>
      <c r="C1972" s="472" t="s">
        <v>6903</v>
      </c>
      <c r="D1972" s="255"/>
      <c r="E1972" s="276">
        <v>23150</v>
      </c>
      <c r="F1972" s="471" t="s">
        <v>7419</v>
      </c>
      <c r="G1972" s="476" t="s">
        <v>6905</v>
      </c>
      <c r="H1972" s="478"/>
      <c r="I1972" s="478"/>
      <c r="J1972" s="471"/>
    </row>
    <row r="1973" spans="1:10" ht="25.15" customHeight="1" x14ac:dyDescent="0.2">
      <c r="A1973" s="471" t="s">
        <v>7420</v>
      </c>
      <c r="B1973" s="471" t="s">
        <v>6902</v>
      </c>
      <c r="C1973" s="472" t="s">
        <v>6903</v>
      </c>
      <c r="D1973" s="255"/>
      <c r="E1973" s="276">
        <v>34657.339999999997</v>
      </c>
      <c r="F1973" s="471" t="s">
        <v>7421</v>
      </c>
      <c r="G1973" s="476" t="s">
        <v>6905</v>
      </c>
      <c r="H1973" s="478"/>
      <c r="I1973" s="478"/>
      <c r="J1973" s="471"/>
    </row>
    <row r="1974" spans="1:10" ht="25.15" customHeight="1" x14ac:dyDescent="0.2">
      <c r="A1974" s="471" t="s">
        <v>7422</v>
      </c>
      <c r="B1974" s="471" t="s">
        <v>6902</v>
      </c>
      <c r="C1974" s="472" t="s">
        <v>6903</v>
      </c>
      <c r="D1974" s="255"/>
      <c r="E1974" s="276">
        <v>29900</v>
      </c>
      <c r="F1974" s="471" t="s">
        <v>7377</v>
      </c>
      <c r="G1974" s="476" t="s">
        <v>6905</v>
      </c>
      <c r="H1974" s="478"/>
      <c r="I1974" s="478"/>
      <c r="J1974" s="471"/>
    </row>
    <row r="1975" spans="1:10" ht="25.15" customHeight="1" x14ac:dyDescent="0.2">
      <c r="A1975" s="471" t="s">
        <v>7423</v>
      </c>
      <c r="B1975" s="471" t="s">
        <v>6377</v>
      </c>
      <c r="C1975" s="472" t="s">
        <v>6903</v>
      </c>
      <c r="D1975" s="255"/>
      <c r="E1975" s="276">
        <v>73900</v>
      </c>
      <c r="F1975" s="471" t="s">
        <v>7066</v>
      </c>
      <c r="G1975" s="476" t="s">
        <v>6905</v>
      </c>
      <c r="H1975" s="478"/>
      <c r="I1975" s="478"/>
      <c r="J1975" s="471"/>
    </row>
    <row r="1976" spans="1:10" ht="25.15" customHeight="1" x14ac:dyDescent="0.2">
      <c r="A1976" s="471" t="s">
        <v>7424</v>
      </c>
      <c r="B1976" s="471" t="s">
        <v>6902</v>
      </c>
      <c r="C1976" s="472" t="s">
        <v>6903</v>
      </c>
      <c r="D1976" s="255"/>
      <c r="E1976" s="276">
        <v>29600</v>
      </c>
      <c r="F1976" s="471" t="s">
        <v>7425</v>
      </c>
      <c r="G1976" s="476" t="s">
        <v>6905</v>
      </c>
      <c r="H1976" s="478"/>
      <c r="I1976" s="478"/>
      <c r="J1976" s="471"/>
    </row>
    <row r="1977" spans="1:10" ht="25.15" customHeight="1" x14ac:dyDescent="0.2">
      <c r="A1977" s="471" t="s">
        <v>7397</v>
      </c>
      <c r="B1977" s="471" t="s">
        <v>6902</v>
      </c>
      <c r="C1977" s="472" t="s">
        <v>6903</v>
      </c>
      <c r="D1977" s="255"/>
      <c r="E1977" s="276">
        <v>18000</v>
      </c>
      <c r="F1977" s="471" t="s">
        <v>7385</v>
      </c>
      <c r="G1977" s="476" t="s">
        <v>6905</v>
      </c>
      <c r="H1977" s="478"/>
      <c r="I1977" s="478"/>
      <c r="J1977" s="471"/>
    </row>
    <row r="1978" spans="1:10" ht="25.15" customHeight="1" x14ac:dyDescent="0.2">
      <c r="A1978" s="471" t="s">
        <v>7426</v>
      </c>
      <c r="B1978" s="471" t="s">
        <v>6377</v>
      </c>
      <c r="C1978" s="472" t="s">
        <v>6903</v>
      </c>
      <c r="D1978" s="255"/>
      <c r="E1978" s="276">
        <v>87000</v>
      </c>
      <c r="F1978" s="471" t="s">
        <v>7159</v>
      </c>
      <c r="G1978" s="476" t="s">
        <v>6905</v>
      </c>
      <c r="H1978" s="478"/>
      <c r="I1978" s="478"/>
      <c r="J1978" s="471"/>
    </row>
    <row r="1979" spans="1:10" ht="25.15" customHeight="1" x14ac:dyDescent="0.2">
      <c r="A1979" s="471" t="s">
        <v>7427</v>
      </c>
      <c r="B1979" s="471" t="s">
        <v>6902</v>
      </c>
      <c r="C1979" s="472" t="s">
        <v>6903</v>
      </c>
      <c r="D1979" s="255"/>
      <c r="E1979" s="276">
        <v>23400</v>
      </c>
      <c r="F1979" s="471" t="s">
        <v>7428</v>
      </c>
      <c r="G1979" s="476" t="s">
        <v>6905</v>
      </c>
      <c r="H1979" s="478"/>
      <c r="I1979" s="478"/>
      <c r="J1979" s="471"/>
    </row>
    <row r="1980" spans="1:10" ht="25.15" customHeight="1" x14ac:dyDescent="0.2">
      <c r="A1980" s="471" t="s">
        <v>7429</v>
      </c>
      <c r="B1980" s="471" t="s">
        <v>6902</v>
      </c>
      <c r="C1980" s="472" t="s">
        <v>6903</v>
      </c>
      <c r="D1980" s="255"/>
      <c r="E1980" s="276">
        <v>20000</v>
      </c>
      <c r="F1980" s="471" t="s">
        <v>7430</v>
      </c>
      <c r="G1980" s="476" t="s">
        <v>6905</v>
      </c>
      <c r="H1980" s="478"/>
      <c r="I1980" s="478"/>
      <c r="J1980" s="471"/>
    </row>
    <row r="1981" spans="1:10" ht="25.15" customHeight="1" x14ac:dyDescent="0.2">
      <c r="A1981" s="471" t="s">
        <v>7431</v>
      </c>
      <c r="B1981" s="471" t="s">
        <v>6902</v>
      </c>
      <c r="C1981" s="472" t="s">
        <v>6903</v>
      </c>
      <c r="D1981" s="255"/>
      <c r="E1981" s="276">
        <v>18000</v>
      </c>
      <c r="F1981" s="471" t="s">
        <v>7430</v>
      </c>
      <c r="G1981" s="476" t="s">
        <v>6905</v>
      </c>
      <c r="H1981" s="478"/>
      <c r="I1981" s="478"/>
      <c r="J1981" s="471"/>
    </row>
    <row r="1982" spans="1:10" ht="25.15" customHeight="1" x14ac:dyDescent="0.2">
      <c r="A1982" s="471" t="s">
        <v>7432</v>
      </c>
      <c r="B1982" s="471" t="s">
        <v>6377</v>
      </c>
      <c r="C1982" s="472" t="s">
        <v>6903</v>
      </c>
      <c r="D1982" s="255"/>
      <c r="E1982" s="276">
        <v>98400</v>
      </c>
      <c r="F1982" s="471" t="s">
        <v>7433</v>
      </c>
      <c r="G1982" s="476" t="s">
        <v>6905</v>
      </c>
      <c r="H1982" s="478"/>
      <c r="I1982" s="478"/>
      <c r="J1982" s="471"/>
    </row>
    <row r="1983" spans="1:10" ht="25.15" customHeight="1" x14ac:dyDescent="0.2">
      <c r="A1983" s="471" t="s">
        <v>7434</v>
      </c>
      <c r="B1983" s="471" t="s">
        <v>6902</v>
      </c>
      <c r="C1983" s="472" t="s">
        <v>6903</v>
      </c>
      <c r="D1983" s="255"/>
      <c r="E1983" s="276">
        <v>32000</v>
      </c>
      <c r="F1983" s="471" t="s">
        <v>7435</v>
      </c>
      <c r="G1983" s="476" t="s">
        <v>6905</v>
      </c>
      <c r="H1983" s="478"/>
      <c r="I1983" s="478"/>
      <c r="J1983" s="471"/>
    </row>
    <row r="1984" spans="1:10" ht="25.15" customHeight="1" x14ac:dyDescent="0.2">
      <c r="A1984" s="471" t="s">
        <v>7436</v>
      </c>
      <c r="B1984" s="471" t="s">
        <v>6902</v>
      </c>
      <c r="C1984" s="472" t="s">
        <v>6903</v>
      </c>
      <c r="D1984" s="255"/>
      <c r="E1984" s="276">
        <v>34400</v>
      </c>
      <c r="F1984" s="471" t="s">
        <v>7412</v>
      </c>
      <c r="G1984" s="476" t="s">
        <v>6905</v>
      </c>
      <c r="H1984" s="478"/>
      <c r="I1984" s="478"/>
      <c r="J1984" s="471"/>
    </row>
    <row r="1985" spans="1:10" ht="25.15" customHeight="1" x14ac:dyDescent="0.2">
      <c r="A1985" s="471" t="s">
        <v>7437</v>
      </c>
      <c r="B1985" s="471" t="s">
        <v>6902</v>
      </c>
      <c r="C1985" s="472" t="s">
        <v>6903</v>
      </c>
      <c r="D1985" s="255"/>
      <c r="E1985" s="276">
        <v>25000</v>
      </c>
      <c r="F1985" s="471" t="s">
        <v>7438</v>
      </c>
      <c r="G1985" s="476" t="s">
        <v>6905</v>
      </c>
      <c r="H1985" s="478"/>
      <c r="I1985" s="478"/>
      <c r="J1985" s="471"/>
    </row>
    <row r="1986" spans="1:10" ht="25.15" customHeight="1" x14ac:dyDescent="0.2">
      <c r="A1986" s="471" t="s">
        <v>7439</v>
      </c>
      <c r="B1986" s="471" t="s">
        <v>6902</v>
      </c>
      <c r="C1986" s="472" t="s">
        <v>6903</v>
      </c>
      <c r="D1986" s="255"/>
      <c r="E1986" s="276">
        <v>23400</v>
      </c>
      <c r="F1986" s="471" t="s">
        <v>7440</v>
      </c>
      <c r="G1986" s="476" t="s">
        <v>6905</v>
      </c>
      <c r="H1986" s="478"/>
      <c r="I1986" s="478"/>
      <c r="J1986" s="471"/>
    </row>
    <row r="1987" spans="1:10" ht="25.15" customHeight="1" x14ac:dyDescent="0.2">
      <c r="A1987" s="471" t="s">
        <v>7441</v>
      </c>
      <c r="B1987" s="471" t="s">
        <v>6902</v>
      </c>
      <c r="C1987" s="472" t="s">
        <v>6903</v>
      </c>
      <c r="D1987" s="255"/>
      <c r="E1987" s="276">
        <v>34850</v>
      </c>
      <c r="F1987" s="471" t="s">
        <v>7412</v>
      </c>
      <c r="G1987" s="476" t="s">
        <v>6905</v>
      </c>
      <c r="H1987" s="478"/>
      <c r="I1987" s="478"/>
      <c r="J1987" s="471"/>
    </row>
    <row r="1988" spans="1:10" ht="25.15" customHeight="1" x14ac:dyDescent="0.2">
      <c r="A1988" s="471" t="s">
        <v>7442</v>
      </c>
      <c r="B1988" s="471" t="s">
        <v>6902</v>
      </c>
      <c r="C1988" s="472" t="s">
        <v>6903</v>
      </c>
      <c r="D1988" s="255"/>
      <c r="E1988" s="276">
        <v>34580</v>
      </c>
      <c r="F1988" s="471" t="s">
        <v>7370</v>
      </c>
      <c r="G1988" s="476" t="s">
        <v>6905</v>
      </c>
      <c r="H1988" s="478"/>
      <c r="I1988" s="478"/>
      <c r="J1988" s="471"/>
    </row>
    <row r="1989" spans="1:10" ht="25.15" customHeight="1" x14ac:dyDescent="0.2">
      <c r="A1989" s="471" t="s">
        <v>7443</v>
      </c>
      <c r="B1989" s="471" t="s">
        <v>6902</v>
      </c>
      <c r="C1989" s="472" t="s">
        <v>6903</v>
      </c>
      <c r="D1989" s="255"/>
      <c r="E1989" s="276">
        <v>19500</v>
      </c>
      <c r="F1989" s="471" t="s">
        <v>7444</v>
      </c>
      <c r="G1989" s="476" t="s">
        <v>6905</v>
      </c>
      <c r="H1989" s="478"/>
      <c r="I1989" s="478"/>
      <c r="J1989" s="471"/>
    </row>
    <row r="1990" spans="1:10" ht="25.15" customHeight="1" x14ac:dyDescent="0.2">
      <c r="A1990" s="471" t="s">
        <v>7445</v>
      </c>
      <c r="B1990" s="471" t="s">
        <v>6902</v>
      </c>
      <c r="C1990" s="472" t="s">
        <v>6903</v>
      </c>
      <c r="D1990" s="255"/>
      <c r="E1990" s="276">
        <v>25000</v>
      </c>
      <c r="F1990" s="471" t="s">
        <v>7446</v>
      </c>
      <c r="G1990" s="476" t="s">
        <v>6905</v>
      </c>
      <c r="H1990" s="478"/>
      <c r="I1990" s="478"/>
      <c r="J1990" s="471"/>
    </row>
    <row r="1991" spans="1:10" ht="25.15" customHeight="1" x14ac:dyDescent="0.2">
      <c r="A1991" s="471" t="s">
        <v>7447</v>
      </c>
      <c r="B1991" s="471" t="s">
        <v>6377</v>
      </c>
      <c r="C1991" s="472" t="s">
        <v>6903</v>
      </c>
      <c r="D1991" s="255"/>
      <c r="E1991" s="276">
        <v>57500</v>
      </c>
      <c r="F1991" s="471" t="s">
        <v>6926</v>
      </c>
      <c r="G1991" s="476" t="s">
        <v>6905</v>
      </c>
      <c r="H1991" s="478"/>
      <c r="I1991" s="478"/>
      <c r="J1991" s="471"/>
    </row>
    <row r="1992" spans="1:10" ht="25.15" customHeight="1" x14ac:dyDescent="0.2">
      <c r="A1992" s="471" t="s">
        <v>7448</v>
      </c>
      <c r="B1992" s="471" t="s">
        <v>6377</v>
      </c>
      <c r="C1992" s="472" t="s">
        <v>6903</v>
      </c>
      <c r="D1992" s="255"/>
      <c r="E1992" s="276">
        <v>81020</v>
      </c>
      <c r="F1992" s="471" t="s">
        <v>7159</v>
      </c>
      <c r="G1992" s="476" t="s">
        <v>6905</v>
      </c>
      <c r="H1992" s="478"/>
      <c r="I1992" s="478"/>
      <c r="J1992" s="471"/>
    </row>
    <row r="1993" spans="1:10" ht="25.15" customHeight="1" x14ac:dyDescent="0.2">
      <c r="A1993" s="471" t="s">
        <v>7449</v>
      </c>
      <c r="B1993" s="471" t="s">
        <v>6377</v>
      </c>
      <c r="C1993" s="472" t="s">
        <v>6903</v>
      </c>
      <c r="D1993" s="255"/>
      <c r="E1993" s="276">
        <v>172000</v>
      </c>
      <c r="F1993" s="471" t="s">
        <v>7066</v>
      </c>
      <c r="G1993" s="476" t="s">
        <v>6905</v>
      </c>
      <c r="H1993" s="478"/>
      <c r="I1993" s="478"/>
      <c r="J1993" s="471"/>
    </row>
    <row r="1994" spans="1:10" ht="25.15" customHeight="1" x14ac:dyDescent="0.2">
      <c r="A1994" s="471" t="s">
        <v>7450</v>
      </c>
      <c r="B1994" s="471" t="s">
        <v>6377</v>
      </c>
      <c r="C1994" s="472" t="s">
        <v>6903</v>
      </c>
      <c r="D1994" s="255"/>
      <c r="E1994" s="276">
        <v>248192</v>
      </c>
      <c r="F1994" s="471" t="s">
        <v>7451</v>
      </c>
      <c r="G1994" s="476" t="s">
        <v>6905</v>
      </c>
      <c r="H1994" s="478"/>
      <c r="I1994" s="478"/>
      <c r="J1994" s="471"/>
    </row>
    <row r="1995" spans="1:10" ht="25.15" customHeight="1" x14ac:dyDescent="0.2">
      <c r="A1995" s="471" t="s">
        <v>7452</v>
      </c>
      <c r="B1995" s="471" t="s">
        <v>6377</v>
      </c>
      <c r="C1995" s="472" t="s">
        <v>6903</v>
      </c>
      <c r="D1995" s="255"/>
      <c r="E1995" s="276">
        <v>48790</v>
      </c>
      <c r="F1995" s="471" t="s">
        <v>7153</v>
      </c>
      <c r="G1995" s="476" t="s">
        <v>6905</v>
      </c>
      <c r="H1995" s="478"/>
      <c r="I1995" s="478"/>
      <c r="J1995" s="471"/>
    </row>
    <row r="1996" spans="1:10" ht="25.15" customHeight="1" x14ac:dyDescent="0.2">
      <c r="A1996" s="471" t="s">
        <v>7757</v>
      </c>
      <c r="B1996" s="471" t="s">
        <v>7488</v>
      </c>
      <c r="C1996" s="472" t="s">
        <v>7758</v>
      </c>
      <c r="D1996" s="255">
        <v>147</v>
      </c>
      <c r="E1996" s="255">
        <v>49980</v>
      </c>
      <c r="F1996" s="471" t="s">
        <v>7759</v>
      </c>
      <c r="G1996" s="476" t="s">
        <v>7760</v>
      </c>
      <c r="H1996" s="478" t="s">
        <v>7761</v>
      </c>
      <c r="I1996" s="478" t="s">
        <v>7583</v>
      </c>
      <c r="J1996" s="472" t="s">
        <v>7583</v>
      </c>
    </row>
    <row r="1997" spans="1:10" ht="25.15" customHeight="1" x14ac:dyDescent="0.2">
      <c r="A1997" s="471" t="s">
        <v>7762</v>
      </c>
      <c r="B1997" s="471" t="s">
        <v>7488</v>
      </c>
      <c r="C1997" s="472" t="s">
        <v>7758</v>
      </c>
      <c r="D1997" s="255">
        <v>148</v>
      </c>
      <c r="E1997" s="255">
        <v>76000</v>
      </c>
      <c r="F1997" s="471" t="s">
        <v>6921</v>
      </c>
      <c r="G1997" s="476" t="s">
        <v>7763</v>
      </c>
      <c r="H1997" s="478" t="s">
        <v>7761</v>
      </c>
      <c r="I1997" s="478" t="s">
        <v>7583</v>
      </c>
      <c r="J1997" s="472" t="s">
        <v>7583</v>
      </c>
    </row>
    <row r="1998" spans="1:10" ht="25.15" customHeight="1" x14ac:dyDescent="0.2">
      <c r="A1998" s="471" t="s">
        <v>7764</v>
      </c>
      <c r="B1998" s="471" t="s">
        <v>7488</v>
      </c>
      <c r="C1998" s="472" t="s">
        <v>7758</v>
      </c>
      <c r="D1998" s="255">
        <v>113</v>
      </c>
      <c r="E1998" s="255">
        <v>73440</v>
      </c>
      <c r="F1998" s="471" t="s">
        <v>7765</v>
      </c>
      <c r="G1998" s="476" t="s">
        <v>7766</v>
      </c>
      <c r="H1998" s="478" t="s">
        <v>7761</v>
      </c>
      <c r="I1998" s="478" t="s">
        <v>7767</v>
      </c>
      <c r="J1998" s="472" t="s">
        <v>7767</v>
      </c>
    </row>
    <row r="1999" spans="1:10" ht="25.15" customHeight="1" x14ac:dyDescent="0.2">
      <c r="A1999" s="471" t="s">
        <v>7768</v>
      </c>
      <c r="B1999" s="471" t="s">
        <v>7488</v>
      </c>
      <c r="C1999" s="472" t="s">
        <v>7758</v>
      </c>
      <c r="D1999" s="255">
        <v>154</v>
      </c>
      <c r="E1999" s="255">
        <v>139900</v>
      </c>
      <c r="F1999" s="471" t="s">
        <v>7769</v>
      </c>
      <c r="G1999" s="476" t="s">
        <v>7770</v>
      </c>
      <c r="H1999" s="478" t="s">
        <v>7761</v>
      </c>
      <c r="I1999" s="478" t="s">
        <v>7583</v>
      </c>
      <c r="J1999" s="472" t="s">
        <v>7583</v>
      </c>
    </row>
    <row r="2000" spans="1:10" ht="25.15" customHeight="1" x14ac:dyDescent="0.2">
      <c r="A2000" s="471" t="s">
        <v>7764</v>
      </c>
      <c r="B2000" s="471" t="s">
        <v>7488</v>
      </c>
      <c r="C2000" s="472" t="s">
        <v>7758</v>
      </c>
      <c r="D2000" s="255">
        <v>387</v>
      </c>
      <c r="E2000" s="255">
        <v>53120</v>
      </c>
      <c r="F2000" s="471" t="s">
        <v>7771</v>
      </c>
      <c r="G2000" s="476" t="s">
        <v>7772</v>
      </c>
      <c r="H2000" s="478" t="s">
        <v>7761</v>
      </c>
      <c r="I2000" s="478" t="s">
        <v>7505</v>
      </c>
      <c r="J2000" s="472" t="s">
        <v>7505</v>
      </c>
    </row>
    <row r="2001" spans="1:10" ht="25.15" customHeight="1" x14ac:dyDescent="0.2">
      <c r="A2001" s="471" t="s">
        <v>11191</v>
      </c>
      <c r="B2001" s="471" t="s">
        <v>7453</v>
      </c>
      <c r="C2001" s="472" t="s">
        <v>7758</v>
      </c>
      <c r="D2001" s="255">
        <v>293</v>
      </c>
      <c r="E2001" s="255">
        <v>21961</v>
      </c>
      <c r="F2001" s="471" t="s">
        <v>7773</v>
      </c>
      <c r="G2001" s="476" t="s">
        <v>7774</v>
      </c>
      <c r="H2001" s="478" t="s">
        <v>7761</v>
      </c>
      <c r="I2001" s="478" t="s">
        <v>7775</v>
      </c>
      <c r="J2001" s="472" t="s">
        <v>7775</v>
      </c>
    </row>
    <row r="2002" spans="1:10" ht="25.15" customHeight="1" x14ac:dyDescent="0.2">
      <c r="A2002" s="471" t="s">
        <v>7776</v>
      </c>
      <c r="B2002" s="471" t="s">
        <v>7488</v>
      </c>
      <c r="C2002" s="472" t="s">
        <v>7758</v>
      </c>
      <c r="D2002" s="255">
        <v>284</v>
      </c>
      <c r="E2002" s="255">
        <v>42333.1</v>
      </c>
      <c r="F2002" s="471" t="s">
        <v>7765</v>
      </c>
      <c r="G2002" s="476" t="s">
        <v>7766</v>
      </c>
      <c r="H2002" s="478" t="s">
        <v>7761</v>
      </c>
      <c r="I2002" s="478" t="s">
        <v>7777</v>
      </c>
      <c r="J2002" s="472" t="s">
        <v>7777</v>
      </c>
    </row>
    <row r="2003" spans="1:10" ht="25.15" customHeight="1" x14ac:dyDescent="0.2">
      <c r="A2003" s="471" t="s">
        <v>7028</v>
      </c>
      <c r="B2003" s="471" t="s">
        <v>7488</v>
      </c>
      <c r="C2003" s="472" t="s">
        <v>7758</v>
      </c>
      <c r="D2003" s="255">
        <v>221</v>
      </c>
      <c r="E2003" s="255">
        <v>74850</v>
      </c>
      <c r="F2003" s="471" t="s">
        <v>7778</v>
      </c>
      <c r="G2003" s="476" t="s">
        <v>7779</v>
      </c>
      <c r="H2003" s="478" t="s">
        <v>7761</v>
      </c>
      <c r="I2003" s="478" t="s">
        <v>7607</v>
      </c>
      <c r="J2003" s="472" t="s">
        <v>7607</v>
      </c>
    </row>
    <row r="2004" spans="1:10" ht="25.15" customHeight="1" x14ac:dyDescent="0.2">
      <c r="A2004" s="471" t="s">
        <v>7780</v>
      </c>
      <c r="B2004" s="471" t="s">
        <v>7488</v>
      </c>
      <c r="C2004" s="472" t="s">
        <v>7758</v>
      </c>
      <c r="D2004" s="255">
        <v>278</v>
      </c>
      <c r="E2004" s="255">
        <v>64675</v>
      </c>
      <c r="F2004" s="471" t="s">
        <v>7765</v>
      </c>
      <c r="G2004" s="476" t="s">
        <v>7766</v>
      </c>
      <c r="H2004" s="478" t="s">
        <v>7761</v>
      </c>
      <c r="I2004" s="478" t="s">
        <v>7619</v>
      </c>
      <c r="J2004" s="472" t="s">
        <v>7619</v>
      </c>
    </row>
    <row r="2005" spans="1:10" ht="25.15" customHeight="1" x14ac:dyDescent="0.2">
      <c r="A2005" s="471" t="s">
        <v>7781</v>
      </c>
      <c r="B2005" s="471" t="s">
        <v>7488</v>
      </c>
      <c r="C2005" s="472" t="s">
        <v>7758</v>
      </c>
      <c r="D2005" s="255">
        <v>581</v>
      </c>
      <c r="E2005" s="255">
        <v>86700</v>
      </c>
      <c r="F2005" s="471" t="s">
        <v>7782</v>
      </c>
      <c r="G2005" s="476" t="s">
        <v>7783</v>
      </c>
      <c r="H2005" s="478" t="s">
        <v>7761</v>
      </c>
      <c r="I2005" s="478" t="s">
        <v>7523</v>
      </c>
      <c r="J2005" s="472" t="s">
        <v>7523</v>
      </c>
    </row>
    <row r="2006" spans="1:10" ht="25.15" customHeight="1" x14ac:dyDescent="0.2">
      <c r="A2006" s="471" t="s">
        <v>7784</v>
      </c>
      <c r="B2006" s="471" t="s">
        <v>7488</v>
      </c>
      <c r="C2006" s="472" t="s">
        <v>7758</v>
      </c>
      <c r="D2006" s="255">
        <v>641</v>
      </c>
      <c r="E2006" s="255">
        <v>49747.5</v>
      </c>
      <c r="F2006" s="471" t="s">
        <v>7785</v>
      </c>
      <c r="G2006" s="476" t="s">
        <v>7786</v>
      </c>
      <c r="H2006" s="478" t="s">
        <v>7761</v>
      </c>
      <c r="I2006" s="478" t="s">
        <v>7787</v>
      </c>
      <c r="J2006" s="472" t="s">
        <v>7787</v>
      </c>
    </row>
    <row r="2007" spans="1:10" ht="25.15" customHeight="1" x14ac:dyDescent="0.2">
      <c r="A2007" s="471" t="s">
        <v>7788</v>
      </c>
      <c r="B2007" s="471" t="s">
        <v>7488</v>
      </c>
      <c r="C2007" s="472" t="s">
        <v>7758</v>
      </c>
      <c r="D2007" s="255">
        <v>642</v>
      </c>
      <c r="E2007" s="255">
        <v>63657.5</v>
      </c>
      <c r="F2007" s="471" t="s">
        <v>7789</v>
      </c>
      <c r="G2007" s="476" t="s">
        <v>7790</v>
      </c>
      <c r="H2007" s="478" t="s">
        <v>7761</v>
      </c>
      <c r="I2007" s="478" t="s">
        <v>7787</v>
      </c>
      <c r="J2007" s="472" t="s">
        <v>7787</v>
      </c>
    </row>
    <row r="2008" spans="1:10" ht="25.15" customHeight="1" x14ac:dyDescent="0.2">
      <c r="A2008" s="471" t="s">
        <v>7791</v>
      </c>
      <c r="B2008" s="471" t="s">
        <v>7453</v>
      </c>
      <c r="C2008" s="472" t="s">
        <v>7758</v>
      </c>
      <c r="D2008" s="255">
        <v>137</v>
      </c>
      <c r="E2008" s="255">
        <v>25886</v>
      </c>
      <c r="F2008" s="471" t="s">
        <v>7792</v>
      </c>
      <c r="G2008" s="476" t="s">
        <v>7793</v>
      </c>
      <c r="H2008" s="478" t="s">
        <v>7761</v>
      </c>
      <c r="I2008" s="478" t="s">
        <v>7794</v>
      </c>
      <c r="J2008" s="472" t="s">
        <v>7794</v>
      </c>
    </row>
    <row r="2009" spans="1:10" ht="25.15" customHeight="1" x14ac:dyDescent="0.2">
      <c r="A2009" s="471" t="s">
        <v>7795</v>
      </c>
      <c r="B2009" s="471" t="s">
        <v>7453</v>
      </c>
      <c r="C2009" s="472" t="s">
        <v>7758</v>
      </c>
      <c r="D2009" s="255">
        <v>167</v>
      </c>
      <c r="E2009" s="255">
        <v>21412</v>
      </c>
      <c r="F2009" s="471" t="s">
        <v>7796</v>
      </c>
      <c r="G2009" s="476" t="s">
        <v>7797</v>
      </c>
      <c r="H2009" s="478" t="s">
        <v>7761</v>
      </c>
      <c r="I2009" s="478" t="s">
        <v>7798</v>
      </c>
      <c r="J2009" s="472" t="s">
        <v>7798</v>
      </c>
    </row>
    <row r="2010" spans="1:10" ht="25.15" customHeight="1" x14ac:dyDescent="0.2">
      <c r="A2010" s="471" t="s">
        <v>7799</v>
      </c>
      <c r="B2010" s="471" t="s">
        <v>7453</v>
      </c>
      <c r="C2010" s="472" t="s">
        <v>7758</v>
      </c>
      <c r="D2010" s="255">
        <v>198</v>
      </c>
      <c r="E2010" s="255">
        <v>26400</v>
      </c>
      <c r="F2010" s="471" t="s">
        <v>7800</v>
      </c>
      <c r="G2010" s="476" t="s">
        <v>7801</v>
      </c>
      <c r="H2010" s="478" t="s">
        <v>7761</v>
      </c>
      <c r="I2010" s="478" t="s">
        <v>7802</v>
      </c>
      <c r="J2010" s="472" t="s">
        <v>7802</v>
      </c>
    </row>
    <row r="2011" spans="1:10" ht="25.15" customHeight="1" x14ac:dyDescent="0.2">
      <c r="A2011" s="471" t="s">
        <v>7803</v>
      </c>
      <c r="B2011" s="471" t="s">
        <v>7453</v>
      </c>
      <c r="C2011" s="472" t="s">
        <v>7758</v>
      </c>
      <c r="D2011" s="255">
        <v>199</v>
      </c>
      <c r="E2011" s="255">
        <v>33319.800000000003</v>
      </c>
      <c r="F2011" s="471" t="s">
        <v>7765</v>
      </c>
      <c r="G2011" s="476" t="s">
        <v>7766</v>
      </c>
      <c r="H2011" s="478" t="s">
        <v>7761</v>
      </c>
      <c r="I2011" s="478" t="s">
        <v>7804</v>
      </c>
      <c r="J2011" s="472" t="s">
        <v>7804</v>
      </c>
    </row>
    <row r="2012" spans="1:10" ht="25.15" customHeight="1" x14ac:dyDescent="0.2">
      <c r="A2012" s="471" t="s">
        <v>7805</v>
      </c>
      <c r="B2012" s="471" t="s">
        <v>7453</v>
      </c>
      <c r="C2012" s="472" t="s">
        <v>7758</v>
      </c>
      <c r="D2012" s="255">
        <v>259</v>
      </c>
      <c r="E2012" s="255">
        <v>20350</v>
      </c>
      <c r="F2012" s="471" t="s">
        <v>7806</v>
      </c>
      <c r="G2012" s="476" t="s">
        <v>7807</v>
      </c>
      <c r="H2012" s="478" t="s">
        <v>7761</v>
      </c>
      <c r="I2012" s="478" t="s">
        <v>7808</v>
      </c>
      <c r="J2012" s="472" t="s">
        <v>7808</v>
      </c>
    </row>
    <row r="2013" spans="1:10" ht="25.15" customHeight="1" x14ac:dyDescent="0.2">
      <c r="A2013" s="471" t="s">
        <v>7809</v>
      </c>
      <c r="B2013" s="471" t="s">
        <v>7453</v>
      </c>
      <c r="C2013" s="472" t="s">
        <v>7758</v>
      </c>
      <c r="D2013" s="255">
        <v>79</v>
      </c>
      <c r="E2013" s="255">
        <v>28560</v>
      </c>
      <c r="F2013" s="471" t="s">
        <v>7810</v>
      </c>
      <c r="G2013" s="476" t="s">
        <v>7811</v>
      </c>
      <c r="H2013" s="478" t="s">
        <v>7761</v>
      </c>
      <c r="I2013" s="478" t="s">
        <v>7552</v>
      </c>
      <c r="J2013" s="472" t="s">
        <v>7552</v>
      </c>
    </row>
    <row r="2014" spans="1:10" ht="25.15" customHeight="1" x14ac:dyDescent="0.2">
      <c r="A2014" s="471" t="s">
        <v>7812</v>
      </c>
      <c r="B2014" s="471" t="s">
        <v>7453</v>
      </c>
      <c r="C2014" s="472" t="s">
        <v>7758</v>
      </c>
      <c r="D2014" s="255">
        <v>81</v>
      </c>
      <c r="E2014" s="255">
        <v>18900</v>
      </c>
      <c r="F2014" s="471" t="s">
        <v>7813</v>
      </c>
      <c r="G2014" s="476" t="s">
        <v>7814</v>
      </c>
      <c r="H2014" s="478" t="s">
        <v>7761</v>
      </c>
      <c r="I2014" s="478" t="s">
        <v>7815</v>
      </c>
      <c r="J2014" s="472" t="s">
        <v>7815</v>
      </c>
    </row>
    <row r="2015" spans="1:10" ht="25.15" customHeight="1" x14ac:dyDescent="0.2">
      <c r="A2015" s="471" t="s">
        <v>7816</v>
      </c>
      <c r="B2015" s="471" t="s">
        <v>7453</v>
      </c>
      <c r="C2015" s="472" t="s">
        <v>7758</v>
      </c>
      <c r="D2015" s="255">
        <v>200</v>
      </c>
      <c r="E2015" s="255">
        <v>31154</v>
      </c>
      <c r="F2015" s="471" t="s">
        <v>7817</v>
      </c>
      <c r="G2015" s="476" t="s">
        <v>7818</v>
      </c>
      <c r="H2015" s="478" t="s">
        <v>7761</v>
      </c>
      <c r="I2015" s="478" t="s">
        <v>7819</v>
      </c>
      <c r="J2015" s="472" t="s">
        <v>7819</v>
      </c>
    </row>
    <row r="2016" spans="1:10" ht="25.15" customHeight="1" x14ac:dyDescent="0.2">
      <c r="A2016" s="471" t="s">
        <v>7820</v>
      </c>
      <c r="B2016" s="471" t="s">
        <v>7453</v>
      </c>
      <c r="C2016" s="472" t="s">
        <v>7758</v>
      </c>
      <c r="D2016" s="255">
        <v>205</v>
      </c>
      <c r="E2016" s="255">
        <v>18438</v>
      </c>
      <c r="F2016" s="471" t="s">
        <v>7821</v>
      </c>
      <c r="G2016" s="476" t="s">
        <v>7822</v>
      </c>
      <c r="H2016" s="478" t="s">
        <v>7761</v>
      </c>
      <c r="I2016" s="478" t="s">
        <v>7823</v>
      </c>
      <c r="J2016" s="472" t="s">
        <v>7823</v>
      </c>
    </row>
    <row r="2017" spans="1:10" ht="25.15" customHeight="1" x14ac:dyDescent="0.2">
      <c r="A2017" s="471" t="s">
        <v>7824</v>
      </c>
      <c r="B2017" s="471" t="s">
        <v>7453</v>
      </c>
      <c r="C2017" s="472" t="s">
        <v>7758</v>
      </c>
      <c r="D2017" s="255">
        <v>233</v>
      </c>
      <c r="E2017" s="255">
        <v>31275</v>
      </c>
      <c r="F2017" s="471" t="s">
        <v>7825</v>
      </c>
      <c r="G2017" s="476" t="s">
        <v>7826</v>
      </c>
      <c r="H2017" s="478" t="s">
        <v>7761</v>
      </c>
      <c r="I2017" s="478" t="s">
        <v>7614</v>
      </c>
      <c r="J2017" s="472" t="s">
        <v>7614</v>
      </c>
    </row>
    <row r="2018" spans="1:10" ht="25.15" customHeight="1" x14ac:dyDescent="0.2">
      <c r="A2018" s="471" t="s">
        <v>7827</v>
      </c>
      <c r="B2018" s="471" t="s">
        <v>7453</v>
      </c>
      <c r="C2018" s="472" t="s">
        <v>7758</v>
      </c>
      <c r="D2018" s="255">
        <v>345</v>
      </c>
      <c r="E2018" s="255">
        <v>35100</v>
      </c>
      <c r="F2018" s="471" t="s">
        <v>7796</v>
      </c>
      <c r="G2018" s="476" t="s">
        <v>7797</v>
      </c>
      <c r="H2018" s="478" t="s">
        <v>7761</v>
      </c>
      <c r="I2018" s="478" t="s">
        <v>7828</v>
      </c>
      <c r="J2018" s="472" t="s">
        <v>7828</v>
      </c>
    </row>
    <row r="2019" spans="1:10" ht="25.15" customHeight="1" x14ac:dyDescent="0.2">
      <c r="A2019" s="471" t="s">
        <v>7829</v>
      </c>
      <c r="B2019" s="471" t="s">
        <v>7453</v>
      </c>
      <c r="C2019" s="472" t="s">
        <v>7758</v>
      </c>
      <c r="D2019" s="255">
        <v>356</v>
      </c>
      <c r="E2019" s="255">
        <v>33145</v>
      </c>
      <c r="F2019" s="471" t="s">
        <v>7796</v>
      </c>
      <c r="G2019" s="476" t="s">
        <v>7797</v>
      </c>
      <c r="H2019" s="478" t="s">
        <v>7761</v>
      </c>
      <c r="I2019" s="478" t="s">
        <v>7830</v>
      </c>
      <c r="J2019" s="472" t="s">
        <v>7830</v>
      </c>
    </row>
    <row r="2020" spans="1:10" ht="25.15" customHeight="1" x14ac:dyDescent="0.2">
      <c r="A2020" s="471" t="s">
        <v>7831</v>
      </c>
      <c r="B2020" s="471" t="s">
        <v>7453</v>
      </c>
      <c r="C2020" s="472" t="s">
        <v>7758</v>
      </c>
      <c r="D2020" s="255">
        <v>366</v>
      </c>
      <c r="E2020" s="255">
        <v>27117.5</v>
      </c>
      <c r="F2020" s="471" t="s">
        <v>7817</v>
      </c>
      <c r="G2020" s="476" t="s">
        <v>7818</v>
      </c>
      <c r="H2020" s="478" t="s">
        <v>7761</v>
      </c>
      <c r="I2020" s="478" t="s">
        <v>7832</v>
      </c>
      <c r="J2020" s="472" t="s">
        <v>7832</v>
      </c>
    </row>
    <row r="2021" spans="1:10" ht="25.15" customHeight="1" x14ac:dyDescent="0.2">
      <c r="A2021" s="471" t="s">
        <v>7833</v>
      </c>
      <c r="B2021" s="471" t="s">
        <v>7453</v>
      </c>
      <c r="C2021" s="472" t="s">
        <v>7758</v>
      </c>
      <c r="D2021" s="255">
        <v>439</v>
      </c>
      <c r="E2021" s="255">
        <v>35092</v>
      </c>
      <c r="F2021" s="471" t="s">
        <v>7834</v>
      </c>
      <c r="G2021" s="476" t="s">
        <v>7835</v>
      </c>
      <c r="H2021" s="478" t="s">
        <v>7761</v>
      </c>
      <c r="I2021" s="478" t="s">
        <v>7836</v>
      </c>
      <c r="J2021" s="472" t="s">
        <v>7836</v>
      </c>
    </row>
    <row r="2022" spans="1:10" ht="25.15" customHeight="1" x14ac:dyDescent="0.2">
      <c r="A2022" s="471" t="s">
        <v>7837</v>
      </c>
      <c r="B2022" s="471" t="s">
        <v>7453</v>
      </c>
      <c r="C2022" s="472" t="s">
        <v>7758</v>
      </c>
      <c r="D2022" s="255">
        <v>544</v>
      </c>
      <c r="E2022" s="255">
        <v>25916</v>
      </c>
      <c r="F2022" s="471" t="s">
        <v>7838</v>
      </c>
      <c r="G2022" s="476" t="s">
        <v>7839</v>
      </c>
      <c r="H2022" s="478" t="s">
        <v>7761</v>
      </c>
      <c r="I2022" s="478" t="s">
        <v>7840</v>
      </c>
      <c r="J2022" s="472" t="s">
        <v>7840</v>
      </c>
    </row>
    <row r="2023" spans="1:10" ht="25.15" customHeight="1" x14ac:dyDescent="0.2">
      <c r="A2023" s="471" t="s">
        <v>7841</v>
      </c>
      <c r="B2023" s="471" t="s">
        <v>7453</v>
      </c>
      <c r="C2023" s="472" t="s">
        <v>7758</v>
      </c>
      <c r="D2023" s="255">
        <v>576</v>
      </c>
      <c r="E2023" s="255">
        <v>21416</v>
      </c>
      <c r="F2023" s="471" t="s">
        <v>7821</v>
      </c>
      <c r="G2023" s="476" t="s">
        <v>7822</v>
      </c>
      <c r="H2023" s="478" t="s">
        <v>7761</v>
      </c>
      <c r="I2023" s="478" t="s">
        <v>7523</v>
      </c>
      <c r="J2023" s="472" t="s">
        <v>7523</v>
      </c>
    </row>
    <row r="2024" spans="1:10" ht="25.15" customHeight="1" x14ac:dyDescent="0.2">
      <c r="A2024" s="471" t="s">
        <v>7842</v>
      </c>
      <c r="B2024" s="471" t="s">
        <v>7453</v>
      </c>
      <c r="C2024" s="472" t="s">
        <v>7758</v>
      </c>
      <c r="D2024" s="255">
        <v>610</v>
      </c>
      <c r="E2024" s="255">
        <v>19412.099999999999</v>
      </c>
      <c r="F2024" s="471" t="s">
        <v>7843</v>
      </c>
      <c r="G2024" s="476" t="s">
        <v>7844</v>
      </c>
      <c r="H2024" s="478" t="s">
        <v>7761</v>
      </c>
      <c r="I2024" s="478" t="s">
        <v>7845</v>
      </c>
      <c r="J2024" s="472" t="s">
        <v>7845</v>
      </c>
    </row>
    <row r="2025" spans="1:10" ht="25.15" customHeight="1" x14ac:dyDescent="0.2">
      <c r="A2025" s="471" t="s">
        <v>7846</v>
      </c>
      <c r="B2025" s="471" t="s">
        <v>7453</v>
      </c>
      <c r="C2025" s="472" t="s">
        <v>7758</v>
      </c>
      <c r="D2025" s="255">
        <v>38</v>
      </c>
      <c r="E2025" s="255">
        <v>22000</v>
      </c>
      <c r="F2025" s="471" t="s">
        <v>7847</v>
      </c>
      <c r="G2025" s="476" t="s">
        <v>7848</v>
      </c>
      <c r="H2025" s="478" t="s">
        <v>7761</v>
      </c>
      <c r="I2025" s="478" t="s">
        <v>7849</v>
      </c>
      <c r="J2025" s="472" t="s">
        <v>7849</v>
      </c>
    </row>
    <row r="2026" spans="1:10" ht="25.15" customHeight="1" x14ac:dyDescent="0.2">
      <c r="A2026" s="471" t="s">
        <v>7850</v>
      </c>
      <c r="B2026" s="471" t="s">
        <v>7453</v>
      </c>
      <c r="C2026" s="472" t="s">
        <v>7758</v>
      </c>
      <c r="D2026" s="255">
        <v>56</v>
      </c>
      <c r="E2026" s="255">
        <v>18833</v>
      </c>
      <c r="F2026" s="471" t="s">
        <v>7851</v>
      </c>
      <c r="G2026" s="476" t="s">
        <v>7852</v>
      </c>
      <c r="H2026" s="478" t="s">
        <v>7761</v>
      </c>
      <c r="I2026" s="478" t="s">
        <v>7853</v>
      </c>
      <c r="J2026" s="472" t="s">
        <v>7853</v>
      </c>
    </row>
    <row r="2027" spans="1:10" ht="25.15" customHeight="1" x14ac:dyDescent="0.2">
      <c r="A2027" s="471" t="s">
        <v>7854</v>
      </c>
      <c r="B2027" s="471" t="s">
        <v>7453</v>
      </c>
      <c r="C2027" s="472" t="s">
        <v>7758</v>
      </c>
      <c r="D2027" s="255">
        <v>118</v>
      </c>
      <c r="E2027" s="255">
        <v>24900</v>
      </c>
      <c r="F2027" s="471" t="s">
        <v>7855</v>
      </c>
      <c r="G2027" s="476" t="s">
        <v>7856</v>
      </c>
      <c r="H2027" s="478" t="s">
        <v>7761</v>
      </c>
      <c r="I2027" s="478" t="s">
        <v>7568</v>
      </c>
      <c r="J2027" s="472" t="s">
        <v>7568</v>
      </c>
    </row>
    <row r="2028" spans="1:10" ht="25.15" customHeight="1" x14ac:dyDescent="0.2">
      <c r="A2028" s="471" t="s">
        <v>7857</v>
      </c>
      <c r="B2028" s="471" t="s">
        <v>7453</v>
      </c>
      <c r="C2028" s="472" t="s">
        <v>7758</v>
      </c>
      <c r="D2028" s="255">
        <v>350</v>
      </c>
      <c r="E2028" s="255">
        <v>26190</v>
      </c>
      <c r="F2028" s="471" t="s">
        <v>7858</v>
      </c>
      <c r="G2028" s="476" t="s">
        <v>7859</v>
      </c>
      <c r="H2028" s="478" t="s">
        <v>7761</v>
      </c>
      <c r="I2028" s="478" t="s">
        <v>7644</v>
      </c>
      <c r="J2028" s="472" t="s">
        <v>7644</v>
      </c>
    </row>
    <row r="2029" spans="1:10" ht="25.15" customHeight="1" x14ac:dyDescent="0.2">
      <c r="A2029" s="471" t="s">
        <v>7860</v>
      </c>
      <c r="B2029" s="471" t="s">
        <v>7453</v>
      </c>
      <c r="C2029" s="472" t="s">
        <v>7758</v>
      </c>
      <c r="D2029" s="255">
        <v>371</v>
      </c>
      <c r="E2029" s="255">
        <v>33461.699999999997</v>
      </c>
      <c r="F2029" s="471" t="s">
        <v>7843</v>
      </c>
      <c r="G2029" s="476" t="s">
        <v>7844</v>
      </c>
      <c r="H2029" s="478" t="s">
        <v>7761</v>
      </c>
      <c r="I2029" s="478" t="s">
        <v>7832</v>
      </c>
      <c r="J2029" s="472" t="s">
        <v>7832</v>
      </c>
    </row>
    <row r="2030" spans="1:10" ht="25.15" customHeight="1" x14ac:dyDescent="0.2">
      <c r="A2030" s="471" t="s">
        <v>7861</v>
      </c>
      <c r="B2030" s="471" t="s">
        <v>7453</v>
      </c>
      <c r="C2030" s="472" t="s">
        <v>7758</v>
      </c>
      <c r="D2030" s="255">
        <v>386</v>
      </c>
      <c r="E2030" s="255">
        <v>35160</v>
      </c>
      <c r="F2030" s="471" t="s">
        <v>7817</v>
      </c>
      <c r="G2030" s="476" t="s">
        <v>7818</v>
      </c>
      <c r="H2030" s="478" t="s">
        <v>7761</v>
      </c>
      <c r="I2030" s="478" t="s">
        <v>7862</v>
      </c>
      <c r="J2030" s="472" t="s">
        <v>7862</v>
      </c>
    </row>
    <row r="2031" spans="1:10" ht="25.15" customHeight="1" x14ac:dyDescent="0.2">
      <c r="A2031" s="471" t="s">
        <v>7863</v>
      </c>
      <c r="B2031" s="471" t="s">
        <v>7453</v>
      </c>
      <c r="C2031" s="472" t="s">
        <v>7758</v>
      </c>
      <c r="D2031" s="255">
        <v>398</v>
      </c>
      <c r="E2031" s="255">
        <v>25095</v>
      </c>
      <c r="F2031" s="471" t="s">
        <v>7864</v>
      </c>
      <c r="G2031" s="476" t="s">
        <v>7865</v>
      </c>
      <c r="H2031" s="478" t="s">
        <v>7761</v>
      </c>
      <c r="I2031" s="478" t="s">
        <v>7866</v>
      </c>
      <c r="J2031" s="472" t="s">
        <v>7866</v>
      </c>
    </row>
    <row r="2032" spans="1:10" ht="25.15" customHeight="1" x14ac:dyDescent="0.2">
      <c r="A2032" s="471" t="s">
        <v>7867</v>
      </c>
      <c r="B2032" s="471" t="s">
        <v>7453</v>
      </c>
      <c r="C2032" s="472" t="s">
        <v>7758</v>
      </c>
      <c r="D2032" s="255">
        <v>399</v>
      </c>
      <c r="E2032" s="255">
        <v>29340.5</v>
      </c>
      <c r="F2032" s="471" t="s">
        <v>7817</v>
      </c>
      <c r="G2032" s="476" t="s">
        <v>7818</v>
      </c>
      <c r="H2032" s="478" t="s">
        <v>7761</v>
      </c>
      <c r="I2032" s="478" t="s">
        <v>7866</v>
      </c>
      <c r="J2032" s="472" t="s">
        <v>7866</v>
      </c>
    </row>
    <row r="2033" spans="1:10" ht="25.15" customHeight="1" x14ac:dyDescent="0.2">
      <c r="A2033" s="471" t="s">
        <v>7868</v>
      </c>
      <c r="B2033" s="471" t="s">
        <v>7453</v>
      </c>
      <c r="C2033" s="472" t="s">
        <v>7758</v>
      </c>
      <c r="D2033" s="255">
        <v>478</v>
      </c>
      <c r="E2033" s="255">
        <v>19580</v>
      </c>
      <c r="F2033" s="471" t="s">
        <v>7869</v>
      </c>
      <c r="G2033" s="476" t="s">
        <v>7870</v>
      </c>
      <c r="H2033" s="478" t="s">
        <v>7761</v>
      </c>
      <c r="I2033" s="478" t="s">
        <v>7871</v>
      </c>
      <c r="J2033" s="472" t="s">
        <v>7871</v>
      </c>
    </row>
    <row r="2034" spans="1:10" ht="25.15" customHeight="1" x14ac:dyDescent="0.2">
      <c r="A2034" s="471" t="s">
        <v>7872</v>
      </c>
      <c r="B2034" s="471" t="s">
        <v>7453</v>
      </c>
      <c r="C2034" s="472" t="s">
        <v>7758</v>
      </c>
      <c r="D2034" s="255">
        <v>485</v>
      </c>
      <c r="E2034" s="255">
        <v>35090</v>
      </c>
      <c r="F2034" s="471" t="s">
        <v>7869</v>
      </c>
      <c r="G2034" s="476" t="s">
        <v>7870</v>
      </c>
      <c r="H2034" s="478" t="s">
        <v>7761</v>
      </c>
      <c r="I2034" s="478" t="s">
        <v>7871</v>
      </c>
      <c r="J2034" s="472" t="s">
        <v>7871</v>
      </c>
    </row>
    <row r="2035" spans="1:10" ht="25.15" customHeight="1" x14ac:dyDescent="0.2">
      <c r="A2035" s="471" t="s">
        <v>7873</v>
      </c>
      <c r="B2035" s="471" t="s">
        <v>7453</v>
      </c>
      <c r="C2035" s="472" t="s">
        <v>7758</v>
      </c>
      <c r="D2035" s="255">
        <v>540</v>
      </c>
      <c r="E2035" s="255">
        <v>24983.599999999999</v>
      </c>
      <c r="F2035" s="471" t="s">
        <v>7874</v>
      </c>
      <c r="G2035" s="476" t="s">
        <v>7875</v>
      </c>
      <c r="H2035" s="478" t="s">
        <v>7761</v>
      </c>
      <c r="I2035" s="478" t="s">
        <v>7706</v>
      </c>
      <c r="J2035" s="472" t="s">
        <v>7706</v>
      </c>
    </row>
    <row r="2036" spans="1:10" ht="25.15" customHeight="1" x14ac:dyDescent="0.2">
      <c r="A2036" s="471" t="s">
        <v>7876</v>
      </c>
      <c r="B2036" s="471" t="s">
        <v>7453</v>
      </c>
      <c r="C2036" s="472" t="s">
        <v>7758</v>
      </c>
      <c r="D2036" s="255">
        <v>541</v>
      </c>
      <c r="E2036" s="255">
        <v>18300</v>
      </c>
      <c r="F2036" s="471" t="s">
        <v>7877</v>
      </c>
      <c r="G2036" s="476" t="s">
        <v>7878</v>
      </c>
      <c r="H2036" s="478" t="s">
        <v>7761</v>
      </c>
      <c r="I2036" s="478" t="s">
        <v>7840</v>
      </c>
      <c r="J2036" s="472" t="s">
        <v>7840</v>
      </c>
    </row>
    <row r="2037" spans="1:10" ht="25.15" customHeight="1" x14ac:dyDescent="0.2">
      <c r="A2037" s="471" t="s">
        <v>7879</v>
      </c>
      <c r="B2037" s="471" t="s">
        <v>7453</v>
      </c>
      <c r="C2037" s="472" t="s">
        <v>7758</v>
      </c>
      <c r="D2037" s="255">
        <v>558</v>
      </c>
      <c r="E2037" s="255">
        <v>27375</v>
      </c>
      <c r="F2037" s="471" t="s">
        <v>7880</v>
      </c>
      <c r="G2037" s="476" t="s">
        <v>7881</v>
      </c>
      <c r="H2037" s="478" t="s">
        <v>7761</v>
      </c>
      <c r="I2037" s="478" t="s">
        <v>7710</v>
      </c>
      <c r="J2037" s="472" t="s">
        <v>7710</v>
      </c>
    </row>
    <row r="2038" spans="1:10" ht="25.15" customHeight="1" x14ac:dyDescent="0.2">
      <c r="A2038" s="471" t="s">
        <v>7882</v>
      </c>
      <c r="B2038" s="471" t="s">
        <v>7453</v>
      </c>
      <c r="C2038" s="472" t="s">
        <v>7758</v>
      </c>
      <c r="D2038" s="255">
        <v>208</v>
      </c>
      <c r="E2038" s="255">
        <v>18118</v>
      </c>
      <c r="F2038" s="471" t="s">
        <v>7883</v>
      </c>
      <c r="G2038" s="476" t="s">
        <v>7884</v>
      </c>
      <c r="H2038" s="478" t="s">
        <v>7761</v>
      </c>
      <c r="I2038" s="478" t="s">
        <v>7885</v>
      </c>
      <c r="J2038" s="472" t="s">
        <v>7885</v>
      </c>
    </row>
    <row r="2039" spans="1:10" ht="25.15" customHeight="1" x14ac:dyDescent="0.2">
      <c r="A2039" s="471" t="s">
        <v>7886</v>
      </c>
      <c r="B2039" s="471" t="s">
        <v>7453</v>
      </c>
      <c r="C2039" s="472" t="s">
        <v>7758</v>
      </c>
      <c r="D2039" s="255">
        <v>20</v>
      </c>
      <c r="E2039" s="255">
        <v>26100</v>
      </c>
      <c r="F2039" s="471" t="s">
        <v>7821</v>
      </c>
      <c r="G2039" s="476" t="s">
        <v>7822</v>
      </c>
      <c r="H2039" s="478" t="s">
        <v>7761</v>
      </c>
      <c r="I2039" s="478" t="s">
        <v>7887</v>
      </c>
      <c r="J2039" s="472" t="s">
        <v>7887</v>
      </c>
    </row>
    <row r="2040" spans="1:10" ht="25.15" customHeight="1" x14ac:dyDescent="0.2">
      <c r="A2040" s="471" t="s">
        <v>7888</v>
      </c>
      <c r="B2040" s="471" t="s">
        <v>7453</v>
      </c>
      <c r="C2040" s="472" t="s">
        <v>7758</v>
      </c>
      <c r="D2040" s="255">
        <v>21</v>
      </c>
      <c r="E2040" s="255">
        <v>19500</v>
      </c>
      <c r="F2040" s="471" t="s">
        <v>7889</v>
      </c>
      <c r="G2040" s="476" t="s">
        <v>7890</v>
      </c>
      <c r="H2040" s="478" t="s">
        <v>7761</v>
      </c>
      <c r="I2040" s="478" t="s">
        <v>7887</v>
      </c>
      <c r="J2040" s="472" t="s">
        <v>7887</v>
      </c>
    </row>
    <row r="2041" spans="1:10" ht="25.15" customHeight="1" x14ac:dyDescent="0.2">
      <c r="A2041" s="471" t="s">
        <v>7891</v>
      </c>
      <c r="B2041" s="471" t="s">
        <v>7453</v>
      </c>
      <c r="C2041" s="472" t="s">
        <v>7758</v>
      </c>
      <c r="D2041" s="255">
        <v>348</v>
      </c>
      <c r="E2041" s="255">
        <v>25800</v>
      </c>
      <c r="F2041" s="471" t="s">
        <v>7806</v>
      </c>
      <c r="G2041" s="476" t="s">
        <v>7807</v>
      </c>
      <c r="H2041" s="478" t="s">
        <v>7761</v>
      </c>
      <c r="I2041" s="478" t="s">
        <v>7500</v>
      </c>
      <c r="J2041" s="472" t="s">
        <v>7500</v>
      </c>
    </row>
    <row r="2042" spans="1:10" ht="25.15" customHeight="1" x14ac:dyDescent="0.2">
      <c r="A2042" s="471" t="s">
        <v>7892</v>
      </c>
      <c r="B2042" s="471" t="s">
        <v>7453</v>
      </c>
      <c r="C2042" s="472" t="s">
        <v>7758</v>
      </c>
      <c r="D2042" s="255">
        <v>2</v>
      </c>
      <c r="E2042" s="255">
        <v>32325</v>
      </c>
      <c r="F2042" s="471" t="s">
        <v>7893</v>
      </c>
      <c r="G2042" s="476" t="s">
        <v>7894</v>
      </c>
      <c r="H2042" s="478" t="s">
        <v>7761</v>
      </c>
      <c r="I2042" s="478" t="s">
        <v>7895</v>
      </c>
      <c r="J2042" s="472" t="s">
        <v>7895</v>
      </c>
    </row>
    <row r="2043" spans="1:10" ht="25.15" customHeight="1" x14ac:dyDescent="0.2">
      <c r="A2043" s="471" t="s">
        <v>7896</v>
      </c>
      <c r="B2043" s="471" t="s">
        <v>7453</v>
      </c>
      <c r="C2043" s="472" t="s">
        <v>7758</v>
      </c>
      <c r="D2043" s="255">
        <v>3</v>
      </c>
      <c r="E2043" s="255">
        <v>24440</v>
      </c>
      <c r="F2043" s="471" t="s">
        <v>7821</v>
      </c>
      <c r="G2043" s="476" t="s">
        <v>7822</v>
      </c>
      <c r="H2043" s="478" t="s">
        <v>7761</v>
      </c>
      <c r="I2043" s="478" t="s">
        <v>7895</v>
      </c>
      <c r="J2043" s="472" t="s">
        <v>7895</v>
      </c>
    </row>
    <row r="2044" spans="1:10" ht="25.15" customHeight="1" x14ac:dyDescent="0.2">
      <c r="A2044" s="471" t="s">
        <v>7897</v>
      </c>
      <c r="B2044" s="471" t="s">
        <v>7453</v>
      </c>
      <c r="C2044" s="472" t="s">
        <v>7758</v>
      </c>
      <c r="D2044" s="255">
        <v>15</v>
      </c>
      <c r="E2044" s="255">
        <v>26000</v>
      </c>
      <c r="F2044" s="471" t="s">
        <v>7889</v>
      </c>
      <c r="G2044" s="476" t="s">
        <v>7890</v>
      </c>
      <c r="H2044" s="478" t="s">
        <v>7761</v>
      </c>
      <c r="I2044" s="478" t="s">
        <v>7898</v>
      </c>
      <c r="J2044" s="472" t="s">
        <v>7898</v>
      </c>
    </row>
    <row r="2045" spans="1:10" ht="25.15" customHeight="1" x14ac:dyDescent="0.2">
      <c r="A2045" s="471" t="s">
        <v>7899</v>
      </c>
      <c r="B2045" s="471" t="s">
        <v>7453</v>
      </c>
      <c r="C2045" s="472" t="s">
        <v>7758</v>
      </c>
      <c r="D2045" s="255">
        <v>66</v>
      </c>
      <c r="E2045" s="255">
        <v>19880</v>
      </c>
      <c r="F2045" s="471" t="s">
        <v>7900</v>
      </c>
      <c r="G2045" s="476" t="s">
        <v>7901</v>
      </c>
      <c r="H2045" s="478" t="s">
        <v>7761</v>
      </c>
      <c r="I2045" s="478" t="s">
        <v>7902</v>
      </c>
      <c r="J2045" s="472" t="s">
        <v>7902</v>
      </c>
    </row>
    <row r="2046" spans="1:10" ht="25.15" customHeight="1" x14ac:dyDescent="0.2">
      <c r="A2046" s="471" t="s">
        <v>7903</v>
      </c>
      <c r="B2046" s="471" t="s">
        <v>7453</v>
      </c>
      <c r="C2046" s="472" t="s">
        <v>7758</v>
      </c>
      <c r="D2046" s="255">
        <v>292</v>
      </c>
      <c r="E2046" s="255">
        <v>20100</v>
      </c>
      <c r="F2046" s="471" t="s">
        <v>7904</v>
      </c>
      <c r="G2046" s="476" t="s">
        <v>7905</v>
      </c>
      <c r="H2046" s="478" t="s">
        <v>7761</v>
      </c>
      <c r="I2046" s="478" t="s">
        <v>7906</v>
      </c>
      <c r="J2046" s="472" t="s">
        <v>7906</v>
      </c>
    </row>
    <row r="2047" spans="1:10" ht="25.15" customHeight="1" x14ac:dyDescent="0.2">
      <c r="A2047" s="471" t="s">
        <v>7907</v>
      </c>
      <c r="B2047" s="471" t="s">
        <v>7453</v>
      </c>
      <c r="C2047" s="472" t="s">
        <v>7758</v>
      </c>
      <c r="D2047" s="255">
        <v>500</v>
      </c>
      <c r="E2047" s="255">
        <v>30420</v>
      </c>
      <c r="F2047" s="471" t="s">
        <v>7908</v>
      </c>
      <c r="G2047" s="476" t="s">
        <v>7909</v>
      </c>
      <c r="H2047" s="478" t="s">
        <v>7761</v>
      </c>
      <c r="I2047" s="478" t="s">
        <v>7510</v>
      </c>
      <c r="J2047" s="472" t="s">
        <v>7510</v>
      </c>
    </row>
    <row r="2048" spans="1:10" ht="25.15" customHeight="1" x14ac:dyDescent="0.2">
      <c r="A2048" s="471" t="s">
        <v>7910</v>
      </c>
      <c r="B2048" s="471" t="s">
        <v>7453</v>
      </c>
      <c r="C2048" s="472" t="s">
        <v>7758</v>
      </c>
      <c r="D2048" s="255">
        <v>511</v>
      </c>
      <c r="E2048" s="255">
        <v>26640</v>
      </c>
      <c r="F2048" s="471" t="s">
        <v>7911</v>
      </c>
      <c r="G2048" s="476" t="s">
        <v>7912</v>
      </c>
      <c r="H2048" s="478" t="s">
        <v>7761</v>
      </c>
      <c r="I2048" s="478" t="s">
        <v>7513</v>
      </c>
      <c r="J2048" s="472" t="s">
        <v>7513</v>
      </c>
    </row>
    <row r="2049" spans="1:10" ht="25.15" customHeight="1" x14ac:dyDescent="0.2">
      <c r="A2049" s="471" t="s">
        <v>7913</v>
      </c>
      <c r="B2049" s="471" t="s">
        <v>7453</v>
      </c>
      <c r="C2049" s="472" t="s">
        <v>7758</v>
      </c>
      <c r="D2049" s="255">
        <v>534</v>
      </c>
      <c r="E2049" s="255">
        <v>23500</v>
      </c>
      <c r="F2049" s="471" t="s">
        <v>7914</v>
      </c>
      <c r="G2049" s="476" t="s">
        <v>7915</v>
      </c>
      <c r="H2049" s="478" t="s">
        <v>7761</v>
      </c>
      <c r="I2049" s="478" t="s">
        <v>7706</v>
      </c>
      <c r="J2049" s="472" t="s">
        <v>7706</v>
      </c>
    </row>
    <row r="2050" spans="1:10" ht="25.15" customHeight="1" x14ac:dyDescent="0.2">
      <c r="A2050" s="471" t="s">
        <v>7916</v>
      </c>
      <c r="B2050" s="471" t="s">
        <v>7453</v>
      </c>
      <c r="C2050" s="472" t="s">
        <v>7758</v>
      </c>
      <c r="D2050" s="255">
        <v>539</v>
      </c>
      <c r="E2050" s="255">
        <v>23000</v>
      </c>
      <c r="F2050" s="471" t="s">
        <v>7304</v>
      </c>
      <c r="G2050" s="476" t="s">
        <v>7917</v>
      </c>
      <c r="H2050" s="478" t="s">
        <v>7761</v>
      </c>
      <c r="I2050" s="478" t="s">
        <v>7706</v>
      </c>
      <c r="J2050" s="472" t="s">
        <v>7706</v>
      </c>
    </row>
    <row r="2051" spans="1:10" ht="25.15" customHeight="1" x14ac:dyDescent="0.2">
      <c r="A2051" s="471" t="s">
        <v>7918</v>
      </c>
      <c r="B2051" s="471" t="s">
        <v>7453</v>
      </c>
      <c r="C2051" s="472" t="s">
        <v>7758</v>
      </c>
      <c r="D2051" s="255">
        <v>582</v>
      </c>
      <c r="E2051" s="255">
        <v>19000</v>
      </c>
      <c r="F2051" s="471" t="s">
        <v>7919</v>
      </c>
      <c r="G2051" s="476" t="s">
        <v>7920</v>
      </c>
      <c r="H2051" s="478" t="s">
        <v>7761</v>
      </c>
      <c r="I2051" s="478" t="s">
        <v>7523</v>
      </c>
      <c r="J2051" s="472" t="s">
        <v>7523</v>
      </c>
    </row>
    <row r="2052" spans="1:10" ht="25.15" customHeight="1" x14ac:dyDescent="0.2">
      <c r="A2052" s="471" t="s">
        <v>7921</v>
      </c>
      <c r="B2052" s="471" t="s">
        <v>7453</v>
      </c>
      <c r="C2052" s="472" t="s">
        <v>7758</v>
      </c>
      <c r="D2052" s="255">
        <v>315</v>
      </c>
      <c r="E2052" s="255">
        <v>20890</v>
      </c>
      <c r="F2052" s="471" t="s">
        <v>7922</v>
      </c>
      <c r="G2052" s="476" t="s">
        <v>7923</v>
      </c>
      <c r="H2052" s="478" t="s">
        <v>7761</v>
      </c>
      <c r="I2052" s="478" t="s">
        <v>7924</v>
      </c>
      <c r="J2052" s="472" t="s">
        <v>7924</v>
      </c>
    </row>
    <row r="2053" spans="1:10" ht="25.15" customHeight="1" x14ac:dyDescent="0.2">
      <c r="A2053" s="471" t="s">
        <v>7925</v>
      </c>
      <c r="B2053" s="471" t="s">
        <v>7453</v>
      </c>
      <c r="C2053" s="472" t="s">
        <v>7758</v>
      </c>
      <c r="D2053" s="255">
        <v>80</v>
      </c>
      <c r="E2053" s="255">
        <v>19076</v>
      </c>
      <c r="F2053" s="471" t="s">
        <v>7796</v>
      </c>
      <c r="G2053" s="476" t="s">
        <v>7797</v>
      </c>
      <c r="H2053" s="478" t="s">
        <v>7761</v>
      </c>
      <c r="I2053" s="478" t="s">
        <v>7552</v>
      </c>
      <c r="J2053" s="472" t="s">
        <v>7552</v>
      </c>
    </row>
    <row r="2054" spans="1:10" ht="25.15" customHeight="1" x14ac:dyDescent="0.2">
      <c r="A2054" s="471" t="s">
        <v>7926</v>
      </c>
      <c r="B2054" s="471" t="s">
        <v>7453</v>
      </c>
      <c r="C2054" s="472" t="s">
        <v>7758</v>
      </c>
      <c r="D2054" s="255">
        <v>117</v>
      </c>
      <c r="E2054" s="255">
        <v>19275</v>
      </c>
      <c r="F2054" s="471" t="s">
        <v>7927</v>
      </c>
      <c r="G2054" s="476" t="s">
        <v>7928</v>
      </c>
      <c r="H2054" s="478" t="s">
        <v>7761</v>
      </c>
      <c r="I2054" s="478" t="s">
        <v>7929</v>
      </c>
      <c r="J2054" s="472" t="s">
        <v>7929</v>
      </c>
    </row>
    <row r="2055" spans="1:10" ht="25.15" customHeight="1" x14ac:dyDescent="0.2">
      <c r="A2055" s="471" t="s">
        <v>11192</v>
      </c>
      <c r="B2055" s="471" t="s">
        <v>7453</v>
      </c>
      <c r="C2055" s="472" t="s">
        <v>7758</v>
      </c>
      <c r="D2055" s="255">
        <v>223</v>
      </c>
      <c r="E2055" s="255">
        <v>19890</v>
      </c>
      <c r="F2055" s="471" t="s">
        <v>7919</v>
      </c>
      <c r="G2055" s="476" t="s">
        <v>7920</v>
      </c>
      <c r="H2055" s="478" t="s">
        <v>7761</v>
      </c>
      <c r="I2055" s="478" t="s">
        <v>7930</v>
      </c>
      <c r="J2055" s="472" t="s">
        <v>7930</v>
      </c>
    </row>
    <row r="2056" spans="1:10" ht="25.15" customHeight="1" x14ac:dyDescent="0.2">
      <c r="A2056" s="471" t="s">
        <v>7931</v>
      </c>
      <c r="B2056" s="471" t="s">
        <v>7453</v>
      </c>
      <c r="C2056" s="472" t="s">
        <v>7758</v>
      </c>
      <c r="D2056" s="255">
        <v>316</v>
      </c>
      <c r="E2056" s="255">
        <v>33433.14</v>
      </c>
      <c r="F2056" s="471" t="s">
        <v>7932</v>
      </c>
      <c r="G2056" s="476" t="s">
        <v>7933</v>
      </c>
      <c r="H2056" s="478" t="s">
        <v>7761</v>
      </c>
      <c r="I2056" s="478" t="s">
        <v>7924</v>
      </c>
      <c r="J2056" s="472" t="s">
        <v>7924</v>
      </c>
    </row>
    <row r="2057" spans="1:10" ht="25.15" customHeight="1" x14ac:dyDescent="0.2">
      <c r="A2057" s="471" t="s">
        <v>7934</v>
      </c>
      <c r="B2057" s="471" t="s">
        <v>7453</v>
      </c>
      <c r="C2057" s="472" t="s">
        <v>7758</v>
      </c>
      <c r="D2057" s="255">
        <v>327</v>
      </c>
      <c r="E2057" s="255">
        <v>26590</v>
      </c>
      <c r="F2057" s="471" t="s">
        <v>7935</v>
      </c>
      <c r="G2057" s="476" t="s">
        <v>7936</v>
      </c>
      <c r="H2057" s="478" t="s">
        <v>7761</v>
      </c>
      <c r="I2057" s="478" t="s">
        <v>7937</v>
      </c>
      <c r="J2057" s="472" t="s">
        <v>7937</v>
      </c>
    </row>
    <row r="2058" spans="1:10" ht="25.15" customHeight="1" x14ac:dyDescent="0.2">
      <c r="A2058" s="471" t="s">
        <v>7938</v>
      </c>
      <c r="B2058" s="471" t="s">
        <v>7453</v>
      </c>
      <c r="C2058" s="472" t="s">
        <v>7758</v>
      </c>
      <c r="D2058" s="255">
        <v>337</v>
      </c>
      <c r="E2058" s="255">
        <v>18800</v>
      </c>
      <c r="F2058" s="471" t="s">
        <v>7939</v>
      </c>
      <c r="G2058" s="476" t="s">
        <v>7940</v>
      </c>
      <c r="H2058" s="478" t="s">
        <v>7761</v>
      </c>
      <c r="I2058" s="478" t="s">
        <v>7941</v>
      </c>
      <c r="J2058" s="472" t="s">
        <v>7941</v>
      </c>
    </row>
    <row r="2059" spans="1:10" ht="25.15" customHeight="1" x14ac:dyDescent="0.2">
      <c r="A2059" s="471" t="s">
        <v>7942</v>
      </c>
      <c r="B2059" s="471" t="s">
        <v>7453</v>
      </c>
      <c r="C2059" s="472" t="s">
        <v>7758</v>
      </c>
      <c r="D2059" s="255">
        <v>447</v>
      </c>
      <c r="E2059" s="255">
        <v>34803</v>
      </c>
      <c r="F2059" s="471" t="s">
        <v>7943</v>
      </c>
      <c r="G2059" s="476" t="s">
        <v>7944</v>
      </c>
      <c r="H2059" s="478" t="s">
        <v>7761</v>
      </c>
      <c r="I2059" s="478" t="s">
        <v>7673</v>
      </c>
      <c r="J2059" s="472" t="s">
        <v>7673</v>
      </c>
    </row>
    <row r="2060" spans="1:10" ht="25.15" customHeight="1" x14ac:dyDescent="0.2">
      <c r="A2060" s="471" t="s">
        <v>7945</v>
      </c>
      <c r="B2060" s="471" t="s">
        <v>7453</v>
      </c>
      <c r="C2060" s="472" t="s">
        <v>7758</v>
      </c>
      <c r="D2060" s="255">
        <v>455</v>
      </c>
      <c r="E2060" s="255">
        <v>24400</v>
      </c>
      <c r="F2060" s="471" t="s">
        <v>7946</v>
      </c>
      <c r="G2060" s="476" t="s">
        <v>7947</v>
      </c>
      <c r="H2060" s="478" t="s">
        <v>7761</v>
      </c>
      <c r="I2060" s="478" t="s">
        <v>7508</v>
      </c>
      <c r="J2060" s="472" t="s">
        <v>7508</v>
      </c>
    </row>
    <row r="2061" spans="1:10" ht="25.15" customHeight="1" x14ac:dyDescent="0.2">
      <c r="A2061" s="471" t="s">
        <v>7948</v>
      </c>
      <c r="B2061" s="471" t="s">
        <v>7453</v>
      </c>
      <c r="C2061" s="472" t="s">
        <v>7758</v>
      </c>
      <c r="D2061" s="255">
        <v>506</v>
      </c>
      <c r="E2061" s="255">
        <v>21470</v>
      </c>
      <c r="F2061" s="471" t="s">
        <v>7304</v>
      </c>
      <c r="G2061" s="476" t="s">
        <v>7917</v>
      </c>
      <c r="H2061" s="478" t="s">
        <v>7761</v>
      </c>
      <c r="I2061" s="478" t="s">
        <v>7693</v>
      </c>
      <c r="J2061" s="472" t="s">
        <v>7693</v>
      </c>
    </row>
    <row r="2062" spans="1:10" ht="25.15" customHeight="1" x14ac:dyDescent="0.2">
      <c r="A2062" s="471" t="s">
        <v>7949</v>
      </c>
      <c r="B2062" s="471" t="s">
        <v>7453</v>
      </c>
      <c r="C2062" s="472" t="s">
        <v>7758</v>
      </c>
      <c r="D2062" s="255">
        <v>23</v>
      </c>
      <c r="E2062" s="255">
        <v>18480</v>
      </c>
      <c r="F2062" s="471" t="s">
        <v>7889</v>
      </c>
      <c r="G2062" s="476" t="s">
        <v>7890</v>
      </c>
      <c r="H2062" s="478" t="s">
        <v>7761</v>
      </c>
      <c r="I2062" s="478" t="s">
        <v>7950</v>
      </c>
      <c r="J2062" s="472" t="s">
        <v>7950</v>
      </c>
    </row>
    <row r="2063" spans="1:10" ht="25.15" customHeight="1" x14ac:dyDescent="0.2">
      <c r="A2063" s="471" t="s">
        <v>7951</v>
      </c>
      <c r="B2063" s="471" t="s">
        <v>7453</v>
      </c>
      <c r="C2063" s="472" t="s">
        <v>7758</v>
      </c>
      <c r="D2063" s="255">
        <v>94</v>
      </c>
      <c r="E2063" s="255">
        <v>22410</v>
      </c>
      <c r="F2063" s="471" t="s">
        <v>7796</v>
      </c>
      <c r="G2063" s="476" t="s">
        <v>7797</v>
      </c>
      <c r="H2063" s="478" t="s">
        <v>7761</v>
      </c>
      <c r="I2063" s="478" t="s">
        <v>7952</v>
      </c>
      <c r="J2063" s="472" t="s">
        <v>7952</v>
      </c>
    </row>
    <row r="2064" spans="1:10" ht="25.15" customHeight="1" x14ac:dyDescent="0.2">
      <c r="A2064" s="471" t="s">
        <v>7953</v>
      </c>
      <c r="B2064" s="471" t="s">
        <v>7453</v>
      </c>
      <c r="C2064" s="472" t="s">
        <v>7758</v>
      </c>
      <c r="D2064" s="255">
        <v>123</v>
      </c>
      <c r="E2064" s="255">
        <v>22849.5</v>
      </c>
      <c r="F2064" s="471" t="s">
        <v>7954</v>
      </c>
      <c r="G2064" s="476" t="s">
        <v>7955</v>
      </c>
      <c r="H2064" s="478" t="s">
        <v>7761</v>
      </c>
      <c r="I2064" s="478" t="s">
        <v>7568</v>
      </c>
      <c r="J2064" s="472" t="s">
        <v>7568</v>
      </c>
    </row>
    <row r="2065" spans="1:10" ht="25.15" customHeight="1" x14ac:dyDescent="0.2">
      <c r="A2065" s="471" t="s">
        <v>7956</v>
      </c>
      <c r="B2065" s="471" t="s">
        <v>7453</v>
      </c>
      <c r="C2065" s="472" t="s">
        <v>7758</v>
      </c>
      <c r="D2065" s="255">
        <v>10</v>
      </c>
      <c r="E2065" s="255">
        <v>35100</v>
      </c>
      <c r="F2065" s="471" t="s">
        <v>7889</v>
      </c>
      <c r="G2065" s="476" t="s">
        <v>7890</v>
      </c>
      <c r="H2065" s="478" t="s">
        <v>7761</v>
      </c>
      <c r="I2065" s="478" t="s">
        <v>7957</v>
      </c>
      <c r="J2065" s="472" t="s">
        <v>7957</v>
      </c>
    </row>
    <row r="2066" spans="1:10" ht="25.15" customHeight="1" x14ac:dyDescent="0.2">
      <c r="A2066" s="471" t="s">
        <v>7958</v>
      </c>
      <c r="B2066" s="471" t="s">
        <v>7453</v>
      </c>
      <c r="C2066" s="472" t="s">
        <v>7758</v>
      </c>
      <c r="D2066" s="255">
        <v>37</v>
      </c>
      <c r="E2066" s="255">
        <v>33979</v>
      </c>
      <c r="F2066" s="471" t="s">
        <v>7796</v>
      </c>
      <c r="G2066" s="476" t="s">
        <v>7797</v>
      </c>
      <c r="H2066" s="478" t="s">
        <v>7761</v>
      </c>
      <c r="I2066" s="478" t="s">
        <v>7849</v>
      </c>
      <c r="J2066" s="472" t="s">
        <v>7849</v>
      </c>
    </row>
    <row r="2067" spans="1:10" ht="25.15" customHeight="1" x14ac:dyDescent="0.2">
      <c r="A2067" s="471" t="s">
        <v>7959</v>
      </c>
      <c r="B2067" s="471" t="s">
        <v>7453</v>
      </c>
      <c r="C2067" s="472" t="s">
        <v>7758</v>
      </c>
      <c r="D2067" s="255">
        <v>191</v>
      </c>
      <c r="E2067" s="255">
        <v>29740</v>
      </c>
      <c r="F2067" s="471" t="s">
        <v>7893</v>
      </c>
      <c r="G2067" s="476" t="s">
        <v>7894</v>
      </c>
      <c r="H2067" s="478" t="s">
        <v>7761</v>
      </c>
      <c r="I2067" s="478" t="s">
        <v>7595</v>
      </c>
      <c r="J2067" s="472" t="s">
        <v>7595</v>
      </c>
    </row>
    <row r="2068" spans="1:10" ht="25.15" customHeight="1" x14ac:dyDescent="0.2">
      <c r="A2068" s="471" t="s">
        <v>7960</v>
      </c>
      <c r="B2068" s="471" t="s">
        <v>7453</v>
      </c>
      <c r="C2068" s="472" t="s">
        <v>7758</v>
      </c>
      <c r="D2068" s="255">
        <v>215</v>
      </c>
      <c r="E2068" s="255">
        <v>27000</v>
      </c>
      <c r="F2068" s="471" t="s">
        <v>7961</v>
      </c>
      <c r="G2068" s="476" t="s">
        <v>7962</v>
      </c>
      <c r="H2068" s="478" t="s">
        <v>7761</v>
      </c>
      <c r="I2068" s="478" t="s">
        <v>7963</v>
      </c>
      <c r="J2068" s="472" t="s">
        <v>7963</v>
      </c>
    </row>
    <row r="2069" spans="1:10" ht="25.15" customHeight="1" x14ac:dyDescent="0.2">
      <c r="A2069" s="471" t="s">
        <v>7964</v>
      </c>
      <c r="B2069" s="471" t="s">
        <v>7453</v>
      </c>
      <c r="C2069" s="472" t="s">
        <v>7758</v>
      </c>
      <c r="D2069" s="255">
        <v>377</v>
      </c>
      <c r="E2069" s="255">
        <v>22640</v>
      </c>
      <c r="F2069" s="471" t="s">
        <v>7965</v>
      </c>
      <c r="G2069" s="476" t="s">
        <v>7966</v>
      </c>
      <c r="H2069" s="478" t="s">
        <v>7761</v>
      </c>
      <c r="I2069" s="478" t="s">
        <v>7967</v>
      </c>
      <c r="J2069" s="472" t="s">
        <v>7967</v>
      </c>
    </row>
    <row r="2070" spans="1:10" ht="25.15" customHeight="1" x14ac:dyDescent="0.2">
      <c r="A2070" s="471" t="s">
        <v>7968</v>
      </c>
      <c r="B2070" s="471" t="s">
        <v>7453</v>
      </c>
      <c r="C2070" s="472" t="s">
        <v>7758</v>
      </c>
      <c r="D2070" s="255">
        <v>429</v>
      </c>
      <c r="E2070" s="255">
        <v>19800</v>
      </c>
      <c r="F2070" s="471" t="s">
        <v>7965</v>
      </c>
      <c r="G2070" s="476" t="s">
        <v>7966</v>
      </c>
      <c r="H2070" s="478" t="s">
        <v>7761</v>
      </c>
      <c r="I2070" s="478" t="s">
        <v>7969</v>
      </c>
      <c r="J2070" s="472" t="s">
        <v>7969</v>
      </c>
    </row>
    <row r="2071" spans="1:10" ht="25.15" customHeight="1" x14ac:dyDescent="0.2">
      <c r="A2071" s="471" t="s">
        <v>7970</v>
      </c>
      <c r="B2071" s="471" t="s">
        <v>7453</v>
      </c>
      <c r="C2071" s="472" t="s">
        <v>7758</v>
      </c>
      <c r="D2071" s="255">
        <v>442</v>
      </c>
      <c r="E2071" s="255">
        <v>19670</v>
      </c>
      <c r="F2071" s="471" t="s">
        <v>7304</v>
      </c>
      <c r="G2071" s="476" t="s">
        <v>7917</v>
      </c>
      <c r="H2071" s="478" t="s">
        <v>7761</v>
      </c>
      <c r="I2071" s="478" t="s">
        <v>7836</v>
      </c>
      <c r="J2071" s="472" t="s">
        <v>7836</v>
      </c>
    </row>
    <row r="2072" spans="1:10" ht="25.15" customHeight="1" x14ac:dyDescent="0.2">
      <c r="A2072" s="471" t="s">
        <v>7971</v>
      </c>
      <c r="B2072" s="471" t="s">
        <v>7453</v>
      </c>
      <c r="C2072" s="472" t="s">
        <v>7758</v>
      </c>
      <c r="D2072" s="255">
        <v>556</v>
      </c>
      <c r="E2072" s="255">
        <v>26661.52</v>
      </c>
      <c r="F2072" s="471" t="s">
        <v>7911</v>
      </c>
      <c r="G2072" s="476" t="s">
        <v>7912</v>
      </c>
      <c r="H2072" s="478" t="s">
        <v>7761</v>
      </c>
      <c r="I2072" s="478" t="s">
        <v>7710</v>
      </c>
      <c r="J2072" s="472" t="s">
        <v>7710</v>
      </c>
    </row>
    <row r="2073" spans="1:10" ht="25.15" customHeight="1" x14ac:dyDescent="0.2">
      <c r="A2073" s="471" t="s">
        <v>7972</v>
      </c>
      <c r="B2073" s="471" t="s">
        <v>7453</v>
      </c>
      <c r="C2073" s="472" t="s">
        <v>7758</v>
      </c>
      <c r="D2073" s="255">
        <v>567</v>
      </c>
      <c r="E2073" s="255">
        <v>20006.419999999998</v>
      </c>
      <c r="F2073" s="471" t="s">
        <v>7911</v>
      </c>
      <c r="G2073" s="476" t="s">
        <v>7912</v>
      </c>
      <c r="H2073" s="478" t="s">
        <v>7761</v>
      </c>
      <c r="I2073" s="478" t="s">
        <v>7713</v>
      </c>
      <c r="J2073" s="472" t="s">
        <v>7713</v>
      </c>
    </row>
    <row r="2074" spans="1:10" ht="25.15" customHeight="1" x14ac:dyDescent="0.2">
      <c r="A2074" s="471" t="s">
        <v>7034</v>
      </c>
      <c r="B2074" s="471" t="s">
        <v>7453</v>
      </c>
      <c r="C2074" s="472" t="s">
        <v>7758</v>
      </c>
      <c r="D2074" s="255">
        <v>161</v>
      </c>
      <c r="E2074" s="255">
        <v>19384</v>
      </c>
      <c r="F2074" s="471" t="s">
        <v>7796</v>
      </c>
      <c r="G2074" s="476" t="s">
        <v>7797</v>
      </c>
      <c r="H2074" s="478" t="s">
        <v>7761</v>
      </c>
      <c r="I2074" s="478" t="s">
        <v>7798</v>
      </c>
      <c r="J2074" s="472" t="s">
        <v>7798</v>
      </c>
    </row>
    <row r="2075" spans="1:10" ht="25.15" customHeight="1" x14ac:dyDescent="0.2">
      <c r="A2075" s="471" t="s">
        <v>7973</v>
      </c>
      <c r="B2075" s="471" t="s">
        <v>7453</v>
      </c>
      <c r="C2075" s="472" t="s">
        <v>7758</v>
      </c>
      <c r="D2075" s="255">
        <v>282</v>
      </c>
      <c r="E2075" s="255">
        <v>35067</v>
      </c>
      <c r="F2075" s="471" t="s">
        <v>7789</v>
      </c>
      <c r="G2075" s="476" t="s">
        <v>7790</v>
      </c>
      <c r="H2075" s="478" t="s">
        <v>7761</v>
      </c>
      <c r="I2075" s="478" t="s">
        <v>7486</v>
      </c>
      <c r="J2075" s="472" t="s">
        <v>7486</v>
      </c>
    </row>
    <row r="2076" spans="1:10" ht="25.15" customHeight="1" x14ac:dyDescent="0.2">
      <c r="A2076" s="471" t="s">
        <v>7974</v>
      </c>
      <c r="B2076" s="471" t="s">
        <v>7453</v>
      </c>
      <c r="C2076" s="472" t="s">
        <v>7758</v>
      </c>
      <c r="D2076" s="255">
        <v>289</v>
      </c>
      <c r="E2076" s="255">
        <v>31252.5</v>
      </c>
      <c r="F2076" s="471" t="s">
        <v>7796</v>
      </c>
      <c r="G2076" s="476" t="s">
        <v>7797</v>
      </c>
      <c r="H2076" s="478" t="s">
        <v>7761</v>
      </c>
      <c r="I2076" s="478" t="s">
        <v>7975</v>
      </c>
      <c r="J2076" s="472" t="s">
        <v>7975</v>
      </c>
    </row>
    <row r="2077" spans="1:10" ht="25.15" customHeight="1" x14ac:dyDescent="0.2">
      <c r="A2077" s="471" t="s">
        <v>7976</v>
      </c>
      <c r="B2077" s="471" t="s">
        <v>7453</v>
      </c>
      <c r="C2077" s="472" t="s">
        <v>7758</v>
      </c>
      <c r="D2077" s="255">
        <v>380</v>
      </c>
      <c r="E2077" s="255">
        <v>19510</v>
      </c>
      <c r="F2077" s="471" t="s">
        <v>7977</v>
      </c>
      <c r="G2077" s="476" t="s">
        <v>7978</v>
      </c>
      <c r="H2077" s="478" t="s">
        <v>7761</v>
      </c>
      <c r="I2077" s="478" t="s">
        <v>7862</v>
      </c>
      <c r="J2077" s="472" t="s">
        <v>7862</v>
      </c>
    </row>
    <row r="2078" spans="1:10" ht="25.15" customHeight="1" x14ac:dyDescent="0.2">
      <c r="A2078" s="471" t="s">
        <v>7979</v>
      </c>
      <c r="B2078" s="471" t="s">
        <v>7453</v>
      </c>
      <c r="C2078" s="472" t="s">
        <v>7758</v>
      </c>
      <c r="D2078" s="255">
        <v>388</v>
      </c>
      <c r="E2078" s="255">
        <v>34393</v>
      </c>
      <c r="F2078" s="471" t="s">
        <v>7980</v>
      </c>
      <c r="G2078" s="476" t="s">
        <v>7981</v>
      </c>
      <c r="H2078" s="478" t="s">
        <v>7761</v>
      </c>
      <c r="I2078" s="478" t="s">
        <v>7505</v>
      </c>
      <c r="J2078" s="472" t="s">
        <v>7505</v>
      </c>
    </row>
    <row r="2079" spans="1:10" ht="25.15" customHeight="1" x14ac:dyDescent="0.2">
      <c r="A2079" s="471" t="s">
        <v>7982</v>
      </c>
      <c r="B2079" s="471" t="s">
        <v>7453</v>
      </c>
      <c r="C2079" s="472" t="s">
        <v>7758</v>
      </c>
      <c r="D2079" s="255">
        <v>397</v>
      </c>
      <c r="E2079" s="255">
        <v>31500</v>
      </c>
      <c r="F2079" s="471" t="s">
        <v>7983</v>
      </c>
      <c r="G2079" s="476" t="s">
        <v>7984</v>
      </c>
      <c r="H2079" s="478" t="s">
        <v>7761</v>
      </c>
      <c r="I2079" s="478" t="s">
        <v>7866</v>
      </c>
      <c r="J2079" s="472" t="s">
        <v>7866</v>
      </c>
    </row>
    <row r="2080" spans="1:10" ht="25.15" customHeight="1" x14ac:dyDescent="0.2">
      <c r="A2080" s="471" t="s">
        <v>7985</v>
      </c>
      <c r="B2080" s="471" t="s">
        <v>7453</v>
      </c>
      <c r="C2080" s="472" t="s">
        <v>7758</v>
      </c>
      <c r="D2080" s="255">
        <v>449</v>
      </c>
      <c r="E2080" s="255">
        <v>19225</v>
      </c>
      <c r="F2080" s="471" t="s">
        <v>7986</v>
      </c>
      <c r="G2080" s="476" t="s">
        <v>7987</v>
      </c>
      <c r="H2080" s="478" t="s">
        <v>7761</v>
      </c>
      <c r="I2080" s="478" t="s">
        <v>7673</v>
      </c>
      <c r="J2080" s="472" t="s">
        <v>7673</v>
      </c>
    </row>
    <row r="2081" spans="1:10" ht="25.15" customHeight="1" x14ac:dyDescent="0.2">
      <c r="A2081" s="471" t="s">
        <v>7988</v>
      </c>
      <c r="B2081" s="471" t="s">
        <v>7453</v>
      </c>
      <c r="C2081" s="472" t="s">
        <v>7758</v>
      </c>
      <c r="D2081" s="255">
        <v>461</v>
      </c>
      <c r="E2081" s="255">
        <v>31485</v>
      </c>
      <c r="F2081" s="471" t="s">
        <v>7796</v>
      </c>
      <c r="G2081" s="476" t="s">
        <v>7797</v>
      </c>
      <c r="H2081" s="478" t="s">
        <v>7761</v>
      </c>
      <c r="I2081" s="478" t="s">
        <v>7508</v>
      </c>
      <c r="J2081" s="472" t="s">
        <v>7508</v>
      </c>
    </row>
    <row r="2082" spans="1:10" ht="25.15" customHeight="1" x14ac:dyDescent="0.2">
      <c r="A2082" s="471" t="s">
        <v>7989</v>
      </c>
      <c r="B2082" s="471" t="s">
        <v>7453</v>
      </c>
      <c r="C2082" s="472" t="s">
        <v>7758</v>
      </c>
      <c r="D2082" s="255">
        <v>462</v>
      </c>
      <c r="E2082" s="255">
        <v>33100</v>
      </c>
      <c r="F2082" s="471" t="s">
        <v>7986</v>
      </c>
      <c r="G2082" s="476" t="s">
        <v>7987</v>
      </c>
      <c r="H2082" s="478" t="s">
        <v>7761</v>
      </c>
      <c r="I2082" s="478" t="s">
        <v>7508</v>
      </c>
      <c r="J2082" s="472" t="s">
        <v>7508</v>
      </c>
    </row>
    <row r="2083" spans="1:10" ht="25.15" customHeight="1" x14ac:dyDescent="0.2">
      <c r="A2083" s="471" t="s">
        <v>7857</v>
      </c>
      <c r="B2083" s="471" t="s">
        <v>7453</v>
      </c>
      <c r="C2083" s="472" t="s">
        <v>7758</v>
      </c>
      <c r="D2083" s="255">
        <v>464</v>
      </c>
      <c r="E2083" s="255">
        <v>24532</v>
      </c>
      <c r="F2083" s="471" t="s">
        <v>7778</v>
      </c>
      <c r="G2083" s="476" t="s">
        <v>7779</v>
      </c>
      <c r="H2083" s="478" t="s">
        <v>7761</v>
      </c>
      <c r="I2083" s="478" t="s">
        <v>7508</v>
      </c>
      <c r="J2083" s="472" t="s">
        <v>7508</v>
      </c>
    </row>
    <row r="2084" spans="1:10" ht="25.15" customHeight="1" x14ac:dyDescent="0.2">
      <c r="A2084" s="471" t="s">
        <v>7990</v>
      </c>
      <c r="B2084" s="471" t="s">
        <v>7453</v>
      </c>
      <c r="C2084" s="472" t="s">
        <v>7758</v>
      </c>
      <c r="D2084" s="255">
        <v>519</v>
      </c>
      <c r="E2084" s="255">
        <v>32827.910000000003</v>
      </c>
      <c r="F2084" s="471" t="s">
        <v>7843</v>
      </c>
      <c r="G2084" s="476" t="s">
        <v>7844</v>
      </c>
      <c r="H2084" s="478" t="s">
        <v>7761</v>
      </c>
      <c r="I2084" s="478" t="s">
        <v>7991</v>
      </c>
      <c r="J2084" s="472" t="s">
        <v>7991</v>
      </c>
    </row>
    <row r="2085" spans="1:10" ht="25.15" customHeight="1" x14ac:dyDescent="0.2">
      <c r="A2085" s="471" t="s">
        <v>7992</v>
      </c>
      <c r="B2085" s="471" t="s">
        <v>7453</v>
      </c>
      <c r="C2085" s="472" t="s">
        <v>7758</v>
      </c>
      <c r="D2085" s="255">
        <v>454</v>
      </c>
      <c r="E2085" s="255">
        <v>33205</v>
      </c>
      <c r="F2085" s="471" t="s">
        <v>7796</v>
      </c>
      <c r="G2085" s="476" t="s">
        <v>7797</v>
      </c>
      <c r="H2085" s="478" t="s">
        <v>7761</v>
      </c>
      <c r="I2085" s="478" t="s">
        <v>7508</v>
      </c>
      <c r="J2085" s="472" t="s">
        <v>7508</v>
      </c>
    </row>
    <row r="2086" spans="1:10" ht="25.15" customHeight="1" x14ac:dyDescent="0.2">
      <c r="A2086" s="471" t="s">
        <v>7993</v>
      </c>
      <c r="B2086" s="471" t="s">
        <v>7453</v>
      </c>
      <c r="C2086" s="472" t="s">
        <v>7758</v>
      </c>
      <c r="D2086" s="255">
        <v>456</v>
      </c>
      <c r="E2086" s="255">
        <v>35191</v>
      </c>
      <c r="F2086" s="471" t="s">
        <v>7765</v>
      </c>
      <c r="G2086" s="476" t="s">
        <v>7766</v>
      </c>
      <c r="H2086" s="478" t="s">
        <v>7761</v>
      </c>
      <c r="I2086" s="478" t="s">
        <v>7508</v>
      </c>
      <c r="J2086" s="472" t="s">
        <v>7508</v>
      </c>
    </row>
    <row r="2087" spans="1:10" ht="25.15" customHeight="1" x14ac:dyDescent="0.2">
      <c r="A2087" s="471" t="s">
        <v>7994</v>
      </c>
      <c r="B2087" s="471" t="s">
        <v>7453</v>
      </c>
      <c r="C2087" s="472" t="s">
        <v>7758</v>
      </c>
      <c r="D2087" s="255">
        <v>467</v>
      </c>
      <c r="E2087" s="255">
        <v>23030</v>
      </c>
      <c r="F2087" s="471" t="s">
        <v>7986</v>
      </c>
      <c r="G2087" s="476" t="s">
        <v>7987</v>
      </c>
      <c r="H2087" s="478" t="s">
        <v>7761</v>
      </c>
      <c r="I2087" s="478" t="s">
        <v>7995</v>
      </c>
      <c r="J2087" s="472" t="s">
        <v>7995</v>
      </c>
    </row>
    <row r="2088" spans="1:10" ht="25.15" customHeight="1" x14ac:dyDescent="0.2">
      <c r="A2088" s="471" t="s">
        <v>7996</v>
      </c>
      <c r="B2088" s="471" t="s">
        <v>7453</v>
      </c>
      <c r="C2088" s="472" t="s">
        <v>7758</v>
      </c>
      <c r="D2088" s="255">
        <v>517</v>
      </c>
      <c r="E2088" s="255">
        <v>32500</v>
      </c>
      <c r="F2088" s="471" t="s">
        <v>7997</v>
      </c>
      <c r="G2088" s="476" t="s">
        <v>7998</v>
      </c>
      <c r="H2088" s="478" t="s">
        <v>7761</v>
      </c>
      <c r="I2088" s="478" t="s">
        <v>7991</v>
      </c>
      <c r="J2088" s="472" t="s">
        <v>7991</v>
      </c>
    </row>
    <row r="2089" spans="1:10" ht="25.15" customHeight="1" x14ac:dyDescent="0.2">
      <c r="A2089" s="471" t="s">
        <v>7999</v>
      </c>
      <c r="B2089" s="471" t="s">
        <v>7453</v>
      </c>
      <c r="C2089" s="472" t="s">
        <v>7758</v>
      </c>
      <c r="D2089" s="255">
        <v>518</v>
      </c>
      <c r="E2089" s="255">
        <v>33600</v>
      </c>
      <c r="F2089" s="471" t="s">
        <v>7817</v>
      </c>
      <c r="G2089" s="476" t="s">
        <v>7818</v>
      </c>
      <c r="H2089" s="478" t="s">
        <v>7761</v>
      </c>
      <c r="I2089" s="478" t="s">
        <v>7991</v>
      </c>
      <c r="J2089" s="472" t="s">
        <v>7991</v>
      </c>
    </row>
    <row r="2090" spans="1:10" ht="25.15" customHeight="1" x14ac:dyDescent="0.2">
      <c r="A2090" s="471" t="s">
        <v>8000</v>
      </c>
      <c r="B2090" s="471" t="s">
        <v>7453</v>
      </c>
      <c r="C2090" s="472" t="s">
        <v>7758</v>
      </c>
      <c r="D2090" s="255">
        <v>549</v>
      </c>
      <c r="E2090" s="255">
        <v>21305</v>
      </c>
      <c r="F2090" s="471" t="s">
        <v>7869</v>
      </c>
      <c r="G2090" s="476" t="s">
        <v>7870</v>
      </c>
      <c r="H2090" s="478" t="s">
        <v>7761</v>
      </c>
      <c r="I2090" s="478" t="s">
        <v>7840</v>
      </c>
      <c r="J2090" s="472" t="s">
        <v>7840</v>
      </c>
    </row>
    <row r="2091" spans="1:10" ht="25.15" customHeight="1" x14ac:dyDescent="0.2">
      <c r="A2091" s="471" t="s">
        <v>8001</v>
      </c>
      <c r="B2091" s="471" t="s">
        <v>7453</v>
      </c>
      <c r="C2091" s="472" t="s">
        <v>7758</v>
      </c>
      <c r="D2091" s="255">
        <v>621</v>
      </c>
      <c r="E2091" s="255">
        <v>32840</v>
      </c>
      <c r="F2091" s="471" t="s">
        <v>7983</v>
      </c>
      <c r="G2091" s="476" t="s">
        <v>7984</v>
      </c>
      <c r="H2091" s="478" t="s">
        <v>7761</v>
      </c>
      <c r="I2091" s="478" t="s">
        <v>7531</v>
      </c>
      <c r="J2091" s="472" t="s">
        <v>7531</v>
      </c>
    </row>
    <row r="2092" spans="1:10" ht="25.15" customHeight="1" x14ac:dyDescent="0.2">
      <c r="A2092" s="471" t="s">
        <v>8002</v>
      </c>
      <c r="B2092" s="471" t="s">
        <v>7453</v>
      </c>
      <c r="C2092" s="472" t="s">
        <v>7758</v>
      </c>
      <c r="D2092" s="255">
        <v>648</v>
      </c>
      <c r="E2092" s="255">
        <v>32162.1</v>
      </c>
      <c r="F2092" s="471" t="s">
        <v>8003</v>
      </c>
      <c r="G2092" s="476" t="s">
        <v>8004</v>
      </c>
      <c r="H2092" s="478" t="s">
        <v>7761</v>
      </c>
      <c r="I2092" s="478" t="s">
        <v>7539</v>
      </c>
      <c r="J2092" s="472" t="s">
        <v>7539</v>
      </c>
    </row>
    <row r="2093" spans="1:10" ht="25.15" customHeight="1" x14ac:dyDescent="0.2">
      <c r="A2093" s="471" t="s">
        <v>8005</v>
      </c>
      <c r="B2093" s="471" t="s">
        <v>7453</v>
      </c>
      <c r="C2093" s="472" t="s">
        <v>7758</v>
      </c>
      <c r="D2093" s="255">
        <v>525</v>
      </c>
      <c r="E2093" s="255">
        <v>30890</v>
      </c>
      <c r="F2093" s="471" t="s">
        <v>7796</v>
      </c>
      <c r="G2093" s="476" t="s">
        <v>7797</v>
      </c>
      <c r="H2093" s="478" t="s">
        <v>7761</v>
      </c>
      <c r="I2093" s="478" t="s">
        <v>7516</v>
      </c>
      <c r="J2093" s="472" t="s">
        <v>7516</v>
      </c>
    </row>
    <row r="2094" spans="1:10" ht="25.15" customHeight="1" x14ac:dyDescent="0.2">
      <c r="A2094" s="471" t="s">
        <v>8006</v>
      </c>
      <c r="B2094" s="471" t="s">
        <v>7453</v>
      </c>
      <c r="C2094" s="472" t="s">
        <v>7758</v>
      </c>
      <c r="D2094" s="255">
        <v>526</v>
      </c>
      <c r="E2094" s="255">
        <v>28800</v>
      </c>
      <c r="F2094" s="471" t="s">
        <v>8007</v>
      </c>
      <c r="G2094" s="476" t="s">
        <v>8008</v>
      </c>
      <c r="H2094" s="478" t="s">
        <v>7761</v>
      </c>
      <c r="I2094" s="478" t="s">
        <v>7516</v>
      </c>
      <c r="J2094" s="472" t="s">
        <v>7516</v>
      </c>
    </row>
    <row r="2095" spans="1:10" ht="25.15" customHeight="1" x14ac:dyDescent="0.2">
      <c r="A2095" s="471" t="s">
        <v>8009</v>
      </c>
      <c r="B2095" s="471" t="s">
        <v>7453</v>
      </c>
      <c r="C2095" s="472" t="s">
        <v>7758</v>
      </c>
      <c r="D2095" s="255">
        <v>528</v>
      </c>
      <c r="E2095" s="255">
        <v>23034</v>
      </c>
      <c r="F2095" s="471" t="s">
        <v>7864</v>
      </c>
      <c r="G2095" s="476" t="s">
        <v>7865</v>
      </c>
      <c r="H2095" s="478" t="s">
        <v>7761</v>
      </c>
      <c r="I2095" s="478" t="s">
        <v>7516</v>
      </c>
      <c r="J2095" s="472" t="s">
        <v>7516</v>
      </c>
    </row>
    <row r="2096" spans="1:10" ht="25.15" customHeight="1" x14ac:dyDescent="0.2">
      <c r="A2096" s="471" t="s">
        <v>8010</v>
      </c>
      <c r="B2096" s="471" t="s">
        <v>7453</v>
      </c>
      <c r="C2096" s="472" t="s">
        <v>7758</v>
      </c>
      <c r="D2096" s="255">
        <v>535</v>
      </c>
      <c r="E2096" s="255">
        <v>30000</v>
      </c>
      <c r="F2096" s="471" t="s">
        <v>7796</v>
      </c>
      <c r="G2096" s="476" t="s">
        <v>7797</v>
      </c>
      <c r="H2096" s="478" t="s">
        <v>7761</v>
      </c>
      <c r="I2096" s="478" t="s">
        <v>7706</v>
      </c>
      <c r="J2096" s="472" t="s">
        <v>7706</v>
      </c>
    </row>
    <row r="2097" spans="1:10" ht="25.15" customHeight="1" x14ac:dyDescent="0.2">
      <c r="A2097" s="471" t="s">
        <v>8011</v>
      </c>
      <c r="B2097" s="471" t="s">
        <v>7453</v>
      </c>
      <c r="C2097" s="472" t="s">
        <v>7758</v>
      </c>
      <c r="D2097" s="255">
        <v>573</v>
      </c>
      <c r="E2097" s="255">
        <v>35100</v>
      </c>
      <c r="F2097" s="471" t="s">
        <v>8007</v>
      </c>
      <c r="G2097" s="476" t="s">
        <v>8008</v>
      </c>
      <c r="H2097" s="478" t="s">
        <v>7761</v>
      </c>
      <c r="I2097" s="478" t="s">
        <v>7523</v>
      </c>
      <c r="J2097" s="472" t="s">
        <v>7523</v>
      </c>
    </row>
    <row r="2098" spans="1:10" ht="25.15" customHeight="1" x14ac:dyDescent="0.2">
      <c r="A2098" s="471" t="s">
        <v>8012</v>
      </c>
      <c r="B2098" s="471" t="s">
        <v>7453</v>
      </c>
      <c r="C2098" s="472" t="s">
        <v>7758</v>
      </c>
      <c r="D2098" s="255">
        <v>574</v>
      </c>
      <c r="E2098" s="255">
        <v>19030</v>
      </c>
      <c r="F2098" s="471" t="s">
        <v>7869</v>
      </c>
      <c r="G2098" s="476" t="s">
        <v>7870</v>
      </c>
      <c r="H2098" s="478" t="s">
        <v>7761</v>
      </c>
      <c r="I2098" s="478" t="s">
        <v>7523</v>
      </c>
      <c r="J2098" s="472" t="s">
        <v>7523</v>
      </c>
    </row>
    <row r="2099" spans="1:10" ht="25.15" customHeight="1" x14ac:dyDescent="0.2">
      <c r="A2099" s="471" t="s">
        <v>8013</v>
      </c>
      <c r="B2099" s="471" t="s">
        <v>7453</v>
      </c>
      <c r="C2099" s="472" t="s">
        <v>7758</v>
      </c>
      <c r="D2099" s="255">
        <v>594</v>
      </c>
      <c r="E2099" s="255">
        <v>27935</v>
      </c>
      <c r="F2099" s="471" t="s">
        <v>7869</v>
      </c>
      <c r="G2099" s="476" t="s">
        <v>7870</v>
      </c>
      <c r="H2099" s="478" t="s">
        <v>7761</v>
      </c>
      <c r="I2099" s="478" t="s">
        <v>8014</v>
      </c>
      <c r="J2099" s="472" t="s">
        <v>8014</v>
      </c>
    </row>
    <row r="2100" spans="1:10" ht="25.15" customHeight="1" x14ac:dyDescent="0.2">
      <c r="A2100" s="471" t="s">
        <v>8015</v>
      </c>
      <c r="B2100" s="471" t="s">
        <v>7453</v>
      </c>
      <c r="C2100" s="472" t="s">
        <v>7758</v>
      </c>
      <c r="D2100" s="255">
        <v>595</v>
      </c>
      <c r="E2100" s="255">
        <v>27000</v>
      </c>
      <c r="F2100" s="471" t="s">
        <v>7983</v>
      </c>
      <c r="G2100" s="476" t="s">
        <v>7984</v>
      </c>
      <c r="H2100" s="478" t="s">
        <v>7761</v>
      </c>
      <c r="I2100" s="478" t="s">
        <v>8016</v>
      </c>
      <c r="J2100" s="472" t="s">
        <v>8016</v>
      </c>
    </row>
    <row r="2101" spans="1:10" ht="25.15" customHeight="1" x14ac:dyDescent="0.2">
      <c r="A2101" s="471" t="s">
        <v>8017</v>
      </c>
      <c r="B2101" s="471" t="s">
        <v>7453</v>
      </c>
      <c r="C2101" s="472" t="s">
        <v>7758</v>
      </c>
      <c r="D2101" s="255">
        <v>600</v>
      </c>
      <c r="E2101" s="255">
        <v>26747.5</v>
      </c>
      <c r="F2101" s="471" t="s">
        <v>8003</v>
      </c>
      <c r="G2101" s="476" t="s">
        <v>8004</v>
      </c>
      <c r="H2101" s="478" t="s">
        <v>7761</v>
      </c>
      <c r="I2101" s="478" t="s">
        <v>8016</v>
      </c>
      <c r="J2101" s="472" t="s">
        <v>8016</v>
      </c>
    </row>
    <row r="2102" spans="1:10" ht="25.15" customHeight="1" x14ac:dyDescent="0.2">
      <c r="A2102" s="471" t="s">
        <v>8018</v>
      </c>
      <c r="B2102" s="471" t="s">
        <v>7453</v>
      </c>
      <c r="C2102" s="472" t="s">
        <v>7758</v>
      </c>
      <c r="D2102" s="255">
        <v>604</v>
      </c>
      <c r="E2102" s="255">
        <v>23260</v>
      </c>
      <c r="F2102" s="471" t="s">
        <v>7900</v>
      </c>
      <c r="G2102" s="476" t="s">
        <v>7901</v>
      </c>
      <c r="H2102" s="478" t="s">
        <v>7761</v>
      </c>
      <c r="I2102" s="478" t="s">
        <v>7845</v>
      </c>
      <c r="J2102" s="472" t="s">
        <v>7845</v>
      </c>
    </row>
    <row r="2103" spans="1:10" ht="25.15" customHeight="1" x14ac:dyDescent="0.2">
      <c r="A2103" s="471" t="s">
        <v>7989</v>
      </c>
      <c r="B2103" s="471" t="s">
        <v>7453</v>
      </c>
      <c r="C2103" s="472" t="s">
        <v>7758</v>
      </c>
      <c r="D2103" s="255">
        <v>553</v>
      </c>
      <c r="E2103" s="255">
        <v>30890</v>
      </c>
      <c r="F2103" s="471" t="s">
        <v>8019</v>
      </c>
      <c r="G2103" s="476" t="s">
        <v>8020</v>
      </c>
      <c r="H2103" s="478" t="s">
        <v>7761</v>
      </c>
      <c r="I2103" s="478" t="s">
        <v>7840</v>
      </c>
      <c r="J2103" s="472" t="s">
        <v>7840</v>
      </c>
    </row>
    <row r="2104" spans="1:10" ht="25.15" customHeight="1" x14ac:dyDescent="0.2">
      <c r="A2104" s="471" t="s">
        <v>7988</v>
      </c>
      <c r="B2104" s="471" t="s">
        <v>7453</v>
      </c>
      <c r="C2104" s="472" t="s">
        <v>7758</v>
      </c>
      <c r="D2104" s="255">
        <v>560</v>
      </c>
      <c r="E2104" s="255">
        <v>33282</v>
      </c>
      <c r="F2104" s="471" t="s">
        <v>7817</v>
      </c>
      <c r="G2104" s="476" t="s">
        <v>7818</v>
      </c>
      <c r="H2104" s="478" t="s">
        <v>7761</v>
      </c>
      <c r="I2104" s="478" t="s">
        <v>7710</v>
      </c>
      <c r="J2104" s="472" t="s">
        <v>7710</v>
      </c>
    </row>
    <row r="2105" spans="1:10" ht="25.15" customHeight="1" x14ac:dyDescent="0.2">
      <c r="A2105" s="471" t="s">
        <v>7781</v>
      </c>
      <c r="B2105" s="471" t="s">
        <v>7453</v>
      </c>
      <c r="C2105" s="472" t="s">
        <v>7758</v>
      </c>
      <c r="D2105" s="255">
        <v>561</v>
      </c>
      <c r="E2105" s="255">
        <v>29800</v>
      </c>
      <c r="F2105" s="471" t="s">
        <v>7782</v>
      </c>
      <c r="G2105" s="476" t="s">
        <v>7783</v>
      </c>
      <c r="H2105" s="478" t="s">
        <v>7761</v>
      </c>
      <c r="I2105" s="478" t="s">
        <v>7710</v>
      </c>
      <c r="J2105" s="472" t="s">
        <v>7710</v>
      </c>
    </row>
    <row r="2106" spans="1:10" ht="25.15" customHeight="1" x14ac:dyDescent="0.2">
      <c r="A2106" s="471" t="s">
        <v>7857</v>
      </c>
      <c r="B2106" s="471" t="s">
        <v>7453</v>
      </c>
      <c r="C2106" s="472" t="s">
        <v>7758</v>
      </c>
      <c r="D2106" s="255">
        <v>566</v>
      </c>
      <c r="E2106" s="255">
        <v>33960</v>
      </c>
      <c r="F2106" s="471" t="s">
        <v>7858</v>
      </c>
      <c r="G2106" s="476" t="s">
        <v>7859</v>
      </c>
      <c r="H2106" s="478" t="s">
        <v>7761</v>
      </c>
      <c r="I2106" s="478" t="s">
        <v>7713</v>
      </c>
      <c r="J2106" s="472" t="s">
        <v>7713</v>
      </c>
    </row>
    <row r="2107" spans="1:10" ht="25.15" customHeight="1" x14ac:dyDescent="0.2">
      <c r="A2107" s="471" t="s">
        <v>8021</v>
      </c>
      <c r="B2107" s="471" t="s">
        <v>7453</v>
      </c>
      <c r="C2107" s="472" t="s">
        <v>7758</v>
      </c>
      <c r="D2107" s="255">
        <v>584</v>
      </c>
      <c r="E2107" s="255">
        <v>27116</v>
      </c>
      <c r="F2107" s="471" t="s">
        <v>8003</v>
      </c>
      <c r="G2107" s="476" t="s">
        <v>8004</v>
      </c>
      <c r="H2107" s="478" t="s">
        <v>7761</v>
      </c>
      <c r="I2107" s="478" t="s">
        <v>7523</v>
      </c>
      <c r="J2107" s="472" t="s">
        <v>7523</v>
      </c>
    </row>
    <row r="2108" spans="1:10" ht="25.15" customHeight="1" x14ac:dyDescent="0.2">
      <c r="A2108" s="471" t="s">
        <v>8022</v>
      </c>
      <c r="B2108" s="471" t="s">
        <v>7453</v>
      </c>
      <c r="C2108" s="472" t="s">
        <v>7758</v>
      </c>
      <c r="D2108" s="255">
        <v>617</v>
      </c>
      <c r="E2108" s="255">
        <v>31447</v>
      </c>
      <c r="F2108" s="471" t="s">
        <v>8023</v>
      </c>
      <c r="G2108" s="476" t="s">
        <v>8024</v>
      </c>
      <c r="H2108" s="478" t="s">
        <v>7761</v>
      </c>
      <c r="I2108" s="478" t="s">
        <v>7525</v>
      </c>
      <c r="J2108" s="472" t="s">
        <v>7525</v>
      </c>
    </row>
    <row r="2109" spans="1:10" ht="25.15" customHeight="1" x14ac:dyDescent="0.2">
      <c r="A2109" s="471" t="s">
        <v>8025</v>
      </c>
      <c r="B2109" s="471" t="s">
        <v>7453</v>
      </c>
      <c r="C2109" s="472" t="s">
        <v>7758</v>
      </c>
      <c r="D2109" s="255">
        <v>639</v>
      </c>
      <c r="E2109" s="255">
        <v>32327</v>
      </c>
      <c r="F2109" s="471" t="s">
        <v>8026</v>
      </c>
      <c r="G2109" s="476" t="s">
        <v>8027</v>
      </c>
      <c r="H2109" s="478" t="s">
        <v>7761</v>
      </c>
      <c r="I2109" s="478" t="s">
        <v>8028</v>
      </c>
      <c r="J2109" s="472" t="s">
        <v>8028</v>
      </c>
    </row>
    <row r="2110" spans="1:10" ht="25.15" customHeight="1" x14ac:dyDescent="0.2">
      <c r="A2110" s="471" t="s">
        <v>8029</v>
      </c>
      <c r="B2110" s="471" t="s">
        <v>7453</v>
      </c>
      <c r="C2110" s="472" t="s">
        <v>7758</v>
      </c>
      <c r="D2110" s="255">
        <v>649</v>
      </c>
      <c r="E2110" s="255">
        <v>18190</v>
      </c>
      <c r="F2110" s="471" t="s">
        <v>8030</v>
      </c>
      <c r="G2110" s="476" t="s">
        <v>8031</v>
      </c>
      <c r="H2110" s="478" t="s">
        <v>7761</v>
      </c>
      <c r="I2110" s="478" t="s">
        <v>7539</v>
      </c>
      <c r="J2110" s="472" t="s">
        <v>7539</v>
      </c>
    </row>
    <row r="2111" spans="1:10" ht="25.15" customHeight="1" x14ac:dyDescent="0.2">
      <c r="A2111" s="471" t="s">
        <v>11193</v>
      </c>
      <c r="B2111" s="471" t="s">
        <v>7453</v>
      </c>
      <c r="C2111" s="472" t="s">
        <v>7758</v>
      </c>
      <c r="D2111" s="255">
        <v>149</v>
      </c>
      <c r="E2111" s="255">
        <v>25000</v>
      </c>
      <c r="F2111" s="471" t="s">
        <v>11194</v>
      </c>
      <c r="G2111" s="476" t="s">
        <v>11195</v>
      </c>
      <c r="H2111" s="478" t="s">
        <v>8086</v>
      </c>
      <c r="I2111" s="478" t="s">
        <v>7693</v>
      </c>
      <c r="J2111" s="472" t="s">
        <v>7693</v>
      </c>
    </row>
    <row r="2112" spans="1:10" ht="25.15" customHeight="1" x14ac:dyDescent="0.2">
      <c r="A2112" s="471" t="s">
        <v>11196</v>
      </c>
      <c r="B2112" s="471" t="s">
        <v>7453</v>
      </c>
      <c r="C2112" s="472" t="s">
        <v>7758</v>
      </c>
      <c r="D2112" s="255">
        <v>15</v>
      </c>
      <c r="E2112" s="255">
        <v>18000</v>
      </c>
      <c r="F2112" s="471" t="s">
        <v>11197</v>
      </c>
      <c r="G2112" s="476" t="s">
        <v>11198</v>
      </c>
      <c r="H2112" s="478" t="s">
        <v>8086</v>
      </c>
      <c r="I2112" s="478" t="s">
        <v>7950</v>
      </c>
      <c r="J2112" s="472" t="s">
        <v>7950</v>
      </c>
    </row>
    <row r="2113" spans="1:10" ht="25.15" customHeight="1" x14ac:dyDescent="0.2">
      <c r="A2113" s="471" t="s">
        <v>11199</v>
      </c>
      <c r="B2113" s="471" t="s">
        <v>7453</v>
      </c>
      <c r="C2113" s="472" t="s">
        <v>7758</v>
      </c>
      <c r="D2113" s="255">
        <v>84</v>
      </c>
      <c r="E2113" s="255">
        <v>35000</v>
      </c>
      <c r="F2113" s="471" t="s">
        <v>11200</v>
      </c>
      <c r="G2113" s="476" t="s">
        <v>11201</v>
      </c>
      <c r="H2113" s="478" t="s">
        <v>8086</v>
      </c>
      <c r="I2113" s="478" t="s">
        <v>7808</v>
      </c>
      <c r="J2113" s="472" t="s">
        <v>7808</v>
      </c>
    </row>
    <row r="2114" spans="1:10" ht="25.15" customHeight="1" x14ac:dyDescent="0.2">
      <c r="A2114" s="471" t="s">
        <v>11202</v>
      </c>
      <c r="B2114" s="471" t="s">
        <v>7453</v>
      </c>
      <c r="C2114" s="472" t="s">
        <v>7758</v>
      </c>
      <c r="D2114" s="255">
        <v>18</v>
      </c>
      <c r="E2114" s="255">
        <v>29500</v>
      </c>
      <c r="F2114" s="471" t="s">
        <v>11203</v>
      </c>
      <c r="G2114" s="476" t="s">
        <v>11204</v>
      </c>
      <c r="H2114" s="478" t="s">
        <v>8086</v>
      </c>
      <c r="I2114" s="478" t="s">
        <v>7950</v>
      </c>
      <c r="J2114" s="472" t="s">
        <v>7950</v>
      </c>
    </row>
    <row r="2115" spans="1:10" ht="25.15" customHeight="1" x14ac:dyDescent="0.2">
      <c r="A2115" s="471" t="s">
        <v>11205</v>
      </c>
      <c r="B2115" s="471" t="s">
        <v>7453</v>
      </c>
      <c r="C2115" s="472" t="s">
        <v>7758</v>
      </c>
      <c r="D2115" s="255">
        <v>42</v>
      </c>
      <c r="E2115" s="255">
        <v>25000</v>
      </c>
      <c r="F2115" s="471" t="s">
        <v>7900</v>
      </c>
      <c r="G2115" s="476" t="s">
        <v>7901</v>
      </c>
      <c r="H2115" s="478" t="s">
        <v>8086</v>
      </c>
      <c r="I2115" s="478" t="s">
        <v>7574</v>
      </c>
      <c r="J2115" s="472" t="s">
        <v>7574</v>
      </c>
    </row>
    <row r="2116" spans="1:10" ht="25.15" customHeight="1" x14ac:dyDescent="0.2">
      <c r="A2116" s="471" t="s">
        <v>11206</v>
      </c>
      <c r="B2116" s="471" t="s">
        <v>7453</v>
      </c>
      <c r="C2116" s="472" t="s">
        <v>7758</v>
      </c>
      <c r="D2116" s="255">
        <v>96</v>
      </c>
      <c r="E2116" s="255">
        <v>19608.400000000001</v>
      </c>
      <c r="F2116" s="471" t="s">
        <v>7939</v>
      </c>
      <c r="G2116" s="476" t="s">
        <v>7940</v>
      </c>
      <c r="H2116" s="478" t="s">
        <v>8086</v>
      </c>
      <c r="I2116" s="478" t="s">
        <v>7777</v>
      </c>
      <c r="J2116" s="472" t="s">
        <v>7777</v>
      </c>
    </row>
    <row r="2117" spans="1:10" ht="25.15" customHeight="1" x14ac:dyDescent="0.2">
      <c r="A2117" s="471" t="s">
        <v>11207</v>
      </c>
      <c r="B2117" s="471" t="s">
        <v>7453</v>
      </c>
      <c r="C2117" s="472" t="s">
        <v>7758</v>
      </c>
      <c r="D2117" s="255">
        <v>99</v>
      </c>
      <c r="E2117" s="255">
        <v>19520</v>
      </c>
      <c r="F2117" s="471" t="s">
        <v>7843</v>
      </c>
      <c r="G2117" s="476" t="s">
        <v>7844</v>
      </c>
      <c r="H2117" s="478" t="s">
        <v>8086</v>
      </c>
      <c r="I2117" s="478" t="s">
        <v>7777</v>
      </c>
      <c r="J2117" s="472" t="s">
        <v>7777</v>
      </c>
    </row>
    <row r="2118" spans="1:10" ht="25.15" customHeight="1" x14ac:dyDescent="0.2">
      <c r="A2118" s="471" t="s">
        <v>11208</v>
      </c>
      <c r="B2118" s="471" t="s">
        <v>7453</v>
      </c>
      <c r="C2118" s="472" t="s">
        <v>7758</v>
      </c>
      <c r="D2118" s="255">
        <v>35</v>
      </c>
      <c r="E2118" s="255">
        <v>18378.8</v>
      </c>
      <c r="F2118" s="471" t="s">
        <v>11209</v>
      </c>
      <c r="G2118" s="476" t="s">
        <v>11210</v>
      </c>
      <c r="H2118" s="478" t="s">
        <v>8086</v>
      </c>
      <c r="I2118" s="478" t="s">
        <v>7767</v>
      </c>
      <c r="J2118" s="472" t="s">
        <v>7767</v>
      </c>
    </row>
    <row r="2119" spans="1:10" ht="25.15" customHeight="1" x14ac:dyDescent="0.2">
      <c r="A2119" s="471" t="s">
        <v>11211</v>
      </c>
      <c r="B2119" s="471" t="s">
        <v>7453</v>
      </c>
      <c r="C2119" s="472" t="s">
        <v>7758</v>
      </c>
      <c r="D2119" s="255">
        <v>114</v>
      </c>
      <c r="E2119" s="255">
        <v>28000</v>
      </c>
      <c r="F2119" s="471" t="s">
        <v>7939</v>
      </c>
      <c r="G2119" s="476" t="s">
        <v>7940</v>
      </c>
      <c r="H2119" s="478" t="s">
        <v>8086</v>
      </c>
      <c r="I2119" s="478" t="s">
        <v>7937</v>
      </c>
      <c r="J2119" s="472" t="s">
        <v>7937</v>
      </c>
    </row>
    <row r="2120" spans="1:10" ht="25.15" customHeight="1" x14ac:dyDescent="0.2">
      <c r="A2120" s="471" t="s">
        <v>11212</v>
      </c>
      <c r="B2120" s="471" t="s">
        <v>7453</v>
      </c>
      <c r="C2120" s="472" t="s">
        <v>7758</v>
      </c>
      <c r="D2120" s="255">
        <v>3</v>
      </c>
      <c r="E2120" s="255">
        <v>24400</v>
      </c>
      <c r="F2120" s="471" t="s">
        <v>11213</v>
      </c>
      <c r="G2120" s="476" t="s">
        <v>11214</v>
      </c>
      <c r="H2120" s="478" t="s">
        <v>8086</v>
      </c>
      <c r="I2120" s="478" t="s">
        <v>11215</v>
      </c>
      <c r="J2120" s="472" t="s">
        <v>11215</v>
      </c>
    </row>
    <row r="2121" spans="1:10" ht="25.15" customHeight="1" x14ac:dyDescent="0.2">
      <c r="A2121" s="471" t="s">
        <v>11216</v>
      </c>
      <c r="B2121" s="471" t="s">
        <v>7453</v>
      </c>
      <c r="C2121" s="472" t="s">
        <v>7758</v>
      </c>
      <c r="D2121" s="255">
        <v>27</v>
      </c>
      <c r="E2121" s="255">
        <v>18008.400000000001</v>
      </c>
      <c r="F2121" s="471" t="s">
        <v>11217</v>
      </c>
      <c r="G2121" s="476" t="s">
        <v>11218</v>
      </c>
      <c r="H2121" s="478" t="s">
        <v>8086</v>
      </c>
      <c r="I2121" s="478" t="s">
        <v>7902</v>
      </c>
      <c r="J2121" s="472" t="s">
        <v>7902</v>
      </c>
    </row>
    <row r="2122" spans="1:10" ht="25.15" customHeight="1" x14ac:dyDescent="0.2">
      <c r="A2122" s="471" t="s">
        <v>11219</v>
      </c>
      <c r="B2122" s="471" t="s">
        <v>7453</v>
      </c>
      <c r="C2122" s="472" t="s">
        <v>7758</v>
      </c>
      <c r="D2122" s="255">
        <v>29</v>
      </c>
      <c r="E2122" s="255">
        <v>26800</v>
      </c>
      <c r="F2122" s="471" t="s">
        <v>11220</v>
      </c>
      <c r="G2122" s="476" t="s">
        <v>11221</v>
      </c>
      <c r="H2122" s="478" t="s">
        <v>8086</v>
      </c>
      <c r="I2122" s="478" t="s">
        <v>7902</v>
      </c>
      <c r="J2122" s="472" t="s">
        <v>7902</v>
      </c>
    </row>
    <row r="2123" spans="1:10" ht="25.15" customHeight="1" x14ac:dyDescent="0.2">
      <c r="A2123" s="471" t="s">
        <v>11222</v>
      </c>
      <c r="B2123" s="471" t="s">
        <v>7453</v>
      </c>
      <c r="C2123" s="472" t="s">
        <v>7758</v>
      </c>
      <c r="D2123" s="255">
        <v>190</v>
      </c>
      <c r="E2123" s="255">
        <v>31000</v>
      </c>
      <c r="F2123" s="471" t="s">
        <v>11223</v>
      </c>
      <c r="G2123" s="476" t="s">
        <v>11224</v>
      </c>
      <c r="H2123" s="478" t="s">
        <v>8086</v>
      </c>
      <c r="I2123" s="478" t="s">
        <v>7748</v>
      </c>
      <c r="J2123" s="472" t="s">
        <v>7748</v>
      </c>
    </row>
    <row r="2124" spans="1:10" ht="25.15" customHeight="1" x14ac:dyDescent="0.2">
      <c r="A2124" s="471" t="s">
        <v>7363</v>
      </c>
      <c r="B2124" s="471" t="s">
        <v>7453</v>
      </c>
      <c r="C2124" s="472" t="s">
        <v>7758</v>
      </c>
      <c r="D2124" s="255">
        <v>39</v>
      </c>
      <c r="E2124" s="255">
        <v>21000</v>
      </c>
      <c r="F2124" s="471" t="s">
        <v>11225</v>
      </c>
      <c r="G2124" s="476" t="s">
        <v>11226</v>
      </c>
      <c r="H2124" s="478" t="s">
        <v>8086</v>
      </c>
      <c r="I2124" s="478" t="s">
        <v>7568</v>
      </c>
      <c r="J2124" s="472" t="s">
        <v>7568</v>
      </c>
    </row>
    <row r="2125" spans="1:10" ht="25.15" customHeight="1" x14ac:dyDescent="0.2">
      <c r="A2125" s="471" t="s">
        <v>11227</v>
      </c>
      <c r="B2125" s="471" t="s">
        <v>7453</v>
      </c>
      <c r="C2125" s="472" t="s">
        <v>7758</v>
      </c>
      <c r="D2125" s="255">
        <v>173</v>
      </c>
      <c r="E2125" s="255">
        <v>18050</v>
      </c>
      <c r="F2125" s="471" t="s">
        <v>11228</v>
      </c>
      <c r="G2125" s="476" t="s">
        <v>11229</v>
      </c>
      <c r="H2125" s="478" t="s">
        <v>8086</v>
      </c>
      <c r="I2125" s="478" t="s">
        <v>8016</v>
      </c>
      <c r="J2125" s="472" t="s">
        <v>8016</v>
      </c>
    </row>
    <row r="2126" spans="1:10" ht="25.15" customHeight="1" x14ac:dyDescent="0.2">
      <c r="A2126" s="490" t="s">
        <v>11230</v>
      </c>
      <c r="B2126" s="491"/>
      <c r="C2126" s="492"/>
      <c r="D2126" s="493"/>
      <c r="E2126" s="494">
        <f>SUM(E2127:E2159)</f>
        <v>1240719.2900000003</v>
      </c>
      <c r="F2126" s="491"/>
      <c r="G2126" s="495"/>
      <c r="H2126" s="496"/>
      <c r="I2126" s="496"/>
      <c r="J2126" s="491"/>
    </row>
    <row r="2127" spans="1:10" ht="25.15" customHeight="1" x14ac:dyDescent="0.2">
      <c r="A2127" s="471" t="s">
        <v>11231</v>
      </c>
      <c r="B2127" s="471" t="s">
        <v>7453</v>
      </c>
      <c r="C2127" s="472"/>
      <c r="D2127" s="255" t="s">
        <v>11232</v>
      </c>
      <c r="E2127" s="497">
        <v>33882.800000000003</v>
      </c>
      <c r="F2127" s="471" t="s">
        <v>11233</v>
      </c>
      <c r="G2127" s="476" t="s">
        <v>8086</v>
      </c>
      <c r="H2127" s="477">
        <v>44572</v>
      </c>
      <c r="I2127" s="478" t="s">
        <v>8090</v>
      </c>
      <c r="J2127" s="471"/>
    </row>
    <row r="2128" spans="1:10" ht="25.15" customHeight="1" x14ac:dyDescent="0.2">
      <c r="A2128" s="471" t="s">
        <v>11234</v>
      </c>
      <c r="B2128" s="471" t="s">
        <v>7453</v>
      </c>
      <c r="C2128" s="472"/>
      <c r="D2128" s="255" t="s">
        <v>11235</v>
      </c>
      <c r="E2128" s="497">
        <v>30950.5</v>
      </c>
      <c r="F2128" s="471" t="s">
        <v>11233</v>
      </c>
      <c r="G2128" s="476" t="s">
        <v>8086</v>
      </c>
      <c r="H2128" s="477">
        <v>44623</v>
      </c>
      <c r="I2128" s="478" t="s">
        <v>8090</v>
      </c>
      <c r="J2128" s="471"/>
    </row>
    <row r="2129" spans="1:10" ht="25.15" customHeight="1" x14ac:dyDescent="0.2">
      <c r="A2129" s="471" t="s">
        <v>11236</v>
      </c>
      <c r="B2129" s="471" t="s">
        <v>7453</v>
      </c>
      <c r="C2129" s="472"/>
      <c r="D2129" s="255" t="s">
        <v>11237</v>
      </c>
      <c r="E2129" s="497">
        <v>33745</v>
      </c>
      <c r="F2129" s="471" t="s">
        <v>11233</v>
      </c>
      <c r="G2129" s="476" t="s">
        <v>8086</v>
      </c>
      <c r="H2129" s="477">
        <v>44623</v>
      </c>
      <c r="I2129" s="478" t="s">
        <v>8090</v>
      </c>
      <c r="J2129" s="471"/>
    </row>
    <row r="2130" spans="1:10" ht="25.15" customHeight="1" x14ac:dyDescent="0.2">
      <c r="A2130" s="471" t="s">
        <v>11238</v>
      </c>
      <c r="B2130" s="471" t="s">
        <v>7453</v>
      </c>
      <c r="C2130" s="472"/>
      <c r="D2130" s="255" t="s">
        <v>11239</v>
      </c>
      <c r="E2130" s="497">
        <v>36754.800000000003</v>
      </c>
      <c r="F2130" s="471" t="s">
        <v>11240</v>
      </c>
      <c r="G2130" s="476" t="s">
        <v>8086</v>
      </c>
      <c r="H2130" s="477">
        <v>44623</v>
      </c>
      <c r="I2130" s="477">
        <v>44630</v>
      </c>
      <c r="J2130" s="471"/>
    </row>
    <row r="2131" spans="1:10" ht="25.15" customHeight="1" x14ac:dyDescent="0.2">
      <c r="A2131" s="471" t="s">
        <v>11241</v>
      </c>
      <c r="B2131" s="471" t="s">
        <v>7453</v>
      </c>
      <c r="C2131" s="472"/>
      <c r="D2131" s="255" t="s">
        <v>11242</v>
      </c>
      <c r="E2131" s="497">
        <v>23000</v>
      </c>
      <c r="F2131" s="471" t="s">
        <v>11243</v>
      </c>
      <c r="G2131" s="476" t="s">
        <v>8086</v>
      </c>
      <c r="H2131" s="477">
        <v>44641</v>
      </c>
      <c r="I2131" s="477">
        <v>44656</v>
      </c>
      <c r="J2131" s="471"/>
    </row>
    <row r="2132" spans="1:10" ht="25.15" customHeight="1" x14ac:dyDescent="0.2">
      <c r="A2132" s="471" t="s">
        <v>11244</v>
      </c>
      <c r="B2132" s="471" t="s">
        <v>7453</v>
      </c>
      <c r="C2132" s="472"/>
      <c r="D2132" s="255" t="s">
        <v>11245</v>
      </c>
      <c r="E2132" s="497">
        <v>24033.599999999999</v>
      </c>
      <c r="F2132" s="471" t="s">
        <v>11246</v>
      </c>
      <c r="G2132" s="476" t="s">
        <v>8086</v>
      </c>
      <c r="H2132" s="477">
        <v>44634</v>
      </c>
      <c r="I2132" s="477" t="s">
        <v>8090</v>
      </c>
      <c r="J2132" s="471"/>
    </row>
    <row r="2133" spans="1:10" ht="25.15" customHeight="1" x14ac:dyDescent="0.2">
      <c r="A2133" s="471" t="s">
        <v>11247</v>
      </c>
      <c r="B2133" s="471" t="s">
        <v>7453</v>
      </c>
      <c r="C2133" s="472"/>
      <c r="D2133" s="255" t="s">
        <v>11248</v>
      </c>
      <c r="E2133" s="497">
        <v>27800</v>
      </c>
      <c r="F2133" s="471" t="s">
        <v>11249</v>
      </c>
      <c r="G2133" s="476" t="s">
        <v>8086</v>
      </c>
      <c r="H2133" s="477">
        <v>44680</v>
      </c>
      <c r="I2133" s="477">
        <v>44700</v>
      </c>
      <c r="J2133" s="471"/>
    </row>
    <row r="2134" spans="1:10" ht="25.15" customHeight="1" x14ac:dyDescent="0.2">
      <c r="A2134" s="471" t="s">
        <v>11250</v>
      </c>
      <c r="B2134" s="471" t="s">
        <v>7453</v>
      </c>
      <c r="C2134" s="472"/>
      <c r="D2134" s="255" t="s">
        <v>11251</v>
      </c>
      <c r="E2134" s="497">
        <v>35060</v>
      </c>
      <c r="F2134" s="471" t="s">
        <v>11252</v>
      </c>
      <c r="G2134" s="476" t="s">
        <v>8086</v>
      </c>
      <c r="H2134" s="477">
        <v>44672</v>
      </c>
      <c r="I2134" s="478" t="s">
        <v>8090</v>
      </c>
      <c r="J2134" s="471"/>
    </row>
    <row r="2135" spans="1:10" ht="25.15" customHeight="1" x14ac:dyDescent="0.2">
      <c r="A2135" s="471" t="s">
        <v>11253</v>
      </c>
      <c r="B2135" s="471" t="s">
        <v>7453</v>
      </c>
      <c r="C2135" s="472"/>
      <c r="D2135" s="255" t="s">
        <v>11254</v>
      </c>
      <c r="E2135" s="497">
        <v>34000</v>
      </c>
      <c r="F2135" s="471" t="s">
        <v>11255</v>
      </c>
      <c r="G2135" s="476" t="s">
        <v>8086</v>
      </c>
      <c r="H2135" s="477">
        <v>44673</v>
      </c>
      <c r="I2135" s="478" t="s">
        <v>8090</v>
      </c>
      <c r="J2135" s="471"/>
    </row>
    <row r="2136" spans="1:10" ht="25.15" customHeight="1" x14ac:dyDescent="0.2">
      <c r="A2136" s="471" t="s">
        <v>11256</v>
      </c>
      <c r="B2136" s="471" t="s">
        <v>7453</v>
      </c>
      <c r="C2136" s="472"/>
      <c r="D2136" s="255" t="s">
        <v>11257</v>
      </c>
      <c r="E2136" s="497">
        <v>26473.599999999999</v>
      </c>
      <c r="F2136" s="471" t="s">
        <v>11246</v>
      </c>
      <c r="G2136" s="476" t="s">
        <v>8086</v>
      </c>
      <c r="H2136" s="477">
        <v>44693</v>
      </c>
      <c r="I2136" s="478" t="s">
        <v>8090</v>
      </c>
      <c r="J2136" s="471"/>
    </row>
    <row r="2137" spans="1:10" ht="25.15" customHeight="1" x14ac:dyDescent="0.2">
      <c r="A2137" s="471" t="s">
        <v>11258</v>
      </c>
      <c r="B2137" s="471" t="s">
        <v>7453</v>
      </c>
      <c r="C2137" s="472"/>
      <c r="D2137" s="255" t="s">
        <v>11259</v>
      </c>
      <c r="E2137" s="497">
        <v>26652.400000000001</v>
      </c>
      <c r="F2137" s="471" t="s">
        <v>11246</v>
      </c>
      <c r="G2137" s="476" t="s">
        <v>8086</v>
      </c>
      <c r="H2137" s="477">
        <v>44693</v>
      </c>
      <c r="I2137" s="478" t="s">
        <v>8090</v>
      </c>
      <c r="J2137" s="471"/>
    </row>
    <row r="2138" spans="1:10" ht="25.15" customHeight="1" x14ac:dyDescent="0.2">
      <c r="A2138" s="471" t="s">
        <v>11260</v>
      </c>
      <c r="B2138" s="471" t="s">
        <v>7453</v>
      </c>
      <c r="C2138" s="472"/>
      <c r="D2138" s="255" t="s">
        <v>11261</v>
      </c>
      <c r="E2138" s="497">
        <v>21676.400000000001</v>
      </c>
      <c r="F2138" s="471" t="s">
        <v>11262</v>
      </c>
      <c r="G2138" s="476" t="s">
        <v>8086</v>
      </c>
      <c r="H2138" s="477">
        <v>44699</v>
      </c>
      <c r="I2138" s="478" t="s">
        <v>8090</v>
      </c>
      <c r="J2138" s="471"/>
    </row>
    <row r="2139" spans="1:10" ht="25.15" customHeight="1" x14ac:dyDescent="0.2">
      <c r="A2139" s="471" t="s">
        <v>11263</v>
      </c>
      <c r="B2139" s="471" t="s">
        <v>7453</v>
      </c>
      <c r="C2139" s="472"/>
      <c r="D2139" s="255" t="s">
        <v>11264</v>
      </c>
      <c r="E2139" s="497">
        <v>21900</v>
      </c>
      <c r="F2139" s="471" t="s">
        <v>11265</v>
      </c>
      <c r="G2139" s="476" t="s">
        <v>8086</v>
      </c>
      <c r="H2139" s="477">
        <v>44690</v>
      </c>
      <c r="I2139" s="477">
        <v>44700</v>
      </c>
      <c r="J2139" s="471"/>
    </row>
    <row r="2140" spans="1:10" ht="25.15" customHeight="1" x14ac:dyDescent="0.2">
      <c r="A2140" s="471" t="s">
        <v>11266</v>
      </c>
      <c r="B2140" s="471" t="s">
        <v>8098</v>
      </c>
      <c r="C2140" s="472"/>
      <c r="D2140" s="255" t="s">
        <v>11267</v>
      </c>
      <c r="E2140" s="497">
        <v>66885</v>
      </c>
      <c r="F2140" s="471" t="s">
        <v>11268</v>
      </c>
      <c r="G2140" s="476" t="s">
        <v>8086</v>
      </c>
      <c r="H2140" s="477">
        <v>44693</v>
      </c>
      <c r="I2140" s="477">
        <v>44698</v>
      </c>
      <c r="J2140" s="471"/>
    </row>
    <row r="2141" spans="1:10" ht="25.15" customHeight="1" x14ac:dyDescent="0.2">
      <c r="A2141" s="471" t="s">
        <v>11269</v>
      </c>
      <c r="B2141" s="471" t="s">
        <v>7453</v>
      </c>
      <c r="C2141" s="472"/>
      <c r="D2141" s="255" t="s">
        <v>11270</v>
      </c>
      <c r="E2141" s="497">
        <v>36595</v>
      </c>
      <c r="F2141" s="471" t="s">
        <v>11271</v>
      </c>
      <c r="G2141" s="476" t="s">
        <v>8086</v>
      </c>
      <c r="H2141" s="477">
        <v>44698</v>
      </c>
      <c r="I2141" s="477">
        <v>44729</v>
      </c>
      <c r="J2141" s="471"/>
    </row>
    <row r="2142" spans="1:10" ht="25.15" customHeight="1" x14ac:dyDescent="0.2">
      <c r="A2142" s="471" t="s">
        <v>11272</v>
      </c>
      <c r="B2142" s="471" t="s">
        <v>11273</v>
      </c>
      <c r="C2142" s="472"/>
      <c r="D2142" s="255" t="s">
        <v>11274</v>
      </c>
      <c r="E2142" s="497">
        <v>96999</v>
      </c>
      <c r="F2142" s="471" t="s">
        <v>11275</v>
      </c>
      <c r="G2142" s="476" t="s">
        <v>11276</v>
      </c>
      <c r="H2142" s="477">
        <v>44708</v>
      </c>
      <c r="I2142" s="478" t="s">
        <v>8090</v>
      </c>
      <c r="J2142" s="471"/>
    </row>
    <row r="2143" spans="1:10" ht="25.15" customHeight="1" x14ac:dyDescent="0.2">
      <c r="A2143" s="471" t="s">
        <v>11277</v>
      </c>
      <c r="B2143" s="471" t="s">
        <v>8098</v>
      </c>
      <c r="C2143" s="472"/>
      <c r="D2143" s="255" t="s">
        <v>11274</v>
      </c>
      <c r="E2143" s="497">
        <v>65590</v>
      </c>
      <c r="F2143" s="471" t="s">
        <v>11271</v>
      </c>
      <c r="G2143" s="476" t="s">
        <v>8086</v>
      </c>
      <c r="H2143" s="477">
        <v>44722</v>
      </c>
      <c r="I2143" s="477">
        <v>44727</v>
      </c>
      <c r="J2143" s="471"/>
    </row>
    <row r="2144" spans="1:10" ht="25.15" customHeight="1" x14ac:dyDescent="0.2">
      <c r="A2144" s="471" t="s">
        <v>11278</v>
      </c>
      <c r="B2144" s="471" t="s">
        <v>7453</v>
      </c>
      <c r="C2144" s="472"/>
      <c r="D2144" s="255" t="s">
        <v>11279</v>
      </c>
      <c r="E2144" s="497">
        <v>29677.9</v>
      </c>
      <c r="F2144" s="471" t="s">
        <v>11246</v>
      </c>
      <c r="G2144" s="476" t="s">
        <v>8086</v>
      </c>
      <c r="H2144" s="477">
        <v>44722</v>
      </c>
      <c r="I2144" s="478" t="s">
        <v>8090</v>
      </c>
      <c r="J2144" s="471"/>
    </row>
    <row r="2145" spans="1:10" ht="25.15" customHeight="1" x14ac:dyDescent="0.2">
      <c r="A2145" s="471" t="s">
        <v>11280</v>
      </c>
      <c r="B2145" s="471" t="s">
        <v>7453</v>
      </c>
      <c r="C2145" s="472"/>
      <c r="D2145" s="255" t="s">
        <v>11281</v>
      </c>
      <c r="E2145" s="497">
        <v>26800</v>
      </c>
      <c r="F2145" s="471" t="s">
        <v>11282</v>
      </c>
      <c r="G2145" s="476" t="s">
        <v>8086</v>
      </c>
      <c r="H2145" s="477">
        <v>44714</v>
      </c>
      <c r="I2145" s="477">
        <v>44721</v>
      </c>
      <c r="J2145" s="471"/>
    </row>
    <row r="2146" spans="1:10" ht="25.15" customHeight="1" x14ac:dyDescent="0.2">
      <c r="A2146" s="471" t="s">
        <v>11283</v>
      </c>
      <c r="B2146" s="471" t="s">
        <v>7453</v>
      </c>
      <c r="C2146" s="472"/>
      <c r="D2146" s="255" t="s">
        <v>11284</v>
      </c>
      <c r="E2146" s="497">
        <v>34930</v>
      </c>
      <c r="F2146" s="471" t="s">
        <v>11285</v>
      </c>
      <c r="G2146" s="476" t="s">
        <v>8086</v>
      </c>
      <c r="H2146" s="477">
        <v>44718</v>
      </c>
      <c r="I2146" s="477">
        <v>44733</v>
      </c>
      <c r="J2146" s="471"/>
    </row>
    <row r="2147" spans="1:10" ht="25.15" customHeight="1" x14ac:dyDescent="0.2">
      <c r="A2147" s="471" t="s">
        <v>11286</v>
      </c>
      <c r="B2147" s="471" t="s">
        <v>7453</v>
      </c>
      <c r="C2147" s="472"/>
      <c r="D2147" s="255" t="s">
        <v>11287</v>
      </c>
      <c r="E2147" s="497">
        <v>19115.849999999999</v>
      </c>
      <c r="F2147" s="471" t="s">
        <v>11288</v>
      </c>
      <c r="G2147" s="476" t="s">
        <v>8086</v>
      </c>
      <c r="H2147" s="477">
        <v>44722</v>
      </c>
      <c r="I2147" s="477">
        <v>44734</v>
      </c>
      <c r="J2147" s="471"/>
    </row>
    <row r="2148" spans="1:10" ht="25.15" customHeight="1" x14ac:dyDescent="0.2">
      <c r="A2148" s="471" t="s">
        <v>11289</v>
      </c>
      <c r="B2148" s="471" t="s">
        <v>8098</v>
      </c>
      <c r="C2148" s="472"/>
      <c r="D2148" s="255" t="s">
        <v>11290</v>
      </c>
      <c r="E2148" s="497">
        <v>65627.199999999997</v>
      </c>
      <c r="F2148" s="471" t="s">
        <v>11252</v>
      </c>
      <c r="G2148" s="476" t="s">
        <v>11291</v>
      </c>
      <c r="H2148" s="477">
        <v>44726</v>
      </c>
      <c r="I2148" s="477" t="s">
        <v>8090</v>
      </c>
      <c r="J2148" s="471"/>
    </row>
    <row r="2149" spans="1:10" ht="25.15" customHeight="1" x14ac:dyDescent="0.2">
      <c r="A2149" s="471" t="s">
        <v>11292</v>
      </c>
      <c r="B2149" s="471" t="s">
        <v>7453</v>
      </c>
      <c r="C2149" s="472"/>
      <c r="D2149" s="255" t="s">
        <v>11293</v>
      </c>
      <c r="E2149" s="497">
        <v>21630</v>
      </c>
      <c r="F2149" s="471" t="s">
        <v>11294</v>
      </c>
      <c r="G2149" s="476" t="s">
        <v>8086</v>
      </c>
      <c r="H2149" s="477">
        <v>44727</v>
      </c>
      <c r="I2149" s="477">
        <v>44737</v>
      </c>
      <c r="J2149" s="471"/>
    </row>
    <row r="2150" spans="1:10" ht="25.15" customHeight="1" x14ac:dyDescent="0.2">
      <c r="A2150" s="471" t="s">
        <v>11295</v>
      </c>
      <c r="B2150" s="471" t="s">
        <v>8098</v>
      </c>
      <c r="C2150" s="472"/>
      <c r="D2150" s="255" t="s">
        <v>11296</v>
      </c>
      <c r="E2150" s="497">
        <v>67750.649999999994</v>
      </c>
      <c r="F2150" s="471" t="s">
        <v>11285</v>
      </c>
      <c r="G2150" s="476" t="s">
        <v>8086</v>
      </c>
      <c r="H2150" s="477">
        <v>44734</v>
      </c>
      <c r="I2150" s="477">
        <v>44739</v>
      </c>
      <c r="J2150" s="471"/>
    </row>
    <row r="2151" spans="1:10" ht="25.15" customHeight="1" x14ac:dyDescent="0.2">
      <c r="A2151" s="471" t="s">
        <v>11297</v>
      </c>
      <c r="B2151" s="471" t="s">
        <v>11298</v>
      </c>
      <c r="C2151" s="472"/>
      <c r="D2151" s="255" t="s">
        <v>11299</v>
      </c>
      <c r="E2151" s="497">
        <v>64858</v>
      </c>
      <c r="F2151" s="471" t="s">
        <v>11300</v>
      </c>
      <c r="G2151" s="476" t="s">
        <v>8086</v>
      </c>
      <c r="H2151" s="477">
        <v>44736</v>
      </c>
      <c r="I2151" s="477">
        <v>44741</v>
      </c>
      <c r="J2151" s="471"/>
    </row>
    <row r="2152" spans="1:10" ht="25.15" customHeight="1" x14ac:dyDescent="0.2">
      <c r="A2152" s="471" t="s">
        <v>11301</v>
      </c>
      <c r="B2152" s="471" t="s">
        <v>7453</v>
      </c>
      <c r="C2152" s="472"/>
      <c r="D2152" s="255" t="s">
        <v>11302</v>
      </c>
      <c r="E2152" s="497">
        <v>29808</v>
      </c>
      <c r="F2152" s="471" t="s">
        <v>11246</v>
      </c>
      <c r="G2152" s="476" t="s">
        <v>8086</v>
      </c>
      <c r="H2152" s="477">
        <v>44748</v>
      </c>
      <c r="I2152" s="478" t="s">
        <v>8090</v>
      </c>
      <c r="J2152" s="471"/>
    </row>
    <row r="2153" spans="1:10" ht="25.15" customHeight="1" x14ac:dyDescent="0.2">
      <c r="A2153" s="471" t="s">
        <v>11303</v>
      </c>
      <c r="B2153" s="471" t="s">
        <v>7453</v>
      </c>
      <c r="C2153" s="472"/>
      <c r="D2153" s="255" t="s">
        <v>11304</v>
      </c>
      <c r="E2153" s="497">
        <v>28290</v>
      </c>
      <c r="F2153" s="471" t="s">
        <v>11305</v>
      </c>
      <c r="G2153" s="476" t="s">
        <v>8086</v>
      </c>
      <c r="H2153" s="477">
        <v>44743</v>
      </c>
      <c r="I2153" s="477">
        <v>44753</v>
      </c>
      <c r="J2153" s="471"/>
    </row>
    <row r="2154" spans="1:10" ht="25.15" customHeight="1" x14ac:dyDescent="0.2">
      <c r="A2154" s="471" t="s">
        <v>11306</v>
      </c>
      <c r="B2154" s="471" t="s">
        <v>7453</v>
      </c>
      <c r="C2154" s="472"/>
      <c r="D2154" s="255" t="s">
        <v>11307</v>
      </c>
      <c r="E2154" s="497">
        <v>34730</v>
      </c>
      <c r="F2154" s="471" t="s">
        <v>8128</v>
      </c>
      <c r="G2154" s="476" t="s">
        <v>8086</v>
      </c>
      <c r="H2154" s="477">
        <v>44743</v>
      </c>
      <c r="I2154" s="477">
        <v>44758</v>
      </c>
      <c r="J2154" s="471"/>
    </row>
    <row r="2155" spans="1:10" ht="25.15" customHeight="1" x14ac:dyDescent="0.2">
      <c r="A2155" s="471" t="s">
        <v>11308</v>
      </c>
      <c r="B2155" s="471" t="s">
        <v>8098</v>
      </c>
      <c r="C2155" s="472"/>
      <c r="D2155" s="255" t="s">
        <v>11309</v>
      </c>
      <c r="E2155" s="497">
        <v>46887.49</v>
      </c>
      <c r="F2155" s="471" t="s">
        <v>11310</v>
      </c>
      <c r="G2155" s="476" t="s">
        <v>8086</v>
      </c>
      <c r="H2155" s="477">
        <v>44747</v>
      </c>
      <c r="I2155" s="477">
        <v>44757</v>
      </c>
      <c r="J2155" s="471"/>
    </row>
    <row r="2156" spans="1:10" ht="25.15" customHeight="1" x14ac:dyDescent="0.2">
      <c r="A2156" s="471" t="s">
        <v>11311</v>
      </c>
      <c r="B2156" s="471" t="s">
        <v>7453</v>
      </c>
      <c r="C2156" s="472"/>
      <c r="D2156" s="255" t="s">
        <v>11312</v>
      </c>
      <c r="E2156" s="497">
        <v>29044.1</v>
      </c>
      <c r="F2156" s="471" t="s">
        <v>11313</v>
      </c>
      <c r="G2156" s="476" t="s">
        <v>8086</v>
      </c>
      <c r="H2156" s="477">
        <v>44754</v>
      </c>
      <c r="I2156" s="477">
        <v>44768</v>
      </c>
      <c r="J2156" s="471"/>
    </row>
    <row r="2157" spans="1:10" ht="25.15" customHeight="1" x14ac:dyDescent="0.2">
      <c r="A2157" s="471" t="s">
        <v>11314</v>
      </c>
      <c r="B2157" s="471" t="s">
        <v>7453</v>
      </c>
      <c r="C2157" s="472"/>
      <c r="D2157" s="255" t="s">
        <v>11315</v>
      </c>
      <c r="E2157" s="497">
        <v>32130</v>
      </c>
      <c r="F2157" s="471" t="s">
        <v>11316</v>
      </c>
      <c r="G2157" s="476" t="s">
        <v>11276</v>
      </c>
      <c r="H2157" s="477">
        <v>44769</v>
      </c>
      <c r="I2157" s="478" t="s">
        <v>8090</v>
      </c>
      <c r="J2157" s="471"/>
    </row>
    <row r="2158" spans="1:10" ht="25.15" customHeight="1" x14ac:dyDescent="0.2">
      <c r="A2158" s="471" t="s">
        <v>11317</v>
      </c>
      <c r="B2158" s="471" t="s">
        <v>7453</v>
      </c>
      <c r="C2158" s="472"/>
      <c r="D2158" s="255" t="s">
        <v>11318</v>
      </c>
      <c r="E2158" s="497">
        <v>36263.699999999997</v>
      </c>
      <c r="F2158" s="471" t="s">
        <v>11319</v>
      </c>
      <c r="G2158" s="476" t="s">
        <v>8086</v>
      </c>
      <c r="H2158" s="477">
        <v>44776</v>
      </c>
      <c r="I2158" s="477">
        <v>44780</v>
      </c>
      <c r="J2158" s="471"/>
    </row>
    <row r="2159" spans="1:10" ht="25.15" customHeight="1" x14ac:dyDescent="0.2">
      <c r="A2159" s="471" t="s">
        <v>11320</v>
      </c>
      <c r="B2159" s="471" t="s">
        <v>7453</v>
      </c>
      <c r="C2159" s="472"/>
      <c r="D2159" s="255" t="s">
        <v>11321</v>
      </c>
      <c r="E2159" s="497">
        <v>31178.3</v>
      </c>
      <c r="F2159" s="471" t="s">
        <v>11246</v>
      </c>
      <c r="G2159" s="476" t="s">
        <v>8086</v>
      </c>
      <c r="H2159" s="477">
        <v>44816</v>
      </c>
      <c r="I2159" s="477">
        <v>44817</v>
      </c>
      <c r="J2159" s="471"/>
    </row>
    <row r="2160" spans="1:10" ht="25.15" customHeight="1" x14ac:dyDescent="0.2">
      <c r="A2160" s="471" t="s">
        <v>11322</v>
      </c>
      <c r="B2160" s="471"/>
      <c r="C2160" s="472"/>
      <c r="D2160" s="255"/>
      <c r="E2160" s="255">
        <v>32950</v>
      </c>
      <c r="F2160" s="471" t="s">
        <v>11323</v>
      </c>
      <c r="G2160" s="476" t="s">
        <v>11324</v>
      </c>
      <c r="H2160" s="478"/>
      <c r="I2160" s="478">
        <v>44652</v>
      </c>
      <c r="J2160" s="472"/>
    </row>
    <row r="2161" spans="1:10" ht="25.15" customHeight="1" x14ac:dyDescent="0.2">
      <c r="A2161" s="471" t="s">
        <v>11325</v>
      </c>
      <c r="B2161" s="471"/>
      <c r="C2161" s="472"/>
      <c r="D2161" s="255"/>
      <c r="E2161" s="255">
        <v>30714.04</v>
      </c>
      <c r="F2161" s="471" t="s">
        <v>11326</v>
      </c>
      <c r="G2161" s="476" t="s">
        <v>9601</v>
      </c>
      <c r="H2161" s="478"/>
      <c r="I2161" s="478">
        <v>44652</v>
      </c>
      <c r="J2161" s="472"/>
    </row>
    <row r="2162" spans="1:10" ht="25.15" customHeight="1" x14ac:dyDescent="0.2">
      <c r="A2162" s="471" t="s">
        <v>11327</v>
      </c>
      <c r="B2162" s="471"/>
      <c r="C2162" s="472"/>
      <c r="D2162" s="255"/>
      <c r="E2162" s="255">
        <v>21830</v>
      </c>
      <c r="F2162" s="471" t="s">
        <v>11328</v>
      </c>
      <c r="G2162" s="476" t="s">
        <v>11329</v>
      </c>
      <c r="H2162" s="478"/>
      <c r="I2162" s="478">
        <v>44672</v>
      </c>
      <c r="J2162" s="472"/>
    </row>
    <row r="2163" spans="1:10" ht="25.15" customHeight="1" x14ac:dyDescent="0.2">
      <c r="A2163" s="471" t="s">
        <v>11330</v>
      </c>
      <c r="B2163" s="471"/>
      <c r="C2163" s="472"/>
      <c r="D2163" s="255"/>
      <c r="E2163" s="255">
        <v>21830</v>
      </c>
      <c r="F2163" s="471" t="s">
        <v>11328</v>
      </c>
      <c r="G2163" s="476" t="s">
        <v>11329</v>
      </c>
      <c r="H2163" s="478"/>
      <c r="I2163" s="478">
        <v>44673</v>
      </c>
      <c r="J2163" s="472"/>
    </row>
    <row r="2164" spans="1:10" ht="25.15" customHeight="1" x14ac:dyDescent="0.2">
      <c r="A2164" s="471" t="s">
        <v>11331</v>
      </c>
      <c r="B2164" s="471"/>
      <c r="C2164" s="472"/>
      <c r="D2164" s="255"/>
      <c r="E2164" s="255">
        <v>20230</v>
      </c>
      <c r="F2164" s="471" t="s">
        <v>8287</v>
      </c>
      <c r="G2164" s="476" t="s">
        <v>8288</v>
      </c>
      <c r="H2164" s="478"/>
      <c r="I2164" s="478">
        <v>44664</v>
      </c>
      <c r="J2164" s="472"/>
    </row>
    <row r="2165" spans="1:10" ht="25.15" customHeight="1" x14ac:dyDescent="0.2">
      <c r="A2165" s="471" t="s">
        <v>11332</v>
      </c>
      <c r="B2165" s="471"/>
      <c r="C2165" s="472"/>
      <c r="D2165" s="255"/>
      <c r="E2165" s="255">
        <v>19500</v>
      </c>
      <c r="F2165" s="471" t="s">
        <v>8287</v>
      </c>
      <c r="G2165" s="476" t="s">
        <v>8288</v>
      </c>
      <c r="H2165" s="478"/>
      <c r="I2165" s="478">
        <v>44677</v>
      </c>
      <c r="J2165" s="472"/>
    </row>
    <row r="2166" spans="1:10" ht="25.15" customHeight="1" x14ac:dyDescent="0.2">
      <c r="A2166" s="471" t="s">
        <v>11333</v>
      </c>
      <c r="B2166" s="471"/>
      <c r="C2166" s="472"/>
      <c r="D2166" s="255"/>
      <c r="E2166" s="255">
        <v>29012.5</v>
      </c>
      <c r="F2166" s="471" t="s">
        <v>11334</v>
      </c>
      <c r="G2166" s="476" t="s">
        <v>10153</v>
      </c>
      <c r="H2166" s="478"/>
      <c r="I2166" s="478">
        <v>44664</v>
      </c>
      <c r="J2166" s="472"/>
    </row>
    <row r="2167" spans="1:10" ht="25.15" customHeight="1" x14ac:dyDescent="0.2">
      <c r="A2167" s="471" t="s">
        <v>11335</v>
      </c>
      <c r="B2167" s="471"/>
      <c r="C2167" s="472"/>
      <c r="D2167" s="255"/>
      <c r="E2167" s="255">
        <v>27510</v>
      </c>
      <c r="F2167" s="471" t="s">
        <v>11336</v>
      </c>
      <c r="G2167" s="476" t="s">
        <v>11337</v>
      </c>
      <c r="H2167" s="478"/>
      <c r="I2167" s="478">
        <v>44706</v>
      </c>
      <c r="J2167" s="472"/>
    </row>
    <row r="2168" spans="1:10" ht="25.15" customHeight="1" x14ac:dyDescent="0.2">
      <c r="A2168" s="471" t="s">
        <v>11338</v>
      </c>
      <c r="B2168" s="471"/>
      <c r="C2168" s="472"/>
      <c r="D2168" s="255"/>
      <c r="E2168" s="255">
        <v>32629</v>
      </c>
      <c r="F2168" s="471" t="s">
        <v>11339</v>
      </c>
      <c r="G2168" s="476" t="s">
        <v>11340</v>
      </c>
      <c r="H2168" s="478"/>
      <c r="I2168" s="478">
        <v>44693</v>
      </c>
      <c r="J2168" s="472"/>
    </row>
    <row r="2169" spans="1:10" ht="25.15" customHeight="1" x14ac:dyDescent="0.2">
      <c r="A2169" s="471" t="s">
        <v>11341</v>
      </c>
      <c r="B2169" s="471"/>
      <c r="C2169" s="472"/>
      <c r="D2169" s="255"/>
      <c r="E2169" s="255">
        <v>28600</v>
      </c>
      <c r="F2169" s="471" t="s">
        <v>8251</v>
      </c>
      <c r="G2169" s="476" t="s">
        <v>8252</v>
      </c>
      <c r="H2169" s="478"/>
      <c r="I2169" s="478">
        <v>44699</v>
      </c>
      <c r="J2169" s="472"/>
    </row>
    <row r="2170" spans="1:10" ht="25.15" customHeight="1" x14ac:dyDescent="0.2">
      <c r="A2170" s="471" t="s">
        <v>11342</v>
      </c>
      <c r="B2170" s="471"/>
      <c r="C2170" s="472"/>
      <c r="D2170" s="255"/>
      <c r="E2170" s="255">
        <v>24780</v>
      </c>
      <c r="F2170" s="471" t="s">
        <v>11343</v>
      </c>
      <c r="G2170" s="476" t="s">
        <v>11344</v>
      </c>
      <c r="H2170" s="478"/>
      <c r="I2170" s="478">
        <v>44708</v>
      </c>
      <c r="J2170" s="472"/>
    </row>
    <row r="2171" spans="1:10" ht="25.15" customHeight="1" x14ac:dyDescent="0.2">
      <c r="A2171" s="471" t="s">
        <v>11345</v>
      </c>
      <c r="B2171" s="471"/>
      <c r="C2171" s="472"/>
      <c r="D2171" s="255"/>
      <c r="E2171" s="255">
        <v>29438.639999999999</v>
      </c>
      <c r="F2171" s="471" t="s">
        <v>11346</v>
      </c>
      <c r="G2171" s="476" t="s">
        <v>11347</v>
      </c>
      <c r="H2171" s="478"/>
      <c r="I2171" s="478">
        <v>44704</v>
      </c>
      <c r="J2171" s="472"/>
    </row>
    <row r="2172" spans="1:10" ht="25.15" customHeight="1" x14ac:dyDescent="0.2">
      <c r="A2172" s="471" t="s">
        <v>8225</v>
      </c>
      <c r="B2172" s="471"/>
      <c r="C2172" s="472"/>
      <c r="D2172" s="255"/>
      <c r="E2172" s="255">
        <v>26678.25</v>
      </c>
      <c r="F2172" s="471" t="s">
        <v>11348</v>
      </c>
      <c r="G2172" s="476" t="s">
        <v>11349</v>
      </c>
      <c r="H2172" s="478"/>
      <c r="I2172" s="478">
        <v>44711</v>
      </c>
      <c r="J2172" s="472"/>
    </row>
    <row r="2173" spans="1:10" ht="25.15" customHeight="1" x14ac:dyDescent="0.2">
      <c r="A2173" s="471" t="s">
        <v>11350</v>
      </c>
      <c r="B2173" s="471"/>
      <c r="C2173" s="472"/>
      <c r="D2173" s="255"/>
      <c r="E2173" s="255">
        <v>23181.81</v>
      </c>
      <c r="F2173" s="471" t="s">
        <v>11351</v>
      </c>
      <c r="G2173" s="476" t="s">
        <v>11352</v>
      </c>
      <c r="H2173" s="478"/>
      <c r="I2173" s="478">
        <v>44733</v>
      </c>
      <c r="J2173" s="472"/>
    </row>
    <row r="2174" spans="1:10" ht="25.15" customHeight="1" x14ac:dyDescent="0.2">
      <c r="A2174" s="471" t="s">
        <v>11353</v>
      </c>
      <c r="B2174" s="471"/>
      <c r="C2174" s="472"/>
      <c r="D2174" s="255"/>
      <c r="E2174" s="255">
        <v>29854</v>
      </c>
      <c r="F2174" s="471" t="s">
        <v>11354</v>
      </c>
      <c r="G2174" s="476" t="s">
        <v>11355</v>
      </c>
      <c r="H2174" s="478"/>
      <c r="I2174" s="478">
        <v>44720</v>
      </c>
      <c r="J2174" s="472"/>
    </row>
    <row r="2175" spans="1:10" ht="25.15" customHeight="1" x14ac:dyDescent="0.2">
      <c r="A2175" s="471" t="s">
        <v>11338</v>
      </c>
      <c r="B2175" s="471"/>
      <c r="C2175" s="472"/>
      <c r="D2175" s="255"/>
      <c r="E2175" s="255">
        <v>28880</v>
      </c>
      <c r="F2175" s="471" t="s">
        <v>11356</v>
      </c>
      <c r="G2175" s="476" t="s">
        <v>8581</v>
      </c>
      <c r="H2175" s="478"/>
      <c r="I2175" s="478">
        <v>44769</v>
      </c>
      <c r="J2175" s="472"/>
    </row>
    <row r="2176" spans="1:10" ht="25.15" customHeight="1" x14ac:dyDescent="0.2">
      <c r="A2176" s="471" t="s">
        <v>11338</v>
      </c>
      <c r="B2176" s="471"/>
      <c r="C2176" s="472"/>
      <c r="D2176" s="255"/>
      <c r="E2176" s="255">
        <v>24491.200000000001</v>
      </c>
      <c r="F2176" s="471" t="s">
        <v>11357</v>
      </c>
      <c r="G2176" s="476" t="s">
        <v>11358</v>
      </c>
      <c r="H2176" s="478"/>
      <c r="I2176" s="478">
        <v>44755</v>
      </c>
      <c r="J2176" s="472"/>
    </row>
    <row r="2177" spans="1:10" ht="25.15" customHeight="1" x14ac:dyDescent="0.2">
      <c r="A2177" s="471" t="s">
        <v>11359</v>
      </c>
      <c r="B2177" s="471" t="s">
        <v>7558</v>
      </c>
      <c r="C2177" s="472" t="s">
        <v>11360</v>
      </c>
      <c r="D2177" s="255" t="s">
        <v>11361</v>
      </c>
      <c r="E2177" s="255">
        <v>215502.35</v>
      </c>
      <c r="F2177" s="471" t="s">
        <v>11362</v>
      </c>
      <c r="G2177" s="476" t="s">
        <v>11363</v>
      </c>
      <c r="H2177" s="478" t="s">
        <v>6905</v>
      </c>
      <c r="I2177" s="478">
        <v>44753</v>
      </c>
      <c r="J2177" s="472"/>
    </row>
    <row r="2178" spans="1:10" ht="25.15" customHeight="1" x14ac:dyDescent="0.2">
      <c r="A2178" s="471" t="s">
        <v>11364</v>
      </c>
      <c r="B2178" s="471"/>
      <c r="C2178" s="472"/>
      <c r="D2178" s="255"/>
      <c r="E2178" s="255">
        <v>26994</v>
      </c>
      <c r="F2178" s="471" t="s">
        <v>11365</v>
      </c>
      <c r="G2178" s="476" t="s">
        <v>11366</v>
      </c>
      <c r="H2178" s="478"/>
      <c r="I2178" s="478">
        <v>44763</v>
      </c>
      <c r="J2178" s="472"/>
    </row>
    <row r="2179" spans="1:10" ht="25.15" customHeight="1" x14ac:dyDescent="0.2">
      <c r="A2179" s="471" t="s">
        <v>11338</v>
      </c>
      <c r="B2179" s="471"/>
      <c r="C2179" s="472"/>
      <c r="D2179" s="255"/>
      <c r="E2179" s="255">
        <v>19907.46</v>
      </c>
      <c r="F2179" s="471" t="s">
        <v>11367</v>
      </c>
      <c r="G2179" s="476" t="s">
        <v>11368</v>
      </c>
      <c r="H2179" s="478"/>
      <c r="I2179" s="478">
        <v>44789</v>
      </c>
      <c r="J2179" s="472"/>
    </row>
    <row r="2180" spans="1:10" ht="25.15" customHeight="1" x14ac:dyDescent="0.2">
      <c r="A2180" s="471" t="s">
        <v>8284</v>
      </c>
      <c r="B2180" s="471" t="s">
        <v>7488</v>
      </c>
      <c r="C2180" s="472" t="s">
        <v>8212</v>
      </c>
      <c r="D2180" s="255" t="s">
        <v>11369</v>
      </c>
      <c r="E2180" s="255">
        <v>96000</v>
      </c>
      <c r="F2180" s="471" t="s">
        <v>8196</v>
      </c>
      <c r="G2180" s="476" t="s">
        <v>8197</v>
      </c>
      <c r="H2180" s="478" t="s">
        <v>6905</v>
      </c>
      <c r="I2180" s="478">
        <v>44776</v>
      </c>
      <c r="J2180" s="472"/>
    </row>
    <row r="2181" spans="1:10" ht="25.15" customHeight="1" x14ac:dyDescent="0.2">
      <c r="A2181" s="471" t="s">
        <v>11370</v>
      </c>
      <c r="B2181" s="471"/>
      <c r="C2181" s="472"/>
      <c r="D2181" s="255"/>
      <c r="E2181" s="255">
        <v>41250</v>
      </c>
      <c r="F2181" s="471" t="s">
        <v>11371</v>
      </c>
      <c r="G2181" s="476" t="s">
        <v>8618</v>
      </c>
      <c r="H2181" s="478"/>
      <c r="I2181" s="478">
        <v>44799</v>
      </c>
      <c r="J2181" s="472"/>
    </row>
    <row r="2182" spans="1:10" ht="25.15" customHeight="1" x14ac:dyDescent="0.2">
      <c r="A2182" s="471" t="s">
        <v>11338</v>
      </c>
      <c r="B2182" s="471"/>
      <c r="C2182" s="472"/>
      <c r="D2182" s="255"/>
      <c r="E2182" s="255">
        <v>23580</v>
      </c>
      <c r="F2182" s="471" t="s">
        <v>11339</v>
      </c>
      <c r="G2182" s="476" t="s">
        <v>11340</v>
      </c>
      <c r="H2182" s="478"/>
      <c r="I2182" s="478">
        <v>44789</v>
      </c>
      <c r="J2182" s="472"/>
    </row>
    <row r="2183" spans="1:10" ht="25.15" customHeight="1" x14ac:dyDescent="0.2">
      <c r="A2183" s="471" t="s">
        <v>11372</v>
      </c>
      <c r="B2183" s="471" t="s">
        <v>7488</v>
      </c>
      <c r="C2183" s="472" t="s">
        <v>8212</v>
      </c>
      <c r="D2183" s="255" t="s">
        <v>11369</v>
      </c>
      <c r="E2183" s="255">
        <v>54060</v>
      </c>
      <c r="F2183" s="471" t="s">
        <v>11373</v>
      </c>
      <c r="G2183" s="476" t="s">
        <v>11374</v>
      </c>
      <c r="H2183" s="478" t="s">
        <v>6905</v>
      </c>
      <c r="I2183" s="478">
        <v>44776</v>
      </c>
      <c r="J2183" s="472"/>
    </row>
    <row r="2184" spans="1:10" ht="25.15" customHeight="1" x14ac:dyDescent="0.2">
      <c r="A2184" s="471" t="s">
        <v>11375</v>
      </c>
      <c r="B2184" s="471" t="s">
        <v>7558</v>
      </c>
      <c r="C2184" s="472" t="s">
        <v>8212</v>
      </c>
      <c r="D2184" s="255" t="s">
        <v>11376</v>
      </c>
      <c r="E2184" s="255">
        <v>157500</v>
      </c>
      <c r="F2184" s="471" t="s">
        <v>11377</v>
      </c>
      <c r="G2184" s="476" t="s">
        <v>11378</v>
      </c>
      <c r="H2184" s="478"/>
      <c r="I2184" s="478">
        <v>44781</v>
      </c>
      <c r="J2184" s="472"/>
    </row>
    <row r="2185" spans="1:10" ht="25.15" customHeight="1" x14ac:dyDescent="0.2">
      <c r="A2185" s="471" t="s">
        <v>11379</v>
      </c>
      <c r="B2185" s="471"/>
      <c r="C2185" s="472"/>
      <c r="D2185" s="255"/>
      <c r="E2185" s="255">
        <v>24800</v>
      </c>
      <c r="F2185" s="471" t="s">
        <v>11380</v>
      </c>
      <c r="G2185" s="476" t="s">
        <v>11381</v>
      </c>
      <c r="H2185" s="478"/>
      <c r="I2185" s="478">
        <v>44796</v>
      </c>
      <c r="J2185" s="472"/>
    </row>
    <row r="2186" spans="1:10" ht="25.15" customHeight="1" x14ac:dyDescent="0.2">
      <c r="A2186" s="471" t="s">
        <v>11382</v>
      </c>
      <c r="B2186" s="471"/>
      <c r="C2186" s="472"/>
      <c r="D2186" s="255"/>
      <c r="E2186" s="255">
        <v>38000</v>
      </c>
      <c r="F2186" s="471" t="s">
        <v>8248</v>
      </c>
      <c r="G2186" s="476" t="s">
        <v>8249</v>
      </c>
      <c r="H2186" s="478"/>
      <c r="I2186" s="478">
        <v>44817</v>
      </c>
      <c r="J2186" s="472"/>
    </row>
    <row r="2187" spans="1:10" ht="25.15" customHeight="1" x14ac:dyDescent="0.2">
      <c r="A2187" s="471" t="s">
        <v>11383</v>
      </c>
      <c r="B2187" s="471"/>
      <c r="C2187" s="472"/>
      <c r="D2187" s="255"/>
      <c r="E2187" s="255">
        <v>30517</v>
      </c>
      <c r="F2187" s="471" t="s">
        <v>8254</v>
      </c>
      <c r="G2187" s="476" t="s">
        <v>8255</v>
      </c>
      <c r="H2187" s="478"/>
      <c r="I2187" s="478">
        <v>44811</v>
      </c>
      <c r="J2187" s="472"/>
    </row>
    <row r="2188" spans="1:10" ht="25.15" customHeight="1" x14ac:dyDescent="0.2">
      <c r="A2188" s="471" t="s">
        <v>11384</v>
      </c>
      <c r="B2188" s="471"/>
      <c r="C2188" s="472"/>
      <c r="D2188" s="255"/>
      <c r="E2188" s="255">
        <v>62616.1</v>
      </c>
      <c r="F2188" s="471" t="s">
        <v>8294</v>
      </c>
      <c r="G2188" s="476" t="s">
        <v>8295</v>
      </c>
      <c r="H2188" s="478"/>
      <c r="I2188" s="478">
        <v>44613</v>
      </c>
      <c r="J2188" s="472"/>
    </row>
    <row r="2189" spans="1:10" ht="25.15" customHeight="1" x14ac:dyDescent="0.2">
      <c r="A2189" s="471" t="s">
        <v>11385</v>
      </c>
      <c r="B2189" s="471"/>
      <c r="C2189" s="472"/>
      <c r="D2189" s="255"/>
      <c r="E2189" s="255">
        <v>31131.3</v>
      </c>
      <c r="F2189" s="471" t="s">
        <v>8294</v>
      </c>
      <c r="G2189" s="476" t="s">
        <v>8295</v>
      </c>
      <c r="H2189" s="478"/>
      <c r="I2189" s="478">
        <v>44629</v>
      </c>
      <c r="J2189" s="472"/>
    </row>
    <row r="2190" spans="1:10" ht="25.15" customHeight="1" x14ac:dyDescent="0.2">
      <c r="A2190" s="471" t="s">
        <v>11386</v>
      </c>
      <c r="B2190" s="471"/>
      <c r="C2190" s="472"/>
      <c r="D2190" s="255"/>
      <c r="E2190" s="255">
        <v>24000</v>
      </c>
      <c r="F2190" s="471" t="s">
        <v>11387</v>
      </c>
      <c r="G2190" s="476" t="s">
        <v>6435</v>
      </c>
      <c r="H2190" s="478"/>
      <c r="I2190" s="478">
        <v>44652</v>
      </c>
      <c r="J2190" s="472"/>
    </row>
    <row r="2191" spans="1:10" ht="25.15" customHeight="1" x14ac:dyDescent="0.2">
      <c r="A2191" s="471" t="s">
        <v>11388</v>
      </c>
      <c r="B2191" s="471"/>
      <c r="C2191" s="472"/>
      <c r="D2191" s="255"/>
      <c r="E2191" s="255">
        <v>28817.1</v>
      </c>
      <c r="F2191" s="471" t="s">
        <v>11389</v>
      </c>
      <c r="G2191" s="476" t="s">
        <v>11390</v>
      </c>
      <c r="H2191" s="478"/>
      <c r="I2191" s="478">
        <v>44677</v>
      </c>
      <c r="J2191" s="472"/>
    </row>
    <row r="2192" spans="1:10" ht="25.15" customHeight="1" x14ac:dyDescent="0.2">
      <c r="A2192" s="471" t="s">
        <v>11391</v>
      </c>
      <c r="B2192" s="471"/>
      <c r="C2192" s="472"/>
      <c r="D2192" s="255"/>
      <c r="E2192" s="255">
        <v>37263.300000000003</v>
      </c>
      <c r="F2192" s="471" t="s">
        <v>8294</v>
      </c>
      <c r="G2192" s="476" t="s">
        <v>8295</v>
      </c>
      <c r="H2192" s="478"/>
      <c r="I2192" s="478">
        <v>44658</v>
      </c>
      <c r="J2192" s="472"/>
    </row>
    <row r="2193" spans="1:10" ht="25.15" customHeight="1" x14ac:dyDescent="0.2">
      <c r="A2193" s="471" t="s">
        <v>11392</v>
      </c>
      <c r="B2193" s="471"/>
      <c r="C2193" s="472"/>
      <c r="D2193" s="255"/>
      <c r="E2193" s="255">
        <v>21454.9</v>
      </c>
      <c r="F2193" s="471" t="s">
        <v>11393</v>
      </c>
      <c r="G2193" s="476" t="s">
        <v>11394</v>
      </c>
      <c r="H2193" s="478"/>
      <c r="I2193" s="478">
        <v>44663</v>
      </c>
      <c r="J2193" s="472"/>
    </row>
    <row r="2194" spans="1:10" ht="25.15" customHeight="1" x14ac:dyDescent="0.2">
      <c r="A2194" s="471" t="s">
        <v>11395</v>
      </c>
      <c r="B2194" s="471"/>
      <c r="C2194" s="472"/>
      <c r="D2194" s="255"/>
      <c r="E2194" s="255">
        <v>36880.300000000003</v>
      </c>
      <c r="F2194" s="471" t="s">
        <v>8294</v>
      </c>
      <c r="G2194" s="476" t="s">
        <v>8295</v>
      </c>
      <c r="H2194" s="478"/>
      <c r="I2194" s="478">
        <v>44691</v>
      </c>
      <c r="J2194" s="472"/>
    </row>
    <row r="2195" spans="1:10" ht="25.15" customHeight="1" x14ac:dyDescent="0.2">
      <c r="A2195" s="471" t="s">
        <v>11396</v>
      </c>
      <c r="B2195" s="471"/>
      <c r="C2195" s="472"/>
      <c r="D2195" s="255"/>
      <c r="E2195" s="255">
        <v>29447.1</v>
      </c>
      <c r="F2195" s="471" t="s">
        <v>8294</v>
      </c>
      <c r="G2195" s="476" t="s">
        <v>8295</v>
      </c>
      <c r="H2195" s="478"/>
      <c r="I2195" s="478">
        <v>44719</v>
      </c>
      <c r="J2195" s="472"/>
    </row>
    <row r="2196" spans="1:10" ht="25.15" customHeight="1" x14ac:dyDescent="0.2">
      <c r="A2196" s="471" t="s">
        <v>11397</v>
      </c>
      <c r="B2196" s="471"/>
      <c r="C2196" s="472"/>
      <c r="D2196" s="255"/>
      <c r="E2196" s="255">
        <v>21875</v>
      </c>
      <c r="F2196" s="471" t="s">
        <v>8312</v>
      </c>
      <c r="G2196" s="476" t="s">
        <v>8313</v>
      </c>
      <c r="H2196" s="478"/>
      <c r="I2196" s="478">
        <v>44767</v>
      </c>
      <c r="J2196" s="472"/>
    </row>
    <row r="2197" spans="1:10" ht="25.15" customHeight="1" x14ac:dyDescent="0.2">
      <c r="A2197" s="471" t="s">
        <v>11398</v>
      </c>
      <c r="B2197" s="471"/>
      <c r="C2197" s="472"/>
      <c r="D2197" s="255"/>
      <c r="E2197" s="255">
        <v>28146</v>
      </c>
      <c r="F2197" s="471" t="s">
        <v>8294</v>
      </c>
      <c r="G2197" s="476" t="s">
        <v>8295</v>
      </c>
      <c r="H2197" s="478"/>
      <c r="I2197" s="478">
        <v>44748</v>
      </c>
      <c r="J2197" s="472"/>
    </row>
    <row r="2198" spans="1:10" ht="25.15" customHeight="1" x14ac:dyDescent="0.2">
      <c r="A2198" s="471" t="s">
        <v>11399</v>
      </c>
      <c r="B2198" s="471" t="s">
        <v>7488</v>
      </c>
      <c r="C2198" s="472" t="s">
        <v>8212</v>
      </c>
      <c r="D2198" s="255" t="s">
        <v>11400</v>
      </c>
      <c r="E2198" s="255">
        <v>87390.399999999994</v>
      </c>
      <c r="F2198" s="471" t="s">
        <v>11401</v>
      </c>
      <c r="G2198" s="476" t="s">
        <v>11402</v>
      </c>
      <c r="H2198" s="478"/>
      <c r="I2198" s="478">
        <v>44735</v>
      </c>
      <c r="J2198" s="472"/>
    </row>
    <row r="2199" spans="1:10" ht="25.15" customHeight="1" x14ac:dyDescent="0.2">
      <c r="A2199" s="471" t="s">
        <v>11403</v>
      </c>
      <c r="B2199" s="471" t="s">
        <v>7488</v>
      </c>
      <c r="C2199" s="472" t="s">
        <v>8212</v>
      </c>
      <c r="D2199" s="255" t="s">
        <v>11404</v>
      </c>
      <c r="E2199" s="255">
        <v>54800</v>
      </c>
      <c r="F2199" s="471" t="s">
        <v>11405</v>
      </c>
      <c r="G2199" s="476" t="s">
        <v>11406</v>
      </c>
      <c r="H2199" s="478"/>
      <c r="I2199" s="478">
        <v>44755</v>
      </c>
      <c r="J2199" s="472"/>
    </row>
    <row r="2200" spans="1:10" ht="25.15" customHeight="1" x14ac:dyDescent="0.2">
      <c r="A2200" s="471" t="s">
        <v>11407</v>
      </c>
      <c r="B2200" s="471"/>
      <c r="C2200" s="472"/>
      <c r="D2200" s="255"/>
      <c r="E2200" s="255">
        <v>24163.7</v>
      </c>
      <c r="F2200" s="471" t="s">
        <v>11408</v>
      </c>
      <c r="G2200" s="476" t="s">
        <v>11409</v>
      </c>
      <c r="H2200" s="478"/>
      <c r="I2200" s="478">
        <v>44788</v>
      </c>
      <c r="J2200" s="472"/>
    </row>
    <row r="2201" spans="1:10" ht="25.15" customHeight="1" x14ac:dyDescent="0.2">
      <c r="A2201" s="471" t="s">
        <v>11410</v>
      </c>
      <c r="B2201" s="471"/>
      <c r="C2201" s="472"/>
      <c r="D2201" s="255"/>
      <c r="E2201" s="255">
        <v>27642.799999999999</v>
      </c>
      <c r="F2201" s="471" t="s">
        <v>8294</v>
      </c>
      <c r="G2201" s="476" t="s">
        <v>8295</v>
      </c>
      <c r="H2201" s="478"/>
      <c r="I2201" s="478">
        <v>44783</v>
      </c>
      <c r="J2201" s="472"/>
    </row>
    <row r="2202" spans="1:10" ht="25.15" customHeight="1" x14ac:dyDescent="0.2">
      <c r="A2202" s="471" t="s">
        <v>11411</v>
      </c>
      <c r="B2202" s="471"/>
      <c r="C2202" s="472"/>
      <c r="D2202" s="255"/>
      <c r="E2202" s="255">
        <v>34047.5</v>
      </c>
      <c r="F2202" s="471" t="s">
        <v>8294</v>
      </c>
      <c r="G2202" s="476" t="s">
        <v>8295</v>
      </c>
      <c r="H2202" s="478"/>
      <c r="I2202" s="478">
        <v>44816</v>
      </c>
      <c r="J2202" s="472"/>
    </row>
    <row r="2203" spans="1:10" ht="25.15" customHeight="1" x14ac:dyDescent="0.2">
      <c r="A2203" s="471" t="s">
        <v>11412</v>
      </c>
      <c r="B2203" s="471"/>
      <c r="C2203" s="471"/>
      <c r="D2203" s="257"/>
      <c r="E2203" s="257">
        <v>18000</v>
      </c>
      <c r="F2203" s="471" t="s">
        <v>11413</v>
      </c>
      <c r="G2203" s="471" t="s">
        <v>11414</v>
      </c>
      <c r="H2203" s="471"/>
      <c r="I2203" s="471">
        <v>44805</v>
      </c>
      <c r="J2203" s="471"/>
    </row>
    <row r="2204" spans="1:10" ht="25.15" customHeight="1" x14ac:dyDescent="0.2">
      <c r="A2204" s="471" t="s">
        <v>8323</v>
      </c>
      <c r="B2204" s="471" t="s">
        <v>6377</v>
      </c>
      <c r="C2204" s="471" t="s">
        <v>8317</v>
      </c>
      <c r="D2204" s="257">
        <v>1</v>
      </c>
      <c r="E2204" s="257">
        <v>65258.78</v>
      </c>
      <c r="F2204" s="471" t="s">
        <v>11415</v>
      </c>
      <c r="G2204" s="471" t="s">
        <v>8319</v>
      </c>
      <c r="H2204" s="471">
        <v>44642</v>
      </c>
      <c r="I2204" s="471">
        <v>44656</v>
      </c>
      <c r="J2204" s="471" t="s">
        <v>8320</v>
      </c>
    </row>
    <row r="2205" spans="1:10" ht="25.15" customHeight="1" x14ac:dyDescent="0.2">
      <c r="A2205" s="471" t="s">
        <v>8323</v>
      </c>
      <c r="B2205" s="471" t="s">
        <v>6377</v>
      </c>
      <c r="C2205" s="471" t="s">
        <v>8317</v>
      </c>
      <c r="D2205" s="257">
        <v>2</v>
      </c>
      <c r="E2205" s="257">
        <v>44480</v>
      </c>
      <c r="F2205" s="471" t="s">
        <v>11416</v>
      </c>
      <c r="G2205" s="471" t="s">
        <v>8319</v>
      </c>
      <c r="H2205" s="471" t="s">
        <v>11417</v>
      </c>
      <c r="I2205" s="471" t="s">
        <v>11418</v>
      </c>
      <c r="J2205" s="471" t="s">
        <v>8320</v>
      </c>
    </row>
    <row r="2206" spans="1:10" ht="25.15" customHeight="1" x14ac:dyDescent="0.2">
      <c r="A2206" s="471" t="s">
        <v>11419</v>
      </c>
      <c r="B2206" s="471" t="s">
        <v>8400</v>
      </c>
      <c r="C2206" s="472" t="s">
        <v>8212</v>
      </c>
      <c r="D2206" s="255">
        <v>1</v>
      </c>
      <c r="E2206" s="255">
        <v>495000</v>
      </c>
      <c r="F2206" s="471" t="s">
        <v>11420</v>
      </c>
      <c r="G2206" s="476"/>
      <c r="H2206" s="478">
        <v>44791</v>
      </c>
      <c r="I2206" s="478"/>
      <c r="J2206" s="472"/>
    </row>
    <row r="2207" spans="1:10" ht="25.15" customHeight="1" x14ac:dyDescent="0.2">
      <c r="A2207" s="471" t="s">
        <v>11421</v>
      </c>
      <c r="B2207" s="471" t="s">
        <v>6377</v>
      </c>
      <c r="C2207" s="472" t="s">
        <v>8212</v>
      </c>
      <c r="D2207" s="255">
        <v>10</v>
      </c>
      <c r="E2207" s="255">
        <v>366600</v>
      </c>
      <c r="F2207" s="471" t="s">
        <v>11422</v>
      </c>
      <c r="G2207" s="476"/>
      <c r="H2207" s="478">
        <v>44749</v>
      </c>
      <c r="I2207" s="478"/>
      <c r="J2207" s="472"/>
    </row>
    <row r="2208" spans="1:10" ht="25.15" customHeight="1" x14ac:dyDescent="0.2">
      <c r="A2208" s="471" t="s">
        <v>11423</v>
      </c>
      <c r="B2208" s="471" t="s">
        <v>6377</v>
      </c>
      <c r="C2208" s="472" t="s">
        <v>8212</v>
      </c>
      <c r="D2208" s="255">
        <v>6</v>
      </c>
      <c r="E2208" s="255">
        <v>197000</v>
      </c>
      <c r="F2208" s="471" t="s">
        <v>11424</v>
      </c>
      <c r="G2208" s="476"/>
      <c r="H2208" s="478">
        <v>44749</v>
      </c>
      <c r="I2208" s="478"/>
      <c r="J2208" s="472"/>
    </row>
    <row r="2209" spans="1:10" ht="25.15" customHeight="1" x14ac:dyDescent="0.2">
      <c r="A2209" s="471" t="s">
        <v>11425</v>
      </c>
      <c r="B2209" s="471" t="s">
        <v>6377</v>
      </c>
      <c r="C2209" s="472" t="s">
        <v>8212</v>
      </c>
      <c r="D2209" s="255">
        <v>7</v>
      </c>
      <c r="E2209" s="255">
        <v>164900</v>
      </c>
      <c r="F2209" s="471" t="s">
        <v>11426</v>
      </c>
      <c r="G2209" s="476"/>
      <c r="H2209" s="478">
        <v>44699</v>
      </c>
      <c r="I2209" s="478"/>
      <c r="J2209" s="472"/>
    </row>
    <row r="2210" spans="1:10" ht="25.15" customHeight="1" x14ac:dyDescent="0.2">
      <c r="A2210" s="471" t="s">
        <v>11427</v>
      </c>
      <c r="B2210" s="471" t="s">
        <v>6377</v>
      </c>
      <c r="C2210" s="472" t="s">
        <v>8212</v>
      </c>
      <c r="D2210" s="255">
        <v>5</v>
      </c>
      <c r="E2210" s="255">
        <v>135429.73000000001</v>
      </c>
      <c r="F2210" s="471" t="s">
        <v>11428</v>
      </c>
      <c r="G2210" s="476"/>
      <c r="H2210" s="478">
        <v>44658</v>
      </c>
      <c r="I2210" s="478"/>
      <c r="J2210" s="472"/>
    </row>
    <row r="2211" spans="1:10" ht="25.15" customHeight="1" x14ac:dyDescent="0.2">
      <c r="A2211" s="471" t="s">
        <v>11429</v>
      </c>
      <c r="B2211" s="471" t="s">
        <v>6377</v>
      </c>
      <c r="C2211" s="472" t="s">
        <v>8212</v>
      </c>
      <c r="D2211" s="255">
        <v>2</v>
      </c>
      <c r="E2211" s="255">
        <v>128434.59</v>
      </c>
      <c r="F2211" s="471" t="s">
        <v>11430</v>
      </c>
      <c r="G2211" s="476"/>
      <c r="H2211" s="478">
        <v>44641</v>
      </c>
      <c r="I2211" s="478"/>
      <c r="J2211" s="472"/>
    </row>
    <row r="2212" spans="1:10" ht="25.15" customHeight="1" x14ac:dyDescent="0.2">
      <c r="A2212" s="471" t="s">
        <v>11431</v>
      </c>
      <c r="B2212" s="471" t="s">
        <v>6377</v>
      </c>
      <c r="C2212" s="472" t="s">
        <v>8212</v>
      </c>
      <c r="D2212" s="255">
        <v>1</v>
      </c>
      <c r="E2212" s="255">
        <v>65000</v>
      </c>
      <c r="F2212" s="471" t="s">
        <v>11432</v>
      </c>
      <c r="G2212" s="476"/>
      <c r="H2212" s="478">
        <v>44637</v>
      </c>
      <c r="I2212" s="478"/>
      <c r="J2212" s="472"/>
    </row>
    <row r="2213" spans="1:10" ht="25.15" customHeight="1" x14ac:dyDescent="0.2">
      <c r="A2213" s="471" t="s">
        <v>11433</v>
      </c>
      <c r="B2213" s="471" t="s">
        <v>6939</v>
      </c>
      <c r="C2213" s="472" t="s">
        <v>8212</v>
      </c>
      <c r="D2213" s="255">
        <v>1</v>
      </c>
      <c r="E2213" s="255">
        <v>58190</v>
      </c>
      <c r="F2213" s="471" t="s">
        <v>8377</v>
      </c>
      <c r="G2213" s="476"/>
      <c r="H2213" s="478">
        <v>44637</v>
      </c>
      <c r="I2213" s="478"/>
      <c r="J2213" s="472"/>
    </row>
    <row r="2214" spans="1:10" ht="25.15" customHeight="1" x14ac:dyDescent="0.2">
      <c r="A2214" s="471" t="s">
        <v>11434</v>
      </c>
      <c r="B2214" s="471" t="s">
        <v>8392</v>
      </c>
      <c r="C2214" s="472" t="s">
        <v>8212</v>
      </c>
      <c r="D2214" s="255">
        <v>1</v>
      </c>
      <c r="E2214" s="255">
        <v>44375</v>
      </c>
      <c r="F2214" s="471" t="s">
        <v>11435</v>
      </c>
      <c r="G2214" s="476"/>
      <c r="H2214" s="478">
        <v>44727</v>
      </c>
      <c r="I2214" s="478"/>
      <c r="J2214" s="472"/>
    </row>
    <row r="2215" spans="1:10" ht="25.15" customHeight="1" x14ac:dyDescent="0.2">
      <c r="A2215" s="471" t="s">
        <v>11436</v>
      </c>
      <c r="B2215" s="471" t="s">
        <v>8346</v>
      </c>
      <c r="C2215" s="472" t="s">
        <v>8347</v>
      </c>
      <c r="D2215" s="255"/>
      <c r="E2215" s="255">
        <v>40404</v>
      </c>
      <c r="F2215" s="471" t="s">
        <v>11437</v>
      </c>
      <c r="G2215" s="476"/>
      <c r="H2215" s="478">
        <v>44806</v>
      </c>
      <c r="I2215" s="478"/>
      <c r="J2215" s="472"/>
    </row>
    <row r="2216" spans="1:10" ht="25.15" customHeight="1" x14ac:dyDescent="0.2">
      <c r="A2216" s="471" t="s">
        <v>11438</v>
      </c>
      <c r="B2216" s="471" t="s">
        <v>8346</v>
      </c>
      <c r="C2216" s="472" t="s">
        <v>8347</v>
      </c>
      <c r="D2216" s="255"/>
      <c r="E2216" s="255">
        <v>38193</v>
      </c>
      <c r="F2216" s="471" t="s">
        <v>11439</v>
      </c>
      <c r="G2216" s="476"/>
      <c r="H2216" s="478">
        <v>44761</v>
      </c>
      <c r="I2216" s="478"/>
      <c r="J2216" s="472"/>
    </row>
    <row r="2217" spans="1:10" ht="25.15" customHeight="1" x14ac:dyDescent="0.2">
      <c r="A2217" s="471" t="s">
        <v>11440</v>
      </c>
      <c r="B2217" s="471" t="s">
        <v>8346</v>
      </c>
      <c r="C2217" s="472" t="s">
        <v>8347</v>
      </c>
      <c r="D2217" s="255"/>
      <c r="E2217" s="255">
        <v>36750</v>
      </c>
      <c r="F2217" s="471" t="s">
        <v>11441</v>
      </c>
      <c r="G2217" s="476"/>
      <c r="H2217" s="478">
        <v>44614</v>
      </c>
      <c r="I2217" s="478"/>
      <c r="J2217" s="472"/>
    </row>
    <row r="2218" spans="1:10" ht="25.15" customHeight="1" x14ac:dyDescent="0.2">
      <c r="A2218" s="471" t="s">
        <v>11442</v>
      </c>
      <c r="B2218" s="471" t="s">
        <v>8346</v>
      </c>
      <c r="C2218" s="472" t="s">
        <v>8347</v>
      </c>
      <c r="D2218" s="255"/>
      <c r="E2218" s="255">
        <v>36700</v>
      </c>
      <c r="F2218" s="471" t="s">
        <v>8364</v>
      </c>
      <c r="G2218" s="476"/>
      <c r="H2218" s="478">
        <v>44715</v>
      </c>
      <c r="I2218" s="478"/>
      <c r="J2218" s="472"/>
    </row>
    <row r="2219" spans="1:10" ht="25.15" customHeight="1" x14ac:dyDescent="0.2">
      <c r="A2219" s="471" t="s">
        <v>11443</v>
      </c>
      <c r="B2219" s="471" t="s">
        <v>8346</v>
      </c>
      <c r="C2219" s="472" t="s">
        <v>8347</v>
      </c>
      <c r="D2219" s="255"/>
      <c r="E2219" s="255">
        <v>36695</v>
      </c>
      <c r="F2219" s="471" t="s">
        <v>8393</v>
      </c>
      <c r="G2219" s="476"/>
      <c r="H2219" s="478">
        <v>44606</v>
      </c>
      <c r="I2219" s="478"/>
      <c r="J2219" s="472"/>
    </row>
    <row r="2220" spans="1:10" ht="25.15" customHeight="1" x14ac:dyDescent="0.2">
      <c r="A2220" s="471" t="s">
        <v>11444</v>
      </c>
      <c r="B2220" s="471" t="s">
        <v>8346</v>
      </c>
      <c r="C2220" s="472" t="s">
        <v>8347</v>
      </c>
      <c r="D2220" s="255"/>
      <c r="E2220" s="255">
        <v>36660</v>
      </c>
      <c r="F2220" s="471" t="s">
        <v>8348</v>
      </c>
      <c r="G2220" s="476"/>
      <c r="H2220" s="478">
        <v>44734</v>
      </c>
      <c r="I2220" s="478"/>
      <c r="J2220" s="472"/>
    </row>
    <row r="2221" spans="1:10" ht="25.15" customHeight="1" x14ac:dyDescent="0.2">
      <c r="A2221" s="471" t="s">
        <v>11445</v>
      </c>
      <c r="B2221" s="471" t="s">
        <v>8346</v>
      </c>
      <c r="C2221" s="472" t="s">
        <v>8347</v>
      </c>
      <c r="D2221" s="255"/>
      <c r="E2221" s="255">
        <v>36400</v>
      </c>
      <c r="F2221" s="471" t="s">
        <v>11446</v>
      </c>
      <c r="G2221" s="476"/>
      <c r="H2221" s="478">
        <v>44645</v>
      </c>
      <c r="I2221" s="478"/>
      <c r="J2221" s="472"/>
    </row>
    <row r="2222" spans="1:10" ht="25.15" customHeight="1" x14ac:dyDescent="0.2">
      <c r="A2222" s="471" t="s">
        <v>11447</v>
      </c>
      <c r="B2222" s="471" t="s">
        <v>8346</v>
      </c>
      <c r="C2222" s="472" t="s">
        <v>8347</v>
      </c>
      <c r="D2222" s="255"/>
      <c r="E2222" s="255">
        <v>36000</v>
      </c>
      <c r="F2222" s="471" t="s">
        <v>11448</v>
      </c>
      <c r="G2222" s="476"/>
      <c r="H2222" s="478">
        <v>44614</v>
      </c>
      <c r="I2222" s="478"/>
      <c r="J2222" s="472"/>
    </row>
    <row r="2223" spans="1:10" ht="25.15" customHeight="1" x14ac:dyDescent="0.2">
      <c r="A2223" s="471" t="s">
        <v>11449</v>
      </c>
      <c r="B2223" s="471" t="s">
        <v>8346</v>
      </c>
      <c r="C2223" s="472" t="s">
        <v>8347</v>
      </c>
      <c r="D2223" s="255"/>
      <c r="E2223" s="255">
        <v>36000</v>
      </c>
      <c r="F2223" s="471" t="s">
        <v>8348</v>
      </c>
      <c r="G2223" s="476"/>
      <c r="H2223" s="478">
        <v>44627</v>
      </c>
      <c r="I2223" s="478"/>
      <c r="J2223" s="472"/>
    </row>
    <row r="2224" spans="1:10" ht="25.15" customHeight="1" x14ac:dyDescent="0.2">
      <c r="A2224" s="471" t="s">
        <v>11450</v>
      </c>
      <c r="B2224" s="471" t="s">
        <v>8346</v>
      </c>
      <c r="C2224" s="472" t="s">
        <v>8347</v>
      </c>
      <c r="D2224" s="255"/>
      <c r="E2224" s="255">
        <v>34500</v>
      </c>
      <c r="F2224" s="471" t="s">
        <v>8364</v>
      </c>
      <c r="G2224" s="476"/>
      <c r="H2224" s="478">
        <v>44594</v>
      </c>
      <c r="I2224" s="478"/>
      <c r="J2224" s="472"/>
    </row>
    <row r="2225" spans="1:10" ht="25.15" customHeight="1" x14ac:dyDescent="0.2">
      <c r="A2225" s="471" t="s">
        <v>11451</v>
      </c>
      <c r="B2225" s="471" t="s">
        <v>8346</v>
      </c>
      <c r="C2225" s="472" t="s">
        <v>8347</v>
      </c>
      <c r="D2225" s="255"/>
      <c r="E2225" s="255">
        <v>34344</v>
      </c>
      <c r="F2225" s="471" t="s">
        <v>11452</v>
      </c>
      <c r="G2225" s="476"/>
      <c r="H2225" s="478">
        <v>44643</v>
      </c>
      <c r="I2225" s="478"/>
      <c r="J2225" s="472"/>
    </row>
    <row r="2226" spans="1:10" ht="25.15" customHeight="1" x14ac:dyDescent="0.2">
      <c r="A2226" s="471" t="s">
        <v>11453</v>
      </c>
      <c r="B2226" s="471" t="s">
        <v>8346</v>
      </c>
      <c r="C2226" s="472" t="s">
        <v>8347</v>
      </c>
      <c r="D2226" s="255"/>
      <c r="E2226" s="255">
        <v>33143</v>
      </c>
      <c r="F2226" s="471" t="s">
        <v>11454</v>
      </c>
      <c r="G2226" s="476"/>
      <c r="H2226" s="478">
        <v>44609</v>
      </c>
      <c r="I2226" s="478"/>
      <c r="J2226" s="472"/>
    </row>
    <row r="2227" spans="1:10" ht="25.15" customHeight="1" x14ac:dyDescent="0.2">
      <c r="A2227" s="471" t="s">
        <v>11455</v>
      </c>
      <c r="B2227" s="471" t="s">
        <v>8346</v>
      </c>
      <c r="C2227" s="472" t="s">
        <v>8347</v>
      </c>
      <c r="D2227" s="255"/>
      <c r="E2227" s="255">
        <v>32700</v>
      </c>
      <c r="F2227" s="471" t="s">
        <v>11456</v>
      </c>
      <c r="G2227" s="476"/>
      <c r="H2227" s="478">
        <v>44643</v>
      </c>
      <c r="I2227" s="478"/>
      <c r="J2227" s="472"/>
    </row>
    <row r="2228" spans="1:10" ht="25.15" customHeight="1" x14ac:dyDescent="0.2">
      <c r="A2228" s="471" t="s">
        <v>11457</v>
      </c>
      <c r="B2228" s="471" t="s">
        <v>8346</v>
      </c>
      <c r="C2228" s="472" t="s">
        <v>8347</v>
      </c>
      <c r="D2228" s="255"/>
      <c r="E2228" s="255">
        <v>32502</v>
      </c>
      <c r="F2228" s="471" t="s">
        <v>11458</v>
      </c>
      <c r="G2228" s="476"/>
      <c r="H2228" s="478">
        <v>44652</v>
      </c>
      <c r="I2228" s="478"/>
      <c r="J2228" s="472"/>
    </row>
    <row r="2229" spans="1:10" ht="25.15" customHeight="1" x14ac:dyDescent="0.2">
      <c r="A2229" s="471" t="s">
        <v>11459</v>
      </c>
      <c r="B2229" s="471" t="s">
        <v>8346</v>
      </c>
      <c r="C2229" s="472" t="s">
        <v>8347</v>
      </c>
      <c r="D2229" s="255"/>
      <c r="E2229" s="255">
        <v>32200</v>
      </c>
      <c r="F2229" s="471" t="s">
        <v>8364</v>
      </c>
      <c r="G2229" s="476"/>
      <c r="H2229" s="478">
        <v>44708</v>
      </c>
      <c r="I2229" s="478"/>
      <c r="J2229" s="472"/>
    </row>
    <row r="2230" spans="1:10" ht="25.15" customHeight="1" x14ac:dyDescent="0.2">
      <c r="A2230" s="471" t="s">
        <v>11460</v>
      </c>
      <c r="B2230" s="471" t="s">
        <v>8346</v>
      </c>
      <c r="C2230" s="472" t="s">
        <v>8347</v>
      </c>
      <c r="D2230" s="255"/>
      <c r="E2230" s="255">
        <v>31640</v>
      </c>
      <c r="F2230" s="471" t="s">
        <v>8402</v>
      </c>
      <c r="G2230" s="476"/>
      <c r="H2230" s="478">
        <v>44627</v>
      </c>
      <c r="I2230" s="478"/>
      <c r="J2230" s="472"/>
    </row>
    <row r="2231" spans="1:10" ht="25.15" customHeight="1" x14ac:dyDescent="0.2">
      <c r="A2231" s="471" t="s">
        <v>11461</v>
      </c>
      <c r="B2231" s="471" t="s">
        <v>8346</v>
      </c>
      <c r="C2231" s="472" t="s">
        <v>8347</v>
      </c>
      <c r="D2231" s="255"/>
      <c r="E2231" s="255">
        <v>30840</v>
      </c>
      <c r="F2231" s="471" t="s">
        <v>11439</v>
      </c>
      <c r="G2231" s="476"/>
      <c r="H2231" s="478">
        <v>44643</v>
      </c>
      <c r="I2231" s="478"/>
      <c r="J2231" s="472"/>
    </row>
    <row r="2232" spans="1:10" ht="25.15" customHeight="1" x14ac:dyDescent="0.2">
      <c r="A2232" s="471" t="s">
        <v>11462</v>
      </c>
      <c r="B2232" s="471" t="s">
        <v>8346</v>
      </c>
      <c r="C2232" s="472" t="s">
        <v>8347</v>
      </c>
      <c r="D2232" s="255"/>
      <c r="E2232" s="255">
        <v>30550</v>
      </c>
      <c r="F2232" s="471" t="s">
        <v>11456</v>
      </c>
      <c r="G2232" s="476"/>
      <c r="H2232" s="478">
        <v>44708</v>
      </c>
      <c r="I2232" s="478"/>
      <c r="J2232" s="472"/>
    </row>
    <row r="2233" spans="1:10" ht="25.15" customHeight="1" x14ac:dyDescent="0.2">
      <c r="A2233" s="471" t="s">
        <v>11463</v>
      </c>
      <c r="B2233" s="471" t="s">
        <v>8346</v>
      </c>
      <c r="C2233" s="472" t="s">
        <v>8347</v>
      </c>
      <c r="D2233" s="255"/>
      <c r="E2233" s="255">
        <v>30100</v>
      </c>
      <c r="F2233" s="471" t="s">
        <v>11439</v>
      </c>
      <c r="G2233" s="476"/>
      <c r="H2233" s="478">
        <v>44704</v>
      </c>
      <c r="I2233" s="478"/>
      <c r="J2233" s="472"/>
    </row>
    <row r="2234" spans="1:10" ht="25.15" customHeight="1" x14ac:dyDescent="0.2">
      <c r="A2234" s="471" t="s">
        <v>11464</v>
      </c>
      <c r="B2234" s="471" t="s">
        <v>8346</v>
      </c>
      <c r="C2234" s="472" t="s">
        <v>8347</v>
      </c>
      <c r="D2234" s="255"/>
      <c r="E2234" s="255">
        <v>29680</v>
      </c>
      <c r="F2234" s="471" t="s">
        <v>11439</v>
      </c>
      <c r="G2234" s="476"/>
      <c r="H2234" s="478">
        <v>44643</v>
      </c>
      <c r="I2234" s="478"/>
      <c r="J2234" s="472"/>
    </row>
    <row r="2235" spans="1:10" ht="25.15" customHeight="1" x14ac:dyDescent="0.2">
      <c r="A2235" s="471" t="s">
        <v>11465</v>
      </c>
      <c r="B2235" s="471" t="s">
        <v>8346</v>
      </c>
      <c r="C2235" s="472" t="s">
        <v>8347</v>
      </c>
      <c r="D2235" s="255"/>
      <c r="E2235" s="255">
        <v>29600</v>
      </c>
      <c r="F2235" s="471" t="s">
        <v>11466</v>
      </c>
      <c r="G2235" s="476"/>
      <c r="H2235" s="478">
        <v>44777</v>
      </c>
      <c r="I2235" s="478"/>
      <c r="J2235" s="472"/>
    </row>
    <row r="2236" spans="1:10" ht="25.15" customHeight="1" x14ac:dyDescent="0.2">
      <c r="A2236" s="471" t="s">
        <v>11467</v>
      </c>
      <c r="B2236" s="471" t="s">
        <v>8346</v>
      </c>
      <c r="C2236" s="472" t="s">
        <v>8347</v>
      </c>
      <c r="D2236" s="255"/>
      <c r="E2236" s="255">
        <v>29450</v>
      </c>
      <c r="F2236" s="471" t="s">
        <v>11468</v>
      </c>
      <c r="G2236" s="476"/>
      <c r="H2236" s="478">
        <v>44728</v>
      </c>
      <c r="I2236" s="478"/>
      <c r="J2236" s="472"/>
    </row>
    <row r="2237" spans="1:10" ht="25.15" customHeight="1" x14ac:dyDescent="0.2">
      <c r="A2237" s="471" t="s">
        <v>11469</v>
      </c>
      <c r="B2237" s="471" t="s">
        <v>8346</v>
      </c>
      <c r="C2237" s="472" t="s">
        <v>8347</v>
      </c>
      <c r="D2237" s="255"/>
      <c r="E2237" s="255">
        <v>29240</v>
      </c>
      <c r="F2237" s="471" t="s">
        <v>8366</v>
      </c>
      <c r="G2237" s="476"/>
      <c r="H2237" s="478">
        <v>44767</v>
      </c>
      <c r="I2237" s="478"/>
      <c r="J2237" s="472"/>
    </row>
    <row r="2238" spans="1:10" ht="25.15" customHeight="1" x14ac:dyDescent="0.2">
      <c r="A2238" s="471" t="s">
        <v>11470</v>
      </c>
      <c r="B2238" s="471" t="s">
        <v>8346</v>
      </c>
      <c r="C2238" s="472" t="s">
        <v>8347</v>
      </c>
      <c r="D2238" s="255"/>
      <c r="E2238" s="255">
        <v>29140</v>
      </c>
      <c r="F2238" s="471" t="s">
        <v>11471</v>
      </c>
      <c r="G2238" s="476"/>
      <c r="H2238" s="478">
        <v>44791</v>
      </c>
      <c r="I2238" s="478"/>
      <c r="J2238" s="472"/>
    </row>
    <row r="2239" spans="1:10" ht="25.15" customHeight="1" x14ac:dyDescent="0.2">
      <c r="A2239" s="471" t="s">
        <v>11472</v>
      </c>
      <c r="B2239" s="471" t="s">
        <v>8346</v>
      </c>
      <c r="C2239" s="472" t="s">
        <v>8347</v>
      </c>
      <c r="D2239" s="255"/>
      <c r="E2239" s="255">
        <v>28368</v>
      </c>
      <c r="F2239" s="471" t="s">
        <v>8215</v>
      </c>
      <c r="G2239" s="476"/>
      <c r="H2239" s="478">
        <v>44754</v>
      </c>
      <c r="I2239" s="478"/>
      <c r="J2239" s="472"/>
    </row>
    <row r="2240" spans="1:10" ht="25.15" customHeight="1" x14ac:dyDescent="0.2">
      <c r="A2240" s="471" t="s">
        <v>11451</v>
      </c>
      <c r="B2240" s="471" t="s">
        <v>8346</v>
      </c>
      <c r="C2240" s="472" t="s">
        <v>8347</v>
      </c>
      <c r="D2240" s="255"/>
      <c r="E2240" s="255">
        <v>27701.5</v>
      </c>
      <c r="F2240" s="471" t="s">
        <v>11439</v>
      </c>
      <c r="G2240" s="476"/>
      <c r="H2240" s="478">
        <v>44643</v>
      </c>
      <c r="I2240" s="478"/>
      <c r="J2240" s="472"/>
    </row>
    <row r="2241" spans="1:10" ht="25.15" customHeight="1" x14ac:dyDescent="0.2">
      <c r="A2241" s="471" t="s">
        <v>11473</v>
      </c>
      <c r="B2241" s="471" t="s">
        <v>8346</v>
      </c>
      <c r="C2241" s="472" t="s">
        <v>8347</v>
      </c>
      <c r="D2241" s="255"/>
      <c r="E2241" s="255">
        <v>27465</v>
      </c>
      <c r="F2241" s="471" t="s">
        <v>8350</v>
      </c>
      <c r="G2241" s="476"/>
      <c r="H2241" s="478">
        <v>44806</v>
      </c>
      <c r="I2241" s="478"/>
      <c r="J2241" s="472"/>
    </row>
    <row r="2242" spans="1:10" ht="25.15" customHeight="1" x14ac:dyDescent="0.2">
      <c r="A2242" s="471" t="s">
        <v>11474</v>
      </c>
      <c r="B2242" s="471" t="s">
        <v>8346</v>
      </c>
      <c r="C2242" s="472" t="s">
        <v>8347</v>
      </c>
      <c r="D2242" s="255"/>
      <c r="E2242" s="255">
        <v>27240</v>
      </c>
      <c r="F2242" s="471" t="s">
        <v>11439</v>
      </c>
      <c r="G2242" s="476"/>
      <c r="H2242" s="478">
        <v>44643</v>
      </c>
      <c r="I2242" s="478"/>
      <c r="J2242" s="472"/>
    </row>
    <row r="2243" spans="1:10" ht="25.15" customHeight="1" x14ac:dyDescent="0.2">
      <c r="A2243" s="471" t="s">
        <v>11475</v>
      </c>
      <c r="B2243" s="471" t="s">
        <v>8346</v>
      </c>
      <c r="C2243" s="472" t="s">
        <v>8347</v>
      </c>
      <c r="D2243" s="255"/>
      <c r="E2243" s="255">
        <v>27000</v>
      </c>
      <c r="F2243" s="471" t="s">
        <v>8350</v>
      </c>
      <c r="G2243" s="476"/>
      <c r="H2243" s="478">
        <v>44606</v>
      </c>
      <c r="I2243" s="478"/>
      <c r="J2243" s="472"/>
    </row>
    <row r="2244" spans="1:10" ht="25.15" customHeight="1" x14ac:dyDescent="0.2">
      <c r="A2244" s="471" t="s">
        <v>11476</v>
      </c>
      <c r="B2244" s="471" t="s">
        <v>8346</v>
      </c>
      <c r="C2244" s="472" t="s">
        <v>8347</v>
      </c>
      <c r="D2244" s="255"/>
      <c r="E2244" s="255">
        <v>26970</v>
      </c>
      <c r="F2244" s="471" t="s">
        <v>11456</v>
      </c>
      <c r="G2244" s="476"/>
      <c r="H2244" s="478">
        <v>44643</v>
      </c>
      <c r="I2244" s="478"/>
      <c r="J2244" s="472"/>
    </row>
    <row r="2245" spans="1:10" ht="25.15" customHeight="1" x14ac:dyDescent="0.2">
      <c r="A2245" s="471" t="s">
        <v>11477</v>
      </c>
      <c r="B2245" s="471" t="s">
        <v>8346</v>
      </c>
      <c r="C2245" s="472" t="s">
        <v>8347</v>
      </c>
      <c r="D2245" s="255"/>
      <c r="E2245" s="255">
        <v>26000</v>
      </c>
      <c r="F2245" s="471" t="s">
        <v>11456</v>
      </c>
      <c r="G2245" s="476"/>
      <c r="H2245" s="478">
        <v>44614</v>
      </c>
      <c r="I2245" s="478"/>
      <c r="J2245" s="472"/>
    </row>
    <row r="2246" spans="1:10" ht="25.15" customHeight="1" x14ac:dyDescent="0.2">
      <c r="A2246" s="471" t="s">
        <v>11478</v>
      </c>
      <c r="B2246" s="471" t="s">
        <v>8346</v>
      </c>
      <c r="C2246" s="472" t="s">
        <v>8347</v>
      </c>
      <c r="D2246" s="255"/>
      <c r="E2246" s="255">
        <v>26000</v>
      </c>
      <c r="F2246" s="471" t="s">
        <v>11479</v>
      </c>
      <c r="G2246" s="476"/>
      <c r="H2246" s="478">
        <v>44782</v>
      </c>
      <c r="I2246" s="478"/>
      <c r="J2246" s="472"/>
    </row>
    <row r="2247" spans="1:10" ht="25.15" customHeight="1" x14ac:dyDescent="0.2">
      <c r="A2247" s="471" t="s">
        <v>11480</v>
      </c>
      <c r="B2247" s="471" t="s">
        <v>8346</v>
      </c>
      <c r="C2247" s="472" t="s">
        <v>8347</v>
      </c>
      <c r="D2247" s="255"/>
      <c r="E2247" s="255">
        <v>25937.599999999999</v>
      </c>
      <c r="F2247" s="471" t="s">
        <v>11481</v>
      </c>
      <c r="G2247" s="476"/>
      <c r="H2247" s="478">
        <v>44594</v>
      </c>
      <c r="I2247" s="478"/>
      <c r="J2247" s="472"/>
    </row>
    <row r="2248" spans="1:10" ht="25.15" customHeight="1" x14ac:dyDescent="0.2">
      <c r="A2248" s="471" t="s">
        <v>11482</v>
      </c>
      <c r="B2248" s="471" t="s">
        <v>8346</v>
      </c>
      <c r="C2248" s="472" t="s">
        <v>8347</v>
      </c>
      <c r="D2248" s="255"/>
      <c r="E2248" s="255">
        <v>25926</v>
      </c>
      <c r="F2248" s="471" t="s">
        <v>11441</v>
      </c>
      <c r="G2248" s="476"/>
      <c r="H2248" s="478">
        <v>44663</v>
      </c>
      <c r="I2248" s="478"/>
      <c r="J2248" s="472"/>
    </row>
    <row r="2249" spans="1:10" ht="25.15" customHeight="1" x14ac:dyDescent="0.2">
      <c r="A2249" s="471" t="s">
        <v>11483</v>
      </c>
      <c r="B2249" s="471" t="s">
        <v>8346</v>
      </c>
      <c r="C2249" s="472" t="s">
        <v>8347</v>
      </c>
      <c r="D2249" s="255"/>
      <c r="E2249" s="255">
        <v>25200</v>
      </c>
      <c r="F2249" s="471" t="s">
        <v>8350</v>
      </c>
      <c r="G2249" s="476"/>
      <c r="H2249" s="478">
        <v>44811</v>
      </c>
      <c r="I2249" s="478"/>
      <c r="J2249" s="472"/>
    </row>
    <row r="2250" spans="1:10" ht="25.15" customHeight="1" x14ac:dyDescent="0.2">
      <c r="A2250" s="471" t="s">
        <v>11484</v>
      </c>
      <c r="B2250" s="471" t="s">
        <v>8346</v>
      </c>
      <c r="C2250" s="472" t="s">
        <v>8347</v>
      </c>
      <c r="D2250" s="255"/>
      <c r="E2250" s="255">
        <v>24960</v>
      </c>
      <c r="F2250" s="471" t="s">
        <v>8352</v>
      </c>
      <c r="G2250" s="476"/>
      <c r="H2250" s="478">
        <v>44635</v>
      </c>
      <c r="I2250" s="478"/>
      <c r="J2250" s="472"/>
    </row>
    <row r="2251" spans="1:10" ht="25.15" customHeight="1" x14ac:dyDescent="0.2">
      <c r="A2251" s="471" t="s">
        <v>11485</v>
      </c>
      <c r="B2251" s="471" t="s">
        <v>8346</v>
      </c>
      <c r="C2251" s="472" t="s">
        <v>8347</v>
      </c>
      <c r="D2251" s="255"/>
      <c r="E2251" s="255">
        <v>24428</v>
      </c>
      <c r="F2251" s="471" t="s">
        <v>11456</v>
      </c>
      <c r="G2251" s="476"/>
      <c r="H2251" s="478">
        <v>44609</v>
      </c>
      <c r="I2251" s="478"/>
      <c r="J2251" s="472"/>
    </row>
    <row r="2252" spans="1:10" ht="25.15" customHeight="1" x14ac:dyDescent="0.2">
      <c r="A2252" s="471" t="s">
        <v>11486</v>
      </c>
      <c r="B2252" s="471" t="s">
        <v>8346</v>
      </c>
      <c r="C2252" s="472" t="s">
        <v>8347</v>
      </c>
      <c r="D2252" s="255"/>
      <c r="E2252" s="255">
        <v>23280.6</v>
      </c>
      <c r="F2252" s="471" t="s">
        <v>8361</v>
      </c>
      <c r="G2252" s="476"/>
      <c r="H2252" s="478">
        <v>44582</v>
      </c>
      <c r="I2252" s="478"/>
      <c r="J2252" s="472"/>
    </row>
    <row r="2253" spans="1:10" ht="25.15" customHeight="1" x14ac:dyDescent="0.2">
      <c r="A2253" s="471" t="s">
        <v>11487</v>
      </c>
      <c r="B2253" s="471" t="s">
        <v>8346</v>
      </c>
      <c r="C2253" s="472" t="s">
        <v>8347</v>
      </c>
      <c r="D2253" s="255"/>
      <c r="E2253" s="255">
        <v>22785</v>
      </c>
      <c r="F2253" s="471" t="s">
        <v>11439</v>
      </c>
      <c r="G2253" s="476"/>
      <c r="H2253" s="478">
        <v>44705</v>
      </c>
      <c r="I2253" s="478"/>
      <c r="J2253" s="472"/>
    </row>
    <row r="2254" spans="1:10" ht="25.15" customHeight="1" x14ac:dyDescent="0.2">
      <c r="A2254" s="471" t="s">
        <v>11488</v>
      </c>
      <c r="B2254" s="471" t="s">
        <v>8346</v>
      </c>
      <c r="C2254" s="472" t="s">
        <v>8347</v>
      </c>
      <c r="D2254" s="255"/>
      <c r="E2254" s="255">
        <v>22680</v>
      </c>
      <c r="F2254" s="471" t="s">
        <v>8361</v>
      </c>
      <c r="G2254" s="476"/>
      <c r="H2254" s="478">
        <v>44782</v>
      </c>
      <c r="I2254" s="478"/>
      <c r="J2254" s="472"/>
    </row>
    <row r="2255" spans="1:10" ht="25.15" customHeight="1" x14ac:dyDescent="0.2">
      <c r="A2255" s="471" t="s">
        <v>11489</v>
      </c>
      <c r="B2255" s="471" t="s">
        <v>8346</v>
      </c>
      <c r="C2255" s="472" t="s">
        <v>8347</v>
      </c>
      <c r="D2255" s="255"/>
      <c r="E2255" s="255">
        <v>22500</v>
      </c>
      <c r="F2255" s="471" t="s">
        <v>11456</v>
      </c>
      <c r="G2255" s="476"/>
      <c r="H2255" s="478">
        <v>44615</v>
      </c>
      <c r="I2255" s="478"/>
      <c r="J2255" s="472"/>
    </row>
    <row r="2256" spans="1:10" ht="25.15" customHeight="1" x14ac:dyDescent="0.2">
      <c r="A2256" s="471" t="s">
        <v>11490</v>
      </c>
      <c r="B2256" s="471" t="s">
        <v>8346</v>
      </c>
      <c r="C2256" s="472" t="s">
        <v>8347</v>
      </c>
      <c r="D2256" s="255"/>
      <c r="E2256" s="255">
        <v>22500</v>
      </c>
      <c r="F2256" s="471" t="s">
        <v>11491</v>
      </c>
      <c r="G2256" s="476"/>
      <c r="H2256" s="478">
        <v>44617</v>
      </c>
      <c r="I2256" s="478"/>
      <c r="J2256" s="472"/>
    </row>
    <row r="2257" spans="1:10" ht="25.15" customHeight="1" x14ac:dyDescent="0.2">
      <c r="A2257" s="471" t="s">
        <v>11492</v>
      </c>
      <c r="B2257" s="471" t="s">
        <v>8346</v>
      </c>
      <c r="C2257" s="472" t="s">
        <v>8347</v>
      </c>
      <c r="D2257" s="255"/>
      <c r="E2257" s="255">
        <v>22400</v>
      </c>
      <c r="F2257" s="471" t="s">
        <v>8379</v>
      </c>
      <c r="G2257" s="476"/>
      <c r="H2257" s="478">
        <v>44627</v>
      </c>
      <c r="I2257" s="478"/>
      <c r="J2257" s="472"/>
    </row>
    <row r="2258" spans="1:10" ht="25.15" customHeight="1" x14ac:dyDescent="0.2">
      <c r="A2258" s="471" t="s">
        <v>11493</v>
      </c>
      <c r="B2258" s="471" t="s">
        <v>8346</v>
      </c>
      <c r="C2258" s="472" t="s">
        <v>8347</v>
      </c>
      <c r="D2258" s="255"/>
      <c r="E2258" s="255">
        <v>21840</v>
      </c>
      <c r="F2258" s="471" t="s">
        <v>11441</v>
      </c>
      <c r="G2258" s="476"/>
      <c r="H2258" s="478">
        <v>44617</v>
      </c>
      <c r="I2258" s="478"/>
      <c r="J2258" s="472"/>
    </row>
    <row r="2259" spans="1:10" ht="25.15" customHeight="1" x14ac:dyDescent="0.2">
      <c r="A2259" s="471" t="s">
        <v>11494</v>
      </c>
      <c r="B2259" s="471" t="s">
        <v>8346</v>
      </c>
      <c r="C2259" s="472" t="s">
        <v>8347</v>
      </c>
      <c r="D2259" s="255"/>
      <c r="E2259" s="255">
        <v>21800</v>
      </c>
      <c r="F2259" s="471" t="s">
        <v>11495</v>
      </c>
      <c r="G2259" s="476"/>
      <c r="H2259" s="478">
        <v>44783</v>
      </c>
      <c r="I2259" s="478"/>
      <c r="J2259" s="472"/>
    </row>
    <row r="2260" spans="1:10" ht="25.15" customHeight="1" x14ac:dyDescent="0.2">
      <c r="A2260" s="471" t="s">
        <v>11461</v>
      </c>
      <c r="B2260" s="471" t="s">
        <v>8346</v>
      </c>
      <c r="C2260" s="472" t="s">
        <v>8347</v>
      </c>
      <c r="D2260" s="255"/>
      <c r="E2260" s="255">
        <v>21588</v>
      </c>
      <c r="F2260" s="471" t="s">
        <v>11439</v>
      </c>
      <c r="G2260" s="476"/>
      <c r="H2260" s="478">
        <v>44643</v>
      </c>
      <c r="I2260" s="478"/>
      <c r="J2260" s="472"/>
    </row>
    <row r="2261" spans="1:10" ht="25.15" customHeight="1" x14ac:dyDescent="0.2">
      <c r="A2261" s="471" t="s">
        <v>11496</v>
      </c>
      <c r="B2261" s="471" t="s">
        <v>8346</v>
      </c>
      <c r="C2261" s="472" t="s">
        <v>8347</v>
      </c>
      <c r="D2261" s="255"/>
      <c r="E2261" s="255">
        <v>21099</v>
      </c>
      <c r="F2261" s="471" t="s">
        <v>11456</v>
      </c>
      <c r="G2261" s="476"/>
      <c r="H2261" s="478">
        <v>44643</v>
      </c>
      <c r="I2261" s="478"/>
      <c r="J2261" s="472"/>
    </row>
    <row r="2262" spans="1:10" ht="25.15" customHeight="1" x14ac:dyDescent="0.2">
      <c r="A2262" s="471" t="s">
        <v>11497</v>
      </c>
      <c r="B2262" s="471" t="s">
        <v>8346</v>
      </c>
      <c r="C2262" s="472" t="s">
        <v>8347</v>
      </c>
      <c r="D2262" s="255"/>
      <c r="E2262" s="255">
        <v>20967</v>
      </c>
      <c r="F2262" s="471" t="s">
        <v>11437</v>
      </c>
      <c r="G2262" s="476"/>
      <c r="H2262" s="478">
        <v>44805</v>
      </c>
      <c r="I2262" s="478"/>
      <c r="J2262" s="472"/>
    </row>
    <row r="2263" spans="1:10" ht="25.15" customHeight="1" x14ac:dyDescent="0.2">
      <c r="A2263" s="471" t="s">
        <v>11498</v>
      </c>
      <c r="B2263" s="471" t="s">
        <v>8346</v>
      </c>
      <c r="C2263" s="472" t="s">
        <v>8347</v>
      </c>
      <c r="D2263" s="255"/>
      <c r="E2263" s="255">
        <v>20850</v>
      </c>
      <c r="F2263" s="471" t="s">
        <v>11441</v>
      </c>
      <c r="G2263" s="476"/>
      <c r="H2263" s="478">
        <v>44614</v>
      </c>
      <c r="I2263" s="478"/>
      <c r="J2263" s="472"/>
    </row>
    <row r="2264" spans="1:10" ht="25.15" customHeight="1" x14ac:dyDescent="0.2">
      <c r="A2264" s="471" t="s">
        <v>11499</v>
      </c>
      <c r="B2264" s="471" t="s">
        <v>8346</v>
      </c>
      <c r="C2264" s="472" t="s">
        <v>8347</v>
      </c>
      <c r="D2264" s="255"/>
      <c r="E2264" s="255">
        <v>20615</v>
      </c>
      <c r="F2264" s="471" t="s">
        <v>11439</v>
      </c>
      <c r="G2264" s="476"/>
      <c r="H2264" s="478">
        <v>44643</v>
      </c>
      <c r="I2264" s="478"/>
      <c r="J2264" s="472"/>
    </row>
    <row r="2265" spans="1:10" ht="25.15" customHeight="1" x14ac:dyDescent="0.2">
      <c r="A2265" s="471" t="s">
        <v>11500</v>
      </c>
      <c r="B2265" s="471" t="s">
        <v>8346</v>
      </c>
      <c r="C2265" s="472" t="s">
        <v>8347</v>
      </c>
      <c r="D2265" s="255"/>
      <c r="E2265" s="255">
        <v>20200</v>
      </c>
      <c r="F2265" s="471" t="s">
        <v>8348</v>
      </c>
      <c r="G2265" s="476"/>
      <c r="H2265" s="478">
        <v>44589</v>
      </c>
      <c r="I2265" s="478"/>
      <c r="J2265" s="472"/>
    </row>
    <row r="2266" spans="1:10" ht="25.15" customHeight="1" x14ac:dyDescent="0.2">
      <c r="A2266" s="471" t="s">
        <v>11501</v>
      </c>
      <c r="B2266" s="471" t="s">
        <v>8346</v>
      </c>
      <c r="C2266" s="472" t="s">
        <v>8347</v>
      </c>
      <c r="D2266" s="255"/>
      <c r="E2266" s="255">
        <v>19990</v>
      </c>
      <c r="F2266" s="471" t="s">
        <v>11502</v>
      </c>
      <c r="G2266" s="476"/>
      <c r="H2266" s="478">
        <v>44719</v>
      </c>
      <c r="I2266" s="478"/>
      <c r="J2266" s="472"/>
    </row>
    <row r="2267" spans="1:10" ht="25.15" customHeight="1" x14ac:dyDescent="0.2">
      <c r="A2267" s="471" t="s">
        <v>11503</v>
      </c>
      <c r="B2267" s="471" t="s">
        <v>8346</v>
      </c>
      <c r="C2267" s="472" t="s">
        <v>8347</v>
      </c>
      <c r="D2267" s="255"/>
      <c r="E2267" s="255">
        <v>19866</v>
      </c>
      <c r="F2267" s="471" t="s">
        <v>11504</v>
      </c>
      <c r="G2267" s="476"/>
      <c r="H2267" s="478">
        <v>44811</v>
      </c>
      <c r="I2267" s="478"/>
      <c r="J2267" s="472"/>
    </row>
    <row r="2268" spans="1:10" ht="25.15" customHeight="1" x14ac:dyDescent="0.2">
      <c r="A2268" s="471" t="s">
        <v>11505</v>
      </c>
      <c r="B2268" s="471" t="s">
        <v>8346</v>
      </c>
      <c r="C2268" s="472" t="s">
        <v>8347</v>
      </c>
      <c r="D2268" s="255"/>
      <c r="E2268" s="255">
        <v>19120</v>
      </c>
      <c r="F2268" s="471" t="s">
        <v>11439</v>
      </c>
      <c r="G2268" s="476"/>
      <c r="H2268" s="478">
        <v>44714</v>
      </c>
      <c r="I2268" s="478"/>
      <c r="J2268" s="472"/>
    </row>
    <row r="2269" spans="1:10" ht="25.15" customHeight="1" x14ac:dyDescent="0.2">
      <c r="A2269" s="471" t="s">
        <v>11506</v>
      </c>
      <c r="B2269" s="471" t="s">
        <v>8346</v>
      </c>
      <c r="C2269" s="472" t="s">
        <v>8347</v>
      </c>
      <c r="D2269" s="255"/>
      <c r="E2269" s="255">
        <v>18989.650000000001</v>
      </c>
      <c r="F2269" s="471" t="s">
        <v>11507</v>
      </c>
      <c r="G2269" s="476"/>
      <c r="H2269" s="478">
        <v>44792</v>
      </c>
      <c r="I2269" s="478"/>
      <c r="J2269" s="472"/>
    </row>
    <row r="2270" spans="1:10" ht="25.15" customHeight="1" x14ac:dyDescent="0.2">
      <c r="A2270" s="471" t="s">
        <v>11508</v>
      </c>
      <c r="B2270" s="471" t="s">
        <v>8346</v>
      </c>
      <c r="C2270" s="472" t="s">
        <v>8347</v>
      </c>
      <c r="D2270" s="255"/>
      <c r="E2270" s="255">
        <v>18328.38</v>
      </c>
      <c r="F2270" s="471" t="s">
        <v>11509</v>
      </c>
      <c r="G2270" s="476"/>
      <c r="H2270" s="478">
        <v>44589</v>
      </c>
      <c r="I2270" s="478"/>
      <c r="J2270" s="472"/>
    </row>
    <row r="2271" spans="1:10" ht="25.15" customHeight="1" x14ac:dyDescent="0.2">
      <c r="A2271" s="471" t="s">
        <v>11510</v>
      </c>
      <c r="B2271" s="471" t="s">
        <v>8346</v>
      </c>
      <c r="C2271" s="472" t="s">
        <v>8347</v>
      </c>
      <c r="D2271" s="255"/>
      <c r="E2271" s="255">
        <v>18304</v>
      </c>
      <c r="F2271" s="471" t="s">
        <v>11456</v>
      </c>
      <c r="G2271" s="476"/>
      <c r="H2271" s="478">
        <v>44636</v>
      </c>
      <c r="I2271" s="478"/>
      <c r="J2271" s="472"/>
    </row>
    <row r="2272" spans="1:10" ht="25.15" customHeight="1" x14ac:dyDescent="0.2">
      <c r="A2272" s="471" t="s">
        <v>11511</v>
      </c>
      <c r="B2272" s="471" t="s">
        <v>8346</v>
      </c>
      <c r="C2272" s="472" t="s">
        <v>8347</v>
      </c>
      <c r="D2272" s="255"/>
      <c r="E2272" s="255">
        <v>18088</v>
      </c>
      <c r="F2272" s="471" t="s">
        <v>11456</v>
      </c>
      <c r="G2272" s="476"/>
      <c r="H2272" s="478">
        <v>44643</v>
      </c>
      <c r="I2272" s="478"/>
      <c r="J2272" s="472"/>
    </row>
    <row r="2273" spans="1:10" ht="25.15" customHeight="1" x14ac:dyDescent="0.2">
      <c r="A2273" s="471" t="s">
        <v>11512</v>
      </c>
      <c r="B2273" s="471" t="s">
        <v>8346</v>
      </c>
      <c r="C2273" s="472" t="s">
        <v>8347</v>
      </c>
      <c r="D2273" s="255"/>
      <c r="E2273" s="255">
        <v>18088</v>
      </c>
      <c r="F2273" s="471" t="s">
        <v>11456</v>
      </c>
      <c r="G2273" s="476"/>
      <c r="H2273" s="478">
        <v>44643</v>
      </c>
      <c r="I2273" s="478"/>
      <c r="J2273" s="472"/>
    </row>
    <row r="2274" spans="1:10" ht="25.15" customHeight="1" x14ac:dyDescent="0.2">
      <c r="A2274" s="471" t="s">
        <v>11513</v>
      </c>
      <c r="B2274" s="471" t="s">
        <v>6377</v>
      </c>
      <c r="C2274" s="472" t="s">
        <v>8212</v>
      </c>
      <c r="D2274" s="255">
        <v>4</v>
      </c>
      <c r="E2274" s="255">
        <v>176000</v>
      </c>
      <c r="F2274" s="471" t="s">
        <v>11514</v>
      </c>
      <c r="G2274" s="476"/>
      <c r="H2274" s="478">
        <v>44761</v>
      </c>
      <c r="I2274" s="478"/>
      <c r="J2274" s="472"/>
    </row>
    <row r="2275" spans="1:10" ht="25.15" customHeight="1" x14ac:dyDescent="0.2">
      <c r="A2275" s="471" t="s">
        <v>11515</v>
      </c>
      <c r="B2275" s="471" t="s">
        <v>8346</v>
      </c>
      <c r="C2275" s="472" t="s">
        <v>8347</v>
      </c>
      <c r="D2275" s="255"/>
      <c r="E2275" s="255">
        <v>38350</v>
      </c>
      <c r="F2275" s="471" t="s">
        <v>11516</v>
      </c>
      <c r="G2275" s="476"/>
      <c r="H2275" s="478">
        <v>44810</v>
      </c>
      <c r="I2275" s="478"/>
      <c r="J2275" s="472"/>
    </row>
    <row r="2276" spans="1:10" ht="25.15" customHeight="1" x14ac:dyDescent="0.2">
      <c r="A2276" s="471" t="s">
        <v>11517</v>
      </c>
      <c r="B2276" s="471" t="s">
        <v>8346</v>
      </c>
      <c r="C2276" s="472" t="s">
        <v>8347</v>
      </c>
      <c r="D2276" s="255"/>
      <c r="E2276" s="255">
        <v>36700</v>
      </c>
      <c r="F2276" s="471" t="s">
        <v>11518</v>
      </c>
      <c r="G2276" s="476"/>
      <c r="H2276" s="478">
        <v>44606</v>
      </c>
      <c r="I2276" s="478"/>
      <c r="J2276" s="472"/>
    </row>
    <row r="2277" spans="1:10" ht="25.15" customHeight="1" x14ac:dyDescent="0.2">
      <c r="A2277" s="471" t="s">
        <v>11519</v>
      </c>
      <c r="B2277" s="471" t="s">
        <v>8346</v>
      </c>
      <c r="C2277" s="472" t="s">
        <v>8347</v>
      </c>
      <c r="D2277" s="255"/>
      <c r="E2277" s="255">
        <v>33500</v>
      </c>
      <c r="F2277" s="471" t="s">
        <v>11520</v>
      </c>
      <c r="G2277" s="476"/>
      <c r="H2277" s="478">
        <v>44798</v>
      </c>
      <c r="I2277" s="478"/>
      <c r="J2277" s="472"/>
    </row>
    <row r="2278" spans="1:10" ht="25.15" customHeight="1" x14ac:dyDescent="0.2">
      <c r="A2278" s="471" t="s">
        <v>11521</v>
      </c>
      <c r="B2278" s="471" t="s">
        <v>8346</v>
      </c>
      <c r="C2278" s="472" t="s">
        <v>8347</v>
      </c>
      <c r="D2278" s="255"/>
      <c r="E2278" s="255">
        <v>32000</v>
      </c>
      <c r="F2278" s="471" t="s">
        <v>8409</v>
      </c>
      <c r="G2278" s="476"/>
      <c r="H2278" s="478">
        <v>44733</v>
      </c>
      <c r="I2278" s="478"/>
      <c r="J2278" s="472"/>
    </row>
    <row r="2279" spans="1:10" ht="25.15" customHeight="1" x14ac:dyDescent="0.2">
      <c r="A2279" s="471" t="s">
        <v>11522</v>
      </c>
      <c r="B2279" s="471" t="s">
        <v>8346</v>
      </c>
      <c r="C2279" s="472" t="s">
        <v>8347</v>
      </c>
      <c r="D2279" s="255"/>
      <c r="E2279" s="255">
        <v>32000</v>
      </c>
      <c r="F2279" s="471" t="s">
        <v>11509</v>
      </c>
      <c r="G2279" s="476"/>
      <c r="H2279" s="478">
        <v>44804</v>
      </c>
      <c r="I2279" s="478"/>
      <c r="J2279" s="472"/>
    </row>
    <row r="2280" spans="1:10" ht="25.15" customHeight="1" x14ac:dyDescent="0.2">
      <c r="A2280" s="471" t="s">
        <v>11523</v>
      </c>
      <c r="B2280" s="471" t="s">
        <v>8346</v>
      </c>
      <c r="C2280" s="472" t="s">
        <v>8347</v>
      </c>
      <c r="D2280" s="255"/>
      <c r="E2280" s="255">
        <v>30000</v>
      </c>
      <c r="F2280" s="471" t="s">
        <v>11524</v>
      </c>
      <c r="G2280" s="476"/>
      <c r="H2280" s="478">
        <v>44631</v>
      </c>
      <c r="I2280" s="478"/>
      <c r="J2280" s="472"/>
    </row>
    <row r="2281" spans="1:10" ht="25.15" customHeight="1" x14ac:dyDescent="0.2">
      <c r="A2281" s="471" t="s">
        <v>11525</v>
      </c>
      <c r="B2281" s="471" t="s">
        <v>8346</v>
      </c>
      <c r="C2281" s="472" t="s">
        <v>8347</v>
      </c>
      <c r="D2281" s="255"/>
      <c r="E2281" s="255">
        <v>30000</v>
      </c>
      <c r="F2281" s="471" t="s">
        <v>11526</v>
      </c>
      <c r="G2281" s="476"/>
      <c r="H2281" s="478">
        <v>44652</v>
      </c>
      <c r="I2281" s="478"/>
      <c r="J2281" s="472"/>
    </row>
    <row r="2282" spans="1:10" ht="25.15" customHeight="1" x14ac:dyDescent="0.2">
      <c r="A2282" s="471" t="s">
        <v>11527</v>
      </c>
      <c r="B2282" s="471" t="s">
        <v>8346</v>
      </c>
      <c r="C2282" s="472" t="s">
        <v>8347</v>
      </c>
      <c r="D2282" s="255"/>
      <c r="E2282" s="255">
        <v>29900</v>
      </c>
      <c r="F2282" s="471" t="s">
        <v>8354</v>
      </c>
      <c r="G2282" s="476"/>
      <c r="H2282" s="478">
        <v>44645</v>
      </c>
      <c r="I2282" s="478"/>
      <c r="J2282" s="472"/>
    </row>
    <row r="2283" spans="1:10" ht="25.15" customHeight="1" x14ac:dyDescent="0.2">
      <c r="A2283" s="471" t="s">
        <v>11528</v>
      </c>
      <c r="B2283" s="471" t="s">
        <v>8346</v>
      </c>
      <c r="C2283" s="472" t="s">
        <v>8347</v>
      </c>
      <c r="D2283" s="255"/>
      <c r="E2283" s="255">
        <v>28000</v>
      </c>
      <c r="F2283" s="471" t="s">
        <v>11529</v>
      </c>
      <c r="G2283" s="476"/>
      <c r="H2283" s="478">
        <v>44729</v>
      </c>
      <c r="I2283" s="478"/>
      <c r="J2283" s="472"/>
    </row>
    <row r="2284" spans="1:10" ht="25.15" customHeight="1" x14ac:dyDescent="0.2">
      <c r="A2284" s="471" t="s">
        <v>11530</v>
      </c>
      <c r="B2284" s="471" t="s">
        <v>8346</v>
      </c>
      <c r="C2284" s="472" t="s">
        <v>8347</v>
      </c>
      <c r="D2284" s="255"/>
      <c r="E2284" s="255">
        <v>27050</v>
      </c>
      <c r="F2284" s="471" t="s">
        <v>11531</v>
      </c>
      <c r="G2284" s="476"/>
      <c r="H2284" s="478">
        <v>44767</v>
      </c>
      <c r="I2284" s="478"/>
      <c r="J2284" s="472"/>
    </row>
    <row r="2285" spans="1:10" ht="25.15" customHeight="1" x14ac:dyDescent="0.2">
      <c r="A2285" s="471" t="s">
        <v>11532</v>
      </c>
      <c r="B2285" s="471" t="s">
        <v>8346</v>
      </c>
      <c r="C2285" s="472" t="s">
        <v>8347</v>
      </c>
      <c r="D2285" s="255"/>
      <c r="E2285" s="255">
        <v>24400</v>
      </c>
      <c r="F2285" s="471" t="s">
        <v>8404</v>
      </c>
      <c r="G2285" s="476"/>
      <c r="H2285" s="478">
        <v>44700</v>
      </c>
      <c r="I2285" s="478"/>
      <c r="J2285" s="472"/>
    </row>
    <row r="2286" spans="1:10" ht="25.15" customHeight="1" x14ac:dyDescent="0.2">
      <c r="A2286" s="471" t="s">
        <v>11533</v>
      </c>
      <c r="B2286" s="471" t="s">
        <v>8346</v>
      </c>
      <c r="C2286" s="472" t="s">
        <v>8347</v>
      </c>
      <c r="D2286" s="255"/>
      <c r="E2286" s="255">
        <v>23000</v>
      </c>
      <c r="F2286" s="471" t="s">
        <v>11534</v>
      </c>
      <c r="G2286" s="476"/>
      <c r="H2286" s="478">
        <v>44659</v>
      </c>
      <c r="I2286" s="478"/>
      <c r="J2286" s="472"/>
    </row>
    <row r="2287" spans="1:10" ht="25.15" customHeight="1" x14ac:dyDescent="0.2">
      <c r="A2287" s="471" t="s">
        <v>11535</v>
      </c>
      <c r="B2287" s="471" t="s">
        <v>8346</v>
      </c>
      <c r="C2287" s="472" t="s">
        <v>8347</v>
      </c>
      <c r="D2287" s="255"/>
      <c r="E2287" s="255">
        <v>22950</v>
      </c>
      <c r="F2287" s="471" t="s">
        <v>11536</v>
      </c>
      <c r="G2287" s="476"/>
      <c r="H2287" s="478">
        <v>44718</v>
      </c>
      <c r="I2287" s="478"/>
      <c r="J2287" s="472"/>
    </row>
    <row r="2288" spans="1:10" ht="25.15" customHeight="1" x14ac:dyDescent="0.2">
      <c r="A2288" s="471" t="s">
        <v>11537</v>
      </c>
      <c r="B2288" s="471" t="s">
        <v>8346</v>
      </c>
      <c r="C2288" s="472" t="s">
        <v>8347</v>
      </c>
      <c r="D2288" s="255"/>
      <c r="E2288" s="255">
        <v>22177</v>
      </c>
      <c r="F2288" s="471" t="s">
        <v>11538</v>
      </c>
      <c r="G2288" s="476"/>
      <c r="H2288" s="478">
        <v>44739</v>
      </c>
      <c r="I2288" s="478"/>
      <c r="J2288" s="472"/>
    </row>
    <row r="2289" spans="1:10" ht="25.15" customHeight="1" x14ac:dyDescent="0.2">
      <c r="A2289" s="471" t="s">
        <v>11539</v>
      </c>
      <c r="B2289" s="471" t="s">
        <v>8346</v>
      </c>
      <c r="C2289" s="472" t="s">
        <v>8347</v>
      </c>
      <c r="D2289" s="255"/>
      <c r="E2289" s="255">
        <v>20000</v>
      </c>
      <c r="F2289" s="471" t="s">
        <v>11540</v>
      </c>
      <c r="G2289" s="476"/>
      <c r="H2289" s="478">
        <v>44631</v>
      </c>
      <c r="I2289" s="478"/>
      <c r="J2289" s="472"/>
    </row>
    <row r="2290" spans="1:10" ht="25.15" customHeight="1" x14ac:dyDescent="0.2">
      <c r="A2290" s="471" t="s">
        <v>11541</v>
      </c>
      <c r="B2290" s="471" t="s">
        <v>8346</v>
      </c>
      <c r="C2290" s="472" t="s">
        <v>8347</v>
      </c>
      <c r="D2290" s="255"/>
      <c r="E2290" s="255">
        <v>20000</v>
      </c>
      <c r="F2290" s="471" t="s">
        <v>11542</v>
      </c>
      <c r="G2290" s="476"/>
      <c r="H2290" s="478">
        <v>44643</v>
      </c>
      <c r="I2290" s="478"/>
      <c r="J2290" s="472"/>
    </row>
    <row r="2291" spans="1:10" ht="25.15" customHeight="1" x14ac:dyDescent="0.2">
      <c r="A2291" s="471" t="s">
        <v>11543</v>
      </c>
      <c r="B2291" s="471" t="s">
        <v>7453</v>
      </c>
      <c r="C2291" s="472" t="s">
        <v>8444</v>
      </c>
      <c r="D2291" s="255" t="s">
        <v>11544</v>
      </c>
      <c r="E2291" s="276">
        <v>34094</v>
      </c>
      <c r="F2291" s="471" t="s">
        <v>8449</v>
      </c>
      <c r="G2291" s="476" t="s">
        <v>8442</v>
      </c>
      <c r="H2291" s="477">
        <v>44642</v>
      </c>
      <c r="I2291" s="477">
        <v>44656</v>
      </c>
      <c r="J2291" s="471"/>
    </row>
    <row r="2292" spans="1:10" ht="25.15" customHeight="1" x14ac:dyDescent="0.2">
      <c r="A2292" s="471" t="s">
        <v>11545</v>
      </c>
      <c r="B2292" s="471" t="s">
        <v>8332</v>
      </c>
      <c r="C2292" s="472" t="s">
        <v>8439</v>
      </c>
      <c r="D2292" s="255" t="s">
        <v>11546</v>
      </c>
      <c r="E2292" s="276">
        <v>32205.15</v>
      </c>
      <c r="F2292" s="471" t="s">
        <v>11547</v>
      </c>
      <c r="G2292" s="476" t="s">
        <v>8442</v>
      </c>
      <c r="H2292" s="477">
        <v>44662</v>
      </c>
      <c r="I2292" s="477">
        <v>44685</v>
      </c>
      <c r="J2292" s="471"/>
    </row>
    <row r="2293" spans="1:10" ht="25.15" customHeight="1" x14ac:dyDescent="0.2">
      <c r="A2293" s="471" t="s">
        <v>11548</v>
      </c>
      <c r="B2293" s="471" t="s">
        <v>7453</v>
      </c>
      <c r="C2293" s="472" t="s">
        <v>8444</v>
      </c>
      <c r="D2293" s="255" t="s">
        <v>11549</v>
      </c>
      <c r="E2293" s="276">
        <v>22313.55</v>
      </c>
      <c r="F2293" s="471" t="s">
        <v>11550</v>
      </c>
      <c r="G2293" s="476" t="s">
        <v>8442</v>
      </c>
      <c r="H2293" s="477">
        <v>44732</v>
      </c>
      <c r="I2293" s="477">
        <v>44789</v>
      </c>
      <c r="J2293" s="471"/>
    </row>
    <row r="2294" spans="1:10" ht="25.15" customHeight="1" x14ac:dyDescent="0.2">
      <c r="A2294" s="471" t="s">
        <v>11551</v>
      </c>
      <c r="B2294" s="471" t="s">
        <v>7453</v>
      </c>
      <c r="C2294" s="472" t="s">
        <v>8444</v>
      </c>
      <c r="D2294" s="255" t="s">
        <v>11552</v>
      </c>
      <c r="E2294" s="276">
        <v>19325.099999999999</v>
      </c>
      <c r="F2294" s="471" t="s">
        <v>11553</v>
      </c>
      <c r="G2294" s="476" t="s">
        <v>8442</v>
      </c>
      <c r="H2294" s="477">
        <v>44732</v>
      </c>
      <c r="I2294" s="477">
        <v>44748</v>
      </c>
      <c r="J2294" s="471"/>
    </row>
    <row r="2295" spans="1:10" ht="25.15" customHeight="1" x14ac:dyDescent="0.2">
      <c r="A2295" s="471" t="s">
        <v>11554</v>
      </c>
      <c r="B2295" s="471" t="s">
        <v>7453</v>
      </c>
      <c r="C2295" s="472" t="s">
        <v>8444</v>
      </c>
      <c r="D2295" s="255" t="s">
        <v>11555</v>
      </c>
      <c r="E2295" s="276">
        <v>23600</v>
      </c>
      <c r="F2295" s="471" t="s">
        <v>11556</v>
      </c>
      <c r="G2295" s="476" t="s">
        <v>8442</v>
      </c>
      <c r="H2295" s="477">
        <v>44732</v>
      </c>
      <c r="I2295" s="477">
        <v>44749</v>
      </c>
      <c r="J2295" s="471"/>
    </row>
    <row r="2296" spans="1:10" ht="25.15" customHeight="1" x14ac:dyDescent="0.2">
      <c r="A2296" s="471" t="s">
        <v>11557</v>
      </c>
      <c r="B2296" s="471" t="s">
        <v>7453</v>
      </c>
      <c r="C2296" s="472" t="s">
        <v>8444</v>
      </c>
      <c r="D2296" s="255" t="s">
        <v>11558</v>
      </c>
      <c r="E2296" s="276">
        <v>22787.5</v>
      </c>
      <c r="F2296" s="471" t="s">
        <v>11559</v>
      </c>
      <c r="G2296" s="476" t="s">
        <v>8442</v>
      </c>
      <c r="H2296" s="477">
        <v>44734</v>
      </c>
      <c r="I2296" s="477">
        <v>44769</v>
      </c>
      <c r="J2296" s="471"/>
    </row>
    <row r="2297" spans="1:10" ht="25.15" customHeight="1" x14ac:dyDescent="0.2">
      <c r="A2297" s="471" t="s">
        <v>11560</v>
      </c>
      <c r="B2297" s="471" t="s">
        <v>8332</v>
      </c>
      <c r="C2297" s="472" t="s">
        <v>8439</v>
      </c>
      <c r="D2297" s="255" t="s">
        <v>11561</v>
      </c>
      <c r="E2297" s="276">
        <v>19586.82</v>
      </c>
      <c r="F2297" s="471" t="s">
        <v>11562</v>
      </c>
      <c r="G2297" s="476" t="s">
        <v>8442</v>
      </c>
      <c r="H2297" s="477">
        <v>44740</v>
      </c>
      <c r="I2297" s="477">
        <v>44759</v>
      </c>
      <c r="J2297" s="471"/>
    </row>
    <row r="2298" spans="1:10" ht="25.15" customHeight="1" x14ac:dyDescent="0.2">
      <c r="A2298" s="471" t="s">
        <v>11563</v>
      </c>
      <c r="B2298" s="471" t="s">
        <v>8332</v>
      </c>
      <c r="C2298" s="472" t="s">
        <v>8439</v>
      </c>
      <c r="D2298" s="255" t="s">
        <v>11564</v>
      </c>
      <c r="E2298" s="276">
        <v>46505.69</v>
      </c>
      <c r="F2298" s="471" t="s">
        <v>11565</v>
      </c>
      <c r="G2298" s="476" t="s">
        <v>8442</v>
      </c>
      <c r="H2298" s="477">
        <v>44746</v>
      </c>
      <c r="I2298" s="477">
        <v>44764</v>
      </c>
      <c r="J2298" s="471"/>
    </row>
    <row r="2299" spans="1:10" ht="25.15" customHeight="1" x14ac:dyDescent="0.2">
      <c r="A2299" s="471" t="s">
        <v>11566</v>
      </c>
      <c r="B2299" s="471" t="s">
        <v>7453</v>
      </c>
      <c r="C2299" s="472" t="s">
        <v>8444</v>
      </c>
      <c r="D2299" s="255" t="s">
        <v>11567</v>
      </c>
      <c r="E2299" s="276">
        <v>22000</v>
      </c>
      <c r="F2299" s="471" t="s">
        <v>11568</v>
      </c>
      <c r="G2299" s="476" t="s">
        <v>8442</v>
      </c>
      <c r="H2299" s="477">
        <v>44757</v>
      </c>
      <c r="I2299" s="477">
        <v>44769</v>
      </c>
      <c r="J2299" s="471"/>
    </row>
    <row r="2300" spans="1:10" ht="25.15" customHeight="1" x14ac:dyDescent="0.2">
      <c r="A2300" s="471" t="s">
        <v>11569</v>
      </c>
      <c r="B2300" s="471" t="s">
        <v>7453</v>
      </c>
      <c r="C2300" s="472" t="s">
        <v>8444</v>
      </c>
      <c r="D2300" s="255" t="s">
        <v>11570</v>
      </c>
      <c r="E2300" s="276">
        <v>41274</v>
      </c>
      <c r="F2300" s="471" t="s">
        <v>11571</v>
      </c>
      <c r="G2300" s="476" t="s">
        <v>8442</v>
      </c>
      <c r="H2300" s="477">
        <v>44764</v>
      </c>
      <c r="I2300" s="477">
        <v>44768</v>
      </c>
      <c r="J2300" s="471"/>
    </row>
    <row r="2301" spans="1:10" ht="25.15" customHeight="1" x14ac:dyDescent="0.2">
      <c r="A2301" s="471" t="s">
        <v>11572</v>
      </c>
      <c r="B2301" s="471" t="s">
        <v>7453</v>
      </c>
      <c r="C2301" s="472" t="s">
        <v>8444</v>
      </c>
      <c r="D2301" s="255" t="s">
        <v>11573</v>
      </c>
      <c r="E2301" s="276">
        <v>37879</v>
      </c>
      <c r="F2301" s="471" t="s">
        <v>11574</v>
      </c>
      <c r="G2301" s="476" t="s">
        <v>8442</v>
      </c>
      <c r="H2301" s="477">
        <v>44764</v>
      </c>
      <c r="I2301" s="477">
        <v>44769</v>
      </c>
      <c r="J2301" s="471"/>
    </row>
    <row r="2302" spans="1:10" ht="25.15" customHeight="1" x14ac:dyDescent="0.2">
      <c r="A2302" s="471" t="s">
        <v>11575</v>
      </c>
      <c r="B2302" s="471" t="s">
        <v>8332</v>
      </c>
      <c r="C2302" s="472" t="s">
        <v>8439</v>
      </c>
      <c r="D2302" s="255" t="s">
        <v>11576</v>
      </c>
      <c r="E2302" s="276">
        <v>20266.5</v>
      </c>
      <c r="F2302" s="471" t="s">
        <v>11577</v>
      </c>
      <c r="G2302" s="476" t="s">
        <v>8442</v>
      </c>
      <c r="H2302" s="477">
        <v>44765</v>
      </c>
      <c r="I2302" s="477">
        <v>44769</v>
      </c>
      <c r="J2302" s="471"/>
    </row>
    <row r="2303" spans="1:10" ht="25.15" customHeight="1" x14ac:dyDescent="0.2">
      <c r="A2303" s="471" t="s">
        <v>11578</v>
      </c>
      <c r="B2303" s="471" t="s">
        <v>7453</v>
      </c>
      <c r="C2303" s="472" t="s">
        <v>8444</v>
      </c>
      <c r="D2303" s="255" t="s">
        <v>11579</v>
      </c>
      <c r="E2303" s="276">
        <v>41111.300000000003</v>
      </c>
      <c r="F2303" s="471" t="s">
        <v>11580</v>
      </c>
      <c r="G2303" s="476" t="s">
        <v>8442</v>
      </c>
      <c r="H2303" s="477">
        <v>44767</v>
      </c>
      <c r="I2303" s="477">
        <v>44768</v>
      </c>
      <c r="J2303" s="471"/>
    </row>
    <row r="2304" spans="1:10" ht="25.15" customHeight="1" x14ac:dyDescent="0.2">
      <c r="A2304" s="471" t="s">
        <v>11581</v>
      </c>
      <c r="B2304" s="471" t="s">
        <v>7453</v>
      </c>
      <c r="C2304" s="472" t="s">
        <v>8444</v>
      </c>
      <c r="D2304" s="255" t="s">
        <v>11582</v>
      </c>
      <c r="E2304" s="276">
        <v>40530</v>
      </c>
      <c r="F2304" s="471" t="s">
        <v>11583</v>
      </c>
      <c r="G2304" s="476" t="s">
        <v>8442</v>
      </c>
      <c r="H2304" s="477">
        <v>44767</v>
      </c>
      <c r="I2304" s="477">
        <v>44768</v>
      </c>
      <c r="J2304" s="471"/>
    </row>
    <row r="2305" spans="1:10" ht="25.15" customHeight="1" x14ac:dyDescent="0.2">
      <c r="A2305" s="471" t="s">
        <v>11584</v>
      </c>
      <c r="B2305" s="471" t="s">
        <v>7558</v>
      </c>
      <c r="C2305" s="472" t="s">
        <v>8444</v>
      </c>
      <c r="D2305" s="255" t="s">
        <v>11585</v>
      </c>
      <c r="E2305" s="276">
        <v>95000</v>
      </c>
      <c r="F2305" s="471" t="s">
        <v>11586</v>
      </c>
      <c r="G2305" s="476" t="s">
        <v>8442</v>
      </c>
      <c r="H2305" s="477">
        <v>44691</v>
      </c>
      <c r="I2305" s="477">
        <v>44768</v>
      </c>
      <c r="J2305" s="471"/>
    </row>
    <row r="2306" spans="1:10" ht="25.15" customHeight="1" x14ac:dyDescent="0.2">
      <c r="A2306" s="471" t="s">
        <v>11587</v>
      </c>
      <c r="B2306" s="471" t="s">
        <v>8332</v>
      </c>
      <c r="C2306" s="472" t="s">
        <v>8439</v>
      </c>
      <c r="D2306" s="255" t="s">
        <v>11588</v>
      </c>
      <c r="E2306" s="276">
        <v>49435.69</v>
      </c>
      <c r="F2306" s="471" t="s">
        <v>11589</v>
      </c>
      <c r="G2306" s="476" t="s">
        <v>8442</v>
      </c>
      <c r="H2306" s="477">
        <v>44768</v>
      </c>
      <c r="I2306" s="477">
        <v>44769</v>
      </c>
      <c r="J2306" s="471"/>
    </row>
    <row r="2307" spans="1:10" ht="25.15" customHeight="1" x14ac:dyDescent="0.2">
      <c r="A2307" s="471" t="s">
        <v>11590</v>
      </c>
      <c r="B2307" s="471" t="s">
        <v>8332</v>
      </c>
      <c r="C2307" s="472" t="s">
        <v>8439</v>
      </c>
      <c r="D2307" s="255" t="s">
        <v>11591</v>
      </c>
      <c r="E2307" s="276">
        <v>23939.18</v>
      </c>
      <c r="F2307" s="471" t="s">
        <v>11592</v>
      </c>
      <c r="G2307" s="476" t="s">
        <v>8442</v>
      </c>
      <c r="H2307" s="477">
        <v>44768</v>
      </c>
      <c r="I2307" s="477">
        <v>44769</v>
      </c>
      <c r="J2307" s="471"/>
    </row>
    <row r="2308" spans="1:10" ht="25.15" customHeight="1" x14ac:dyDescent="0.2">
      <c r="A2308" s="471" t="s">
        <v>11593</v>
      </c>
      <c r="B2308" s="471" t="s">
        <v>8332</v>
      </c>
      <c r="C2308" s="472" t="s">
        <v>8439</v>
      </c>
      <c r="D2308" s="255" t="s">
        <v>11594</v>
      </c>
      <c r="E2308" s="276">
        <v>28501.58</v>
      </c>
      <c r="F2308" s="471" t="s">
        <v>11565</v>
      </c>
      <c r="G2308" s="476" t="s">
        <v>8442</v>
      </c>
      <c r="H2308" s="477">
        <v>44778</v>
      </c>
      <c r="I2308" s="478"/>
      <c r="J2308" s="471"/>
    </row>
    <row r="2309" spans="1:10" ht="25.15" customHeight="1" x14ac:dyDescent="0.2">
      <c r="A2309" s="471" t="s">
        <v>11595</v>
      </c>
      <c r="B2309" s="471" t="s">
        <v>8098</v>
      </c>
      <c r="C2309" s="472" t="s">
        <v>8444</v>
      </c>
      <c r="D2309" s="257" t="s">
        <v>11596</v>
      </c>
      <c r="E2309" s="276">
        <v>60358.7</v>
      </c>
      <c r="F2309" s="471" t="s">
        <v>11597</v>
      </c>
      <c r="G2309" s="476" t="s">
        <v>8442</v>
      </c>
      <c r="H2309" s="477">
        <v>44799</v>
      </c>
      <c r="I2309" s="477">
        <v>44813</v>
      </c>
      <c r="J2309" s="471"/>
    </row>
    <row r="2310" spans="1:10" ht="25.15" customHeight="1" x14ac:dyDescent="0.2">
      <c r="A2310" s="471" t="s">
        <v>11598</v>
      </c>
      <c r="B2310" s="471" t="s">
        <v>7453</v>
      </c>
      <c r="C2310" s="472" t="s">
        <v>8444</v>
      </c>
      <c r="D2310" s="255" t="s">
        <v>11599</v>
      </c>
      <c r="E2310" s="276">
        <v>26482.400000000001</v>
      </c>
      <c r="F2310" s="471" t="s">
        <v>8498</v>
      </c>
      <c r="G2310" s="476" t="s">
        <v>8442</v>
      </c>
      <c r="H2310" s="477">
        <v>44601</v>
      </c>
      <c r="I2310" s="478" t="s">
        <v>6470</v>
      </c>
      <c r="J2310" s="471"/>
    </row>
    <row r="2311" spans="1:10" ht="25.15" customHeight="1" x14ac:dyDescent="0.2">
      <c r="A2311" s="471" t="s">
        <v>11600</v>
      </c>
      <c r="B2311" s="471" t="s">
        <v>7453</v>
      </c>
      <c r="C2311" s="472" t="s">
        <v>8444</v>
      </c>
      <c r="D2311" s="255" t="s">
        <v>11601</v>
      </c>
      <c r="E2311" s="276">
        <v>35983.199999999997</v>
      </c>
      <c r="F2311" s="471" t="s">
        <v>11602</v>
      </c>
      <c r="G2311" s="476" t="s">
        <v>8442</v>
      </c>
      <c r="H2311" s="477">
        <v>44643</v>
      </c>
      <c r="I2311" s="478" t="s">
        <v>6470</v>
      </c>
      <c r="J2311" s="471"/>
    </row>
    <row r="2312" spans="1:10" ht="25.15" customHeight="1" x14ac:dyDescent="0.2">
      <c r="A2312" s="471" t="s">
        <v>11603</v>
      </c>
      <c r="B2312" s="471" t="s">
        <v>7453</v>
      </c>
      <c r="C2312" s="472" t="s">
        <v>8444</v>
      </c>
      <c r="D2312" s="255" t="s">
        <v>11604</v>
      </c>
      <c r="E2312" s="276">
        <v>21247.7</v>
      </c>
      <c r="F2312" s="471" t="s">
        <v>8498</v>
      </c>
      <c r="G2312" s="476" t="s">
        <v>8442</v>
      </c>
      <c r="H2312" s="477">
        <v>44764</v>
      </c>
      <c r="I2312" s="478" t="s">
        <v>6470</v>
      </c>
      <c r="J2312" s="471"/>
    </row>
    <row r="2313" spans="1:10" ht="25.15" customHeight="1" x14ac:dyDescent="0.2">
      <c r="A2313" s="471" t="s">
        <v>11605</v>
      </c>
      <c r="B2313" s="471" t="s">
        <v>7453</v>
      </c>
      <c r="C2313" s="472" t="s">
        <v>8444</v>
      </c>
      <c r="D2313" s="255" t="s">
        <v>11606</v>
      </c>
      <c r="E2313" s="276">
        <v>20000</v>
      </c>
      <c r="F2313" s="471" t="s">
        <v>11607</v>
      </c>
      <c r="G2313" s="476" t="s">
        <v>8442</v>
      </c>
      <c r="H2313" s="477">
        <v>44764</v>
      </c>
      <c r="I2313" s="478" t="s">
        <v>6470</v>
      </c>
      <c r="J2313" s="471"/>
    </row>
    <row r="2314" spans="1:10" ht="25.15" customHeight="1" x14ac:dyDescent="0.2">
      <c r="A2314" s="471" t="s">
        <v>11608</v>
      </c>
      <c r="B2314" s="471" t="s">
        <v>7488</v>
      </c>
      <c r="C2314" s="472" t="s">
        <v>8444</v>
      </c>
      <c r="D2314" s="257" t="s">
        <v>11609</v>
      </c>
      <c r="E2314" s="276">
        <v>79380</v>
      </c>
      <c r="F2314" s="471" t="s">
        <v>11610</v>
      </c>
      <c r="G2314" s="476" t="s">
        <v>8442</v>
      </c>
      <c r="H2314" s="477">
        <v>44672</v>
      </c>
      <c r="I2314" s="478" t="s">
        <v>6470</v>
      </c>
      <c r="J2314" s="471"/>
    </row>
    <row r="2315" spans="1:10" ht="25.15" customHeight="1" x14ac:dyDescent="0.2">
      <c r="A2315" s="471" t="s">
        <v>11611</v>
      </c>
      <c r="B2315" s="471" t="s">
        <v>8098</v>
      </c>
      <c r="C2315" s="472" t="s">
        <v>8444</v>
      </c>
      <c r="D2315" s="257" t="s">
        <v>11612</v>
      </c>
      <c r="E2315" s="276">
        <v>68900</v>
      </c>
      <c r="F2315" s="471" t="s">
        <v>11613</v>
      </c>
      <c r="G2315" s="476" t="s">
        <v>8442</v>
      </c>
      <c r="H2315" s="477">
        <v>44676</v>
      </c>
      <c r="I2315" s="478" t="s">
        <v>6470</v>
      </c>
      <c r="J2315" s="471"/>
    </row>
    <row r="2316" spans="1:10" ht="25.15" customHeight="1" x14ac:dyDescent="0.2">
      <c r="A2316" s="471" t="s">
        <v>11614</v>
      </c>
      <c r="B2316" s="471" t="s">
        <v>7453</v>
      </c>
      <c r="C2316" s="472"/>
      <c r="D2316" s="257">
        <v>11</v>
      </c>
      <c r="E2316" s="257">
        <v>23100</v>
      </c>
      <c r="F2316" s="471" t="s">
        <v>10072</v>
      </c>
      <c r="G2316" s="472" t="s">
        <v>8552</v>
      </c>
      <c r="H2316" s="475" t="s">
        <v>11615</v>
      </c>
      <c r="I2316" s="475"/>
      <c r="J2316" s="472"/>
    </row>
    <row r="2317" spans="1:10" ht="25.15" customHeight="1" x14ac:dyDescent="0.2">
      <c r="A2317" s="471" t="s">
        <v>11616</v>
      </c>
      <c r="B2317" s="471" t="s">
        <v>7453</v>
      </c>
      <c r="C2317" s="472"/>
      <c r="D2317" s="257">
        <v>56</v>
      </c>
      <c r="E2317" s="257">
        <v>24926.400000000001</v>
      </c>
      <c r="F2317" s="471" t="s">
        <v>11617</v>
      </c>
      <c r="G2317" s="472" t="s">
        <v>8552</v>
      </c>
      <c r="H2317" s="475" t="s">
        <v>11618</v>
      </c>
      <c r="I2317" s="475"/>
      <c r="J2317" s="472"/>
    </row>
    <row r="2318" spans="1:10" ht="25.15" customHeight="1" x14ac:dyDescent="0.2">
      <c r="A2318" s="471" t="s">
        <v>11619</v>
      </c>
      <c r="B2318" s="471" t="s">
        <v>7488</v>
      </c>
      <c r="C2318" s="472"/>
      <c r="D2318" s="257">
        <v>113</v>
      </c>
      <c r="E2318" s="257">
        <v>43950</v>
      </c>
      <c r="F2318" s="471" t="s">
        <v>11620</v>
      </c>
      <c r="G2318" s="472" t="s">
        <v>8552</v>
      </c>
      <c r="H2318" s="475" t="s">
        <v>11621</v>
      </c>
      <c r="I2318" s="475"/>
      <c r="J2318" s="472"/>
    </row>
    <row r="2319" spans="1:10" ht="25.15" customHeight="1" x14ac:dyDescent="0.2">
      <c r="A2319" s="471" t="s">
        <v>11622</v>
      </c>
      <c r="B2319" s="471" t="s">
        <v>7488</v>
      </c>
      <c r="C2319" s="472"/>
      <c r="D2319" s="257">
        <v>190</v>
      </c>
      <c r="E2319" s="257">
        <v>45500</v>
      </c>
      <c r="F2319" s="471" t="s">
        <v>11623</v>
      </c>
      <c r="G2319" s="472" t="s">
        <v>8442</v>
      </c>
      <c r="H2319" s="475" t="s">
        <v>11624</v>
      </c>
      <c r="I2319" s="475"/>
      <c r="J2319" s="472"/>
    </row>
    <row r="2320" spans="1:10" ht="25.15" customHeight="1" x14ac:dyDescent="0.2">
      <c r="A2320" s="471" t="s">
        <v>11625</v>
      </c>
      <c r="B2320" s="471" t="s">
        <v>7453</v>
      </c>
      <c r="C2320" s="472"/>
      <c r="D2320" s="257">
        <v>7</v>
      </c>
      <c r="E2320" s="257">
        <v>18286.5</v>
      </c>
      <c r="F2320" s="471" t="s">
        <v>11626</v>
      </c>
      <c r="G2320" s="472" t="s">
        <v>8552</v>
      </c>
      <c r="H2320" s="475" t="s">
        <v>11627</v>
      </c>
      <c r="I2320" s="475"/>
      <c r="J2320" s="472"/>
    </row>
    <row r="2321" spans="1:10" ht="25.15" customHeight="1" x14ac:dyDescent="0.2">
      <c r="A2321" s="471" t="s">
        <v>11625</v>
      </c>
      <c r="B2321" s="471" t="s">
        <v>7453</v>
      </c>
      <c r="C2321" s="472"/>
      <c r="D2321" s="257">
        <v>7</v>
      </c>
      <c r="E2321" s="257">
        <v>18286.5</v>
      </c>
      <c r="F2321" s="471" t="s">
        <v>11626</v>
      </c>
      <c r="G2321" s="472" t="s">
        <v>8552</v>
      </c>
      <c r="H2321" s="475" t="s">
        <v>11627</v>
      </c>
      <c r="I2321" s="475"/>
      <c r="J2321" s="472"/>
    </row>
    <row r="2322" spans="1:10" ht="25.15" customHeight="1" x14ac:dyDescent="0.2">
      <c r="A2322" s="471" t="s">
        <v>11625</v>
      </c>
      <c r="B2322" s="471" t="s">
        <v>7453</v>
      </c>
      <c r="C2322" s="472"/>
      <c r="D2322" s="257">
        <v>7</v>
      </c>
      <c r="E2322" s="257">
        <v>18286.5</v>
      </c>
      <c r="F2322" s="471" t="s">
        <v>11626</v>
      </c>
      <c r="G2322" s="472" t="s">
        <v>8552</v>
      </c>
      <c r="H2322" s="475" t="s">
        <v>11627</v>
      </c>
      <c r="I2322" s="475"/>
      <c r="J2322" s="472"/>
    </row>
    <row r="2323" spans="1:10" ht="25.15" customHeight="1" x14ac:dyDescent="0.2">
      <c r="A2323" s="471" t="s">
        <v>11628</v>
      </c>
      <c r="B2323" s="471" t="s">
        <v>7453</v>
      </c>
      <c r="C2323" s="472"/>
      <c r="D2323" s="257">
        <v>91</v>
      </c>
      <c r="E2323" s="257">
        <v>29484</v>
      </c>
      <c r="F2323" s="471" t="s">
        <v>11629</v>
      </c>
      <c r="G2323" s="472" t="s">
        <v>8552</v>
      </c>
      <c r="H2323" s="475" t="s">
        <v>11630</v>
      </c>
      <c r="I2323" s="475"/>
      <c r="J2323" s="472"/>
    </row>
    <row r="2324" spans="1:10" ht="25.15" customHeight="1" x14ac:dyDescent="0.2">
      <c r="A2324" s="471" t="s">
        <v>11631</v>
      </c>
      <c r="B2324" s="471" t="s">
        <v>7453</v>
      </c>
      <c r="C2324" s="472"/>
      <c r="D2324" s="257">
        <v>159</v>
      </c>
      <c r="E2324" s="257">
        <v>30564.54</v>
      </c>
      <c r="F2324" s="471" t="s">
        <v>8618</v>
      </c>
      <c r="G2324" s="472" t="s">
        <v>8442</v>
      </c>
      <c r="H2324" s="475" t="s">
        <v>11632</v>
      </c>
      <c r="I2324" s="475"/>
      <c r="J2324" s="472"/>
    </row>
    <row r="2325" spans="1:10" ht="25.15" customHeight="1" x14ac:dyDescent="0.2">
      <c r="A2325" s="471" t="s">
        <v>11633</v>
      </c>
      <c r="B2325" s="471" t="s">
        <v>7488</v>
      </c>
      <c r="C2325" s="472"/>
      <c r="D2325" s="257">
        <v>173</v>
      </c>
      <c r="E2325" s="257">
        <v>69000</v>
      </c>
      <c r="F2325" s="471" t="s">
        <v>11634</v>
      </c>
      <c r="G2325" s="472" t="s">
        <v>8552</v>
      </c>
      <c r="H2325" s="475" t="s">
        <v>11635</v>
      </c>
      <c r="I2325" s="475"/>
      <c r="J2325" s="472"/>
    </row>
    <row r="2326" spans="1:10" ht="25.15" customHeight="1" x14ac:dyDescent="0.2">
      <c r="A2326" s="471" t="s">
        <v>11636</v>
      </c>
      <c r="B2326" s="471" t="s">
        <v>7488</v>
      </c>
      <c r="C2326" s="472"/>
      <c r="D2326" s="257">
        <v>180</v>
      </c>
      <c r="E2326" s="257">
        <v>38550</v>
      </c>
      <c r="F2326" s="471" t="s">
        <v>8560</v>
      </c>
      <c r="G2326" s="472" t="s">
        <v>8442</v>
      </c>
      <c r="H2326" s="475" t="s">
        <v>11637</v>
      </c>
      <c r="I2326" s="475"/>
      <c r="J2326" s="472"/>
    </row>
    <row r="2327" spans="1:10" ht="25.15" customHeight="1" x14ac:dyDescent="0.2">
      <c r="A2327" s="471" t="s">
        <v>11638</v>
      </c>
      <c r="B2327" s="471" t="s">
        <v>7453</v>
      </c>
      <c r="C2327" s="472"/>
      <c r="D2327" s="257">
        <v>26</v>
      </c>
      <c r="E2327" s="257">
        <v>23681.68</v>
      </c>
      <c r="F2327" s="471" t="s">
        <v>11639</v>
      </c>
      <c r="G2327" s="472" t="s">
        <v>8552</v>
      </c>
      <c r="H2327" s="475" t="s">
        <v>11640</v>
      </c>
      <c r="I2327" s="475"/>
      <c r="J2327" s="472"/>
    </row>
    <row r="2328" spans="1:10" ht="25.15" customHeight="1" x14ac:dyDescent="0.2">
      <c r="A2328" s="471" t="s">
        <v>8630</v>
      </c>
      <c r="B2328" s="471"/>
      <c r="C2328" s="472"/>
      <c r="D2328" s="257"/>
      <c r="E2328" s="257"/>
      <c r="F2328" s="471"/>
      <c r="G2328" s="472"/>
      <c r="H2328" s="475"/>
      <c r="I2328" s="475"/>
      <c r="J2328" s="472"/>
    </row>
    <row r="2329" spans="1:10" ht="25.15" customHeight="1" x14ac:dyDescent="0.2">
      <c r="A2329" s="471" t="s">
        <v>11641</v>
      </c>
      <c r="B2329" s="471" t="s">
        <v>8610</v>
      </c>
      <c r="C2329" s="472"/>
      <c r="D2329" s="257">
        <v>69</v>
      </c>
      <c r="E2329" s="257">
        <v>40000</v>
      </c>
      <c r="F2329" s="471" t="s">
        <v>6512</v>
      </c>
      <c r="G2329" s="472" t="s">
        <v>8552</v>
      </c>
      <c r="H2329" s="475">
        <v>44624</v>
      </c>
      <c r="I2329" s="475"/>
      <c r="J2329" s="472"/>
    </row>
    <row r="2330" spans="1:10" ht="25.15" customHeight="1" x14ac:dyDescent="0.2">
      <c r="A2330" s="471" t="s">
        <v>8646</v>
      </c>
      <c r="B2330" s="471" t="s">
        <v>7488</v>
      </c>
      <c r="C2330" s="472"/>
      <c r="D2330" s="257">
        <v>226</v>
      </c>
      <c r="E2330" s="257">
        <v>44633.5</v>
      </c>
      <c r="F2330" s="471" t="s">
        <v>8647</v>
      </c>
      <c r="G2330" s="472" t="s">
        <v>8552</v>
      </c>
      <c r="H2330" s="475">
        <v>44694</v>
      </c>
      <c r="I2330" s="475"/>
      <c r="J2330" s="472"/>
    </row>
    <row r="2331" spans="1:10" ht="25.15" customHeight="1" x14ac:dyDescent="0.2">
      <c r="A2331" s="471" t="s">
        <v>11642</v>
      </c>
      <c r="B2331" s="471" t="s">
        <v>8610</v>
      </c>
      <c r="C2331" s="472"/>
      <c r="D2331" s="257">
        <v>202</v>
      </c>
      <c r="E2331" s="257">
        <v>185761.92000000001</v>
      </c>
      <c r="F2331" s="471" t="s">
        <v>8636</v>
      </c>
      <c r="G2331" s="472" t="s">
        <v>8552</v>
      </c>
      <c r="H2331" s="475">
        <v>44684</v>
      </c>
      <c r="I2331" s="475"/>
      <c r="J2331" s="472"/>
    </row>
    <row r="2332" spans="1:10" ht="25.15" customHeight="1" x14ac:dyDescent="0.2">
      <c r="A2332" s="471" t="s">
        <v>11643</v>
      </c>
      <c r="B2332" s="471" t="s">
        <v>7453</v>
      </c>
      <c r="C2332" s="472"/>
      <c r="D2332" s="257">
        <v>312</v>
      </c>
      <c r="E2332" s="257">
        <v>32000</v>
      </c>
      <c r="F2332" s="471" t="s">
        <v>7026</v>
      </c>
      <c r="G2332" s="472" t="s">
        <v>8442</v>
      </c>
      <c r="H2332" s="475">
        <v>44727</v>
      </c>
      <c r="I2332" s="475"/>
      <c r="J2332" s="472"/>
    </row>
    <row r="2333" spans="1:10" ht="25.15" customHeight="1" x14ac:dyDescent="0.2">
      <c r="A2333" s="471" t="s">
        <v>11644</v>
      </c>
      <c r="B2333" s="471" t="s">
        <v>7453</v>
      </c>
      <c r="C2333" s="472"/>
      <c r="D2333" s="257">
        <v>352</v>
      </c>
      <c r="E2333" s="257">
        <v>33500</v>
      </c>
      <c r="F2333" s="471" t="s">
        <v>11645</v>
      </c>
      <c r="G2333" s="472" t="s">
        <v>8442</v>
      </c>
      <c r="H2333" s="475">
        <v>44735</v>
      </c>
      <c r="I2333" s="475"/>
      <c r="J2333" s="472"/>
    </row>
    <row r="2334" spans="1:10" ht="25.15" customHeight="1" x14ac:dyDescent="0.2">
      <c r="A2334" s="471" t="s">
        <v>11646</v>
      </c>
      <c r="B2334" s="471" t="s">
        <v>7453</v>
      </c>
      <c r="C2334" s="472"/>
      <c r="D2334" s="257">
        <v>353</v>
      </c>
      <c r="E2334" s="257">
        <v>25600</v>
      </c>
      <c r="F2334" s="471" t="s">
        <v>11645</v>
      </c>
      <c r="G2334" s="472" t="s">
        <v>8442</v>
      </c>
      <c r="H2334" s="475">
        <v>44735</v>
      </c>
      <c r="I2334" s="475"/>
      <c r="J2334" s="472"/>
    </row>
    <row r="2335" spans="1:10" ht="25.15" customHeight="1" x14ac:dyDescent="0.2">
      <c r="A2335" s="471" t="s">
        <v>11647</v>
      </c>
      <c r="B2335" s="471" t="s">
        <v>7453</v>
      </c>
      <c r="C2335" s="472"/>
      <c r="D2335" s="257">
        <v>354</v>
      </c>
      <c r="E2335" s="257">
        <v>33700</v>
      </c>
      <c r="F2335" s="471" t="s">
        <v>11645</v>
      </c>
      <c r="G2335" s="472" t="s">
        <v>8442</v>
      </c>
      <c r="H2335" s="475">
        <v>44735</v>
      </c>
      <c r="I2335" s="475"/>
      <c r="J2335" s="472"/>
    </row>
    <row r="2336" spans="1:10" ht="25.15" customHeight="1" x14ac:dyDescent="0.2">
      <c r="A2336" s="471" t="s">
        <v>11648</v>
      </c>
      <c r="B2336" s="471" t="s">
        <v>7488</v>
      </c>
      <c r="C2336" s="472"/>
      <c r="D2336" s="257">
        <v>404</v>
      </c>
      <c r="E2336" s="257">
        <v>58500</v>
      </c>
      <c r="F2336" s="471" t="s">
        <v>11645</v>
      </c>
      <c r="G2336" s="472" t="s">
        <v>8442</v>
      </c>
      <c r="H2336" s="475">
        <v>44764</v>
      </c>
      <c r="I2336" s="475"/>
      <c r="J2336" s="472"/>
    </row>
    <row r="2337" spans="1:10" ht="25.15" customHeight="1" x14ac:dyDescent="0.2">
      <c r="A2337" s="471" t="s">
        <v>11649</v>
      </c>
      <c r="B2337" s="471" t="s">
        <v>7488</v>
      </c>
      <c r="C2337" s="472"/>
      <c r="D2337" s="257">
        <v>415</v>
      </c>
      <c r="E2337" s="257">
        <v>85000</v>
      </c>
      <c r="F2337" s="471" t="s">
        <v>11650</v>
      </c>
      <c r="G2337" s="472" t="s">
        <v>8442</v>
      </c>
      <c r="H2337" s="475">
        <v>44774</v>
      </c>
      <c r="I2337" s="475"/>
      <c r="J2337" s="472"/>
    </row>
    <row r="2338" spans="1:10" ht="25.15" customHeight="1" x14ac:dyDescent="0.2">
      <c r="A2338" s="471" t="s">
        <v>11651</v>
      </c>
      <c r="B2338" s="471" t="s">
        <v>7488</v>
      </c>
      <c r="C2338" s="472"/>
      <c r="D2338" s="257">
        <v>441</v>
      </c>
      <c r="E2338" s="257">
        <v>38359.82</v>
      </c>
      <c r="F2338" s="471" t="s">
        <v>11652</v>
      </c>
      <c r="G2338" s="472" t="s">
        <v>8442</v>
      </c>
      <c r="H2338" s="475">
        <v>44784</v>
      </c>
      <c r="I2338" s="475"/>
      <c r="J2338" s="472"/>
    </row>
    <row r="2339" spans="1:10" ht="25.15" customHeight="1" x14ac:dyDescent="0.2">
      <c r="A2339" s="471" t="s">
        <v>11653</v>
      </c>
      <c r="B2339" s="471" t="s">
        <v>7453</v>
      </c>
      <c r="C2339" s="472"/>
      <c r="D2339" s="257">
        <v>468</v>
      </c>
      <c r="E2339" s="257">
        <v>25670</v>
      </c>
      <c r="F2339" s="471" t="s">
        <v>11652</v>
      </c>
      <c r="G2339" s="472" t="s">
        <v>8442</v>
      </c>
      <c r="H2339" s="475">
        <v>44792</v>
      </c>
      <c r="I2339" s="475"/>
      <c r="J2339" s="472"/>
    </row>
    <row r="2340" spans="1:10" ht="25.15" customHeight="1" x14ac:dyDescent="0.2">
      <c r="A2340" s="471" t="s">
        <v>8652</v>
      </c>
      <c r="B2340" s="471" t="s">
        <v>7453</v>
      </c>
      <c r="C2340" s="472" t="s">
        <v>8329</v>
      </c>
      <c r="D2340" s="257" t="s">
        <v>11654</v>
      </c>
      <c r="E2340" s="257">
        <v>51119.5</v>
      </c>
      <c r="F2340" s="471" t="s">
        <v>8427</v>
      </c>
      <c r="G2340" s="472" t="s">
        <v>8086</v>
      </c>
      <c r="H2340" s="475" t="s">
        <v>8651</v>
      </c>
      <c r="I2340" s="475"/>
      <c r="J2340" s="472"/>
    </row>
    <row r="2341" spans="1:10" ht="25.15" customHeight="1" x14ac:dyDescent="0.2">
      <c r="A2341" s="471" t="s">
        <v>8652</v>
      </c>
      <c r="B2341" s="471" t="s">
        <v>7453</v>
      </c>
      <c r="C2341" s="472" t="s">
        <v>8329</v>
      </c>
      <c r="D2341" s="257" t="s">
        <v>11655</v>
      </c>
      <c r="E2341" s="257">
        <v>43900.2</v>
      </c>
      <c r="F2341" s="471" t="s">
        <v>8427</v>
      </c>
      <c r="G2341" s="472" t="s">
        <v>8086</v>
      </c>
      <c r="H2341" s="475" t="s">
        <v>8651</v>
      </c>
      <c r="I2341" s="475"/>
      <c r="J2341" s="472"/>
    </row>
    <row r="2342" spans="1:10" ht="25.15" customHeight="1" x14ac:dyDescent="0.2">
      <c r="A2342" s="471" t="s">
        <v>8652</v>
      </c>
      <c r="B2342" s="471" t="s">
        <v>7453</v>
      </c>
      <c r="C2342" s="472" t="s">
        <v>8329</v>
      </c>
      <c r="D2342" s="257" t="s">
        <v>11656</v>
      </c>
      <c r="E2342" s="257">
        <v>25390.38</v>
      </c>
      <c r="F2342" s="471" t="s">
        <v>8427</v>
      </c>
      <c r="G2342" s="472" t="s">
        <v>8086</v>
      </c>
      <c r="H2342" s="475" t="s">
        <v>8651</v>
      </c>
      <c r="I2342" s="475"/>
      <c r="J2342" s="472"/>
    </row>
    <row r="2343" spans="1:10" ht="25.15" customHeight="1" x14ac:dyDescent="0.2">
      <c r="A2343" s="471" t="s">
        <v>8652</v>
      </c>
      <c r="B2343" s="471" t="s">
        <v>7453</v>
      </c>
      <c r="C2343" s="472" t="s">
        <v>8329</v>
      </c>
      <c r="D2343" s="257" t="s">
        <v>11657</v>
      </c>
      <c r="E2343" s="257">
        <v>25833.3</v>
      </c>
      <c r="F2343" s="471" t="s">
        <v>8427</v>
      </c>
      <c r="G2343" s="472" t="s">
        <v>8086</v>
      </c>
      <c r="H2343" s="475" t="s">
        <v>8651</v>
      </c>
      <c r="I2343" s="475"/>
      <c r="J2343" s="472"/>
    </row>
    <row r="2344" spans="1:10" ht="25.15" customHeight="1" x14ac:dyDescent="0.2">
      <c r="A2344" s="471" t="s">
        <v>8648</v>
      </c>
      <c r="B2344" s="471" t="s">
        <v>7453</v>
      </c>
      <c r="C2344" s="472" t="s">
        <v>8329</v>
      </c>
      <c r="D2344" s="257" t="s">
        <v>11658</v>
      </c>
      <c r="E2344" s="257">
        <v>36490.300000000003</v>
      </c>
      <c r="F2344" s="471" t="s">
        <v>8650</v>
      </c>
      <c r="G2344" s="472" t="s">
        <v>8086</v>
      </c>
      <c r="H2344" s="475" t="s">
        <v>8651</v>
      </c>
      <c r="I2344" s="475">
        <v>44676</v>
      </c>
      <c r="J2344" s="472"/>
    </row>
    <row r="2345" spans="1:10" ht="25.15" customHeight="1" x14ac:dyDescent="0.2">
      <c r="A2345" s="471" t="s">
        <v>8652</v>
      </c>
      <c r="B2345" s="471" t="s">
        <v>7453</v>
      </c>
      <c r="C2345" s="472" t="s">
        <v>8329</v>
      </c>
      <c r="D2345" s="257" t="s">
        <v>11659</v>
      </c>
      <c r="E2345" s="257">
        <v>22530.9</v>
      </c>
      <c r="F2345" s="471" t="s">
        <v>8427</v>
      </c>
      <c r="G2345" s="472" t="s">
        <v>8086</v>
      </c>
      <c r="H2345" s="475" t="s">
        <v>8651</v>
      </c>
      <c r="I2345" s="475"/>
      <c r="J2345" s="472"/>
    </row>
    <row r="2346" spans="1:10" ht="25.15" customHeight="1" x14ac:dyDescent="0.2">
      <c r="A2346" s="471" t="s">
        <v>8652</v>
      </c>
      <c r="B2346" s="471" t="s">
        <v>7453</v>
      </c>
      <c r="C2346" s="472" t="s">
        <v>8329</v>
      </c>
      <c r="D2346" s="257" t="s">
        <v>11660</v>
      </c>
      <c r="E2346" s="257">
        <v>26817.7</v>
      </c>
      <c r="F2346" s="471" t="s">
        <v>8427</v>
      </c>
      <c r="G2346" s="472" t="s">
        <v>8086</v>
      </c>
      <c r="H2346" s="475" t="s">
        <v>8651</v>
      </c>
      <c r="I2346" s="475"/>
      <c r="J2346" s="472"/>
    </row>
    <row r="2347" spans="1:10" ht="25.15" customHeight="1" x14ac:dyDescent="0.2">
      <c r="A2347" s="471" t="s">
        <v>8652</v>
      </c>
      <c r="B2347" s="471" t="s">
        <v>7453</v>
      </c>
      <c r="C2347" s="472" t="s">
        <v>8329</v>
      </c>
      <c r="D2347" s="257" t="s">
        <v>11661</v>
      </c>
      <c r="E2347" s="257">
        <v>23655.8</v>
      </c>
      <c r="F2347" s="471" t="s">
        <v>8427</v>
      </c>
      <c r="G2347" s="472" t="s">
        <v>8086</v>
      </c>
      <c r="H2347" s="475" t="s">
        <v>8651</v>
      </c>
      <c r="I2347" s="475"/>
      <c r="J2347" s="472"/>
    </row>
    <row r="2348" spans="1:10" ht="25.15" customHeight="1" x14ac:dyDescent="0.2">
      <c r="A2348" s="471" t="s">
        <v>8652</v>
      </c>
      <c r="B2348" s="471" t="s">
        <v>7453</v>
      </c>
      <c r="C2348" s="472" t="s">
        <v>8329</v>
      </c>
      <c r="D2348" s="257" t="s">
        <v>11662</v>
      </c>
      <c r="E2348" s="257">
        <v>24887.3</v>
      </c>
      <c r="F2348" s="471" t="s">
        <v>8427</v>
      </c>
      <c r="G2348" s="472" t="s">
        <v>8086</v>
      </c>
      <c r="H2348" s="475" t="s">
        <v>8651</v>
      </c>
      <c r="I2348" s="475"/>
      <c r="J2348" s="472"/>
    </row>
    <row r="2349" spans="1:10" ht="25.15" customHeight="1" x14ac:dyDescent="0.2">
      <c r="A2349" s="471" t="s">
        <v>8648</v>
      </c>
      <c r="B2349" s="471" t="s">
        <v>7453</v>
      </c>
      <c r="C2349" s="472" t="s">
        <v>8329</v>
      </c>
      <c r="D2349" s="257" t="s">
        <v>11663</v>
      </c>
      <c r="E2349" s="257">
        <v>36511.699999999997</v>
      </c>
      <c r="F2349" s="471" t="s">
        <v>11664</v>
      </c>
      <c r="G2349" s="472" t="s">
        <v>8086</v>
      </c>
      <c r="H2349" s="475" t="s">
        <v>8651</v>
      </c>
      <c r="I2349" s="475">
        <v>44757</v>
      </c>
      <c r="J2349" s="472"/>
    </row>
    <row r="2350" spans="1:10" ht="25.15" customHeight="1" x14ac:dyDescent="0.2">
      <c r="A2350" s="471" t="s">
        <v>8652</v>
      </c>
      <c r="B2350" s="471" t="s">
        <v>7453</v>
      </c>
      <c r="C2350" s="472" t="s">
        <v>8329</v>
      </c>
      <c r="D2350" s="257" t="s">
        <v>8663</v>
      </c>
      <c r="E2350" s="257">
        <v>22628</v>
      </c>
      <c r="F2350" s="471" t="s">
        <v>8427</v>
      </c>
      <c r="G2350" s="472" t="s">
        <v>8086</v>
      </c>
      <c r="H2350" s="475" t="s">
        <v>8651</v>
      </c>
      <c r="I2350" s="475"/>
      <c r="J2350" s="472"/>
    </row>
    <row r="2351" spans="1:10" ht="25.15" customHeight="1" x14ac:dyDescent="0.2">
      <c r="A2351" s="471" t="s">
        <v>8652</v>
      </c>
      <c r="B2351" s="471" t="s">
        <v>7453</v>
      </c>
      <c r="C2351" s="472" t="s">
        <v>8329</v>
      </c>
      <c r="D2351" s="257" t="s">
        <v>11665</v>
      </c>
      <c r="E2351" s="257">
        <v>27035.7</v>
      </c>
      <c r="F2351" s="471" t="s">
        <v>8427</v>
      </c>
      <c r="G2351" s="472" t="s">
        <v>8086</v>
      </c>
      <c r="H2351" s="475" t="s">
        <v>8651</v>
      </c>
      <c r="I2351" s="475"/>
      <c r="J2351" s="472"/>
    </row>
    <row r="2352" spans="1:10" ht="25.15" customHeight="1" x14ac:dyDescent="0.2">
      <c r="A2352" s="471" t="s">
        <v>8652</v>
      </c>
      <c r="B2352" s="471" t="s">
        <v>7453</v>
      </c>
      <c r="C2352" s="472" t="s">
        <v>8329</v>
      </c>
      <c r="D2352" s="257" t="s">
        <v>11666</v>
      </c>
      <c r="E2352" s="257">
        <v>24101.1</v>
      </c>
      <c r="F2352" s="471" t="s">
        <v>8427</v>
      </c>
      <c r="G2352" s="472" t="s">
        <v>8086</v>
      </c>
      <c r="H2352" s="475" t="s">
        <v>8651</v>
      </c>
      <c r="I2352" s="475"/>
      <c r="J2352" s="472"/>
    </row>
    <row r="2353" spans="1:10" ht="25.15" customHeight="1" x14ac:dyDescent="0.2">
      <c r="A2353" s="471" t="s">
        <v>8654</v>
      </c>
      <c r="B2353" s="471" t="s">
        <v>8673</v>
      </c>
      <c r="C2353" s="472" t="s">
        <v>8329</v>
      </c>
      <c r="D2353" s="257" t="s">
        <v>11667</v>
      </c>
      <c r="E2353" s="257">
        <v>181820</v>
      </c>
      <c r="F2353" s="471" t="s">
        <v>8656</v>
      </c>
      <c r="G2353" s="472" t="s">
        <v>8086</v>
      </c>
      <c r="H2353" s="475" t="s">
        <v>11668</v>
      </c>
      <c r="I2353" s="475"/>
      <c r="J2353" s="472"/>
    </row>
    <row r="2354" spans="1:10" ht="25.15" customHeight="1" x14ac:dyDescent="0.2">
      <c r="A2354" s="471" t="s">
        <v>8652</v>
      </c>
      <c r="B2354" s="471" t="s">
        <v>7453</v>
      </c>
      <c r="C2354" s="472" t="s">
        <v>8329</v>
      </c>
      <c r="D2354" s="257" t="s">
        <v>11669</v>
      </c>
      <c r="E2354" s="257">
        <v>24937.3</v>
      </c>
      <c r="F2354" s="471" t="s">
        <v>8427</v>
      </c>
      <c r="G2354" s="472" t="s">
        <v>8086</v>
      </c>
      <c r="H2354" s="475" t="s">
        <v>8651</v>
      </c>
      <c r="I2354" s="475"/>
      <c r="J2354" s="472"/>
    </row>
    <row r="2355" spans="1:10" ht="25.15" customHeight="1" x14ac:dyDescent="0.2">
      <c r="A2355" s="471" t="s">
        <v>8652</v>
      </c>
      <c r="B2355" s="471" t="s">
        <v>7453</v>
      </c>
      <c r="C2355" s="472" t="s">
        <v>8329</v>
      </c>
      <c r="D2355" s="257" t="s">
        <v>11670</v>
      </c>
      <c r="E2355" s="257">
        <v>24382.5</v>
      </c>
      <c r="F2355" s="471" t="s">
        <v>8427</v>
      </c>
      <c r="G2355" s="472" t="s">
        <v>8086</v>
      </c>
      <c r="H2355" s="475" t="s">
        <v>8651</v>
      </c>
      <c r="I2355" s="475"/>
      <c r="J2355" s="472"/>
    </row>
    <row r="2356" spans="1:10" ht="25.15" customHeight="1" x14ac:dyDescent="0.2">
      <c r="A2356" s="471" t="s">
        <v>8652</v>
      </c>
      <c r="B2356" s="471" t="s">
        <v>7453</v>
      </c>
      <c r="C2356" s="472" t="s">
        <v>8329</v>
      </c>
      <c r="D2356" s="257" t="s">
        <v>11671</v>
      </c>
      <c r="E2356" s="257">
        <v>27299.599999999999</v>
      </c>
      <c r="F2356" s="471" t="s">
        <v>8427</v>
      </c>
      <c r="G2356" s="472" t="s">
        <v>8086</v>
      </c>
      <c r="H2356" s="475" t="s">
        <v>8651</v>
      </c>
      <c r="I2356" s="475"/>
      <c r="J2356" s="472"/>
    </row>
    <row r="2357" spans="1:10" ht="25.15" customHeight="1" x14ac:dyDescent="0.2">
      <c r="A2357" s="471" t="s">
        <v>8652</v>
      </c>
      <c r="B2357" s="471" t="s">
        <v>7453</v>
      </c>
      <c r="C2357" s="472" t="s">
        <v>8329</v>
      </c>
      <c r="D2357" s="257" t="s">
        <v>11672</v>
      </c>
      <c r="E2357" s="257">
        <v>25539.1</v>
      </c>
      <c r="F2357" s="471" t="s">
        <v>8427</v>
      </c>
      <c r="G2357" s="472" t="s">
        <v>8086</v>
      </c>
      <c r="H2357" s="475" t="s">
        <v>8651</v>
      </c>
      <c r="I2357" s="475"/>
      <c r="J2357" s="472"/>
    </row>
    <row r="2358" spans="1:10" ht="25.15" customHeight="1" x14ac:dyDescent="0.2">
      <c r="A2358" s="471" t="s">
        <v>11673</v>
      </c>
      <c r="B2358" s="471" t="s">
        <v>8688</v>
      </c>
      <c r="C2358" s="472"/>
      <c r="D2358" s="255" t="s">
        <v>11674</v>
      </c>
      <c r="E2358" s="479">
        <v>30698</v>
      </c>
      <c r="F2358" s="471">
        <v>10311873283</v>
      </c>
      <c r="G2358" s="476" t="s">
        <v>8086</v>
      </c>
      <c r="H2358" s="477">
        <v>44616</v>
      </c>
      <c r="I2358" s="477">
        <v>44620</v>
      </c>
      <c r="J2358" s="471"/>
    </row>
    <row r="2359" spans="1:10" ht="25.15" customHeight="1" x14ac:dyDescent="0.2">
      <c r="A2359" s="471" t="s">
        <v>11675</v>
      </c>
      <c r="B2359" s="471" t="s">
        <v>8688</v>
      </c>
      <c r="C2359" s="472"/>
      <c r="D2359" s="255" t="s">
        <v>11676</v>
      </c>
      <c r="E2359" s="479">
        <v>30057.5</v>
      </c>
      <c r="F2359" s="498">
        <v>20600630084</v>
      </c>
      <c r="G2359" s="476" t="s">
        <v>8086</v>
      </c>
      <c r="H2359" s="477">
        <v>44618</v>
      </c>
      <c r="I2359" s="477">
        <v>44622</v>
      </c>
      <c r="J2359" s="471"/>
    </row>
    <row r="2360" spans="1:10" ht="25.15" customHeight="1" x14ac:dyDescent="0.2">
      <c r="A2360" s="471" t="s">
        <v>11677</v>
      </c>
      <c r="B2360" s="471" t="s">
        <v>7558</v>
      </c>
      <c r="C2360" s="472"/>
      <c r="D2360" s="255" t="s">
        <v>8716</v>
      </c>
      <c r="E2360" s="479">
        <v>49532.49</v>
      </c>
      <c r="F2360" s="471">
        <v>20502445805</v>
      </c>
      <c r="G2360" s="476" t="s">
        <v>8086</v>
      </c>
      <c r="H2360" s="477">
        <v>44627</v>
      </c>
      <c r="I2360" s="477">
        <v>44628</v>
      </c>
      <c r="J2360" s="471"/>
    </row>
    <row r="2361" spans="1:10" ht="25.15" customHeight="1" x14ac:dyDescent="0.2">
      <c r="A2361" s="471" t="s">
        <v>8727</v>
      </c>
      <c r="B2361" s="471" t="s">
        <v>8688</v>
      </c>
      <c r="C2361" s="472"/>
      <c r="D2361" s="255" t="s">
        <v>11678</v>
      </c>
      <c r="E2361" s="479">
        <v>33707</v>
      </c>
      <c r="F2361" s="498">
        <v>20600630084</v>
      </c>
      <c r="G2361" s="476" t="s">
        <v>8086</v>
      </c>
      <c r="H2361" s="477">
        <v>44635</v>
      </c>
      <c r="I2361" s="477">
        <v>44642</v>
      </c>
      <c r="J2361" s="471"/>
    </row>
    <row r="2362" spans="1:10" ht="25.15" customHeight="1" x14ac:dyDescent="0.2">
      <c r="A2362" s="471" t="s">
        <v>11679</v>
      </c>
      <c r="B2362" s="471" t="s">
        <v>8688</v>
      </c>
      <c r="C2362" s="472"/>
      <c r="D2362" s="255" t="s">
        <v>11680</v>
      </c>
      <c r="E2362" s="479">
        <v>29725</v>
      </c>
      <c r="F2362" s="471">
        <v>20491022320</v>
      </c>
      <c r="G2362" s="476" t="s">
        <v>8086</v>
      </c>
      <c r="H2362" s="477">
        <v>44643</v>
      </c>
      <c r="I2362" s="477">
        <v>44650</v>
      </c>
      <c r="J2362" s="471"/>
    </row>
    <row r="2363" spans="1:10" ht="25.15" customHeight="1" x14ac:dyDescent="0.2">
      <c r="A2363" s="471" t="s">
        <v>11681</v>
      </c>
      <c r="B2363" s="471" t="s">
        <v>8688</v>
      </c>
      <c r="C2363" s="472"/>
      <c r="D2363" s="255" t="s">
        <v>11682</v>
      </c>
      <c r="E2363" s="479">
        <v>22863</v>
      </c>
      <c r="F2363" s="471">
        <v>20491022320</v>
      </c>
      <c r="G2363" s="476" t="s">
        <v>8086</v>
      </c>
      <c r="H2363" s="477">
        <v>44645</v>
      </c>
      <c r="I2363" s="477">
        <v>44650</v>
      </c>
      <c r="J2363" s="471"/>
    </row>
    <row r="2364" spans="1:10" ht="25.15" customHeight="1" x14ac:dyDescent="0.2">
      <c r="A2364" s="471" t="s">
        <v>11683</v>
      </c>
      <c r="B2364" s="471" t="s">
        <v>8688</v>
      </c>
      <c r="C2364" s="472"/>
      <c r="D2364" s="255" t="s">
        <v>11684</v>
      </c>
      <c r="E2364" s="479">
        <v>27594</v>
      </c>
      <c r="F2364" s="471">
        <v>10406497092</v>
      </c>
      <c r="G2364" s="476" t="s">
        <v>8086</v>
      </c>
      <c r="H2364" s="477">
        <v>44649</v>
      </c>
      <c r="I2364" s="477">
        <v>44654</v>
      </c>
      <c r="J2364" s="471"/>
    </row>
    <row r="2365" spans="1:10" ht="25.15" customHeight="1" x14ac:dyDescent="0.2">
      <c r="A2365" s="471" t="s">
        <v>11685</v>
      </c>
      <c r="B2365" s="471" t="s">
        <v>8688</v>
      </c>
      <c r="C2365" s="472"/>
      <c r="D2365" s="255" t="s">
        <v>11686</v>
      </c>
      <c r="E2365" s="479">
        <v>31680</v>
      </c>
      <c r="F2365" s="471">
        <v>10311873283</v>
      </c>
      <c r="G2365" s="476" t="s">
        <v>8086</v>
      </c>
      <c r="H2365" s="477">
        <v>44650</v>
      </c>
      <c r="I2365" s="477">
        <v>44657</v>
      </c>
      <c r="J2365" s="471"/>
    </row>
    <row r="2366" spans="1:10" ht="25.15" customHeight="1" x14ac:dyDescent="0.2">
      <c r="A2366" s="471" t="s">
        <v>11687</v>
      </c>
      <c r="B2366" s="471" t="s">
        <v>8688</v>
      </c>
      <c r="C2366" s="472"/>
      <c r="D2366" s="255" t="s">
        <v>11688</v>
      </c>
      <c r="E2366" s="479">
        <v>29700</v>
      </c>
      <c r="F2366" s="471">
        <v>20564503518</v>
      </c>
      <c r="G2366" s="476" t="s">
        <v>8086</v>
      </c>
      <c r="H2366" s="477">
        <v>44650</v>
      </c>
      <c r="I2366" s="477">
        <v>44666</v>
      </c>
      <c r="J2366" s="471"/>
    </row>
    <row r="2367" spans="1:10" ht="25.15" customHeight="1" x14ac:dyDescent="0.2">
      <c r="A2367" s="471" t="s">
        <v>8700</v>
      </c>
      <c r="B2367" s="471" t="s">
        <v>7558</v>
      </c>
      <c r="C2367" s="472"/>
      <c r="D2367" s="255" t="s">
        <v>11689</v>
      </c>
      <c r="E2367" s="499">
        <v>181163</v>
      </c>
      <c r="F2367" s="471">
        <v>20518498682</v>
      </c>
      <c r="G2367" s="476" t="s">
        <v>8086</v>
      </c>
      <c r="H2367" s="477">
        <v>44704</v>
      </c>
      <c r="I2367" s="477">
        <v>44709</v>
      </c>
      <c r="J2367" s="471"/>
    </row>
    <row r="2368" spans="1:10" ht="25.15" customHeight="1" x14ac:dyDescent="0.2">
      <c r="A2368" s="471" t="s">
        <v>11690</v>
      </c>
      <c r="B2368" s="471" t="s">
        <v>7488</v>
      </c>
      <c r="C2368" s="472"/>
      <c r="D2368" s="255" t="s">
        <v>11691</v>
      </c>
      <c r="E2368" s="499">
        <v>109482.8</v>
      </c>
      <c r="F2368" s="471">
        <v>20603927797</v>
      </c>
      <c r="G2368" s="476" t="s">
        <v>8086</v>
      </c>
      <c r="H2368" s="477">
        <v>44673</v>
      </c>
      <c r="I2368" s="477">
        <v>44679</v>
      </c>
      <c r="J2368" s="471"/>
    </row>
    <row r="2369" spans="1:10" ht="25.15" customHeight="1" x14ac:dyDescent="0.2">
      <c r="A2369" s="471" t="s">
        <v>8715</v>
      </c>
      <c r="B2369" s="471" t="s">
        <v>7558</v>
      </c>
      <c r="C2369" s="472"/>
      <c r="D2369" s="255" t="s">
        <v>11692</v>
      </c>
      <c r="E2369" s="499">
        <v>77400</v>
      </c>
      <c r="F2369" s="500">
        <v>20600108906</v>
      </c>
      <c r="G2369" s="476" t="s">
        <v>8086</v>
      </c>
      <c r="H2369" s="477">
        <v>44680</v>
      </c>
      <c r="I2369" s="477">
        <v>44685</v>
      </c>
      <c r="J2369" s="471"/>
    </row>
    <row r="2370" spans="1:10" ht="25.15" customHeight="1" x14ac:dyDescent="0.2">
      <c r="A2370" s="471" t="s">
        <v>11693</v>
      </c>
      <c r="B2370" s="471" t="s">
        <v>7488</v>
      </c>
      <c r="C2370" s="472"/>
      <c r="D2370" s="255" t="s">
        <v>11694</v>
      </c>
      <c r="E2370" s="499">
        <v>85000</v>
      </c>
      <c r="F2370" s="500">
        <v>10423243321</v>
      </c>
      <c r="G2370" s="476" t="s">
        <v>8086</v>
      </c>
      <c r="H2370" s="477">
        <v>44676</v>
      </c>
      <c r="I2370" s="477">
        <v>44691</v>
      </c>
      <c r="J2370" s="471"/>
    </row>
    <row r="2371" spans="1:10" ht="25.15" customHeight="1" x14ac:dyDescent="0.2">
      <c r="A2371" s="471" t="s">
        <v>8717</v>
      </c>
      <c r="B2371" s="471" t="s">
        <v>11273</v>
      </c>
      <c r="C2371" s="472"/>
      <c r="D2371" s="255" t="s">
        <v>11695</v>
      </c>
      <c r="E2371" s="479">
        <v>110997</v>
      </c>
      <c r="F2371" s="501">
        <v>10444256279</v>
      </c>
      <c r="G2371" s="476" t="s">
        <v>8086</v>
      </c>
      <c r="H2371" s="477">
        <v>44680</v>
      </c>
      <c r="I2371" s="477">
        <v>44692</v>
      </c>
      <c r="J2371" s="471"/>
    </row>
    <row r="2372" spans="1:10" ht="25.15" customHeight="1" x14ac:dyDescent="0.2">
      <c r="A2372" s="471" t="s">
        <v>11696</v>
      </c>
      <c r="B2372" s="471" t="s">
        <v>8688</v>
      </c>
      <c r="C2372" s="472"/>
      <c r="D2372" s="255" t="s">
        <v>11697</v>
      </c>
      <c r="E2372" s="479">
        <v>34050</v>
      </c>
      <c r="F2372" s="471">
        <v>10475492132</v>
      </c>
      <c r="G2372" s="476" t="s">
        <v>8086</v>
      </c>
      <c r="H2372" s="477">
        <v>44687</v>
      </c>
      <c r="I2372" s="478" t="s">
        <v>11698</v>
      </c>
      <c r="J2372" s="471"/>
    </row>
    <row r="2373" spans="1:10" ht="25.15" customHeight="1" x14ac:dyDescent="0.2">
      <c r="A2373" s="471" t="s">
        <v>11699</v>
      </c>
      <c r="B2373" s="471" t="s">
        <v>7558</v>
      </c>
      <c r="C2373" s="472"/>
      <c r="D2373" s="255" t="s">
        <v>11700</v>
      </c>
      <c r="E2373" s="479">
        <v>57500</v>
      </c>
      <c r="F2373" s="471">
        <v>10311356700</v>
      </c>
      <c r="G2373" s="476" t="s">
        <v>8086</v>
      </c>
      <c r="H2373" s="477">
        <v>44704</v>
      </c>
      <c r="I2373" s="477">
        <v>44709</v>
      </c>
      <c r="J2373" s="471"/>
    </row>
    <row r="2374" spans="1:10" ht="25.15" customHeight="1" x14ac:dyDescent="0.2">
      <c r="A2374" s="471" t="s">
        <v>11701</v>
      </c>
      <c r="B2374" s="471" t="s">
        <v>7558</v>
      </c>
      <c r="C2374" s="472"/>
      <c r="D2374" s="255" t="s">
        <v>11689</v>
      </c>
      <c r="E2374" s="479">
        <v>181163</v>
      </c>
      <c r="F2374" s="471">
        <v>20518498682</v>
      </c>
      <c r="G2374" s="476" t="s">
        <v>8086</v>
      </c>
      <c r="H2374" s="477">
        <v>44704</v>
      </c>
      <c r="I2374" s="477">
        <v>44709</v>
      </c>
      <c r="J2374" s="471"/>
    </row>
    <row r="2375" spans="1:10" ht="25.15" customHeight="1" x14ac:dyDescent="0.2">
      <c r="A2375" s="471" t="s">
        <v>11702</v>
      </c>
      <c r="B2375" s="471" t="s">
        <v>8688</v>
      </c>
      <c r="C2375" s="472"/>
      <c r="D2375" s="255" t="s">
        <v>11703</v>
      </c>
      <c r="E2375" s="479">
        <v>34080</v>
      </c>
      <c r="F2375" s="471">
        <v>10104198258</v>
      </c>
      <c r="G2375" s="476" t="s">
        <v>8086</v>
      </c>
      <c r="H2375" s="477">
        <v>44707</v>
      </c>
      <c r="I2375" s="477">
        <v>44712</v>
      </c>
      <c r="J2375" s="471"/>
    </row>
    <row r="2376" spans="1:10" ht="25.15" customHeight="1" x14ac:dyDescent="0.2">
      <c r="A2376" s="471" t="s">
        <v>8717</v>
      </c>
      <c r="B2376" s="471" t="s">
        <v>7558</v>
      </c>
      <c r="C2376" s="472"/>
      <c r="D2376" s="255" t="s">
        <v>11704</v>
      </c>
      <c r="E2376" s="479">
        <v>115499</v>
      </c>
      <c r="F2376" s="471">
        <v>10444256279</v>
      </c>
      <c r="G2376" s="476" t="s">
        <v>8086</v>
      </c>
      <c r="H2376" s="477">
        <v>44710</v>
      </c>
      <c r="I2376" s="477">
        <v>44725</v>
      </c>
      <c r="J2376" s="471"/>
    </row>
    <row r="2377" spans="1:10" ht="25.15" customHeight="1" x14ac:dyDescent="0.2">
      <c r="A2377" s="471" t="s">
        <v>11705</v>
      </c>
      <c r="B2377" s="471" t="s">
        <v>8332</v>
      </c>
      <c r="C2377" s="472" t="s">
        <v>8691</v>
      </c>
      <c r="D2377" s="255" t="s">
        <v>11706</v>
      </c>
      <c r="E2377" s="479">
        <v>23987.54</v>
      </c>
      <c r="F2377" s="471">
        <v>20494879329</v>
      </c>
      <c r="G2377" s="476" t="s">
        <v>8086</v>
      </c>
      <c r="H2377" s="477">
        <v>44713</v>
      </c>
      <c r="I2377" s="477">
        <v>44720</v>
      </c>
      <c r="J2377" s="471"/>
    </row>
    <row r="2378" spans="1:10" ht="25.15" customHeight="1" x14ac:dyDescent="0.2">
      <c r="A2378" s="471" t="s">
        <v>11699</v>
      </c>
      <c r="B2378" s="471" t="s">
        <v>7558</v>
      </c>
      <c r="C2378" s="472"/>
      <c r="D2378" s="255" t="s">
        <v>11707</v>
      </c>
      <c r="E2378" s="479">
        <v>62000</v>
      </c>
      <c r="F2378" s="471">
        <v>10469266635</v>
      </c>
      <c r="G2378" s="476" t="s">
        <v>8086</v>
      </c>
      <c r="H2378" s="477">
        <v>44715</v>
      </c>
      <c r="I2378" s="477">
        <v>44730</v>
      </c>
      <c r="J2378" s="471"/>
    </row>
    <row r="2379" spans="1:10" ht="25.15" customHeight="1" x14ac:dyDescent="0.2">
      <c r="A2379" s="471" t="s">
        <v>11708</v>
      </c>
      <c r="B2379" s="471" t="s">
        <v>7488</v>
      </c>
      <c r="C2379" s="472"/>
      <c r="D2379" s="255" t="s">
        <v>11709</v>
      </c>
      <c r="E2379" s="479">
        <v>116000</v>
      </c>
      <c r="F2379" s="471">
        <v>10432553367</v>
      </c>
      <c r="G2379" s="476" t="s">
        <v>8086</v>
      </c>
      <c r="H2379" s="477">
        <v>44725</v>
      </c>
      <c r="I2379" s="477">
        <v>44735</v>
      </c>
      <c r="J2379" s="471"/>
    </row>
    <row r="2380" spans="1:10" ht="25.15" customHeight="1" x14ac:dyDescent="0.2">
      <c r="A2380" s="471" t="s">
        <v>8022</v>
      </c>
      <c r="B2380" s="471" t="s">
        <v>7488</v>
      </c>
      <c r="C2380" s="472"/>
      <c r="D2380" s="255" t="s">
        <v>11710</v>
      </c>
      <c r="E2380" s="479">
        <v>61010</v>
      </c>
      <c r="F2380" s="471">
        <v>10475492132</v>
      </c>
      <c r="G2380" s="476" t="s">
        <v>8086</v>
      </c>
      <c r="H2380" s="477">
        <v>44725</v>
      </c>
      <c r="I2380" s="477">
        <v>44761</v>
      </c>
      <c r="J2380" s="471"/>
    </row>
    <row r="2381" spans="1:10" ht="25.15" customHeight="1" x14ac:dyDescent="0.2">
      <c r="A2381" s="471" t="s">
        <v>11711</v>
      </c>
      <c r="B2381" s="471" t="s">
        <v>8688</v>
      </c>
      <c r="C2381" s="472"/>
      <c r="D2381" s="255" t="s">
        <v>11712</v>
      </c>
      <c r="E2381" s="479">
        <v>19995</v>
      </c>
      <c r="F2381" s="471">
        <v>10429405519</v>
      </c>
      <c r="G2381" s="476" t="s">
        <v>8086</v>
      </c>
      <c r="H2381" s="477">
        <v>44739</v>
      </c>
      <c r="I2381" s="478" t="s">
        <v>11713</v>
      </c>
      <c r="J2381" s="471"/>
    </row>
    <row r="2382" spans="1:10" ht="25.15" customHeight="1" x14ac:dyDescent="0.2">
      <c r="A2382" s="471" t="s">
        <v>11714</v>
      </c>
      <c r="B2382" s="471" t="s">
        <v>8688</v>
      </c>
      <c r="C2382" s="472"/>
      <c r="D2382" s="255" t="s">
        <v>11715</v>
      </c>
      <c r="E2382" s="479">
        <v>30213</v>
      </c>
      <c r="F2382" s="471">
        <v>20607507326</v>
      </c>
      <c r="G2382" s="476" t="s">
        <v>8086</v>
      </c>
      <c r="H2382" s="477">
        <v>44749</v>
      </c>
      <c r="I2382" s="477">
        <v>44761</v>
      </c>
      <c r="J2382" s="471"/>
    </row>
    <row r="2383" spans="1:10" ht="25.15" customHeight="1" x14ac:dyDescent="0.2">
      <c r="A2383" s="471" t="s">
        <v>11716</v>
      </c>
      <c r="B2383" s="471" t="s">
        <v>8688</v>
      </c>
      <c r="C2383" s="472"/>
      <c r="D2383" s="255" t="s">
        <v>11717</v>
      </c>
      <c r="E2383" s="479">
        <v>36310</v>
      </c>
      <c r="F2383" s="471">
        <v>20491022320</v>
      </c>
      <c r="G2383" s="476" t="s">
        <v>8086</v>
      </c>
      <c r="H2383" s="477">
        <v>44749</v>
      </c>
      <c r="I2383" s="477">
        <v>44761</v>
      </c>
      <c r="J2383" s="471"/>
    </row>
    <row r="2384" spans="1:10" ht="25.15" customHeight="1" x14ac:dyDescent="0.2">
      <c r="A2384" s="471" t="s">
        <v>11718</v>
      </c>
      <c r="B2384" s="471" t="s">
        <v>8688</v>
      </c>
      <c r="C2384" s="472"/>
      <c r="D2384" s="255" t="s">
        <v>11717</v>
      </c>
      <c r="E2384" s="479">
        <v>35712</v>
      </c>
      <c r="F2384" s="471">
        <v>20365619999</v>
      </c>
      <c r="G2384" s="476" t="s">
        <v>8086</v>
      </c>
      <c r="H2384" s="478" t="s">
        <v>11719</v>
      </c>
      <c r="I2384" s="477">
        <v>44767</v>
      </c>
      <c r="J2384" s="471"/>
    </row>
    <row r="2385" spans="1:10" ht="25.15" customHeight="1" x14ac:dyDescent="0.2">
      <c r="A2385" s="471" t="s">
        <v>11720</v>
      </c>
      <c r="B2385" s="471" t="s">
        <v>7488</v>
      </c>
      <c r="C2385" s="472"/>
      <c r="D2385" s="255" t="s">
        <v>11721</v>
      </c>
      <c r="E2385" s="479">
        <v>182950</v>
      </c>
      <c r="F2385" s="471">
        <v>20122834351</v>
      </c>
      <c r="G2385" s="476" t="s">
        <v>8086</v>
      </c>
      <c r="H2385" s="477">
        <v>44755</v>
      </c>
      <c r="I2385" s="477">
        <v>44816</v>
      </c>
      <c r="J2385" s="471"/>
    </row>
    <row r="2386" spans="1:10" ht="25.15" customHeight="1" x14ac:dyDescent="0.2">
      <c r="A2386" s="471" t="s">
        <v>11722</v>
      </c>
      <c r="B2386" s="471" t="s">
        <v>8688</v>
      </c>
      <c r="C2386" s="472"/>
      <c r="D2386" s="255" t="s">
        <v>11723</v>
      </c>
      <c r="E2386" s="479">
        <v>36199</v>
      </c>
      <c r="F2386" s="471">
        <v>10408822420</v>
      </c>
      <c r="G2386" s="476" t="s">
        <v>8086</v>
      </c>
      <c r="H2386" s="477">
        <v>44757</v>
      </c>
      <c r="I2386" s="477">
        <v>44762</v>
      </c>
      <c r="J2386" s="471"/>
    </row>
    <row r="2387" spans="1:10" ht="25.15" customHeight="1" x14ac:dyDescent="0.2">
      <c r="A2387" s="471" t="s">
        <v>11724</v>
      </c>
      <c r="B2387" s="471" t="s">
        <v>8688</v>
      </c>
      <c r="C2387" s="472"/>
      <c r="D2387" s="255" t="s">
        <v>11725</v>
      </c>
      <c r="E2387" s="479">
        <v>21810</v>
      </c>
      <c r="F2387" s="471">
        <v>20607189766</v>
      </c>
      <c r="G2387" s="476" t="s">
        <v>8086</v>
      </c>
      <c r="H2387" s="477">
        <v>44761</v>
      </c>
      <c r="I2387" s="477">
        <v>44763</v>
      </c>
      <c r="J2387" s="471"/>
    </row>
    <row r="2388" spans="1:10" ht="25.15" customHeight="1" x14ac:dyDescent="0.2">
      <c r="A2388" s="471" t="s">
        <v>11726</v>
      </c>
      <c r="B2388" s="471" t="s">
        <v>8688</v>
      </c>
      <c r="C2388" s="472"/>
      <c r="D2388" s="255" t="s">
        <v>11727</v>
      </c>
      <c r="E2388" s="479">
        <v>36600</v>
      </c>
      <c r="F2388" s="471">
        <v>20564384241</v>
      </c>
      <c r="G2388" s="476" t="s">
        <v>8086</v>
      </c>
      <c r="H2388" s="477">
        <v>44768</v>
      </c>
      <c r="I2388" s="477">
        <v>44747</v>
      </c>
      <c r="J2388" s="471"/>
    </row>
    <row r="2389" spans="1:10" ht="25.15" customHeight="1" x14ac:dyDescent="0.2">
      <c r="A2389" s="471" t="s">
        <v>11728</v>
      </c>
      <c r="B2389" s="471" t="s">
        <v>7488</v>
      </c>
      <c r="C2389" s="472"/>
      <c r="D2389" s="255" t="s">
        <v>11729</v>
      </c>
      <c r="E2389" s="479">
        <v>64769</v>
      </c>
      <c r="F2389" s="471">
        <v>20601052921</v>
      </c>
      <c r="G2389" s="476" t="s">
        <v>8086</v>
      </c>
      <c r="H2389" s="477">
        <v>44782</v>
      </c>
      <c r="I2389" s="477">
        <v>44787</v>
      </c>
      <c r="J2389" s="471"/>
    </row>
    <row r="2390" spans="1:10" ht="25.15" customHeight="1" x14ac:dyDescent="0.2">
      <c r="A2390" s="471" t="s">
        <v>11730</v>
      </c>
      <c r="B2390" s="471" t="s">
        <v>8688</v>
      </c>
      <c r="C2390" s="472"/>
      <c r="D2390" s="255" t="s">
        <v>11731</v>
      </c>
      <c r="E2390" s="479">
        <v>19760</v>
      </c>
      <c r="F2390" s="471">
        <v>20490240960</v>
      </c>
      <c r="G2390" s="476" t="s">
        <v>8086</v>
      </c>
      <c r="H2390" s="477">
        <v>44790</v>
      </c>
      <c r="I2390" s="477">
        <v>44793</v>
      </c>
      <c r="J2390" s="471"/>
    </row>
    <row r="2391" spans="1:10" ht="25.15" customHeight="1" x14ac:dyDescent="0.2">
      <c r="A2391" s="471" t="s">
        <v>11699</v>
      </c>
      <c r="B2391" s="471" t="s">
        <v>8688</v>
      </c>
      <c r="C2391" s="472"/>
      <c r="D2391" s="255" t="s">
        <v>11732</v>
      </c>
      <c r="E2391" s="479">
        <v>21233</v>
      </c>
      <c r="F2391" s="471">
        <v>20604487090</v>
      </c>
      <c r="G2391" s="476" t="s">
        <v>8086</v>
      </c>
      <c r="H2391" s="477">
        <v>44796</v>
      </c>
      <c r="I2391" s="477">
        <v>44802</v>
      </c>
      <c r="J2391" s="471"/>
    </row>
    <row r="2392" spans="1:10" ht="25.15" customHeight="1" x14ac:dyDescent="0.2">
      <c r="A2392" s="472" t="s">
        <v>11733</v>
      </c>
      <c r="B2392" s="471" t="s">
        <v>8346</v>
      </c>
      <c r="C2392" s="471" t="s">
        <v>8317</v>
      </c>
      <c r="D2392" s="257" t="s">
        <v>11734</v>
      </c>
      <c r="E2392" s="257">
        <v>32650</v>
      </c>
      <c r="F2392" s="471" t="s">
        <v>11735</v>
      </c>
      <c r="G2392" s="471" t="s">
        <v>8877</v>
      </c>
      <c r="H2392" s="471">
        <v>44574</v>
      </c>
      <c r="I2392" s="471">
        <v>44574</v>
      </c>
      <c r="J2392" s="471"/>
    </row>
    <row r="2393" spans="1:10" ht="25.15" customHeight="1" x14ac:dyDescent="0.2">
      <c r="A2393" s="472" t="s">
        <v>11736</v>
      </c>
      <c r="B2393" s="471" t="s">
        <v>8346</v>
      </c>
      <c r="C2393" s="471" t="s">
        <v>8317</v>
      </c>
      <c r="D2393" s="257" t="s">
        <v>11737</v>
      </c>
      <c r="E2393" s="257">
        <v>35100</v>
      </c>
      <c r="F2393" s="471" t="s">
        <v>11738</v>
      </c>
      <c r="G2393" s="471" t="s">
        <v>8877</v>
      </c>
      <c r="H2393" s="471">
        <v>44579</v>
      </c>
      <c r="I2393" s="471">
        <v>44618</v>
      </c>
      <c r="J2393" s="471"/>
    </row>
    <row r="2394" spans="1:10" ht="25.15" customHeight="1" x14ac:dyDescent="0.2">
      <c r="A2394" s="472" t="s">
        <v>11739</v>
      </c>
      <c r="B2394" s="471" t="s">
        <v>8346</v>
      </c>
      <c r="C2394" s="471" t="s">
        <v>8317</v>
      </c>
      <c r="D2394" s="257" t="s">
        <v>11740</v>
      </c>
      <c r="E2394" s="257">
        <v>29078</v>
      </c>
      <c r="F2394" s="471" t="s">
        <v>11741</v>
      </c>
      <c r="G2394" s="471" t="s">
        <v>8877</v>
      </c>
      <c r="H2394" s="471">
        <v>44585</v>
      </c>
      <c r="I2394" s="471">
        <v>44618</v>
      </c>
      <c r="J2394" s="471"/>
    </row>
    <row r="2395" spans="1:10" ht="25.15" customHeight="1" x14ac:dyDescent="0.2">
      <c r="A2395" s="472" t="s">
        <v>11742</v>
      </c>
      <c r="B2395" s="471" t="s">
        <v>8346</v>
      </c>
      <c r="C2395" s="471" t="s">
        <v>8317</v>
      </c>
      <c r="D2395" s="257" t="s">
        <v>11743</v>
      </c>
      <c r="E2395" s="257">
        <v>31980</v>
      </c>
      <c r="F2395" s="471" t="s">
        <v>11744</v>
      </c>
      <c r="G2395" s="471" t="s">
        <v>8877</v>
      </c>
      <c r="H2395" s="471">
        <v>44587</v>
      </c>
      <c r="I2395" s="471">
        <v>44644</v>
      </c>
      <c r="J2395" s="471"/>
    </row>
    <row r="2396" spans="1:10" ht="25.15" customHeight="1" x14ac:dyDescent="0.2">
      <c r="A2396" s="472" t="s">
        <v>11745</v>
      </c>
      <c r="B2396" s="471" t="s">
        <v>8346</v>
      </c>
      <c r="C2396" s="471" t="s">
        <v>8317</v>
      </c>
      <c r="D2396" s="257" t="s">
        <v>11746</v>
      </c>
      <c r="E2396" s="257">
        <v>36550</v>
      </c>
      <c r="F2396" s="471" t="s">
        <v>11747</v>
      </c>
      <c r="G2396" s="471" t="s">
        <v>8877</v>
      </c>
      <c r="H2396" s="471">
        <v>44587</v>
      </c>
      <c r="I2396" s="471">
        <v>44651</v>
      </c>
      <c r="J2396" s="471"/>
    </row>
    <row r="2397" spans="1:10" ht="25.15" customHeight="1" x14ac:dyDescent="0.2">
      <c r="A2397" s="472" t="s">
        <v>11748</v>
      </c>
      <c r="B2397" s="471" t="s">
        <v>8346</v>
      </c>
      <c r="C2397" s="471" t="s">
        <v>8317</v>
      </c>
      <c r="D2397" s="257" t="s">
        <v>11749</v>
      </c>
      <c r="E2397" s="257">
        <v>27600</v>
      </c>
      <c r="F2397" s="471" t="s">
        <v>11744</v>
      </c>
      <c r="G2397" s="471" t="s">
        <v>8877</v>
      </c>
      <c r="H2397" s="471">
        <v>44606</v>
      </c>
      <c r="I2397" s="471">
        <v>44650</v>
      </c>
      <c r="J2397" s="471"/>
    </row>
    <row r="2398" spans="1:10" ht="25.15" customHeight="1" x14ac:dyDescent="0.2">
      <c r="A2398" s="472" t="s">
        <v>11750</v>
      </c>
      <c r="B2398" s="471" t="s">
        <v>8346</v>
      </c>
      <c r="C2398" s="471" t="s">
        <v>8317</v>
      </c>
      <c r="D2398" s="257" t="s">
        <v>11751</v>
      </c>
      <c r="E2398" s="257">
        <v>24000</v>
      </c>
      <c r="F2398" s="471" t="s">
        <v>11752</v>
      </c>
      <c r="G2398" s="471" t="s">
        <v>8877</v>
      </c>
      <c r="H2398" s="471">
        <v>44606</v>
      </c>
      <c r="I2398" s="471">
        <v>44651</v>
      </c>
      <c r="J2398" s="471"/>
    </row>
    <row r="2399" spans="1:10" ht="25.15" customHeight="1" x14ac:dyDescent="0.2">
      <c r="A2399" s="472" t="s">
        <v>11753</v>
      </c>
      <c r="B2399" s="471" t="s">
        <v>8346</v>
      </c>
      <c r="C2399" s="471" t="s">
        <v>8317</v>
      </c>
      <c r="D2399" s="257" t="s">
        <v>11754</v>
      </c>
      <c r="E2399" s="257">
        <v>21521</v>
      </c>
      <c r="F2399" s="471" t="s">
        <v>11755</v>
      </c>
      <c r="G2399" s="471" t="s">
        <v>8877</v>
      </c>
      <c r="H2399" s="471">
        <v>44607</v>
      </c>
      <c r="I2399" s="471">
        <v>44733</v>
      </c>
      <c r="J2399" s="471"/>
    </row>
    <row r="2400" spans="1:10" ht="25.15" customHeight="1" x14ac:dyDescent="0.2">
      <c r="A2400" s="472" t="s">
        <v>11756</v>
      </c>
      <c r="B2400" s="471" t="s">
        <v>8346</v>
      </c>
      <c r="C2400" s="471" t="s">
        <v>8317</v>
      </c>
      <c r="D2400" s="257" t="s">
        <v>11757</v>
      </c>
      <c r="E2400" s="257">
        <v>36250</v>
      </c>
      <c r="F2400" s="471" t="s">
        <v>11758</v>
      </c>
      <c r="G2400" s="471" t="s">
        <v>8877</v>
      </c>
      <c r="H2400" s="471">
        <v>44607</v>
      </c>
      <c r="I2400" s="471">
        <v>44739</v>
      </c>
      <c r="J2400" s="471"/>
    </row>
    <row r="2401" spans="1:10" ht="25.15" customHeight="1" x14ac:dyDescent="0.2">
      <c r="A2401" s="472" t="s">
        <v>11759</v>
      </c>
      <c r="B2401" s="471" t="s">
        <v>8346</v>
      </c>
      <c r="C2401" s="471" t="s">
        <v>8317</v>
      </c>
      <c r="D2401" s="257" t="s">
        <v>11760</v>
      </c>
      <c r="E2401" s="257">
        <v>34810</v>
      </c>
      <c r="F2401" s="471" t="s">
        <v>11761</v>
      </c>
      <c r="G2401" s="471" t="s">
        <v>8877</v>
      </c>
      <c r="H2401" s="471">
        <v>44607</v>
      </c>
      <c r="I2401" s="471">
        <v>44638</v>
      </c>
      <c r="J2401" s="471"/>
    </row>
    <row r="2402" spans="1:10" ht="25.15" customHeight="1" x14ac:dyDescent="0.2">
      <c r="A2402" s="472" t="s">
        <v>11762</v>
      </c>
      <c r="B2402" s="471" t="s">
        <v>8346</v>
      </c>
      <c r="C2402" s="471" t="s">
        <v>8317</v>
      </c>
      <c r="D2402" s="257" t="s">
        <v>11763</v>
      </c>
      <c r="E2402" s="257">
        <v>36000</v>
      </c>
      <c r="F2402" s="471" t="s">
        <v>11764</v>
      </c>
      <c r="G2402" s="471" t="s">
        <v>8877</v>
      </c>
      <c r="H2402" s="471">
        <v>44608</v>
      </c>
      <c r="I2402" s="471">
        <v>44740</v>
      </c>
      <c r="J2402" s="471"/>
    </row>
    <row r="2403" spans="1:10" ht="25.15" customHeight="1" x14ac:dyDescent="0.2">
      <c r="A2403" s="472" t="s">
        <v>11765</v>
      </c>
      <c r="B2403" s="471" t="s">
        <v>8346</v>
      </c>
      <c r="C2403" s="471" t="s">
        <v>8317</v>
      </c>
      <c r="D2403" s="257" t="s">
        <v>11766</v>
      </c>
      <c r="E2403" s="257">
        <v>25200</v>
      </c>
      <c r="F2403" s="471" t="s">
        <v>11767</v>
      </c>
      <c r="G2403" s="471" t="s">
        <v>8877</v>
      </c>
      <c r="H2403" s="471">
        <v>44608</v>
      </c>
      <c r="I2403" s="471">
        <v>44608</v>
      </c>
      <c r="J2403" s="471"/>
    </row>
    <row r="2404" spans="1:10" ht="25.15" customHeight="1" x14ac:dyDescent="0.2">
      <c r="A2404" s="472" t="s">
        <v>11768</v>
      </c>
      <c r="B2404" s="471" t="s">
        <v>8346</v>
      </c>
      <c r="C2404" s="471" t="s">
        <v>8317</v>
      </c>
      <c r="D2404" s="257" t="s">
        <v>11769</v>
      </c>
      <c r="E2404" s="257">
        <v>22080</v>
      </c>
      <c r="F2404" s="471" t="s">
        <v>11738</v>
      </c>
      <c r="G2404" s="471" t="s">
        <v>8877</v>
      </c>
      <c r="H2404" s="471">
        <v>44613</v>
      </c>
      <c r="I2404" s="471">
        <v>44681</v>
      </c>
      <c r="J2404" s="471"/>
    </row>
    <row r="2405" spans="1:10" ht="25.15" customHeight="1" x14ac:dyDescent="0.2">
      <c r="A2405" s="472" t="s">
        <v>11770</v>
      </c>
      <c r="B2405" s="471" t="s">
        <v>8346</v>
      </c>
      <c r="C2405" s="471" t="s">
        <v>8317</v>
      </c>
      <c r="D2405" s="257" t="s">
        <v>11771</v>
      </c>
      <c r="E2405" s="257">
        <v>23976</v>
      </c>
      <c r="F2405" s="471" t="s">
        <v>11772</v>
      </c>
      <c r="G2405" s="471" t="s">
        <v>8877</v>
      </c>
      <c r="H2405" s="471">
        <v>44613</v>
      </c>
      <c r="I2405" s="471">
        <v>44681</v>
      </c>
      <c r="J2405" s="471"/>
    </row>
    <row r="2406" spans="1:10" ht="25.15" customHeight="1" x14ac:dyDescent="0.2">
      <c r="A2406" s="472" t="s">
        <v>11773</v>
      </c>
      <c r="B2406" s="471" t="s">
        <v>8346</v>
      </c>
      <c r="C2406" s="471" t="s">
        <v>8317</v>
      </c>
      <c r="D2406" s="257" t="s">
        <v>11774</v>
      </c>
      <c r="E2406" s="257">
        <v>21105</v>
      </c>
      <c r="F2406" s="471" t="s">
        <v>11775</v>
      </c>
      <c r="G2406" s="471" t="s">
        <v>8877</v>
      </c>
      <c r="H2406" s="471">
        <v>44622</v>
      </c>
      <c r="I2406" s="471">
        <v>44733</v>
      </c>
      <c r="J2406" s="471"/>
    </row>
    <row r="2407" spans="1:10" ht="25.15" customHeight="1" x14ac:dyDescent="0.2">
      <c r="A2407" s="472" t="s">
        <v>11776</v>
      </c>
      <c r="B2407" s="471" t="s">
        <v>8346</v>
      </c>
      <c r="C2407" s="471" t="s">
        <v>8317</v>
      </c>
      <c r="D2407" s="257" t="s">
        <v>11777</v>
      </c>
      <c r="E2407" s="257">
        <v>30720</v>
      </c>
      <c r="F2407" s="471" t="s">
        <v>11778</v>
      </c>
      <c r="G2407" s="471" t="s">
        <v>8877</v>
      </c>
      <c r="H2407" s="471">
        <v>44622</v>
      </c>
      <c r="I2407" s="471">
        <v>44681</v>
      </c>
      <c r="J2407" s="471"/>
    </row>
    <row r="2408" spans="1:10" ht="25.15" customHeight="1" x14ac:dyDescent="0.2">
      <c r="A2408" s="472" t="s">
        <v>11779</v>
      </c>
      <c r="B2408" s="471" t="s">
        <v>8346</v>
      </c>
      <c r="C2408" s="471" t="s">
        <v>8317</v>
      </c>
      <c r="D2408" s="257" t="s">
        <v>11780</v>
      </c>
      <c r="E2408" s="257">
        <v>29600</v>
      </c>
      <c r="F2408" s="471" t="s">
        <v>11781</v>
      </c>
      <c r="G2408" s="471" t="s">
        <v>8877</v>
      </c>
      <c r="H2408" s="471">
        <v>44629</v>
      </c>
      <c r="I2408" s="471">
        <v>44693</v>
      </c>
      <c r="J2408" s="471"/>
    </row>
    <row r="2409" spans="1:10" ht="25.15" customHeight="1" x14ac:dyDescent="0.2">
      <c r="A2409" s="472" t="s">
        <v>11782</v>
      </c>
      <c r="B2409" s="471" t="s">
        <v>8346</v>
      </c>
      <c r="C2409" s="471" t="s">
        <v>8317</v>
      </c>
      <c r="D2409" s="257" t="s">
        <v>11783</v>
      </c>
      <c r="E2409" s="257">
        <v>25200</v>
      </c>
      <c r="F2409" s="471" t="s">
        <v>11784</v>
      </c>
      <c r="G2409" s="471" t="s">
        <v>8877</v>
      </c>
      <c r="H2409" s="471">
        <v>44629</v>
      </c>
      <c r="I2409" s="471">
        <v>44768</v>
      </c>
      <c r="J2409" s="471"/>
    </row>
    <row r="2410" spans="1:10" ht="25.15" customHeight="1" x14ac:dyDescent="0.2">
      <c r="A2410" s="472" t="s">
        <v>11785</v>
      </c>
      <c r="B2410" s="471" t="s">
        <v>11786</v>
      </c>
      <c r="C2410" s="471" t="s">
        <v>8317</v>
      </c>
      <c r="D2410" s="257" t="s">
        <v>11787</v>
      </c>
      <c r="E2410" s="257">
        <v>67500</v>
      </c>
      <c r="F2410" s="471" t="s">
        <v>11788</v>
      </c>
      <c r="G2410" s="471" t="s">
        <v>8877</v>
      </c>
      <c r="H2410" s="471">
        <v>44630</v>
      </c>
      <c r="I2410" s="471">
        <v>44712</v>
      </c>
      <c r="J2410" s="471"/>
    </row>
    <row r="2411" spans="1:10" ht="25.15" customHeight="1" x14ac:dyDescent="0.2">
      <c r="A2411" s="472" t="s">
        <v>11789</v>
      </c>
      <c r="B2411" s="471" t="s">
        <v>8346</v>
      </c>
      <c r="C2411" s="471" t="s">
        <v>8317</v>
      </c>
      <c r="D2411" s="257" t="s">
        <v>11790</v>
      </c>
      <c r="E2411" s="257">
        <v>25500</v>
      </c>
      <c r="F2411" s="471" t="s">
        <v>11744</v>
      </c>
      <c r="G2411" s="471" t="s">
        <v>8877</v>
      </c>
      <c r="H2411" s="471">
        <v>44630</v>
      </c>
      <c r="I2411" s="471">
        <v>44651</v>
      </c>
      <c r="J2411" s="471"/>
    </row>
    <row r="2412" spans="1:10" ht="25.15" customHeight="1" x14ac:dyDescent="0.2">
      <c r="A2412" s="472" t="s">
        <v>11791</v>
      </c>
      <c r="B2412" s="471" t="s">
        <v>6377</v>
      </c>
      <c r="C2412" s="471" t="s">
        <v>8317</v>
      </c>
      <c r="D2412" s="257" t="s">
        <v>11787</v>
      </c>
      <c r="E2412" s="257">
        <v>80150</v>
      </c>
      <c r="F2412" s="471" t="s">
        <v>11744</v>
      </c>
      <c r="G2412" s="471" t="s">
        <v>8877</v>
      </c>
      <c r="H2412" s="471">
        <v>44631</v>
      </c>
      <c r="I2412" s="471">
        <v>44712</v>
      </c>
      <c r="J2412" s="471"/>
    </row>
    <row r="2413" spans="1:10" ht="25.15" customHeight="1" x14ac:dyDescent="0.2">
      <c r="A2413" s="472" t="s">
        <v>11792</v>
      </c>
      <c r="B2413" s="471" t="s">
        <v>8346</v>
      </c>
      <c r="C2413" s="471" t="s">
        <v>8317</v>
      </c>
      <c r="D2413" s="257" t="s">
        <v>11793</v>
      </c>
      <c r="E2413" s="257">
        <v>29000</v>
      </c>
      <c r="F2413" s="471" t="s">
        <v>11794</v>
      </c>
      <c r="G2413" s="471" t="s">
        <v>11795</v>
      </c>
      <c r="H2413" s="471">
        <v>44634</v>
      </c>
      <c r="I2413" s="471"/>
      <c r="J2413" s="471"/>
    </row>
    <row r="2414" spans="1:10" ht="25.15" customHeight="1" x14ac:dyDescent="0.2">
      <c r="A2414" s="472" t="s">
        <v>11796</v>
      </c>
      <c r="B2414" s="471" t="s">
        <v>8346</v>
      </c>
      <c r="C2414" s="471" t="s">
        <v>8317</v>
      </c>
      <c r="D2414" s="257" t="s">
        <v>11797</v>
      </c>
      <c r="E2414" s="257">
        <v>31500</v>
      </c>
      <c r="F2414" s="471" t="s">
        <v>11798</v>
      </c>
      <c r="G2414" s="471" t="s">
        <v>8877</v>
      </c>
      <c r="H2414" s="471">
        <v>44638</v>
      </c>
      <c r="I2414" s="471">
        <v>44638</v>
      </c>
      <c r="J2414" s="471"/>
    </row>
    <row r="2415" spans="1:10" ht="25.15" customHeight="1" x14ac:dyDescent="0.2">
      <c r="A2415" s="472" t="s">
        <v>11799</v>
      </c>
      <c r="B2415" s="471" t="s">
        <v>8346</v>
      </c>
      <c r="C2415" s="471" t="s">
        <v>8317</v>
      </c>
      <c r="D2415" s="257" t="s">
        <v>11800</v>
      </c>
      <c r="E2415" s="257">
        <v>35000</v>
      </c>
      <c r="F2415" s="471" t="s">
        <v>11801</v>
      </c>
      <c r="G2415" s="471" t="s">
        <v>8877</v>
      </c>
      <c r="H2415" s="471">
        <v>44641</v>
      </c>
      <c r="I2415" s="471">
        <v>44651</v>
      </c>
      <c r="J2415" s="471"/>
    </row>
    <row r="2416" spans="1:10" ht="25.15" customHeight="1" x14ac:dyDescent="0.2">
      <c r="A2416" s="472" t="s">
        <v>11802</v>
      </c>
      <c r="B2416" s="471" t="s">
        <v>8346</v>
      </c>
      <c r="C2416" s="471" t="s">
        <v>8317</v>
      </c>
      <c r="D2416" s="257" t="s">
        <v>11803</v>
      </c>
      <c r="E2416" s="257">
        <v>27500</v>
      </c>
      <c r="F2416" s="471" t="s">
        <v>11804</v>
      </c>
      <c r="G2416" s="471" t="s">
        <v>8877</v>
      </c>
      <c r="H2416" s="471">
        <v>44643</v>
      </c>
      <c r="I2416" s="471">
        <v>44651</v>
      </c>
      <c r="J2416" s="471"/>
    </row>
    <row r="2417" spans="1:10" ht="25.15" customHeight="1" x14ac:dyDescent="0.2">
      <c r="A2417" s="472" t="s">
        <v>11805</v>
      </c>
      <c r="B2417" s="471" t="s">
        <v>6377</v>
      </c>
      <c r="C2417" s="471" t="s">
        <v>8317</v>
      </c>
      <c r="D2417" s="257" t="s">
        <v>11806</v>
      </c>
      <c r="E2417" s="257">
        <v>77700</v>
      </c>
      <c r="F2417" s="471" t="s">
        <v>11747</v>
      </c>
      <c r="G2417" s="471" t="s">
        <v>8877</v>
      </c>
      <c r="H2417" s="471">
        <v>44644</v>
      </c>
      <c r="I2417" s="471">
        <v>24.03</v>
      </c>
      <c r="J2417" s="471"/>
    </row>
    <row r="2418" spans="1:10" ht="25.15" customHeight="1" x14ac:dyDescent="0.2">
      <c r="A2418" s="472" t="s">
        <v>11807</v>
      </c>
      <c r="B2418" s="471" t="s">
        <v>8346</v>
      </c>
      <c r="C2418" s="471" t="s">
        <v>8317</v>
      </c>
      <c r="D2418" s="257" t="s">
        <v>11808</v>
      </c>
      <c r="E2418" s="257">
        <v>25000</v>
      </c>
      <c r="F2418" s="471" t="s">
        <v>11809</v>
      </c>
      <c r="G2418" s="471" t="s">
        <v>8877</v>
      </c>
      <c r="H2418" s="471">
        <v>44655</v>
      </c>
      <c r="I2418" s="471">
        <v>44694</v>
      </c>
      <c r="J2418" s="471"/>
    </row>
    <row r="2419" spans="1:10" ht="25.15" customHeight="1" x14ac:dyDescent="0.2">
      <c r="A2419" s="472" t="s">
        <v>11810</v>
      </c>
      <c r="B2419" s="471" t="s">
        <v>6377</v>
      </c>
      <c r="C2419" s="471" t="s">
        <v>8317</v>
      </c>
      <c r="D2419" s="257" t="s">
        <v>11811</v>
      </c>
      <c r="E2419" s="257">
        <v>236196</v>
      </c>
      <c r="F2419" s="471" t="s">
        <v>11812</v>
      </c>
      <c r="G2419" s="471" t="s">
        <v>8877</v>
      </c>
      <c r="H2419" s="471">
        <v>44662</v>
      </c>
      <c r="I2419" s="471">
        <v>44662</v>
      </c>
      <c r="J2419" s="471"/>
    </row>
    <row r="2420" spans="1:10" ht="25.15" customHeight="1" x14ac:dyDescent="0.2">
      <c r="A2420" s="472" t="s">
        <v>11813</v>
      </c>
      <c r="B2420" s="471" t="s">
        <v>6377</v>
      </c>
      <c r="C2420" s="471" t="s">
        <v>8317</v>
      </c>
      <c r="D2420" s="257" t="s">
        <v>11814</v>
      </c>
      <c r="E2420" s="257">
        <v>154240</v>
      </c>
      <c r="F2420" s="471" t="s">
        <v>11815</v>
      </c>
      <c r="G2420" s="471" t="s">
        <v>8877</v>
      </c>
      <c r="H2420" s="471">
        <v>44672</v>
      </c>
      <c r="I2420" s="471">
        <v>44672</v>
      </c>
      <c r="J2420" s="471"/>
    </row>
    <row r="2421" spans="1:10" ht="25.15" customHeight="1" x14ac:dyDescent="0.2">
      <c r="A2421" s="472" t="s">
        <v>11816</v>
      </c>
      <c r="B2421" s="471" t="s">
        <v>6377</v>
      </c>
      <c r="C2421" s="471" t="s">
        <v>8317</v>
      </c>
      <c r="D2421" s="257" t="s">
        <v>11817</v>
      </c>
      <c r="E2421" s="257">
        <v>69280</v>
      </c>
      <c r="F2421" s="471" t="s">
        <v>11818</v>
      </c>
      <c r="G2421" s="471" t="s">
        <v>8877</v>
      </c>
      <c r="H2421" s="471">
        <v>44673</v>
      </c>
      <c r="I2421" s="471">
        <v>44673</v>
      </c>
      <c r="J2421" s="471"/>
    </row>
    <row r="2422" spans="1:10" ht="25.15" customHeight="1" x14ac:dyDescent="0.2">
      <c r="A2422" s="472" t="s">
        <v>11819</v>
      </c>
      <c r="B2422" s="471" t="s">
        <v>6377</v>
      </c>
      <c r="C2422" s="471" t="s">
        <v>8317</v>
      </c>
      <c r="D2422" s="257" t="s">
        <v>11820</v>
      </c>
      <c r="E2422" s="257">
        <v>100320</v>
      </c>
      <c r="F2422" s="471" t="s">
        <v>11821</v>
      </c>
      <c r="G2422" s="471" t="s">
        <v>8877</v>
      </c>
      <c r="H2422" s="471">
        <v>44678</v>
      </c>
      <c r="I2422" s="471">
        <v>44678</v>
      </c>
      <c r="J2422" s="471"/>
    </row>
    <row r="2423" spans="1:10" ht="25.15" customHeight="1" x14ac:dyDescent="0.2">
      <c r="A2423" s="472" t="s">
        <v>11822</v>
      </c>
      <c r="B2423" s="471" t="s">
        <v>6377</v>
      </c>
      <c r="C2423" s="471" t="s">
        <v>8317</v>
      </c>
      <c r="D2423" s="257" t="s">
        <v>11823</v>
      </c>
      <c r="E2423" s="257">
        <v>131200</v>
      </c>
      <c r="F2423" s="471" t="s">
        <v>11824</v>
      </c>
      <c r="G2423" s="471" t="s">
        <v>8877</v>
      </c>
      <c r="H2423" s="471">
        <v>44678</v>
      </c>
      <c r="I2423" s="471">
        <v>44678</v>
      </c>
      <c r="J2423" s="471"/>
    </row>
    <row r="2424" spans="1:10" ht="25.15" customHeight="1" x14ac:dyDescent="0.2">
      <c r="A2424" s="472" t="s">
        <v>11825</v>
      </c>
      <c r="B2424" s="471" t="s">
        <v>6377</v>
      </c>
      <c r="C2424" s="471" t="s">
        <v>8317</v>
      </c>
      <c r="D2424" s="257" t="s">
        <v>11826</v>
      </c>
      <c r="E2424" s="257">
        <v>104880</v>
      </c>
      <c r="F2424" s="471" t="s">
        <v>11827</v>
      </c>
      <c r="G2424" s="471" t="s">
        <v>8877</v>
      </c>
      <c r="H2424" s="471">
        <v>44685</v>
      </c>
      <c r="I2424" s="471">
        <v>44685</v>
      </c>
      <c r="J2424" s="471"/>
    </row>
    <row r="2425" spans="1:10" ht="25.15" customHeight="1" x14ac:dyDescent="0.2">
      <c r="A2425" s="472" t="s">
        <v>11828</v>
      </c>
      <c r="B2425" s="471" t="s">
        <v>6377</v>
      </c>
      <c r="C2425" s="471" t="s">
        <v>8317</v>
      </c>
      <c r="D2425" s="257" t="s">
        <v>11829</v>
      </c>
      <c r="E2425" s="257">
        <v>88160</v>
      </c>
      <c r="F2425" s="471" t="s">
        <v>11830</v>
      </c>
      <c r="G2425" s="471" t="s">
        <v>8877</v>
      </c>
      <c r="H2425" s="471">
        <v>44685</v>
      </c>
      <c r="I2425" s="471">
        <v>44685</v>
      </c>
      <c r="J2425" s="471"/>
    </row>
    <row r="2426" spans="1:10" ht="25.15" customHeight="1" x14ac:dyDescent="0.2">
      <c r="A2426" s="472" t="s">
        <v>11831</v>
      </c>
      <c r="B2426" s="471" t="s">
        <v>6377</v>
      </c>
      <c r="C2426" s="471" t="s">
        <v>8317</v>
      </c>
      <c r="D2426" s="257" t="s">
        <v>11832</v>
      </c>
      <c r="E2426" s="257">
        <v>110160</v>
      </c>
      <c r="F2426" s="471" t="s">
        <v>11833</v>
      </c>
      <c r="G2426" s="471" t="s">
        <v>8877</v>
      </c>
      <c r="H2426" s="471">
        <v>44685</v>
      </c>
      <c r="I2426" s="471">
        <v>44685</v>
      </c>
      <c r="J2426" s="471"/>
    </row>
    <row r="2427" spans="1:10" ht="25.15" customHeight="1" x14ac:dyDescent="0.2">
      <c r="A2427" s="472" t="s">
        <v>11834</v>
      </c>
      <c r="B2427" s="471" t="s">
        <v>6377</v>
      </c>
      <c r="C2427" s="471" t="s">
        <v>8317</v>
      </c>
      <c r="D2427" s="257" t="s">
        <v>11835</v>
      </c>
      <c r="E2427" s="257">
        <v>67120</v>
      </c>
      <c r="F2427" s="471" t="s">
        <v>11836</v>
      </c>
      <c r="G2427" s="471" t="s">
        <v>8877</v>
      </c>
      <c r="H2427" s="471">
        <v>44685</v>
      </c>
      <c r="I2427" s="471">
        <v>44685</v>
      </c>
      <c r="J2427" s="471"/>
    </row>
    <row r="2428" spans="1:10" ht="25.15" customHeight="1" x14ac:dyDescent="0.2">
      <c r="A2428" s="472" t="s">
        <v>11837</v>
      </c>
      <c r="B2428" s="471" t="s">
        <v>8346</v>
      </c>
      <c r="C2428" s="471" t="s">
        <v>8317</v>
      </c>
      <c r="D2428" s="257" t="s">
        <v>11838</v>
      </c>
      <c r="E2428" s="257">
        <v>28800</v>
      </c>
      <c r="F2428" s="471" t="s">
        <v>11839</v>
      </c>
      <c r="G2428" s="471" t="s">
        <v>8877</v>
      </c>
      <c r="H2428" s="471">
        <v>44690</v>
      </c>
      <c r="I2428" s="471">
        <v>44712</v>
      </c>
      <c r="J2428" s="471"/>
    </row>
    <row r="2429" spans="1:10" ht="25.15" customHeight="1" x14ac:dyDescent="0.2">
      <c r="A2429" s="472" t="s">
        <v>11840</v>
      </c>
      <c r="B2429" s="471" t="s">
        <v>6377</v>
      </c>
      <c r="C2429" s="471" t="s">
        <v>8317</v>
      </c>
      <c r="D2429" s="257" t="s">
        <v>11841</v>
      </c>
      <c r="E2429" s="257">
        <v>125920</v>
      </c>
      <c r="F2429" s="471" t="s">
        <v>11842</v>
      </c>
      <c r="G2429" s="471" t="s">
        <v>8877</v>
      </c>
      <c r="H2429" s="471">
        <v>44691</v>
      </c>
      <c r="I2429" s="471">
        <v>44691</v>
      </c>
      <c r="J2429" s="471"/>
    </row>
    <row r="2430" spans="1:10" ht="25.15" customHeight="1" x14ac:dyDescent="0.2">
      <c r="A2430" s="472" t="s">
        <v>11843</v>
      </c>
      <c r="B2430" s="471" t="s">
        <v>6377</v>
      </c>
      <c r="C2430" s="471" t="s">
        <v>8317</v>
      </c>
      <c r="D2430" s="257" t="s">
        <v>11844</v>
      </c>
      <c r="E2430" s="257">
        <v>92880</v>
      </c>
      <c r="F2430" s="471" t="s">
        <v>11845</v>
      </c>
      <c r="G2430" s="471" t="s">
        <v>8877</v>
      </c>
      <c r="H2430" s="471">
        <v>44691</v>
      </c>
      <c r="I2430" s="471">
        <v>44691</v>
      </c>
      <c r="J2430" s="471"/>
    </row>
    <row r="2431" spans="1:10" ht="25.15" customHeight="1" x14ac:dyDescent="0.2">
      <c r="A2431" s="472" t="s">
        <v>11846</v>
      </c>
      <c r="B2431" s="471" t="s">
        <v>6377</v>
      </c>
      <c r="C2431" s="471" t="s">
        <v>8317</v>
      </c>
      <c r="D2431" s="257" t="s">
        <v>11847</v>
      </c>
      <c r="E2431" s="257">
        <v>225840</v>
      </c>
      <c r="F2431" s="471" t="s">
        <v>11848</v>
      </c>
      <c r="G2431" s="471" t="s">
        <v>8877</v>
      </c>
      <c r="H2431" s="471">
        <v>44691</v>
      </c>
      <c r="I2431" s="471">
        <v>44691</v>
      </c>
      <c r="J2431" s="471"/>
    </row>
    <row r="2432" spans="1:10" ht="25.15" customHeight="1" x14ac:dyDescent="0.2">
      <c r="A2432" s="472" t="s">
        <v>11849</v>
      </c>
      <c r="B2432" s="471" t="s">
        <v>6377</v>
      </c>
      <c r="C2432" s="471" t="s">
        <v>8317</v>
      </c>
      <c r="D2432" s="257" t="s">
        <v>11850</v>
      </c>
      <c r="E2432" s="257">
        <v>272400</v>
      </c>
      <c r="F2432" s="471" t="s">
        <v>11744</v>
      </c>
      <c r="G2432" s="471" t="s">
        <v>8877</v>
      </c>
      <c r="H2432" s="471">
        <v>44691</v>
      </c>
      <c r="I2432" s="471">
        <v>44798</v>
      </c>
      <c r="J2432" s="471"/>
    </row>
    <row r="2433" spans="1:10" ht="25.15" customHeight="1" x14ac:dyDescent="0.2">
      <c r="A2433" s="472" t="s">
        <v>11759</v>
      </c>
      <c r="B2433" s="471" t="s">
        <v>8346</v>
      </c>
      <c r="C2433" s="471" t="s">
        <v>8317</v>
      </c>
      <c r="D2433" s="257" t="s">
        <v>11851</v>
      </c>
      <c r="E2433" s="257">
        <v>20886</v>
      </c>
      <c r="F2433" s="471" t="s">
        <v>11761</v>
      </c>
      <c r="G2433" s="471" t="s">
        <v>8877</v>
      </c>
      <c r="H2433" s="471">
        <v>44692</v>
      </c>
      <c r="I2433" s="471">
        <v>44713</v>
      </c>
      <c r="J2433" s="471"/>
    </row>
    <row r="2434" spans="1:10" ht="25.15" customHeight="1" x14ac:dyDescent="0.2">
      <c r="A2434" s="472" t="s">
        <v>11852</v>
      </c>
      <c r="B2434" s="471" t="s">
        <v>8346</v>
      </c>
      <c r="C2434" s="471" t="s">
        <v>8317</v>
      </c>
      <c r="D2434" s="257" t="s">
        <v>11853</v>
      </c>
      <c r="E2434" s="257">
        <v>33750</v>
      </c>
      <c r="F2434" s="471" t="s">
        <v>11854</v>
      </c>
      <c r="G2434" s="471" t="s">
        <v>8877</v>
      </c>
      <c r="H2434" s="471">
        <v>44697</v>
      </c>
      <c r="I2434" s="471">
        <v>44768</v>
      </c>
      <c r="J2434" s="471"/>
    </row>
    <row r="2435" spans="1:10" ht="25.15" customHeight="1" x14ac:dyDescent="0.2">
      <c r="A2435" s="472" t="s">
        <v>11855</v>
      </c>
      <c r="B2435" s="471" t="s">
        <v>8346</v>
      </c>
      <c r="C2435" s="471" t="s">
        <v>8317</v>
      </c>
      <c r="D2435" s="257" t="s">
        <v>11856</v>
      </c>
      <c r="E2435" s="257">
        <v>32400</v>
      </c>
      <c r="F2435" s="471" t="s">
        <v>11778</v>
      </c>
      <c r="G2435" s="471" t="s">
        <v>8877</v>
      </c>
      <c r="H2435" s="471">
        <v>44700</v>
      </c>
      <c r="I2435" s="471">
        <v>44733</v>
      </c>
      <c r="J2435" s="471"/>
    </row>
    <row r="2436" spans="1:10" ht="25.15" customHeight="1" x14ac:dyDescent="0.2">
      <c r="A2436" s="472" t="s">
        <v>11857</v>
      </c>
      <c r="B2436" s="471" t="s">
        <v>8346</v>
      </c>
      <c r="C2436" s="471" t="s">
        <v>8317</v>
      </c>
      <c r="D2436" s="257" t="s">
        <v>11858</v>
      </c>
      <c r="E2436" s="257">
        <v>25740</v>
      </c>
      <c r="F2436" s="471" t="s">
        <v>11859</v>
      </c>
      <c r="G2436" s="471" t="s">
        <v>8877</v>
      </c>
      <c r="H2436" s="471">
        <v>44701</v>
      </c>
      <c r="I2436" s="471">
        <v>44756</v>
      </c>
      <c r="J2436" s="471"/>
    </row>
    <row r="2437" spans="1:10" ht="25.15" customHeight="1" x14ac:dyDescent="0.2">
      <c r="A2437" s="472" t="s">
        <v>11860</v>
      </c>
      <c r="B2437" s="471" t="s">
        <v>8346</v>
      </c>
      <c r="C2437" s="471" t="s">
        <v>8317</v>
      </c>
      <c r="D2437" s="257" t="s">
        <v>11861</v>
      </c>
      <c r="E2437" s="257">
        <v>21750</v>
      </c>
      <c r="F2437" s="471" t="s">
        <v>11744</v>
      </c>
      <c r="G2437" s="471" t="s">
        <v>8877</v>
      </c>
      <c r="H2437" s="471">
        <v>44706</v>
      </c>
      <c r="I2437" s="471">
        <v>44706</v>
      </c>
      <c r="J2437" s="471"/>
    </row>
    <row r="2438" spans="1:10" ht="25.15" customHeight="1" x14ac:dyDescent="0.2">
      <c r="A2438" s="472" t="s">
        <v>11862</v>
      </c>
      <c r="B2438" s="471" t="s">
        <v>6377</v>
      </c>
      <c r="C2438" s="471" t="s">
        <v>8317</v>
      </c>
      <c r="D2438" s="257" t="s">
        <v>11863</v>
      </c>
      <c r="E2438" s="257">
        <v>157440</v>
      </c>
      <c r="F2438" s="471" t="s">
        <v>11830</v>
      </c>
      <c r="G2438" s="471" t="s">
        <v>8877</v>
      </c>
      <c r="H2438" s="471">
        <v>44712</v>
      </c>
      <c r="I2438" s="471">
        <v>44712</v>
      </c>
      <c r="J2438" s="471"/>
    </row>
    <row r="2439" spans="1:10" ht="25.15" customHeight="1" x14ac:dyDescent="0.2">
      <c r="A2439" s="472" t="s">
        <v>11864</v>
      </c>
      <c r="B2439" s="471" t="s">
        <v>6377</v>
      </c>
      <c r="C2439" s="471" t="s">
        <v>8317</v>
      </c>
      <c r="D2439" s="257" t="s">
        <v>11865</v>
      </c>
      <c r="E2439" s="257">
        <v>111520</v>
      </c>
      <c r="F2439" s="471" t="s">
        <v>11848</v>
      </c>
      <c r="G2439" s="471" t="s">
        <v>8877</v>
      </c>
      <c r="H2439" s="471">
        <v>44713</v>
      </c>
      <c r="I2439" s="471">
        <v>44713</v>
      </c>
      <c r="J2439" s="471"/>
    </row>
    <row r="2440" spans="1:10" ht="25.15" customHeight="1" x14ac:dyDescent="0.2">
      <c r="A2440" s="472" t="s">
        <v>11866</v>
      </c>
      <c r="B2440" s="471" t="s">
        <v>8346</v>
      </c>
      <c r="C2440" s="471" t="s">
        <v>8317</v>
      </c>
      <c r="D2440" s="257" t="s">
        <v>11867</v>
      </c>
      <c r="E2440" s="257">
        <v>25800</v>
      </c>
      <c r="F2440" s="471" t="s">
        <v>11868</v>
      </c>
      <c r="G2440" s="471" t="s">
        <v>11795</v>
      </c>
      <c r="H2440" s="471">
        <v>44714</v>
      </c>
      <c r="I2440" s="471"/>
      <c r="J2440" s="471"/>
    </row>
    <row r="2441" spans="1:10" ht="25.15" customHeight="1" x14ac:dyDescent="0.2">
      <c r="A2441" s="472" t="s">
        <v>11869</v>
      </c>
      <c r="B2441" s="471" t="s">
        <v>6377</v>
      </c>
      <c r="C2441" s="471" t="s">
        <v>8317</v>
      </c>
      <c r="D2441" s="257" t="s">
        <v>11870</v>
      </c>
      <c r="E2441" s="257">
        <v>160872</v>
      </c>
      <c r="F2441" s="471" t="s">
        <v>11871</v>
      </c>
      <c r="G2441" s="471" t="s">
        <v>8877</v>
      </c>
      <c r="H2441" s="471">
        <v>44720</v>
      </c>
      <c r="I2441" s="471">
        <v>44720</v>
      </c>
      <c r="J2441" s="471"/>
    </row>
    <row r="2442" spans="1:10" ht="25.15" customHeight="1" x14ac:dyDescent="0.2">
      <c r="A2442" s="472" t="s">
        <v>11872</v>
      </c>
      <c r="B2442" s="471" t="s">
        <v>8346</v>
      </c>
      <c r="C2442" s="471" t="s">
        <v>8317</v>
      </c>
      <c r="D2442" s="257" t="s">
        <v>11873</v>
      </c>
      <c r="E2442" s="257">
        <v>18750</v>
      </c>
      <c r="F2442" s="471" t="s">
        <v>11874</v>
      </c>
      <c r="G2442" s="471" t="s">
        <v>8877</v>
      </c>
      <c r="H2442" s="471">
        <v>44720</v>
      </c>
      <c r="I2442" s="471">
        <v>44720</v>
      </c>
      <c r="J2442" s="471"/>
    </row>
    <row r="2443" spans="1:10" ht="25.15" customHeight="1" x14ac:dyDescent="0.2">
      <c r="A2443" s="472" t="s">
        <v>11875</v>
      </c>
      <c r="B2443" s="471" t="s">
        <v>8346</v>
      </c>
      <c r="C2443" s="471" t="s">
        <v>8317</v>
      </c>
      <c r="D2443" s="257" t="s">
        <v>8916</v>
      </c>
      <c r="E2443" s="257">
        <v>29250</v>
      </c>
      <c r="F2443" s="471" t="s">
        <v>11876</v>
      </c>
      <c r="G2443" s="471" t="s">
        <v>8877</v>
      </c>
      <c r="H2443" s="471">
        <v>44720</v>
      </c>
      <c r="I2443" s="471">
        <v>44720</v>
      </c>
      <c r="J2443" s="471"/>
    </row>
    <row r="2444" spans="1:10" ht="25.15" customHeight="1" x14ac:dyDescent="0.2">
      <c r="A2444" s="472" t="s">
        <v>11877</v>
      </c>
      <c r="B2444" s="471" t="s">
        <v>8346</v>
      </c>
      <c r="C2444" s="471" t="s">
        <v>8317</v>
      </c>
      <c r="D2444" s="257" t="s">
        <v>11878</v>
      </c>
      <c r="E2444" s="257">
        <v>19200</v>
      </c>
      <c r="F2444" s="471" t="s">
        <v>11879</v>
      </c>
      <c r="G2444" s="471" t="s">
        <v>8877</v>
      </c>
      <c r="H2444" s="471">
        <v>44726</v>
      </c>
      <c r="I2444" s="471">
        <v>44784</v>
      </c>
      <c r="J2444" s="471"/>
    </row>
    <row r="2445" spans="1:10" ht="25.15" customHeight="1" x14ac:dyDescent="0.2">
      <c r="A2445" s="472" t="s">
        <v>11880</v>
      </c>
      <c r="B2445" s="471" t="s">
        <v>8346</v>
      </c>
      <c r="C2445" s="471" t="s">
        <v>8317</v>
      </c>
      <c r="D2445" s="257" t="s">
        <v>11881</v>
      </c>
      <c r="E2445" s="257">
        <v>35650</v>
      </c>
      <c r="F2445" s="471" t="s">
        <v>11876</v>
      </c>
      <c r="G2445" s="471" t="s">
        <v>8877</v>
      </c>
      <c r="H2445" s="471">
        <v>44727</v>
      </c>
      <c r="I2445" s="471">
        <v>44769</v>
      </c>
      <c r="J2445" s="471"/>
    </row>
    <row r="2446" spans="1:10" ht="25.15" customHeight="1" x14ac:dyDescent="0.2">
      <c r="A2446" s="472" t="s">
        <v>11882</v>
      </c>
      <c r="B2446" s="471" t="s">
        <v>8346</v>
      </c>
      <c r="C2446" s="471" t="s">
        <v>8317</v>
      </c>
      <c r="D2446" s="257" t="s">
        <v>11883</v>
      </c>
      <c r="E2446" s="257">
        <v>31000</v>
      </c>
      <c r="F2446" s="471" t="s">
        <v>11884</v>
      </c>
      <c r="G2446" s="471" t="s">
        <v>8877</v>
      </c>
      <c r="H2446" s="471">
        <v>44727</v>
      </c>
      <c r="I2446" s="471">
        <v>44763</v>
      </c>
      <c r="J2446" s="471"/>
    </row>
    <row r="2447" spans="1:10" ht="25.15" customHeight="1" x14ac:dyDescent="0.2">
      <c r="A2447" s="472" t="s">
        <v>11885</v>
      </c>
      <c r="B2447" s="471" t="s">
        <v>6377</v>
      </c>
      <c r="C2447" s="471" t="s">
        <v>8317</v>
      </c>
      <c r="D2447" s="257" t="s">
        <v>11886</v>
      </c>
      <c r="E2447" s="257">
        <v>242440</v>
      </c>
      <c r="F2447" s="471" t="s">
        <v>11842</v>
      </c>
      <c r="G2447" s="471" t="s">
        <v>8877</v>
      </c>
      <c r="H2447" s="471">
        <v>44729</v>
      </c>
      <c r="I2447" s="471">
        <v>44729</v>
      </c>
      <c r="J2447" s="471"/>
    </row>
    <row r="2448" spans="1:10" ht="25.15" customHeight="1" x14ac:dyDescent="0.2">
      <c r="A2448" s="472" t="s">
        <v>11887</v>
      </c>
      <c r="B2448" s="471" t="s">
        <v>6377</v>
      </c>
      <c r="C2448" s="471" t="s">
        <v>8317</v>
      </c>
      <c r="D2448" s="257" t="s">
        <v>11888</v>
      </c>
      <c r="E2448" s="257">
        <v>159520</v>
      </c>
      <c r="F2448" s="471" t="s">
        <v>11889</v>
      </c>
      <c r="G2448" s="471" t="s">
        <v>8877</v>
      </c>
      <c r="H2448" s="471">
        <v>44729</v>
      </c>
      <c r="I2448" s="471">
        <v>44729</v>
      </c>
      <c r="J2448" s="471"/>
    </row>
    <row r="2449" spans="1:10" ht="25.15" customHeight="1" x14ac:dyDescent="0.2">
      <c r="A2449" s="472" t="s">
        <v>11890</v>
      </c>
      <c r="B2449" s="471" t="s">
        <v>6377</v>
      </c>
      <c r="C2449" s="471" t="s">
        <v>8317</v>
      </c>
      <c r="D2449" s="257" t="s">
        <v>11891</v>
      </c>
      <c r="E2449" s="257">
        <v>128800</v>
      </c>
      <c r="F2449" s="471" t="s">
        <v>11833</v>
      </c>
      <c r="G2449" s="471" t="s">
        <v>8877</v>
      </c>
      <c r="H2449" s="471">
        <v>44733</v>
      </c>
      <c r="I2449" s="471">
        <v>44733</v>
      </c>
      <c r="J2449" s="471"/>
    </row>
    <row r="2450" spans="1:10" ht="25.15" customHeight="1" x14ac:dyDescent="0.2">
      <c r="A2450" s="472" t="s">
        <v>11892</v>
      </c>
      <c r="B2450" s="471" t="s">
        <v>8346</v>
      </c>
      <c r="C2450" s="471" t="s">
        <v>8317</v>
      </c>
      <c r="D2450" s="257" t="s">
        <v>11893</v>
      </c>
      <c r="E2450" s="257">
        <v>18000</v>
      </c>
      <c r="F2450" s="471" t="s">
        <v>11894</v>
      </c>
      <c r="G2450" s="471" t="s">
        <v>8877</v>
      </c>
      <c r="H2450" s="471">
        <v>44733</v>
      </c>
      <c r="I2450" s="471">
        <v>44799</v>
      </c>
      <c r="J2450" s="471"/>
    </row>
    <row r="2451" spans="1:10" ht="25.15" customHeight="1" x14ac:dyDescent="0.2">
      <c r="A2451" s="472" t="s">
        <v>11895</v>
      </c>
      <c r="B2451" s="471" t="s">
        <v>6377</v>
      </c>
      <c r="C2451" s="471" t="s">
        <v>8317</v>
      </c>
      <c r="D2451" s="257" t="s">
        <v>11896</v>
      </c>
      <c r="E2451" s="257">
        <v>167920</v>
      </c>
      <c r="F2451" s="471" t="s">
        <v>11827</v>
      </c>
      <c r="G2451" s="471" t="s">
        <v>11795</v>
      </c>
      <c r="H2451" s="471">
        <v>44736</v>
      </c>
      <c r="I2451" s="471"/>
      <c r="J2451" s="471"/>
    </row>
    <row r="2452" spans="1:10" ht="25.15" customHeight="1" x14ac:dyDescent="0.2">
      <c r="A2452" s="472" t="s">
        <v>11897</v>
      </c>
      <c r="B2452" s="471" t="s">
        <v>6377</v>
      </c>
      <c r="C2452" s="471" t="s">
        <v>8317</v>
      </c>
      <c r="D2452" s="257" t="s">
        <v>11898</v>
      </c>
      <c r="E2452" s="257">
        <v>80000</v>
      </c>
      <c r="F2452" s="471" t="s">
        <v>11778</v>
      </c>
      <c r="G2452" s="471" t="s">
        <v>8877</v>
      </c>
      <c r="H2452" s="471">
        <v>44754</v>
      </c>
      <c r="I2452" s="471">
        <v>44754</v>
      </c>
      <c r="J2452" s="471"/>
    </row>
    <row r="2453" spans="1:10" ht="25.15" customHeight="1" x14ac:dyDescent="0.2">
      <c r="A2453" s="472" t="s">
        <v>11899</v>
      </c>
      <c r="B2453" s="471" t="s">
        <v>11786</v>
      </c>
      <c r="C2453" s="471" t="s">
        <v>8317</v>
      </c>
      <c r="D2453" s="257" t="s">
        <v>11900</v>
      </c>
      <c r="E2453" s="257">
        <v>68944.800000000003</v>
      </c>
      <c r="F2453" s="471" t="s">
        <v>11744</v>
      </c>
      <c r="G2453" s="471" t="s">
        <v>8877</v>
      </c>
      <c r="H2453" s="471">
        <v>44756</v>
      </c>
      <c r="I2453" s="471">
        <v>44799</v>
      </c>
      <c r="J2453" s="471"/>
    </row>
    <row r="2454" spans="1:10" ht="25.15" customHeight="1" x14ac:dyDescent="0.2">
      <c r="A2454" s="472" t="s">
        <v>11901</v>
      </c>
      <c r="B2454" s="471" t="s">
        <v>6377</v>
      </c>
      <c r="C2454" s="471" t="s">
        <v>8317</v>
      </c>
      <c r="D2454" s="257" t="s">
        <v>11902</v>
      </c>
      <c r="E2454" s="257">
        <v>97624</v>
      </c>
      <c r="F2454" s="471" t="s">
        <v>11815</v>
      </c>
      <c r="G2454" s="471" t="s">
        <v>11795</v>
      </c>
      <c r="H2454" s="471">
        <v>44760</v>
      </c>
      <c r="I2454" s="471"/>
      <c r="J2454" s="471"/>
    </row>
    <row r="2455" spans="1:10" ht="25.15" customHeight="1" x14ac:dyDescent="0.2">
      <c r="A2455" s="472" t="s">
        <v>11903</v>
      </c>
      <c r="B2455" s="471" t="s">
        <v>8346</v>
      </c>
      <c r="C2455" s="471" t="s">
        <v>8317</v>
      </c>
      <c r="D2455" s="257" t="s">
        <v>11904</v>
      </c>
      <c r="E2455" s="257">
        <v>36735.47</v>
      </c>
      <c r="F2455" s="471" t="s">
        <v>11905</v>
      </c>
      <c r="G2455" s="471" t="s">
        <v>11795</v>
      </c>
      <c r="H2455" s="471">
        <v>44763</v>
      </c>
      <c r="I2455" s="471"/>
      <c r="J2455" s="471"/>
    </row>
    <row r="2456" spans="1:10" ht="25.15" customHeight="1" x14ac:dyDescent="0.2">
      <c r="A2456" s="472" t="s">
        <v>11906</v>
      </c>
      <c r="B2456" s="471" t="s">
        <v>8346</v>
      </c>
      <c r="C2456" s="471" t="s">
        <v>8317</v>
      </c>
      <c r="D2456" s="257" t="s">
        <v>11907</v>
      </c>
      <c r="E2456" s="257">
        <v>19200</v>
      </c>
      <c r="F2456" s="471" t="s">
        <v>11879</v>
      </c>
      <c r="G2456" s="471" t="s">
        <v>11795</v>
      </c>
      <c r="H2456" s="471">
        <v>44764</v>
      </c>
      <c r="I2456" s="471"/>
      <c r="J2456" s="471"/>
    </row>
    <row r="2457" spans="1:10" ht="25.15" customHeight="1" x14ac:dyDescent="0.2">
      <c r="A2457" s="472" t="s">
        <v>11908</v>
      </c>
      <c r="B2457" s="471" t="s">
        <v>8346</v>
      </c>
      <c r="C2457" s="471" t="s">
        <v>8317</v>
      </c>
      <c r="D2457" s="257" t="s">
        <v>11909</v>
      </c>
      <c r="E2457" s="257">
        <v>32300</v>
      </c>
      <c r="F2457" s="471" t="s">
        <v>11876</v>
      </c>
      <c r="G2457" s="471" t="s">
        <v>11795</v>
      </c>
      <c r="H2457" s="471">
        <v>44778</v>
      </c>
      <c r="I2457" s="471"/>
      <c r="J2457" s="471"/>
    </row>
    <row r="2458" spans="1:10" ht="25.15" customHeight="1" x14ac:dyDescent="0.2">
      <c r="A2458" s="472" t="s">
        <v>11910</v>
      </c>
      <c r="B2458" s="471" t="s">
        <v>6377</v>
      </c>
      <c r="C2458" s="471" t="s">
        <v>8317</v>
      </c>
      <c r="D2458" s="257" t="s">
        <v>11911</v>
      </c>
      <c r="E2458" s="257">
        <v>286000</v>
      </c>
      <c r="F2458" s="471" t="s">
        <v>11912</v>
      </c>
      <c r="G2458" s="471" t="s">
        <v>8877</v>
      </c>
      <c r="H2458" s="471">
        <v>44782</v>
      </c>
      <c r="I2458" s="471">
        <v>44782</v>
      </c>
      <c r="J2458" s="471"/>
    </row>
    <row r="2459" spans="1:10" ht="25.15" customHeight="1" x14ac:dyDescent="0.2">
      <c r="A2459" s="472" t="s">
        <v>11913</v>
      </c>
      <c r="B2459" s="471" t="s">
        <v>6377</v>
      </c>
      <c r="C2459" s="471" t="s">
        <v>8317</v>
      </c>
      <c r="D2459" s="257" t="s">
        <v>11914</v>
      </c>
      <c r="E2459" s="257">
        <v>249060</v>
      </c>
      <c r="F2459" s="471" t="s">
        <v>11744</v>
      </c>
      <c r="G2459" s="471" t="s">
        <v>8877</v>
      </c>
      <c r="H2459" s="471">
        <v>44783</v>
      </c>
      <c r="I2459" s="471">
        <v>44783</v>
      </c>
      <c r="J2459" s="471"/>
    </row>
    <row r="2460" spans="1:10" ht="25.15" customHeight="1" x14ac:dyDescent="0.2">
      <c r="A2460" s="472" t="s">
        <v>11759</v>
      </c>
      <c r="B2460" s="471" t="s">
        <v>8346</v>
      </c>
      <c r="C2460" s="471" t="s">
        <v>8317</v>
      </c>
      <c r="D2460" s="257" t="s">
        <v>11915</v>
      </c>
      <c r="E2460" s="257">
        <v>20886</v>
      </c>
      <c r="F2460" s="471" t="s">
        <v>11761</v>
      </c>
      <c r="G2460" s="471" t="s">
        <v>8877</v>
      </c>
      <c r="H2460" s="471">
        <v>44789</v>
      </c>
      <c r="I2460" s="471">
        <v>44795</v>
      </c>
      <c r="J2460" s="471"/>
    </row>
    <row r="2461" spans="1:10" ht="25.15" customHeight="1" x14ac:dyDescent="0.2">
      <c r="A2461" s="472" t="s">
        <v>11916</v>
      </c>
      <c r="B2461" s="471" t="s">
        <v>8346</v>
      </c>
      <c r="C2461" s="471" t="s">
        <v>8317</v>
      </c>
      <c r="D2461" s="257" t="s">
        <v>11917</v>
      </c>
      <c r="E2461" s="257">
        <v>32200</v>
      </c>
      <c r="F2461" s="471" t="s">
        <v>11876</v>
      </c>
      <c r="G2461" s="471" t="s">
        <v>11795</v>
      </c>
      <c r="H2461" s="471">
        <v>44797</v>
      </c>
      <c r="I2461" s="471"/>
      <c r="J2461" s="471"/>
    </row>
    <row r="2462" spans="1:10" ht="25.15" customHeight="1" x14ac:dyDescent="0.2">
      <c r="A2462" s="472" t="s">
        <v>11918</v>
      </c>
      <c r="B2462" s="471" t="s">
        <v>11786</v>
      </c>
      <c r="C2462" s="471" t="s">
        <v>8317</v>
      </c>
      <c r="D2462" s="257" t="s">
        <v>11811</v>
      </c>
      <c r="E2462" s="257">
        <v>64400</v>
      </c>
      <c r="F2462" s="471" t="s">
        <v>11919</v>
      </c>
      <c r="G2462" s="471" t="s">
        <v>8877</v>
      </c>
      <c r="H2462" s="471">
        <v>44798</v>
      </c>
      <c r="I2462" s="471">
        <v>44804</v>
      </c>
      <c r="J2462" s="471"/>
    </row>
    <row r="2463" spans="1:10" ht="25.15" customHeight="1" x14ac:dyDescent="0.2">
      <c r="A2463" s="472" t="s">
        <v>11920</v>
      </c>
      <c r="B2463" s="471" t="s">
        <v>8346</v>
      </c>
      <c r="C2463" s="471" t="s">
        <v>8317</v>
      </c>
      <c r="D2463" s="257" t="s">
        <v>11921</v>
      </c>
      <c r="E2463" s="257">
        <v>20250</v>
      </c>
      <c r="F2463" s="471" t="s">
        <v>11784</v>
      </c>
      <c r="G2463" s="471" t="s">
        <v>11795</v>
      </c>
      <c r="H2463" s="471">
        <v>44799</v>
      </c>
      <c r="I2463" s="471"/>
      <c r="J2463" s="471"/>
    </row>
    <row r="2464" spans="1:10" ht="25.15" customHeight="1" x14ac:dyDescent="0.2">
      <c r="A2464" s="472" t="s">
        <v>11920</v>
      </c>
      <c r="B2464" s="471" t="s">
        <v>8346</v>
      </c>
      <c r="C2464" s="471" t="s">
        <v>8317</v>
      </c>
      <c r="D2464" s="257" t="s">
        <v>11922</v>
      </c>
      <c r="E2464" s="257">
        <v>27000</v>
      </c>
      <c r="F2464" s="471" t="s">
        <v>11879</v>
      </c>
      <c r="G2464" s="471" t="s">
        <v>11795</v>
      </c>
      <c r="H2464" s="471">
        <v>44805</v>
      </c>
      <c r="I2464" s="471"/>
      <c r="J2464" s="471"/>
    </row>
    <row r="2465" spans="1:10" ht="25.15" customHeight="1" x14ac:dyDescent="0.2">
      <c r="A2465" s="472" t="s">
        <v>11920</v>
      </c>
      <c r="B2465" s="471" t="s">
        <v>8346</v>
      </c>
      <c r="C2465" s="471" t="s">
        <v>8317</v>
      </c>
      <c r="D2465" s="257" t="s">
        <v>11923</v>
      </c>
      <c r="E2465" s="257">
        <v>27000</v>
      </c>
      <c r="F2465" s="471" t="s">
        <v>11775</v>
      </c>
      <c r="G2465" s="471" t="s">
        <v>11795</v>
      </c>
      <c r="H2465" s="471">
        <v>44805</v>
      </c>
      <c r="I2465" s="471"/>
      <c r="J2465" s="471"/>
    </row>
    <row r="2466" spans="1:10" ht="25.15" customHeight="1" x14ac:dyDescent="0.2">
      <c r="A2466" s="472" t="s">
        <v>11924</v>
      </c>
      <c r="B2466" s="471" t="s">
        <v>8346</v>
      </c>
      <c r="C2466" s="471" t="s">
        <v>8317</v>
      </c>
      <c r="D2466" s="257" t="s">
        <v>11925</v>
      </c>
      <c r="E2466" s="257">
        <v>23956.799999999999</v>
      </c>
      <c r="F2466" s="471" t="s">
        <v>11926</v>
      </c>
      <c r="G2466" s="471" t="s">
        <v>11795</v>
      </c>
      <c r="H2466" s="471">
        <v>44812</v>
      </c>
      <c r="I2466" s="471"/>
      <c r="J2466" s="471"/>
    </row>
    <row r="2467" spans="1:10" ht="25.15" customHeight="1" x14ac:dyDescent="0.2">
      <c r="A2467" s="472" t="s">
        <v>11813</v>
      </c>
      <c r="B2467" s="471" t="s">
        <v>6377</v>
      </c>
      <c r="C2467" s="471" t="s">
        <v>8317</v>
      </c>
      <c r="D2467" s="257" t="s">
        <v>11814</v>
      </c>
      <c r="E2467" s="257">
        <v>120178.66</v>
      </c>
      <c r="F2467" s="471" t="s">
        <v>11927</v>
      </c>
      <c r="G2467" s="471" t="s">
        <v>11795</v>
      </c>
      <c r="H2467" s="471">
        <v>44812</v>
      </c>
      <c r="I2467" s="471"/>
      <c r="J2467" s="471"/>
    </row>
    <row r="2468" spans="1:10" ht="25.15" customHeight="1" x14ac:dyDescent="0.2">
      <c r="A2468" s="472" t="s">
        <v>11928</v>
      </c>
      <c r="B2468" s="471" t="s">
        <v>10993</v>
      </c>
      <c r="C2468" s="471" t="s">
        <v>8317</v>
      </c>
      <c r="D2468" s="257" t="s">
        <v>11806</v>
      </c>
      <c r="E2468" s="257">
        <v>328101.90000000002</v>
      </c>
      <c r="F2468" s="471" t="s">
        <v>11929</v>
      </c>
      <c r="G2468" s="471" t="s">
        <v>11795</v>
      </c>
      <c r="H2468" s="471">
        <v>44817</v>
      </c>
      <c r="I2468" s="471"/>
      <c r="J2468" s="471"/>
    </row>
    <row r="2469" spans="1:10" ht="25.15" customHeight="1" x14ac:dyDescent="0.2">
      <c r="A2469" s="472" t="s">
        <v>11930</v>
      </c>
      <c r="B2469" s="471" t="s">
        <v>8346</v>
      </c>
      <c r="C2469" s="471" t="s">
        <v>8317</v>
      </c>
      <c r="D2469" s="257" t="s">
        <v>11931</v>
      </c>
      <c r="E2469" s="257">
        <v>24480</v>
      </c>
      <c r="F2469" s="471" t="s">
        <v>11932</v>
      </c>
      <c r="G2469" s="471" t="s">
        <v>8877</v>
      </c>
      <c r="H2469" s="471">
        <v>44582</v>
      </c>
      <c r="I2469" s="471">
        <v>44592</v>
      </c>
      <c r="J2469" s="471"/>
    </row>
    <row r="2470" spans="1:10" ht="25.15" customHeight="1" x14ac:dyDescent="0.2">
      <c r="A2470" s="472" t="s">
        <v>11933</v>
      </c>
      <c r="B2470" s="471" t="s">
        <v>8346</v>
      </c>
      <c r="C2470" s="471" t="s">
        <v>8317</v>
      </c>
      <c r="D2470" s="257" t="s">
        <v>11934</v>
      </c>
      <c r="E2470" s="257">
        <v>28656</v>
      </c>
      <c r="F2470" s="471" t="s">
        <v>11935</v>
      </c>
      <c r="G2470" s="471" t="s">
        <v>8877</v>
      </c>
      <c r="H2470" s="471">
        <v>44582</v>
      </c>
      <c r="I2470" s="471">
        <v>44596</v>
      </c>
      <c r="J2470" s="471"/>
    </row>
    <row r="2471" spans="1:10" ht="25.15" customHeight="1" x14ac:dyDescent="0.2">
      <c r="A2471" s="472" t="s">
        <v>11936</v>
      </c>
      <c r="B2471" s="471" t="s">
        <v>8346</v>
      </c>
      <c r="C2471" s="471" t="s">
        <v>8317</v>
      </c>
      <c r="D2471" s="257" t="s">
        <v>11937</v>
      </c>
      <c r="E2471" s="257">
        <v>31800</v>
      </c>
      <c r="F2471" s="471" t="s">
        <v>11938</v>
      </c>
      <c r="G2471" s="471" t="s">
        <v>8877</v>
      </c>
      <c r="H2471" s="471">
        <v>44586</v>
      </c>
      <c r="I2471" s="471">
        <v>44592</v>
      </c>
      <c r="J2471" s="471"/>
    </row>
    <row r="2472" spans="1:10" ht="25.15" customHeight="1" x14ac:dyDescent="0.2">
      <c r="A2472" s="472" t="s">
        <v>11939</v>
      </c>
      <c r="B2472" s="471" t="s">
        <v>8346</v>
      </c>
      <c r="C2472" s="471" t="s">
        <v>8317</v>
      </c>
      <c r="D2472" s="257" t="s">
        <v>11940</v>
      </c>
      <c r="E2472" s="257">
        <v>24186</v>
      </c>
      <c r="F2472" s="471" t="s">
        <v>11935</v>
      </c>
      <c r="G2472" s="471" t="s">
        <v>8877</v>
      </c>
      <c r="H2472" s="471">
        <v>44586</v>
      </c>
      <c r="I2472" s="471">
        <v>44595</v>
      </c>
      <c r="J2472" s="471"/>
    </row>
    <row r="2473" spans="1:10" ht="25.15" customHeight="1" x14ac:dyDescent="0.2">
      <c r="A2473" s="472" t="s">
        <v>11941</v>
      </c>
      <c r="B2473" s="471" t="s">
        <v>8346</v>
      </c>
      <c r="C2473" s="471" t="s">
        <v>8317</v>
      </c>
      <c r="D2473" s="257" t="s">
        <v>11942</v>
      </c>
      <c r="E2473" s="257">
        <v>36110</v>
      </c>
      <c r="F2473" s="471" t="s">
        <v>11938</v>
      </c>
      <c r="G2473" s="471" t="s">
        <v>8877</v>
      </c>
      <c r="H2473" s="471">
        <v>44595</v>
      </c>
      <c r="I2473" s="471">
        <v>44599</v>
      </c>
      <c r="J2473" s="471"/>
    </row>
    <row r="2474" spans="1:10" ht="25.15" customHeight="1" x14ac:dyDescent="0.2">
      <c r="A2474" s="472" t="s">
        <v>11943</v>
      </c>
      <c r="B2474" s="471" t="s">
        <v>8346</v>
      </c>
      <c r="C2474" s="471" t="s">
        <v>8317</v>
      </c>
      <c r="D2474" s="257" t="s">
        <v>11944</v>
      </c>
      <c r="E2474" s="257">
        <v>25320</v>
      </c>
      <c r="F2474" s="471" t="s">
        <v>11876</v>
      </c>
      <c r="G2474" s="471" t="s">
        <v>8877</v>
      </c>
      <c r="H2474" s="471">
        <v>44607</v>
      </c>
      <c r="I2474" s="471">
        <v>44610</v>
      </c>
      <c r="J2474" s="471"/>
    </row>
    <row r="2475" spans="1:10" ht="25.15" customHeight="1" x14ac:dyDescent="0.2">
      <c r="A2475" s="472" t="s">
        <v>11945</v>
      </c>
      <c r="B2475" s="471" t="s">
        <v>8346</v>
      </c>
      <c r="C2475" s="471" t="s">
        <v>8317</v>
      </c>
      <c r="D2475" s="257" t="s">
        <v>11946</v>
      </c>
      <c r="E2475" s="257">
        <v>29996</v>
      </c>
      <c r="F2475" s="471" t="s">
        <v>11947</v>
      </c>
      <c r="G2475" s="471" t="s">
        <v>8877</v>
      </c>
      <c r="H2475" s="471">
        <v>44613</v>
      </c>
      <c r="I2475" s="471">
        <v>44642</v>
      </c>
      <c r="J2475" s="471"/>
    </row>
    <row r="2476" spans="1:10" ht="25.15" customHeight="1" x14ac:dyDescent="0.2">
      <c r="A2476" s="472" t="s">
        <v>11948</v>
      </c>
      <c r="B2476" s="471" t="s">
        <v>8346</v>
      </c>
      <c r="C2476" s="471" t="s">
        <v>8317</v>
      </c>
      <c r="D2476" s="257" t="s">
        <v>11949</v>
      </c>
      <c r="E2476" s="257">
        <v>21600</v>
      </c>
      <c r="F2476" s="471" t="s">
        <v>11950</v>
      </c>
      <c r="G2476" s="471" t="s">
        <v>8877</v>
      </c>
      <c r="H2476" s="471">
        <v>44615</v>
      </c>
      <c r="I2476" s="471">
        <v>44621</v>
      </c>
      <c r="J2476" s="471"/>
    </row>
    <row r="2477" spans="1:10" ht="25.15" customHeight="1" x14ac:dyDescent="0.2">
      <c r="A2477" s="472" t="s">
        <v>11951</v>
      </c>
      <c r="B2477" s="471" t="s">
        <v>8346</v>
      </c>
      <c r="C2477" s="471" t="s">
        <v>8317</v>
      </c>
      <c r="D2477" s="257" t="s">
        <v>11952</v>
      </c>
      <c r="E2477" s="257">
        <v>21388</v>
      </c>
      <c r="F2477" s="471" t="s">
        <v>11947</v>
      </c>
      <c r="G2477" s="471" t="s">
        <v>8877</v>
      </c>
      <c r="H2477" s="471">
        <v>44617</v>
      </c>
      <c r="I2477" s="471">
        <v>44629</v>
      </c>
      <c r="J2477" s="471"/>
    </row>
    <row r="2478" spans="1:10" ht="25.15" customHeight="1" x14ac:dyDescent="0.2">
      <c r="A2478" s="472" t="s">
        <v>11953</v>
      </c>
      <c r="B2478" s="471" t="s">
        <v>8346</v>
      </c>
      <c r="C2478" s="471" t="s">
        <v>8317</v>
      </c>
      <c r="D2478" s="257" t="s">
        <v>11954</v>
      </c>
      <c r="E2478" s="257">
        <v>33000</v>
      </c>
      <c r="F2478" s="471" t="s">
        <v>11938</v>
      </c>
      <c r="G2478" s="471" t="s">
        <v>8877</v>
      </c>
      <c r="H2478" s="471">
        <v>44620</v>
      </c>
      <c r="I2478" s="471">
        <v>44622</v>
      </c>
      <c r="J2478" s="471"/>
    </row>
    <row r="2479" spans="1:10" ht="25.15" customHeight="1" x14ac:dyDescent="0.2">
      <c r="A2479" s="472" t="s">
        <v>11955</v>
      </c>
      <c r="B2479" s="471" t="s">
        <v>8346</v>
      </c>
      <c r="C2479" s="471" t="s">
        <v>8317</v>
      </c>
      <c r="D2479" s="257" t="s">
        <v>11956</v>
      </c>
      <c r="E2479" s="257">
        <v>18371</v>
      </c>
      <c r="F2479" s="471" t="s">
        <v>11957</v>
      </c>
      <c r="G2479" s="471" t="s">
        <v>8877</v>
      </c>
      <c r="H2479" s="471">
        <v>44629</v>
      </c>
      <c r="I2479" s="471">
        <v>44637</v>
      </c>
      <c r="J2479" s="471"/>
    </row>
    <row r="2480" spans="1:10" ht="25.15" customHeight="1" x14ac:dyDescent="0.2">
      <c r="A2480" s="472" t="s">
        <v>11958</v>
      </c>
      <c r="B2480" s="471" t="s">
        <v>8346</v>
      </c>
      <c r="C2480" s="471" t="s">
        <v>8317</v>
      </c>
      <c r="D2480" s="257" t="s">
        <v>11959</v>
      </c>
      <c r="E2480" s="257">
        <v>18275</v>
      </c>
      <c r="F2480" s="471" t="s">
        <v>11957</v>
      </c>
      <c r="G2480" s="471" t="s">
        <v>8877</v>
      </c>
      <c r="H2480" s="471">
        <v>44629</v>
      </c>
      <c r="I2480" s="471">
        <v>44633</v>
      </c>
      <c r="J2480" s="471"/>
    </row>
    <row r="2481" spans="1:10" ht="25.15" customHeight="1" x14ac:dyDescent="0.2">
      <c r="A2481" s="472" t="s">
        <v>11960</v>
      </c>
      <c r="B2481" s="471" t="s">
        <v>6939</v>
      </c>
      <c r="C2481" s="471" t="s">
        <v>8317</v>
      </c>
      <c r="D2481" s="257" t="s">
        <v>11787</v>
      </c>
      <c r="E2481" s="257">
        <v>46956</v>
      </c>
      <c r="F2481" s="471" t="s">
        <v>11961</v>
      </c>
      <c r="G2481" s="471" t="s">
        <v>8877</v>
      </c>
      <c r="H2481" s="471">
        <v>44634</v>
      </c>
      <c r="I2481" s="471">
        <v>44635</v>
      </c>
      <c r="J2481" s="471"/>
    </row>
    <row r="2482" spans="1:10" ht="25.15" customHeight="1" x14ac:dyDescent="0.2">
      <c r="A2482" s="472" t="s">
        <v>11962</v>
      </c>
      <c r="B2482" s="471" t="s">
        <v>8346</v>
      </c>
      <c r="C2482" s="471" t="s">
        <v>8317</v>
      </c>
      <c r="D2482" s="257" t="s">
        <v>11963</v>
      </c>
      <c r="E2482" s="257">
        <v>18000</v>
      </c>
      <c r="F2482" s="471" t="s">
        <v>11938</v>
      </c>
      <c r="G2482" s="471" t="s">
        <v>8877</v>
      </c>
      <c r="H2482" s="471">
        <v>44638</v>
      </c>
      <c r="I2482" s="471">
        <v>44640</v>
      </c>
      <c r="J2482" s="471"/>
    </row>
    <row r="2483" spans="1:10" ht="25.15" customHeight="1" x14ac:dyDescent="0.2">
      <c r="A2483" s="472" t="s">
        <v>11964</v>
      </c>
      <c r="B2483" s="471" t="s">
        <v>8346</v>
      </c>
      <c r="C2483" s="471" t="s">
        <v>8317</v>
      </c>
      <c r="D2483" s="257" t="s">
        <v>11965</v>
      </c>
      <c r="E2483" s="257">
        <v>34600</v>
      </c>
      <c r="F2483" s="471" t="s">
        <v>11966</v>
      </c>
      <c r="G2483" s="471" t="s">
        <v>8877</v>
      </c>
      <c r="H2483" s="471">
        <v>44638</v>
      </c>
      <c r="I2483" s="471">
        <v>44638</v>
      </c>
      <c r="J2483" s="471"/>
    </row>
    <row r="2484" spans="1:10" ht="25.15" customHeight="1" x14ac:dyDescent="0.2">
      <c r="A2484" s="472" t="s">
        <v>11967</v>
      </c>
      <c r="B2484" s="471" t="s">
        <v>8346</v>
      </c>
      <c r="C2484" s="471" t="s">
        <v>8317</v>
      </c>
      <c r="D2484" s="257" t="s">
        <v>11968</v>
      </c>
      <c r="E2484" s="257">
        <v>31753</v>
      </c>
      <c r="F2484" s="471" t="s">
        <v>11969</v>
      </c>
      <c r="G2484" s="471" t="s">
        <v>8877</v>
      </c>
      <c r="H2484" s="471">
        <v>44641</v>
      </c>
      <c r="I2484" s="471">
        <v>44643</v>
      </c>
      <c r="J2484" s="471"/>
    </row>
    <row r="2485" spans="1:10" ht="25.15" customHeight="1" x14ac:dyDescent="0.2">
      <c r="A2485" s="472" t="s">
        <v>11970</v>
      </c>
      <c r="B2485" s="471" t="s">
        <v>8346</v>
      </c>
      <c r="C2485" s="471" t="s">
        <v>8317</v>
      </c>
      <c r="D2485" s="257" t="s">
        <v>11971</v>
      </c>
      <c r="E2485" s="257">
        <v>26720</v>
      </c>
      <c r="F2485" s="471" t="s">
        <v>11972</v>
      </c>
      <c r="G2485" s="471" t="s">
        <v>8877</v>
      </c>
      <c r="H2485" s="471">
        <v>44643</v>
      </c>
      <c r="I2485" s="471">
        <v>44644</v>
      </c>
      <c r="J2485" s="471"/>
    </row>
    <row r="2486" spans="1:10" ht="25.15" customHeight="1" x14ac:dyDescent="0.2">
      <c r="A2486" s="472" t="s">
        <v>11973</v>
      </c>
      <c r="B2486" s="471" t="s">
        <v>8346</v>
      </c>
      <c r="C2486" s="471" t="s">
        <v>8317</v>
      </c>
      <c r="D2486" s="257" t="s">
        <v>11974</v>
      </c>
      <c r="E2486" s="257">
        <v>24894</v>
      </c>
      <c r="F2486" s="471" t="s">
        <v>11975</v>
      </c>
      <c r="G2486" s="471" t="s">
        <v>8877</v>
      </c>
      <c r="H2486" s="471">
        <v>44643</v>
      </c>
      <c r="I2486" s="471">
        <v>44658</v>
      </c>
      <c r="J2486" s="471"/>
    </row>
    <row r="2487" spans="1:10" ht="25.15" customHeight="1" x14ac:dyDescent="0.2">
      <c r="A2487" s="472" t="s">
        <v>11976</v>
      </c>
      <c r="B2487" s="471" t="s">
        <v>8346</v>
      </c>
      <c r="C2487" s="471" t="s">
        <v>8317</v>
      </c>
      <c r="D2487" s="257" t="s">
        <v>11977</v>
      </c>
      <c r="E2487" s="257">
        <v>32769</v>
      </c>
      <c r="F2487" s="471" t="s">
        <v>11978</v>
      </c>
      <c r="G2487" s="471" t="s">
        <v>8877</v>
      </c>
      <c r="H2487" s="471">
        <v>44651</v>
      </c>
      <c r="I2487" s="471">
        <v>44652</v>
      </c>
      <c r="J2487" s="471"/>
    </row>
    <row r="2488" spans="1:10" ht="25.15" customHeight="1" x14ac:dyDescent="0.2">
      <c r="A2488" s="472" t="s">
        <v>11979</v>
      </c>
      <c r="B2488" s="471" t="s">
        <v>8346</v>
      </c>
      <c r="C2488" s="471" t="s">
        <v>8317</v>
      </c>
      <c r="D2488" s="257" t="s">
        <v>11980</v>
      </c>
      <c r="E2488" s="257">
        <v>26502.799999999999</v>
      </c>
      <c r="F2488" s="471" t="s">
        <v>11981</v>
      </c>
      <c r="G2488" s="471" t="s">
        <v>8877</v>
      </c>
      <c r="H2488" s="471">
        <v>44663</v>
      </c>
      <c r="I2488" s="471">
        <v>44714</v>
      </c>
      <c r="J2488" s="471"/>
    </row>
    <row r="2489" spans="1:10" ht="25.15" customHeight="1" x14ac:dyDescent="0.2">
      <c r="A2489" s="472" t="s">
        <v>11982</v>
      </c>
      <c r="B2489" s="471" t="s">
        <v>8346</v>
      </c>
      <c r="C2489" s="471" t="s">
        <v>8317</v>
      </c>
      <c r="D2489" s="257" t="s">
        <v>11983</v>
      </c>
      <c r="E2489" s="257">
        <v>24013</v>
      </c>
      <c r="F2489" s="471" t="s">
        <v>11981</v>
      </c>
      <c r="G2489" s="471" t="s">
        <v>8877</v>
      </c>
      <c r="H2489" s="471">
        <v>44663</v>
      </c>
      <c r="I2489" s="471">
        <v>44671</v>
      </c>
      <c r="J2489" s="471"/>
    </row>
    <row r="2490" spans="1:10" ht="25.15" customHeight="1" x14ac:dyDescent="0.2">
      <c r="A2490" s="472" t="s">
        <v>11984</v>
      </c>
      <c r="B2490" s="471" t="s">
        <v>6377</v>
      </c>
      <c r="C2490" s="471" t="s">
        <v>8317</v>
      </c>
      <c r="D2490" s="257" t="s">
        <v>11900</v>
      </c>
      <c r="E2490" s="257">
        <v>53198</v>
      </c>
      <c r="F2490" s="471" t="s">
        <v>11985</v>
      </c>
      <c r="G2490" s="471" t="s">
        <v>8877</v>
      </c>
      <c r="H2490" s="471">
        <v>44664</v>
      </c>
      <c r="I2490" s="471">
        <v>44692</v>
      </c>
      <c r="J2490" s="471"/>
    </row>
    <row r="2491" spans="1:10" ht="25.15" customHeight="1" x14ac:dyDescent="0.2">
      <c r="A2491" s="472" t="s">
        <v>11986</v>
      </c>
      <c r="B2491" s="471" t="s">
        <v>6377</v>
      </c>
      <c r="C2491" s="471" t="s">
        <v>8317</v>
      </c>
      <c r="D2491" s="257" t="s">
        <v>11987</v>
      </c>
      <c r="E2491" s="257">
        <v>93630</v>
      </c>
      <c r="F2491" s="471" t="s">
        <v>11988</v>
      </c>
      <c r="G2491" s="471" t="s">
        <v>8877</v>
      </c>
      <c r="H2491" s="471">
        <v>44669</v>
      </c>
      <c r="I2491" s="471">
        <v>44685</v>
      </c>
      <c r="J2491" s="471"/>
    </row>
    <row r="2492" spans="1:10" ht="25.15" customHeight="1" x14ac:dyDescent="0.2">
      <c r="A2492" s="472" t="s">
        <v>11989</v>
      </c>
      <c r="B2492" s="471" t="s">
        <v>8346</v>
      </c>
      <c r="C2492" s="471" t="s">
        <v>8317</v>
      </c>
      <c r="D2492" s="257" t="s">
        <v>11990</v>
      </c>
      <c r="E2492" s="257">
        <v>24510</v>
      </c>
      <c r="F2492" s="471" t="s">
        <v>11991</v>
      </c>
      <c r="G2492" s="471" t="s">
        <v>8877</v>
      </c>
      <c r="H2492" s="471">
        <v>44671</v>
      </c>
      <c r="I2492" s="471">
        <v>44691</v>
      </c>
      <c r="J2492" s="471"/>
    </row>
    <row r="2493" spans="1:10" ht="25.15" customHeight="1" x14ac:dyDescent="0.2">
      <c r="A2493" s="472" t="s">
        <v>11992</v>
      </c>
      <c r="B2493" s="471" t="s">
        <v>6939</v>
      </c>
      <c r="C2493" s="471" t="s">
        <v>8317</v>
      </c>
      <c r="D2493" s="257" t="s">
        <v>11806</v>
      </c>
      <c r="E2493" s="257">
        <v>349000</v>
      </c>
      <c r="F2493" s="471" t="s">
        <v>11993</v>
      </c>
      <c r="G2493" s="471" t="s">
        <v>8877</v>
      </c>
      <c r="H2493" s="471">
        <v>44671</v>
      </c>
      <c r="I2493" s="471">
        <v>44707</v>
      </c>
      <c r="J2493" s="471"/>
    </row>
    <row r="2494" spans="1:10" ht="25.15" customHeight="1" x14ac:dyDescent="0.2">
      <c r="A2494" s="472" t="s">
        <v>11994</v>
      </c>
      <c r="B2494" s="471" t="s">
        <v>6377</v>
      </c>
      <c r="C2494" s="471" t="s">
        <v>8317</v>
      </c>
      <c r="D2494" s="257" t="s">
        <v>11995</v>
      </c>
      <c r="E2494" s="257">
        <v>43900</v>
      </c>
      <c r="F2494" s="471" t="s">
        <v>11996</v>
      </c>
      <c r="G2494" s="471" t="s">
        <v>8877</v>
      </c>
      <c r="H2494" s="471">
        <v>44672</v>
      </c>
      <c r="I2494" s="471">
        <v>44697</v>
      </c>
      <c r="J2494" s="471"/>
    </row>
    <row r="2495" spans="1:10" ht="25.15" customHeight="1" x14ac:dyDescent="0.2">
      <c r="A2495" s="472" t="s">
        <v>11997</v>
      </c>
      <c r="B2495" s="471" t="s">
        <v>6377</v>
      </c>
      <c r="C2495" s="471" t="s">
        <v>8317</v>
      </c>
      <c r="D2495" s="257" t="s">
        <v>11998</v>
      </c>
      <c r="E2495" s="257">
        <v>82000</v>
      </c>
      <c r="F2495" s="471" t="s">
        <v>11985</v>
      </c>
      <c r="G2495" s="471" t="s">
        <v>8877</v>
      </c>
      <c r="H2495" s="471">
        <v>44672</v>
      </c>
      <c r="I2495" s="471">
        <v>44681</v>
      </c>
      <c r="J2495" s="471"/>
    </row>
    <row r="2496" spans="1:10" ht="25.15" customHeight="1" x14ac:dyDescent="0.2">
      <c r="A2496" s="472" t="s">
        <v>11967</v>
      </c>
      <c r="B2496" s="471" t="s">
        <v>8346</v>
      </c>
      <c r="C2496" s="471" t="s">
        <v>8317</v>
      </c>
      <c r="D2496" s="257" t="s">
        <v>11999</v>
      </c>
      <c r="E2496" s="257">
        <v>31200</v>
      </c>
      <c r="F2496" s="471" t="s">
        <v>12000</v>
      </c>
      <c r="G2496" s="471" t="s">
        <v>8877</v>
      </c>
      <c r="H2496" s="471">
        <v>44676</v>
      </c>
      <c r="I2496" s="471">
        <v>44699</v>
      </c>
      <c r="J2496" s="471"/>
    </row>
    <row r="2497" spans="1:10" ht="25.15" customHeight="1" x14ac:dyDescent="0.2">
      <c r="A2497" s="472" t="s">
        <v>12001</v>
      </c>
      <c r="B2497" s="471" t="s">
        <v>6939</v>
      </c>
      <c r="C2497" s="471" t="s">
        <v>8317</v>
      </c>
      <c r="D2497" s="257" t="s">
        <v>11900</v>
      </c>
      <c r="E2497" s="257">
        <v>44140</v>
      </c>
      <c r="F2497" s="471" t="s">
        <v>11993</v>
      </c>
      <c r="G2497" s="471" t="s">
        <v>8877</v>
      </c>
      <c r="H2497" s="471">
        <v>44685</v>
      </c>
      <c r="I2497" s="471">
        <v>44689</v>
      </c>
      <c r="J2497" s="471"/>
    </row>
    <row r="2498" spans="1:10" ht="25.15" customHeight="1" x14ac:dyDescent="0.2">
      <c r="A2498" s="472" t="s">
        <v>12002</v>
      </c>
      <c r="B2498" s="471" t="s">
        <v>8346</v>
      </c>
      <c r="C2498" s="471" t="s">
        <v>8317</v>
      </c>
      <c r="D2498" s="257" t="s">
        <v>12003</v>
      </c>
      <c r="E2498" s="257">
        <v>31365</v>
      </c>
      <c r="F2498" s="471" t="s">
        <v>12004</v>
      </c>
      <c r="G2498" s="471" t="s">
        <v>8877</v>
      </c>
      <c r="H2498" s="471">
        <v>44685</v>
      </c>
      <c r="I2498" s="471">
        <v>44693</v>
      </c>
      <c r="J2498" s="471"/>
    </row>
    <row r="2499" spans="1:10" ht="25.15" customHeight="1" x14ac:dyDescent="0.2">
      <c r="A2499" s="472" t="s">
        <v>11967</v>
      </c>
      <c r="B2499" s="471" t="s">
        <v>8346</v>
      </c>
      <c r="C2499" s="471" t="s">
        <v>8317</v>
      </c>
      <c r="D2499" s="257" t="s">
        <v>12005</v>
      </c>
      <c r="E2499" s="257">
        <v>31039.4</v>
      </c>
      <c r="F2499" s="471" t="s">
        <v>11969</v>
      </c>
      <c r="G2499" s="471" t="s">
        <v>8877</v>
      </c>
      <c r="H2499" s="471">
        <v>44690</v>
      </c>
      <c r="I2499" s="471">
        <v>44694</v>
      </c>
      <c r="J2499" s="471"/>
    </row>
    <row r="2500" spans="1:10" ht="25.15" customHeight="1" x14ac:dyDescent="0.2">
      <c r="A2500" s="472" t="s">
        <v>12006</v>
      </c>
      <c r="B2500" s="471" t="s">
        <v>8346</v>
      </c>
      <c r="C2500" s="471" t="s">
        <v>8317</v>
      </c>
      <c r="D2500" s="257" t="s">
        <v>12007</v>
      </c>
      <c r="E2500" s="257">
        <v>26560</v>
      </c>
      <c r="F2500" s="471" t="s">
        <v>12008</v>
      </c>
      <c r="G2500" s="471" t="s">
        <v>8877</v>
      </c>
      <c r="H2500" s="471">
        <v>44690</v>
      </c>
      <c r="I2500" s="471">
        <v>44699</v>
      </c>
      <c r="J2500" s="471"/>
    </row>
    <row r="2501" spans="1:10" ht="25.15" customHeight="1" x14ac:dyDescent="0.2">
      <c r="A2501" s="472" t="s">
        <v>12009</v>
      </c>
      <c r="B2501" s="471" t="s">
        <v>6377</v>
      </c>
      <c r="C2501" s="471" t="s">
        <v>8317</v>
      </c>
      <c r="D2501" s="257" t="s">
        <v>12010</v>
      </c>
      <c r="E2501" s="257">
        <v>48254</v>
      </c>
      <c r="F2501" s="471" t="s">
        <v>11988</v>
      </c>
      <c r="G2501" s="471" t="s">
        <v>8877</v>
      </c>
      <c r="H2501" s="471">
        <v>44700</v>
      </c>
      <c r="I2501" s="471">
        <v>44719</v>
      </c>
      <c r="J2501" s="471"/>
    </row>
    <row r="2502" spans="1:10" ht="25.15" customHeight="1" x14ac:dyDescent="0.2">
      <c r="A2502" s="472" t="s">
        <v>12011</v>
      </c>
      <c r="B2502" s="471" t="s">
        <v>8346</v>
      </c>
      <c r="C2502" s="471" t="s">
        <v>8317</v>
      </c>
      <c r="D2502" s="257" t="s">
        <v>9030</v>
      </c>
      <c r="E2502" s="257">
        <v>22080</v>
      </c>
      <c r="F2502" s="471" t="s">
        <v>11978</v>
      </c>
      <c r="G2502" s="471" t="s">
        <v>8877</v>
      </c>
      <c r="H2502" s="471">
        <v>44701</v>
      </c>
      <c r="I2502" s="471">
        <v>44706</v>
      </c>
      <c r="J2502" s="471"/>
    </row>
    <row r="2503" spans="1:10" ht="25.15" customHeight="1" x14ac:dyDescent="0.2">
      <c r="A2503" s="472" t="s">
        <v>12012</v>
      </c>
      <c r="B2503" s="471" t="s">
        <v>11786</v>
      </c>
      <c r="C2503" s="471" t="s">
        <v>8317</v>
      </c>
      <c r="D2503" s="257" t="s">
        <v>11806</v>
      </c>
      <c r="E2503" s="257">
        <v>57346</v>
      </c>
      <c r="F2503" s="471" t="s">
        <v>11935</v>
      </c>
      <c r="G2503" s="471" t="s">
        <v>8877</v>
      </c>
      <c r="H2503" s="471">
        <v>44705</v>
      </c>
      <c r="I2503" s="471">
        <v>44709</v>
      </c>
      <c r="J2503" s="471"/>
    </row>
    <row r="2504" spans="1:10" ht="25.15" customHeight="1" x14ac:dyDescent="0.2">
      <c r="A2504" s="472" t="s">
        <v>12013</v>
      </c>
      <c r="B2504" s="471" t="s">
        <v>11786</v>
      </c>
      <c r="C2504" s="471" t="s">
        <v>8317</v>
      </c>
      <c r="D2504" s="257" t="s">
        <v>11998</v>
      </c>
      <c r="E2504" s="257">
        <v>64920</v>
      </c>
      <c r="F2504" s="471" t="s">
        <v>11935</v>
      </c>
      <c r="G2504" s="471" t="s">
        <v>8877</v>
      </c>
      <c r="H2504" s="471">
        <v>44705</v>
      </c>
      <c r="I2504" s="471">
        <v>44707</v>
      </c>
      <c r="J2504" s="471"/>
    </row>
    <row r="2505" spans="1:10" ht="25.15" customHeight="1" x14ac:dyDescent="0.2">
      <c r="A2505" s="472" t="s">
        <v>12014</v>
      </c>
      <c r="B2505" s="471" t="s">
        <v>8346</v>
      </c>
      <c r="C2505" s="471" t="s">
        <v>8317</v>
      </c>
      <c r="D2505" s="257" t="s">
        <v>12015</v>
      </c>
      <c r="E2505" s="257">
        <v>19440</v>
      </c>
      <c r="F2505" s="471" t="s">
        <v>12016</v>
      </c>
      <c r="G2505" s="471" t="s">
        <v>8877</v>
      </c>
      <c r="H2505" s="471">
        <v>44706</v>
      </c>
      <c r="I2505" s="471">
        <v>44713</v>
      </c>
      <c r="J2505" s="471"/>
    </row>
    <row r="2506" spans="1:10" ht="25.15" customHeight="1" x14ac:dyDescent="0.2">
      <c r="A2506" s="472" t="s">
        <v>12017</v>
      </c>
      <c r="B2506" s="471" t="s">
        <v>8346</v>
      </c>
      <c r="C2506" s="471" t="s">
        <v>8317</v>
      </c>
      <c r="D2506" s="257" t="s">
        <v>12018</v>
      </c>
      <c r="E2506" s="257">
        <v>20156</v>
      </c>
      <c r="F2506" s="471" t="s">
        <v>12019</v>
      </c>
      <c r="G2506" s="471" t="s">
        <v>8877</v>
      </c>
      <c r="H2506" s="471">
        <v>44707</v>
      </c>
      <c r="I2506" s="471">
        <v>44717</v>
      </c>
      <c r="J2506" s="471"/>
    </row>
    <row r="2507" spans="1:10" ht="25.15" customHeight="1" x14ac:dyDescent="0.2">
      <c r="A2507" s="472" t="s">
        <v>12001</v>
      </c>
      <c r="B2507" s="471" t="s">
        <v>6939</v>
      </c>
      <c r="C2507" s="471" t="s">
        <v>8317</v>
      </c>
      <c r="D2507" s="257" t="s">
        <v>11900</v>
      </c>
      <c r="E2507" s="257">
        <v>70000</v>
      </c>
      <c r="F2507" s="471" t="s">
        <v>11993</v>
      </c>
      <c r="G2507" s="471" t="s">
        <v>8877</v>
      </c>
      <c r="H2507" s="471">
        <v>44712</v>
      </c>
      <c r="I2507" s="471">
        <v>44715</v>
      </c>
      <c r="J2507" s="471"/>
    </row>
    <row r="2508" spans="1:10" ht="25.15" customHeight="1" x14ac:dyDescent="0.2">
      <c r="A2508" s="472" t="s">
        <v>12020</v>
      </c>
      <c r="B2508" s="471" t="s">
        <v>8346</v>
      </c>
      <c r="C2508" s="471" t="s">
        <v>8317</v>
      </c>
      <c r="D2508" s="257" t="s">
        <v>12021</v>
      </c>
      <c r="E2508" s="257">
        <v>21240</v>
      </c>
      <c r="F2508" s="471" t="s">
        <v>12022</v>
      </c>
      <c r="G2508" s="471" t="s">
        <v>8877</v>
      </c>
      <c r="H2508" s="471">
        <v>44714</v>
      </c>
      <c r="I2508" s="471">
        <v>44721</v>
      </c>
      <c r="J2508" s="471"/>
    </row>
    <row r="2509" spans="1:10" ht="25.15" customHeight="1" x14ac:dyDescent="0.2">
      <c r="A2509" s="472" t="s">
        <v>12023</v>
      </c>
      <c r="B2509" s="471" t="s">
        <v>6939</v>
      </c>
      <c r="C2509" s="471" t="s">
        <v>8317</v>
      </c>
      <c r="D2509" s="257" t="s">
        <v>11811</v>
      </c>
      <c r="E2509" s="257">
        <v>55000</v>
      </c>
      <c r="F2509" s="471" t="s">
        <v>12024</v>
      </c>
      <c r="G2509" s="471" t="s">
        <v>8877</v>
      </c>
      <c r="H2509" s="471">
        <v>44718</v>
      </c>
      <c r="I2509" s="471">
        <v>44721</v>
      </c>
      <c r="J2509" s="471"/>
    </row>
    <row r="2510" spans="1:10" ht="25.15" customHeight="1" x14ac:dyDescent="0.2">
      <c r="A2510" s="472" t="s">
        <v>12025</v>
      </c>
      <c r="B2510" s="471" t="s">
        <v>8346</v>
      </c>
      <c r="C2510" s="471" t="s">
        <v>8317</v>
      </c>
      <c r="D2510" s="257" t="s">
        <v>12026</v>
      </c>
      <c r="E2510" s="257">
        <v>33000</v>
      </c>
      <c r="F2510" s="471" t="s">
        <v>12027</v>
      </c>
      <c r="G2510" s="471" t="s">
        <v>11795</v>
      </c>
      <c r="H2510" s="471">
        <v>44719</v>
      </c>
      <c r="I2510" s="471"/>
      <c r="J2510" s="471"/>
    </row>
    <row r="2511" spans="1:10" ht="25.15" customHeight="1" x14ac:dyDescent="0.2">
      <c r="A2511" s="472" t="s">
        <v>11967</v>
      </c>
      <c r="B2511" s="471" t="s">
        <v>8346</v>
      </c>
      <c r="C2511" s="471" t="s">
        <v>8317</v>
      </c>
      <c r="D2511" s="257" t="s">
        <v>12028</v>
      </c>
      <c r="E2511" s="257">
        <v>30750</v>
      </c>
      <c r="F2511" s="471" t="s">
        <v>12000</v>
      </c>
      <c r="G2511" s="471" t="s">
        <v>8877</v>
      </c>
      <c r="H2511" s="471">
        <v>44719</v>
      </c>
      <c r="I2511" s="471">
        <v>44736</v>
      </c>
      <c r="J2511" s="471"/>
    </row>
    <row r="2512" spans="1:10" ht="25.15" customHeight="1" x14ac:dyDescent="0.2">
      <c r="A2512" s="472" t="s">
        <v>12029</v>
      </c>
      <c r="B2512" s="471" t="s">
        <v>8346</v>
      </c>
      <c r="C2512" s="471" t="s">
        <v>8317</v>
      </c>
      <c r="D2512" s="257" t="s">
        <v>12030</v>
      </c>
      <c r="E2512" s="257">
        <v>24700</v>
      </c>
      <c r="F2512" s="471" t="s">
        <v>12000</v>
      </c>
      <c r="G2512" s="471" t="s">
        <v>8877</v>
      </c>
      <c r="H2512" s="471">
        <v>44719</v>
      </c>
      <c r="I2512" s="471">
        <v>44742</v>
      </c>
      <c r="J2512" s="471"/>
    </row>
    <row r="2513" spans="1:10" ht="25.15" customHeight="1" x14ac:dyDescent="0.2">
      <c r="A2513" s="472" t="s">
        <v>12031</v>
      </c>
      <c r="B2513" s="471" t="s">
        <v>6939</v>
      </c>
      <c r="C2513" s="471" t="s">
        <v>8317</v>
      </c>
      <c r="D2513" s="257" t="s">
        <v>11870</v>
      </c>
      <c r="E2513" s="257">
        <v>115600</v>
      </c>
      <c r="F2513" s="471" t="s">
        <v>12032</v>
      </c>
      <c r="G2513" s="471" t="s">
        <v>8877</v>
      </c>
      <c r="H2513" s="471">
        <v>44742</v>
      </c>
      <c r="I2513" s="471">
        <v>44758</v>
      </c>
      <c r="J2513" s="471"/>
    </row>
    <row r="2514" spans="1:10" ht="25.15" customHeight="1" x14ac:dyDescent="0.2">
      <c r="A2514" s="472" t="s">
        <v>12033</v>
      </c>
      <c r="B2514" s="471" t="s">
        <v>6939</v>
      </c>
      <c r="C2514" s="471" t="s">
        <v>8317</v>
      </c>
      <c r="D2514" s="257" t="s">
        <v>11835</v>
      </c>
      <c r="E2514" s="257">
        <v>297000</v>
      </c>
      <c r="F2514" s="471" t="s">
        <v>11938</v>
      </c>
      <c r="G2514" s="471" t="s">
        <v>8877</v>
      </c>
      <c r="H2514" s="471">
        <v>44750</v>
      </c>
      <c r="I2514" s="471">
        <v>44767</v>
      </c>
      <c r="J2514" s="471"/>
    </row>
    <row r="2515" spans="1:10" ht="25.15" customHeight="1" x14ac:dyDescent="0.2">
      <c r="A2515" s="472" t="s">
        <v>12034</v>
      </c>
      <c r="B2515" s="471" t="s">
        <v>8346</v>
      </c>
      <c r="C2515" s="471" t="s">
        <v>8317</v>
      </c>
      <c r="D2515" s="257" t="s">
        <v>12035</v>
      </c>
      <c r="E2515" s="257">
        <v>21200</v>
      </c>
      <c r="F2515" s="471" t="s">
        <v>12036</v>
      </c>
      <c r="G2515" s="471" t="s">
        <v>8877</v>
      </c>
      <c r="H2515" s="471">
        <v>44760</v>
      </c>
      <c r="I2515" s="471">
        <v>44761</v>
      </c>
      <c r="J2515" s="471"/>
    </row>
    <row r="2516" spans="1:10" ht="25.15" customHeight="1" x14ac:dyDescent="0.2">
      <c r="A2516" s="472" t="s">
        <v>12037</v>
      </c>
      <c r="B2516" s="471" t="s">
        <v>8346</v>
      </c>
      <c r="C2516" s="471" t="s">
        <v>8317</v>
      </c>
      <c r="D2516" s="257" t="s">
        <v>12038</v>
      </c>
      <c r="E2516" s="257">
        <v>19800</v>
      </c>
      <c r="F2516" s="471" t="s">
        <v>11932</v>
      </c>
      <c r="G2516" s="471" t="s">
        <v>8877</v>
      </c>
      <c r="H2516" s="471">
        <v>44767</v>
      </c>
      <c r="I2516" s="471">
        <v>44774</v>
      </c>
      <c r="J2516" s="471"/>
    </row>
    <row r="2517" spans="1:10" ht="25.15" customHeight="1" x14ac:dyDescent="0.2">
      <c r="A2517" s="472" t="s">
        <v>12039</v>
      </c>
      <c r="B2517" s="471" t="s">
        <v>8346</v>
      </c>
      <c r="C2517" s="471" t="s">
        <v>8317</v>
      </c>
      <c r="D2517" s="257" t="s">
        <v>12040</v>
      </c>
      <c r="E2517" s="257">
        <v>19200</v>
      </c>
      <c r="F2517" s="471" t="s">
        <v>12041</v>
      </c>
      <c r="G2517" s="471" t="s">
        <v>8877</v>
      </c>
      <c r="H2517" s="471">
        <v>44769</v>
      </c>
      <c r="I2517" s="471">
        <v>44792</v>
      </c>
      <c r="J2517" s="471"/>
    </row>
    <row r="2518" spans="1:10" ht="25.15" customHeight="1" x14ac:dyDescent="0.2">
      <c r="A2518" s="472" t="s">
        <v>12042</v>
      </c>
      <c r="B2518" s="471" t="s">
        <v>8346</v>
      </c>
      <c r="C2518" s="471" t="s">
        <v>8317</v>
      </c>
      <c r="D2518" s="257" t="s">
        <v>12043</v>
      </c>
      <c r="E2518" s="257">
        <v>36290</v>
      </c>
      <c r="F2518" s="471" t="s">
        <v>11978</v>
      </c>
      <c r="G2518" s="471" t="s">
        <v>8877</v>
      </c>
      <c r="H2518" s="471">
        <v>44775</v>
      </c>
      <c r="I2518" s="471">
        <v>44791</v>
      </c>
      <c r="J2518" s="471"/>
    </row>
    <row r="2519" spans="1:10" ht="25.15" customHeight="1" x14ac:dyDescent="0.2">
      <c r="A2519" s="472" t="s">
        <v>12044</v>
      </c>
      <c r="B2519" s="471" t="s">
        <v>8346</v>
      </c>
      <c r="C2519" s="471" t="s">
        <v>8317</v>
      </c>
      <c r="D2519" s="257" t="s">
        <v>12045</v>
      </c>
      <c r="E2519" s="257">
        <v>34100</v>
      </c>
      <c r="F2519" s="471" t="s">
        <v>11758</v>
      </c>
      <c r="G2519" s="471" t="s">
        <v>8877</v>
      </c>
      <c r="H2519" s="471">
        <v>44778</v>
      </c>
      <c r="I2519" s="471">
        <v>44789</v>
      </c>
      <c r="J2519" s="471"/>
    </row>
    <row r="2520" spans="1:10" ht="25.15" customHeight="1" x14ac:dyDescent="0.2">
      <c r="A2520" s="472" t="s">
        <v>12046</v>
      </c>
      <c r="B2520" s="471" t="s">
        <v>8346</v>
      </c>
      <c r="C2520" s="471" t="s">
        <v>8317</v>
      </c>
      <c r="D2520" s="257" t="s">
        <v>12047</v>
      </c>
      <c r="E2520" s="257">
        <v>30000</v>
      </c>
      <c r="F2520" s="471" t="s">
        <v>11758</v>
      </c>
      <c r="G2520" s="471" t="s">
        <v>8877</v>
      </c>
      <c r="H2520" s="471">
        <v>44778</v>
      </c>
      <c r="I2520" s="471">
        <v>44783</v>
      </c>
      <c r="J2520" s="471"/>
    </row>
    <row r="2521" spans="1:10" ht="25.15" customHeight="1" x14ac:dyDescent="0.2">
      <c r="A2521" s="472" t="s">
        <v>12048</v>
      </c>
      <c r="B2521" s="471" t="s">
        <v>8346</v>
      </c>
      <c r="C2521" s="471" t="s">
        <v>8317</v>
      </c>
      <c r="D2521" s="257" t="s">
        <v>12049</v>
      </c>
      <c r="E2521" s="257">
        <v>19822.7</v>
      </c>
      <c r="F2521" s="471" t="s">
        <v>12016</v>
      </c>
      <c r="G2521" s="471" t="s">
        <v>8877</v>
      </c>
      <c r="H2521" s="471">
        <v>44778</v>
      </c>
      <c r="I2521" s="471">
        <v>44788</v>
      </c>
      <c r="J2521" s="471"/>
    </row>
    <row r="2522" spans="1:10" ht="25.15" customHeight="1" x14ac:dyDescent="0.2">
      <c r="A2522" s="472" t="s">
        <v>12050</v>
      </c>
      <c r="B2522" s="471" t="s">
        <v>8346</v>
      </c>
      <c r="C2522" s="471" t="s">
        <v>8317</v>
      </c>
      <c r="D2522" s="257" t="s">
        <v>12051</v>
      </c>
      <c r="E2522" s="257">
        <v>38900</v>
      </c>
      <c r="F2522" s="471" t="s">
        <v>12008</v>
      </c>
      <c r="G2522" s="471" t="s">
        <v>8877</v>
      </c>
      <c r="H2522" s="471">
        <v>44782</v>
      </c>
      <c r="I2522" s="471">
        <v>44795</v>
      </c>
      <c r="J2522" s="471"/>
    </row>
    <row r="2523" spans="1:10" ht="25.15" customHeight="1" x14ac:dyDescent="0.2">
      <c r="A2523" s="472" t="s">
        <v>12052</v>
      </c>
      <c r="B2523" s="471" t="s">
        <v>8346</v>
      </c>
      <c r="C2523" s="471" t="s">
        <v>8317</v>
      </c>
      <c r="D2523" s="257" t="s">
        <v>12053</v>
      </c>
      <c r="E2523" s="257">
        <v>34000</v>
      </c>
      <c r="F2523" s="471" t="s">
        <v>12054</v>
      </c>
      <c r="G2523" s="471" t="s">
        <v>8877</v>
      </c>
      <c r="H2523" s="471">
        <v>44783</v>
      </c>
      <c r="I2523" s="471">
        <v>44797</v>
      </c>
      <c r="J2523" s="471"/>
    </row>
    <row r="2524" spans="1:10" ht="25.15" customHeight="1" x14ac:dyDescent="0.2">
      <c r="A2524" s="472" t="s">
        <v>12055</v>
      </c>
      <c r="B2524" s="471" t="s">
        <v>8346</v>
      </c>
      <c r="C2524" s="471" t="s">
        <v>8317</v>
      </c>
      <c r="D2524" s="257" t="s">
        <v>12056</v>
      </c>
      <c r="E2524" s="257">
        <v>30600</v>
      </c>
      <c r="F2524" s="471" t="s">
        <v>12057</v>
      </c>
      <c r="G2524" s="471" t="s">
        <v>8877</v>
      </c>
      <c r="H2524" s="471">
        <v>44789</v>
      </c>
      <c r="I2524" s="471">
        <v>44810</v>
      </c>
      <c r="J2524" s="471"/>
    </row>
    <row r="2525" spans="1:10" ht="25.15" customHeight="1" x14ac:dyDescent="0.2">
      <c r="A2525" s="472" t="s">
        <v>12058</v>
      </c>
      <c r="B2525" s="471" t="s">
        <v>8346</v>
      </c>
      <c r="C2525" s="471" t="s">
        <v>8317</v>
      </c>
      <c r="D2525" s="257" t="s">
        <v>12059</v>
      </c>
      <c r="E2525" s="257">
        <v>23018.400000000001</v>
      </c>
      <c r="F2525" s="471" t="s">
        <v>11947</v>
      </c>
      <c r="G2525" s="471" t="s">
        <v>8877</v>
      </c>
      <c r="H2525" s="471">
        <v>44792</v>
      </c>
      <c r="I2525" s="471">
        <v>44804</v>
      </c>
      <c r="J2525" s="471"/>
    </row>
    <row r="2526" spans="1:10" ht="25.15" customHeight="1" x14ac:dyDescent="0.2">
      <c r="A2526" s="472" t="s">
        <v>12060</v>
      </c>
      <c r="B2526" s="471" t="s">
        <v>8346</v>
      </c>
      <c r="C2526" s="471" t="s">
        <v>8317</v>
      </c>
      <c r="D2526" s="257" t="s">
        <v>12061</v>
      </c>
      <c r="E2526" s="257">
        <v>25520</v>
      </c>
      <c r="F2526" s="471" t="s">
        <v>11985</v>
      </c>
      <c r="G2526" s="471" t="s">
        <v>8877</v>
      </c>
      <c r="H2526" s="471">
        <v>44792</v>
      </c>
      <c r="I2526" s="471">
        <v>44816</v>
      </c>
      <c r="J2526" s="471"/>
    </row>
    <row r="2527" spans="1:10" ht="25.15" customHeight="1" x14ac:dyDescent="0.2">
      <c r="A2527" s="472" t="s">
        <v>12062</v>
      </c>
      <c r="B2527" s="471" t="s">
        <v>6939</v>
      </c>
      <c r="C2527" s="471" t="s">
        <v>8317</v>
      </c>
      <c r="D2527" s="257" t="s">
        <v>11847</v>
      </c>
      <c r="E2527" s="257">
        <v>54900</v>
      </c>
      <c r="F2527" s="471" t="s">
        <v>11938</v>
      </c>
      <c r="G2527" s="471" t="s">
        <v>11795</v>
      </c>
      <c r="H2527" s="471">
        <v>44798</v>
      </c>
      <c r="I2527" s="471"/>
      <c r="J2527" s="471"/>
    </row>
    <row r="2528" spans="1:10" ht="25.15" customHeight="1" x14ac:dyDescent="0.2">
      <c r="A2528" s="472" t="s">
        <v>12063</v>
      </c>
      <c r="B2528" s="471" t="s">
        <v>8346</v>
      </c>
      <c r="C2528" s="471" t="s">
        <v>8317</v>
      </c>
      <c r="D2528" s="257" t="s">
        <v>12064</v>
      </c>
      <c r="E2528" s="257">
        <v>18946.8</v>
      </c>
      <c r="F2528" s="471" t="s">
        <v>11947</v>
      </c>
      <c r="G2528" s="471" t="s">
        <v>8877</v>
      </c>
      <c r="H2528" s="471">
        <v>44798</v>
      </c>
      <c r="I2528" s="471">
        <v>44802</v>
      </c>
      <c r="J2528" s="471"/>
    </row>
    <row r="2529" spans="1:10" ht="25.15" customHeight="1" x14ac:dyDescent="0.2">
      <c r="A2529" s="472" t="s">
        <v>12065</v>
      </c>
      <c r="B2529" s="471" t="s">
        <v>8346</v>
      </c>
      <c r="C2529" s="471" t="s">
        <v>8317</v>
      </c>
      <c r="D2529" s="257" t="s">
        <v>12066</v>
      </c>
      <c r="E2529" s="257">
        <v>40700</v>
      </c>
      <c r="F2529" s="471" t="s">
        <v>12057</v>
      </c>
      <c r="G2529" s="471" t="s">
        <v>11795</v>
      </c>
      <c r="H2529" s="471">
        <v>44802</v>
      </c>
      <c r="I2529" s="471"/>
      <c r="J2529" s="471"/>
    </row>
    <row r="2530" spans="1:10" ht="25.15" customHeight="1" x14ac:dyDescent="0.2">
      <c r="A2530" s="472" t="s">
        <v>12067</v>
      </c>
      <c r="B2530" s="471" t="s">
        <v>6939</v>
      </c>
      <c r="C2530" s="471" t="s">
        <v>8317</v>
      </c>
      <c r="D2530" s="257" t="s">
        <v>11886</v>
      </c>
      <c r="E2530" s="257">
        <v>171600</v>
      </c>
      <c r="F2530" s="471" t="s">
        <v>12068</v>
      </c>
      <c r="G2530" s="471" t="s">
        <v>11795</v>
      </c>
      <c r="H2530" s="471">
        <v>44806</v>
      </c>
      <c r="I2530" s="471"/>
      <c r="J2530" s="471"/>
    </row>
    <row r="2531" spans="1:10" ht="25.15" customHeight="1" x14ac:dyDescent="0.2">
      <c r="A2531" s="472" t="s">
        <v>12069</v>
      </c>
      <c r="B2531" s="471" t="s">
        <v>8346</v>
      </c>
      <c r="C2531" s="471" t="s">
        <v>8317</v>
      </c>
      <c r="D2531" s="257" t="s">
        <v>12070</v>
      </c>
      <c r="E2531" s="257">
        <v>40597.199999999997</v>
      </c>
      <c r="F2531" s="471" t="s">
        <v>11985</v>
      </c>
      <c r="G2531" s="471" t="s">
        <v>11795</v>
      </c>
      <c r="H2531" s="471">
        <v>44816</v>
      </c>
      <c r="I2531" s="471"/>
      <c r="J2531" s="471"/>
    </row>
    <row r="2532" spans="1:10" ht="25.15" customHeight="1" x14ac:dyDescent="0.2">
      <c r="A2532" s="472" t="s">
        <v>12069</v>
      </c>
      <c r="B2532" s="471" t="s">
        <v>8346</v>
      </c>
      <c r="C2532" s="471" t="s">
        <v>8317</v>
      </c>
      <c r="D2532" s="257" t="s">
        <v>12071</v>
      </c>
      <c r="E2532" s="257">
        <v>39039.300000000003</v>
      </c>
      <c r="F2532" s="471" t="s">
        <v>11985</v>
      </c>
      <c r="G2532" s="471" t="s">
        <v>11795</v>
      </c>
      <c r="H2532" s="471">
        <v>44816</v>
      </c>
      <c r="I2532" s="471"/>
      <c r="J2532" s="471"/>
    </row>
    <row r="2533" spans="1:10" ht="25.15" customHeight="1" x14ac:dyDescent="0.2">
      <c r="A2533" s="502" t="s">
        <v>12072</v>
      </c>
      <c r="B2533" s="471" t="s">
        <v>6377</v>
      </c>
      <c r="C2533" s="471" t="s">
        <v>8317</v>
      </c>
      <c r="D2533" s="257" t="s">
        <v>12073</v>
      </c>
      <c r="E2533" s="257">
        <v>65385.13</v>
      </c>
      <c r="F2533" s="471" t="s">
        <v>12074</v>
      </c>
      <c r="G2533" s="471" t="s">
        <v>11795</v>
      </c>
      <c r="H2533" s="471">
        <v>44817</v>
      </c>
      <c r="I2533" s="471"/>
      <c r="J2533" s="471"/>
    </row>
    <row r="2534" spans="1:10" ht="25.15" customHeight="1" x14ac:dyDescent="0.2">
      <c r="A2534" s="502" t="s">
        <v>12072</v>
      </c>
      <c r="B2534" s="471" t="s">
        <v>6377</v>
      </c>
      <c r="C2534" s="471" t="s">
        <v>8317</v>
      </c>
      <c r="D2534" s="257" t="s">
        <v>12073</v>
      </c>
      <c r="E2534" s="257">
        <v>119368.07</v>
      </c>
      <c r="F2534" s="471" t="s">
        <v>12074</v>
      </c>
      <c r="G2534" s="471" t="s">
        <v>11795</v>
      </c>
      <c r="H2534" s="471">
        <v>44817</v>
      </c>
      <c r="I2534" s="471"/>
      <c r="J2534" s="471"/>
    </row>
    <row r="2535" spans="1:10" ht="25.15" customHeight="1" x14ac:dyDescent="0.2">
      <c r="A2535" s="502" t="s">
        <v>12072</v>
      </c>
      <c r="B2535" s="471" t="s">
        <v>6377</v>
      </c>
      <c r="C2535" s="471" t="s">
        <v>8317</v>
      </c>
      <c r="D2535" s="257" t="s">
        <v>12073</v>
      </c>
      <c r="E2535" s="257">
        <v>280381.01</v>
      </c>
      <c r="F2535" s="471" t="s">
        <v>12074</v>
      </c>
      <c r="G2535" s="471" t="s">
        <v>11795</v>
      </c>
      <c r="H2535" s="471">
        <v>44817</v>
      </c>
      <c r="I2535" s="471" t="s">
        <v>87</v>
      </c>
      <c r="J2535" s="471"/>
    </row>
    <row r="2536" spans="1:10" ht="25.15" customHeight="1" x14ac:dyDescent="0.2">
      <c r="A2536" s="471" t="s">
        <v>12075</v>
      </c>
      <c r="B2536" s="471" t="s">
        <v>8346</v>
      </c>
      <c r="C2536" s="471" t="s">
        <v>12076</v>
      </c>
      <c r="D2536" s="257">
        <v>6</v>
      </c>
      <c r="E2536" s="257">
        <v>19725.3</v>
      </c>
      <c r="F2536" s="471" t="s">
        <v>12077</v>
      </c>
      <c r="G2536" s="471" t="s">
        <v>8086</v>
      </c>
      <c r="H2536" s="471">
        <v>44615</v>
      </c>
      <c r="I2536" s="471">
        <v>44624</v>
      </c>
      <c r="J2536" s="471"/>
    </row>
    <row r="2537" spans="1:10" ht="25.15" customHeight="1" x14ac:dyDescent="0.2">
      <c r="A2537" s="471" t="s">
        <v>12078</v>
      </c>
      <c r="B2537" s="471" t="s">
        <v>8346</v>
      </c>
      <c r="C2537" s="471" t="s">
        <v>12076</v>
      </c>
      <c r="D2537" s="257">
        <v>4</v>
      </c>
      <c r="E2537" s="257">
        <v>32261.14</v>
      </c>
      <c r="F2537" s="471" t="s">
        <v>12079</v>
      </c>
      <c r="G2537" s="471" t="s">
        <v>8086</v>
      </c>
      <c r="H2537" s="471">
        <v>44615</v>
      </c>
      <c r="I2537" s="471">
        <v>44620</v>
      </c>
      <c r="J2537" s="471"/>
    </row>
    <row r="2538" spans="1:10" ht="25.15" customHeight="1" x14ac:dyDescent="0.2">
      <c r="A2538" s="471" t="s">
        <v>12080</v>
      </c>
      <c r="B2538" s="471" t="s">
        <v>7453</v>
      </c>
      <c r="C2538" s="471" t="s">
        <v>12081</v>
      </c>
      <c r="D2538" s="257" t="s">
        <v>12082</v>
      </c>
      <c r="E2538" s="257">
        <v>18400</v>
      </c>
      <c r="F2538" s="471">
        <v>10311586331</v>
      </c>
      <c r="G2538" s="471" t="s">
        <v>6905</v>
      </c>
      <c r="H2538" s="471">
        <v>44615</v>
      </c>
      <c r="I2538" s="471">
        <v>44615</v>
      </c>
      <c r="J2538" s="471"/>
    </row>
    <row r="2539" spans="1:10" ht="25.15" customHeight="1" x14ac:dyDescent="0.2">
      <c r="A2539" s="471" t="s">
        <v>12083</v>
      </c>
      <c r="B2539" s="471" t="s">
        <v>7453</v>
      </c>
      <c r="C2539" s="471" t="s">
        <v>12081</v>
      </c>
      <c r="D2539" s="257" t="s">
        <v>12082</v>
      </c>
      <c r="E2539" s="257">
        <v>35599.300000000003</v>
      </c>
      <c r="F2539" s="471">
        <v>20490594931</v>
      </c>
      <c r="G2539" s="471" t="s">
        <v>6905</v>
      </c>
      <c r="H2539" s="471">
        <v>44614</v>
      </c>
      <c r="I2539" s="471" t="s">
        <v>12084</v>
      </c>
      <c r="J2539" s="471"/>
    </row>
    <row r="2540" spans="1:10" ht="25.15" customHeight="1" x14ac:dyDescent="0.2">
      <c r="A2540" s="471" t="s">
        <v>12085</v>
      </c>
      <c r="B2540" s="471" t="s">
        <v>7453</v>
      </c>
      <c r="C2540" s="471" t="s">
        <v>12081</v>
      </c>
      <c r="D2540" s="257" t="s">
        <v>12082</v>
      </c>
      <c r="E2540" s="257">
        <v>28730</v>
      </c>
      <c r="F2540" s="471" t="s">
        <v>12086</v>
      </c>
      <c r="G2540" s="471" t="s">
        <v>6905</v>
      </c>
      <c r="H2540" s="471">
        <v>44643</v>
      </c>
      <c r="I2540" s="471" t="s">
        <v>12087</v>
      </c>
      <c r="J2540" s="471"/>
    </row>
    <row r="2541" spans="1:10" ht="25.15" customHeight="1" x14ac:dyDescent="0.2">
      <c r="A2541" s="471" t="s">
        <v>12088</v>
      </c>
      <c r="B2541" s="471" t="s">
        <v>12089</v>
      </c>
      <c r="C2541" s="471" t="s">
        <v>12090</v>
      </c>
      <c r="D2541" s="257" t="s">
        <v>12091</v>
      </c>
      <c r="E2541" s="257">
        <v>52500</v>
      </c>
      <c r="F2541" s="471" t="s">
        <v>12092</v>
      </c>
      <c r="G2541" s="471" t="s">
        <v>6905</v>
      </c>
      <c r="H2541" s="471">
        <v>44644</v>
      </c>
      <c r="I2541" s="471" t="s">
        <v>12093</v>
      </c>
      <c r="J2541" s="471"/>
    </row>
    <row r="2542" spans="1:10" ht="25.15" customHeight="1" x14ac:dyDescent="0.2">
      <c r="A2542" s="471" t="s">
        <v>12094</v>
      </c>
      <c r="B2542" s="471" t="s">
        <v>12089</v>
      </c>
      <c r="C2542" s="471" t="s">
        <v>12090</v>
      </c>
      <c r="D2542" s="257" t="s">
        <v>12095</v>
      </c>
      <c r="E2542" s="257">
        <v>48799.85</v>
      </c>
      <c r="F2542" s="471" t="s">
        <v>12096</v>
      </c>
      <c r="G2542" s="471" t="s">
        <v>6905</v>
      </c>
      <c r="H2542" s="471">
        <v>44643</v>
      </c>
      <c r="I2542" s="471" t="s">
        <v>12093</v>
      </c>
      <c r="J2542" s="471"/>
    </row>
    <row r="2543" spans="1:10" ht="25.15" customHeight="1" x14ac:dyDescent="0.2">
      <c r="A2543" s="471" t="s">
        <v>12097</v>
      </c>
      <c r="B2543" s="471" t="s">
        <v>7453</v>
      </c>
      <c r="C2543" s="471" t="s">
        <v>12081</v>
      </c>
      <c r="D2543" s="257" t="s">
        <v>12082</v>
      </c>
      <c r="E2543" s="257">
        <v>29970</v>
      </c>
      <c r="F2543" s="471" t="s">
        <v>12098</v>
      </c>
      <c r="G2543" s="471" t="s">
        <v>6905</v>
      </c>
      <c r="H2543" s="471"/>
      <c r="I2543" s="471" t="s">
        <v>12099</v>
      </c>
      <c r="J2543" s="471"/>
    </row>
    <row r="2544" spans="1:10" ht="25.15" customHeight="1" x14ac:dyDescent="0.2">
      <c r="A2544" s="471" t="s">
        <v>12100</v>
      </c>
      <c r="B2544" s="471" t="s">
        <v>12089</v>
      </c>
      <c r="C2544" s="471" t="s">
        <v>12090</v>
      </c>
      <c r="D2544" s="257" t="s">
        <v>12101</v>
      </c>
      <c r="E2544" s="257">
        <v>32624</v>
      </c>
      <c r="F2544" s="471" t="s">
        <v>12096</v>
      </c>
      <c r="G2544" s="471" t="s">
        <v>6905</v>
      </c>
      <c r="H2544" s="471">
        <v>44736</v>
      </c>
      <c r="I2544" s="471">
        <v>44767</v>
      </c>
      <c r="J2544" s="471"/>
    </row>
    <row r="2545" spans="1:10" ht="25.15" customHeight="1" x14ac:dyDescent="0.2">
      <c r="A2545" s="471" t="s">
        <v>12102</v>
      </c>
      <c r="B2545" s="471" t="s">
        <v>12089</v>
      </c>
      <c r="C2545" s="471" t="s">
        <v>12090</v>
      </c>
      <c r="D2545" s="257" t="s">
        <v>12103</v>
      </c>
      <c r="E2545" s="257">
        <v>67447.5</v>
      </c>
      <c r="F2545" s="471" t="s">
        <v>12096</v>
      </c>
      <c r="G2545" s="471" t="s">
        <v>6905</v>
      </c>
      <c r="H2545" s="471">
        <v>44736</v>
      </c>
      <c r="I2545" s="471" t="s">
        <v>12104</v>
      </c>
      <c r="J2545" s="471"/>
    </row>
    <row r="2546" spans="1:10" ht="25.15" customHeight="1" x14ac:dyDescent="0.2">
      <c r="A2546" s="471" t="s">
        <v>12105</v>
      </c>
      <c r="B2546" s="471" t="s">
        <v>7453</v>
      </c>
      <c r="C2546" s="471" t="s">
        <v>12081</v>
      </c>
      <c r="D2546" s="257" t="s">
        <v>12082</v>
      </c>
      <c r="E2546" s="257">
        <v>25400</v>
      </c>
      <c r="F2546" s="471" t="s">
        <v>12106</v>
      </c>
      <c r="G2546" s="471" t="s">
        <v>6905</v>
      </c>
      <c r="H2546" s="471"/>
      <c r="I2546" s="471" t="s">
        <v>12099</v>
      </c>
      <c r="J2546" s="471"/>
    </row>
    <row r="2547" spans="1:10" ht="25.15" customHeight="1" x14ac:dyDescent="0.2">
      <c r="A2547" s="471" t="s">
        <v>12107</v>
      </c>
      <c r="B2547" s="471" t="s">
        <v>7453</v>
      </c>
      <c r="C2547" s="471" t="s">
        <v>12081</v>
      </c>
      <c r="D2547" s="257" t="s">
        <v>12082</v>
      </c>
      <c r="E2547" s="257">
        <v>32185.8</v>
      </c>
      <c r="F2547" s="471" t="s">
        <v>12106</v>
      </c>
      <c r="G2547" s="471" t="s">
        <v>6905</v>
      </c>
      <c r="H2547" s="471"/>
      <c r="I2547" s="471" t="s">
        <v>12108</v>
      </c>
      <c r="J2547" s="471"/>
    </row>
    <row r="2548" spans="1:10" ht="25.15" customHeight="1" x14ac:dyDescent="0.2">
      <c r="A2548" s="471" t="s">
        <v>12109</v>
      </c>
      <c r="B2548" s="471" t="s">
        <v>12089</v>
      </c>
      <c r="C2548" s="471" t="s">
        <v>12090</v>
      </c>
      <c r="D2548" s="257" t="s">
        <v>12095</v>
      </c>
      <c r="E2548" s="257">
        <v>36599.879999999997</v>
      </c>
      <c r="F2548" s="471" t="s">
        <v>12096</v>
      </c>
      <c r="G2548" s="471" t="s">
        <v>6905</v>
      </c>
      <c r="H2548" s="471" t="s">
        <v>12110</v>
      </c>
      <c r="I2548" s="471" t="s">
        <v>12111</v>
      </c>
      <c r="J2548" s="471"/>
    </row>
    <row r="2549" spans="1:10" ht="25.15" customHeight="1" x14ac:dyDescent="0.2">
      <c r="A2549" s="471" t="s">
        <v>12112</v>
      </c>
      <c r="B2549" s="471" t="s">
        <v>12089</v>
      </c>
      <c r="C2549" s="471" t="s">
        <v>12090</v>
      </c>
      <c r="D2549" s="257" t="s">
        <v>12113</v>
      </c>
      <c r="E2549" s="257">
        <v>25719.87</v>
      </c>
      <c r="F2549" s="471" t="s">
        <v>12114</v>
      </c>
      <c r="G2549" s="471" t="s">
        <v>6905</v>
      </c>
      <c r="H2549" s="471">
        <v>44644</v>
      </c>
      <c r="I2549" s="471" t="s">
        <v>12108</v>
      </c>
      <c r="J2549" s="471"/>
    </row>
    <row r="2550" spans="1:10" ht="25.15" customHeight="1" x14ac:dyDescent="0.2">
      <c r="A2550" s="471" t="s">
        <v>12115</v>
      </c>
      <c r="B2550" s="471" t="s">
        <v>12089</v>
      </c>
      <c r="C2550" s="471" t="s">
        <v>12090</v>
      </c>
      <c r="D2550" s="257" t="s">
        <v>12091</v>
      </c>
      <c r="E2550" s="257">
        <v>52500</v>
      </c>
      <c r="F2550" s="471" t="s">
        <v>12092</v>
      </c>
      <c r="G2550" s="471" t="s">
        <v>6905</v>
      </c>
      <c r="H2550" s="471">
        <v>44644</v>
      </c>
      <c r="I2550" s="471" t="s">
        <v>12099</v>
      </c>
      <c r="J2550" s="471"/>
    </row>
    <row r="2551" spans="1:10" ht="25.15" customHeight="1" x14ac:dyDescent="0.2">
      <c r="A2551" s="471" t="s">
        <v>12116</v>
      </c>
      <c r="B2551" s="471" t="s">
        <v>12089</v>
      </c>
      <c r="C2551" s="471" t="s">
        <v>12090</v>
      </c>
      <c r="D2551" s="257" t="s">
        <v>12117</v>
      </c>
      <c r="E2551" s="257">
        <v>283225.5</v>
      </c>
      <c r="F2551" s="471" t="s">
        <v>12092</v>
      </c>
      <c r="G2551" s="471" t="s">
        <v>6905</v>
      </c>
      <c r="H2551" s="471">
        <v>44659</v>
      </c>
      <c r="I2551" s="471" t="s">
        <v>12099</v>
      </c>
      <c r="J2551" s="471"/>
    </row>
    <row r="2552" spans="1:10" ht="25.15" customHeight="1" x14ac:dyDescent="0.2">
      <c r="A2552" s="471" t="s">
        <v>12118</v>
      </c>
      <c r="B2552" s="471" t="s">
        <v>6377</v>
      </c>
      <c r="C2552" s="471" t="s">
        <v>12090</v>
      </c>
      <c r="D2552" s="257"/>
      <c r="E2552" s="257">
        <v>139930</v>
      </c>
      <c r="F2552" s="471" t="s">
        <v>12119</v>
      </c>
      <c r="G2552" s="471" t="s">
        <v>6905</v>
      </c>
      <c r="H2552" s="471">
        <v>44670</v>
      </c>
      <c r="I2552" s="471" t="s">
        <v>12120</v>
      </c>
      <c r="J2552" s="471" t="s">
        <v>12121</v>
      </c>
    </row>
    <row r="2553" spans="1:10" ht="25.15" customHeight="1" x14ac:dyDescent="0.2">
      <c r="A2553" s="471" t="s">
        <v>12094</v>
      </c>
      <c r="B2553" s="471" t="s">
        <v>12089</v>
      </c>
      <c r="C2553" s="471" t="s">
        <v>12090</v>
      </c>
      <c r="D2553" s="257" t="s">
        <v>12095</v>
      </c>
      <c r="E2553" s="257">
        <v>36599.879999999997</v>
      </c>
      <c r="F2553" s="471" t="s">
        <v>12096</v>
      </c>
      <c r="G2553" s="471" t="s">
        <v>6905</v>
      </c>
      <c r="H2553" s="471">
        <v>44643</v>
      </c>
      <c r="I2553" s="471" t="s">
        <v>12122</v>
      </c>
      <c r="J2553" s="471"/>
    </row>
    <row r="2554" spans="1:10" ht="25.15" customHeight="1" x14ac:dyDescent="0.2">
      <c r="A2554" s="471" t="s">
        <v>12123</v>
      </c>
      <c r="B2554" s="471" t="s">
        <v>12089</v>
      </c>
      <c r="C2554" s="471" t="s">
        <v>12090</v>
      </c>
      <c r="D2554" s="257" t="s">
        <v>12117</v>
      </c>
      <c r="E2554" s="257">
        <v>216774.5</v>
      </c>
      <c r="F2554" s="471" t="s">
        <v>12092</v>
      </c>
      <c r="G2554" s="471" t="s">
        <v>6905</v>
      </c>
      <c r="H2554" s="471">
        <v>44660</v>
      </c>
      <c r="I2554" s="471" t="s">
        <v>12124</v>
      </c>
      <c r="J2554" s="471" t="s">
        <v>12125</v>
      </c>
    </row>
    <row r="2555" spans="1:10" ht="25.15" customHeight="1" x14ac:dyDescent="0.2">
      <c r="A2555" s="471" t="s">
        <v>12126</v>
      </c>
      <c r="B2555" s="471" t="s">
        <v>12089</v>
      </c>
      <c r="C2555" s="471" t="s">
        <v>12090</v>
      </c>
      <c r="D2555" s="257" t="s">
        <v>12127</v>
      </c>
      <c r="E2555" s="257">
        <v>49028.27</v>
      </c>
      <c r="F2555" s="471" t="s">
        <v>12128</v>
      </c>
      <c r="G2555" s="471" t="s">
        <v>6905</v>
      </c>
      <c r="H2555" s="471">
        <v>44657</v>
      </c>
      <c r="I2555" s="471" t="s">
        <v>12120</v>
      </c>
      <c r="J2555" s="471"/>
    </row>
    <row r="2556" spans="1:10" ht="25.15" customHeight="1" x14ac:dyDescent="0.2">
      <c r="A2556" s="471" t="s">
        <v>12129</v>
      </c>
      <c r="B2556" s="471" t="s">
        <v>6377</v>
      </c>
      <c r="C2556" s="471" t="s">
        <v>12090</v>
      </c>
      <c r="D2556" s="257" t="s">
        <v>12130</v>
      </c>
      <c r="E2556" s="257">
        <v>81303.600000000006</v>
      </c>
      <c r="F2556" s="471" t="s">
        <v>12131</v>
      </c>
      <c r="G2556" s="471" t="s">
        <v>6905</v>
      </c>
      <c r="H2556" s="471" t="s">
        <v>12132</v>
      </c>
      <c r="I2556" s="471">
        <v>44681</v>
      </c>
      <c r="J2556" s="471" t="s">
        <v>12133</v>
      </c>
    </row>
    <row r="2557" spans="1:10" ht="25.15" customHeight="1" x14ac:dyDescent="0.2">
      <c r="A2557" s="471" t="s">
        <v>12134</v>
      </c>
      <c r="B2557" s="471" t="s">
        <v>6377</v>
      </c>
      <c r="C2557" s="471" t="s">
        <v>12090</v>
      </c>
      <c r="D2557" s="257" t="s">
        <v>12135</v>
      </c>
      <c r="E2557" s="257">
        <v>212500</v>
      </c>
      <c r="F2557" s="471" t="s">
        <v>12136</v>
      </c>
      <c r="G2557" s="471" t="s">
        <v>6905</v>
      </c>
      <c r="H2557" s="471">
        <v>44673</v>
      </c>
      <c r="I2557" s="471">
        <v>44702</v>
      </c>
      <c r="J2557" s="471" t="s">
        <v>12137</v>
      </c>
    </row>
    <row r="2558" spans="1:10" ht="25.15" customHeight="1" x14ac:dyDescent="0.2">
      <c r="A2558" s="471" t="s">
        <v>12138</v>
      </c>
      <c r="B2558" s="471" t="s">
        <v>7453</v>
      </c>
      <c r="C2558" s="471" t="s">
        <v>12081</v>
      </c>
      <c r="D2558" s="257" t="s">
        <v>12082</v>
      </c>
      <c r="E2558" s="257">
        <v>35484</v>
      </c>
      <c r="F2558" s="471" t="s">
        <v>12139</v>
      </c>
      <c r="G2558" s="471" t="s">
        <v>6905</v>
      </c>
      <c r="H2558" s="471">
        <v>44693</v>
      </c>
      <c r="I2558" s="471">
        <v>44693</v>
      </c>
      <c r="J2558" s="471" t="s">
        <v>12133</v>
      </c>
    </row>
    <row r="2559" spans="1:10" ht="25.15" customHeight="1" x14ac:dyDescent="0.2">
      <c r="A2559" s="471" t="s">
        <v>12140</v>
      </c>
      <c r="B2559" s="471" t="s">
        <v>7453</v>
      </c>
      <c r="C2559" s="471" t="s">
        <v>12081</v>
      </c>
      <c r="D2559" s="257" t="s">
        <v>12082</v>
      </c>
      <c r="E2559" s="257">
        <v>28180</v>
      </c>
      <c r="F2559" s="471" t="s">
        <v>12141</v>
      </c>
      <c r="G2559" s="471" t="s">
        <v>6905</v>
      </c>
      <c r="H2559" s="471" t="s">
        <v>12142</v>
      </c>
      <c r="I2559" s="471" t="s">
        <v>12143</v>
      </c>
      <c r="J2559" s="471"/>
    </row>
    <row r="2560" spans="1:10" ht="25.15" customHeight="1" x14ac:dyDescent="0.2">
      <c r="A2560" s="471" t="s">
        <v>12144</v>
      </c>
      <c r="B2560" s="471" t="s">
        <v>8332</v>
      </c>
      <c r="C2560" s="471" t="s">
        <v>12145</v>
      </c>
      <c r="D2560" s="257"/>
      <c r="E2560" s="257">
        <v>21829.78</v>
      </c>
      <c r="F2560" s="471" t="s">
        <v>12146</v>
      </c>
      <c r="G2560" s="471" t="s">
        <v>6905</v>
      </c>
      <c r="H2560" s="471" t="s">
        <v>12147</v>
      </c>
      <c r="I2560" s="471" t="s">
        <v>12148</v>
      </c>
      <c r="J2560" s="471"/>
    </row>
    <row r="2561" spans="1:10" ht="25.15" customHeight="1" x14ac:dyDescent="0.2">
      <c r="A2561" s="471" t="s">
        <v>12149</v>
      </c>
      <c r="B2561" s="471" t="s">
        <v>7453</v>
      </c>
      <c r="C2561" s="471" t="s">
        <v>12081</v>
      </c>
      <c r="D2561" s="257" t="s">
        <v>12082</v>
      </c>
      <c r="E2561" s="257">
        <v>20500</v>
      </c>
      <c r="F2561" s="471" t="s">
        <v>12150</v>
      </c>
      <c r="G2561" s="471" t="s">
        <v>6905</v>
      </c>
      <c r="H2561" s="471" t="s">
        <v>12151</v>
      </c>
      <c r="I2561" s="471" t="s">
        <v>12152</v>
      </c>
      <c r="J2561" s="471"/>
    </row>
    <row r="2562" spans="1:10" ht="25.15" customHeight="1" x14ac:dyDescent="0.2">
      <c r="A2562" s="471" t="s">
        <v>12126</v>
      </c>
      <c r="B2562" s="471" t="s">
        <v>12089</v>
      </c>
      <c r="C2562" s="471" t="s">
        <v>12090</v>
      </c>
      <c r="D2562" s="257" t="s">
        <v>12153</v>
      </c>
      <c r="E2562" s="257">
        <v>19008.27</v>
      </c>
      <c r="F2562" s="471" t="s">
        <v>12128</v>
      </c>
      <c r="G2562" s="471" t="s">
        <v>6905</v>
      </c>
      <c r="H2562" s="471">
        <v>44657</v>
      </c>
      <c r="I2562" s="471" t="s">
        <v>12154</v>
      </c>
      <c r="J2562" s="471"/>
    </row>
    <row r="2563" spans="1:10" ht="25.15" customHeight="1" x14ac:dyDescent="0.2">
      <c r="A2563" s="471" t="s">
        <v>12155</v>
      </c>
      <c r="B2563" s="471" t="s">
        <v>12089</v>
      </c>
      <c r="C2563" s="471" t="s">
        <v>12090</v>
      </c>
      <c r="D2563" s="257" t="s">
        <v>12095</v>
      </c>
      <c r="E2563" s="257">
        <v>48799.85</v>
      </c>
      <c r="F2563" s="471" t="s">
        <v>12096</v>
      </c>
      <c r="G2563" s="471" t="s">
        <v>6905</v>
      </c>
      <c r="H2563" s="471">
        <v>44643</v>
      </c>
      <c r="I2563" s="471" t="s">
        <v>12156</v>
      </c>
      <c r="J2563" s="471"/>
    </row>
    <row r="2564" spans="1:10" ht="25.15" customHeight="1" x14ac:dyDescent="0.2">
      <c r="A2564" s="471" t="s">
        <v>12157</v>
      </c>
      <c r="B2564" s="471" t="s">
        <v>12089</v>
      </c>
      <c r="C2564" s="471" t="s">
        <v>12090</v>
      </c>
      <c r="D2564" s="257" t="s">
        <v>12113</v>
      </c>
      <c r="E2564" s="257">
        <v>24358.400000000001</v>
      </c>
      <c r="F2564" s="471" t="s">
        <v>12114</v>
      </c>
      <c r="G2564" s="471" t="s">
        <v>6905</v>
      </c>
      <c r="H2564" s="471">
        <v>44644</v>
      </c>
      <c r="I2564" s="471" t="s">
        <v>12158</v>
      </c>
      <c r="J2564" s="471"/>
    </row>
    <row r="2565" spans="1:10" ht="25.15" customHeight="1" x14ac:dyDescent="0.2">
      <c r="A2565" s="471" t="s">
        <v>12159</v>
      </c>
      <c r="B2565" s="471" t="s">
        <v>7453</v>
      </c>
      <c r="C2565" s="471" t="s">
        <v>12081</v>
      </c>
      <c r="D2565" s="257" t="s">
        <v>12082</v>
      </c>
      <c r="E2565" s="257">
        <v>30400</v>
      </c>
      <c r="F2565" s="471" t="s">
        <v>12160</v>
      </c>
      <c r="G2565" s="471" t="s">
        <v>6905</v>
      </c>
      <c r="H2565" s="471" t="s">
        <v>12158</v>
      </c>
      <c r="I2565" s="471" t="s">
        <v>12161</v>
      </c>
      <c r="J2565" s="471"/>
    </row>
    <row r="2566" spans="1:10" ht="25.15" customHeight="1" x14ac:dyDescent="0.2">
      <c r="A2566" s="471" t="s">
        <v>12162</v>
      </c>
      <c r="B2566" s="471" t="s">
        <v>12089</v>
      </c>
      <c r="C2566" s="471" t="s">
        <v>12090</v>
      </c>
      <c r="D2566" s="257" t="s">
        <v>12130</v>
      </c>
      <c r="E2566" s="257">
        <v>63960</v>
      </c>
      <c r="F2566" s="471" t="s">
        <v>12163</v>
      </c>
      <c r="G2566" s="471" t="s">
        <v>6905</v>
      </c>
      <c r="H2566" s="471">
        <v>44670</v>
      </c>
      <c r="I2566" s="471" t="s">
        <v>12164</v>
      </c>
      <c r="J2566" s="471"/>
    </row>
    <row r="2567" spans="1:10" ht="25.15" customHeight="1" x14ac:dyDescent="0.2">
      <c r="A2567" s="471" t="s">
        <v>12165</v>
      </c>
      <c r="B2567" s="471" t="s">
        <v>12089</v>
      </c>
      <c r="C2567" s="471" t="s">
        <v>12090</v>
      </c>
      <c r="D2567" s="257" t="s">
        <v>12166</v>
      </c>
      <c r="E2567" s="257">
        <v>40493.18</v>
      </c>
      <c r="F2567" s="471" t="s">
        <v>12167</v>
      </c>
      <c r="G2567" s="471" t="s">
        <v>6905</v>
      </c>
      <c r="H2567" s="471">
        <v>44628</v>
      </c>
      <c r="I2567" s="471" t="s">
        <v>12168</v>
      </c>
      <c r="J2567" s="471"/>
    </row>
    <row r="2568" spans="1:10" ht="25.15" customHeight="1" x14ac:dyDescent="0.2">
      <c r="A2568" s="471" t="s">
        <v>12169</v>
      </c>
      <c r="B2568" s="471" t="s">
        <v>12089</v>
      </c>
      <c r="C2568" s="471" t="s">
        <v>12090</v>
      </c>
      <c r="D2568" s="257" t="s">
        <v>12170</v>
      </c>
      <c r="E2568" s="257">
        <v>60700</v>
      </c>
      <c r="F2568" s="471" t="s">
        <v>12092</v>
      </c>
      <c r="G2568" s="471" t="s">
        <v>6905</v>
      </c>
      <c r="H2568" s="471">
        <v>44729</v>
      </c>
      <c r="I2568" s="471" t="s">
        <v>12171</v>
      </c>
      <c r="J2568" s="471"/>
    </row>
    <row r="2569" spans="1:10" ht="25.15" customHeight="1" x14ac:dyDescent="0.2">
      <c r="A2569" s="471" t="s">
        <v>12172</v>
      </c>
      <c r="B2569" s="471" t="s">
        <v>7453</v>
      </c>
      <c r="C2569" s="471" t="s">
        <v>12081</v>
      </c>
      <c r="D2569" s="257" t="s">
        <v>12082</v>
      </c>
      <c r="E2569" s="257">
        <v>36000</v>
      </c>
      <c r="F2569" s="471" t="s">
        <v>12173</v>
      </c>
      <c r="G2569" s="471" t="s">
        <v>6905</v>
      </c>
      <c r="H2569" s="471" t="s">
        <v>12171</v>
      </c>
      <c r="I2569" s="471" t="s">
        <v>12174</v>
      </c>
      <c r="J2569" s="471"/>
    </row>
    <row r="2570" spans="1:10" ht="25.15" customHeight="1" x14ac:dyDescent="0.2">
      <c r="A2570" s="471" t="s">
        <v>12175</v>
      </c>
      <c r="B2570" s="471" t="s">
        <v>7453</v>
      </c>
      <c r="C2570" s="471" t="s">
        <v>12081</v>
      </c>
      <c r="D2570" s="257" t="s">
        <v>12082</v>
      </c>
      <c r="E2570" s="257">
        <v>18080</v>
      </c>
      <c r="F2570" s="471" t="s">
        <v>12176</v>
      </c>
      <c r="G2570" s="471" t="s">
        <v>6905</v>
      </c>
      <c r="H2570" s="471">
        <v>44735</v>
      </c>
      <c r="I2570" s="471" t="s">
        <v>12177</v>
      </c>
      <c r="J2570" s="471"/>
    </row>
    <row r="2571" spans="1:10" ht="25.15" customHeight="1" x14ac:dyDescent="0.2">
      <c r="A2571" s="471" t="s">
        <v>12178</v>
      </c>
      <c r="B2571" s="471" t="s">
        <v>12089</v>
      </c>
      <c r="C2571" s="471" t="s">
        <v>12090</v>
      </c>
      <c r="D2571" s="257" t="s">
        <v>12179</v>
      </c>
      <c r="E2571" s="257">
        <v>77000</v>
      </c>
      <c r="F2571" s="471" t="s">
        <v>12092</v>
      </c>
      <c r="G2571" s="471" t="s">
        <v>6905</v>
      </c>
      <c r="H2571" s="471">
        <v>44729</v>
      </c>
      <c r="I2571" s="471" t="s">
        <v>12180</v>
      </c>
      <c r="J2571" s="471" t="s">
        <v>12137</v>
      </c>
    </row>
    <row r="2572" spans="1:10" ht="25.15" customHeight="1" x14ac:dyDescent="0.2">
      <c r="A2572" s="471" t="s">
        <v>12181</v>
      </c>
      <c r="B2572" s="471" t="s">
        <v>12089</v>
      </c>
      <c r="C2572" s="471" t="s">
        <v>12090</v>
      </c>
      <c r="D2572" s="257" t="s">
        <v>12179</v>
      </c>
      <c r="E2572" s="257">
        <v>77000</v>
      </c>
      <c r="F2572" s="471" t="s">
        <v>12092</v>
      </c>
      <c r="G2572" s="471" t="s">
        <v>6905</v>
      </c>
      <c r="H2572" s="471">
        <v>44729</v>
      </c>
      <c r="I2572" s="471" t="s">
        <v>12174</v>
      </c>
      <c r="J2572" s="471"/>
    </row>
    <row r="2573" spans="1:10" ht="25.15" customHeight="1" x14ac:dyDescent="0.2">
      <c r="A2573" s="471" t="s">
        <v>12182</v>
      </c>
      <c r="B2573" s="471" t="s">
        <v>6377</v>
      </c>
      <c r="C2573" s="471" t="s">
        <v>12090</v>
      </c>
      <c r="D2573" s="257" t="s">
        <v>12135</v>
      </c>
      <c r="E2573" s="257">
        <v>127500</v>
      </c>
      <c r="F2573" s="471" t="s">
        <v>12136</v>
      </c>
      <c r="G2573" s="471" t="s">
        <v>6905</v>
      </c>
      <c r="H2573" s="471">
        <v>44672</v>
      </c>
      <c r="I2573" s="471">
        <v>44728</v>
      </c>
      <c r="J2573" s="471" t="s">
        <v>12125</v>
      </c>
    </row>
    <row r="2574" spans="1:10" ht="25.15" customHeight="1" x14ac:dyDescent="0.2">
      <c r="A2574" s="471" t="s">
        <v>12183</v>
      </c>
      <c r="B2574" s="471" t="s">
        <v>7453</v>
      </c>
      <c r="C2574" s="471" t="s">
        <v>12081</v>
      </c>
      <c r="D2574" s="257" t="s">
        <v>12082</v>
      </c>
      <c r="E2574" s="257">
        <v>26100</v>
      </c>
      <c r="F2574" s="471" t="s">
        <v>12128</v>
      </c>
      <c r="G2574" s="471" t="s">
        <v>6905</v>
      </c>
      <c r="H2574" s="471" t="s">
        <v>12177</v>
      </c>
      <c r="I2574" s="471" t="s">
        <v>12184</v>
      </c>
      <c r="J2574" s="471"/>
    </row>
    <row r="2575" spans="1:10" ht="25.15" customHeight="1" x14ac:dyDescent="0.2">
      <c r="A2575" s="471" t="s">
        <v>12185</v>
      </c>
      <c r="B2575" s="471" t="s">
        <v>7453</v>
      </c>
      <c r="C2575" s="471" t="s">
        <v>12081</v>
      </c>
      <c r="D2575" s="257" t="s">
        <v>12082</v>
      </c>
      <c r="E2575" s="257">
        <v>23500</v>
      </c>
      <c r="F2575" s="471" t="s">
        <v>12186</v>
      </c>
      <c r="G2575" s="471" t="s">
        <v>6905</v>
      </c>
      <c r="H2575" s="471" t="s">
        <v>12168</v>
      </c>
      <c r="I2575" s="471" t="s">
        <v>12187</v>
      </c>
      <c r="J2575" s="471"/>
    </row>
    <row r="2576" spans="1:10" ht="25.15" customHeight="1" x14ac:dyDescent="0.2">
      <c r="A2576" s="471" t="s">
        <v>12188</v>
      </c>
      <c r="B2576" s="471" t="s">
        <v>12089</v>
      </c>
      <c r="C2576" s="471" t="s">
        <v>12090</v>
      </c>
      <c r="D2576" s="257" t="s">
        <v>12179</v>
      </c>
      <c r="E2576" s="257">
        <v>77000</v>
      </c>
      <c r="F2576" s="471" t="s">
        <v>12092</v>
      </c>
      <c r="G2576" s="471" t="s">
        <v>6905</v>
      </c>
      <c r="H2576" s="471">
        <v>44729</v>
      </c>
      <c r="I2576" s="471" t="s">
        <v>12189</v>
      </c>
      <c r="J2576" s="471"/>
    </row>
    <row r="2577" spans="1:10" ht="25.15" customHeight="1" x14ac:dyDescent="0.2">
      <c r="A2577" s="471" t="s">
        <v>12190</v>
      </c>
      <c r="B2577" s="471" t="s">
        <v>8332</v>
      </c>
      <c r="C2577" s="471" t="s">
        <v>12145</v>
      </c>
      <c r="D2577" s="257" t="s">
        <v>12191</v>
      </c>
      <c r="E2577" s="257">
        <v>34416.160000000003</v>
      </c>
      <c r="F2577" s="471" t="s">
        <v>12192</v>
      </c>
      <c r="G2577" s="471" t="s">
        <v>6905</v>
      </c>
      <c r="H2577" s="471" t="s">
        <v>12189</v>
      </c>
      <c r="I2577" s="471">
        <v>44769</v>
      </c>
      <c r="J2577" s="471"/>
    </row>
    <row r="2578" spans="1:10" ht="25.15" customHeight="1" x14ac:dyDescent="0.2">
      <c r="A2578" s="471" t="s">
        <v>12193</v>
      </c>
      <c r="B2578" s="471" t="s">
        <v>8332</v>
      </c>
      <c r="C2578" s="471" t="s">
        <v>12145</v>
      </c>
      <c r="D2578" s="257" t="s">
        <v>12194</v>
      </c>
      <c r="E2578" s="257">
        <v>23245.91</v>
      </c>
      <c r="F2578" s="471" t="s">
        <v>12192</v>
      </c>
      <c r="G2578" s="471" t="s">
        <v>6905</v>
      </c>
      <c r="H2578" s="471" t="s">
        <v>12189</v>
      </c>
      <c r="I2578" s="471" t="s">
        <v>12195</v>
      </c>
      <c r="J2578" s="471"/>
    </row>
    <row r="2579" spans="1:10" ht="25.15" customHeight="1" x14ac:dyDescent="0.2">
      <c r="A2579" s="471" t="s">
        <v>12196</v>
      </c>
      <c r="B2579" s="471" t="s">
        <v>7453</v>
      </c>
      <c r="C2579" s="471" t="s">
        <v>12081</v>
      </c>
      <c r="D2579" s="257" t="s">
        <v>12082</v>
      </c>
      <c r="E2579" s="257">
        <v>36000</v>
      </c>
      <c r="F2579" s="471" t="s">
        <v>12114</v>
      </c>
      <c r="G2579" s="471" t="s">
        <v>6905</v>
      </c>
      <c r="H2579" s="471">
        <v>44765</v>
      </c>
      <c r="I2579" s="471">
        <v>44776</v>
      </c>
      <c r="J2579" s="471"/>
    </row>
    <row r="2580" spans="1:10" ht="25.15" customHeight="1" x14ac:dyDescent="0.2">
      <c r="A2580" s="471" t="s">
        <v>12197</v>
      </c>
      <c r="B2580" s="471" t="s">
        <v>12089</v>
      </c>
      <c r="C2580" s="471" t="s">
        <v>12090</v>
      </c>
      <c r="D2580" s="257" t="s">
        <v>12103</v>
      </c>
      <c r="E2580" s="257">
        <v>67447.5</v>
      </c>
      <c r="F2580" s="471" t="s">
        <v>12096</v>
      </c>
      <c r="G2580" s="471" t="s">
        <v>6905</v>
      </c>
      <c r="H2580" s="471">
        <v>44736</v>
      </c>
      <c r="I2580" s="471" t="s">
        <v>12198</v>
      </c>
      <c r="J2580" s="471" t="s">
        <v>12125</v>
      </c>
    </row>
    <row r="2581" spans="1:10" ht="25.15" customHeight="1" x14ac:dyDescent="0.2">
      <c r="A2581" s="471" t="s">
        <v>12199</v>
      </c>
      <c r="B2581" s="471" t="s">
        <v>12089</v>
      </c>
      <c r="C2581" s="471" t="s">
        <v>12090</v>
      </c>
      <c r="D2581" s="257" t="s">
        <v>12101</v>
      </c>
      <c r="E2581" s="257">
        <v>32624</v>
      </c>
      <c r="F2581" s="471" t="s">
        <v>12096</v>
      </c>
      <c r="G2581" s="471" t="s">
        <v>6905</v>
      </c>
      <c r="H2581" s="471">
        <v>44736</v>
      </c>
      <c r="I2581" s="471" t="s">
        <v>12104</v>
      </c>
      <c r="J2581" s="471"/>
    </row>
    <row r="2582" spans="1:10" ht="25.15" customHeight="1" x14ac:dyDescent="0.2">
      <c r="A2582" s="471" t="s">
        <v>12200</v>
      </c>
      <c r="B2582" s="471" t="s">
        <v>12089</v>
      </c>
      <c r="C2582" s="471" t="s">
        <v>12090</v>
      </c>
      <c r="D2582" s="257" t="s">
        <v>12101</v>
      </c>
      <c r="E2582" s="257">
        <v>51748</v>
      </c>
      <c r="F2582" s="471" t="s">
        <v>12096</v>
      </c>
      <c r="G2582" s="471" t="s">
        <v>6905</v>
      </c>
      <c r="H2582" s="471">
        <v>44739</v>
      </c>
      <c r="I2582" s="471" t="s">
        <v>12198</v>
      </c>
      <c r="J2582" s="471" t="s">
        <v>12201</v>
      </c>
    </row>
    <row r="2583" spans="1:10" ht="25.15" customHeight="1" x14ac:dyDescent="0.2">
      <c r="A2583" s="471" t="s">
        <v>12181</v>
      </c>
      <c r="B2583" s="471" t="s">
        <v>12089</v>
      </c>
      <c r="C2583" s="471" t="s">
        <v>12090</v>
      </c>
      <c r="D2583" s="257" t="s">
        <v>12179</v>
      </c>
      <c r="E2583" s="257">
        <v>77000</v>
      </c>
      <c r="F2583" s="471" t="s">
        <v>12092</v>
      </c>
      <c r="G2583" s="471" t="s">
        <v>6905</v>
      </c>
      <c r="H2583" s="471">
        <v>44729</v>
      </c>
      <c r="I2583" s="471" t="s">
        <v>12195</v>
      </c>
      <c r="J2583" s="471" t="s">
        <v>12202</v>
      </c>
    </row>
    <row r="2584" spans="1:10" ht="25.15" customHeight="1" x14ac:dyDescent="0.2">
      <c r="A2584" s="471" t="s">
        <v>12203</v>
      </c>
      <c r="B2584" s="471" t="s">
        <v>12089</v>
      </c>
      <c r="C2584" s="471" t="s">
        <v>12090</v>
      </c>
      <c r="D2584" s="257" t="s">
        <v>12103</v>
      </c>
      <c r="E2584" s="257">
        <v>67447.5</v>
      </c>
      <c r="F2584" s="471" t="s">
        <v>12096</v>
      </c>
      <c r="G2584" s="471" t="s">
        <v>6905</v>
      </c>
      <c r="H2584" s="471">
        <v>44736</v>
      </c>
      <c r="I2584" s="471">
        <v>44782</v>
      </c>
      <c r="J2584" s="471" t="s">
        <v>12201</v>
      </c>
    </row>
    <row r="2585" spans="1:10" ht="25.15" customHeight="1" x14ac:dyDescent="0.2">
      <c r="A2585" s="471" t="s">
        <v>12204</v>
      </c>
      <c r="B2585" s="471" t="s">
        <v>12089</v>
      </c>
      <c r="C2585" s="471" t="s">
        <v>12090</v>
      </c>
      <c r="D2585" s="257" t="s">
        <v>12103</v>
      </c>
      <c r="E2585" s="257">
        <v>67447.5</v>
      </c>
      <c r="F2585" s="471" t="s">
        <v>12096</v>
      </c>
      <c r="G2585" s="471" t="s">
        <v>6905</v>
      </c>
      <c r="H2585" s="471">
        <v>44736</v>
      </c>
      <c r="I2585" s="471" t="s">
        <v>12184</v>
      </c>
      <c r="J2585" s="471"/>
    </row>
    <row r="2586" spans="1:10" ht="25.15" customHeight="1" x14ac:dyDescent="0.2">
      <c r="A2586" s="471" t="s">
        <v>12205</v>
      </c>
      <c r="B2586" s="471" t="s">
        <v>12089</v>
      </c>
      <c r="C2586" s="471" t="s">
        <v>12090</v>
      </c>
      <c r="D2586" s="257" t="s">
        <v>12206</v>
      </c>
      <c r="E2586" s="257">
        <v>31500</v>
      </c>
      <c r="F2586" s="471" t="s">
        <v>12207</v>
      </c>
      <c r="G2586" s="471" t="s">
        <v>6905</v>
      </c>
      <c r="H2586" s="471">
        <v>44774</v>
      </c>
      <c r="I2586" s="471" t="s">
        <v>12208</v>
      </c>
      <c r="J2586" s="471"/>
    </row>
    <row r="2587" spans="1:10" ht="25.15" customHeight="1" x14ac:dyDescent="0.2">
      <c r="A2587" s="471" t="s">
        <v>12209</v>
      </c>
      <c r="B2587" s="471" t="s">
        <v>12089</v>
      </c>
      <c r="C2587" s="471" t="s">
        <v>12090</v>
      </c>
      <c r="D2587" s="257" t="s">
        <v>12210</v>
      </c>
      <c r="E2587" s="257">
        <v>36599.879999999997</v>
      </c>
      <c r="F2587" s="471" t="s">
        <v>12096</v>
      </c>
      <c r="G2587" s="471" t="s">
        <v>6905</v>
      </c>
      <c r="H2587" s="471">
        <v>44643</v>
      </c>
      <c r="I2587" s="471">
        <v>44792</v>
      </c>
      <c r="J2587" s="471" t="s">
        <v>12211</v>
      </c>
    </row>
    <row r="2588" spans="1:10" ht="25.15" customHeight="1" x14ac:dyDescent="0.2">
      <c r="A2588" s="471" t="s">
        <v>12212</v>
      </c>
      <c r="B2588" s="471" t="s">
        <v>12089</v>
      </c>
      <c r="C2588" s="471" t="s">
        <v>12090</v>
      </c>
      <c r="D2588" s="257" t="s">
        <v>12213</v>
      </c>
      <c r="E2588" s="257">
        <v>445000</v>
      </c>
      <c r="F2588" s="471" t="s">
        <v>12214</v>
      </c>
      <c r="G2588" s="471" t="s">
        <v>6905</v>
      </c>
      <c r="H2588" s="471"/>
      <c r="I2588" s="471" t="s">
        <v>12215</v>
      </c>
      <c r="J2588" s="471"/>
    </row>
    <row r="2589" spans="1:10" ht="25.15" customHeight="1" x14ac:dyDescent="0.2">
      <c r="A2589" s="471" t="s">
        <v>12216</v>
      </c>
      <c r="B2589" s="471" t="s">
        <v>12089</v>
      </c>
      <c r="C2589" s="471" t="s">
        <v>12090</v>
      </c>
      <c r="D2589" s="257" t="s">
        <v>12103</v>
      </c>
      <c r="E2589" s="257">
        <v>67447.5</v>
      </c>
      <c r="F2589" s="471" t="s">
        <v>12096</v>
      </c>
      <c r="G2589" s="471" t="s">
        <v>6905</v>
      </c>
      <c r="H2589" s="471">
        <v>44649</v>
      </c>
      <c r="I2589" s="471">
        <v>44792</v>
      </c>
      <c r="J2589" s="471"/>
    </row>
    <row r="2590" spans="1:10" ht="25.15" customHeight="1" x14ac:dyDescent="0.2">
      <c r="A2590" s="471" t="s">
        <v>12217</v>
      </c>
      <c r="B2590" s="471" t="s">
        <v>12089</v>
      </c>
      <c r="C2590" s="471" t="s">
        <v>12090</v>
      </c>
      <c r="D2590" s="257" t="s">
        <v>12206</v>
      </c>
      <c r="E2590" s="257">
        <v>23100</v>
      </c>
      <c r="F2590" s="471" t="s">
        <v>12207</v>
      </c>
      <c r="G2590" s="471" t="s">
        <v>6905</v>
      </c>
      <c r="H2590" s="471">
        <v>44774</v>
      </c>
      <c r="I2590" s="471" t="s">
        <v>12218</v>
      </c>
      <c r="J2590" s="471"/>
    </row>
    <row r="2591" spans="1:10" ht="25.15" customHeight="1" x14ac:dyDescent="0.2">
      <c r="A2591" s="471" t="s">
        <v>12162</v>
      </c>
      <c r="B2591" s="471" t="s">
        <v>12089</v>
      </c>
      <c r="C2591" s="471" t="s">
        <v>12090</v>
      </c>
      <c r="D2591" s="257" t="s">
        <v>12130</v>
      </c>
      <c r="E2591" s="257">
        <v>59163</v>
      </c>
      <c r="F2591" s="471" t="s">
        <v>12163</v>
      </c>
      <c r="G2591" s="471" t="s">
        <v>6905</v>
      </c>
      <c r="H2591" s="471">
        <v>44670</v>
      </c>
      <c r="I2591" s="471" t="s">
        <v>12219</v>
      </c>
      <c r="J2591" s="471"/>
    </row>
    <row r="2592" spans="1:10" ht="25.15" customHeight="1" x14ac:dyDescent="0.2">
      <c r="A2592" s="471" t="s">
        <v>12220</v>
      </c>
      <c r="B2592" s="471" t="s">
        <v>12089</v>
      </c>
      <c r="C2592" s="471" t="s">
        <v>12090</v>
      </c>
      <c r="D2592" s="257" t="s">
        <v>12206</v>
      </c>
      <c r="E2592" s="257">
        <v>23100</v>
      </c>
      <c r="F2592" s="471" t="s">
        <v>12207</v>
      </c>
      <c r="G2592" s="471" t="s">
        <v>6905</v>
      </c>
      <c r="H2592" s="471">
        <v>44774</v>
      </c>
      <c r="I2592" s="471" t="s">
        <v>12221</v>
      </c>
      <c r="J2592" s="471"/>
    </row>
    <row r="2593" spans="1:10" ht="25.15" customHeight="1" x14ac:dyDescent="0.2">
      <c r="A2593" s="471" t="s">
        <v>12222</v>
      </c>
      <c r="B2593" s="471" t="s">
        <v>8705</v>
      </c>
      <c r="C2593" s="471" t="s">
        <v>12223</v>
      </c>
      <c r="D2593" s="257" t="s">
        <v>12224</v>
      </c>
      <c r="E2593" s="257"/>
      <c r="F2593" s="471"/>
      <c r="G2593" s="471"/>
      <c r="H2593" s="471"/>
      <c r="I2593" s="471"/>
      <c r="J2593" s="471"/>
    </row>
    <row r="2594" spans="1:10" ht="25.15" customHeight="1" x14ac:dyDescent="0.2">
      <c r="A2594" s="471" t="s">
        <v>12225</v>
      </c>
      <c r="B2594" s="471" t="s">
        <v>8705</v>
      </c>
      <c r="C2594" s="471" t="s">
        <v>12223</v>
      </c>
      <c r="D2594" s="257" t="s">
        <v>12226</v>
      </c>
      <c r="E2594" s="257"/>
      <c r="F2594" s="471"/>
      <c r="G2594" s="471"/>
      <c r="H2594" s="471"/>
      <c r="I2594" s="471"/>
      <c r="J2594" s="471"/>
    </row>
    <row r="2595" spans="1:10" ht="25.15" customHeight="1" x14ac:dyDescent="0.2">
      <c r="A2595" s="471" t="s">
        <v>12227</v>
      </c>
      <c r="B2595" s="471" t="s">
        <v>8392</v>
      </c>
      <c r="C2595" s="471" t="s">
        <v>12223</v>
      </c>
      <c r="D2595" s="257" t="s">
        <v>12228</v>
      </c>
      <c r="E2595" s="257">
        <v>45000</v>
      </c>
      <c r="F2595" s="471" t="s">
        <v>12229</v>
      </c>
      <c r="G2595" s="471" t="s">
        <v>12230</v>
      </c>
      <c r="H2595" s="471" t="s">
        <v>12231</v>
      </c>
      <c r="I2595" s="471">
        <v>44684</v>
      </c>
      <c r="J2595" s="471" t="s">
        <v>12232</v>
      </c>
    </row>
    <row r="2596" spans="1:10" ht="25.15" customHeight="1" x14ac:dyDescent="0.2">
      <c r="A2596" s="471" t="s">
        <v>12233</v>
      </c>
      <c r="B2596" s="471" t="s">
        <v>8392</v>
      </c>
      <c r="C2596" s="471" t="s">
        <v>12223</v>
      </c>
      <c r="D2596" s="257" t="s">
        <v>12234</v>
      </c>
      <c r="E2596" s="257">
        <v>44100</v>
      </c>
      <c r="F2596" s="471" t="s">
        <v>12235</v>
      </c>
      <c r="G2596" s="471" t="s">
        <v>12230</v>
      </c>
      <c r="H2596" s="471" t="s">
        <v>12231</v>
      </c>
      <c r="I2596" s="471">
        <v>44705</v>
      </c>
      <c r="J2596" s="471" t="s">
        <v>12232</v>
      </c>
    </row>
    <row r="2597" spans="1:10" ht="25.15" customHeight="1" x14ac:dyDescent="0.2">
      <c r="A2597" s="471" t="s">
        <v>12236</v>
      </c>
      <c r="B2597" s="471" t="s">
        <v>12237</v>
      </c>
      <c r="C2597" s="471" t="s">
        <v>12238</v>
      </c>
      <c r="D2597" s="257" t="s">
        <v>12082</v>
      </c>
      <c r="E2597" s="257">
        <v>19500</v>
      </c>
      <c r="F2597" s="471" t="s">
        <v>12239</v>
      </c>
      <c r="G2597" s="471" t="s">
        <v>12230</v>
      </c>
      <c r="H2597" s="471">
        <v>44629</v>
      </c>
      <c r="I2597" s="471">
        <v>44725</v>
      </c>
      <c r="J2597" s="471" t="s">
        <v>12240</v>
      </c>
    </row>
    <row r="2598" spans="1:10" ht="25.15" customHeight="1" x14ac:dyDescent="0.2">
      <c r="A2598" s="471" t="s">
        <v>12241</v>
      </c>
      <c r="B2598" s="471" t="s">
        <v>12237</v>
      </c>
      <c r="C2598" s="471" t="s">
        <v>12238</v>
      </c>
      <c r="D2598" s="257" t="s">
        <v>12082</v>
      </c>
      <c r="E2598" s="257">
        <v>26400</v>
      </c>
      <c r="F2598" s="471" t="s">
        <v>12242</v>
      </c>
      <c r="G2598" s="471" t="s">
        <v>12230</v>
      </c>
      <c r="H2598" s="471">
        <v>44637</v>
      </c>
      <c r="I2598" s="471">
        <v>44727</v>
      </c>
      <c r="J2598" s="471" t="s">
        <v>12232</v>
      </c>
    </row>
    <row r="2599" spans="1:10" ht="25.15" customHeight="1" x14ac:dyDescent="0.2">
      <c r="A2599" s="471" t="s">
        <v>12243</v>
      </c>
      <c r="B2599" s="471" t="s">
        <v>12237</v>
      </c>
      <c r="C2599" s="471" t="s">
        <v>12238</v>
      </c>
      <c r="D2599" s="257" t="s">
        <v>12082</v>
      </c>
      <c r="E2599" s="257">
        <v>18000</v>
      </c>
      <c r="F2599" s="471" t="s">
        <v>12244</v>
      </c>
      <c r="G2599" s="471" t="s">
        <v>12230</v>
      </c>
      <c r="H2599" s="471" t="s">
        <v>12245</v>
      </c>
      <c r="I2599" s="471"/>
      <c r="J2599" s="471" t="s">
        <v>12246</v>
      </c>
    </row>
    <row r="2600" spans="1:10" ht="25.15" customHeight="1" x14ac:dyDescent="0.2">
      <c r="A2600" s="471" t="s">
        <v>12247</v>
      </c>
      <c r="B2600" s="471" t="s">
        <v>12237</v>
      </c>
      <c r="C2600" s="471" t="s">
        <v>12238</v>
      </c>
      <c r="D2600" s="257" t="s">
        <v>12082</v>
      </c>
      <c r="E2600" s="257">
        <v>32500</v>
      </c>
      <c r="F2600" s="471" t="s">
        <v>12248</v>
      </c>
      <c r="G2600" s="471" t="s">
        <v>12230</v>
      </c>
      <c r="H2600" s="471" t="s">
        <v>12124</v>
      </c>
      <c r="I2600" s="471" t="s">
        <v>12249</v>
      </c>
      <c r="J2600" s="471"/>
    </row>
    <row r="2601" spans="1:10" ht="25.15" customHeight="1" x14ac:dyDescent="0.2">
      <c r="A2601" s="471" t="s">
        <v>12250</v>
      </c>
      <c r="B2601" s="471" t="s">
        <v>12237</v>
      </c>
      <c r="C2601" s="471" t="s">
        <v>12238</v>
      </c>
      <c r="D2601" s="257" t="s">
        <v>12082</v>
      </c>
      <c r="E2601" s="257">
        <v>19607.689999999999</v>
      </c>
      <c r="F2601" s="471" t="s">
        <v>12251</v>
      </c>
      <c r="G2601" s="471" t="s">
        <v>12230</v>
      </c>
      <c r="H2601" s="471" t="s">
        <v>12120</v>
      </c>
      <c r="I2601" s="471" t="s">
        <v>12252</v>
      </c>
      <c r="J2601" s="471"/>
    </row>
    <row r="2602" spans="1:10" ht="25.15" customHeight="1" x14ac:dyDescent="0.2">
      <c r="A2602" s="471" t="s">
        <v>12253</v>
      </c>
      <c r="B2602" s="471" t="s">
        <v>12237</v>
      </c>
      <c r="C2602" s="471" t="s">
        <v>12238</v>
      </c>
      <c r="D2602" s="257" t="s">
        <v>12082</v>
      </c>
      <c r="E2602" s="257">
        <v>27650</v>
      </c>
      <c r="F2602" s="471" t="s">
        <v>12254</v>
      </c>
      <c r="G2602" s="471" t="s">
        <v>12230</v>
      </c>
      <c r="H2602" s="471" t="s">
        <v>12151</v>
      </c>
      <c r="I2602" s="471" t="s">
        <v>12255</v>
      </c>
      <c r="J2602" s="471"/>
    </row>
    <row r="2603" spans="1:10" ht="25.15" customHeight="1" x14ac:dyDescent="0.2">
      <c r="A2603" s="471" t="s">
        <v>12256</v>
      </c>
      <c r="B2603" s="471" t="s">
        <v>12237</v>
      </c>
      <c r="C2603" s="471" t="s">
        <v>12238</v>
      </c>
      <c r="D2603" s="257" t="s">
        <v>12082</v>
      </c>
      <c r="E2603" s="257">
        <v>36600</v>
      </c>
      <c r="F2603" s="471" t="s">
        <v>12257</v>
      </c>
      <c r="G2603" s="471" t="s">
        <v>12230</v>
      </c>
      <c r="H2603" s="471" t="s">
        <v>12258</v>
      </c>
      <c r="I2603" s="471" t="s">
        <v>12259</v>
      </c>
      <c r="J2603" s="471"/>
    </row>
    <row r="2604" spans="1:10" ht="25.15" customHeight="1" x14ac:dyDescent="0.2">
      <c r="A2604" s="471" t="s">
        <v>12260</v>
      </c>
      <c r="B2604" s="471" t="s">
        <v>12237</v>
      </c>
      <c r="C2604" s="471" t="s">
        <v>12238</v>
      </c>
      <c r="D2604" s="257" t="s">
        <v>12082</v>
      </c>
      <c r="E2604" s="257">
        <v>34250</v>
      </c>
      <c r="F2604" s="471" t="s">
        <v>12261</v>
      </c>
      <c r="G2604" s="471" t="s">
        <v>12230</v>
      </c>
      <c r="H2604" s="471" t="s">
        <v>12152</v>
      </c>
      <c r="I2604" s="471" t="s">
        <v>12262</v>
      </c>
      <c r="J2604" s="471"/>
    </row>
    <row r="2605" spans="1:10" ht="25.15" customHeight="1" x14ac:dyDescent="0.2">
      <c r="A2605" s="471" t="s">
        <v>12263</v>
      </c>
      <c r="B2605" s="471" t="s">
        <v>12237</v>
      </c>
      <c r="C2605" s="471" t="s">
        <v>12238</v>
      </c>
      <c r="D2605" s="257" t="s">
        <v>12082</v>
      </c>
      <c r="E2605" s="257">
        <v>18000</v>
      </c>
      <c r="F2605" s="471" t="s">
        <v>12264</v>
      </c>
      <c r="G2605" s="471" t="s">
        <v>12230</v>
      </c>
      <c r="H2605" s="471" t="s">
        <v>12154</v>
      </c>
      <c r="I2605" s="471" t="s">
        <v>12154</v>
      </c>
      <c r="J2605" s="471"/>
    </row>
    <row r="2606" spans="1:10" ht="25.15" customHeight="1" x14ac:dyDescent="0.2">
      <c r="A2606" s="471" t="s">
        <v>12265</v>
      </c>
      <c r="B2606" s="471" t="s">
        <v>12237</v>
      </c>
      <c r="C2606" s="471" t="s">
        <v>12238</v>
      </c>
      <c r="D2606" s="257" t="s">
        <v>12082</v>
      </c>
      <c r="E2606" s="257">
        <v>18000</v>
      </c>
      <c r="F2606" s="471" t="s">
        <v>12266</v>
      </c>
      <c r="G2606" s="471" t="s">
        <v>12230</v>
      </c>
      <c r="H2606" s="471" t="s">
        <v>12267</v>
      </c>
      <c r="I2606" s="471" t="s">
        <v>12268</v>
      </c>
      <c r="J2606" s="471"/>
    </row>
    <row r="2607" spans="1:10" ht="25.15" customHeight="1" x14ac:dyDescent="0.2">
      <c r="A2607" s="471" t="s">
        <v>12269</v>
      </c>
      <c r="B2607" s="471" t="s">
        <v>12237</v>
      </c>
      <c r="C2607" s="471" t="s">
        <v>12238</v>
      </c>
      <c r="D2607" s="257" t="s">
        <v>12082</v>
      </c>
      <c r="E2607" s="257">
        <v>30800</v>
      </c>
      <c r="F2607" s="471" t="s">
        <v>12270</v>
      </c>
      <c r="G2607" s="471" t="s">
        <v>12230</v>
      </c>
      <c r="H2607" s="471" t="s">
        <v>12268</v>
      </c>
      <c r="I2607" s="471" t="s">
        <v>12168</v>
      </c>
      <c r="J2607" s="471"/>
    </row>
    <row r="2608" spans="1:10" ht="25.15" customHeight="1" x14ac:dyDescent="0.2">
      <c r="A2608" s="471" t="s">
        <v>12271</v>
      </c>
      <c r="B2608" s="471" t="s">
        <v>12237</v>
      </c>
      <c r="C2608" s="471" t="s">
        <v>12238</v>
      </c>
      <c r="D2608" s="257" t="s">
        <v>12082</v>
      </c>
      <c r="E2608" s="257">
        <v>36075</v>
      </c>
      <c r="F2608" s="471" t="s">
        <v>12242</v>
      </c>
      <c r="G2608" s="471" t="s">
        <v>12230</v>
      </c>
      <c r="H2608" s="471" t="s">
        <v>12171</v>
      </c>
      <c r="I2608" s="471" t="s">
        <v>12195</v>
      </c>
      <c r="J2608" s="471"/>
    </row>
    <row r="2609" spans="1:10" ht="25.15" customHeight="1" x14ac:dyDescent="0.2">
      <c r="A2609" s="471" t="s">
        <v>12272</v>
      </c>
      <c r="B2609" s="471" t="s">
        <v>12237</v>
      </c>
      <c r="C2609" s="471" t="s">
        <v>12238</v>
      </c>
      <c r="D2609" s="257" t="s">
        <v>12082</v>
      </c>
      <c r="E2609" s="257">
        <v>18000</v>
      </c>
      <c r="F2609" s="471" t="s">
        <v>12273</v>
      </c>
      <c r="G2609" s="471" t="s">
        <v>12230</v>
      </c>
      <c r="H2609" s="471" t="s">
        <v>12104</v>
      </c>
      <c r="I2609" s="471" t="s">
        <v>12198</v>
      </c>
      <c r="J2609" s="471"/>
    </row>
    <row r="2610" spans="1:10" ht="25.15" customHeight="1" x14ac:dyDescent="0.2">
      <c r="A2610" s="471" t="s">
        <v>12274</v>
      </c>
      <c r="B2610" s="471" t="s">
        <v>12237</v>
      </c>
      <c r="C2610" s="471" t="s">
        <v>12238</v>
      </c>
      <c r="D2610" s="257" t="s">
        <v>12082</v>
      </c>
      <c r="E2610" s="257">
        <v>18000</v>
      </c>
      <c r="F2610" s="471" t="s">
        <v>12275</v>
      </c>
      <c r="G2610" s="471" t="s">
        <v>12230</v>
      </c>
      <c r="H2610" s="471" t="s">
        <v>12104</v>
      </c>
      <c r="I2610" s="471" t="s">
        <v>12198</v>
      </c>
      <c r="J2610" s="471"/>
    </row>
    <row r="2611" spans="1:10" ht="25.15" customHeight="1" x14ac:dyDescent="0.2">
      <c r="A2611" s="471" t="s">
        <v>12276</v>
      </c>
      <c r="B2611" s="471" t="s">
        <v>8705</v>
      </c>
      <c r="C2611" s="471" t="s">
        <v>12223</v>
      </c>
      <c r="D2611" s="257" t="s">
        <v>12277</v>
      </c>
      <c r="E2611" s="257">
        <v>120000</v>
      </c>
      <c r="F2611" s="471" t="s">
        <v>12278</v>
      </c>
      <c r="G2611" s="471" t="s">
        <v>12230</v>
      </c>
      <c r="H2611" s="471" t="s">
        <v>12195</v>
      </c>
      <c r="I2611" s="471" t="s">
        <v>12279</v>
      </c>
      <c r="J2611" s="471"/>
    </row>
    <row r="2612" spans="1:10" ht="25.15" customHeight="1" x14ac:dyDescent="0.2">
      <c r="A2612" s="471" t="s">
        <v>12280</v>
      </c>
      <c r="B2612" s="471" t="s">
        <v>12237</v>
      </c>
      <c r="C2612" s="471" t="s">
        <v>12238</v>
      </c>
      <c r="D2612" s="257" t="s">
        <v>12082</v>
      </c>
      <c r="E2612" s="257">
        <v>19950</v>
      </c>
      <c r="F2612" s="471" t="s">
        <v>12242</v>
      </c>
      <c r="G2612" s="471" t="s">
        <v>12281</v>
      </c>
      <c r="H2612" s="471">
        <v>44810</v>
      </c>
      <c r="I2612" s="471"/>
      <c r="J2612" s="471"/>
    </row>
    <row r="2613" spans="1:10" ht="25.15" customHeight="1" x14ac:dyDescent="0.2">
      <c r="A2613" s="471" t="s">
        <v>12282</v>
      </c>
      <c r="B2613" s="471" t="s">
        <v>12237</v>
      </c>
      <c r="C2613" s="471" t="s">
        <v>12238</v>
      </c>
      <c r="D2613" s="257" t="s">
        <v>12082</v>
      </c>
      <c r="E2613" s="257">
        <v>32000</v>
      </c>
      <c r="F2613" s="471" t="s">
        <v>12283</v>
      </c>
      <c r="G2613" s="471" t="s">
        <v>12281</v>
      </c>
      <c r="H2613" s="471" t="s">
        <v>12284</v>
      </c>
      <c r="I2613" s="471"/>
      <c r="J2613" s="471"/>
    </row>
    <row r="2614" spans="1:10" ht="25.15" customHeight="1" x14ac:dyDescent="0.2">
      <c r="A2614" s="471" t="s">
        <v>12285</v>
      </c>
      <c r="B2614" s="471" t="s">
        <v>12237</v>
      </c>
      <c r="C2614" s="471" t="s">
        <v>12238</v>
      </c>
      <c r="D2614" s="257" t="s">
        <v>12082</v>
      </c>
      <c r="E2614" s="257">
        <v>25000</v>
      </c>
      <c r="F2614" s="471" t="s">
        <v>12286</v>
      </c>
      <c r="G2614" s="471" t="s">
        <v>12281</v>
      </c>
      <c r="H2614" s="471" t="s">
        <v>12219</v>
      </c>
      <c r="I2614" s="471"/>
      <c r="J2614" s="471"/>
    </row>
    <row r="2615" spans="1:10" ht="25.15" customHeight="1" x14ac:dyDescent="0.2">
      <c r="A2615" s="471" t="s">
        <v>11733</v>
      </c>
      <c r="B2615" s="471" t="s">
        <v>8346</v>
      </c>
      <c r="C2615" s="471" t="s">
        <v>8317</v>
      </c>
      <c r="D2615" s="257" t="s">
        <v>11734</v>
      </c>
      <c r="E2615" s="257">
        <v>32650</v>
      </c>
      <c r="F2615" s="471" t="s">
        <v>11735</v>
      </c>
      <c r="G2615" s="471" t="s">
        <v>8877</v>
      </c>
      <c r="H2615" s="471">
        <v>44574</v>
      </c>
      <c r="I2615" s="471">
        <v>44574</v>
      </c>
      <c r="J2615" s="471"/>
    </row>
    <row r="2616" spans="1:10" ht="25.15" customHeight="1" x14ac:dyDescent="0.2">
      <c r="A2616" s="471" t="s">
        <v>11736</v>
      </c>
      <c r="B2616" s="471" t="s">
        <v>8346</v>
      </c>
      <c r="C2616" s="471" t="s">
        <v>8317</v>
      </c>
      <c r="D2616" s="257" t="s">
        <v>11737</v>
      </c>
      <c r="E2616" s="257">
        <v>35100</v>
      </c>
      <c r="F2616" s="471" t="s">
        <v>11738</v>
      </c>
      <c r="G2616" s="471" t="s">
        <v>8877</v>
      </c>
      <c r="H2616" s="471">
        <v>44579</v>
      </c>
      <c r="I2616" s="471">
        <v>44618</v>
      </c>
      <c r="J2616" s="471"/>
    </row>
    <row r="2617" spans="1:10" ht="25.15" customHeight="1" x14ac:dyDescent="0.2">
      <c r="A2617" s="471" t="s">
        <v>11739</v>
      </c>
      <c r="B2617" s="471" t="s">
        <v>8346</v>
      </c>
      <c r="C2617" s="471" t="s">
        <v>8317</v>
      </c>
      <c r="D2617" s="257" t="s">
        <v>11740</v>
      </c>
      <c r="E2617" s="257">
        <v>29078</v>
      </c>
      <c r="F2617" s="471" t="s">
        <v>11741</v>
      </c>
      <c r="G2617" s="471" t="s">
        <v>8877</v>
      </c>
      <c r="H2617" s="471">
        <v>44585</v>
      </c>
      <c r="I2617" s="471">
        <v>44618</v>
      </c>
      <c r="J2617" s="471"/>
    </row>
    <row r="2618" spans="1:10" ht="25.15" customHeight="1" x14ac:dyDescent="0.2">
      <c r="A2618" s="471" t="s">
        <v>11742</v>
      </c>
      <c r="B2618" s="471" t="s">
        <v>8346</v>
      </c>
      <c r="C2618" s="471" t="s">
        <v>8317</v>
      </c>
      <c r="D2618" s="257" t="s">
        <v>11743</v>
      </c>
      <c r="E2618" s="257">
        <v>31980</v>
      </c>
      <c r="F2618" s="471" t="s">
        <v>11744</v>
      </c>
      <c r="G2618" s="471" t="s">
        <v>8877</v>
      </c>
      <c r="H2618" s="471">
        <v>44587</v>
      </c>
      <c r="I2618" s="471">
        <v>44644</v>
      </c>
      <c r="J2618" s="471"/>
    </row>
    <row r="2619" spans="1:10" ht="25.15" customHeight="1" x14ac:dyDescent="0.2">
      <c r="A2619" s="471" t="s">
        <v>11745</v>
      </c>
      <c r="B2619" s="471" t="s">
        <v>8346</v>
      </c>
      <c r="C2619" s="471" t="s">
        <v>8317</v>
      </c>
      <c r="D2619" s="257" t="s">
        <v>11746</v>
      </c>
      <c r="E2619" s="257">
        <v>36550</v>
      </c>
      <c r="F2619" s="471" t="s">
        <v>11747</v>
      </c>
      <c r="G2619" s="471" t="s">
        <v>8877</v>
      </c>
      <c r="H2619" s="471">
        <v>44587</v>
      </c>
      <c r="I2619" s="471">
        <v>44651</v>
      </c>
      <c r="J2619" s="471"/>
    </row>
    <row r="2620" spans="1:10" ht="25.15" customHeight="1" x14ac:dyDescent="0.2">
      <c r="A2620" s="471" t="s">
        <v>11748</v>
      </c>
      <c r="B2620" s="471" t="s">
        <v>8346</v>
      </c>
      <c r="C2620" s="471" t="s">
        <v>8317</v>
      </c>
      <c r="D2620" s="257" t="s">
        <v>11749</v>
      </c>
      <c r="E2620" s="257">
        <v>27600</v>
      </c>
      <c r="F2620" s="471" t="s">
        <v>11744</v>
      </c>
      <c r="G2620" s="471" t="s">
        <v>8877</v>
      </c>
      <c r="H2620" s="471">
        <v>44606</v>
      </c>
      <c r="I2620" s="471">
        <v>44650</v>
      </c>
      <c r="J2620" s="471"/>
    </row>
    <row r="2621" spans="1:10" ht="25.15" customHeight="1" x14ac:dyDescent="0.2">
      <c r="A2621" s="471" t="s">
        <v>11750</v>
      </c>
      <c r="B2621" s="471" t="s">
        <v>8346</v>
      </c>
      <c r="C2621" s="471" t="s">
        <v>8317</v>
      </c>
      <c r="D2621" s="257" t="s">
        <v>11751</v>
      </c>
      <c r="E2621" s="257">
        <v>24000</v>
      </c>
      <c r="F2621" s="471" t="s">
        <v>11752</v>
      </c>
      <c r="G2621" s="471" t="s">
        <v>8877</v>
      </c>
      <c r="H2621" s="471">
        <v>44606</v>
      </c>
      <c r="I2621" s="471">
        <v>44651</v>
      </c>
      <c r="J2621" s="471"/>
    </row>
    <row r="2622" spans="1:10" ht="25.15" customHeight="1" x14ac:dyDescent="0.2">
      <c r="A2622" s="471" t="s">
        <v>11753</v>
      </c>
      <c r="B2622" s="471" t="s">
        <v>8346</v>
      </c>
      <c r="C2622" s="471" t="s">
        <v>8317</v>
      </c>
      <c r="D2622" s="257" t="s">
        <v>11754</v>
      </c>
      <c r="E2622" s="257">
        <v>21521</v>
      </c>
      <c r="F2622" s="471" t="s">
        <v>11755</v>
      </c>
      <c r="G2622" s="471" t="s">
        <v>8877</v>
      </c>
      <c r="H2622" s="471">
        <v>44607</v>
      </c>
      <c r="I2622" s="471">
        <v>44733</v>
      </c>
      <c r="J2622" s="471"/>
    </row>
    <row r="2623" spans="1:10" ht="25.15" customHeight="1" x14ac:dyDescent="0.2">
      <c r="A2623" s="471" t="s">
        <v>11756</v>
      </c>
      <c r="B2623" s="471" t="s">
        <v>8346</v>
      </c>
      <c r="C2623" s="471" t="s">
        <v>8317</v>
      </c>
      <c r="D2623" s="257" t="s">
        <v>11757</v>
      </c>
      <c r="E2623" s="257">
        <v>36250</v>
      </c>
      <c r="F2623" s="471" t="s">
        <v>11758</v>
      </c>
      <c r="G2623" s="471" t="s">
        <v>8877</v>
      </c>
      <c r="H2623" s="471">
        <v>44607</v>
      </c>
      <c r="I2623" s="471">
        <v>44739</v>
      </c>
      <c r="J2623" s="471"/>
    </row>
    <row r="2624" spans="1:10" ht="25.15" customHeight="1" x14ac:dyDescent="0.2">
      <c r="A2624" s="471" t="s">
        <v>11759</v>
      </c>
      <c r="B2624" s="471" t="s">
        <v>8346</v>
      </c>
      <c r="C2624" s="471" t="s">
        <v>8317</v>
      </c>
      <c r="D2624" s="257" t="s">
        <v>11760</v>
      </c>
      <c r="E2624" s="257">
        <v>34810</v>
      </c>
      <c r="F2624" s="471" t="s">
        <v>11761</v>
      </c>
      <c r="G2624" s="471" t="s">
        <v>8877</v>
      </c>
      <c r="H2624" s="471">
        <v>44607</v>
      </c>
      <c r="I2624" s="471">
        <v>44638</v>
      </c>
      <c r="J2624" s="471"/>
    </row>
    <row r="2625" spans="1:10" ht="25.15" customHeight="1" x14ac:dyDescent="0.2">
      <c r="A2625" s="471" t="s">
        <v>11762</v>
      </c>
      <c r="B2625" s="471" t="s">
        <v>8346</v>
      </c>
      <c r="C2625" s="471" t="s">
        <v>8317</v>
      </c>
      <c r="D2625" s="257" t="s">
        <v>11763</v>
      </c>
      <c r="E2625" s="257">
        <v>36000</v>
      </c>
      <c r="F2625" s="471" t="s">
        <v>11764</v>
      </c>
      <c r="G2625" s="471" t="s">
        <v>8877</v>
      </c>
      <c r="H2625" s="471">
        <v>44608</v>
      </c>
      <c r="I2625" s="471">
        <v>44740</v>
      </c>
      <c r="J2625" s="471"/>
    </row>
    <row r="2626" spans="1:10" ht="25.15" customHeight="1" x14ac:dyDescent="0.2">
      <c r="A2626" s="471" t="s">
        <v>11765</v>
      </c>
      <c r="B2626" s="471" t="s">
        <v>8346</v>
      </c>
      <c r="C2626" s="471" t="s">
        <v>8317</v>
      </c>
      <c r="D2626" s="257" t="s">
        <v>11766</v>
      </c>
      <c r="E2626" s="257">
        <v>25200</v>
      </c>
      <c r="F2626" s="471" t="s">
        <v>11767</v>
      </c>
      <c r="G2626" s="471" t="s">
        <v>8877</v>
      </c>
      <c r="H2626" s="471">
        <v>44608</v>
      </c>
      <c r="I2626" s="471">
        <v>44608</v>
      </c>
      <c r="J2626" s="471"/>
    </row>
    <row r="2627" spans="1:10" ht="25.15" customHeight="1" x14ac:dyDescent="0.2">
      <c r="A2627" s="471" t="s">
        <v>11768</v>
      </c>
      <c r="B2627" s="471" t="s">
        <v>8346</v>
      </c>
      <c r="C2627" s="471" t="s">
        <v>8317</v>
      </c>
      <c r="D2627" s="257" t="s">
        <v>11769</v>
      </c>
      <c r="E2627" s="257">
        <v>22080</v>
      </c>
      <c r="F2627" s="471" t="s">
        <v>11738</v>
      </c>
      <c r="G2627" s="471" t="s">
        <v>8877</v>
      </c>
      <c r="H2627" s="471">
        <v>44613</v>
      </c>
      <c r="I2627" s="471">
        <v>44681</v>
      </c>
      <c r="J2627" s="471"/>
    </row>
    <row r="2628" spans="1:10" ht="25.15" customHeight="1" x14ac:dyDescent="0.2">
      <c r="A2628" s="471" t="s">
        <v>11770</v>
      </c>
      <c r="B2628" s="471" t="s">
        <v>8346</v>
      </c>
      <c r="C2628" s="471" t="s">
        <v>8317</v>
      </c>
      <c r="D2628" s="257" t="s">
        <v>11771</v>
      </c>
      <c r="E2628" s="257">
        <v>23976</v>
      </c>
      <c r="F2628" s="471" t="s">
        <v>11772</v>
      </c>
      <c r="G2628" s="471" t="s">
        <v>8877</v>
      </c>
      <c r="H2628" s="471">
        <v>44613</v>
      </c>
      <c r="I2628" s="471">
        <v>44681</v>
      </c>
      <c r="J2628" s="471"/>
    </row>
    <row r="2629" spans="1:10" ht="25.15" customHeight="1" x14ac:dyDescent="0.2">
      <c r="A2629" s="471" t="s">
        <v>11773</v>
      </c>
      <c r="B2629" s="471" t="s">
        <v>8346</v>
      </c>
      <c r="C2629" s="471" t="s">
        <v>8317</v>
      </c>
      <c r="D2629" s="257" t="s">
        <v>11774</v>
      </c>
      <c r="E2629" s="257">
        <v>21105</v>
      </c>
      <c r="F2629" s="471" t="s">
        <v>11775</v>
      </c>
      <c r="G2629" s="471" t="s">
        <v>8877</v>
      </c>
      <c r="H2629" s="471">
        <v>44622</v>
      </c>
      <c r="I2629" s="471">
        <v>44733</v>
      </c>
      <c r="J2629" s="471"/>
    </row>
    <row r="2630" spans="1:10" ht="25.15" customHeight="1" x14ac:dyDescent="0.2">
      <c r="A2630" s="471" t="s">
        <v>11776</v>
      </c>
      <c r="B2630" s="471" t="s">
        <v>8346</v>
      </c>
      <c r="C2630" s="471" t="s">
        <v>8317</v>
      </c>
      <c r="D2630" s="257" t="s">
        <v>11777</v>
      </c>
      <c r="E2630" s="257">
        <v>30720</v>
      </c>
      <c r="F2630" s="471" t="s">
        <v>11778</v>
      </c>
      <c r="G2630" s="471" t="s">
        <v>8877</v>
      </c>
      <c r="H2630" s="471">
        <v>44622</v>
      </c>
      <c r="I2630" s="471">
        <v>44681</v>
      </c>
      <c r="J2630" s="471"/>
    </row>
    <row r="2631" spans="1:10" ht="25.15" customHeight="1" x14ac:dyDescent="0.2">
      <c r="A2631" s="471" t="s">
        <v>11779</v>
      </c>
      <c r="B2631" s="471" t="s">
        <v>8346</v>
      </c>
      <c r="C2631" s="471" t="s">
        <v>8317</v>
      </c>
      <c r="D2631" s="257" t="s">
        <v>11780</v>
      </c>
      <c r="E2631" s="257">
        <v>29600</v>
      </c>
      <c r="F2631" s="471" t="s">
        <v>11781</v>
      </c>
      <c r="G2631" s="471" t="s">
        <v>8877</v>
      </c>
      <c r="H2631" s="471">
        <v>44629</v>
      </c>
      <c r="I2631" s="471">
        <v>44693</v>
      </c>
      <c r="J2631" s="471"/>
    </row>
    <row r="2632" spans="1:10" ht="25.15" customHeight="1" x14ac:dyDescent="0.2">
      <c r="A2632" s="471" t="s">
        <v>11782</v>
      </c>
      <c r="B2632" s="471" t="s">
        <v>8346</v>
      </c>
      <c r="C2632" s="471" t="s">
        <v>8317</v>
      </c>
      <c r="D2632" s="257" t="s">
        <v>11783</v>
      </c>
      <c r="E2632" s="257">
        <v>25200</v>
      </c>
      <c r="F2632" s="471" t="s">
        <v>11784</v>
      </c>
      <c r="G2632" s="471" t="s">
        <v>8877</v>
      </c>
      <c r="H2632" s="471">
        <v>44629</v>
      </c>
      <c r="I2632" s="471">
        <v>44768</v>
      </c>
      <c r="J2632" s="471"/>
    </row>
    <row r="2633" spans="1:10" ht="25.15" customHeight="1" x14ac:dyDescent="0.2">
      <c r="A2633" s="471" t="s">
        <v>11785</v>
      </c>
      <c r="B2633" s="471" t="s">
        <v>11786</v>
      </c>
      <c r="C2633" s="471" t="s">
        <v>8317</v>
      </c>
      <c r="D2633" s="257" t="s">
        <v>11787</v>
      </c>
      <c r="E2633" s="257">
        <v>67500</v>
      </c>
      <c r="F2633" s="471" t="s">
        <v>11788</v>
      </c>
      <c r="G2633" s="471" t="s">
        <v>8877</v>
      </c>
      <c r="H2633" s="471">
        <v>44630</v>
      </c>
      <c r="I2633" s="471">
        <v>44712</v>
      </c>
      <c r="J2633" s="471"/>
    </row>
    <row r="2634" spans="1:10" ht="25.15" customHeight="1" x14ac:dyDescent="0.2">
      <c r="A2634" s="471" t="s">
        <v>11789</v>
      </c>
      <c r="B2634" s="471" t="s">
        <v>8346</v>
      </c>
      <c r="C2634" s="471" t="s">
        <v>8317</v>
      </c>
      <c r="D2634" s="257" t="s">
        <v>11790</v>
      </c>
      <c r="E2634" s="257">
        <v>25500</v>
      </c>
      <c r="F2634" s="471" t="s">
        <v>11744</v>
      </c>
      <c r="G2634" s="471" t="s">
        <v>8877</v>
      </c>
      <c r="H2634" s="471">
        <v>44630</v>
      </c>
      <c r="I2634" s="471">
        <v>44651</v>
      </c>
      <c r="J2634" s="471"/>
    </row>
    <row r="2635" spans="1:10" ht="25.15" customHeight="1" x14ac:dyDescent="0.2">
      <c r="A2635" s="471" t="s">
        <v>11791</v>
      </c>
      <c r="B2635" s="471" t="s">
        <v>6377</v>
      </c>
      <c r="C2635" s="471" t="s">
        <v>8317</v>
      </c>
      <c r="D2635" s="257" t="s">
        <v>11787</v>
      </c>
      <c r="E2635" s="257">
        <v>80150</v>
      </c>
      <c r="F2635" s="471" t="s">
        <v>11744</v>
      </c>
      <c r="G2635" s="471" t="s">
        <v>8877</v>
      </c>
      <c r="H2635" s="471">
        <v>44631</v>
      </c>
      <c r="I2635" s="471">
        <v>44712</v>
      </c>
      <c r="J2635" s="471"/>
    </row>
    <row r="2636" spans="1:10" ht="25.15" customHeight="1" x14ac:dyDescent="0.2">
      <c r="A2636" s="471" t="s">
        <v>11792</v>
      </c>
      <c r="B2636" s="471" t="s">
        <v>8346</v>
      </c>
      <c r="C2636" s="471" t="s">
        <v>8317</v>
      </c>
      <c r="D2636" s="257" t="s">
        <v>11793</v>
      </c>
      <c r="E2636" s="257">
        <v>29000</v>
      </c>
      <c r="F2636" s="471" t="s">
        <v>11794</v>
      </c>
      <c r="G2636" s="471" t="s">
        <v>11795</v>
      </c>
      <c r="H2636" s="471">
        <v>44634</v>
      </c>
      <c r="I2636" s="471"/>
      <c r="J2636" s="471"/>
    </row>
    <row r="2637" spans="1:10" ht="25.15" customHeight="1" x14ac:dyDescent="0.2">
      <c r="A2637" s="471" t="s">
        <v>11796</v>
      </c>
      <c r="B2637" s="471" t="s">
        <v>8346</v>
      </c>
      <c r="C2637" s="471" t="s">
        <v>8317</v>
      </c>
      <c r="D2637" s="257" t="s">
        <v>11797</v>
      </c>
      <c r="E2637" s="257">
        <v>31500</v>
      </c>
      <c r="F2637" s="471" t="s">
        <v>11798</v>
      </c>
      <c r="G2637" s="471" t="s">
        <v>8877</v>
      </c>
      <c r="H2637" s="471">
        <v>44638</v>
      </c>
      <c r="I2637" s="471">
        <v>44638</v>
      </c>
      <c r="J2637" s="471"/>
    </row>
    <row r="2638" spans="1:10" ht="25.15" customHeight="1" x14ac:dyDescent="0.2">
      <c r="A2638" s="471" t="s">
        <v>11799</v>
      </c>
      <c r="B2638" s="471" t="s">
        <v>8346</v>
      </c>
      <c r="C2638" s="471" t="s">
        <v>8317</v>
      </c>
      <c r="D2638" s="257" t="s">
        <v>11800</v>
      </c>
      <c r="E2638" s="257">
        <v>35000</v>
      </c>
      <c r="F2638" s="471" t="s">
        <v>11801</v>
      </c>
      <c r="G2638" s="471" t="s">
        <v>8877</v>
      </c>
      <c r="H2638" s="471">
        <v>44641</v>
      </c>
      <c r="I2638" s="471">
        <v>44651</v>
      </c>
      <c r="J2638" s="471"/>
    </row>
    <row r="2639" spans="1:10" ht="25.15" customHeight="1" x14ac:dyDescent="0.2">
      <c r="A2639" s="471" t="s">
        <v>11802</v>
      </c>
      <c r="B2639" s="471" t="s">
        <v>8346</v>
      </c>
      <c r="C2639" s="471" t="s">
        <v>8317</v>
      </c>
      <c r="D2639" s="257" t="s">
        <v>11803</v>
      </c>
      <c r="E2639" s="257">
        <v>27500</v>
      </c>
      <c r="F2639" s="471" t="s">
        <v>11804</v>
      </c>
      <c r="G2639" s="471" t="s">
        <v>8877</v>
      </c>
      <c r="H2639" s="471">
        <v>44643</v>
      </c>
      <c r="I2639" s="471">
        <v>44651</v>
      </c>
      <c r="J2639" s="471"/>
    </row>
    <row r="2640" spans="1:10" ht="25.15" customHeight="1" x14ac:dyDescent="0.2">
      <c r="A2640" s="471" t="s">
        <v>11805</v>
      </c>
      <c r="B2640" s="471" t="s">
        <v>6377</v>
      </c>
      <c r="C2640" s="471" t="s">
        <v>8317</v>
      </c>
      <c r="D2640" s="257" t="s">
        <v>11806</v>
      </c>
      <c r="E2640" s="257">
        <v>77700</v>
      </c>
      <c r="F2640" s="471" t="s">
        <v>11747</v>
      </c>
      <c r="G2640" s="471" t="s">
        <v>8877</v>
      </c>
      <c r="H2640" s="471">
        <v>44644</v>
      </c>
      <c r="I2640" s="471">
        <v>24.03</v>
      </c>
      <c r="J2640" s="471"/>
    </row>
    <row r="2641" spans="1:10" ht="25.15" customHeight="1" x14ac:dyDescent="0.2">
      <c r="A2641" s="471" t="s">
        <v>11807</v>
      </c>
      <c r="B2641" s="471" t="s">
        <v>8346</v>
      </c>
      <c r="C2641" s="471" t="s">
        <v>8317</v>
      </c>
      <c r="D2641" s="257" t="s">
        <v>11808</v>
      </c>
      <c r="E2641" s="257">
        <v>25000</v>
      </c>
      <c r="F2641" s="471" t="s">
        <v>11809</v>
      </c>
      <c r="G2641" s="471" t="s">
        <v>8877</v>
      </c>
      <c r="H2641" s="471">
        <v>44655</v>
      </c>
      <c r="I2641" s="471">
        <v>44694</v>
      </c>
      <c r="J2641" s="471"/>
    </row>
    <row r="2642" spans="1:10" ht="25.15" customHeight="1" x14ac:dyDescent="0.2">
      <c r="A2642" s="471" t="s">
        <v>11810</v>
      </c>
      <c r="B2642" s="471" t="s">
        <v>6377</v>
      </c>
      <c r="C2642" s="471" t="s">
        <v>8317</v>
      </c>
      <c r="D2642" s="257" t="s">
        <v>11811</v>
      </c>
      <c r="E2642" s="257">
        <v>236196</v>
      </c>
      <c r="F2642" s="471" t="s">
        <v>11812</v>
      </c>
      <c r="G2642" s="471" t="s">
        <v>8877</v>
      </c>
      <c r="H2642" s="471">
        <v>44662</v>
      </c>
      <c r="I2642" s="471">
        <v>44662</v>
      </c>
      <c r="J2642" s="471"/>
    </row>
    <row r="2643" spans="1:10" ht="25.15" customHeight="1" x14ac:dyDescent="0.2">
      <c r="A2643" s="471" t="s">
        <v>11813</v>
      </c>
      <c r="B2643" s="471" t="s">
        <v>6377</v>
      </c>
      <c r="C2643" s="471" t="s">
        <v>8317</v>
      </c>
      <c r="D2643" s="257" t="s">
        <v>11814</v>
      </c>
      <c r="E2643" s="257">
        <v>154240</v>
      </c>
      <c r="F2643" s="471" t="s">
        <v>11815</v>
      </c>
      <c r="G2643" s="471" t="s">
        <v>8877</v>
      </c>
      <c r="H2643" s="471">
        <v>44672</v>
      </c>
      <c r="I2643" s="471">
        <v>44672</v>
      </c>
      <c r="J2643" s="471"/>
    </row>
    <row r="2644" spans="1:10" ht="25.15" customHeight="1" x14ac:dyDescent="0.2">
      <c r="A2644" s="471" t="s">
        <v>11816</v>
      </c>
      <c r="B2644" s="471" t="s">
        <v>6377</v>
      </c>
      <c r="C2644" s="471" t="s">
        <v>8317</v>
      </c>
      <c r="D2644" s="257" t="s">
        <v>11817</v>
      </c>
      <c r="E2644" s="257">
        <v>69280</v>
      </c>
      <c r="F2644" s="471" t="s">
        <v>11818</v>
      </c>
      <c r="G2644" s="471" t="s">
        <v>8877</v>
      </c>
      <c r="H2644" s="471">
        <v>44673</v>
      </c>
      <c r="I2644" s="471">
        <v>44673</v>
      </c>
      <c r="J2644" s="471"/>
    </row>
    <row r="2645" spans="1:10" ht="25.15" customHeight="1" x14ac:dyDescent="0.2">
      <c r="A2645" s="471" t="s">
        <v>11819</v>
      </c>
      <c r="B2645" s="471" t="s">
        <v>6377</v>
      </c>
      <c r="C2645" s="471" t="s">
        <v>8317</v>
      </c>
      <c r="D2645" s="257" t="s">
        <v>11820</v>
      </c>
      <c r="E2645" s="257">
        <v>100320</v>
      </c>
      <c r="F2645" s="471" t="s">
        <v>11821</v>
      </c>
      <c r="G2645" s="471" t="s">
        <v>8877</v>
      </c>
      <c r="H2645" s="471">
        <v>44678</v>
      </c>
      <c r="I2645" s="471">
        <v>44678</v>
      </c>
      <c r="J2645" s="471"/>
    </row>
    <row r="2646" spans="1:10" ht="25.15" customHeight="1" x14ac:dyDescent="0.2">
      <c r="A2646" s="471" t="s">
        <v>11822</v>
      </c>
      <c r="B2646" s="471" t="s">
        <v>6377</v>
      </c>
      <c r="C2646" s="471" t="s">
        <v>8317</v>
      </c>
      <c r="D2646" s="257" t="s">
        <v>11823</v>
      </c>
      <c r="E2646" s="257">
        <v>131200</v>
      </c>
      <c r="F2646" s="471" t="s">
        <v>11824</v>
      </c>
      <c r="G2646" s="471" t="s">
        <v>8877</v>
      </c>
      <c r="H2646" s="471">
        <v>44678</v>
      </c>
      <c r="I2646" s="471">
        <v>44678</v>
      </c>
      <c r="J2646" s="471"/>
    </row>
    <row r="2647" spans="1:10" ht="25.15" customHeight="1" x14ac:dyDescent="0.2">
      <c r="A2647" s="471" t="s">
        <v>11825</v>
      </c>
      <c r="B2647" s="471" t="s">
        <v>6377</v>
      </c>
      <c r="C2647" s="471" t="s">
        <v>8317</v>
      </c>
      <c r="D2647" s="257" t="s">
        <v>11826</v>
      </c>
      <c r="E2647" s="257">
        <v>104880</v>
      </c>
      <c r="F2647" s="471" t="s">
        <v>11827</v>
      </c>
      <c r="G2647" s="471" t="s">
        <v>8877</v>
      </c>
      <c r="H2647" s="471">
        <v>44685</v>
      </c>
      <c r="I2647" s="471">
        <v>44685</v>
      </c>
      <c r="J2647" s="471"/>
    </row>
    <row r="2648" spans="1:10" ht="25.15" customHeight="1" x14ac:dyDescent="0.2">
      <c r="A2648" s="471" t="s">
        <v>11828</v>
      </c>
      <c r="B2648" s="471" t="s">
        <v>6377</v>
      </c>
      <c r="C2648" s="471" t="s">
        <v>8317</v>
      </c>
      <c r="D2648" s="257" t="s">
        <v>11829</v>
      </c>
      <c r="E2648" s="257">
        <v>88160</v>
      </c>
      <c r="F2648" s="471" t="s">
        <v>11830</v>
      </c>
      <c r="G2648" s="471" t="s">
        <v>8877</v>
      </c>
      <c r="H2648" s="471">
        <v>44685</v>
      </c>
      <c r="I2648" s="471">
        <v>44685</v>
      </c>
      <c r="J2648" s="471"/>
    </row>
    <row r="2649" spans="1:10" ht="25.15" customHeight="1" x14ac:dyDescent="0.2">
      <c r="A2649" s="471" t="s">
        <v>11831</v>
      </c>
      <c r="B2649" s="471" t="s">
        <v>6377</v>
      </c>
      <c r="C2649" s="471" t="s">
        <v>8317</v>
      </c>
      <c r="D2649" s="257" t="s">
        <v>11832</v>
      </c>
      <c r="E2649" s="257">
        <v>110160</v>
      </c>
      <c r="F2649" s="471" t="s">
        <v>11833</v>
      </c>
      <c r="G2649" s="471" t="s">
        <v>8877</v>
      </c>
      <c r="H2649" s="471">
        <v>44685</v>
      </c>
      <c r="I2649" s="471">
        <v>44685</v>
      </c>
      <c r="J2649" s="471"/>
    </row>
    <row r="2650" spans="1:10" ht="25.15" customHeight="1" x14ac:dyDescent="0.2">
      <c r="A2650" s="471" t="s">
        <v>11834</v>
      </c>
      <c r="B2650" s="471" t="s">
        <v>6377</v>
      </c>
      <c r="C2650" s="471" t="s">
        <v>8317</v>
      </c>
      <c r="D2650" s="257" t="s">
        <v>11835</v>
      </c>
      <c r="E2650" s="257">
        <v>67120</v>
      </c>
      <c r="F2650" s="471" t="s">
        <v>11836</v>
      </c>
      <c r="G2650" s="471" t="s">
        <v>8877</v>
      </c>
      <c r="H2650" s="471">
        <v>44685</v>
      </c>
      <c r="I2650" s="471">
        <v>44685</v>
      </c>
      <c r="J2650" s="471"/>
    </row>
    <row r="2651" spans="1:10" ht="25.15" customHeight="1" x14ac:dyDescent="0.2">
      <c r="A2651" s="471" t="s">
        <v>11837</v>
      </c>
      <c r="B2651" s="471" t="s">
        <v>8346</v>
      </c>
      <c r="C2651" s="471" t="s">
        <v>8317</v>
      </c>
      <c r="D2651" s="257" t="s">
        <v>11838</v>
      </c>
      <c r="E2651" s="257">
        <v>28800</v>
      </c>
      <c r="F2651" s="471" t="s">
        <v>11839</v>
      </c>
      <c r="G2651" s="471" t="s">
        <v>8877</v>
      </c>
      <c r="H2651" s="471">
        <v>44690</v>
      </c>
      <c r="I2651" s="471">
        <v>44712</v>
      </c>
      <c r="J2651" s="471"/>
    </row>
    <row r="2652" spans="1:10" ht="25.15" customHeight="1" x14ac:dyDescent="0.2">
      <c r="A2652" s="471" t="s">
        <v>11840</v>
      </c>
      <c r="B2652" s="471" t="s">
        <v>6377</v>
      </c>
      <c r="C2652" s="471" t="s">
        <v>8317</v>
      </c>
      <c r="D2652" s="257" t="s">
        <v>11841</v>
      </c>
      <c r="E2652" s="257">
        <v>125920</v>
      </c>
      <c r="F2652" s="471" t="s">
        <v>11842</v>
      </c>
      <c r="G2652" s="471" t="s">
        <v>8877</v>
      </c>
      <c r="H2652" s="471">
        <v>44691</v>
      </c>
      <c r="I2652" s="471">
        <v>44691</v>
      </c>
      <c r="J2652" s="471"/>
    </row>
    <row r="2653" spans="1:10" ht="25.15" customHeight="1" x14ac:dyDescent="0.2">
      <c r="A2653" s="471" t="s">
        <v>11843</v>
      </c>
      <c r="B2653" s="471" t="s">
        <v>6377</v>
      </c>
      <c r="C2653" s="471" t="s">
        <v>8317</v>
      </c>
      <c r="D2653" s="257" t="s">
        <v>11844</v>
      </c>
      <c r="E2653" s="257">
        <v>92880</v>
      </c>
      <c r="F2653" s="471" t="s">
        <v>11845</v>
      </c>
      <c r="G2653" s="471" t="s">
        <v>8877</v>
      </c>
      <c r="H2653" s="471">
        <v>44691</v>
      </c>
      <c r="I2653" s="471">
        <v>44691</v>
      </c>
      <c r="J2653" s="471"/>
    </row>
    <row r="2654" spans="1:10" ht="25.15" customHeight="1" x14ac:dyDescent="0.2">
      <c r="A2654" s="471" t="s">
        <v>11846</v>
      </c>
      <c r="B2654" s="471" t="s">
        <v>6377</v>
      </c>
      <c r="C2654" s="471" t="s">
        <v>8317</v>
      </c>
      <c r="D2654" s="257" t="s">
        <v>11847</v>
      </c>
      <c r="E2654" s="257">
        <v>225840</v>
      </c>
      <c r="F2654" s="471" t="s">
        <v>11848</v>
      </c>
      <c r="G2654" s="471" t="s">
        <v>8877</v>
      </c>
      <c r="H2654" s="471">
        <v>44691</v>
      </c>
      <c r="I2654" s="471">
        <v>44691</v>
      </c>
      <c r="J2654" s="471"/>
    </row>
    <row r="2655" spans="1:10" ht="25.15" customHeight="1" x14ac:dyDescent="0.2">
      <c r="A2655" s="471" t="s">
        <v>11849</v>
      </c>
      <c r="B2655" s="471" t="s">
        <v>6377</v>
      </c>
      <c r="C2655" s="471" t="s">
        <v>8317</v>
      </c>
      <c r="D2655" s="257" t="s">
        <v>11850</v>
      </c>
      <c r="E2655" s="257">
        <v>272400</v>
      </c>
      <c r="F2655" s="471" t="s">
        <v>11744</v>
      </c>
      <c r="G2655" s="471" t="s">
        <v>8877</v>
      </c>
      <c r="H2655" s="471">
        <v>44691</v>
      </c>
      <c r="I2655" s="471">
        <v>44798</v>
      </c>
      <c r="J2655" s="471"/>
    </row>
    <row r="2656" spans="1:10" ht="25.15" customHeight="1" x14ac:dyDescent="0.2">
      <c r="A2656" s="471" t="s">
        <v>11759</v>
      </c>
      <c r="B2656" s="471" t="s">
        <v>8346</v>
      </c>
      <c r="C2656" s="471" t="s">
        <v>8317</v>
      </c>
      <c r="D2656" s="257" t="s">
        <v>11851</v>
      </c>
      <c r="E2656" s="257">
        <v>20886</v>
      </c>
      <c r="F2656" s="471" t="s">
        <v>11761</v>
      </c>
      <c r="G2656" s="471" t="s">
        <v>8877</v>
      </c>
      <c r="H2656" s="471">
        <v>44692</v>
      </c>
      <c r="I2656" s="471">
        <v>44713</v>
      </c>
      <c r="J2656" s="471"/>
    </row>
    <row r="2657" spans="1:10" ht="25.15" customHeight="1" x14ac:dyDescent="0.2">
      <c r="A2657" s="471" t="s">
        <v>11852</v>
      </c>
      <c r="B2657" s="471" t="s">
        <v>8346</v>
      </c>
      <c r="C2657" s="471" t="s">
        <v>8317</v>
      </c>
      <c r="D2657" s="257" t="s">
        <v>11853</v>
      </c>
      <c r="E2657" s="257">
        <v>33750</v>
      </c>
      <c r="F2657" s="471" t="s">
        <v>11854</v>
      </c>
      <c r="G2657" s="471" t="s">
        <v>8877</v>
      </c>
      <c r="H2657" s="471">
        <v>44697</v>
      </c>
      <c r="I2657" s="471">
        <v>44768</v>
      </c>
      <c r="J2657" s="471"/>
    </row>
    <row r="2658" spans="1:10" ht="25.15" customHeight="1" x14ac:dyDescent="0.2">
      <c r="A2658" s="471" t="s">
        <v>11855</v>
      </c>
      <c r="B2658" s="471" t="s">
        <v>8346</v>
      </c>
      <c r="C2658" s="471" t="s">
        <v>8317</v>
      </c>
      <c r="D2658" s="257" t="s">
        <v>11856</v>
      </c>
      <c r="E2658" s="257">
        <v>32400</v>
      </c>
      <c r="F2658" s="471" t="s">
        <v>11778</v>
      </c>
      <c r="G2658" s="471" t="s">
        <v>8877</v>
      </c>
      <c r="H2658" s="471">
        <v>44700</v>
      </c>
      <c r="I2658" s="471">
        <v>44733</v>
      </c>
      <c r="J2658" s="471"/>
    </row>
    <row r="2659" spans="1:10" ht="25.15" customHeight="1" x14ac:dyDescent="0.2">
      <c r="A2659" s="471" t="s">
        <v>11857</v>
      </c>
      <c r="B2659" s="471" t="s">
        <v>8346</v>
      </c>
      <c r="C2659" s="471" t="s">
        <v>8317</v>
      </c>
      <c r="D2659" s="257" t="s">
        <v>11858</v>
      </c>
      <c r="E2659" s="257">
        <v>25740</v>
      </c>
      <c r="F2659" s="471" t="s">
        <v>11859</v>
      </c>
      <c r="G2659" s="471" t="s">
        <v>8877</v>
      </c>
      <c r="H2659" s="471">
        <v>44701</v>
      </c>
      <c r="I2659" s="471">
        <v>44756</v>
      </c>
      <c r="J2659" s="471"/>
    </row>
    <row r="2660" spans="1:10" ht="25.15" customHeight="1" x14ac:dyDescent="0.2">
      <c r="A2660" s="471" t="s">
        <v>11860</v>
      </c>
      <c r="B2660" s="471" t="s">
        <v>8346</v>
      </c>
      <c r="C2660" s="471" t="s">
        <v>8317</v>
      </c>
      <c r="D2660" s="257" t="s">
        <v>11861</v>
      </c>
      <c r="E2660" s="257">
        <v>21750</v>
      </c>
      <c r="F2660" s="471" t="s">
        <v>11744</v>
      </c>
      <c r="G2660" s="471" t="s">
        <v>8877</v>
      </c>
      <c r="H2660" s="471">
        <v>44706</v>
      </c>
      <c r="I2660" s="471">
        <v>44706</v>
      </c>
      <c r="J2660" s="471"/>
    </row>
    <row r="2661" spans="1:10" ht="25.15" customHeight="1" x14ac:dyDescent="0.2">
      <c r="A2661" s="471" t="s">
        <v>11862</v>
      </c>
      <c r="B2661" s="471" t="s">
        <v>6377</v>
      </c>
      <c r="C2661" s="471" t="s">
        <v>8317</v>
      </c>
      <c r="D2661" s="257" t="s">
        <v>11863</v>
      </c>
      <c r="E2661" s="257">
        <v>157440</v>
      </c>
      <c r="F2661" s="471" t="s">
        <v>11830</v>
      </c>
      <c r="G2661" s="471" t="s">
        <v>8877</v>
      </c>
      <c r="H2661" s="471">
        <v>44712</v>
      </c>
      <c r="I2661" s="471">
        <v>44712</v>
      </c>
      <c r="J2661" s="471"/>
    </row>
    <row r="2662" spans="1:10" ht="25.15" customHeight="1" x14ac:dyDescent="0.2">
      <c r="A2662" s="471" t="s">
        <v>11864</v>
      </c>
      <c r="B2662" s="471" t="s">
        <v>6377</v>
      </c>
      <c r="C2662" s="471" t="s">
        <v>8317</v>
      </c>
      <c r="D2662" s="257" t="s">
        <v>11865</v>
      </c>
      <c r="E2662" s="257">
        <v>111520</v>
      </c>
      <c r="F2662" s="471" t="s">
        <v>11848</v>
      </c>
      <c r="G2662" s="471" t="s">
        <v>8877</v>
      </c>
      <c r="H2662" s="471">
        <v>44713</v>
      </c>
      <c r="I2662" s="471">
        <v>44713</v>
      </c>
      <c r="J2662" s="471"/>
    </row>
    <row r="2663" spans="1:10" ht="25.15" customHeight="1" x14ac:dyDescent="0.2">
      <c r="A2663" s="471" t="s">
        <v>11866</v>
      </c>
      <c r="B2663" s="471" t="s">
        <v>8346</v>
      </c>
      <c r="C2663" s="471" t="s">
        <v>8317</v>
      </c>
      <c r="D2663" s="257" t="s">
        <v>11867</v>
      </c>
      <c r="E2663" s="257">
        <v>25800</v>
      </c>
      <c r="F2663" s="471" t="s">
        <v>11868</v>
      </c>
      <c r="G2663" s="471" t="s">
        <v>11795</v>
      </c>
      <c r="H2663" s="471">
        <v>44714</v>
      </c>
      <c r="I2663" s="471"/>
      <c r="J2663" s="471"/>
    </row>
    <row r="2664" spans="1:10" ht="25.15" customHeight="1" x14ac:dyDescent="0.2">
      <c r="A2664" s="471" t="s">
        <v>11869</v>
      </c>
      <c r="B2664" s="471" t="s">
        <v>6377</v>
      </c>
      <c r="C2664" s="471" t="s">
        <v>8317</v>
      </c>
      <c r="D2664" s="257" t="s">
        <v>11870</v>
      </c>
      <c r="E2664" s="257">
        <v>160872</v>
      </c>
      <c r="F2664" s="471" t="s">
        <v>11871</v>
      </c>
      <c r="G2664" s="471" t="s">
        <v>8877</v>
      </c>
      <c r="H2664" s="471">
        <v>44720</v>
      </c>
      <c r="I2664" s="471">
        <v>44720</v>
      </c>
      <c r="J2664" s="471"/>
    </row>
    <row r="2665" spans="1:10" ht="25.15" customHeight="1" x14ac:dyDescent="0.2">
      <c r="A2665" s="471" t="s">
        <v>11872</v>
      </c>
      <c r="B2665" s="471" t="s">
        <v>8346</v>
      </c>
      <c r="C2665" s="471" t="s">
        <v>8317</v>
      </c>
      <c r="D2665" s="257" t="s">
        <v>11873</v>
      </c>
      <c r="E2665" s="257">
        <v>18750</v>
      </c>
      <c r="F2665" s="471" t="s">
        <v>11874</v>
      </c>
      <c r="G2665" s="471" t="s">
        <v>8877</v>
      </c>
      <c r="H2665" s="471">
        <v>44720</v>
      </c>
      <c r="I2665" s="471">
        <v>44720</v>
      </c>
      <c r="J2665" s="471"/>
    </row>
    <row r="2666" spans="1:10" ht="25.15" customHeight="1" x14ac:dyDescent="0.2">
      <c r="A2666" s="471" t="s">
        <v>11875</v>
      </c>
      <c r="B2666" s="471" t="s">
        <v>8346</v>
      </c>
      <c r="C2666" s="471" t="s">
        <v>8317</v>
      </c>
      <c r="D2666" s="257" t="s">
        <v>8916</v>
      </c>
      <c r="E2666" s="257">
        <v>29250</v>
      </c>
      <c r="F2666" s="471" t="s">
        <v>11876</v>
      </c>
      <c r="G2666" s="471" t="s">
        <v>8877</v>
      </c>
      <c r="H2666" s="471">
        <v>44720</v>
      </c>
      <c r="I2666" s="471">
        <v>44720</v>
      </c>
      <c r="J2666" s="471"/>
    </row>
    <row r="2667" spans="1:10" ht="25.15" customHeight="1" x14ac:dyDescent="0.2">
      <c r="A2667" s="471" t="s">
        <v>11877</v>
      </c>
      <c r="B2667" s="471" t="s">
        <v>8346</v>
      </c>
      <c r="C2667" s="471" t="s">
        <v>8317</v>
      </c>
      <c r="D2667" s="257" t="s">
        <v>11878</v>
      </c>
      <c r="E2667" s="257">
        <v>19200</v>
      </c>
      <c r="F2667" s="471" t="s">
        <v>11879</v>
      </c>
      <c r="G2667" s="471" t="s">
        <v>8877</v>
      </c>
      <c r="H2667" s="471">
        <v>44726</v>
      </c>
      <c r="I2667" s="471">
        <v>44784</v>
      </c>
      <c r="J2667" s="471"/>
    </row>
    <row r="2668" spans="1:10" ht="25.15" customHeight="1" x14ac:dyDescent="0.2">
      <c r="A2668" s="471" t="s">
        <v>11880</v>
      </c>
      <c r="B2668" s="471" t="s">
        <v>8346</v>
      </c>
      <c r="C2668" s="471" t="s">
        <v>8317</v>
      </c>
      <c r="D2668" s="257" t="s">
        <v>11881</v>
      </c>
      <c r="E2668" s="257">
        <v>35650</v>
      </c>
      <c r="F2668" s="471" t="s">
        <v>11876</v>
      </c>
      <c r="G2668" s="471" t="s">
        <v>8877</v>
      </c>
      <c r="H2668" s="471">
        <v>44727</v>
      </c>
      <c r="I2668" s="471">
        <v>44769</v>
      </c>
      <c r="J2668" s="471"/>
    </row>
    <row r="2669" spans="1:10" ht="25.15" customHeight="1" x14ac:dyDescent="0.2">
      <c r="A2669" s="471" t="s">
        <v>11882</v>
      </c>
      <c r="B2669" s="471" t="s">
        <v>8346</v>
      </c>
      <c r="C2669" s="471" t="s">
        <v>8317</v>
      </c>
      <c r="D2669" s="257" t="s">
        <v>11883</v>
      </c>
      <c r="E2669" s="257">
        <v>31000</v>
      </c>
      <c r="F2669" s="471" t="s">
        <v>11884</v>
      </c>
      <c r="G2669" s="471" t="s">
        <v>8877</v>
      </c>
      <c r="H2669" s="471">
        <v>44727</v>
      </c>
      <c r="I2669" s="471">
        <v>44763</v>
      </c>
      <c r="J2669" s="471"/>
    </row>
    <row r="2670" spans="1:10" ht="25.15" customHeight="1" x14ac:dyDescent="0.2">
      <c r="A2670" s="471" t="s">
        <v>11885</v>
      </c>
      <c r="B2670" s="471" t="s">
        <v>6377</v>
      </c>
      <c r="C2670" s="471" t="s">
        <v>8317</v>
      </c>
      <c r="D2670" s="257" t="s">
        <v>11886</v>
      </c>
      <c r="E2670" s="257">
        <v>242440</v>
      </c>
      <c r="F2670" s="471" t="s">
        <v>11842</v>
      </c>
      <c r="G2670" s="471" t="s">
        <v>8877</v>
      </c>
      <c r="H2670" s="471">
        <v>44729</v>
      </c>
      <c r="I2670" s="471">
        <v>44729</v>
      </c>
      <c r="J2670" s="471"/>
    </row>
    <row r="2671" spans="1:10" ht="25.15" customHeight="1" x14ac:dyDescent="0.2">
      <c r="A2671" s="471" t="s">
        <v>11887</v>
      </c>
      <c r="B2671" s="471" t="s">
        <v>6377</v>
      </c>
      <c r="C2671" s="471" t="s">
        <v>8317</v>
      </c>
      <c r="D2671" s="257" t="s">
        <v>11888</v>
      </c>
      <c r="E2671" s="257">
        <v>159520</v>
      </c>
      <c r="F2671" s="471" t="s">
        <v>11889</v>
      </c>
      <c r="G2671" s="471" t="s">
        <v>8877</v>
      </c>
      <c r="H2671" s="471">
        <v>44729</v>
      </c>
      <c r="I2671" s="471">
        <v>44729</v>
      </c>
      <c r="J2671" s="471"/>
    </row>
    <row r="2672" spans="1:10" ht="25.15" customHeight="1" x14ac:dyDescent="0.2">
      <c r="A2672" s="471" t="s">
        <v>11890</v>
      </c>
      <c r="B2672" s="471" t="s">
        <v>6377</v>
      </c>
      <c r="C2672" s="471" t="s">
        <v>8317</v>
      </c>
      <c r="D2672" s="257" t="s">
        <v>11891</v>
      </c>
      <c r="E2672" s="257">
        <v>128800</v>
      </c>
      <c r="F2672" s="471" t="s">
        <v>11833</v>
      </c>
      <c r="G2672" s="471" t="s">
        <v>8877</v>
      </c>
      <c r="H2672" s="471">
        <v>44733</v>
      </c>
      <c r="I2672" s="471">
        <v>44733</v>
      </c>
      <c r="J2672" s="471"/>
    </row>
    <row r="2673" spans="1:10" ht="25.15" customHeight="1" x14ac:dyDescent="0.2">
      <c r="A2673" s="471" t="s">
        <v>11892</v>
      </c>
      <c r="B2673" s="471" t="s">
        <v>8346</v>
      </c>
      <c r="C2673" s="471" t="s">
        <v>8317</v>
      </c>
      <c r="D2673" s="257" t="s">
        <v>11893</v>
      </c>
      <c r="E2673" s="257">
        <v>18000</v>
      </c>
      <c r="F2673" s="471" t="s">
        <v>11894</v>
      </c>
      <c r="G2673" s="471" t="s">
        <v>8877</v>
      </c>
      <c r="H2673" s="471">
        <v>44733</v>
      </c>
      <c r="I2673" s="471">
        <v>44799</v>
      </c>
      <c r="J2673" s="471"/>
    </row>
    <row r="2674" spans="1:10" ht="25.15" customHeight="1" x14ac:dyDescent="0.2">
      <c r="A2674" s="471" t="s">
        <v>11895</v>
      </c>
      <c r="B2674" s="471" t="s">
        <v>6377</v>
      </c>
      <c r="C2674" s="471" t="s">
        <v>8317</v>
      </c>
      <c r="D2674" s="257" t="s">
        <v>11896</v>
      </c>
      <c r="E2674" s="257">
        <v>167920</v>
      </c>
      <c r="F2674" s="471" t="s">
        <v>11827</v>
      </c>
      <c r="G2674" s="471" t="s">
        <v>11795</v>
      </c>
      <c r="H2674" s="471">
        <v>44736</v>
      </c>
      <c r="I2674" s="471"/>
      <c r="J2674" s="471"/>
    </row>
    <row r="2675" spans="1:10" ht="25.15" customHeight="1" x14ac:dyDescent="0.2">
      <c r="A2675" s="471" t="s">
        <v>11897</v>
      </c>
      <c r="B2675" s="471" t="s">
        <v>6377</v>
      </c>
      <c r="C2675" s="471" t="s">
        <v>8317</v>
      </c>
      <c r="D2675" s="257" t="s">
        <v>11898</v>
      </c>
      <c r="E2675" s="257">
        <v>80000</v>
      </c>
      <c r="F2675" s="471" t="s">
        <v>11778</v>
      </c>
      <c r="G2675" s="471" t="s">
        <v>8877</v>
      </c>
      <c r="H2675" s="471">
        <v>44754</v>
      </c>
      <c r="I2675" s="471">
        <v>44754</v>
      </c>
      <c r="J2675" s="471"/>
    </row>
    <row r="2676" spans="1:10" ht="25.15" customHeight="1" x14ac:dyDescent="0.2">
      <c r="A2676" s="471" t="s">
        <v>11899</v>
      </c>
      <c r="B2676" s="471" t="s">
        <v>11786</v>
      </c>
      <c r="C2676" s="471" t="s">
        <v>8317</v>
      </c>
      <c r="D2676" s="257" t="s">
        <v>11900</v>
      </c>
      <c r="E2676" s="257">
        <v>68944.800000000003</v>
      </c>
      <c r="F2676" s="471" t="s">
        <v>11744</v>
      </c>
      <c r="G2676" s="471" t="s">
        <v>8877</v>
      </c>
      <c r="H2676" s="471">
        <v>44756</v>
      </c>
      <c r="I2676" s="471">
        <v>44799</v>
      </c>
      <c r="J2676" s="471"/>
    </row>
    <row r="2677" spans="1:10" ht="25.15" customHeight="1" x14ac:dyDescent="0.2">
      <c r="A2677" s="471" t="s">
        <v>11901</v>
      </c>
      <c r="B2677" s="471" t="s">
        <v>6377</v>
      </c>
      <c r="C2677" s="471" t="s">
        <v>8317</v>
      </c>
      <c r="D2677" s="257" t="s">
        <v>11902</v>
      </c>
      <c r="E2677" s="257">
        <v>97624</v>
      </c>
      <c r="F2677" s="471" t="s">
        <v>11815</v>
      </c>
      <c r="G2677" s="471" t="s">
        <v>11795</v>
      </c>
      <c r="H2677" s="471">
        <v>44760</v>
      </c>
      <c r="I2677" s="471"/>
      <c r="J2677" s="471"/>
    </row>
    <row r="2678" spans="1:10" ht="25.15" customHeight="1" x14ac:dyDescent="0.2">
      <c r="A2678" s="471" t="s">
        <v>11903</v>
      </c>
      <c r="B2678" s="471" t="s">
        <v>8346</v>
      </c>
      <c r="C2678" s="471" t="s">
        <v>8317</v>
      </c>
      <c r="D2678" s="257" t="s">
        <v>11904</v>
      </c>
      <c r="E2678" s="257">
        <v>36735.47</v>
      </c>
      <c r="F2678" s="471" t="s">
        <v>11905</v>
      </c>
      <c r="G2678" s="471" t="s">
        <v>11795</v>
      </c>
      <c r="H2678" s="471">
        <v>44763</v>
      </c>
      <c r="I2678" s="471"/>
      <c r="J2678" s="471"/>
    </row>
    <row r="2679" spans="1:10" ht="25.15" customHeight="1" x14ac:dyDescent="0.2">
      <c r="A2679" s="471" t="s">
        <v>11906</v>
      </c>
      <c r="B2679" s="471" t="s">
        <v>8346</v>
      </c>
      <c r="C2679" s="471" t="s">
        <v>8317</v>
      </c>
      <c r="D2679" s="257" t="s">
        <v>11907</v>
      </c>
      <c r="E2679" s="257">
        <v>19200</v>
      </c>
      <c r="F2679" s="471" t="s">
        <v>11879</v>
      </c>
      <c r="G2679" s="471" t="s">
        <v>11795</v>
      </c>
      <c r="H2679" s="471">
        <v>44764</v>
      </c>
      <c r="I2679" s="471"/>
      <c r="J2679" s="471"/>
    </row>
    <row r="2680" spans="1:10" ht="25.15" customHeight="1" x14ac:dyDescent="0.2">
      <c r="A2680" s="471" t="s">
        <v>11908</v>
      </c>
      <c r="B2680" s="471" t="s">
        <v>8346</v>
      </c>
      <c r="C2680" s="471" t="s">
        <v>8317</v>
      </c>
      <c r="D2680" s="257" t="s">
        <v>11909</v>
      </c>
      <c r="E2680" s="257">
        <v>32300</v>
      </c>
      <c r="F2680" s="471" t="s">
        <v>11876</v>
      </c>
      <c r="G2680" s="471" t="s">
        <v>11795</v>
      </c>
      <c r="H2680" s="471">
        <v>44778</v>
      </c>
      <c r="I2680" s="471"/>
      <c r="J2680" s="471"/>
    </row>
    <row r="2681" spans="1:10" ht="25.15" customHeight="1" x14ac:dyDescent="0.2">
      <c r="A2681" s="471" t="s">
        <v>11910</v>
      </c>
      <c r="B2681" s="471" t="s">
        <v>6377</v>
      </c>
      <c r="C2681" s="471" t="s">
        <v>8317</v>
      </c>
      <c r="D2681" s="257" t="s">
        <v>11911</v>
      </c>
      <c r="E2681" s="257">
        <v>286000</v>
      </c>
      <c r="F2681" s="471" t="s">
        <v>11912</v>
      </c>
      <c r="G2681" s="471" t="s">
        <v>8877</v>
      </c>
      <c r="H2681" s="471">
        <v>44782</v>
      </c>
      <c r="I2681" s="471">
        <v>44782</v>
      </c>
      <c r="J2681" s="471"/>
    </row>
    <row r="2682" spans="1:10" ht="25.15" customHeight="1" x14ac:dyDescent="0.2">
      <c r="A2682" s="471" t="s">
        <v>11913</v>
      </c>
      <c r="B2682" s="471" t="s">
        <v>6377</v>
      </c>
      <c r="C2682" s="471" t="s">
        <v>8317</v>
      </c>
      <c r="D2682" s="257" t="s">
        <v>11914</v>
      </c>
      <c r="E2682" s="257">
        <v>249060</v>
      </c>
      <c r="F2682" s="471" t="s">
        <v>11744</v>
      </c>
      <c r="G2682" s="471" t="s">
        <v>8877</v>
      </c>
      <c r="H2682" s="471">
        <v>44783</v>
      </c>
      <c r="I2682" s="471">
        <v>44783</v>
      </c>
      <c r="J2682" s="471"/>
    </row>
    <row r="2683" spans="1:10" ht="25.15" customHeight="1" x14ac:dyDescent="0.2">
      <c r="A2683" s="471" t="s">
        <v>11759</v>
      </c>
      <c r="B2683" s="471" t="s">
        <v>8346</v>
      </c>
      <c r="C2683" s="471" t="s">
        <v>8317</v>
      </c>
      <c r="D2683" s="257" t="s">
        <v>11915</v>
      </c>
      <c r="E2683" s="257">
        <v>20886</v>
      </c>
      <c r="F2683" s="471" t="s">
        <v>11761</v>
      </c>
      <c r="G2683" s="471" t="s">
        <v>8877</v>
      </c>
      <c r="H2683" s="471">
        <v>44789</v>
      </c>
      <c r="I2683" s="471">
        <v>44795</v>
      </c>
      <c r="J2683" s="471"/>
    </row>
    <row r="2684" spans="1:10" ht="25.15" customHeight="1" x14ac:dyDescent="0.2">
      <c r="A2684" s="471" t="s">
        <v>11916</v>
      </c>
      <c r="B2684" s="471" t="s">
        <v>8346</v>
      </c>
      <c r="C2684" s="471" t="s">
        <v>8317</v>
      </c>
      <c r="D2684" s="257" t="s">
        <v>11917</v>
      </c>
      <c r="E2684" s="257">
        <v>32200</v>
      </c>
      <c r="F2684" s="471" t="s">
        <v>11876</v>
      </c>
      <c r="G2684" s="471" t="s">
        <v>11795</v>
      </c>
      <c r="H2684" s="471">
        <v>44797</v>
      </c>
      <c r="I2684" s="471"/>
      <c r="J2684" s="471"/>
    </row>
    <row r="2685" spans="1:10" ht="25.15" customHeight="1" x14ac:dyDescent="0.2">
      <c r="A2685" s="471" t="s">
        <v>11918</v>
      </c>
      <c r="B2685" s="471" t="s">
        <v>11786</v>
      </c>
      <c r="C2685" s="471" t="s">
        <v>8317</v>
      </c>
      <c r="D2685" s="257" t="s">
        <v>11811</v>
      </c>
      <c r="E2685" s="257">
        <v>64400</v>
      </c>
      <c r="F2685" s="471" t="s">
        <v>11919</v>
      </c>
      <c r="G2685" s="471" t="s">
        <v>8877</v>
      </c>
      <c r="H2685" s="471">
        <v>44798</v>
      </c>
      <c r="I2685" s="471">
        <v>44804</v>
      </c>
      <c r="J2685" s="471"/>
    </row>
    <row r="2686" spans="1:10" ht="25.15" customHeight="1" x14ac:dyDescent="0.2">
      <c r="A2686" s="471" t="s">
        <v>11920</v>
      </c>
      <c r="B2686" s="471" t="s">
        <v>8346</v>
      </c>
      <c r="C2686" s="471" t="s">
        <v>8317</v>
      </c>
      <c r="D2686" s="257" t="s">
        <v>11921</v>
      </c>
      <c r="E2686" s="257">
        <v>20250</v>
      </c>
      <c r="F2686" s="471" t="s">
        <v>11784</v>
      </c>
      <c r="G2686" s="471" t="s">
        <v>11795</v>
      </c>
      <c r="H2686" s="471">
        <v>44799</v>
      </c>
      <c r="I2686" s="471"/>
      <c r="J2686" s="471"/>
    </row>
    <row r="2687" spans="1:10" ht="25.15" customHeight="1" x14ac:dyDescent="0.2">
      <c r="A2687" s="471" t="s">
        <v>11920</v>
      </c>
      <c r="B2687" s="471" t="s">
        <v>8346</v>
      </c>
      <c r="C2687" s="471" t="s">
        <v>8317</v>
      </c>
      <c r="D2687" s="257" t="s">
        <v>11922</v>
      </c>
      <c r="E2687" s="257">
        <v>27000</v>
      </c>
      <c r="F2687" s="471" t="s">
        <v>11879</v>
      </c>
      <c r="G2687" s="471" t="s">
        <v>11795</v>
      </c>
      <c r="H2687" s="471">
        <v>44805</v>
      </c>
      <c r="I2687" s="471"/>
      <c r="J2687" s="471"/>
    </row>
    <row r="2688" spans="1:10" ht="25.15" customHeight="1" x14ac:dyDescent="0.2">
      <c r="A2688" s="471" t="s">
        <v>11920</v>
      </c>
      <c r="B2688" s="471" t="s">
        <v>8346</v>
      </c>
      <c r="C2688" s="471" t="s">
        <v>8317</v>
      </c>
      <c r="D2688" s="257" t="s">
        <v>11923</v>
      </c>
      <c r="E2688" s="257">
        <v>27000</v>
      </c>
      <c r="F2688" s="471" t="s">
        <v>11775</v>
      </c>
      <c r="G2688" s="471" t="s">
        <v>11795</v>
      </c>
      <c r="H2688" s="471">
        <v>44805</v>
      </c>
      <c r="I2688" s="471"/>
      <c r="J2688" s="471"/>
    </row>
    <row r="2689" spans="1:10" ht="25.15" customHeight="1" x14ac:dyDescent="0.2">
      <c r="A2689" s="471" t="s">
        <v>11924</v>
      </c>
      <c r="B2689" s="471" t="s">
        <v>8346</v>
      </c>
      <c r="C2689" s="471" t="s">
        <v>8317</v>
      </c>
      <c r="D2689" s="257" t="s">
        <v>11925</v>
      </c>
      <c r="E2689" s="257">
        <v>23956.799999999999</v>
      </c>
      <c r="F2689" s="471" t="s">
        <v>11926</v>
      </c>
      <c r="G2689" s="471" t="s">
        <v>11795</v>
      </c>
      <c r="H2689" s="471">
        <v>44812</v>
      </c>
      <c r="I2689" s="471"/>
      <c r="J2689" s="471"/>
    </row>
    <row r="2690" spans="1:10" ht="25.15" customHeight="1" x14ac:dyDescent="0.2">
      <c r="A2690" s="471" t="s">
        <v>11813</v>
      </c>
      <c r="B2690" s="471" t="s">
        <v>6377</v>
      </c>
      <c r="C2690" s="471" t="s">
        <v>8317</v>
      </c>
      <c r="D2690" s="257" t="s">
        <v>11814</v>
      </c>
      <c r="E2690" s="257">
        <v>120178.66</v>
      </c>
      <c r="F2690" s="471" t="s">
        <v>11927</v>
      </c>
      <c r="G2690" s="471" t="s">
        <v>11795</v>
      </c>
      <c r="H2690" s="471">
        <v>44812</v>
      </c>
      <c r="I2690" s="471"/>
      <c r="J2690" s="471"/>
    </row>
    <row r="2691" spans="1:10" ht="25.15" customHeight="1" x14ac:dyDescent="0.2">
      <c r="A2691" s="471" t="s">
        <v>11928</v>
      </c>
      <c r="B2691" s="471" t="s">
        <v>10993</v>
      </c>
      <c r="C2691" s="471" t="s">
        <v>8317</v>
      </c>
      <c r="D2691" s="257" t="s">
        <v>11806</v>
      </c>
      <c r="E2691" s="257">
        <v>328101.90000000002</v>
      </c>
      <c r="F2691" s="471" t="s">
        <v>11929</v>
      </c>
      <c r="G2691" s="471" t="s">
        <v>11795</v>
      </c>
      <c r="H2691" s="471">
        <v>44817</v>
      </c>
      <c r="I2691" s="471"/>
      <c r="J2691" s="471"/>
    </row>
    <row r="2692" spans="1:10" ht="25.15" customHeight="1" x14ac:dyDescent="0.2">
      <c r="A2692" s="471" t="s">
        <v>11930</v>
      </c>
      <c r="B2692" s="471" t="s">
        <v>8346</v>
      </c>
      <c r="C2692" s="471" t="s">
        <v>8317</v>
      </c>
      <c r="D2692" s="257" t="s">
        <v>11931</v>
      </c>
      <c r="E2692" s="257">
        <v>24480</v>
      </c>
      <c r="F2692" s="471" t="s">
        <v>11932</v>
      </c>
      <c r="G2692" s="471" t="s">
        <v>8877</v>
      </c>
      <c r="H2692" s="471">
        <v>44582</v>
      </c>
      <c r="I2692" s="471">
        <v>44592</v>
      </c>
      <c r="J2692" s="471"/>
    </row>
    <row r="2693" spans="1:10" ht="25.15" customHeight="1" x14ac:dyDescent="0.2">
      <c r="A2693" s="471" t="s">
        <v>11933</v>
      </c>
      <c r="B2693" s="471" t="s">
        <v>8346</v>
      </c>
      <c r="C2693" s="471" t="s">
        <v>8317</v>
      </c>
      <c r="D2693" s="257" t="s">
        <v>11934</v>
      </c>
      <c r="E2693" s="257">
        <v>28656</v>
      </c>
      <c r="F2693" s="471" t="s">
        <v>11935</v>
      </c>
      <c r="G2693" s="471" t="s">
        <v>8877</v>
      </c>
      <c r="H2693" s="471">
        <v>44582</v>
      </c>
      <c r="I2693" s="471">
        <v>44596</v>
      </c>
      <c r="J2693" s="471"/>
    </row>
    <row r="2694" spans="1:10" ht="25.15" customHeight="1" x14ac:dyDescent="0.2">
      <c r="A2694" s="471" t="s">
        <v>11936</v>
      </c>
      <c r="B2694" s="471" t="s">
        <v>8346</v>
      </c>
      <c r="C2694" s="471" t="s">
        <v>8317</v>
      </c>
      <c r="D2694" s="257" t="s">
        <v>11937</v>
      </c>
      <c r="E2694" s="257">
        <v>31800</v>
      </c>
      <c r="F2694" s="471" t="s">
        <v>11938</v>
      </c>
      <c r="G2694" s="471" t="s">
        <v>8877</v>
      </c>
      <c r="H2694" s="471">
        <v>44586</v>
      </c>
      <c r="I2694" s="471">
        <v>44592</v>
      </c>
      <c r="J2694" s="471"/>
    </row>
    <row r="2695" spans="1:10" ht="25.15" customHeight="1" x14ac:dyDescent="0.2">
      <c r="A2695" s="471" t="s">
        <v>11939</v>
      </c>
      <c r="B2695" s="471" t="s">
        <v>8346</v>
      </c>
      <c r="C2695" s="471" t="s">
        <v>8317</v>
      </c>
      <c r="D2695" s="257" t="s">
        <v>11940</v>
      </c>
      <c r="E2695" s="257">
        <v>24186</v>
      </c>
      <c r="F2695" s="471" t="s">
        <v>11935</v>
      </c>
      <c r="G2695" s="471" t="s">
        <v>8877</v>
      </c>
      <c r="H2695" s="471">
        <v>44586</v>
      </c>
      <c r="I2695" s="471">
        <v>44595</v>
      </c>
      <c r="J2695" s="471"/>
    </row>
    <row r="2696" spans="1:10" ht="25.15" customHeight="1" x14ac:dyDescent="0.2">
      <c r="A2696" s="471" t="s">
        <v>11941</v>
      </c>
      <c r="B2696" s="471" t="s">
        <v>8346</v>
      </c>
      <c r="C2696" s="471" t="s">
        <v>8317</v>
      </c>
      <c r="D2696" s="257" t="s">
        <v>11942</v>
      </c>
      <c r="E2696" s="257">
        <v>36110</v>
      </c>
      <c r="F2696" s="471" t="s">
        <v>11938</v>
      </c>
      <c r="G2696" s="471" t="s">
        <v>8877</v>
      </c>
      <c r="H2696" s="471">
        <v>44595</v>
      </c>
      <c r="I2696" s="471">
        <v>44599</v>
      </c>
      <c r="J2696" s="471"/>
    </row>
    <row r="2697" spans="1:10" ht="25.15" customHeight="1" x14ac:dyDescent="0.2">
      <c r="A2697" s="471" t="s">
        <v>11943</v>
      </c>
      <c r="B2697" s="471" t="s">
        <v>8346</v>
      </c>
      <c r="C2697" s="471" t="s">
        <v>8317</v>
      </c>
      <c r="D2697" s="257" t="s">
        <v>11944</v>
      </c>
      <c r="E2697" s="257">
        <v>25320</v>
      </c>
      <c r="F2697" s="471" t="s">
        <v>11876</v>
      </c>
      <c r="G2697" s="471" t="s">
        <v>8877</v>
      </c>
      <c r="H2697" s="471">
        <v>44607</v>
      </c>
      <c r="I2697" s="471">
        <v>44610</v>
      </c>
      <c r="J2697" s="471"/>
    </row>
    <row r="2698" spans="1:10" ht="25.15" customHeight="1" x14ac:dyDescent="0.2">
      <c r="A2698" s="471" t="s">
        <v>11945</v>
      </c>
      <c r="B2698" s="471" t="s">
        <v>8346</v>
      </c>
      <c r="C2698" s="471" t="s">
        <v>8317</v>
      </c>
      <c r="D2698" s="257" t="s">
        <v>11946</v>
      </c>
      <c r="E2698" s="257">
        <v>29996</v>
      </c>
      <c r="F2698" s="471" t="s">
        <v>11947</v>
      </c>
      <c r="G2698" s="471" t="s">
        <v>8877</v>
      </c>
      <c r="H2698" s="471">
        <v>44613</v>
      </c>
      <c r="I2698" s="471">
        <v>44642</v>
      </c>
      <c r="J2698" s="471"/>
    </row>
    <row r="2699" spans="1:10" ht="25.15" customHeight="1" x14ac:dyDescent="0.2">
      <c r="A2699" s="471" t="s">
        <v>11948</v>
      </c>
      <c r="B2699" s="471" t="s">
        <v>8346</v>
      </c>
      <c r="C2699" s="471" t="s">
        <v>8317</v>
      </c>
      <c r="D2699" s="257" t="s">
        <v>11949</v>
      </c>
      <c r="E2699" s="257">
        <v>21600</v>
      </c>
      <c r="F2699" s="471" t="s">
        <v>11950</v>
      </c>
      <c r="G2699" s="471" t="s">
        <v>8877</v>
      </c>
      <c r="H2699" s="471">
        <v>44615</v>
      </c>
      <c r="I2699" s="471">
        <v>44621</v>
      </c>
      <c r="J2699" s="471"/>
    </row>
    <row r="2700" spans="1:10" ht="25.15" customHeight="1" x14ac:dyDescent="0.2">
      <c r="A2700" s="471" t="s">
        <v>11951</v>
      </c>
      <c r="B2700" s="471" t="s">
        <v>8346</v>
      </c>
      <c r="C2700" s="471" t="s">
        <v>8317</v>
      </c>
      <c r="D2700" s="257" t="s">
        <v>11952</v>
      </c>
      <c r="E2700" s="257">
        <v>21388</v>
      </c>
      <c r="F2700" s="471" t="s">
        <v>11947</v>
      </c>
      <c r="G2700" s="471" t="s">
        <v>8877</v>
      </c>
      <c r="H2700" s="471">
        <v>44617</v>
      </c>
      <c r="I2700" s="471">
        <v>44629</v>
      </c>
      <c r="J2700" s="471"/>
    </row>
    <row r="2701" spans="1:10" ht="25.15" customHeight="1" x14ac:dyDescent="0.2">
      <c r="A2701" s="471" t="s">
        <v>11953</v>
      </c>
      <c r="B2701" s="471" t="s">
        <v>8346</v>
      </c>
      <c r="C2701" s="471" t="s">
        <v>8317</v>
      </c>
      <c r="D2701" s="257" t="s">
        <v>11954</v>
      </c>
      <c r="E2701" s="257">
        <v>33000</v>
      </c>
      <c r="F2701" s="471" t="s">
        <v>11938</v>
      </c>
      <c r="G2701" s="471" t="s">
        <v>8877</v>
      </c>
      <c r="H2701" s="471">
        <v>44620</v>
      </c>
      <c r="I2701" s="471">
        <v>44622</v>
      </c>
      <c r="J2701" s="471"/>
    </row>
    <row r="2702" spans="1:10" ht="25.15" customHeight="1" x14ac:dyDescent="0.2">
      <c r="A2702" s="471" t="s">
        <v>11955</v>
      </c>
      <c r="B2702" s="471" t="s">
        <v>8346</v>
      </c>
      <c r="C2702" s="471" t="s">
        <v>8317</v>
      </c>
      <c r="D2702" s="257" t="s">
        <v>11956</v>
      </c>
      <c r="E2702" s="257">
        <v>18371</v>
      </c>
      <c r="F2702" s="471" t="s">
        <v>11957</v>
      </c>
      <c r="G2702" s="471" t="s">
        <v>8877</v>
      </c>
      <c r="H2702" s="471">
        <v>44629</v>
      </c>
      <c r="I2702" s="471">
        <v>44637</v>
      </c>
      <c r="J2702" s="471"/>
    </row>
    <row r="2703" spans="1:10" ht="25.15" customHeight="1" x14ac:dyDescent="0.2">
      <c r="A2703" s="471" t="s">
        <v>11958</v>
      </c>
      <c r="B2703" s="471" t="s">
        <v>8346</v>
      </c>
      <c r="C2703" s="471" t="s">
        <v>8317</v>
      </c>
      <c r="D2703" s="257" t="s">
        <v>11959</v>
      </c>
      <c r="E2703" s="257">
        <v>18275</v>
      </c>
      <c r="F2703" s="471" t="s">
        <v>11957</v>
      </c>
      <c r="G2703" s="471" t="s">
        <v>8877</v>
      </c>
      <c r="H2703" s="471">
        <v>44629</v>
      </c>
      <c r="I2703" s="471">
        <v>44633</v>
      </c>
      <c r="J2703" s="471"/>
    </row>
    <row r="2704" spans="1:10" ht="25.15" customHeight="1" x14ac:dyDescent="0.2">
      <c r="A2704" s="471" t="s">
        <v>11960</v>
      </c>
      <c r="B2704" s="471" t="s">
        <v>6939</v>
      </c>
      <c r="C2704" s="471" t="s">
        <v>8317</v>
      </c>
      <c r="D2704" s="257" t="s">
        <v>11787</v>
      </c>
      <c r="E2704" s="257">
        <v>46956</v>
      </c>
      <c r="F2704" s="471" t="s">
        <v>11961</v>
      </c>
      <c r="G2704" s="471" t="s">
        <v>8877</v>
      </c>
      <c r="H2704" s="471">
        <v>44634</v>
      </c>
      <c r="I2704" s="471">
        <v>44635</v>
      </c>
      <c r="J2704" s="471"/>
    </row>
    <row r="2705" spans="1:10" ht="25.15" customHeight="1" x14ac:dyDescent="0.2">
      <c r="A2705" s="471" t="s">
        <v>11962</v>
      </c>
      <c r="B2705" s="471" t="s">
        <v>8346</v>
      </c>
      <c r="C2705" s="471" t="s">
        <v>8317</v>
      </c>
      <c r="D2705" s="257" t="s">
        <v>11963</v>
      </c>
      <c r="E2705" s="257">
        <v>18000</v>
      </c>
      <c r="F2705" s="471" t="s">
        <v>11938</v>
      </c>
      <c r="G2705" s="471" t="s">
        <v>8877</v>
      </c>
      <c r="H2705" s="471">
        <v>44638</v>
      </c>
      <c r="I2705" s="471">
        <v>44640</v>
      </c>
      <c r="J2705" s="471"/>
    </row>
    <row r="2706" spans="1:10" ht="25.15" customHeight="1" x14ac:dyDescent="0.2">
      <c r="A2706" s="471" t="s">
        <v>11964</v>
      </c>
      <c r="B2706" s="471" t="s">
        <v>8346</v>
      </c>
      <c r="C2706" s="471" t="s">
        <v>8317</v>
      </c>
      <c r="D2706" s="257" t="s">
        <v>11965</v>
      </c>
      <c r="E2706" s="257">
        <v>34600</v>
      </c>
      <c r="F2706" s="471" t="s">
        <v>11966</v>
      </c>
      <c r="G2706" s="471" t="s">
        <v>8877</v>
      </c>
      <c r="H2706" s="471">
        <v>44638</v>
      </c>
      <c r="I2706" s="471">
        <v>44638</v>
      </c>
      <c r="J2706" s="471"/>
    </row>
    <row r="2707" spans="1:10" ht="25.15" customHeight="1" x14ac:dyDescent="0.2">
      <c r="A2707" s="471" t="s">
        <v>11967</v>
      </c>
      <c r="B2707" s="471" t="s">
        <v>8346</v>
      </c>
      <c r="C2707" s="471" t="s">
        <v>8317</v>
      </c>
      <c r="D2707" s="257" t="s">
        <v>11968</v>
      </c>
      <c r="E2707" s="257">
        <v>31753</v>
      </c>
      <c r="F2707" s="471" t="s">
        <v>11969</v>
      </c>
      <c r="G2707" s="471" t="s">
        <v>8877</v>
      </c>
      <c r="H2707" s="471">
        <v>44641</v>
      </c>
      <c r="I2707" s="471">
        <v>44643</v>
      </c>
      <c r="J2707" s="471"/>
    </row>
    <row r="2708" spans="1:10" ht="25.15" customHeight="1" x14ac:dyDescent="0.2">
      <c r="A2708" s="471" t="s">
        <v>11970</v>
      </c>
      <c r="B2708" s="471" t="s">
        <v>8346</v>
      </c>
      <c r="C2708" s="471" t="s">
        <v>8317</v>
      </c>
      <c r="D2708" s="257" t="s">
        <v>11971</v>
      </c>
      <c r="E2708" s="257">
        <v>26720</v>
      </c>
      <c r="F2708" s="471" t="s">
        <v>11972</v>
      </c>
      <c r="G2708" s="471" t="s">
        <v>8877</v>
      </c>
      <c r="H2708" s="471">
        <v>44643</v>
      </c>
      <c r="I2708" s="471">
        <v>44644</v>
      </c>
      <c r="J2708" s="471"/>
    </row>
    <row r="2709" spans="1:10" ht="25.15" customHeight="1" x14ac:dyDescent="0.2">
      <c r="A2709" s="471" t="s">
        <v>11973</v>
      </c>
      <c r="B2709" s="471" t="s">
        <v>8346</v>
      </c>
      <c r="C2709" s="471" t="s">
        <v>8317</v>
      </c>
      <c r="D2709" s="257" t="s">
        <v>11974</v>
      </c>
      <c r="E2709" s="257">
        <v>24894</v>
      </c>
      <c r="F2709" s="471" t="s">
        <v>11975</v>
      </c>
      <c r="G2709" s="471" t="s">
        <v>8877</v>
      </c>
      <c r="H2709" s="471">
        <v>44643</v>
      </c>
      <c r="I2709" s="471">
        <v>44658</v>
      </c>
      <c r="J2709" s="471"/>
    </row>
    <row r="2710" spans="1:10" ht="25.15" customHeight="1" x14ac:dyDescent="0.2">
      <c r="A2710" s="471" t="s">
        <v>11976</v>
      </c>
      <c r="B2710" s="471" t="s">
        <v>8346</v>
      </c>
      <c r="C2710" s="471" t="s">
        <v>8317</v>
      </c>
      <c r="D2710" s="257" t="s">
        <v>11977</v>
      </c>
      <c r="E2710" s="257">
        <v>32769</v>
      </c>
      <c r="F2710" s="471" t="s">
        <v>11978</v>
      </c>
      <c r="G2710" s="471" t="s">
        <v>8877</v>
      </c>
      <c r="H2710" s="471">
        <v>44651</v>
      </c>
      <c r="I2710" s="471">
        <v>44652</v>
      </c>
      <c r="J2710" s="471"/>
    </row>
    <row r="2711" spans="1:10" ht="25.15" customHeight="1" x14ac:dyDescent="0.2">
      <c r="A2711" s="471" t="s">
        <v>11979</v>
      </c>
      <c r="B2711" s="471" t="s">
        <v>8346</v>
      </c>
      <c r="C2711" s="471" t="s">
        <v>8317</v>
      </c>
      <c r="D2711" s="257" t="s">
        <v>11980</v>
      </c>
      <c r="E2711" s="257">
        <v>26502.799999999999</v>
      </c>
      <c r="F2711" s="471" t="s">
        <v>11981</v>
      </c>
      <c r="G2711" s="471" t="s">
        <v>8877</v>
      </c>
      <c r="H2711" s="471">
        <v>44663</v>
      </c>
      <c r="I2711" s="471">
        <v>44714</v>
      </c>
      <c r="J2711" s="471"/>
    </row>
    <row r="2712" spans="1:10" ht="25.15" customHeight="1" x14ac:dyDescent="0.2">
      <c r="A2712" s="471" t="s">
        <v>11982</v>
      </c>
      <c r="B2712" s="471" t="s">
        <v>8346</v>
      </c>
      <c r="C2712" s="471" t="s">
        <v>8317</v>
      </c>
      <c r="D2712" s="257" t="s">
        <v>11983</v>
      </c>
      <c r="E2712" s="257">
        <v>24013</v>
      </c>
      <c r="F2712" s="471" t="s">
        <v>11981</v>
      </c>
      <c r="G2712" s="471" t="s">
        <v>8877</v>
      </c>
      <c r="H2712" s="471">
        <v>44663</v>
      </c>
      <c r="I2712" s="471">
        <v>44671</v>
      </c>
      <c r="J2712" s="471"/>
    </row>
    <row r="2713" spans="1:10" ht="25.15" customHeight="1" x14ac:dyDescent="0.2">
      <c r="A2713" s="471" t="s">
        <v>11984</v>
      </c>
      <c r="B2713" s="471" t="s">
        <v>6377</v>
      </c>
      <c r="C2713" s="471" t="s">
        <v>8317</v>
      </c>
      <c r="D2713" s="257" t="s">
        <v>11900</v>
      </c>
      <c r="E2713" s="257">
        <v>53198</v>
      </c>
      <c r="F2713" s="471" t="s">
        <v>11985</v>
      </c>
      <c r="G2713" s="471" t="s">
        <v>8877</v>
      </c>
      <c r="H2713" s="471">
        <v>44664</v>
      </c>
      <c r="I2713" s="471">
        <v>44692</v>
      </c>
      <c r="J2713" s="471"/>
    </row>
    <row r="2714" spans="1:10" ht="25.15" customHeight="1" x14ac:dyDescent="0.2">
      <c r="A2714" s="471" t="s">
        <v>11986</v>
      </c>
      <c r="B2714" s="471" t="s">
        <v>6377</v>
      </c>
      <c r="C2714" s="471" t="s">
        <v>8317</v>
      </c>
      <c r="D2714" s="257" t="s">
        <v>11987</v>
      </c>
      <c r="E2714" s="257">
        <v>93630</v>
      </c>
      <c r="F2714" s="471" t="s">
        <v>11988</v>
      </c>
      <c r="G2714" s="471" t="s">
        <v>8877</v>
      </c>
      <c r="H2714" s="471">
        <v>44669</v>
      </c>
      <c r="I2714" s="471">
        <v>44685</v>
      </c>
      <c r="J2714" s="471"/>
    </row>
    <row r="2715" spans="1:10" ht="25.15" customHeight="1" x14ac:dyDescent="0.2">
      <c r="A2715" s="471" t="s">
        <v>11989</v>
      </c>
      <c r="B2715" s="471" t="s">
        <v>8346</v>
      </c>
      <c r="C2715" s="471" t="s">
        <v>8317</v>
      </c>
      <c r="D2715" s="257" t="s">
        <v>11990</v>
      </c>
      <c r="E2715" s="257">
        <v>24510</v>
      </c>
      <c r="F2715" s="471" t="s">
        <v>11991</v>
      </c>
      <c r="G2715" s="471" t="s">
        <v>8877</v>
      </c>
      <c r="H2715" s="471">
        <v>44671</v>
      </c>
      <c r="I2715" s="471">
        <v>44691</v>
      </c>
      <c r="J2715" s="471"/>
    </row>
    <row r="2716" spans="1:10" ht="25.15" customHeight="1" x14ac:dyDescent="0.2">
      <c r="A2716" s="471" t="s">
        <v>11992</v>
      </c>
      <c r="B2716" s="471" t="s">
        <v>6939</v>
      </c>
      <c r="C2716" s="471" t="s">
        <v>8317</v>
      </c>
      <c r="D2716" s="257" t="s">
        <v>11806</v>
      </c>
      <c r="E2716" s="257">
        <v>349000</v>
      </c>
      <c r="F2716" s="471" t="s">
        <v>11993</v>
      </c>
      <c r="G2716" s="471" t="s">
        <v>8877</v>
      </c>
      <c r="H2716" s="471">
        <v>44671</v>
      </c>
      <c r="I2716" s="471">
        <v>44707</v>
      </c>
      <c r="J2716" s="471"/>
    </row>
    <row r="2717" spans="1:10" ht="25.15" customHeight="1" x14ac:dyDescent="0.2">
      <c r="A2717" s="471" t="s">
        <v>11994</v>
      </c>
      <c r="B2717" s="471" t="s">
        <v>6377</v>
      </c>
      <c r="C2717" s="471" t="s">
        <v>8317</v>
      </c>
      <c r="D2717" s="257" t="s">
        <v>11995</v>
      </c>
      <c r="E2717" s="257">
        <v>43900</v>
      </c>
      <c r="F2717" s="471" t="s">
        <v>11996</v>
      </c>
      <c r="G2717" s="471" t="s">
        <v>8877</v>
      </c>
      <c r="H2717" s="471">
        <v>44672</v>
      </c>
      <c r="I2717" s="471">
        <v>44697</v>
      </c>
      <c r="J2717" s="471"/>
    </row>
    <row r="2718" spans="1:10" ht="25.15" customHeight="1" x14ac:dyDescent="0.2">
      <c r="A2718" s="471" t="s">
        <v>11997</v>
      </c>
      <c r="B2718" s="471" t="s">
        <v>6377</v>
      </c>
      <c r="C2718" s="471" t="s">
        <v>8317</v>
      </c>
      <c r="D2718" s="257" t="s">
        <v>11998</v>
      </c>
      <c r="E2718" s="257">
        <v>82000</v>
      </c>
      <c r="F2718" s="471" t="s">
        <v>11985</v>
      </c>
      <c r="G2718" s="471" t="s">
        <v>8877</v>
      </c>
      <c r="H2718" s="471">
        <v>44672</v>
      </c>
      <c r="I2718" s="471">
        <v>44681</v>
      </c>
      <c r="J2718" s="471"/>
    </row>
    <row r="2719" spans="1:10" ht="25.15" customHeight="1" x14ac:dyDescent="0.2">
      <c r="A2719" s="471" t="s">
        <v>11967</v>
      </c>
      <c r="B2719" s="471" t="s">
        <v>8346</v>
      </c>
      <c r="C2719" s="471" t="s">
        <v>8317</v>
      </c>
      <c r="D2719" s="257" t="s">
        <v>11999</v>
      </c>
      <c r="E2719" s="257">
        <v>31200</v>
      </c>
      <c r="F2719" s="471" t="s">
        <v>12000</v>
      </c>
      <c r="G2719" s="471" t="s">
        <v>8877</v>
      </c>
      <c r="H2719" s="471">
        <v>44676</v>
      </c>
      <c r="I2719" s="471">
        <v>44699</v>
      </c>
      <c r="J2719" s="471"/>
    </row>
    <row r="2720" spans="1:10" ht="25.15" customHeight="1" x14ac:dyDescent="0.2">
      <c r="A2720" s="471" t="s">
        <v>12001</v>
      </c>
      <c r="B2720" s="471" t="s">
        <v>6939</v>
      </c>
      <c r="C2720" s="471" t="s">
        <v>8317</v>
      </c>
      <c r="D2720" s="257" t="s">
        <v>11900</v>
      </c>
      <c r="E2720" s="257">
        <v>44140</v>
      </c>
      <c r="F2720" s="471" t="s">
        <v>11993</v>
      </c>
      <c r="G2720" s="471" t="s">
        <v>8877</v>
      </c>
      <c r="H2720" s="471">
        <v>44685</v>
      </c>
      <c r="I2720" s="471">
        <v>44689</v>
      </c>
      <c r="J2720" s="471"/>
    </row>
    <row r="2721" spans="1:10" ht="25.15" customHeight="1" x14ac:dyDescent="0.2">
      <c r="A2721" s="471" t="s">
        <v>12002</v>
      </c>
      <c r="B2721" s="471" t="s">
        <v>8346</v>
      </c>
      <c r="C2721" s="471" t="s">
        <v>8317</v>
      </c>
      <c r="D2721" s="257" t="s">
        <v>12003</v>
      </c>
      <c r="E2721" s="257">
        <v>31365</v>
      </c>
      <c r="F2721" s="471" t="s">
        <v>12004</v>
      </c>
      <c r="G2721" s="471" t="s">
        <v>8877</v>
      </c>
      <c r="H2721" s="471">
        <v>44685</v>
      </c>
      <c r="I2721" s="471">
        <v>44693</v>
      </c>
      <c r="J2721" s="471"/>
    </row>
    <row r="2722" spans="1:10" ht="25.15" customHeight="1" x14ac:dyDescent="0.2">
      <c r="A2722" s="471" t="s">
        <v>11967</v>
      </c>
      <c r="B2722" s="471" t="s">
        <v>8346</v>
      </c>
      <c r="C2722" s="471" t="s">
        <v>8317</v>
      </c>
      <c r="D2722" s="257" t="s">
        <v>12005</v>
      </c>
      <c r="E2722" s="257">
        <v>31039.4</v>
      </c>
      <c r="F2722" s="471" t="s">
        <v>11969</v>
      </c>
      <c r="G2722" s="471" t="s">
        <v>8877</v>
      </c>
      <c r="H2722" s="471">
        <v>44690</v>
      </c>
      <c r="I2722" s="471">
        <v>44694</v>
      </c>
      <c r="J2722" s="471"/>
    </row>
    <row r="2723" spans="1:10" ht="25.15" customHeight="1" x14ac:dyDescent="0.2">
      <c r="A2723" s="471" t="s">
        <v>12006</v>
      </c>
      <c r="B2723" s="471" t="s">
        <v>8346</v>
      </c>
      <c r="C2723" s="471" t="s">
        <v>8317</v>
      </c>
      <c r="D2723" s="257" t="s">
        <v>12007</v>
      </c>
      <c r="E2723" s="257">
        <v>26560</v>
      </c>
      <c r="F2723" s="471" t="s">
        <v>12008</v>
      </c>
      <c r="G2723" s="471" t="s">
        <v>8877</v>
      </c>
      <c r="H2723" s="471">
        <v>44690</v>
      </c>
      <c r="I2723" s="471">
        <v>44699</v>
      </c>
      <c r="J2723" s="471"/>
    </row>
    <row r="2724" spans="1:10" ht="25.15" customHeight="1" x14ac:dyDescent="0.2">
      <c r="A2724" s="471" t="s">
        <v>12009</v>
      </c>
      <c r="B2724" s="471" t="s">
        <v>6377</v>
      </c>
      <c r="C2724" s="471" t="s">
        <v>8317</v>
      </c>
      <c r="D2724" s="257" t="s">
        <v>12010</v>
      </c>
      <c r="E2724" s="257">
        <v>48254</v>
      </c>
      <c r="F2724" s="471" t="s">
        <v>11988</v>
      </c>
      <c r="G2724" s="471" t="s">
        <v>8877</v>
      </c>
      <c r="H2724" s="471">
        <v>44700</v>
      </c>
      <c r="I2724" s="471">
        <v>44719</v>
      </c>
      <c r="J2724" s="471"/>
    </row>
    <row r="2725" spans="1:10" ht="25.15" customHeight="1" x14ac:dyDescent="0.2">
      <c r="A2725" s="471" t="s">
        <v>12011</v>
      </c>
      <c r="B2725" s="471" t="s">
        <v>8346</v>
      </c>
      <c r="C2725" s="471" t="s">
        <v>8317</v>
      </c>
      <c r="D2725" s="257" t="s">
        <v>9030</v>
      </c>
      <c r="E2725" s="257">
        <v>22080</v>
      </c>
      <c r="F2725" s="471" t="s">
        <v>11978</v>
      </c>
      <c r="G2725" s="471" t="s">
        <v>8877</v>
      </c>
      <c r="H2725" s="471">
        <v>44701</v>
      </c>
      <c r="I2725" s="471">
        <v>44706</v>
      </c>
      <c r="J2725" s="471"/>
    </row>
    <row r="2726" spans="1:10" ht="25.15" customHeight="1" x14ac:dyDescent="0.2">
      <c r="A2726" s="471" t="s">
        <v>12012</v>
      </c>
      <c r="B2726" s="471" t="s">
        <v>11786</v>
      </c>
      <c r="C2726" s="471" t="s">
        <v>8317</v>
      </c>
      <c r="D2726" s="257" t="s">
        <v>11806</v>
      </c>
      <c r="E2726" s="257">
        <v>57346</v>
      </c>
      <c r="F2726" s="471" t="s">
        <v>11935</v>
      </c>
      <c r="G2726" s="471" t="s">
        <v>8877</v>
      </c>
      <c r="H2726" s="471">
        <v>44705</v>
      </c>
      <c r="I2726" s="471">
        <v>44709</v>
      </c>
      <c r="J2726" s="471"/>
    </row>
    <row r="2727" spans="1:10" ht="25.15" customHeight="1" x14ac:dyDescent="0.2">
      <c r="A2727" s="471" t="s">
        <v>12013</v>
      </c>
      <c r="B2727" s="471" t="s">
        <v>11786</v>
      </c>
      <c r="C2727" s="471" t="s">
        <v>8317</v>
      </c>
      <c r="D2727" s="257" t="s">
        <v>11998</v>
      </c>
      <c r="E2727" s="257">
        <v>64920</v>
      </c>
      <c r="F2727" s="471" t="s">
        <v>11935</v>
      </c>
      <c r="G2727" s="471" t="s">
        <v>8877</v>
      </c>
      <c r="H2727" s="471">
        <v>44705</v>
      </c>
      <c r="I2727" s="471">
        <v>44707</v>
      </c>
      <c r="J2727" s="471"/>
    </row>
    <row r="2728" spans="1:10" ht="25.15" customHeight="1" x14ac:dyDescent="0.2">
      <c r="A2728" s="471" t="s">
        <v>12014</v>
      </c>
      <c r="B2728" s="471" t="s">
        <v>8346</v>
      </c>
      <c r="C2728" s="471" t="s">
        <v>8317</v>
      </c>
      <c r="D2728" s="257" t="s">
        <v>12015</v>
      </c>
      <c r="E2728" s="257">
        <v>19440</v>
      </c>
      <c r="F2728" s="471" t="s">
        <v>12016</v>
      </c>
      <c r="G2728" s="471" t="s">
        <v>8877</v>
      </c>
      <c r="H2728" s="471">
        <v>44706</v>
      </c>
      <c r="I2728" s="471">
        <v>44713</v>
      </c>
      <c r="J2728" s="471"/>
    </row>
    <row r="2729" spans="1:10" ht="25.15" customHeight="1" x14ac:dyDescent="0.2">
      <c r="A2729" s="471" t="s">
        <v>12017</v>
      </c>
      <c r="B2729" s="471" t="s">
        <v>8346</v>
      </c>
      <c r="C2729" s="471" t="s">
        <v>8317</v>
      </c>
      <c r="D2729" s="257" t="s">
        <v>12018</v>
      </c>
      <c r="E2729" s="257">
        <v>20156</v>
      </c>
      <c r="F2729" s="471" t="s">
        <v>12019</v>
      </c>
      <c r="G2729" s="471" t="s">
        <v>8877</v>
      </c>
      <c r="H2729" s="471">
        <v>44707</v>
      </c>
      <c r="I2729" s="471">
        <v>44717</v>
      </c>
      <c r="J2729" s="471"/>
    </row>
    <row r="2730" spans="1:10" ht="25.15" customHeight="1" x14ac:dyDescent="0.2">
      <c r="A2730" s="471" t="s">
        <v>12001</v>
      </c>
      <c r="B2730" s="471" t="s">
        <v>6939</v>
      </c>
      <c r="C2730" s="471" t="s">
        <v>8317</v>
      </c>
      <c r="D2730" s="257" t="s">
        <v>11900</v>
      </c>
      <c r="E2730" s="257">
        <v>70000</v>
      </c>
      <c r="F2730" s="471" t="s">
        <v>11993</v>
      </c>
      <c r="G2730" s="471" t="s">
        <v>8877</v>
      </c>
      <c r="H2730" s="471">
        <v>44712</v>
      </c>
      <c r="I2730" s="471">
        <v>44715</v>
      </c>
      <c r="J2730" s="471"/>
    </row>
    <row r="2731" spans="1:10" ht="25.15" customHeight="1" x14ac:dyDescent="0.2">
      <c r="A2731" s="471" t="s">
        <v>12020</v>
      </c>
      <c r="B2731" s="471" t="s">
        <v>8346</v>
      </c>
      <c r="C2731" s="471" t="s">
        <v>8317</v>
      </c>
      <c r="D2731" s="257" t="s">
        <v>12021</v>
      </c>
      <c r="E2731" s="257">
        <v>21240</v>
      </c>
      <c r="F2731" s="471" t="s">
        <v>12022</v>
      </c>
      <c r="G2731" s="471" t="s">
        <v>8877</v>
      </c>
      <c r="H2731" s="471">
        <v>44714</v>
      </c>
      <c r="I2731" s="471">
        <v>44721</v>
      </c>
      <c r="J2731" s="471"/>
    </row>
    <row r="2732" spans="1:10" ht="25.15" customHeight="1" x14ac:dyDescent="0.2">
      <c r="A2732" s="471" t="s">
        <v>12023</v>
      </c>
      <c r="B2732" s="471" t="s">
        <v>6939</v>
      </c>
      <c r="C2732" s="471" t="s">
        <v>8317</v>
      </c>
      <c r="D2732" s="257" t="s">
        <v>11811</v>
      </c>
      <c r="E2732" s="257">
        <v>55000</v>
      </c>
      <c r="F2732" s="471" t="s">
        <v>12024</v>
      </c>
      <c r="G2732" s="471" t="s">
        <v>8877</v>
      </c>
      <c r="H2732" s="471">
        <v>44718</v>
      </c>
      <c r="I2732" s="471">
        <v>44721</v>
      </c>
      <c r="J2732" s="471"/>
    </row>
    <row r="2733" spans="1:10" ht="25.15" customHeight="1" x14ac:dyDescent="0.2">
      <c r="A2733" s="471" t="s">
        <v>12025</v>
      </c>
      <c r="B2733" s="471" t="s">
        <v>8346</v>
      </c>
      <c r="C2733" s="471" t="s">
        <v>8317</v>
      </c>
      <c r="D2733" s="257" t="s">
        <v>12026</v>
      </c>
      <c r="E2733" s="257">
        <v>33000</v>
      </c>
      <c r="F2733" s="471" t="s">
        <v>12027</v>
      </c>
      <c r="G2733" s="471" t="s">
        <v>11795</v>
      </c>
      <c r="H2733" s="471">
        <v>44719</v>
      </c>
      <c r="I2733" s="471"/>
      <c r="J2733" s="471"/>
    </row>
    <row r="2734" spans="1:10" ht="25.15" customHeight="1" x14ac:dyDescent="0.2">
      <c r="A2734" s="471" t="s">
        <v>11967</v>
      </c>
      <c r="B2734" s="471" t="s">
        <v>8346</v>
      </c>
      <c r="C2734" s="471" t="s">
        <v>8317</v>
      </c>
      <c r="D2734" s="257" t="s">
        <v>12028</v>
      </c>
      <c r="E2734" s="257">
        <v>30750</v>
      </c>
      <c r="F2734" s="471" t="s">
        <v>12000</v>
      </c>
      <c r="G2734" s="471" t="s">
        <v>8877</v>
      </c>
      <c r="H2734" s="471">
        <v>44719</v>
      </c>
      <c r="I2734" s="471">
        <v>44736</v>
      </c>
      <c r="J2734" s="471"/>
    </row>
    <row r="2735" spans="1:10" ht="25.15" customHeight="1" x14ac:dyDescent="0.2">
      <c r="A2735" s="471" t="s">
        <v>12029</v>
      </c>
      <c r="B2735" s="471" t="s">
        <v>8346</v>
      </c>
      <c r="C2735" s="471" t="s">
        <v>8317</v>
      </c>
      <c r="D2735" s="257" t="s">
        <v>12030</v>
      </c>
      <c r="E2735" s="257">
        <v>24700</v>
      </c>
      <c r="F2735" s="471" t="s">
        <v>12000</v>
      </c>
      <c r="G2735" s="471" t="s">
        <v>8877</v>
      </c>
      <c r="H2735" s="471">
        <v>44719</v>
      </c>
      <c r="I2735" s="471">
        <v>44742</v>
      </c>
      <c r="J2735" s="471"/>
    </row>
    <row r="2736" spans="1:10" ht="25.15" customHeight="1" x14ac:dyDescent="0.2">
      <c r="A2736" s="471" t="s">
        <v>12031</v>
      </c>
      <c r="B2736" s="471" t="s">
        <v>6939</v>
      </c>
      <c r="C2736" s="471" t="s">
        <v>8317</v>
      </c>
      <c r="D2736" s="257" t="s">
        <v>11870</v>
      </c>
      <c r="E2736" s="257">
        <v>115600</v>
      </c>
      <c r="F2736" s="471" t="s">
        <v>12032</v>
      </c>
      <c r="G2736" s="471" t="s">
        <v>8877</v>
      </c>
      <c r="H2736" s="471">
        <v>44742</v>
      </c>
      <c r="I2736" s="471">
        <v>44758</v>
      </c>
      <c r="J2736" s="471"/>
    </row>
    <row r="2737" spans="1:10" ht="25.15" customHeight="1" x14ac:dyDescent="0.2">
      <c r="A2737" s="471" t="s">
        <v>12033</v>
      </c>
      <c r="B2737" s="471" t="s">
        <v>6939</v>
      </c>
      <c r="C2737" s="471" t="s">
        <v>8317</v>
      </c>
      <c r="D2737" s="257" t="s">
        <v>11835</v>
      </c>
      <c r="E2737" s="257">
        <v>297000</v>
      </c>
      <c r="F2737" s="471" t="s">
        <v>11938</v>
      </c>
      <c r="G2737" s="471" t="s">
        <v>8877</v>
      </c>
      <c r="H2737" s="471">
        <v>44750</v>
      </c>
      <c r="I2737" s="471">
        <v>44767</v>
      </c>
      <c r="J2737" s="471"/>
    </row>
    <row r="2738" spans="1:10" ht="25.15" customHeight="1" x14ac:dyDescent="0.2">
      <c r="A2738" s="471" t="s">
        <v>12034</v>
      </c>
      <c r="B2738" s="471" t="s">
        <v>8346</v>
      </c>
      <c r="C2738" s="471" t="s">
        <v>8317</v>
      </c>
      <c r="D2738" s="257" t="s">
        <v>12035</v>
      </c>
      <c r="E2738" s="257">
        <v>21200</v>
      </c>
      <c r="F2738" s="471" t="s">
        <v>12036</v>
      </c>
      <c r="G2738" s="471" t="s">
        <v>8877</v>
      </c>
      <c r="H2738" s="471">
        <v>44760</v>
      </c>
      <c r="I2738" s="471">
        <v>44761</v>
      </c>
      <c r="J2738" s="471"/>
    </row>
    <row r="2739" spans="1:10" ht="25.15" customHeight="1" x14ac:dyDescent="0.2">
      <c r="A2739" s="471" t="s">
        <v>12037</v>
      </c>
      <c r="B2739" s="471" t="s">
        <v>8346</v>
      </c>
      <c r="C2739" s="471" t="s">
        <v>8317</v>
      </c>
      <c r="D2739" s="257" t="s">
        <v>12038</v>
      </c>
      <c r="E2739" s="257">
        <v>19800</v>
      </c>
      <c r="F2739" s="471" t="s">
        <v>11932</v>
      </c>
      <c r="G2739" s="471" t="s">
        <v>8877</v>
      </c>
      <c r="H2739" s="471">
        <v>44767</v>
      </c>
      <c r="I2739" s="471">
        <v>44774</v>
      </c>
      <c r="J2739" s="471"/>
    </row>
    <row r="2740" spans="1:10" ht="25.15" customHeight="1" x14ac:dyDescent="0.2">
      <c r="A2740" s="471" t="s">
        <v>12039</v>
      </c>
      <c r="B2740" s="471" t="s">
        <v>8346</v>
      </c>
      <c r="C2740" s="471" t="s">
        <v>8317</v>
      </c>
      <c r="D2740" s="257" t="s">
        <v>12040</v>
      </c>
      <c r="E2740" s="257">
        <v>19200</v>
      </c>
      <c r="F2740" s="471" t="s">
        <v>12041</v>
      </c>
      <c r="G2740" s="471" t="s">
        <v>8877</v>
      </c>
      <c r="H2740" s="471">
        <v>44769</v>
      </c>
      <c r="I2740" s="471">
        <v>44792</v>
      </c>
      <c r="J2740" s="471"/>
    </row>
    <row r="2741" spans="1:10" ht="25.15" customHeight="1" x14ac:dyDescent="0.2">
      <c r="A2741" s="471" t="s">
        <v>12042</v>
      </c>
      <c r="B2741" s="471" t="s">
        <v>8346</v>
      </c>
      <c r="C2741" s="471" t="s">
        <v>8317</v>
      </c>
      <c r="D2741" s="257" t="s">
        <v>12043</v>
      </c>
      <c r="E2741" s="257">
        <v>36290</v>
      </c>
      <c r="F2741" s="471" t="s">
        <v>11978</v>
      </c>
      <c r="G2741" s="471" t="s">
        <v>8877</v>
      </c>
      <c r="H2741" s="471">
        <v>44775</v>
      </c>
      <c r="I2741" s="471">
        <v>44791</v>
      </c>
      <c r="J2741" s="471"/>
    </row>
    <row r="2742" spans="1:10" ht="25.15" customHeight="1" x14ac:dyDescent="0.2">
      <c r="A2742" s="471" t="s">
        <v>12044</v>
      </c>
      <c r="B2742" s="471" t="s">
        <v>8346</v>
      </c>
      <c r="C2742" s="471" t="s">
        <v>8317</v>
      </c>
      <c r="D2742" s="257" t="s">
        <v>12045</v>
      </c>
      <c r="E2742" s="257">
        <v>34100</v>
      </c>
      <c r="F2742" s="471" t="s">
        <v>11758</v>
      </c>
      <c r="G2742" s="471" t="s">
        <v>8877</v>
      </c>
      <c r="H2742" s="471">
        <v>44778</v>
      </c>
      <c r="I2742" s="471">
        <v>44789</v>
      </c>
      <c r="J2742" s="471"/>
    </row>
    <row r="2743" spans="1:10" ht="25.15" customHeight="1" x14ac:dyDescent="0.2">
      <c r="A2743" s="471" t="s">
        <v>12046</v>
      </c>
      <c r="B2743" s="471" t="s">
        <v>8346</v>
      </c>
      <c r="C2743" s="471" t="s">
        <v>8317</v>
      </c>
      <c r="D2743" s="257" t="s">
        <v>12047</v>
      </c>
      <c r="E2743" s="257">
        <v>30000</v>
      </c>
      <c r="F2743" s="471" t="s">
        <v>11758</v>
      </c>
      <c r="G2743" s="471" t="s">
        <v>8877</v>
      </c>
      <c r="H2743" s="471">
        <v>44778</v>
      </c>
      <c r="I2743" s="471">
        <v>44783</v>
      </c>
      <c r="J2743" s="471"/>
    </row>
    <row r="2744" spans="1:10" ht="25.15" customHeight="1" x14ac:dyDescent="0.2">
      <c r="A2744" s="471" t="s">
        <v>12048</v>
      </c>
      <c r="B2744" s="471" t="s">
        <v>8346</v>
      </c>
      <c r="C2744" s="471" t="s">
        <v>8317</v>
      </c>
      <c r="D2744" s="257" t="s">
        <v>12049</v>
      </c>
      <c r="E2744" s="257">
        <v>19822.7</v>
      </c>
      <c r="F2744" s="471" t="s">
        <v>12016</v>
      </c>
      <c r="G2744" s="471" t="s">
        <v>8877</v>
      </c>
      <c r="H2744" s="471">
        <v>44778</v>
      </c>
      <c r="I2744" s="471">
        <v>44788</v>
      </c>
      <c r="J2744" s="471"/>
    </row>
    <row r="2745" spans="1:10" ht="25.15" customHeight="1" x14ac:dyDescent="0.2">
      <c r="A2745" s="471" t="s">
        <v>12050</v>
      </c>
      <c r="B2745" s="471" t="s">
        <v>8346</v>
      </c>
      <c r="C2745" s="471" t="s">
        <v>8317</v>
      </c>
      <c r="D2745" s="257" t="s">
        <v>12051</v>
      </c>
      <c r="E2745" s="257">
        <v>38900</v>
      </c>
      <c r="F2745" s="471" t="s">
        <v>12008</v>
      </c>
      <c r="G2745" s="471" t="s">
        <v>8877</v>
      </c>
      <c r="H2745" s="471">
        <v>44782</v>
      </c>
      <c r="I2745" s="471">
        <v>44795</v>
      </c>
      <c r="J2745" s="471"/>
    </row>
    <row r="2746" spans="1:10" ht="25.15" customHeight="1" x14ac:dyDescent="0.2">
      <c r="A2746" s="471" t="s">
        <v>12052</v>
      </c>
      <c r="B2746" s="471" t="s">
        <v>8346</v>
      </c>
      <c r="C2746" s="471" t="s">
        <v>8317</v>
      </c>
      <c r="D2746" s="257" t="s">
        <v>12053</v>
      </c>
      <c r="E2746" s="257">
        <v>34000</v>
      </c>
      <c r="F2746" s="471" t="s">
        <v>12054</v>
      </c>
      <c r="G2746" s="471" t="s">
        <v>8877</v>
      </c>
      <c r="H2746" s="471">
        <v>44783</v>
      </c>
      <c r="I2746" s="471">
        <v>44797</v>
      </c>
      <c r="J2746" s="471"/>
    </row>
    <row r="2747" spans="1:10" ht="25.15" customHeight="1" x14ac:dyDescent="0.2">
      <c r="A2747" s="471" t="s">
        <v>12055</v>
      </c>
      <c r="B2747" s="471" t="s">
        <v>8346</v>
      </c>
      <c r="C2747" s="471" t="s">
        <v>8317</v>
      </c>
      <c r="D2747" s="257" t="s">
        <v>12056</v>
      </c>
      <c r="E2747" s="257">
        <v>30600</v>
      </c>
      <c r="F2747" s="471" t="s">
        <v>12057</v>
      </c>
      <c r="G2747" s="471" t="s">
        <v>8877</v>
      </c>
      <c r="H2747" s="471">
        <v>44789</v>
      </c>
      <c r="I2747" s="471">
        <v>44810</v>
      </c>
      <c r="J2747" s="471"/>
    </row>
    <row r="2748" spans="1:10" ht="25.15" customHeight="1" x14ac:dyDescent="0.2">
      <c r="A2748" s="471" t="s">
        <v>12058</v>
      </c>
      <c r="B2748" s="471" t="s">
        <v>8346</v>
      </c>
      <c r="C2748" s="471" t="s">
        <v>8317</v>
      </c>
      <c r="D2748" s="257" t="s">
        <v>12059</v>
      </c>
      <c r="E2748" s="257">
        <v>23018.400000000001</v>
      </c>
      <c r="F2748" s="471" t="s">
        <v>11947</v>
      </c>
      <c r="G2748" s="471" t="s">
        <v>8877</v>
      </c>
      <c r="H2748" s="471">
        <v>44792</v>
      </c>
      <c r="I2748" s="471">
        <v>44804</v>
      </c>
      <c r="J2748" s="471"/>
    </row>
    <row r="2749" spans="1:10" ht="25.15" customHeight="1" x14ac:dyDescent="0.2">
      <c r="A2749" s="471" t="s">
        <v>12060</v>
      </c>
      <c r="B2749" s="471" t="s">
        <v>8346</v>
      </c>
      <c r="C2749" s="471" t="s">
        <v>8317</v>
      </c>
      <c r="D2749" s="257" t="s">
        <v>12061</v>
      </c>
      <c r="E2749" s="257">
        <v>25520</v>
      </c>
      <c r="F2749" s="471" t="s">
        <v>11985</v>
      </c>
      <c r="G2749" s="471" t="s">
        <v>8877</v>
      </c>
      <c r="H2749" s="471">
        <v>44792</v>
      </c>
      <c r="I2749" s="471">
        <v>44816</v>
      </c>
      <c r="J2749" s="471"/>
    </row>
    <row r="2750" spans="1:10" ht="25.15" customHeight="1" x14ac:dyDescent="0.2">
      <c r="A2750" s="471" t="s">
        <v>12062</v>
      </c>
      <c r="B2750" s="471" t="s">
        <v>6939</v>
      </c>
      <c r="C2750" s="471" t="s">
        <v>8317</v>
      </c>
      <c r="D2750" s="257" t="s">
        <v>11847</v>
      </c>
      <c r="E2750" s="257">
        <v>54900</v>
      </c>
      <c r="F2750" s="471" t="s">
        <v>11938</v>
      </c>
      <c r="G2750" s="471" t="s">
        <v>11795</v>
      </c>
      <c r="H2750" s="471">
        <v>44798</v>
      </c>
      <c r="I2750" s="471"/>
      <c r="J2750" s="471"/>
    </row>
    <row r="2751" spans="1:10" ht="25.15" customHeight="1" x14ac:dyDescent="0.2">
      <c r="A2751" s="471" t="s">
        <v>12063</v>
      </c>
      <c r="B2751" s="471" t="s">
        <v>8346</v>
      </c>
      <c r="C2751" s="471" t="s">
        <v>8317</v>
      </c>
      <c r="D2751" s="257" t="s">
        <v>12064</v>
      </c>
      <c r="E2751" s="257">
        <v>18946.8</v>
      </c>
      <c r="F2751" s="471" t="s">
        <v>11947</v>
      </c>
      <c r="G2751" s="471" t="s">
        <v>8877</v>
      </c>
      <c r="H2751" s="471">
        <v>44798</v>
      </c>
      <c r="I2751" s="471">
        <v>44802</v>
      </c>
      <c r="J2751" s="471"/>
    </row>
    <row r="2752" spans="1:10" ht="25.15" customHeight="1" x14ac:dyDescent="0.2">
      <c r="A2752" s="471" t="s">
        <v>12065</v>
      </c>
      <c r="B2752" s="471" t="s">
        <v>8346</v>
      </c>
      <c r="C2752" s="471" t="s">
        <v>8317</v>
      </c>
      <c r="D2752" s="257" t="s">
        <v>12066</v>
      </c>
      <c r="E2752" s="257">
        <v>40700</v>
      </c>
      <c r="F2752" s="471" t="s">
        <v>12057</v>
      </c>
      <c r="G2752" s="471" t="s">
        <v>11795</v>
      </c>
      <c r="H2752" s="471">
        <v>44802</v>
      </c>
      <c r="I2752" s="471"/>
      <c r="J2752" s="471"/>
    </row>
    <row r="2753" spans="1:10" ht="25.15" customHeight="1" x14ac:dyDescent="0.2">
      <c r="A2753" s="471" t="s">
        <v>12067</v>
      </c>
      <c r="B2753" s="471" t="s">
        <v>6939</v>
      </c>
      <c r="C2753" s="471" t="s">
        <v>8317</v>
      </c>
      <c r="D2753" s="257" t="s">
        <v>11886</v>
      </c>
      <c r="E2753" s="257">
        <v>171600</v>
      </c>
      <c r="F2753" s="471" t="s">
        <v>12068</v>
      </c>
      <c r="G2753" s="471" t="s">
        <v>11795</v>
      </c>
      <c r="H2753" s="471">
        <v>44806</v>
      </c>
      <c r="I2753" s="471"/>
      <c r="J2753" s="471"/>
    </row>
    <row r="2754" spans="1:10" ht="25.15" customHeight="1" x14ac:dyDescent="0.2">
      <c r="A2754" s="471" t="s">
        <v>12069</v>
      </c>
      <c r="B2754" s="471" t="s">
        <v>8346</v>
      </c>
      <c r="C2754" s="471" t="s">
        <v>8317</v>
      </c>
      <c r="D2754" s="257" t="s">
        <v>12070</v>
      </c>
      <c r="E2754" s="257">
        <v>40597.199999999997</v>
      </c>
      <c r="F2754" s="471" t="s">
        <v>11985</v>
      </c>
      <c r="G2754" s="471" t="s">
        <v>11795</v>
      </c>
      <c r="H2754" s="471">
        <v>44816</v>
      </c>
      <c r="I2754" s="471"/>
      <c r="J2754" s="471"/>
    </row>
    <row r="2755" spans="1:10" ht="25.15" customHeight="1" x14ac:dyDescent="0.2">
      <c r="A2755" s="471" t="s">
        <v>12069</v>
      </c>
      <c r="B2755" s="471" t="s">
        <v>8346</v>
      </c>
      <c r="C2755" s="471" t="s">
        <v>8317</v>
      </c>
      <c r="D2755" s="257" t="s">
        <v>12071</v>
      </c>
      <c r="E2755" s="257">
        <v>39039.300000000003</v>
      </c>
      <c r="F2755" s="471" t="s">
        <v>11985</v>
      </c>
      <c r="G2755" s="471" t="s">
        <v>11795</v>
      </c>
      <c r="H2755" s="471">
        <v>44816</v>
      </c>
      <c r="I2755" s="471"/>
      <c r="J2755" s="471"/>
    </row>
    <row r="2756" spans="1:10" ht="25.15" customHeight="1" x14ac:dyDescent="0.2">
      <c r="A2756" s="471" t="s">
        <v>12072</v>
      </c>
      <c r="B2756" s="471" t="s">
        <v>6377</v>
      </c>
      <c r="C2756" s="471" t="s">
        <v>8317</v>
      </c>
      <c r="D2756" s="257" t="s">
        <v>12073</v>
      </c>
      <c r="E2756" s="257">
        <v>65385.13</v>
      </c>
      <c r="F2756" s="471" t="s">
        <v>12074</v>
      </c>
      <c r="G2756" s="471" t="s">
        <v>11795</v>
      </c>
      <c r="H2756" s="471">
        <v>44817</v>
      </c>
      <c r="I2756" s="471"/>
      <c r="J2756" s="471"/>
    </row>
    <row r="2757" spans="1:10" ht="25.15" customHeight="1" x14ac:dyDescent="0.2">
      <c r="A2757" s="471" t="s">
        <v>12072</v>
      </c>
      <c r="B2757" s="471" t="s">
        <v>6377</v>
      </c>
      <c r="C2757" s="471" t="s">
        <v>8317</v>
      </c>
      <c r="D2757" s="257" t="s">
        <v>12073</v>
      </c>
      <c r="E2757" s="257">
        <v>119368.07</v>
      </c>
      <c r="F2757" s="471" t="s">
        <v>12074</v>
      </c>
      <c r="G2757" s="471" t="s">
        <v>11795</v>
      </c>
      <c r="H2757" s="471">
        <v>44817</v>
      </c>
      <c r="I2757" s="471"/>
      <c r="J2757" s="471"/>
    </row>
    <row r="2758" spans="1:10" ht="25.15" customHeight="1" x14ac:dyDescent="0.2">
      <c r="A2758" s="471" t="s">
        <v>12072</v>
      </c>
      <c r="B2758" s="471" t="s">
        <v>6377</v>
      </c>
      <c r="C2758" s="471" t="s">
        <v>8317</v>
      </c>
      <c r="D2758" s="257" t="s">
        <v>12073</v>
      </c>
      <c r="E2758" s="257">
        <v>280381.01</v>
      </c>
      <c r="F2758" s="471" t="s">
        <v>12074</v>
      </c>
      <c r="G2758" s="471" t="s">
        <v>11795</v>
      </c>
      <c r="H2758" s="471">
        <v>44817</v>
      </c>
      <c r="I2758" s="471" t="s">
        <v>87</v>
      </c>
      <c r="J2758" s="471"/>
    </row>
    <row r="2759" spans="1:10" ht="25.15" customHeight="1" x14ac:dyDescent="0.2">
      <c r="A2759" s="471">
        <v>130</v>
      </c>
      <c r="B2759" s="471" t="s">
        <v>8346</v>
      </c>
      <c r="C2759" s="471" t="s">
        <v>8317</v>
      </c>
      <c r="D2759" s="257" t="s">
        <v>12049</v>
      </c>
      <c r="E2759" s="257">
        <v>19822.7</v>
      </c>
      <c r="F2759" s="471" t="s">
        <v>12016</v>
      </c>
      <c r="G2759" s="471" t="s">
        <v>8877</v>
      </c>
      <c r="H2759" s="471">
        <v>44778</v>
      </c>
      <c r="I2759" s="471">
        <v>44788</v>
      </c>
      <c r="J2759" s="471"/>
    </row>
    <row r="2760" spans="1:10" ht="25.15" customHeight="1" x14ac:dyDescent="0.2">
      <c r="A2760" s="471">
        <v>131</v>
      </c>
      <c r="B2760" s="471" t="s">
        <v>8346</v>
      </c>
      <c r="C2760" s="471" t="s">
        <v>8317</v>
      </c>
      <c r="D2760" s="257" t="s">
        <v>12051</v>
      </c>
      <c r="E2760" s="257">
        <v>38900</v>
      </c>
      <c r="F2760" s="471" t="s">
        <v>12008</v>
      </c>
      <c r="G2760" s="471" t="s">
        <v>8877</v>
      </c>
      <c r="H2760" s="471">
        <v>44782</v>
      </c>
      <c r="I2760" s="471">
        <v>44795</v>
      </c>
      <c r="J2760" s="471"/>
    </row>
    <row r="2761" spans="1:10" ht="25.15" customHeight="1" x14ac:dyDescent="0.2">
      <c r="A2761" s="471">
        <v>132</v>
      </c>
      <c r="B2761" s="471" t="s">
        <v>8346</v>
      </c>
      <c r="C2761" s="471" t="s">
        <v>8317</v>
      </c>
      <c r="D2761" s="257" t="s">
        <v>12053</v>
      </c>
      <c r="E2761" s="257">
        <v>34000</v>
      </c>
      <c r="F2761" s="471" t="s">
        <v>12054</v>
      </c>
      <c r="G2761" s="471" t="s">
        <v>8877</v>
      </c>
      <c r="H2761" s="471">
        <v>44783</v>
      </c>
      <c r="I2761" s="471">
        <v>44797</v>
      </c>
      <c r="J2761" s="471"/>
    </row>
    <row r="2762" spans="1:10" ht="25.15" customHeight="1" x14ac:dyDescent="0.2">
      <c r="A2762" s="471">
        <v>133</v>
      </c>
      <c r="B2762" s="471" t="s">
        <v>8346</v>
      </c>
      <c r="C2762" s="471" t="s">
        <v>8317</v>
      </c>
      <c r="D2762" s="257" t="s">
        <v>12056</v>
      </c>
      <c r="E2762" s="257">
        <v>30600</v>
      </c>
      <c r="F2762" s="471" t="s">
        <v>12057</v>
      </c>
      <c r="G2762" s="471" t="s">
        <v>8877</v>
      </c>
      <c r="H2762" s="471">
        <v>44789</v>
      </c>
      <c r="I2762" s="471">
        <v>44810</v>
      </c>
      <c r="J2762" s="471"/>
    </row>
    <row r="2763" spans="1:10" ht="25.15" customHeight="1" x14ac:dyDescent="0.2">
      <c r="A2763" s="471">
        <v>134</v>
      </c>
      <c r="B2763" s="471" t="s">
        <v>8346</v>
      </c>
      <c r="C2763" s="471" t="s">
        <v>8317</v>
      </c>
      <c r="D2763" s="257" t="s">
        <v>12059</v>
      </c>
      <c r="E2763" s="257">
        <v>23018.400000000001</v>
      </c>
      <c r="F2763" s="471" t="s">
        <v>11947</v>
      </c>
      <c r="G2763" s="471" t="s">
        <v>8877</v>
      </c>
      <c r="H2763" s="471">
        <v>44792</v>
      </c>
      <c r="I2763" s="471">
        <v>44804</v>
      </c>
      <c r="J2763" s="471"/>
    </row>
    <row r="2764" spans="1:10" ht="25.15" customHeight="1" x14ac:dyDescent="0.2">
      <c r="A2764" s="471">
        <v>135</v>
      </c>
      <c r="B2764" s="471" t="s">
        <v>8346</v>
      </c>
      <c r="C2764" s="471" t="s">
        <v>8317</v>
      </c>
      <c r="D2764" s="257" t="s">
        <v>12061</v>
      </c>
      <c r="E2764" s="257">
        <v>25520</v>
      </c>
      <c r="F2764" s="471" t="s">
        <v>11985</v>
      </c>
      <c r="G2764" s="471" t="s">
        <v>8877</v>
      </c>
      <c r="H2764" s="471">
        <v>44792</v>
      </c>
      <c r="I2764" s="471">
        <v>44816</v>
      </c>
      <c r="J2764" s="471"/>
    </row>
    <row r="2765" spans="1:10" ht="25.15" customHeight="1" x14ac:dyDescent="0.2">
      <c r="A2765" s="471">
        <v>136</v>
      </c>
      <c r="B2765" s="471" t="s">
        <v>6939</v>
      </c>
      <c r="C2765" s="471" t="s">
        <v>8317</v>
      </c>
      <c r="D2765" s="257" t="s">
        <v>11847</v>
      </c>
      <c r="E2765" s="257">
        <v>54900</v>
      </c>
      <c r="F2765" s="471" t="s">
        <v>11938</v>
      </c>
      <c r="G2765" s="471" t="s">
        <v>11795</v>
      </c>
      <c r="H2765" s="471">
        <v>44798</v>
      </c>
      <c r="I2765" s="471"/>
      <c r="J2765" s="471"/>
    </row>
    <row r="2766" spans="1:10" ht="25.15" customHeight="1" x14ac:dyDescent="0.2">
      <c r="A2766" s="471">
        <v>137</v>
      </c>
      <c r="B2766" s="471" t="s">
        <v>8346</v>
      </c>
      <c r="C2766" s="471" t="s">
        <v>8317</v>
      </c>
      <c r="D2766" s="257" t="s">
        <v>12064</v>
      </c>
      <c r="E2766" s="257">
        <v>18946.8</v>
      </c>
      <c r="F2766" s="471" t="s">
        <v>11947</v>
      </c>
      <c r="G2766" s="471" t="s">
        <v>8877</v>
      </c>
      <c r="H2766" s="471">
        <v>44798</v>
      </c>
      <c r="I2766" s="471">
        <v>44802</v>
      </c>
      <c r="J2766" s="471"/>
    </row>
    <row r="2767" spans="1:10" ht="25.15" customHeight="1" x14ac:dyDescent="0.2">
      <c r="A2767" s="471">
        <v>138</v>
      </c>
      <c r="B2767" s="471"/>
      <c r="C2767" s="471" t="s">
        <v>8317</v>
      </c>
      <c r="D2767" s="257" t="s">
        <v>12066</v>
      </c>
      <c r="E2767" s="257">
        <v>40700</v>
      </c>
      <c r="F2767" s="471" t="s">
        <v>12057</v>
      </c>
      <c r="G2767" s="471" t="s">
        <v>11795</v>
      </c>
      <c r="H2767" s="471">
        <v>44802</v>
      </c>
      <c r="I2767" s="471"/>
      <c r="J2767" s="471"/>
    </row>
    <row r="2768" spans="1:10" ht="25.15" customHeight="1" x14ac:dyDescent="0.2">
      <c r="A2768" s="471">
        <v>139</v>
      </c>
      <c r="B2768" s="471" t="s">
        <v>6939</v>
      </c>
      <c r="C2768" s="471" t="s">
        <v>8317</v>
      </c>
      <c r="D2768" s="257" t="s">
        <v>11886</v>
      </c>
      <c r="E2768" s="257">
        <v>171600</v>
      </c>
      <c r="F2768" s="471" t="s">
        <v>12068</v>
      </c>
      <c r="G2768" s="471" t="s">
        <v>11795</v>
      </c>
      <c r="H2768" s="471">
        <v>44806</v>
      </c>
      <c r="I2768" s="471"/>
      <c r="J2768" s="471"/>
    </row>
    <row r="2769" spans="1:10" ht="25.15" customHeight="1" x14ac:dyDescent="0.2">
      <c r="A2769" s="471">
        <v>140</v>
      </c>
      <c r="B2769" s="471"/>
      <c r="C2769" s="471" t="s">
        <v>8317</v>
      </c>
      <c r="D2769" s="257" t="s">
        <v>12070</v>
      </c>
      <c r="E2769" s="257">
        <v>40597.199999999997</v>
      </c>
      <c r="F2769" s="471" t="s">
        <v>11985</v>
      </c>
      <c r="G2769" s="471" t="s">
        <v>11795</v>
      </c>
      <c r="H2769" s="471">
        <v>44816</v>
      </c>
      <c r="I2769" s="471"/>
      <c r="J2769" s="471"/>
    </row>
    <row r="2770" spans="1:10" ht="25.15" customHeight="1" x14ac:dyDescent="0.2">
      <c r="A2770" s="471">
        <v>141</v>
      </c>
      <c r="B2770" s="471"/>
      <c r="C2770" s="471" t="s">
        <v>8317</v>
      </c>
      <c r="D2770" s="257" t="s">
        <v>12071</v>
      </c>
      <c r="E2770" s="257">
        <v>39039.300000000003</v>
      </c>
      <c r="F2770" s="471" t="s">
        <v>11985</v>
      </c>
      <c r="G2770" s="471" t="s">
        <v>11795</v>
      </c>
      <c r="H2770" s="471">
        <v>44816</v>
      </c>
      <c r="I2770" s="471"/>
      <c r="J2770" s="471"/>
    </row>
    <row r="2771" spans="1:10" ht="25.15" customHeight="1" x14ac:dyDescent="0.2">
      <c r="A2771" s="471">
        <v>141</v>
      </c>
      <c r="B2771" s="471" t="s">
        <v>6377</v>
      </c>
      <c r="C2771" s="471" t="s">
        <v>8317</v>
      </c>
      <c r="D2771" s="257" t="s">
        <v>12073</v>
      </c>
      <c r="E2771" s="257">
        <v>65385.13</v>
      </c>
      <c r="F2771" s="471" t="s">
        <v>12074</v>
      </c>
      <c r="G2771" s="471" t="s">
        <v>11795</v>
      </c>
      <c r="H2771" s="471">
        <v>44817</v>
      </c>
      <c r="I2771" s="471"/>
      <c r="J2771" s="471"/>
    </row>
    <row r="2772" spans="1:10" ht="25.15" customHeight="1" x14ac:dyDescent="0.2">
      <c r="A2772" s="471">
        <v>142</v>
      </c>
      <c r="B2772" s="471" t="s">
        <v>6377</v>
      </c>
      <c r="C2772" s="471" t="s">
        <v>8317</v>
      </c>
      <c r="D2772" s="257" t="s">
        <v>12073</v>
      </c>
      <c r="E2772" s="257">
        <v>119368.07</v>
      </c>
      <c r="F2772" s="471" t="s">
        <v>12074</v>
      </c>
      <c r="G2772" s="471" t="s">
        <v>11795</v>
      </c>
      <c r="H2772" s="471">
        <v>44817</v>
      </c>
      <c r="I2772" s="471"/>
      <c r="J2772" s="471"/>
    </row>
    <row r="2773" spans="1:10" ht="25.15" customHeight="1" x14ac:dyDescent="0.2">
      <c r="A2773" s="471">
        <v>143</v>
      </c>
      <c r="B2773" s="471" t="s">
        <v>6377</v>
      </c>
      <c r="C2773" s="471" t="s">
        <v>8317</v>
      </c>
      <c r="D2773" s="257" t="s">
        <v>12073</v>
      </c>
      <c r="E2773" s="257">
        <v>280381.01</v>
      </c>
      <c r="F2773" s="471" t="s">
        <v>12074</v>
      </c>
      <c r="G2773" s="471" t="s">
        <v>11795</v>
      </c>
      <c r="H2773" s="471">
        <v>44817</v>
      </c>
      <c r="I2773" s="471" t="s">
        <v>87</v>
      </c>
      <c r="J2773" s="471"/>
    </row>
    <row r="2774" spans="1:10" ht="25.15" customHeight="1" x14ac:dyDescent="0.2">
      <c r="A2774" s="471" t="s">
        <v>12287</v>
      </c>
      <c r="B2774" s="471" t="s">
        <v>12288</v>
      </c>
      <c r="C2774" s="471" t="s">
        <v>12289</v>
      </c>
      <c r="D2774" s="257" t="s">
        <v>12290</v>
      </c>
      <c r="E2774" s="257">
        <v>30294</v>
      </c>
      <c r="F2774" s="471" t="s">
        <v>12291</v>
      </c>
      <c r="G2774" s="471" t="s">
        <v>8877</v>
      </c>
      <c r="H2774" s="471">
        <v>44652</v>
      </c>
      <c r="I2774" s="471">
        <v>44671</v>
      </c>
      <c r="J2774" s="471"/>
    </row>
    <row r="2775" spans="1:10" ht="25.15" customHeight="1" x14ac:dyDescent="0.2">
      <c r="A2775" s="471" t="s">
        <v>12292</v>
      </c>
      <c r="B2775" s="471" t="s">
        <v>9097</v>
      </c>
      <c r="C2775" s="471" t="s">
        <v>8317</v>
      </c>
      <c r="D2775" s="257">
        <v>8</v>
      </c>
      <c r="E2775" s="257">
        <v>27548</v>
      </c>
      <c r="F2775" s="471" t="s">
        <v>12293</v>
      </c>
      <c r="G2775" s="471" t="s">
        <v>8877</v>
      </c>
      <c r="H2775" s="471" t="s">
        <v>12294</v>
      </c>
      <c r="I2775" s="471">
        <v>44671</v>
      </c>
      <c r="J2775" s="471"/>
    </row>
    <row r="2776" spans="1:10" ht="25.15" customHeight="1" x14ac:dyDescent="0.2">
      <c r="A2776" s="471" t="s">
        <v>12295</v>
      </c>
      <c r="B2776" s="471" t="s">
        <v>7453</v>
      </c>
      <c r="C2776" s="471"/>
      <c r="D2776" s="257">
        <v>268</v>
      </c>
      <c r="E2776" s="257">
        <v>28540</v>
      </c>
      <c r="F2776" s="471" t="s">
        <v>12296</v>
      </c>
      <c r="G2776" s="471" t="s">
        <v>9127</v>
      </c>
      <c r="H2776" s="471">
        <v>44706</v>
      </c>
      <c r="I2776" s="471" t="s">
        <v>9128</v>
      </c>
      <c r="J2776" s="471"/>
    </row>
    <row r="2777" spans="1:10" ht="25.15" customHeight="1" x14ac:dyDescent="0.2">
      <c r="A2777" s="471" t="s">
        <v>12297</v>
      </c>
      <c r="B2777" s="471" t="s">
        <v>7453</v>
      </c>
      <c r="C2777" s="471"/>
      <c r="D2777" s="257">
        <v>74</v>
      </c>
      <c r="E2777" s="257">
        <v>18606</v>
      </c>
      <c r="F2777" s="471" t="s">
        <v>9219</v>
      </c>
      <c r="G2777" s="471" t="s">
        <v>9127</v>
      </c>
      <c r="H2777" s="471">
        <v>44638</v>
      </c>
      <c r="I2777" s="471" t="s">
        <v>9128</v>
      </c>
      <c r="J2777" s="471"/>
    </row>
    <row r="2778" spans="1:10" ht="25.15" customHeight="1" x14ac:dyDescent="0.2">
      <c r="A2778" s="471" t="s">
        <v>12298</v>
      </c>
      <c r="B2778" s="471" t="s">
        <v>7453</v>
      </c>
      <c r="C2778" s="471"/>
      <c r="D2778" s="257">
        <v>233</v>
      </c>
      <c r="E2778" s="257">
        <v>21600</v>
      </c>
      <c r="F2778" s="471" t="s">
        <v>12299</v>
      </c>
      <c r="G2778" s="471" t="s">
        <v>9127</v>
      </c>
      <c r="H2778" s="471">
        <v>44698</v>
      </c>
      <c r="I2778" s="471" t="s">
        <v>9128</v>
      </c>
      <c r="J2778" s="471"/>
    </row>
    <row r="2779" spans="1:10" ht="25.15" customHeight="1" x14ac:dyDescent="0.2">
      <c r="A2779" s="471" t="s">
        <v>12300</v>
      </c>
      <c r="B2779" s="471" t="s">
        <v>7453</v>
      </c>
      <c r="C2779" s="471"/>
      <c r="D2779" s="257">
        <v>323</v>
      </c>
      <c r="E2779" s="257">
        <v>18600</v>
      </c>
      <c r="F2779" s="471" t="s">
        <v>9137</v>
      </c>
      <c r="G2779" s="471" t="s">
        <v>9127</v>
      </c>
      <c r="H2779" s="471">
        <v>44721</v>
      </c>
      <c r="I2779" s="471" t="s">
        <v>9128</v>
      </c>
      <c r="J2779" s="471"/>
    </row>
    <row r="2780" spans="1:10" ht="25.15" customHeight="1" x14ac:dyDescent="0.2">
      <c r="A2780" s="471" t="s">
        <v>12301</v>
      </c>
      <c r="B2780" s="471" t="s">
        <v>7488</v>
      </c>
      <c r="C2780" s="471"/>
      <c r="D2780" s="257">
        <v>501</v>
      </c>
      <c r="E2780" s="257">
        <v>101763.6</v>
      </c>
      <c r="F2780" s="471" t="s">
        <v>12302</v>
      </c>
      <c r="G2780" s="471" t="s">
        <v>9127</v>
      </c>
      <c r="H2780" s="471">
        <v>44806</v>
      </c>
      <c r="I2780" s="471" t="s">
        <v>9128</v>
      </c>
      <c r="J2780" s="471"/>
    </row>
    <row r="2781" spans="1:10" ht="25.15" customHeight="1" x14ac:dyDescent="0.2">
      <c r="A2781" s="471" t="s">
        <v>12301</v>
      </c>
      <c r="B2781" s="471" t="s">
        <v>7488</v>
      </c>
      <c r="C2781" s="471"/>
      <c r="D2781" s="257">
        <v>501</v>
      </c>
      <c r="E2781" s="257">
        <v>101763.6</v>
      </c>
      <c r="F2781" s="471" t="s">
        <v>12302</v>
      </c>
      <c r="G2781" s="471" t="s">
        <v>9127</v>
      </c>
      <c r="H2781" s="471">
        <v>44806</v>
      </c>
      <c r="I2781" s="471" t="s">
        <v>9128</v>
      </c>
      <c r="J2781" s="471"/>
    </row>
    <row r="2782" spans="1:10" ht="25.15" customHeight="1" x14ac:dyDescent="0.2">
      <c r="A2782" s="471" t="s">
        <v>12301</v>
      </c>
      <c r="B2782" s="471" t="s">
        <v>7488</v>
      </c>
      <c r="C2782" s="471"/>
      <c r="D2782" s="257">
        <v>501</v>
      </c>
      <c r="E2782" s="257">
        <v>101763.6</v>
      </c>
      <c r="F2782" s="471" t="s">
        <v>12302</v>
      </c>
      <c r="G2782" s="471" t="s">
        <v>9127</v>
      </c>
      <c r="H2782" s="471">
        <v>44806</v>
      </c>
      <c r="I2782" s="471" t="s">
        <v>9128</v>
      </c>
      <c r="J2782" s="471"/>
    </row>
    <row r="2783" spans="1:10" ht="25.15" customHeight="1" x14ac:dyDescent="0.2">
      <c r="A2783" s="471" t="s">
        <v>12301</v>
      </c>
      <c r="B2783" s="471" t="s">
        <v>7488</v>
      </c>
      <c r="C2783" s="471"/>
      <c r="D2783" s="257">
        <v>501</v>
      </c>
      <c r="E2783" s="257">
        <v>101763.6</v>
      </c>
      <c r="F2783" s="471" t="s">
        <v>12302</v>
      </c>
      <c r="G2783" s="471" t="s">
        <v>9127</v>
      </c>
      <c r="H2783" s="471">
        <v>44806</v>
      </c>
      <c r="I2783" s="471" t="s">
        <v>9128</v>
      </c>
      <c r="J2783" s="471"/>
    </row>
    <row r="2784" spans="1:10" ht="25.15" customHeight="1" x14ac:dyDescent="0.2">
      <c r="A2784" s="471" t="s">
        <v>12303</v>
      </c>
      <c r="B2784" s="471" t="s">
        <v>7453</v>
      </c>
      <c r="C2784" s="471"/>
      <c r="D2784" s="257">
        <v>378</v>
      </c>
      <c r="E2784" s="257">
        <v>35831.5</v>
      </c>
      <c r="F2784" s="471" t="s">
        <v>12304</v>
      </c>
      <c r="G2784" s="471" t="s">
        <v>9127</v>
      </c>
      <c r="H2784" s="471">
        <v>44748</v>
      </c>
      <c r="I2784" s="471" t="s">
        <v>9128</v>
      </c>
      <c r="J2784" s="471"/>
    </row>
    <row r="2785" spans="1:10" ht="25.15" customHeight="1" x14ac:dyDescent="0.2">
      <c r="A2785" s="471" t="s">
        <v>12305</v>
      </c>
      <c r="B2785" s="471" t="s">
        <v>7453</v>
      </c>
      <c r="C2785" s="471"/>
      <c r="D2785" s="257">
        <v>407</v>
      </c>
      <c r="E2785" s="257">
        <v>34000</v>
      </c>
      <c r="F2785" s="471" t="s">
        <v>9183</v>
      </c>
      <c r="G2785" s="471" t="s">
        <v>9127</v>
      </c>
      <c r="H2785" s="471">
        <v>44755</v>
      </c>
      <c r="I2785" s="471" t="s">
        <v>9128</v>
      </c>
      <c r="J2785" s="471"/>
    </row>
    <row r="2786" spans="1:10" ht="25.15" customHeight="1" x14ac:dyDescent="0.2">
      <c r="A2786" s="471" t="s">
        <v>12306</v>
      </c>
      <c r="B2786" s="471" t="s">
        <v>7453</v>
      </c>
      <c r="C2786" s="471"/>
      <c r="D2786" s="257">
        <v>213</v>
      </c>
      <c r="E2786" s="257">
        <v>36739</v>
      </c>
      <c r="F2786" s="471" t="s">
        <v>12307</v>
      </c>
      <c r="G2786" s="471" t="s">
        <v>9127</v>
      </c>
      <c r="H2786" s="471">
        <v>44687</v>
      </c>
      <c r="I2786" s="471" t="s">
        <v>9128</v>
      </c>
      <c r="J2786" s="471"/>
    </row>
    <row r="2787" spans="1:10" ht="25.15" customHeight="1" x14ac:dyDescent="0.2">
      <c r="A2787" s="471" t="s">
        <v>12308</v>
      </c>
      <c r="B2787" s="471" t="s">
        <v>7453</v>
      </c>
      <c r="C2787" s="471"/>
      <c r="D2787" s="257">
        <v>229</v>
      </c>
      <c r="E2787" s="257">
        <v>32940</v>
      </c>
      <c r="F2787" s="471" t="s">
        <v>9211</v>
      </c>
      <c r="G2787" s="471" t="s">
        <v>9127</v>
      </c>
      <c r="H2787" s="471">
        <v>44693</v>
      </c>
      <c r="I2787" s="471" t="s">
        <v>9128</v>
      </c>
      <c r="J2787" s="471"/>
    </row>
    <row r="2788" spans="1:10" ht="25.15" customHeight="1" x14ac:dyDescent="0.2">
      <c r="A2788" s="471" t="s">
        <v>12309</v>
      </c>
      <c r="B2788" s="471" t="s">
        <v>7453</v>
      </c>
      <c r="C2788" s="471"/>
      <c r="D2788" s="257">
        <v>426</v>
      </c>
      <c r="E2788" s="257">
        <v>34840</v>
      </c>
      <c r="F2788" s="471" t="s">
        <v>12310</v>
      </c>
      <c r="G2788" s="471" t="s">
        <v>9127</v>
      </c>
      <c r="H2788" s="471">
        <v>44767</v>
      </c>
      <c r="I2788" s="471" t="s">
        <v>9128</v>
      </c>
      <c r="J2788" s="471"/>
    </row>
    <row r="2789" spans="1:10" ht="25.15" customHeight="1" x14ac:dyDescent="0.2">
      <c r="A2789" s="471" t="s">
        <v>12311</v>
      </c>
      <c r="B2789" s="471" t="s">
        <v>7453</v>
      </c>
      <c r="C2789" s="472"/>
      <c r="D2789" s="255">
        <v>172</v>
      </c>
      <c r="E2789" s="255">
        <v>27277</v>
      </c>
      <c r="F2789" s="471" t="s">
        <v>9141</v>
      </c>
      <c r="G2789" s="476" t="s">
        <v>9127</v>
      </c>
      <c r="H2789" s="478">
        <v>44669</v>
      </c>
      <c r="I2789" s="478" t="s">
        <v>9128</v>
      </c>
      <c r="J2789" s="472"/>
    </row>
    <row r="2790" spans="1:10" ht="25.15" customHeight="1" x14ac:dyDescent="0.2">
      <c r="A2790" s="471" t="s">
        <v>12312</v>
      </c>
      <c r="B2790" s="471" t="s">
        <v>7453</v>
      </c>
      <c r="C2790" s="472"/>
      <c r="D2790" s="255">
        <v>252</v>
      </c>
      <c r="E2790" s="255">
        <v>36796.5</v>
      </c>
      <c r="F2790" s="471" t="s">
        <v>9147</v>
      </c>
      <c r="G2790" s="476" t="s">
        <v>9127</v>
      </c>
      <c r="H2790" s="478">
        <v>44701</v>
      </c>
      <c r="I2790" s="478" t="s">
        <v>9128</v>
      </c>
      <c r="J2790" s="472"/>
    </row>
    <row r="2791" spans="1:10" ht="25.15" customHeight="1" x14ac:dyDescent="0.2">
      <c r="A2791" s="471" t="s">
        <v>12313</v>
      </c>
      <c r="B2791" s="471" t="s">
        <v>7453</v>
      </c>
      <c r="C2791" s="472"/>
      <c r="D2791" s="255">
        <v>253</v>
      </c>
      <c r="E2791" s="255">
        <v>36782.5</v>
      </c>
      <c r="F2791" s="471" t="s">
        <v>9141</v>
      </c>
      <c r="G2791" s="476" t="s">
        <v>9127</v>
      </c>
      <c r="H2791" s="478">
        <v>44701</v>
      </c>
      <c r="I2791" s="478" t="s">
        <v>9128</v>
      </c>
      <c r="J2791" s="472"/>
    </row>
    <row r="2792" spans="1:10" ht="25.15" customHeight="1" x14ac:dyDescent="0.2">
      <c r="A2792" s="471" t="s">
        <v>12314</v>
      </c>
      <c r="B2792" s="471" t="s">
        <v>7453</v>
      </c>
      <c r="C2792" s="472"/>
      <c r="D2792" s="255">
        <v>254</v>
      </c>
      <c r="E2792" s="255">
        <v>36740</v>
      </c>
      <c r="F2792" s="471" t="s">
        <v>9141</v>
      </c>
      <c r="G2792" s="476" t="s">
        <v>9127</v>
      </c>
      <c r="H2792" s="478">
        <v>44701</v>
      </c>
      <c r="I2792" s="478" t="s">
        <v>9128</v>
      </c>
      <c r="J2792" s="472"/>
    </row>
    <row r="2793" spans="1:10" ht="25.15" customHeight="1" x14ac:dyDescent="0.2">
      <c r="A2793" s="471" t="s">
        <v>12315</v>
      </c>
      <c r="B2793" s="471" t="s">
        <v>7453</v>
      </c>
      <c r="C2793" s="472"/>
      <c r="D2793" s="255">
        <v>304</v>
      </c>
      <c r="E2793" s="255">
        <v>31200</v>
      </c>
      <c r="F2793" s="471" t="s">
        <v>9141</v>
      </c>
      <c r="G2793" s="476" t="s">
        <v>9127</v>
      </c>
      <c r="H2793" s="478">
        <v>44713</v>
      </c>
      <c r="I2793" s="478" t="s">
        <v>9128</v>
      </c>
      <c r="J2793" s="472"/>
    </row>
    <row r="2794" spans="1:10" ht="25.15" customHeight="1" x14ac:dyDescent="0.2">
      <c r="A2794" s="471" t="s">
        <v>12316</v>
      </c>
      <c r="B2794" s="471" t="s">
        <v>7453</v>
      </c>
      <c r="C2794" s="472"/>
      <c r="D2794" s="255">
        <v>347</v>
      </c>
      <c r="E2794" s="255">
        <v>31200</v>
      </c>
      <c r="F2794" s="471" t="s">
        <v>9141</v>
      </c>
      <c r="G2794" s="476" t="s">
        <v>9127</v>
      </c>
      <c r="H2794" s="478">
        <v>44735</v>
      </c>
      <c r="I2794" s="478" t="s">
        <v>9128</v>
      </c>
      <c r="J2794" s="472"/>
    </row>
    <row r="2795" spans="1:10" ht="25.15" customHeight="1" x14ac:dyDescent="0.2">
      <c r="A2795" s="471" t="s">
        <v>12317</v>
      </c>
      <c r="B2795" s="471" t="s">
        <v>7453</v>
      </c>
      <c r="C2795" s="472"/>
      <c r="D2795" s="255">
        <v>502</v>
      </c>
      <c r="E2795" s="255">
        <v>30250</v>
      </c>
      <c r="F2795" s="471" t="s">
        <v>9141</v>
      </c>
      <c r="G2795" s="476" t="s">
        <v>9127</v>
      </c>
      <c r="H2795" s="478">
        <v>44810</v>
      </c>
      <c r="I2795" s="478" t="s">
        <v>9128</v>
      </c>
      <c r="J2795" s="472"/>
    </row>
    <row r="2796" spans="1:10" ht="25.15" customHeight="1" x14ac:dyDescent="0.2">
      <c r="A2796" s="471" t="s">
        <v>12318</v>
      </c>
      <c r="B2796" s="471" t="s">
        <v>7453</v>
      </c>
      <c r="C2796" s="472"/>
      <c r="D2796" s="255">
        <v>511</v>
      </c>
      <c r="E2796" s="255">
        <v>31230</v>
      </c>
      <c r="F2796" s="471" t="s">
        <v>9141</v>
      </c>
      <c r="G2796" s="476" t="s">
        <v>9127</v>
      </c>
      <c r="H2796" s="478">
        <v>44813</v>
      </c>
      <c r="I2796" s="478" t="s">
        <v>9128</v>
      </c>
      <c r="J2796" s="472"/>
    </row>
    <row r="2797" spans="1:10" ht="25.15" customHeight="1" x14ac:dyDescent="0.2">
      <c r="A2797" s="471" t="s">
        <v>12318</v>
      </c>
      <c r="B2797" s="471" t="s">
        <v>7453</v>
      </c>
      <c r="C2797" s="472"/>
      <c r="D2797" s="255">
        <v>512</v>
      </c>
      <c r="E2797" s="255">
        <v>18590</v>
      </c>
      <c r="F2797" s="471" t="s">
        <v>9147</v>
      </c>
      <c r="G2797" s="476" t="s">
        <v>9127</v>
      </c>
      <c r="H2797" s="478">
        <v>44813</v>
      </c>
      <c r="I2797" s="478" t="s">
        <v>9128</v>
      </c>
      <c r="J2797" s="472"/>
    </row>
    <row r="2798" spans="1:10" ht="25.15" customHeight="1" x14ac:dyDescent="0.2">
      <c r="A2798" s="471" t="s">
        <v>12319</v>
      </c>
      <c r="B2798" s="471" t="s">
        <v>7453</v>
      </c>
      <c r="C2798" s="472"/>
      <c r="D2798" s="255">
        <v>513</v>
      </c>
      <c r="E2798" s="255">
        <v>26550</v>
      </c>
      <c r="F2798" s="471" t="s">
        <v>9147</v>
      </c>
      <c r="G2798" s="476" t="s">
        <v>9127</v>
      </c>
      <c r="H2798" s="478">
        <v>44813</v>
      </c>
      <c r="I2798" s="478" t="s">
        <v>9128</v>
      </c>
      <c r="J2798" s="472"/>
    </row>
    <row r="2799" spans="1:10" ht="25.15" customHeight="1" x14ac:dyDescent="0.2">
      <c r="A2799" s="471" t="s">
        <v>12320</v>
      </c>
      <c r="B2799" s="471" t="s">
        <v>7453</v>
      </c>
      <c r="C2799" s="472"/>
      <c r="D2799" s="255">
        <v>20</v>
      </c>
      <c r="E2799" s="255">
        <v>28704</v>
      </c>
      <c r="F2799" s="471" t="s">
        <v>9147</v>
      </c>
      <c r="G2799" s="476" t="s">
        <v>9127</v>
      </c>
      <c r="H2799" s="478">
        <v>44628</v>
      </c>
      <c r="I2799" s="478" t="s">
        <v>9128</v>
      </c>
      <c r="J2799" s="472"/>
    </row>
    <row r="2800" spans="1:10" ht="25.15" customHeight="1" x14ac:dyDescent="0.2">
      <c r="A2800" s="471" t="s">
        <v>12321</v>
      </c>
      <c r="B2800" s="471" t="s">
        <v>7453</v>
      </c>
      <c r="C2800" s="472"/>
      <c r="D2800" s="255">
        <v>306</v>
      </c>
      <c r="E2800" s="255">
        <v>36570</v>
      </c>
      <c r="F2800" s="471" t="s">
        <v>12322</v>
      </c>
      <c r="G2800" s="476" t="s">
        <v>9127</v>
      </c>
      <c r="H2800" s="478">
        <v>44713</v>
      </c>
      <c r="I2800" s="478" t="s">
        <v>9128</v>
      </c>
      <c r="J2800" s="472"/>
    </row>
    <row r="2801" spans="1:10" ht="25.15" customHeight="1" x14ac:dyDescent="0.2">
      <c r="A2801" s="471" t="s">
        <v>12323</v>
      </c>
      <c r="B2801" s="471" t="s">
        <v>7453</v>
      </c>
      <c r="C2801" s="472"/>
      <c r="D2801" s="255">
        <v>307</v>
      </c>
      <c r="E2801" s="255">
        <v>36660</v>
      </c>
      <c r="F2801" s="471" t="s">
        <v>9147</v>
      </c>
      <c r="G2801" s="476" t="s">
        <v>9127</v>
      </c>
      <c r="H2801" s="478">
        <v>44713</v>
      </c>
      <c r="I2801" s="478" t="s">
        <v>9128</v>
      </c>
      <c r="J2801" s="472"/>
    </row>
    <row r="2802" spans="1:10" ht="25.15" customHeight="1" x14ac:dyDescent="0.2">
      <c r="A2802" s="471" t="s">
        <v>12324</v>
      </c>
      <c r="B2802" s="471" t="s">
        <v>7453</v>
      </c>
      <c r="C2802" s="472"/>
      <c r="D2802" s="255">
        <v>387</v>
      </c>
      <c r="E2802" s="255">
        <v>29930</v>
      </c>
      <c r="F2802" s="471" t="s">
        <v>12322</v>
      </c>
      <c r="G2802" s="476" t="s">
        <v>9127</v>
      </c>
      <c r="H2802" s="478">
        <v>44750</v>
      </c>
      <c r="I2802" s="478" t="s">
        <v>9128</v>
      </c>
      <c r="J2802" s="472"/>
    </row>
    <row r="2803" spans="1:10" ht="25.15" customHeight="1" x14ac:dyDescent="0.2">
      <c r="A2803" s="471" t="s">
        <v>12325</v>
      </c>
      <c r="B2803" s="471" t="s">
        <v>7453</v>
      </c>
      <c r="C2803" s="472"/>
      <c r="D2803" s="255">
        <v>449</v>
      </c>
      <c r="E2803" s="255">
        <v>35800</v>
      </c>
      <c r="F2803" s="471" t="s">
        <v>12322</v>
      </c>
      <c r="G2803" s="476" t="s">
        <v>9127</v>
      </c>
      <c r="H2803" s="478">
        <v>44778</v>
      </c>
      <c r="I2803" s="478" t="s">
        <v>9128</v>
      </c>
      <c r="J2803" s="472"/>
    </row>
    <row r="2804" spans="1:10" ht="25.15" customHeight="1" x14ac:dyDescent="0.2">
      <c r="A2804" s="471" t="s">
        <v>12326</v>
      </c>
      <c r="B2804" s="471" t="s">
        <v>7453</v>
      </c>
      <c r="C2804" s="472"/>
      <c r="D2804" s="255">
        <v>311</v>
      </c>
      <c r="E2804" s="255">
        <v>36600</v>
      </c>
      <c r="F2804" s="471" t="s">
        <v>9211</v>
      </c>
      <c r="G2804" s="476" t="s">
        <v>9127</v>
      </c>
      <c r="H2804" s="478">
        <v>44714</v>
      </c>
      <c r="I2804" s="478" t="s">
        <v>9128</v>
      </c>
      <c r="J2804" s="472"/>
    </row>
    <row r="2805" spans="1:10" ht="25.15" customHeight="1" x14ac:dyDescent="0.2">
      <c r="A2805" s="471" t="s">
        <v>12327</v>
      </c>
      <c r="B2805" s="471" t="s">
        <v>7453</v>
      </c>
      <c r="C2805" s="472"/>
      <c r="D2805" s="255">
        <v>385</v>
      </c>
      <c r="E2805" s="255">
        <v>27450</v>
      </c>
      <c r="F2805" s="471" t="s">
        <v>9211</v>
      </c>
      <c r="G2805" s="476" t="s">
        <v>9127</v>
      </c>
      <c r="H2805" s="478">
        <v>44748</v>
      </c>
      <c r="I2805" s="478" t="s">
        <v>9128</v>
      </c>
      <c r="J2805" s="472"/>
    </row>
    <row r="2806" spans="1:10" ht="25.15" customHeight="1" x14ac:dyDescent="0.2">
      <c r="A2806" s="471" t="s">
        <v>12328</v>
      </c>
      <c r="B2806" s="471" t="s">
        <v>7453</v>
      </c>
      <c r="C2806" s="472"/>
      <c r="D2806" s="255">
        <v>50</v>
      </c>
      <c r="E2806" s="255">
        <v>19163</v>
      </c>
      <c r="F2806" s="471" t="s">
        <v>9178</v>
      </c>
      <c r="G2806" s="476" t="s">
        <v>9127</v>
      </c>
      <c r="H2806" s="478">
        <v>44636</v>
      </c>
      <c r="I2806" s="478" t="s">
        <v>9128</v>
      </c>
      <c r="J2806" s="472"/>
    </row>
    <row r="2807" spans="1:10" ht="25.15" customHeight="1" x14ac:dyDescent="0.2">
      <c r="A2807" s="471" t="s">
        <v>12329</v>
      </c>
      <c r="B2807" s="471" t="s">
        <v>7453</v>
      </c>
      <c r="C2807" s="472"/>
      <c r="D2807" s="255">
        <v>51</v>
      </c>
      <c r="E2807" s="255">
        <v>29250</v>
      </c>
      <c r="F2807" s="471" t="s">
        <v>9187</v>
      </c>
      <c r="G2807" s="476" t="s">
        <v>9127</v>
      </c>
      <c r="H2807" s="478">
        <v>44636</v>
      </c>
      <c r="I2807" s="478" t="s">
        <v>9128</v>
      </c>
      <c r="J2807" s="472"/>
    </row>
    <row r="2808" spans="1:10" ht="25.15" customHeight="1" x14ac:dyDescent="0.2">
      <c r="A2808" s="471" t="s">
        <v>12330</v>
      </c>
      <c r="B2808" s="471" t="s">
        <v>7453</v>
      </c>
      <c r="C2808" s="472"/>
      <c r="D2808" s="255">
        <v>53</v>
      </c>
      <c r="E2808" s="255">
        <v>36500</v>
      </c>
      <c r="F2808" s="471" t="s">
        <v>9173</v>
      </c>
      <c r="G2808" s="476" t="s">
        <v>9127</v>
      </c>
      <c r="H2808" s="478">
        <v>44637</v>
      </c>
      <c r="I2808" s="478" t="s">
        <v>9128</v>
      </c>
      <c r="J2808" s="472"/>
    </row>
    <row r="2809" spans="1:10" ht="25.15" customHeight="1" x14ac:dyDescent="0.2">
      <c r="A2809" s="471" t="s">
        <v>12331</v>
      </c>
      <c r="B2809" s="471" t="s">
        <v>7453</v>
      </c>
      <c r="C2809" s="472"/>
      <c r="D2809" s="255">
        <v>58</v>
      </c>
      <c r="E2809" s="255">
        <v>33000</v>
      </c>
      <c r="F2809" s="471" t="s">
        <v>9211</v>
      </c>
      <c r="G2809" s="476" t="s">
        <v>9127</v>
      </c>
      <c r="H2809" s="478">
        <v>44637</v>
      </c>
      <c r="I2809" s="478" t="s">
        <v>9128</v>
      </c>
      <c r="J2809" s="472"/>
    </row>
    <row r="2810" spans="1:10" ht="25.15" customHeight="1" x14ac:dyDescent="0.2">
      <c r="A2810" s="471" t="s">
        <v>12332</v>
      </c>
      <c r="B2810" s="471" t="s">
        <v>7453</v>
      </c>
      <c r="C2810" s="472"/>
      <c r="D2810" s="255">
        <v>59</v>
      </c>
      <c r="E2810" s="255">
        <v>36200</v>
      </c>
      <c r="F2810" s="471" t="s">
        <v>9169</v>
      </c>
      <c r="G2810" s="476" t="s">
        <v>9127</v>
      </c>
      <c r="H2810" s="478">
        <v>44637</v>
      </c>
      <c r="I2810" s="478" t="s">
        <v>9128</v>
      </c>
      <c r="J2810" s="472"/>
    </row>
    <row r="2811" spans="1:10" ht="25.15" customHeight="1" x14ac:dyDescent="0.2">
      <c r="A2811" s="471" t="s">
        <v>12333</v>
      </c>
      <c r="B2811" s="471" t="s">
        <v>7453</v>
      </c>
      <c r="C2811" s="472"/>
      <c r="D2811" s="255">
        <v>69</v>
      </c>
      <c r="E2811" s="255">
        <v>19800</v>
      </c>
      <c r="F2811" s="471" t="s">
        <v>9193</v>
      </c>
      <c r="G2811" s="476" t="s">
        <v>9127</v>
      </c>
      <c r="H2811" s="478">
        <v>44638</v>
      </c>
      <c r="I2811" s="478" t="s">
        <v>9128</v>
      </c>
      <c r="J2811" s="472"/>
    </row>
    <row r="2812" spans="1:10" ht="25.15" customHeight="1" x14ac:dyDescent="0.2">
      <c r="A2812" s="471" t="s">
        <v>12334</v>
      </c>
      <c r="B2812" s="471" t="s">
        <v>7453</v>
      </c>
      <c r="C2812" s="472"/>
      <c r="D2812" s="255">
        <v>71</v>
      </c>
      <c r="E2812" s="255">
        <v>35775</v>
      </c>
      <c r="F2812" s="471" t="s">
        <v>12335</v>
      </c>
      <c r="G2812" s="476" t="s">
        <v>9127</v>
      </c>
      <c r="H2812" s="478">
        <v>44638</v>
      </c>
      <c r="I2812" s="478" t="s">
        <v>9128</v>
      </c>
      <c r="J2812" s="472"/>
    </row>
    <row r="2813" spans="1:10" ht="25.15" customHeight="1" x14ac:dyDescent="0.2">
      <c r="A2813" s="471" t="s">
        <v>12336</v>
      </c>
      <c r="B2813" s="471" t="s">
        <v>7453</v>
      </c>
      <c r="C2813" s="472"/>
      <c r="D2813" s="255">
        <v>99</v>
      </c>
      <c r="E2813" s="255">
        <v>32160</v>
      </c>
      <c r="F2813" s="471" t="s">
        <v>9172</v>
      </c>
      <c r="G2813" s="476" t="s">
        <v>9127</v>
      </c>
      <c r="H2813" s="478">
        <v>44642</v>
      </c>
      <c r="I2813" s="478" t="s">
        <v>9128</v>
      </c>
      <c r="J2813" s="472"/>
    </row>
    <row r="2814" spans="1:10" ht="25.15" customHeight="1" x14ac:dyDescent="0.2">
      <c r="A2814" s="471" t="s">
        <v>12337</v>
      </c>
      <c r="B2814" s="471" t="s">
        <v>7453</v>
      </c>
      <c r="C2814" s="472"/>
      <c r="D2814" s="255">
        <v>157</v>
      </c>
      <c r="E2814" s="255">
        <v>36765.599999999999</v>
      </c>
      <c r="F2814" s="471" t="s">
        <v>9172</v>
      </c>
      <c r="G2814" s="476" t="s">
        <v>9127</v>
      </c>
      <c r="H2814" s="478">
        <v>44662</v>
      </c>
      <c r="I2814" s="478" t="s">
        <v>9128</v>
      </c>
      <c r="J2814" s="472"/>
    </row>
    <row r="2815" spans="1:10" ht="25.15" customHeight="1" x14ac:dyDescent="0.2">
      <c r="A2815" s="471" t="s">
        <v>12338</v>
      </c>
      <c r="B2815" s="471" t="s">
        <v>7453</v>
      </c>
      <c r="C2815" s="472"/>
      <c r="D2815" s="255">
        <v>162</v>
      </c>
      <c r="E2815" s="255">
        <v>23200</v>
      </c>
      <c r="F2815" s="471" t="s">
        <v>9195</v>
      </c>
      <c r="G2815" s="476" t="s">
        <v>9127</v>
      </c>
      <c r="H2815" s="478">
        <v>44663</v>
      </c>
      <c r="I2815" s="478" t="s">
        <v>9128</v>
      </c>
      <c r="J2815" s="472"/>
    </row>
    <row r="2816" spans="1:10" ht="25.15" customHeight="1" x14ac:dyDescent="0.2">
      <c r="A2816" s="471" t="s">
        <v>12339</v>
      </c>
      <c r="B2816" s="471" t="s">
        <v>7453</v>
      </c>
      <c r="C2816" s="472"/>
      <c r="D2816" s="255">
        <v>176</v>
      </c>
      <c r="E2816" s="255">
        <v>36518.879999999997</v>
      </c>
      <c r="F2816" s="471" t="s">
        <v>12304</v>
      </c>
      <c r="G2816" s="476" t="s">
        <v>9127</v>
      </c>
      <c r="H2816" s="478">
        <v>44669</v>
      </c>
      <c r="I2816" s="478" t="s">
        <v>9128</v>
      </c>
      <c r="J2816" s="472"/>
    </row>
    <row r="2817" spans="1:10" ht="25.15" customHeight="1" x14ac:dyDescent="0.2">
      <c r="A2817" s="471" t="s">
        <v>12340</v>
      </c>
      <c r="B2817" s="471" t="s">
        <v>7453</v>
      </c>
      <c r="C2817" s="472"/>
      <c r="D2817" s="255">
        <v>218</v>
      </c>
      <c r="E2817" s="255">
        <v>22500</v>
      </c>
      <c r="F2817" s="471" t="s">
        <v>12341</v>
      </c>
      <c r="G2817" s="476" t="s">
        <v>9127</v>
      </c>
      <c r="H2817" s="478">
        <v>44690</v>
      </c>
      <c r="I2817" s="478" t="s">
        <v>9128</v>
      </c>
      <c r="J2817" s="472"/>
    </row>
    <row r="2818" spans="1:10" ht="25.15" customHeight="1" x14ac:dyDescent="0.2">
      <c r="A2818" s="471" t="s">
        <v>12342</v>
      </c>
      <c r="B2818" s="471" t="s">
        <v>7453</v>
      </c>
      <c r="C2818" s="472"/>
      <c r="D2818" s="255">
        <v>262</v>
      </c>
      <c r="E2818" s="255">
        <v>18500</v>
      </c>
      <c r="F2818" s="471" t="s">
        <v>9189</v>
      </c>
      <c r="G2818" s="476" t="s">
        <v>9127</v>
      </c>
      <c r="H2818" s="478">
        <v>44704</v>
      </c>
      <c r="I2818" s="478" t="s">
        <v>9128</v>
      </c>
      <c r="J2818" s="472"/>
    </row>
    <row r="2819" spans="1:10" ht="25.15" customHeight="1" x14ac:dyDescent="0.2">
      <c r="A2819" s="471" t="s">
        <v>12343</v>
      </c>
      <c r="B2819" s="471" t="s">
        <v>7453</v>
      </c>
      <c r="C2819" s="472"/>
      <c r="D2819" s="255">
        <v>292</v>
      </c>
      <c r="E2819" s="255">
        <v>27300</v>
      </c>
      <c r="F2819" s="471" t="s">
        <v>9193</v>
      </c>
      <c r="G2819" s="476" t="s">
        <v>9127</v>
      </c>
      <c r="H2819" s="478">
        <v>44712</v>
      </c>
      <c r="I2819" s="478" t="s">
        <v>9128</v>
      </c>
      <c r="J2819" s="472"/>
    </row>
    <row r="2820" spans="1:10" ht="25.15" customHeight="1" x14ac:dyDescent="0.2">
      <c r="A2820" s="471" t="s">
        <v>12344</v>
      </c>
      <c r="B2820" s="471" t="s">
        <v>7488</v>
      </c>
      <c r="C2820" s="472"/>
      <c r="D2820" s="255">
        <v>330</v>
      </c>
      <c r="E2820" s="255">
        <v>105600</v>
      </c>
      <c r="F2820" s="471" t="s">
        <v>12345</v>
      </c>
      <c r="G2820" s="476" t="s">
        <v>9127</v>
      </c>
      <c r="H2820" s="478">
        <v>44729</v>
      </c>
      <c r="I2820" s="478" t="s">
        <v>9128</v>
      </c>
      <c r="J2820" s="472"/>
    </row>
    <row r="2821" spans="1:10" ht="25.15" customHeight="1" x14ac:dyDescent="0.2">
      <c r="A2821" s="471" t="s">
        <v>12346</v>
      </c>
      <c r="B2821" s="471" t="s">
        <v>7453</v>
      </c>
      <c r="C2821" s="472"/>
      <c r="D2821" s="255">
        <v>363</v>
      </c>
      <c r="E2821" s="255">
        <v>30000</v>
      </c>
      <c r="F2821" s="471" t="s">
        <v>12341</v>
      </c>
      <c r="G2821" s="476" t="s">
        <v>9127</v>
      </c>
      <c r="H2821" s="478">
        <v>44746</v>
      </c>
      <c r="I2821" s="478" t="s">
        <v>9128</v>
      </c>
      <c r="J2821" s="472"/>
    </row>
    <row r="2822" spans="1:10" ht="25.15" customHeight="1" x14ac:dyDescent="0.2">
      <c r="A2822" s="471" t="s">
        <v>12347</v>
      </c>
      <c r="B2822" s="471" t="s">
        <v>7453</v>
      </c>
      <c r="C2822" s="472"/>
      <c r="D2822" s="255">
        <v>508</v>
      </c>
      <c r="E2822" s="255">
        <v>25500</v>
      </c>
      <c r="F2822" s="471" t="s">
        <v>12348</v>
      </c>
      <c r="G2822" s="476" t="s">
        <v>9127</v>
      </c>
      <c r="H2822" s="478">
        <v>44813</v>
      </c>
      <c r="I2822" s="478" t="s">
        <v>9128</v>
      </c>
      <c r="J2822" s="472"/>
    </row>
    <row r="2823" spans="1:10" ht="25.15" customHeight="1" x14ac:dyDescent="0.2">
      <c r="A2823" s="471" t="s">
        <v>12347</v>
      </c>
      <c r="B2823" s="471" t="s">
        <v>7453</v>
      </c>
      <c r="C2823" s="472"/>
      <c r="D2823" s="255">
        <v>509</v>
      </c>
      <c r="E2823" s="255">
        <v>33000</v>
      </c>
      <c r="F2823" s="471" t="s">
        <v>12348</v>
      </c>
      <c r="G2823" s="476" t="s">
        <v>9127</v>
      </c>
      <c r="H2823" s="478">
        <v>44813</v>
      </c>
      <c r="I2823" s="478" t="s">
        <v>9128</v>
      </c>
      <c r="J2823" s="472"/>
    </row>
    <row r="2824" spans="1:10" ht="25.15" customHeight="1" x14ac:dyDescent="0.2">
      <c r="A2824" s="471" t="s">
        <v>12349</v>
      </c>
      <c r="B2824" s="471" t="s">
        <v>7453</v>
      </c>
      <c r="C2824" s="472"/>
      <c r="D2824" s="255">
        <v>536</v>
      </c>
      <c r="E2824" s="255">
        <v>24000</v>
      </c>
      <c r="F2824" s="471" t="s">
        <v>9195</v>
      </c>
      <c r="G2824" s="476" t="s">
        <v>9127</v>
      </c>
      <c r="H2824" s="478">
        <v>44817</v>
      </c>
      <c r="I2824" s="478" t="s">
        <v>9128</v>
      </c>
      <c r="J2824" s="472"/>
    </row>
    <row r="2825" spans="1:10" ht="25.15" customHeight="1" x14ac:dyDescent="0.2">
      <c r="A2825" s="471" t="s">
        <v>12350</v>
      </c>
      <c r="B2825" s="471" t="s">
        <v>7453</v>
      </c>
      <c r="C2825" s="472"/>
      <c r="D2825" s="255">
        <v>539</v>
      </c>
      <c r="E2825" s="255">
        <v>24780</v>
      </c>
      <c r="F2825" s="471" t="s">
        <v>12351</v>
      </c>
      <c r="G2825" s="476" t="s">
        <v>9127</v>
      </c>
      <c r="H2825" s="478">
        <v>44817</v>
      </c>
      <c r="I2825" s="478" t="s">
        <v>9128</v>
      </c>
      <c r="J2825" s="472"/>
    </row>
    <row r="2826" spans="1:10" ht="25.15" customHeight="1" x14ac:dyDescent="0.2">
      <c r="A2826" s="471" t="s">
        <v>12352</v>
      </c>
      <c r="B2826" s="471" t="s">
        <v>7453</v>
      </c>
      <c r="C2826" s="472"/>
      <c r="D2826" s="255">
        <v>550</v>
      </c>
      <c r="E2826" s="255">
        <v>21400</v>
      </c>
      <c r="F2826" s="471" t="s">
        <v>12353</v>
      </c>
      <c r="G2826" s="476" t="s">
        <v>9127</v>
      </c>
      <c r="H2826" s="478">
        <v>44818</v>
      </c>
      <c r="I2826" s="478" t="s">
        <v>9128</v>
      </c>
      <c r="J2826" s="472"/>
    </row>
    <row r="2827" spans="1:10" ht="25.15" customHeight="1" x14ac:dyDescent="0.2">
      <c r="A2827" s="471" t="s">
        <v>12354</v>
      </c>
      <c r="B2827" s="471" t="s">
        <v>7453</v>
      </c>
      <c r="C2827" s="472"/>
      <c r="D2827" s="255">
        <v>2</v>
      </c>
      <c r="E2827" s="255">
        <v>22500</v>
      </c>
      <c r="F2827" s="471" t="s">
        <v>12355</v>
      </c>
      <c r="G2827" s="476" t="s">
        <v>9127</v>
      </c>
      <c r="H2827" s="478">
        <v>44621</v>
      </c>
      <c r="I2827" s="478" t="s">
        <v>9128</v>
      </c>
      <c r="J2827" s="472"/>
    </row>
    <row r="2828" spans="1:10" ht="25.15" customHeight="1" x14ac:dyDescent="0.2">
      <c r="A2828" s="471" t="s">
        <v>12356</v>
      </c>
      <c r="B2828" s="471" t="s">
        <v>7453</v>
      </c>
      <c r="C2828" s="472"/>
      <c r="D2828" s="255">
        <v>3</v>
      </c>
      <c r="E2828" s="255">
        <v>20700</v>
      </c>
      <c r="F2828" s="471" t="s">
        <v>12355</v>
      </c>
      <c r="G2828" s="476" t="s">
        <v>9127</v>
      </c>
      <c r="H2828" s="478">
        <v>44621</v>
      </c>
      <c r="I2828" s="478" t="s">
        <v>9128</v>
      </c>
      <c r="J2828" s="472"/>
    </row>
    <row r="2829" spans="1:10" ht="25.15" customHeight="1" x14ac:dyDescent="0.2">
      <c r="A2829" s="471" t="s">
        <v>12357</v>
      </c>
      <c r="B2829" s="471" t="s">
        <v>7453</v>
      </c>
      <c r="C2829" s="472"/>
      <c r="D2829" s="255">
        <v>6</v>
      </c>
      <c r="E2829" s="255">
        <v>18277.5</v>
      </c>
      <c r="F2829" s="471" t="s">
        <v>9217</v>
      </c>
      <c r="G2829" s="476" t="s">
        <v>9127</v>
      </c>
      <c r="H2829" s="478">
        <v>44623</v>
      </c>
      <c r="I2829" s="478" t="s">
        <v>9128</v>
      </c>
      <c r="J2829" s="472"/>
    </row>
    <row r="2830" spans="1:10" ht="25.15" customHeight="1" x14ac:dyDescent="0.2">
      <c r="A2830" s="471" t="s">
        <v>12358</v>
      </c>
      <c r="B2830" s="471" t="s">
        <v>7453</v>
      </c>
      <c r="C2830" s="472"/>
      <c r="D2830" s="255">
        <v>27</v>
      </c>
      <c r="E2830" s="255">
        <v>22800.400000000001</v>
      </c>
      <c r="F2830" s="471" t="s">
        <v>9219</v>
      </c>
      <c r="G2830" s="476" t="s">
        <v>9127</v>
      </c>
      <c r="H2830" s="478">
        <v>44631</v>
      </c>
      <c r="I2830" s="478" t="s">
        <v>9128</v>
      </c>
      <c r="J2830" s="472"/>
    </row>
    <row r="2831" spans="1:10" ht="25.15" customHeight="1" x14ac:dyDescent="0.2">
      <c r="A2831" s="471" t="s">
        <v>12359</v>
      </c>
      <c r="B2831" s="471" t="s">
        <v>7453</v>
      </c>
      <c r="C2831" s="472"/>
      <c r="D2831" s="255">
        <v>33</v>
      </c>
      <c r="E2831" s="255">
        <v>21940.9</v>
      </c>
      <c r="F2831" s="471" t="s">
        <v>9219</v>
      </c>
      <c r="G2831" s="476" t="s">
        <v>9127</v>
      </c>
      <c r="H2831" s="478">
        <v>44635</v>
      </c>
      <c r="I2831" s="478" t="s">
        <v>9128</v>
      </c>
      <c r="J2831" s="472"/>
    </row>
    <row r="2832" spans="1:10" ht="25.15" customHeight="1" x14ac:dyDescent="0.2">
      <c r="A2832" s="471" t="s">
        <v>12360</v>
      </c>
      <c r="B2832" s="471" t="s">
        <v>7453</v>
      </c>
      <c r="C2832" s="472"/>
      <c r="D2832" s="255">
        <v>180</v>
      </c>
      <c r="E2832" s="255">
        <v>20000</v>
      </c>
      <c r="F2832" s="471" t="s">
        <v>12355</v>
      </c>
      <c r="G2832" s="476" t="s">
        <v>9127</v>
      </c>
      <c r="H2832" s="478">
        <v>44671</v>
      </c>
      <c r="I2832" s="478" t="s">
        <v>9128</v>
      </c>
      <c r="J2832" s="472"/>
    </row>
    <row r="2833" spans="1:10" ht="25.15" customHeight="1" x14ac:dyDescent="0.2">
      <c r="A2833" s="471" t="s">
        <v>12361</v>
      </c>
      <c r="B2833" s="471" t="s">
        <v>7453</v>
      </c>
      <c r="C2833" s="472"/>
      <c r="D2833" s="255">
        <v>181</v>
      </c>
      <c r="E2833" s="255">
        <v>22162.2</v>
      </c>
      <c r="F2833" s="471" t="s">
        <v>9219</v>
      </c>
      <c r="G2833" s="476" t="s">
        <v>9127</v>
      </c>
      <c r="H2833" s="478">
        <v>44671</v>
      </c>
      <c r="I2833" s="478" t="s">
        <v>9128</v>
      </c>
      <c r="J2833" s="472"/>
    </row>
    <row r="2834" spans="1:10" ht="25.15" customHeight="1" x14ac:dyDescent="0.2">
      <c r="A2834" s="471" t="s">
        <v>12362</v>
      </c>
      <c r="B2834" s="471" t="s">
        <v>7453</v>
      </c>
      <c r="C2834" s="472"/>
      <c r="D2834" s="255">
        <v>186</v>
      </c>
      <c r="E2834" s="255">
        <v>23980</v>
      </c>
      <c r="F2834" s="471" t="s">
        <v>12363</v>
      </c>
      <c r="G2834" s="476" t="s">
        <v>9127</v>
      </c>
      <c r="H2834" s="478">
        <v>44673</v>
      </c>
      <c r="I2834" s="478" t="s">
        <v>9128</v>
      </c>
      <c r="J2834" s="472"/>
    </row>
    <row r="2835" spans="1:10" ht="25.15" customHeight="1" x14ac:dyDescent="0.2">
      <c r="A2835" s="471" t="s">
        <v>12364</v>
      </c>
      <c r="B2835" s="471" t="s">
        <v>7453</v>
      </c>
      <c r="C2835" s="472"/>
      <c r="D2835" s="255">
        <v>187</v>
      </c>
      <c r="E2835" s="255">
        <v>23168.5</v>
      </c>
      <c r="F2835" s="471" t="s">
        <v>9219</v>
      </c>
      <c r="G2835" s="476" t="s">
        <v>9127</v>
      </c>
      <c r="H2835" s="478">
        <v>44673</v>
      </c>
      <c r="I2835" s="478" t="s">
        <v>9128</v>
      </c>
      <c r="J2835" s="472"/>
    </row>
    <row r="2836" spans="1:10" ht="25.15" customHeight="1" x14ac:dyDescent="0.2">
      <c r="A2836" s="471" t="s">
        <v>12365</v>
      </c>
      <c r="B2836" s="471" t="s">
        <v>7453</v>
      </c>
      <c r="C2836" s="472"/>
      <c r="D2836" s="255">
        <v>231</v>
      </c>
      <c r="E2836" s="255">
        <v>20000</v>
      </c>
      <c r="F2836" s="471" t="s">
        <v>12355</v>
      </c>
      <c r="G2836" s="476" t="s">
        <v>9127</v>
      </c>
      <c r="H2836" s="478">
        <v>44694</v>
      </c>
      <c r="I2836" s="478" t="s">
        <v>9128</v>
      </c>
      <c r="J2836" s="472"/>
    </row>
    <row r="2837" spans="1:10" ht="25.15" customHeight="1" x14ac:dyDescent="0.2">
      <c r="A2837" s="471" t="s">
        <v>12366</v>
      </c>
      <c r="B2837" s="471" t="s">
        <v>7453</v>
      </c>
      <c r="C2837" s="472"/>
      <c r="D2837" s="255">
        <v>380</v>
      </c>
      <c r="E2837" s="255">
        <v>19040</v>
      </c>
      <c r="F2837" s="471" t="s">
        <v>12355</v>
      </c>
      <c r="G2837" s="476" t="s">
        <v>9127</v>
      </c>
      <c r="H2837" s="478">
        <v>44748</v>
      </c>
      <c r="I2837" s="478" t="s">
        <v>9128</v>
      </c>
      <c r="J2837" s="472"/>
    </row>
    <row r="2838" spans="1:10" ht="25.15" customHeight="1" x14ac:dyDescent="0.2">
      <c r="A2838" s="471" t="s">
        <v>12367</v>
      </c>
      <c r="B2838" s="471" t="s">
        <v>7453</v>
      </c>
      <c r="C2838" s="472"/>
      <c r="D2838" s="255">
        <v>445</v>
      </c>
      <c r="E2838" s="255">
        <v>25617.3</v>
      </c>
      <c r="F2838" s="471" t="s">
        <v>9219</v>
      </c>
      <c r="G2838" s="476" t="s">
        <v>9127</v>
      </c>
      <c r="H2838" s="478">
        <v>44769</v>
      </c>
      <c r="I2838" s="478" t="s">
        <v>9128</v>
      </c>
      <c r="J2838" s="472"/>
    </row>
    <row r="2839" spans="1:10" ht="25.15" customHeight="1" x14ac:dyDescent="0.2">
      <c r="A2839" s="471" t="s">
        <v>12368</v>
      </c>
      <c r="B2839" s="471" t="s">
        <v>7453</v>
      </c>
      <c r="C2839" s="472"/>
      <c r="D2839" s="255">
        <v>553</v>
      </c>
      <c r="E2839" s="255">
        <v>19760.8</v>
      </c>
      <c r="F2839" s="471" t="s">
        <v>12369</v>
      </c>
      <c r="G2839" s="476" t="s">
        <v>9127</v>
      </c>
      <c r="H2839" s="478">
        <v>44819</v>
      </c>
      <c r="I2839" s="478" t="s">
        <v>9128</v>
      </c>
      <c r="J2839" s="472"/>
    </row>
    <row r="2840" spans="1:10" ht="25.15" customHeight="1" x14ac:dyDescent="0.2">
      <c r="A2840" s="471" t="s">
        <v>12370</v>
      </c>
      <c r="B2840" s="471" t="s">
        <v>7453</v>
      </c>
      <c r="C2840" s="472"/>
      <c r="D2840" s="255">
        <v>399</v>
      </c>
      <c r="E2840" s="255">
        <v>24735.71</v>
      </c>
      <c r="F2840" s="471" t="s">
        <v>12371</v>
      </c>
      <c r="G2840" s="476" t="s">
        <v>9127</v>
      </c>
      <c r="H2840" s="478">
        <v>44754</v>
      </c>
      <c r="I2840" s="478" t="s">
        <v>9128</v>
      </c>
      <c r="J2840" s="472"/>
    </row>
    <row r="2841" spans="1:10" ht="25.15" customHeight="1" x14ac:dyDescent="0.2">
      <c r="A2841" s="471" t="s">
        <v>9227</v>
      </c>
      <c r="B2841" s="471" t="s">
        <v>8332</v>
      </c>
      <c r="C2841" s="472"/>
      <c r="D2841" s="255">
        <v>324</v>
      </c>
      <c r="E2841" s="255">
        <v>29355.38</v>
      </c>
      <c r="F2841" s="471" t="s">
        <v>12372</v>
      </c>
      <c r="G2841" s="476" t="s">
        <v>9127</v>
      </c>
      <c r="H2841" s="478">
        <v>44726</v>
      </c>
      <c r="I2841" s="478" t="s">
        <v>9128</v>
      </c>
      <c r="J2841" s="472"/>
    </row>
    <row r="2842" spans="1:10" ht="25.15" customHeight="1" x14ac:dyDescent="0.2">
      <c r="A2842" s="471" t="s">
        <v>12373</v>
      </c>
      <c r="B2842" s="471" t="s">
        <v>7488</v>
      </c>
      <c r="C2842" s="472"/>
      <c r="D2842" s="255">
        <v>109</v>
      </c>
      <c r="E2842" s="255">
        <v>31544.720000000001</v>
      </c>
      <c r="F2842" s="471" t="s">
        <v>9137</v>
      </c>
      <c r="G2842" s="476" t="s">
        <v>9127</v>
      </c>
      <c r="H2842" s="478">
        <v>44644</v>
      </c>
      <c r="I2842" s="478" t="s">
        <v>9128</v>
      </c>
      <c r="J2842" s="472"/>
    </row>
    <row r="2843" spans="1:10" ht="25.15" customHeight="1" x14ac:dyDescent="0.2">
      <c r="A2843" s="471" t="s">
        <v>12374</v>
      </c>
      <c r="B2843" s="471" t="s">
        <v>7488</v>
      </c>
      <c r="C2843" s="472"/>
      <c r="D2843" s="255">
        <v>193</v>
      </c>
      <c r="E2843" s="255">
        <v>31544.720000000001</v>
      </c>
      <c r="F2843" s="471" t="s">
        <v>9137</v>
      </c>
      <c r="G2843" s="476" t="s">
        <v>9127</v>
      </c>
      <c r="H2843" s="478">
        <v>44677</v>
      </c>
      <c r="I2843" s="478" t="s">
        <v>9128</v>
      </c>
      <c r="J2843" s="472"/>
    </row>
    <row r="2844" spans="1:10" ht="25.15" customHeight="1" x14ac:dyDescent="0.2">
      <c r="A2844" s="471" t="s">
        <v>12375</v>
      </c>
      <c r="B2844" s="471" t="s">
        <v>7488</v>
      </c>
      <c r="C2844" s="472"/>
      <c r="D2844" s="255">
        <v>209</v>
      </c>
      <c r="E2844" s="255">
        <v>33910.559999999998</v>
      </c>
      <c r="F2844" s="471" t="s">
        <v>9137</v>
      </c>
      <c r="G2844" s="476" t="s">
        <v>9127</v>
      </c>
      <c r="H2844" s="478">
        <v>44684</v>
      </c>
      <c r="I2844" s="478" t="s">
        <v>9128</v>
      </c>
      <c r="J2844" s="472"/>
    </row>
    <row r="2845" spans="1:10" ht="25.15" customHeight="1" x14ac:dyDescent="0.2">
      <c r="A2845" s="471" t="s">
        <v>12376</v>
      </c>
      <c r="B2845" s="471" t="s">
        <v>7453</v>
      </c>
      <c r="C2845" s="472"/>
      <c r="D2845" s="255">
        <v>463</v>
      </c>
      <c r="E2845" s="255">
        <v>20700</v>
      </c>
      <c r="F2845" s="471" t="s">
        <v>12377</v>
      </c>
      <c r="G2845" s="476" t="s">
        <v>9127</v>
      </c>
      <c r="H2845" s="478">
        <v>44783</v>
      </c>
      <c r="I2845" s="478" t="s">
        <v>9128</v>
      </c>
      <c r="J2845" s="472"/>
    </row>
    <row r="2846" spans="1:10" ht="25.15" customHeight="1" x14ac:dyDescent="0.2">
      <c r="A2846" s="471" t="s">
        <v>12378</v>
      </c>
      <c r="B2846" s="471" t="s">
        <v>7453</v>
      </c>
      <c r="C2846" s="472" t="s">
        <v>8630</v>
      </c>
      <c r="D2846" s="255">
        <v>51</v>
      </c>
      <c r="E2846" s="479">
        <v>37578.9</v>
      </c>
      <c r="F2846" s="471" t="s">
        <v>9491</v>
      </c>
      <c r="G2846" s="476" t="s">
        <v>9127</v>
      </c>
      <c r="H2846" s="478" t="s">
        <v>12379</v>
      </c>
      <c r="I2846" s="478" t="s">
        <v>12379</v>
      </c>
      <c r="J2846" s="471"/>
    </row>
    <row r="2847" spans="1:10" ht="25.15" customHeight="1" x14ac:dyDescent="0.2">
      <c r="A2847" s="471" t="s">
        <v>12380</v>
      </c>
      <c r="B2847" s="471" t="s">
        <v>7453</v>
      </c>
      <c r="C2847" s="472" t="s">
        <v>8630</v>
      </c>
      <c r="D2847" s="255">
        <v>54</v>
      </c>
      <c r="E2847" s="479">
        <v>26714.1</v>
      </c>
      <c r="F2847" s="471" t="s">
        <v>9491</v>
      </c>
      <c r="G2847" s="476" t="s">
        <v>9127</v>
      </c>
      <c r="H2847" s="478" t="s">
        <v>12379</v>
      </c>
      <c r="I2847" s="478" t="s">
        <v>12379</v>
      </c>
      <c r="J2847" s="471"/>
    </row>
    <row r="2848" spans="1:10" ht="25.15" customHeight="1" x14ac:dyDescent="0.2">
      <c r="A2848" s="471" t="s">
        <v>12381</v>
      </c>
      <c r="B2848" s="471" t="s">
        <v>7453</v>
      </c>
      <c r="C2848" s="472" t="s">
        <v>8630</v>
      </c>
      <c r="D2848" s="255">
        <v>55</v>
      </c>
      <c r="E2848" s="479">
        <v>30078.7</v>
      </c>
      <c r="F2848" s="471" t="s">
        <v>9494</v>
      </c>
      <c r="G2848" s="476" t="s">
        <v>9127</v>
      </c>
      <c r="H2848" s="478" t="s">
        <v>12379</v>
      </c>
      <c r="I2848" s="478" t="s">
        <v>12379</v>
      </c>
      <c r="J2848" s="471"/>
    </row>
    <row r="2849" spans="1:10" ht="25.15" customHeight="1" x14ac:dyDescent="0.2">
      <c r="A2849" s="471" t="s">
        <v>12382</v>
      </c>
      <c r="B2849" s="471" t="s">
        <v>7453</v>
      </c>
      <c r="C2849" s="472" t="s">
        <v>8630</v>
      </c>
      <c r="D2849" s="255">
        <v>138</v>
      </c>
      <c r="E2849" s="479">
        <v>24000</v>
      </c>
      <c r="F2849" s="471" t="s">
        <v>12383</v>
      </c>
      <c r="G2849" s="476" t="s">
        <v>9127</v>
      </c>
      <c r="H2849" s="478" t="s">
        <v>12384</v>
      </c>
      <c r="I2849" s="478" t="s">
        <v>12384</v>
      </c>
      <c r="J2849" s="471"/>
    </row>
    <row r="2850" spans="1:10" ht="25.15" customHeight="1" x14ac:dyDescent="0.2">
      <c r="A2850" s="471" t="s">
        <v>12385</v>
      </c>
      <c r="B2850" s="471" t="s">
        <v>7453</v>
      </c>
      <c r="C2850" s="472" t="s">
        <v>8630</v>
      </c>
      <c r="D2850" s="255">
        <v>142</v>
      </c>
      <c r="E2850" s="479">
        <v>19492</v>
      </c>
      <c r="F2850" s="471" t="s">
        <v>9491</v>
      </c>
      <c r="G2850" s="476" t="s">
        <v>9127</v>
      </c>
      <c r="H2850" s="478" t="s">
        <v>12386</v>
      </c>
      <c r="I2850" s="478" t="s">
        <v>12386</v>
      </c>
      <c r="J2850" s="471"/>
    </row>
    <row r="2851" spans="1:10" ht="25.15" customHeight="1" x14ac:dyDescent="0.2">
      <c r="A2851" s="471" t="s">
        <v>12387</v>
      </c>
      <c r="B2851" s="471" t="s">
        <v>7453</v>
      </c>
      <c r="C2851" s="472" t="s">
        <v>8630</v>
      </c>
      <c r="D2851" s="255">
        <v>143</v>
      </c>
      <c r="E2851" s="479">
        <v>19077.2</v>
      </c>
      <c r="F2851" s="471" t="s">
        <v>9491</v>
      </c>
      <c r="G2851" s="476" t="s">
        <v>9127</v>
      </c>
      <c r="H2851" s="478" t="s">
        <v>12386</v>
      </c>
      <c r="I2851" s="478" t="s">
        <v>12386</v>
      </c>
      <c r="J2851" s="471"/>
    </row>
    <row r="2852" spans="1:10" ht="25.15" customHeight="1" x14ac:dyDescent="0.2">
      <c r="A2852" s="471" t="s">
        <v>12388</v>
      </c>
      <c r="B2852" s="471" t="s">
        <v>7453</v>
      </c>
      <c r="C2852" s="472" t="s">
        <v>8630</v>
      </c>
      <c r="D2852" s="255">
        <v>148</v>
      </c>
      <c r="E2852" s="479">
        <v>28195</v>
      </c>
      <c r="F2852" s="471" t="s">
        <v>12389</v>
      </c>
      <c r="G2852" s="476" t="s">
        <v>9127</v>
      </c>
      <c r="H2852" s="478" t="s">
        <v>12386</v>
      </c>
      <c r="I2852" s="478" t="s">
        <v>12386</v>
      </c>
      <c r="J2852" s="471"/>
    </row>
    <row r="2853" spans="1:10" ht="25.15" customHeight="1" x14ac:dyDescent="0.2">
      <c r="A2853" s="471" t="s">
        <v>12390</v>
      </c>
      <c r="B2853" s="471" t="s">
        <v>7453</v>
      </c>
      <c r="C2853" s="472" t="s">
        <v>8630</v>
      </c>
      <c r="D2853" s="255">
        <v>149</v>
      </c>
      <c r="E2853" s="479">
        <v>36000</v>
      </c>
      <c r="F2853" s="471" t="s">
        <v>9541</v>
      </c>
      <c r="G2853" s="476" t="s">
        <v>9127</v>
      </c>
      <c r="H2853" s="478" t="s">
        <v>12391</v>
      </c>
      <c r="I2853" s="478" t="s">
        <v>12391</v>
      </c>
      <c r="J2853" s="471"/>
    </row>
    <row r="2854" spans="1:10" ht="25.15" customHeight="1" x14ac:dyDescent="0.2">
      <c r="A2854" s="471" t="s">
        <v>12392</v>
      </c>
      <c r="B2854" s="471" t="s">
        <v>7453</v>
      </c>
      <c r="C2854" s="472" t="s">
        <v>8630</v>
      </c>
      <c r="D2854" s="255">
        <v>221</v>
      </c>
      <c r="E2854" s="479">
        <v>18000</v>
      </c>
      <c r="F2854" s="471" t="s">
        <v>12393</v>
      </c>
      <c r="G2854" s="476" t="s">
        <v>9127</v>
      </c>
      <c r="H2854" s="478" t="s">
        <v>12394</v>
      </c>
      <c r="I2854" s="478" t="s">
        <v>12394</v>
      </c>
      <c r="J2854" s="471"/>
    </row>
    <row r="2855" spans="1:10" ht="25.15" customHeight="1" x14ac:dyDescent="0.2">
      <c r="A2855" s="471" t="s">
        <v>12395</v>
      </c>
      <c r="B2855" s="471" t="s">
        <v>7453</v>
      </c>
      <c r="C2855" s="472" t="s">
        <v>8630</v>
      </c>
      <c r="D2855" s="255">
        <v>225</v>
      </c>
      <c r="E2855" s="479">
        <v>25600</v>
      </c>
      <c r="F2855" s="471" t="s">
        <v>9550</v>
      </c>
      <c r="G2855" s="476" t="s">
        <v>9127</v>
      </c>
      <c r="H2855" s="478" t="s">
        <v>12396</v>
      </c>
      <c r="I2855" s="478" t="s">
        <v>12396</v>
      </c>
      <c r="J2855" s="471"/>
    </row>
    <row r="2856" spans="1:10" ht="25.15" customHeight="1" x14ac:dyDescent="0.2">
      <c r="A2856" s="471" t="s">
        <v>12397</v>
      </c>
      <c r="B2856" s="471" t="s">
        <v>7453</v>
      </c>
      <c r="C2856" s="472" t="s">
        <v>8630</v>
      </c>
      <c r="D2856" s="255">
        <v>231</v>
      </c>
      <c r="E2856" s="479">
        <v>18874.900000000001</v>
      </c>
      <c r="F2856" s="471" t="s">
        <v>9491</v>
      </c>
      <c r="G2856" s="476" t="s">
        <v>9127</v>
      </c>
      <c r="H2856" s="478" t="s">
        <v>12398</v>
      </c>
      <c r="I2856" s="478" t="s">
        <v>12398</v>
      </c>
      <c r="J2856" s="471"/>
    </row>
    <row r="2857" spans="1:10" ht="25.15" customHeight="1" x14ac:dyDescent="0.2">
      <c r="A2857" s="471" t="s">
        <v>12399</v>
      </c>
      <c r="B2857" s="471" t="s">
        <v>7488</v>
      </c>
      <c r="C2857" s="472" t="s">
        <v>8630</v>
      </c>
      <c r="D2857" s="255">
        <v>236</v>
      </c>
      <c r="E2857" s="479">
        <v>18736.73</v>
      </c>
      <c r="F2857" s="471" t="s">
        <v>9503</v>
      </c>
      <c r="G2857" s="476" t="s">
        <v>9127</v>
      </c>
      <c r="H2857" s="478" t="s">
        <v>12398</v>
      </c>
      <c r="I2857" s="478" t="s">
        <v>12398</v>
      </c>
      <c r="J2857" s="471"/>
    </row>
    <row r="2858" spans="1:10" ht="25.15" customHeight="1" x14ac:dyDescent="0.2">
      <c r="A2858" s="471" t="s">
        <v>12400</v>
      </c>
      <c r="B2858" s="471" t="s">
        <v>7453</v>
      </c>
      <c r="C2858" s="472" t="s">
        <v>8630</v>
      </c>
      <c r="D2858" s="255">
        <v>242</v>
      </c>
      <c r="E2858" s="479">
        <v>21150</v>
      </c>
      <c r="F2858" s="471" t="s">
        <v>12401</v>
      </c>
      <c r="G2858" s="476" t="s">
        <v>9127</v>
      </c>
      <c r="H2858" s="478" t="s">
        <v>12402</v>
      </c>
      <c r="I2858" s="478" t="s">
        <v>12402</v>
      </c>
      <c r="J2858" s="471"/>
    </row>
    <row r="2859" spans="1:10" ht="25.15" customHeight="1" x14ac:dyDescent="0.2">
      <c r="A2859" s="471" t="s">
        <v>12403</v>
      </c>
      <c r="B2859" s="471" t="s">
        <v>7453</v>
      </c>
      <c r="C2859" s="472" t="s">
        <v>8630</v>
      </c>
      <c r="D2859" s="255">
        <v>318</v>
      </c>
      <c r="E2859" s="479">
        <v>22717.5</v>
      </c>
      <c r="F2859" s="471" t="s">
        <v>9491</v>
      </c>
      <c r="G2859" s="476" t="s">
        <v>9127</v>
      </c>
      <c r="H2859" s="478" t="s">
        <v>12404</v>
      </c>
      <c r="I2859" s="478" t="s">
        <v>12404</v>
      </c>
      <c r="J2859" s="471"/>
    </row>
    <row r="2860" spans="1:10" ht="25.15" customHeight="1" x14ac:dyDescent="0.2">
      <c r="A2860" s="471" t="s">
        <v>12405</v>
      </c>
      <c r="B2860" s="471" t="s">
        <v>7453</v>
      </c>
      <c r="C2860" s="472" t="s">
        <v>8630</v>
      </c>
      <c r="D2860" s="255">
        <v>325</v>
      </c>
      <c r="E2860" s="479">
        <v>21918.07</v>
      </c>
      <c r="F2860" s="471" t="s">
        <v>12406</v>
      </c>
      <c r="G2860" s="476" t="s">
        <v>9127</v>
      </c>
      <c r="H2860" s="478" t="s">
        <v>12407</v>
      </c>
      <c r="I2860" s="478" t="s">
        <v>12407</v>
      </c>
      <c r="J2860" s="471"/>
    </row>
    <row r="2861" spans="1:10" ht="25.15" customHeight="1" x14ac:dyDescent="0.2">
      <c r="A2861" s="471" t="s">
        <v>12408</v>
      </c>
      <c r="B2861" s="471" t="s">
        <v>7488</v>
      </c>
      <c r="C2861" s="472" t="s">
        <v>8630</v>
      </c>
      <c r="D2861" s="255">
        <v>416</v>
      </c>
      <c r="E2861" s="479">
        <v>18275.88</v>
      </c>
      <c r="F2861" s="471" t="s">
        <v>9503</v>
      </c>
      <c r="G2861" s="476" t="s">
        <v>9127</v>
      </c>
      <c r="H2861" s="478" t="s">
        <v>12409</v>
      </c>
      <c r="I2861" s="478" t="s">
        <v>12409</v>
      </c>
      <c r="J2861" s="471" t="s">
        <v>12410</v>
      </c>
    </row>
    <row r="2862" spans="1:10" ht="25.15" customHeight="1" x14ac:dyDescent="0.2">
      <c r="A2862" s="471" t="s">
        <v>12411</v>
      </c>
      <c r="B2862" s="471" t="s">
        <v>7453</v>
      </c>
      <c r="C2862" s="472" t="s">
        <v>8630</v>
      </c>
      <c r="D2862" s="255">
        <v>464</v>
      </c>
      <c r="E2862" s="479">
        <v>20659.2</v>
      </c>
      <c r="F2862" s="471" t="s">
        <v>9494</v>
      </c>
      <c r="G2862" s="476" t="s">
        <v>9127</v>
      </c>
      <c r="H2862" s="478" t="s">
        <v>12412</v>
      </c>
      <c r="I2862" s="478" t="s">
        <v>12412</v>
      </c>
      <c r="J2862" s="471"/>
    </row>
    <row r="2863" spans="1:10" ht="25.15" customHeight="1" x14ac:dyDescent="0.2">
      <c r="A2863" s="471" t="s">
        <v>12413</v>
      </c>
      <c r="B2863" s="471" t="s">
        <v>7453</v>
      </c>
      <c r="C2863" s="472" t="s">
        <v>8630</v>
      </c>
      <c r="D2863" s="255">
        <v>465</v>
      </c>
      <c r="E2863" s="479">
        <v>22098.9</v>
      </c>
      <c r="F2863" s="471" t="s">
        <v>9491</v>
      </c>
      <c r="G2863" s="476" t="s">
        <v>9127</v>
      </c>
      <c r="H2863" s="478" t="s">
        <v>12412</v>
      </c>
      <c r="I2863" s="478" t="s">
        <v>12412</v>
      </c>
      <c r="J2863" s="471"/>
    </row>
    <row r="2864" spans="1:10" ht="25.15" customHeight="1" x14ac:dyDescent="0.2">
      <c r="A2864" s="471" t="s">
        <v>12414</v>
      </c>
      <c r="B2864" s="471" t="s">
        <v>7453</v>
      </c>
      <c r="C2864" s="472" t="s">
        <v>8630</v>
      </c>
      <c r="D2864" s="255">
        <v>545</v>
      </c>
      <c r="E2864" s="479">
        <v>18000</v>
      </c>
      <c r="F2864" s="471" t="s">
        <v>12415</v>
      </c>
      <c r="G2864" s="476" t="s">
        <v>9127</v>
      </c>
      <c r="H2864" s="478" t="s">
        <v>12416</v>
      </c>
      <c r="I2864" s="478" t="s">
        <v>12416</v>
      </c>
      <c r="J2864" s="471"/>
    </row>
    <row r="2865" spans="1:10" ht="25.15" customHeight="1" x14ac:dyDescent="0.2">
      <c r="A2865" s="471" t="s">
        <v>12417</v>
      </c>
      <c r="B2865" s="471" t="s">
        <v>7453</v>
      </c>
      <c r="C2865" s="472" t="s">
        <v>8630</v>
      </c>
      <c r="D2865" s="255">
        <v>568</v>
      </c>
      <c r="E2865" s="479">
        <v>21704.799999999999</v>
      </c>
      <c r="F2865" s="471" t="s">
        <v>9491</v>
      </c>
      <c r="G2865" s="476" t="s">
        <v>9127</v>
      </c>
      <c r="H2865" s="478" t="s">
        <v>12418</v>
      </c>
      <c r="I2865" s="478" t="s">
        <v>12418</v>
      </c>
      <c r="J2865" s="471"/>
    </row>
    <row r="2866" spans="1:10" ht="25.15" customHeight="1" x14ac:dyDescent="0.2">
      <c r="A2866" s="471" t="s">
        <v>12419</v>
      </c>
      <c r="B2866" s="471" t="s">
        <v>7453</v>
      </c>
      <c r="C2866" s="472" t="s">
        <v>8630</v>
      </c>
      <c r="D2866" s="255">
        <v>572</v>
      </c>
      <c r="E2866" s="479">
        <v>36500</v>
      </c>
      <c r="F2866" s="471" t="s">
        <v>9501</v>
      </c>
      <c r="G2866" s="476" t="s">
        <v>9127</v>
      </c>
      <c r="H2866" s="478" t="s">
        <v>12420</v>
      </c>
      <c r="I2866" s="478" t="s">
        <v>12420</v>
      </c>
      <c r="J2866" s="471"/>
    </row>
    <row r="2867" spans="1:10" ht="25.15" customHeight="1" x14ac:dyDescent="0.2">
      <c r="A2867" s="471" t="s">
        <v>12421</v>
      </c>
      <c r="B2867" s="471" t="s">
        <v>7453</v>
      </c>
      <c r="C2867" s="472" t="s">
        <v>8630</v>
      </c>
      <c r="D2867" s="255">
        <v>639</v>
      </c>
      <c r="E2867" s="479">
        <v>18507.099999999999</v>
      </c>
      <c r="F2867" s="471" t="s">
        <v>9491</v>
      </c>
      <c r="G2867" s="476" t="s">
        <v>9127</v>
      </c>
      <c r="H2867" s="478" t="s">
        <v>12422</v>
      </c>
      <c r="I2867" s="478" t="s">
        <v>12422</v>
      </c>
      <c r="J2867" s="471"/>
    </row>
    <row r="2868" spans="1:10" ht="25.15" customHeight="1" x14ac:dyDescent="0.2">
      <c r="A2868" s="471" t="s">
        <v>12423</v>
      </c>
      <c r="B2868" s="471" t="s">
        <v>7453</v>
      </c>
      <c r="C2868" s="472" t="s">
        <v>8630</v>
      </c>
      <c r="D2868" s="255">
        <v>671</v>
      </c>
      <c r="E2868" s="479">
        <v>18000</v>
      </c>
      <c r="F2868" s="471" t="s">
        <v>12415</v>
      </c>
      <c r="G2868" s="476" t="s">
        <v>9127</v>
      </c>
      <c r="H2868" s="478" t="s">
        <v>11637</v>
      </c>
      <c r="I2868" s="478" t="s">
        <v>11637</v>
      </c>
      <c r="J2868" s="471"/>
    </row>
    <row r="2869" spans="1:10" ht="25.15" customHeight="1" x14ac:dyDescent="0.2">
      <c r="A2869" s="471" t="s">
        <v>12424</v>
      </c>
      <c r="B2869" s="471" t="s">
        <v>7453</v>
      </c>
      <c r="C2869" s="472" t="s">
        <v>8630</v>
      </c>
      <c r="D2869" s="255">
        <v>672</v>
      </c>
      <c r="E2869" s="479">
        <v>26450</v>
      </c>
      <c r="F2869" s="471" t="s">
        <v>12425</v>
      </c>
      <c r="G2869" s="476" t="s">
        <v>9127</v>
      </c>
      <c r="H2869" s="478" t="s">
        <v>12426</v>
      </c>
      <c r="I2869" s="478" t="s">
        <v>12426</v>
      </c>
      <c r="J2869" s="471"/>
    </row>
    <row r="2870" spans="1:10" ht="25.15" customHeight="1" x14ac:dyDescent="0.2">
      <c r="A2870" s="471" t="s">
        <v>12427</v>
      </c>
      <c r="B2870" s="471" t="s">
        <v>7453</v>
      </c>
      <c r="C2870" s="472" t="s">
        <v>8630</v>
      </c>
      <c r="D2870" s="255">
        <v>717</v>
      </c>
      <c r="E2870" s="479">
        <v>20117.599999999999</v>
      </c>
      <c r="F2870" s="471" t="s">
        <v>9494</v>
      </c>
      <c r="G2870" s="476" t="s">
        <v>9127</v>
      </c>
      <c r="H2870" s="478" t="s">
        <v>12428</v>
      </c>
      <c r="I2870" s="478" t="s">
        <v>12428</v>
      </c>
      <c r="J2870" s="471"/>
    </row>
    <row r="2871" spans="1:10" ht="25.15" customHeight="1" x14ac:dyDescent="0.2">
      <c r="A2871" s="471" t="s">
        <v>12429</v>
      </c>
      <c r="B2871" s="471" t="s">
        <v>7453</v>
      </c>
      <c r="C2871" s="472" t="s">
        <v>8630</v>
      </c>
      <c r="D2871" s="255">
        <v>718</v>
      </c>
      <c r="E2871" s="479">
        <v>26754.1</v>
      </c>
      <c r="F2871" s="471" t="s">
        <v>9491</v>
      </c>
      <c r="G2871" s="476" t="s">
        <v>9127</v>
      </c>
      <c r="H2871" s="478" t="s">
        <v>12428</v>
      </c>
      <c r="I2871" s="478" t="s">
        <v>12428</v>
      </c>
      <c r="J2871" s="471"/>
    </row>
    <row r="2872" spans="1:10" ht="25.15" customHeight="1" x14ac:dyDescent="0.2">
      <c r="A2872" s="471" t="s">
        <v>12430</v>
      </c>
      <c r="B2872" s="471" t="s">
        <v>7453</v>
      </c>
      <c r="C2872" s="472" t="s">
        <v>8630</v>
      </c>
      <c r="D2872" s="255">
        <v>721</v>
      </c>
      <c r="E2872" s="479">
        <v>21000</v>
      </c>
      <c r="F2872" s="471" t="s">
        <v>12431</v>
      </c>
      <c r="G2872" s="476" t="s">
        <v>9127</v>
      </c>
      <c r="H2872" s="478" t="s">
        <v>12428</v>
      </c>
      <c r="I2872" s="478" t="s">
        <v>12428</v>
      </c>
      <c r="J2872" s="471"/>
    </row>
    <row r="2873" spans="1:10" ht="25.15" customHeight="1" x14ac:dyDescent="0.2">
      <c r="A2873" s="471" t="s">
        <v>12432</v>
      </c>
      <c r="B2873" s="471" t="s">
        <v>8332</v>
      </c>
      <c r="C2873" s="472" t="s">
        <v>9230</v>
      </c>
      <c r="D2873" s="255">
        <v>51</v>
      </c>
      <c r="E2873" s="479">
        <v>29382</v>
      </c>
      <c r="F2873" s="471" t="s">
        <v>12433</v>
      </c>
      <c r="G2873" s="476" t="s">
        <v>9127</v>
      </c>
      <c r="H2873" s="478" t="s">
        <v>12434</v>
      </c>
      <c r="I2873" s="478" t="s">
        <v>12434</v>
      </c>
      <c r="J2873" s="471" t="s">
        <v>12435</v>
      </c>
    </row>
    <row r="2874" spans="1:10" ht="25.15" customHeight="1" x14ac:dyDescent="0.2">
      <c r="A2874" s="471" t="s">
        <v>12436</v>
      </c>
      <c r="B2874" s="471" t="s">
        <v>7453</v>
      </c>
      <c r="C2874" s="472" t="s">
        <v>9230</v>
      </c>
      <c r="D2874" s="255">
        <v>86</v>
      </c>
      <c r="E2874" s="479">
        <v>23424</v>
      </c>
      <c r="F2874" s="471" t="s">
        <v>12437</v>
      </c>
      <c r="G2874" s="476" t="s">
        <v>9127</v>
      </c>
      <c r="H2874" s="478" t="s">
        <v>12438</v>
      </c>
      <c r="I2874" s="478" t="s">
        <v>12438</v>
      </c>
      <c r="J2874" s="471"/>
    </row>
    <row r="2875" spans="1:10" ht="25.15" customHeight="1" x14ac:dyDescent="0.2">
      <c r="A2875" s="471" t="s">
        <v>12439</v>
      </c>
      <c r="B2875" s="471" t="s">
        <v>7453</v>
      </c>
      <c r="C2875" s="472" t="s">
        <v>9230</v>
      </c>
      <c r="D2875" s="255">
        <v>96</v>
      </c>
      <c r="E2875" s="479">
        <v>34500</v>
      </c>
      <c r="F2875" s="471" t="s">
        <v>9368</v>
      </c>
      <c r="G2875" s="476" t="s">
        <v>9127</v>
      </c>
      <c r="H2875" s="478" t="s">
        <v>11627</v>
      </c>
      <c r="I2875" s="478" t="s">
        <v>11627</v>
      </c>
      <c r="J2875" s="471"/>
    </row>
    <row r="2876" spans="1:10" ht="25.15" customHeight="1" x14ac:dyDescent="0.2">
      <c r="A2876" s="471" t="s">
        <v>12440</v>
      </c>
      <c r="B2876" s="471" t="s">
        <v>7488</v>
      </c>
      <c r="C2876" s="472" t="s">
        <v>9230</v>
      </c>
      <c r="D2876" s="255">
        <v>131</v>
      </c>
      <c r="E2876" s="479">
        <v>37749.129999999997</v>
      </c>
      <c r="F2876" s="471" t="s">
        <v>9323</v>
      </c>
      <c r="G2876" s="476" t="s">
        <v>9127</v>
      </c>
      <c r="H2876" s="478" t="s">
        <v>12441</v>
      </c>
      <c r="I2876" s="478" t="s">
        <v>12441</v>
      </c>
      <c r="J2876" s="471" t="s">
        <v>12442</v>
      </c>
    </row>
    <row r="2877" spans="1:10" ht="25.15" customHeight="1" x14ac:dyDescent="0.2">
      <c r="A2877" s="471" t="s">
        <v>12443</v>
      </c>
      <c r="B2877" s="471" t="s">
        <v>7488</v>
      </c>
      <c r="C2877" s="472" t="s">
        <v>9230</v>
      </c>
      <c r="D2877" s="255">
        <v>133</v>
      </c>
      <c r="E2877" s="479">
        <v>53730</v>
      </c>
      <c r="F2877" s="471" t="s">
        <v>9312</v>
      </c>
      <c r="G2877" s="476" t="s">
        <v>9127</v>
      </c>
      <c r="H2877" s="478" t="s">
        <v>12441</v>
      </c>
      <c r="I2877" s="478" t="s">
        <v>12441</v>
      </c>
      <c r="J2877" s="471" t="s">
        <v>12444</v>
      </c>
    </row>
    <row r="2878" spans="1:10" ht="25.15" customHeight="1" x14ac:dyDescent="0.2">
      <c r="A2878" s="471" t="s">
        <v>12445</v>
      </c>
      <c r="B2878" s="471" t="s">
        <v>7488</v>
      </c>
      <c r="C2878" s="472" t="s">
        <v>9230</v>
      </c>
      <c r="D2878" s="255">
        <v>134</v>
      </c>
      <c r="E2878" s="479">
        <v>30000</v>
      </c>
      <c r="F2878" s="471" t="s">
        <v>9323</v>
      </c>
      <c r="G2878" s="476" t="s">
        <v>9127</v>
      </c>
      <c r="H2878" s="478" t="s">
        <v>12441</v>
      </c>
      <c r="I2878" s="478" t="s">
        <v>12441</v>
      </c>
      <c r="J2878" s="471" t="s">
        <v>12446</v>
      </c>
    </row>
    <row r="2879" spans="1:10" ht="25.15" customHeight="1" x14ac:dyDescent="0.2">
      <c r="A2879" s="471" t="s">
        <v>12447</v>
      </c>
      <c r="B2879" s="471" t="s">
        <v>7453</v>
      </c>
      <c r="C2879" s="472" t="s">
        <v>9230</v>
      </c>
      <c r="D2879" s="255">
        <v>139</v>
      </c>
      <c r="E2879" s="479">
        <v>22000</v>
      </c>
      <c r="F2879" s="471" t="s">
        <v>9261</v>
      </c>
      <c r="G2879" s="476" t="s">
        <v>9127</v>
      </c>
      <c r="H2879" s="478" t="s">
        <v>12448</v>
      </c>
      <c r="I2879" s="478" t="s">
        <v>12448</v>
      </c>
      <c r="J2879" s="471"/>
    </row>
    <row r="2880" spans="1:10" ht="25.15" customHeight="1" x14ac:dyDescent="0.2">
      <c r="A2880" s="471" t="s">
        <v>12449</v>
      </c>
      <c r="B2880" s="471" t="s">
        <v>7488</v>
      </c>
      <c r="C2880" s="472" t="s">
        <v>9230</v>
      </c>
      <c r="D2880" s="255">
        <v>141</v>
      </c>
      <c r="E2880" s="479">
        <v>31433.29</v>
      </c>
      <c r="F2880" s="471" t="s">
        <v>9251</v>
      </c>
      <c r="G2880" s="476" t="s">
        <v>9127</v>
      </c>
      <c r="H2880" s="478" t="s">
        <v>12448</v>
      </c>
      <c r="I2880" s="478" t="s">
        <v>12448</v>
      </c>
      <c r="J2880" s="471" t="s">
        <v>12450</v>
      </c>
    </row>
    <row r="2881" spans="1:10" ht="25.15" customHeight="1" x14ac:dyDescent="0.2">
      <c r="A2881" s="471" t="s">
        <v>12451</v>
      </c>
      <c r="B2881" s="471" t="s">
        <v>7453</v>
      </c>
      <c r="C2881" s="472" t="s">
        <v>9230</v>
      </c>
      <c r="D2881" s="255">
        <v>151</v>
      </c>
      <c r="E2881" s="479">
        <v>32270</v>
      </c>
      <c r="F2881" s="471" t="s">
        <v>9470</v>
      </c>
      <c r="G2881" s="476" t="s">
        <v>9127</v>
      </c>
      <c r="H2881" s="478" t="s">
        <v>12384</v>
      </c>
      <c r="I2881" s="478" t="s">
        <v>12384</v>
      </c>
      <c r="J2881" s="471"/>
    </row>
    <row r="2882" spans="1:10" ht="25.15" customHeight="1" x14ac:dyDescent="0.2">
      <c r="A2882" s="471" t="s">
        <v>12452</v>
      </c>
      <c r="B2882" s="471" t="s">
        <v>7453</v>
      </c>
      <c r="C2882" s="472" t="s">
        <v>9230</v>
      </c>
      <c r="D2882" s="255">
        <v>160</v>
      </c>
      <c r="E2882" s="479">
        <v>19262</v>
      </c>
      <c r="F2882" s="471" t="s">
        <v>9476</v>
      </c>
      <c r="G2882" s="476" t="s">
        <v>9127</v>
      </c>
      <c r="H2882" s="478" t="s">
        <v>12386</v>
      </c>
      <c r="I2882" s="478" t="s">
        <v>12386</v>
      </c>
      <c r="J2882" s="471"/>
    </row>
    <row r="2883" spans="1:10" ht="25.15" customHeight="1" x14ac:dyDescent="0.2">
      <c r="A2883" s="471" t="s">
        <v>12453</v>
      </c>
      <c r="B2883" s="471" t="s">
        <v>7453</v>
      </c>
      <c r="C2883" s="472" t="s">
        <v>9230</v>
      </c>
      <c r="D2883" s="255">
        <v>161</v>
      </c>
      <c r="E2883" s="479">
        <v>33106</v>
      </c>
      <c r="F2883" s="471" t="s">
        <v>9275</v>
      </c>
      <c r="G2883" s="476" t="s">
        <v>9127</v>
      </c>
      <c r="H2883" s="478" t="s">
        <v>12386</v>
      </c>
      <c r="I2883" s="478" t="s">
        <v>12386</v>
      </c>
      <c r="J2883" s="471"/>
    </row>
    <row r="2884" spans="1:10" ht="25.15" customHeight="1" x14ac:dyDescent="0.2">
      <c r="A2884" s="471" t="s">
        <v>12454</v>
      </c>
      <c r="B2884" s="471" t="s">
        <v>7453</v>
      </c>
      <c r="C2884" s="472" t="s">
        <v>9230</v>
      </c>
      <c r="D2884" s="255">
        <v>182</v>
      </c>
      <c r="E2884" s="479">
        <v>22000</v>
      </c>
      <c r="F2884" s="471" t="s">
        <v>12455</v>
      </c>
      <c r="G2884" s="476" t="s">
        <v>9127</v>
      </c>
      <c r="H2884" s="478" t="s">
        <v>12391</v>
      </c>
      <c r="I2884" s="478" t="s">
        <v>12391</v>
      </c>
      <c r="J2884" s="471"/>
    </row>
    <row r="2885" spans="1:10" ht="25.15" customHeight="1" x14ac:dyDescent="0.2">
      <c r="A2885" s="471" t="s">
        <v>12456</v>
      </c>
      <c r="B2885" s="471" t="s">
        <v>7453</v>
      </c>
      <c r="C2885" s="472" t="s">
        <v>9230</v>
      </c>
      <c r="D2885" s="255">
        <v>238</v>
      </c>
      <c r="E2885" s="479">
        <v>36650</v>
      </c>
      <c r="F2885" s="471" t="s">
        <v>9423</v>
      </c>
      <c r="G2885" s="476" t="s">
        <v>9127</v>
      </c>
      <c r="H2885" s="478" t="s">
        <v>12457</v>
      </c>
      <c r="I2885" s="478" t="s">
        <v>12457</v>
      </c>
      <c r="J2885" s="471"/>
    </row>
    <row r="2886" spans="1:10" ht="25.15" customHeight="1" x14ac:dyDescent="0.2">
      <c r="A2886" s="471" t="s">
        <v>12458</v>
      </c>
      <c r="B2886" s="471" t="s">
        <v>7453</v>
      </c>
      <c r="C2886" s="472" t="s">
        <v>9230</v>
      </c>
      <c r="D2886" s="255">
        <v>317</v>
      </c>
      <c r="E2886" s="479">
        <v>20268</v>
      </c>
      <c r="F2886" s="471" t="s">
        <v>9341</v>
      </c>
      <c r="G2886" s="476" t="s">
        <v>9127</v>
      </c>
      <c r="H2886" s="478" t="s">
        <v>12459</v>
      </c>
      <c r="I2886" s="478" t="s">
        <v>12459</v>
      </c>
      <c r="J2886" s="471"/>
    </row>
    <row r="2887" spans="1:10" ht="25.15" customHeight="1" x14ac:dyDescent="0.2">
      <c r="A2887" s="471" t="s">
        <v>12460</v>
      </c>
      <c r="B2887" s="471" t="s">
        <v>7488</v>
      </c>
      <c r="C2887" s="472" t="s">
        <v>9230</v>
      </c>
      <c r="D2887" s="255">
        <v>349</v>
      </c>
      <c r="E2887" s="479">
        <v>35589.08</v>
      </c>
      <c r="F2887" s="471" t="s">
        <v>9251</v>
      </c>
      <c r="G2887" s="476" t="s">
        <v>9127</v>
      </c>
      <c r="H2887" s="478" t="s">
        <v>12461</v>
      </c>
      <c r="I2887" s="478" t="s">
        <v>12461</v>
      </c>
      <c r="J2887" s="471" t="s">
        <v>12462</v>
      </c>
    </row>
    <row r="2888" spans="1:10" ht="25.15" customHeight="1" x14ac:dyDescent="0.2">
      <c r="A2888" s="471" t="s">
        <v>12463</v>
      </c>
      <c r="B2888" s="471" t="s">
        <v>7453</v>
      </c>
      <c r="C2888" s="472" t="s">
        <v>9230</v>
      </c>
      <c r="D2888" s="255">
        <v>367</v>
      </c>
      <c r="E2888" s="479">
        <v>20000</v>
      </c>
      <c r="F2888" s="471" t="s">
        <v>12464</v>
      </c>
      <c r="G2888" s="476" t="s">
        <v>9127</v>
      </c>
      <c r="H2888" s="478" t="s">
        <v>12465</v>
      </c>
      <c r="I2888" s="478" t="s">
        <v>12465</v>
      </c>
      <c r="J2888" s="471"/>
    </row>
    <row r="2889" spans="1:10" ht="25.15" customHeight="1" x14ac:dyDescent="0.2">
      <c r="A2889" s="471" t="s">
        <v>12466</v>
      </c>
      <c r="B2889" s="471" t="s">
        <v>7453</v>
      </c>
      <c r="C2889" s="472" t="s">
        <v>9230</v>
      </c>
      <c r="D2889" s="255">
        <v>389</v>
      </c>
      <c r="E2889" s="479">
        <v>18724.8</v>
      </c>
      <c r="F2889" s="471" t="s">
        <v>12467</v>
      </c>
      <c r="G2889" s="476" t="s">
        <v>9127</v>
      </c>
      <c r="H2889" s="478" t="s">
        <v>12468</v>
      </c>
      <c r="I2889" s="478" t="s">
        <v>12468</v>
      </c>
      <c r="J2889" s="471"/>
    </row>
    <row r="2890" spans="1:10" ht="25.15" customHeight="1" x14ac:dyDescent="0.2">
      <c r="A2890" s="471" t="s">
        <v>12469</v>
      </c>
      <c r="B2890" s="471" t="s">
        <v>7453</v>
      </c>
      <c r="C2890" s="472" t="s">
        <v>9230</v>
      </c>
      <c r="D2890" s="255">
        <v>395</v>
      </c>
      <c r="E2890" s="479">
        <v>28157.3</v>
      </c>
      <c r="F2890" s="471" t="s">
        <v>9259</v>
      </c>
      <c r="G2890" s="476" t="s">
        <v>9127</v>
      </c>
      <c r="H2890" s="478" t="s">
        <v>12402</v>
      </c>
      <c r="I2890" s="478" t="s">
        <v>12402</v>
      </c>
      <c r="J2890" s="471"/>
    </row>
    <row r="2891" spans="1:10" ht="25.15" customHeight="1" x14ac:dyDescent="0.2">
      <c r="A2891" s="471" t="s">
        <v>12470</v>
      </c>
      <c r="B2891" s="471" t="s">
        <v>7453</v>
      </c>
      <c r="C2891" s="472" t="s">
        <v>9230</v>
      </c>
      <c r="D2891" s="255">
        <v>484</v>
      </c>
      <c r="E2891" s="479">
        <v>36799</v>
      </c>
      <c r="F2891" s="471" t="s">
        <v>9381</v>
      </c>
      <c r="G2891" s="476" t="s">
        <v>9127</v>
      </c>
      <c r="H2891" s="478" t="s">
        <v>12471</v>
      </c>
      <c r="I2891" s="478" t="s">
        <v>12471</v>
      </c>
      <c r="J2891" s="471"/>
    </row>
    <row r="2892" spans="1:10" ht="25.15" customHeight="1" x14ac:dyDescent="0.2">
      <c r="A2892" s="471" t="s">
        <v>12472</v>
      </c>
      <c r="B2892" s="471" t="s">
        <v>7488</v>
      </c>
      <c r="C2892" s="472" t="s">
        <v>9230</v>
      </c>
      <c r="D2892" s="255">
        <v>485</v>
      </c>
      <c r="E2892" s="479">
        <v>25658.28</v>
      </c>
      <c r="F2892" s="471" t="s">
        <v>9251</v>
      </c>
      <c r="G2892" s="476" t="s">
        <v>9127</v>
      </c>
      <c r="H2892" s="478" t="s">
        <v>12473</v>
      </c>
      <c r="I2892" s="478" t="s">
        <v>12473</v>
      </c>
      <c r="J2892" s="471" t="s">
        <v>12474</v>
      </c>
    </row>
    <row r="2893" spans="1:10" ht="25.15" customHeight="1" x14ac:dyDescent="0.2">
      <c r="A2893" s="471" t="s">
        <v>12475</v>
      </c>
      <c r="B2893" s="471" t="s">
        <v>7453</v>
      </c>
      <c r="C2893" s="472" t="s">
        <v>9230</v>
      </c>
      <c r="D2893" s="255">
        <v>497</v>
      </c>
      <c r="E2893" s="479">
        <v>32640</v>
      </c>
      <c r="F2893" s="471" t="s">
        <v>9261</v>
      </c>
      <c r="G2893" s="476" t="s">
        <v>9127</v>
      </c>
      <c r="H2893" s="478" t="s">
        <v>12476</v>
      </c>
      <c r="I2893" s="478" t="s">
        <v>12476</v>
      </c>
      <c r="J2893" s="471"/>
    </row>
    <row r="2894" spans="1:10" ht="25.15" customHeight="1" x14ac:dyDescent="0.2">
      <c r="A2894" s="471" t="s">
        <v>12477</v>
      </c>
      <c r="B2894" s="471" t="s">
        <v>7453</v>
      </c>
      <c r="C2894" s="472" t="s">
        <v>9230</v>
      </c>
      <c r="D2894" s="255">
        <v>529</v>
      </c>
      <c r="E2894" s="479">
        <v>29126</v>
      </c>
      <c r="F2894" s="471" t="s">
        <v>12478</v>
      </c>
      <c r="G2894" s="476" t="s">
        <v>9127</v>
      </c>
      <c r="H2894" s="478" t="s">
        <v>12404</v>
      </c>
      <c r="I2894" s="478" t="s">
        <v>12404</v>
      </c>
      <c r="J2894" s="471"/>
    </row>
    <row r="2895" spans="1:10" ht="25.15" customHeight="1" x14ac:dyDescent="0.2">
      <c r="A2895" s="471" t="s">
        <v>12479</v>
      </c>
      <c r="B2895" s="471" t="s">
        <v>7453</v>
      </c>
      <c r="C2895" s="472" t="s">
        <v>9230</v>
      </c>
      <c r="D2895" s="255">
        <v>534</v>
      </c>
      <c r="E2895" s="479">
        <v>34020</v>
      </c>
      <c r="F2895" s="471" t="s">
        <v>9312</v>
      </c>
      <c r="G2895" s="476" t="s">
        <v>9127</v>
      </c>
      <c r="H2895" s="478" t="s">
        <v>12480</v>
      </c>
      <c r="I2895" s="478" t="s">
        <v>12480</v>
      </c>
      <c r="J2895" s="471"/>
    </row>
    <row r="2896" spans="1:10" ht="25.15" customHeight="1" x14ac:dyDescent="0.2">
      <c r="A2896" s="471" t="s">
        <v>12481</v>
      </c>
      <c r="B2896" s="471" t="s">
        <v>7488</v>
      </c>
      <c r="C2896" s="472" t="s">
        <v>9230</v>
      </c>
      <c r="D2896" s="255">
        <v>536</v>
      </c>
      <c r="E2896" s="479">
        <v>72800</v>
      </c>
      <c r="F2896" s="471" t="s">
        <v>12482</v>
      </c>
      <c r="G2896" s="476" t="s">
        <v>9127</v>
      </c>
      <c r="H2896" s="478" t="s">
        <v>12407</v>
      </c>
      <c r="I2896" s="478" t="s">
        <v>12407</v>
      </c>
      <c r="J2896" s="471" t="s">
        <v>12483</v>
      </c>
    </row>
    <row r="2897" spans="1:10" ht="25.15" customHeight="1" x14ac:dyDescent="0.2">
      <c r="A2897" s="471" t="s">
        <v>12484</v>
      </c>
      <c r="B2897" s="471" t="s">
        <v>8332</v>
      </c>
      <c r="C2897" s="472" t="s">
        <v>9230</v>
      </c>
      <c r="D2897" s="255">
        <v>538</v>
      </c>
      <c r="E2897" s="479">
        <v>40875.199999999997</v>
      </c>
      <c r="F2897" s="471" t="s">
        <v>12485</v>
      </c>
      <c r="G2897" s="476" t="s">
        <v>9127</v>
      </c>
      <c r="H2897" s="478" t="s">
        <v>12407</v>
      </c>
      <c r="I2897" s="478" t="s">
        <v>12407</v>
      </c>
      <c r="J2897" s="471" t="s">
        <v>9267</v>
      </c>
    </row>
    <row r="2898" spans="1:10" ht="25.15" customHeight="1" x14ac:dyDescent="0.2">
      <c r="A2898" s="471" t="s">
        <v>12486</v>
      </c>
      <c r="B2898" s="471" t="s">
        <v>7453</v>
      </c>
      <c r="C2898" s="472" t="s">
        <v>9230</v>
      </c>
      <c r="D2898" s="255">
        <v>539</v>
      </c>
      <c r="E2898" s="479">
        <v>22600</v>
      </c>
      <c r="F2898" s="471" t="s">
        <v>12487</v>
      </c>
      <c r="G2898" s="476" t="s">
        <v>9127</v>
      </c>
      <c r="H2898" s="478" t="s">
        <v>12407</v>
      </c>
      <c r="I2898" s="478" t="s">
        <v>12407</v>
      </c>
      <c r="J2898" s="471"/>
    </row>
    <row r="2899" spans="1:10" ht="25.15" customHeight="1" x14ac:dyDescent="0.2">
      <c r="A2899" s="471" t="s">
        <v>12488</v>
      </c>
      <c r="B2899" s="471" t="s">
        <v>7488</v>
      </c>
      <c r="C2899" s="472" t="s">
        <v>9230</v>
      </c>
      <c r="D2899" s="255">
        <v>540</v>
      </c>
      <c r="E2899" s="479">
        <v>32439.119999999999</v>
      </c>
      <c r="F2899" s="471" t="s">
        <v>9323</v>
      </c>
      <c r="G2899" s="476" t="s">
        <v>9127</v>
      </c>
      <c r="H2899" s="478" t="s">
        <v>12489</v>
      </c>
      <c r="I2899" s="478" t="s">
        <v>12489</v>
      </c>
      <c r="J2899" s="471" t="s">
        <v>12490</v>
      </c>
    </row>
    <row r="2900" spans="1:10" ht="25.15" customHeight="1" x14ac:dyDescent="0.2">
      <c r="A2900" s="471" t="s">
        <v>12491</v>
      </c>
      <c r="B2900" s="471" t="s">
        <v>7488</v>
      </c>
      <c r="C2900" s="472" t="s">
        <v>9230</v>
      </c>
      <c r="D2900" s="255">
        <v>562</v>
      </c>
      <c r="E2900" s="479">
        <v>53730</v>
      </c>
      <c r="F2900" s="471" t="s">
        <v>9312</v>
      </c>
      <c r="G2900" s="476" t="s">
        <v>9127</v>
      </c>
      <c r="H2900" s="478" t="s">
        <v>12492</v>
      </c>
      <c r="I2900" s="478" t="s">
        <v>12492</v>
      </c>
      <c r="J2900" s="471" t="s">
        <v>12493</v>
      </c>
    </row>
    <row r="2901" spans="1:10" ht="25.15" customHeight="1" x14ac:dyDescent="0.2">
      <c r="A2901" s="471" t="s">
        <v>12494</v>
      </c>
      <c r="B2901" s="471" t="s">
        <v>7488</v>
      </c>
      <c r="C2901" s="472" t="s">
        <v>9230</v>
      </c>
      <c r="D2901" s="255">
        <v>563</v>
      </c>
      <c r="E2901" s="479">
        <v>30000</v>
      </c>
      <c r="F2901" s="471" t="s">
        <v>9323</v>
      </c>
      <c r="G2901" s="476" t="s">
        <v>9127</v>
      </c>
      <c r="H2901" s="478" t="s">
        <v>12492</v>
      </c>
      <c r="I2901" s="478" t="s">
        <v>12492</v>
      </c>
      <c r="J2901" s="471" t="s">
        <v>12495</v>
      </c>
    </row>
    <row r="2902" spans="1:10" ht="25.15" customHeight="1" x14ac:dyDescent="0.2">
      <c r="A2902" s="471" t="s">
        <v>12496</v>
      </c>
      <c r="B2902" s="471" t="s">
        <v>8332</v>
      </c>
      <c r="C2902" s="472" t="s">
        <v>9230</v>
      </c>
      <c r="D2902" s="255">
        <v>614</v>
      </c>
      <c r="E2902" s="479">
        <v>19647</v>
      </c>
      <c r="F2902" s="471" t="s">
        <v>12497</v>
      </c>
      <c r="G2902" s="476" t="s">
        <v>9127</v>
      </c>
      <c r="H2902" s="478" t="s">
        <v>12498</v>
      </c>
      <c r="I2902" s="478" t="s">
        <v>12498</v>
      </c>
      <c r="J2902" s="471" t="s">
        <v>12499</v>
      </c>
    </row>
    <row r="2903" spans="1:10" ht="25.15" customHeight="1" x14ac:dyDescent="0.2">
      <c r="A2903" s="471" t="s">
        <v>12500</v>
      </c>
      <c r="B2903" s="471" t="s">
        <v>7558</v>
      </c>
      <c r="C2903" s="472" t="s">
        <v>9230</v>
      </c>
      <c r="D2903" s="255">
        <v>616</v>
      </c>
      <c r="E2903" s="479">
        <v>57240</v>
      </c>
      <c r="F2903" s="471" t="s">
        <v>12501</v>
      </c>
      <c r="G2903" s="476" t="s">
        <v>9127</v>
      </c>
      <c r="H2903" s="478" t="s">
        <v>12502</v>
      </c>
      <c r="I2903" s="478" t="s">
        <v>12502</v>
      </c>
      <c r="J2903" s="471" t="s">
        <v>12503</v>
      </c>
    </row>
    <row r="2904" spans="1:10" ht="25.15" customHeight="1" x14ac:dyDescent="0.2">
      <c r="A2904" s="471" t="s">
        <v>12504</v>
      </c>
      <c r="B2904" s="471" t="s">
        <v>7488</v>
      </c>
      <c r="C2904" s="472" t="s">
        <v>9230</v>
      </c>
      <c r="D2904" s="255">
        <v>623</v>
      </c>
      <c r="E2904" s="479">
        <v>26399.47</v>
      </c>
      <c r="F2904" s="471" t="s">
        <v>9251</v>
      </c>
      <c r="G2904" s="476" t="s">
        <v>9127</v>
      </c>
      <c r="H2904" s="478" t="s">
        <v>12505</v>
      </c>
      <c r="I2904" s="478" t="s">
        <v>12505</v>
      </c>
      <c r="J2904" s="471" t="s">
        <v>12462</v>
      </c>
    </row>
    <row r="2905" spans="1:10" ht="25.15" customHeight="1" x14ac:dyDescent="0.2">
      <c r="A2905" s="471" t="s">
        <v>12506</v>
      </c>
      <c r="B2905" s="471" t="s">
        <v>7488</v>
      </c>
      <c r="C2905" s="472" t="s">
        <v>9230</v>
      </c>
      <c r="D2905" s="255">
        <v>646</v>
      </c>
      <c r="E2905" s="479">
        <v>19975</v>
      </c>
      <c r="F2905" s="471" t="s">
        <v>9440</v>
      </c>
      <c r="G2905" s="476" t="s">
        <v>9127</v>
      </c>
      <c r="H2905" s="478" t="s">
        <v>12507</v>
      </c>
      <c r="I2905" s="478" t="s">
        <v>12507</v>
      </c>
      <c r="J2905" s="471" t="s">
        <v>12508</v>
      </c>
    </row>
    <row r="2906" spans="1:10" ht="25.15" customHeight="1" x14ac:dyDescent="0.2">
      <c r="A2906" s="471" t="s">
        <v>12509</v>
      </c>
      <c r="B2906" s="471" t="s">
        <v>8332</v>
      </c>
      <c r="C2906" s="472" t="s">
        <v>9230</v>
      </c>
      <c r="D2906" s="255">
        <v>655</v>
      </c>
      <c r="E2906" s="479">
        <v>31742</v>
      </c>
      <c r="F2906" s="471" t="s">
        <v>9263</v>
      </c>
      <c r="G2906" s="476" t="s">
        <v>9127</v>
      </c>
      <c r="H2906" s="478" t="s">
        <v>12510</v>
      </c>
      <c r="I2906" s="478" t="s">
        <v>12510</v>
      </c>
      <c r="J2906" s="471" t="s">
        <v>9267</v>
      </c>
    </row>
    <row r="2907" spans="1:10" ht="25.15" customHeight="1" x14ac:dyDescent="0.2">
      <c r="A2907" s="471" t="s">
        <v>12511</v>
      </c>
      <c r="B2907" s="471" t="s">
        <v>7453</v>
      </c>
      <c r="C2907" s="472" t="s">
        <v>9230</v>
      </c>
      <c r="D2907" s="255">
        <v>693</v>
      </c>
      <c r="E2907" s="479">
        <v>24000</v>
      </c>
      <c r="F2907" s="471" t="s">
        <v>9261</v>
      </c>
      <c r="G2907" s="476" t="s">
        <v>9127</v>
      </c>
      <c r="H2907" s="478" t="s">
        <v>12512</v>
      </c>
      <c r="I2907" s="478" t="s">
        <v>12512</v>
      </c>
      <c r="J2907" s="471"/>
    </row>
    <row r="2908" spans="1:10" ht="25.15" customHeight="1" x14ac:dyDescent="0.2">
      <c r="A2908" s="471" t="s">
        <v>12513</v>
      </c>
      <c r="B2908" s="471" t="s">
        <v>7453</v>
      </c>
      <c r="C2908" s="472" t="s">
        <v>9230</v>
      </c>
      <c r="D2908" s="255">
        <v>709</v>
      </c>
      <c r="E2908" s="479">
        <v>21600</v>
      </c>
      <c r="F2908" s="471" t="s">
        <v>9261</v>
      </c>
      <c r="G2908" s="476" t="s">
        <v>9127</v>
      </c>
      <c r="H2908" s="478" t="s">
        <v>12512</v>
      </c>
      <c r="I2908" s="478" t="s">
        <v>12512</v>
      </c>
      <c r="J2908" s="471"/>
    </row>
    <row r="2909" spans="1:10" ht="25.15" customHeight="1" x14ac:dyDescent="0.2">
      <c r="A2909" s="471" t="s">
        <v>12514</v>
      </c>
      <c r="B2909" s="471" t="s">
        <v>7453</v>
      </c>
      <c r="C2909" s="472" t="s">
        <v>9230</v>
      </c>
      <c r="D2909" s="255">
        <v>716</v>
      </c>
      <c r="E2909" s="479">
        <v>31200</v>
      </c>
      <c r="F2909" s="471" t="s">
        <v>12515</v>
      </c>
      <c r="G2909" s="476" t="s">
        <v>9127</v>
      </c>
      <c r="H2909" s="478" t="s">
        <v>12412</v>
      </c>
      <c r="I2909" s="478" t="s">
        <v>12412</v>
      </c>
      <c r="J2909" s="471"/>
    </row>
    <row r="2910" spans="1:10" ht="25.15" customHeight="1" x14ac:dyDescent="0.2">
      <c r="A2910" s="471" t="s">
        <v>12516</v>
      </c>
      <c r="B2910" s="471" t="s">
        <v>8332</v>
      </c>
      <c r="C2910" s="472" t="s">
        <v>9230</v>
      </c>
      <c r="D2910" s="255">
        <v>749</v>
      </c>
      <c r="E2910" s="479">
        <v>30147.58</v>
      </c>
      <c r="F2910" s="471" t="s">
        <v>12517</v>
      </c>
      <c r="G2910" s="476" t="s">
        <v>9127</v>
      </c>
      <c r="H2910" s="478" t="s">
        <v>12518</v>
      </c>
      <c r="I2910" s="478" t="s">
        <v>12518</v>
      </c>
      <c r="J2910" s="471" t="s">
        <v>12519</v>
      </c>
    </row>
    <row r="2911" spans="1:10" ht="25.15" customHeight="1" x14ac:dyDescent="0.2">
      <c r="A2911" s="471" t="s">
        <v>12520</v>
      </c>
      <c r="B2911" s="471" t="s">
        <v>7453</v>
      </c>
      <c r="C2911" s="472" t="s">
        <v>9230</v>
      </c>
      <c r="D2911" s="255">
        <v>762</v>
      </c>
      <c r="E2911" s="479">
        <v>33600</v>
      </c>
      <c r="F2911" s="471" t="s">
        <v>9261</v>
      </c>
      <c r="G2911" s="476" t="s">
        <v>9127</v>
      </c>
      <c r="H2911" s="478" t="s">
        <v>12521</v>
      </c>
      <c r="I2911" s="478" t="s">
        <v>12521</v>
      </c>
      <c r="J2911" s="471"/>
    </row>
    <row r="2912" spans="1:10" ht="25.15" customHeight="1" x14ac:dyDescent="0.2">
      <c r="A2912" s="471" t="s">
        <v>12522</v>
      </c>
      <c r="B2912" s="471" t="s">
        <v>7488</v>
      </c>
      <c r="C2912" s="472" t="s">
        <v>9230</v>
      </c>
      <c r="D2912" s="255">
        <v>772</v>
      </c>
      <c r="E2912" s="479">
        <v>26692.15</v>
      </c>
      <c r="F2912" s="471" t="s">
        <v>9251</v>
      </c>
      <c r="G2912" s="476" t="s">
        <v>9127</v>
      </c>
      <c r="H2912" s="478" t="s">
        <v>12523</v>
      </c>
      <c r="I2912" s="478" t="s">
        <v>12523</v>
      </c>
      <c r="J2912" s="471" t="s">
        <v>12524</v>
      </c>
    </row>
    <row r="2913" spans="1:10" ht="25.15" customHeight="1" x14ac:dyDescent="0.2">
      <c r="A2913" s="471" t="s">
        <v>12525</v>
      </c>
      <c r="B2913" s="471" t="s">
        <v>7453</v>
      </c>
      <c r="C2913" s="472" t="s">
        <v>9230</v>
      </c>
      <c r="D2913" s="255">
        <v>837</v>
      </c>
      <c r="E2913" s="479">
        <v>33030</v>
      </c>
      <c r="F2913" s="471" t="s">
        <v>12526</v>
      </c>
      <c r="G2913" s="476" t="s">
        <v>9127</v>
      </c>
      <c r="H2913" s="478" t="s">
        <v>12418</v>
      </c>
      <c r="I2913" s="478" t="s">
        <v>12418</v>
      </c>
      <c r="J2913" s="471"/>
    </row>
    <row r="2914" spans="1:10" ht="25.15" customHeight="1" x14ac:dyDescent="0.2">
      <c r="A2914" s="471" t="s">
        <v>12527</v>
      </c>
      <c r="B2914" s="471" t="s">
        <v>7488</v>
      </c>
      <c r="C2914" s="472" t="s">
        <v>9230</v>
      </c>
      <c r="D2914" s="255">
        <v>860</v>
      </c>
      <c r="E2914" s="479">
        <v>111046.1</v>
      </c>
      <c r="F2914" s="471" t="s">
        <v>12528</v>
      </c>
      <c r="G2914" s="476" t="s">
        <v>9127</v>
      </c>
      <c r="H2914" s="478" t="s">
        <v>12529</v>
      </c>
      <c r="I2914" s="478" t="s">
        <v>12529</v>
      </c>
      <c r="J2914" s="471" t="s">
        <v>12530</v>
      </c>
    </row>
    <row r="2915" spans="1:10" ht="25.15" customHeight="1" x14ac:dyDescent="0.2">
      <c r="A2915" s="471" t="s">
        <v>12531</v>
      </c>
      <c r="B2915" s="471" t="s">
        <v>7488</v>
      </c>
      <c r="C2915" s="472" t="s">
        <v>9230</v>
      </c>
      <c r="D2915" s="255">
        <v>886</v>
      </c>
      <c r="E2915" s="479">
        <v>27880</v>
      </c>
      <c r="F2915" s="471" t="s">
        <v>9484</v>
      </c>
      <c r="G2915" s="476" t="s">
        <v>9127</v>
      </c>
      <c r="H2915" s="478" t="s">
        <v>12532</v>
      </c>
      <c r="I2915" s="478" t="s">
        <v>12532</v>
      </c>
      <c r="J2915" s="471" t="s">
        <v>12533</v>
      </c>
    </row>
    <row r="2916" spans="1:10" ht="25.15" customHeight="1" x14ac:dyDescent="0.2">
      <c r="A2916" s="471" t="s">
        <v>12534</v>
      </c>
      <c r="B2916" s="471" t="s">
        <v>7453</v>
      </c>
      <c r="C2916" s="472" t="s">
        <v>9230</v>
      </c>
      <c r="D2916" s="255">
        <v>904</v>
      </c>
      <c r="E2916" s="479">
        <v>19400</v>
      </c>
      <c r="F2916" s="471" t="s">
        <v>12535</v>
      </c>
      <c r="G2916" s="476" t="s">
        <v>9127</v>
      </c>
      <c r="H2916" s="478" t="s">
        <v>12532</v>
      </c>
      <c r="I2916" s="478" t="s">
        <v>12532</v>
      </c>
      <c r="J2916" s="471"/>
    </row>
    <row r="2917" spans="1:10" ht="25.15" customHeight="1" x14ac:dyDescent="0.2">
      <c r="A2917" s="471" t="s">
        <v>12536</v>
      </c>
      <c r="B2917" s="471" t="s">
        <v>7488</v>
      </c>
      <c r="C2917" s="472" t="s">
        <v>9230</v>
      </c>
      <c r="D2917" s="255">
        <v>950</v>
      </c>
      <c r="E2917" s="479">
        <v>31736</v>
      </c>
      <c r="F2917" s="471" t="s">
        <v>9251</v>
      </c>
      <c r="G2917" s="476" t="s">
        <v>9127</v>
      </c>
      <c r="H2917" s="478" t="s">
        <v>12537</v>
      </c>
      <c r="I2917" s="478" t="s">
        <v>12537</v>
      </c>
      <c r="J2917" s="471" t="s">
        <v>12538</v>
      </c>
    </row>
    <row r="2918" spans="1:10" ht="25.15" customHeight="1" x14ac:dyDescent="0.2">
      <c r="A2918" s="471" t="s">
        <v>12539</v>
      </c>
      <c r="B2918" s="471" t="s">
        <v>7488</v>
      </c>
      <c r="C2918" s="472" t="s">
        <v>9230</v>
      </c>
      <c r="D2918" s="255">
        <v>963</v>
      </c>
      <c r="E2918" s="479">
        <v>23660</v>
      </c>
      <c r="F2918" s="471" t="s">
        <v>9323</v>
      </c>
      <c r="G2918" s="476" t="s">
        <v>9127</v>
      </c>
      <c r="H2918" s="478" t="s">
        <v>12422</v>
      </c>
      <c r="I2918" s="478" t="s">
        <v>12422</v>
      </c>
      <c r="J2918" s="471" t="s">
        <v>12540</v>
      </c>
    </row>
    <row r="2919" spans="1:10" ht="25.15" customHeight="1" x14ac:dyDescent="0.2">
      <c r="A2919" s="471" t="s">
        <v>12541</v>
      </c>
      <c r="B2919" s="471" t="s">
        <v>7488</v>
      </c>
      <c r="C2919" s="472" t="s">
        <v>9230</v>
      </c>
      <c r="D2919" s="255">
        <v>997</v>
      </c>
      <c r="E2919" s="479">
        <v>37400</v>
      </c>
      <c r="F2919" s="471" t="s">
        <v>12542</v>
      </c>
      <c r="G2919" s="476" t="s">
        <v>9127</v>
      </c>
      <c r="H2919" s="478" t="s">
        <v>12543</v>
      </c>
      <c r="I2919" s="478" t="s">
        <v>12543</v>
      </c>
      <c r="J2919" s="471" t="s">
        <v>12544</v>
      </c>
    </row>
    <row r="2920" spans="1:10" ht="25.15" customHeight="1" x14ac:dyDescent="0.2">
      <c r="A2920" s="471" t="s">
        <v>12545</v>
      </c>
      <c r="B2920" s="471" t="s">
        <v>7453</v>
      </c>
      <c r="C2920" s="472" t="s">
        <v>9230</v>
      </c>
      <c r="D2920" s="255">
        <v>1006</v>
      </c>
      <c r="E2920" s="479">
        <v>30649</v>
      </c>
      <c r="F2920" s="471" t="s">
        <v>12526</v>
      </c>
      <c r="G2920" s="476" t="s">
        <v>9127</v>
      </c>
      <c r="H2920" s="478" t="s">
        <v>12546</v>
      </c>
      <c r="I2920" s="478" t="s">
        <v>12546</v>
      </c>
      <c r="J2920" s="471"/>
    </row>
    <row r="2921" spans="1:10" ht="25.15" customHeight="1" x14ac:dyDescent="0.2">
      <c r="A2921" s="471" t="s">
        <v>12547</v>
      </c>
      <c r="B2921" s="471" t="s">
        <v>7453</v>
      </c>
      <c r="C2921" s="472" t="s">
        <v>9230</v>
      </c>
      <c r="D2921" s="255">
        <v>1008</v>
      </c>
      <c r="E2921" s="479">
        <v>31122</v>
      </c>
      <c r="F2921" s="471" t="s">
        <v>12548</v>
      </c>
      <c r="G2921" s="476" t="s">
        <v>9127</v>
      </c>
      <c r="H2921" s="478" t="s">
        <v>12549</v>
      </c>
      <c r="I2921" s="478" t="s">
        <v>12549</v>
      </c>
      <c r="J2921" s="471"/>
    </row>
    <row r="2922" spans="1:10" ht="25.15" customHeight="1" x14ac:dyDescent="0.2">
      <c r="A2922" s="471" t="s">
        <v>12550</v>
      </c>
      <c r="B2922" s="471" t="s">
        <v>7488</v>
      </c>
      <c r="C2922" s="472" t="s">
        <v>9230</v>
      </c>
      <c r="D2922" s="255">
        <v>1023</v>
      </c>
      <c r="E2922" s="479">
        <v>69523.600000000006</v>
      </c>
      <c r="F2922" s="471" t="s">
        <v>12551</v>
      </c>
      <c r="G2922" s="476" t="s">
        <v>9127</v>
      </c>
      <c r="H2922" s="478" t="s">
        <v>12426</v>
      </c>
      <c r="I2922" s="478" t="s">
        <v>12426</v>
      </c>
      <c r="J2922" s="471" t="s">
        <v>12552</v>
      </c>
    </row>
    <row r="2923" spans="1:10" ht="25.15" customHeight="1" x14ac:dyDescent="0.2">
      <c r="A2923" s="471" t="s">
        <v>12553</v>
      </c>
      <c r="B2923" s="471" t="s">
        <v>7453</v>
      </c>
      <c r="C2923" s="472" t="s">
        <v>9230</v>
      </c>
      <c r="D2923" s="255">
        <v>1079</v>
      </c>
      <c r="E2923" s="479">
        <v>27500</v>
      </c>
      <c r="F2923" s="471" t="s">
        <v>12548</v>
      </c>
      <c r="G2923" s="476" t="s">
        <v>9127</v>
      </c>
      <c r="H2923" s="478" t="s">
        <v>12554</v>
      </c>
      <c r="I2923" s="478" t="s">
        <v>12554</v>
      </c>
      <c r="J2923" s="471"/>
    </row>
    <row r="2924" spans="1:10" ht="25.15" customHeight="1" x14ac:dyDescent="0.2">
      <c r="A2924" s="471" t="s">
        <v>12555</v>
      </c>
      <c r="B2924" s="471" t="s">
        <v>7488</v>
      </c>
      <c r="C2924" s="472" t="s">
        <v>9230</v>
      </c>
      <c r="D2924" s="255">
        <v>1081</v>
      </c>
      <c r="E2924" s="479">
        <v>30000</v>
      </c>
      <c r="F2924" s="471" t="s">
        <v>9323</v>
      </c>
      <c r="G2924" s="476" t="s">
        <v>9127</v>
      </c>
      <c r="H2924" s="478" t="s">
        <v>12556</v>
      </c>
      <c r="I2924" s="478" t="s">
        <v>12556</v>
      </c>
      <c r="J2924" s="471" t="s">
        <v>12557</v>
      </c>
    </row>
    <row r="2925" spans="1:10" ht="25.15" customHeight="1" x14ac:dyDescent="0.2">
      <c r="A2925" s="471" t="s">
        <v>12558</v>
      </c>
      <c r="B2925" s="471" t="s">
        <v>7488</v>
      </c>
      <c r="C2925" s="472" t="s">
        <v>9230</v>
      </c>
      <c r="D2925" s="255">
        <v>1082</v>
      </c>
      <c r="E2925" s="479">
        <v>53730</v>
      </c>
      <c r="F2925" s="471" t="s">
        <v>9312</v>
      </c>
      <c r="G2925" s="476" t="s">
        <v>9127</v>
      </c>
      <c r="H2925" s="478" t="s">
        <v>12556</v>
      </c>
      <c r="I2925" s="478" t="s">
        <v>12556</v>
      </c>
      <c r="J2925" s="471" t="s">
        <v>12559</v>
      </c>
    </row>
    <row r="2926" spans="1:10" ht="25.15" customHeight="1" x14ac:dyDescent="0.2">
      <c r="A2926" s="471" t="s">
        <v>12560</v>
      </c>
      <c r="B2926" s="471" t="s">
        <v>7453</v>
      </c>
      <c r="C2926" s="472" t="s">
        <v>9230</v>
      </c>
      <c r="D2926" s="255">
        <v>1107</v>
      </c>
      <c r="E2926" s="479">
        <v>23400</v>
      </c>
      <c r="F2926" s="471" t="s">
        <v>12561</v>
      </c>
      <c r="G2926" s="476" t="s">
        <v>9127</v>
      </c>
      <c r="H2926" s="478" t="s">
        <v>12562</v>
      </c>
      <c r="I2926" s="478" t="s">
        <v>12562</v>
      </c>
      <c r="J2926" s="471"/>
    </row>
    <row r="2927" spans="1:10" ht="25.15" customHeight="1" x14ac:dyDescent="0.2">
      <c r="A2927" s="471" t="s">
        <v>12563</v>
      </c>
      <c r="B2927" s="471" t="s">
        <v>8332</v>
      </c>
      <c r="C2927" s="472" t="s">
        <v>9230</v>
      </c>
      <c r="D2927" s="255">
        <v>1113</v>
      </c>
      <c r="E2927" s="479">
        <v>19045.2</v>
      </c>
      <c r="F2927" s="471" t="s">
        <v>9263</v>
      </c>
      <c r="G2927" s="476" t="s">
        <v>9127</v>
      </c>
      <c r="H2927" s="478" t="s">
        <v>12564</v>
      </c>
      <c r="I2927" s="478" t="s">
        <v>12564</v>
      </c>
      <c r="J2927" s="471" t="s">
        <v>12565</v>
      </c>
    </row>
    <row r="2928" spans="1:10" ht="25.15" customHeight="1" x14ac:dyDescent="0.2">
      <c r="A2928" s="471" t="s">
        <v>12566</v>
      </c>
      <c r="B2928" s="471" t="s">
        <v>7488</v>
      </c>
      <c r="C2928" s="472" t="s">
        <v>9230</v>
      </c>
      <c r="D2928" s="255">
        <v>1116</v>
      </c>
      <c r="E2928" s="479">
        <v>24881.73</v>
      </c>
      <c r="F2928" s="471" t="s">
        <v>9251</v>
      </c>
      <c r="G2928" s="476" t="s">
        <v>9127</v>
      </c>
      <c r="H2928" s="478" t="s">
        <v>12567</v>
      </c>
      <c r="I2928" s="478" t="s">
        <v>12567</v>
      </c>
      <c r="J2928" s="471" t="s">
        <v>12568</v>
      </c>
    </row>
    <row r="2929" spans="1:10" ht="25.15" customHeight="1" x14ac:dyDescent="0.2">
      <c r="A2929" s="471" t="s">
        <v>12569</v>
      </c>
      <c r="B2929" s="471" t="s">
        <v>7488</v>
      </c>
      <c r="C2929" s="472" t="s">
        <v>9230</v>
      </c>
      <c r="D2929" s="255">
        <v>1132</v>
      </c>
      <c r="E2929" s="479">
        <v>36780</v>
      </c>
      <c r="F2929" s="471" t="s">
        <v>9323</v>
      </c>
      <c r="G2929" s="476" t="s">
        <v>9127</v>
      </c>
      <c r="H2929" s="478" t="s">
        <v>12570</v>
      </c>
      <c r="I2929" s="478" t="s">
        <v>12570</v>
      </c>
      <c r="J2929" s="471" t="s">
        <v>12571</v>
      </c>
    </row>
    <row r="2930" spans="1:10" ht="25.15" customHeight="1" x14ac:dyDescent="0.2">
      <c r="A2930" s="485" t="s">
        <v>12572</v>
      </c>
      <c r="B2930" s="485" t="s">
        <v>7453</v>
      </c>
      <c r="C2930" s="486" t="s">
        <v>8630</v>
      </c>
      <c r="D2930" s="140">
        <v>1</v>
      </c>
      <c r="E2930" s="487">
        <v>12275.11</v>
      </c>
      <c r="F2930" s="485" t="s">
        <v>9580</v>
      </c>
      <c r="G2930" s="407" t="s">
        <v>9127</v>
      </c>
      <c r="H2930" s="488">
        <v>44580</v>
      </c>
      <c r="I2930" s="488">
        <v>44580</v>
      </c>
      <c r="J2930" s="404"/>
    </row>
    <row r="2931" spans="1:10" ht="25.15" customHeight="1" x14ac:dyDescent="0.2">
      <c r="A2931" s="485" t="s">
        <v>12573</v>
      </c>
      <c r="B2931" s="485" t="s">
        <v>7453</v>
      </c>
      <c r="C2931" s="486" t="s">
        <v>8630</v>
      </c>
      <c r="D2931" s="140">
        <v>33</v>
      </c>
      <c r="E2931" s="487">
        <v>10068.31</v>
      </c>
      <c r="F2931" s="485" t="s">
        <v>9580</v>
      </c>
      <c r="G2931" s="407" t="s">
        <v>9127</v>
      </c>
      <c r="H2931" s="488">
        <v>44635</v>
      </c>
      <c r="I2931" s="488">
        <v>44635</v>
      </c>
      <c r="J2931" s="404"/>
    </row>
    <row r="2932" spans="1:10" ht="25.15" customHeight="1" x14ac:dyDescent="0.2">
      <c r="A2932" s="485" t="s">
        <v>12574</v>
      </c>
      <c r="B2932" s="485" t="s">
        <v>7453</v>
      </c>
      <c r="C2932" s="486" t="s">
        <v>8630</v>
      </c>
      <c r="D2932" s="140">
        <v>35</v>
      </c>
      <c r="E2932" s="487">
        <v>25800</v>
      </c>
      <c r="F2932" s="485" t="s">
        <v>12575</v>
      </c>
      <c r="G2932" s="407" t="s">
        <v>9127</v>
      </c>
      <c r="H2932" s="488">
        <v>44641</v>
      </c>
      <c r="I2932" s="488">
        <v>44926</v>
      </c>
      <c r="J2932" s="404"/>
    </row>
    <row r="2933" spans="1:10" ht="25.15" customHeight="1" x14ac:dyDescent="0.2">
      <c r="A2933" s="485" t="s">
        <v>12576</v>
      </c>
      <c r="B2933" s="485" t="s">
        <v>7453</v>
      </c>
      <c r="C2933" s="486" t="s">
        <v>9230</v>
      </c>
      <c r="D2933" s="140">
        <v>5</v>
      </c>
      <c r="E2933" s="487">
        <v>36789.519999999997</v>
      </c>
      <c r="F2933" s="485" t="s">
        <v>9565</v>
      </c>
      <c r="G2933" s="407" t="s">
        <v>9127</v>
      </c>
      <c r="H2933" s="488">
        <v>44645</v>
      </c>
      <c r="I2933" s="488">
        <v>44666</v>
      </c>
      <c r="J2933" s="404"/>
    </row>
    <row r="2934" spans="1:10" ht="25.15" customHeight="1" x14ac:dyDescent="0.2">
      <c r="A2934" s="485" t="s">
        <v>12577</v>
      </c>
      <c r="B2934" s="485" t="s">
        <v>7453</v>
      </c>
      <c r="C2934" s="486" t="s">
        <v>9230</v>
      </c>
      <c r="D2934" s="140">
        <v>3</v>
      </c>
      <c r="E2934" s="487">
        <v>28089.31</v>
      </c>
      <c r="F2934" s="485" t="s">
        <v>12578</v>
      </c>
      <c r="G2934" s="407" t="s">
        <v>9127</v>
      </c>
      <c r="H2934" s="488">
        <v>44645</v>
      </c>
      <c r="I2934" s="488">
        <v>44671</v>
      </c>
      <c r="J2934" s="404"/>
    </row>
    <row r="2935" spans="1:10" ht="25.15" customHeight="1" x14ac:dyDescent="0.2">
      <c r="A2935" s="485" t="s">
        <v>12579</v>
      </c>
      <c r="B2935" s="485" t="s">
        <v>7453</v>
      </c>
      <c r="C2935" s="486" t="s">
        <v>9230</v>
      </c>
      <c r="D2935" s="140">
        <v>4</v>
      </c>
      <c r="E2935" s="487">
        <v>35324.26</v>
      </c>
      <c r="F2935" s="485" t="s">
        <v>12580</v>
      </c>
      <c r="G2935" s="407" t="s">
        <v>9127</v>
      </c>
      <c r="H2935" s="488">
        <v>44645</v>
      </c>
      <c r="I2935" s="488">
        <v>44671</v>
      </c>
      <c r="J2935" s="404"/>
    </row>
    <row r="2936" spans="1:10" ht="25.15" customHeight="1" x14ac:dyDescent="0.2">
      <c r="A2936" s="485" t="s">
        <v>12581</v>
      </c>
      <c r="B2936" s="485" t="s">
        <v>7453</v>
      </c>
      <c r="C2936" s="486" t="s">
        <v>8630</v>
      </c>
      <c r="D2936" s="140">
        <v>41</v>
      </c>
      <c r="E2936" s="487">
        <v>10443.41</v>
      </c>
      <c r="F2936" s="485" t="s">
        <v>9580</v>
      </c>
      <c r="G2936" s="407" t="s">
        <v>9127</v>
      </c>
      <c r="H2936" s="488">
        <v>44656</v>
      </c>
      <c r="I2936" s="488">
        <v>44656</v>
      </c>
      <c r="J2936" s="404"/>
    </row>
    <row r="2937" spans="1:10" ht="25.15" customHeight="1" x14ac:dyDescent="0.2">
      <c r="A2937" s="485" t="s">
        <v>12582</v>
      </c>
      <c r="B2937" s="485" t="s">
        <v>7453</v>
      </c>
      <c r="C2937" s="486" t="s">
        <v>8630</v>
      </c>
      <c r="D2937" s="140">
        <v>66</v>
      </c>
      <c r="E2937" s="487">
        <v>14740.51</v>
      </c>
      <c r="F2937" s="485" t="s">
        <v>9580</v>
      </c>
      <c r="G2937" s="407" t="s">
        <v>9127</v>
      </c>
      <c r="H2937" s="488">
        <v>44699</v>
      </c>
      <c r="I2937" s="488">
        <v>44699</v>
      </c>
      <c r="J2937" s="404"/>
    </row>
    <row r="2938" spans="1:10" ht="25.15" customHeight="1" x14ac:dyDescent="0.2">
      <c r="A2938" s="485" t="s">
        <v>12583</v>
      </c>
      <c r="B2938" s="485" t="s">
        <v>7453</v>
      </c>
      <c r="C2938" s="486" t="s">
        <v>8630</v>
      </c>
      <c r="D2938" s="140">
        <v>86</v>
      </c>
      <c r="E2938" s="487">
        <v>14396.91</v>
      </c>
      <c r="F2938" s="485" t="s">
        <v>9580</v>
      </c>
      <c r="G2938" s="407" t="s">
        <v>9127</v>
      </c>
      <c r="H2938" s="488">
        <v>44728</v>
      </c>
      <c r="I2938" s="488">
        <v>44728</v>
      </c>
      <c r="J2938" s="404"/>
    </row>
    <row r="2939" spans="1:10" ht="25.15" customHeight="1" x14ac:dyDescent="0.2">
      <c r="A2939" s="485" t="s">
        <v>12584</v>
      </c>
      <c r="B2939" s="485" t="s">
        <v>7453</v>
      </c>
      <c r="C2939" s="486" t="s">
        <v>8630</v>
      </c>
      <c r="D2939" s="140">
        <v>94</v>
      </c>
      <c r="E2939" s="487">
        <v>18201.02</v>
      </c>
      <c r="F2939" s="485" t="s">
        <v>9580</v>
      </c>
      <c r="G2939" s="407" t="s">
        <v>9127</v>
      </c>
      <c r="H2939" s="488">
        <v>44755</v>
      </c>
      <c r="I2939" s="488">
        <v>44755</v>
      </c>
      <c r="J2939" s="404"/>
    </row>
    <row r="2940" spans="1:10" ht="25.15" customHeight="1" x14ac:dyDescent="0.2">
      <c r="A2940" s="485" t="s">
        <v>12585</v>
      </c>
      <c r="B2940" s="485" t="s">
        <v>7453</v>
      </c>
      <c r="C2940" s="486" t="s">
        <v>8630</v>
      </c>
      <c r="D2940" s="140">
        <v>105</v>
      </c>
      <c r="E2940" s="487">
        <v>16843.11</v>
      </c>
      <c r="F2940" s="485" t="s">
        <v>9580</v>
      </c>
      <c r="G2940" s="407" t="s">
        <v>9127</v>
      </c>
      <c r="H2940" s="488">
        <v>44781</v>
      </c>
      <c r="I2940" s="488">
        <v>44781</v>
      </c>
      <c r="J2940" s="404"/>
    </row>
    <row r="2941" spans="1:10" ht="25.15" customHeight="1" x14ac:dyDescent="0.2">
      <c r="A2941" s="485" t="s">
        <v>12586</v>
      </c>
      <c r="B2941" s="485" t="s">
        <v>8346</v>
      </c>
      <c r="C2941" s="486" t="s">
        <v>8317</v>
      </c>
      <c r="D2941" s="140">
        <v>13</v>
      </c>
      <c r="E2941" s="140">
        <v>27500</v>
      </c>
      <c r="F2941" s="485" t="s">
        <v>12587</v>
      </c>
      <c r="G2941" s="407" t="s">
        <v>9595</v>
      </c>
      <c r="H2941" s="489">
        <v>44582</v>
      </c>
      <c r="I2941" s="489"/>
      <c r="J2941" s="486"/>
    </row>
    <row r="2942" spans="1:10" ht="25.15" customHeight="1" x14ac:dyDescent="0.2">
      <c r="A2942" s="485" t="s">
        <v>12588</v>
      </c>
      <c r="B2942" s="485" t="s">
        <v>8346</v>
      </c>
      <c r="C2942" s="486" t="s">
        <v>8317</v>
      </c>
      <c r="D2942" s="140">
        <v>33</v>
      </c>
      <c r="E2942" s="140">
        <v>33750</v>
      </c>
      <c r="F2942" s="485" t="s">
        <v>12589</v>
      </c>
      <c r="G2942" s="407" t="s">
        <v>9595</v>
      </c>
      <c r="H2942" s="489">
        <v>44586</v>
      </c>
      <c r="I2942" s="489"/>
      <c r="J2942" s="486"/>
    </row>
    <row r="2943" spans="1:10" ht="25.15" customHeight="1" x14ac:dyDescent="0.2">
      <c r="A2943" s="485" t="s">
        <v>12590</v>
      </c>
      <c r="B2943" s="485" t="s">
        <v>8346</v>
      </c>
      <c r="C2943" s="486" t="s">
        <v>8317</v>
      </c>
      <c r="D2943" s="140">
        <v>67</v>
      </c>
      <c r="E2943" s="140">
        <v>20884</v>
      </c>
      <c r="F2943" s="485" t="s">
        <v>12591</v>
      </c>
      <c r="G2943" s="407" t="s">
        <v>9595</v>
      </c>
      <c r="H2943" s="489">
        <v>44590</v>
      </c>
      <c r="I2943" s="489"/>
      <c r="J2943" s="486"/>
    </row>
    <row r="2944" spans="1:10" ht="25.15" customHeight="1" x14ac:dyDescent="0.2">
      <c r="A2944" s="485" t="s">
        <v>9654</v>
      </c>
      <c r="B2944" s="485" t="s">
        <v>8346</v>
      </c>
      <c r="C2944" s="486" t="s">
        <v>8317</v>
      </c>
      <c r="D2944" s="140">
        <v>46</v>
      </c>
      <c r="E2944" s="140">
        <v>36616</v>
      </c>
      <c r="F2944" s="485" t="s">
        <v>12591</v>
      </c>
      <c r="G2944" s="407" t="s">
        <v>9595</v>
      </c>
      <c r="H2944" s="489">
        <v>44587</v>
      </c>
      <c r="I2944" s="489"/>
      <c r="J2944" s="486"/>
    </row>
    <row r="2945" spans="1:10" ht="25.15" customHeight="1" x14ac:dyDescent="0.2">
      <c r="A2945" s="485" t="s">
        <v>12592</v>
      </c>
      <c r="B2945" s="485" t="s">
        <v>8346</v>
      </c>
      <c r="C2945" s="486" t="s">
        <v>8317</v>
      </c>
      <c r="D2945" s="140">
        <v>10</v>
      </c>
      <c r="E2945" s="140">
        <v>33085</v>
      </c>
      <c r="F2945" s="485" t="s">
        <v>12591</v>
      </c>
      <c r="G2945" s="407" t="s">
        <v>9595</v>
      </c>
      <c r="H2945" s="489">
        <v>44582</v>
      </c>
      <c r="I2945" s="489"/>
      <c r="J2945" s="486"/>
    </row>
    <row r="2946" spans="1:10" ht="25.15" customHeight="1" x14ac:dyDescent="0.2">
      <c r="A2946" s="485" t="s">
        <v>9668</v>
      </c>
      <c r="B2946" s="485" t="s">
        <v>8346</v>
      </c>
      <c r="C2946" s="486" t="s">
        <v>8317</v>
      </c>
      <c r="D2946" s="140">
        <v>5</v>
      </c>
      <c r="E2946" s="140">
        <v>21989</v>
      </c>
      <c r="F2946" s="485" t="s">
        <v>12593</v>
      </c>
      <c r="G2946" s="407" t="s">
        <v>9595</v>
      </c>
      <c r="H2946" s="489">
        <v>44582</v>
      </c>
      <c r="I2946" s="489"/>
      <c r="J2946" s="486"/>
    </row>
    <row r="2947" spans="1:10" ht="25.15" customHeight="1" x14ac:dyDescent="0.2">
      <c r="A2947" s="485" t="s">
        <v>12594</v>
      </c>
      <c r="B2947" s="485" t="s">
        <v>8346</v>
      </c>
      <c r="C2947" s="486" t="s">
        <v>8317</v>
      </c>
      <c r="D2947" s="140">
        <v>1</v>
      </c>
      <c r="E2947" s="140">
        <v>31889</v>
      </c>
      <c r="F2947" s="485" t="s">
        <v>12595</v>
      </c>
      <c r="G2947" s="407" t="s">
        <v>9595</v>
      </c>
      <c r="H2947" s="489">
        <v>44580</v>
      </c>
      <c r="I2947" s="489"/>
      <c r="J2947" s="486"/>
    </row>
    <row r="2948" spans="1:10" ht="25.15" customHeight="1" x14ac:dyDescent="0.2">
      <c r="A2948" s="485" t="s">
        <v>12596</v>
      </c>
      <c r="B2948" s="485" t="s">
        <v>8346</v>
      </c>
      <c r="C2948" s="486" t="s">
        <v>8317</v>
      </c>
      <c r="D2948" s="140">
        <v>69</v>
      </c>
      <c r="E2948" s="140">
        <v>18225.099999999999</v>
      </c>
      <c r="F2948" s="485" t="s">
        <v>12597</v>
      </c>
      <c r="G2948" s="407" t="s">
        <v>9595</v>
      </c>
      <c r="H2948" s="489">
        <v>44592</v>
      </c>
      <c r="I2948" s="489"/>
      <c r="J2948" s="486"/>
    </row>
    <row r="2949" spans="1:10" ht="25.15" customHeight="1" x14ac:dyDescent="0.2">
      <c r="A2949" s="485" t="s">
        <v>12598</v>
      </c>
      <c r="B2949" s="485" t="s">
        <v>8346</v>
      </c>
      <c r="C2949" s="486" t="s">
        <v>8317</v>
      </c>
      <c r="D2949" s="140">
        <v>68</v>
      </c>
      <c r="E2949" s="140">
        <v>25400</v>
      </c>
      <c r="F2949" s="485" t="s">
        <v>12599</v>
      </c>
      <c r="G2949" s="407" t="s">
        <v>9595</v>
      </c>
      <c r="H2949" s="489">
        <v>44590</v>
      </c>
      <c r="I2949" s="489"/>
      <c r="J2949" s="486"/>
    </row>
    <row r="2950" spans="1:10" ht="25.15" customHeight="1" x14ac:dyDescent="0.2">
      <c r="A2950" s="485" t="s">
        <v>12600</v>
      </c>
      <c r="B2950" s="485" t="s">
        <v>8346</v>
      </c>
      <c r="C2950" s="486" t="s">
        <v>8317</v>
      </c>
      <c r="D2950" s="140">
        <v>30</v>
      </c>
      <c r="E2950" s="140">
        <v>19755</v>
      </c>
      <c r="F2950" s="485" t="s">
        <v>12601</v>
      </c>
      <c r="G2950" s="407" t="s">
        <v>9614</v>
      </c>
      <c r="H2950" s="489">
        <v>44586</v>
      </c>
      <c r="I2950" s="489"/>
      <c r="J2950" s="486"/>
    </row>
    <row r="2951" spans="1:10" ht="25.15" customHeight="1" x14ac:dyDescent="0.2">
      <c r="A2951" s="485" t="s">
        <v>12602</v>
      </c>
      <c r="B2951" s="485" t="s">
        <v>8346</v>
      </c>
      <c r="C2951" s="486" t="s">
        <v>8317</v>
      </c>
      <c r="D2951" s="140">
        <v>35</v>
      </c>
      <c r="E2951" s="140">
        <v>21855.96</v>
      </c>
      <c r="F2951" s="485" t="s">
        <v>12603</v>
      </c>
      <c r="G2951" s="407" t="s">
        <v>9595</v>
      </c>
      <c r="H2951" s="489">
        <v>44587</v>
      </c>
      <c r="I2951" s="489"/>
      <c r="J2951" s="486"/>
    </row>
    <row r="2952" spans="1:10" ht="25.15" customHeight="1" x14ac:dyDescent="0.2">
      <c r="A2952" s="485" t="s">
        <v>12604</v>
      </c>
      <c r="B2952" s="485" t="s">
        <v>8346</v>
      </c>
      <c r="C2952" s="486" t="s">
        <v>8317</v>
      </c>
      <c r="D2952" s="140">
        <v>60</v>
      </c>
      <c r="E2952" s="140">
        <v>34445.25</v>
      </c>
      <c r="F2952" s="485" t="s">
        <v>12605</v>
      </c>
      <c r="G2952" s="407" t="s">
        <v>9595</v>
      </c>
      <c r="H2952" s="489">
        <v>44588</v>
      </c>
      <c r="I2952" s="489"/>
      <c r="J2952" s="486"/>
    </row>
    <row r="2953" spans="1:10" ht="25.15" customHeight="1" x14ac:dyDescent="0.2">
      <c r="A2953" s="485" t="s">
        <v>12606</v>
      </c>
      <c r="B2953" s="485" t="s">
        <v>8346</v>
      </c>
      <c r="C2953" s="486" t="s">
        <v>8317</v>
      </c>
      <c r="D2953" s="140">
        <v>265</v>
      </c>
      <c r="E2953" s="140">
        <v>18209.8</v>
      </c>
      <c r="F2953" s="485" t="s">
        <v>12607</v>
      </c>
      <c r="G2953" s="407" t="s">
        <v>9595</v>
      </c>
      <c r="H2953" s="489">
        <v>44609</v>
      </c>
      <c r="I2953" s="489"/>
      <c r="J2953" s="486"/>
    </row>
    <row r="2954" spans="1:10" ht="25.15" customHeight="1" x14ac:dyDescent="0.2">
      <c r="A2954" s="485" t="s">
        <v>12608</v>
      </c>
      <c r="B2954" s="485" t="s">
        <v>8346</v>
      </c>
      <c r="C2954" s="486" t="s">
        <v>8317</v>
      </c>
      <c r="D2954" s="140">
        <v>421</v>
      </c>
      <c r="E2954" s="140">
        <v>35000</v>
      </c>
      <c r="F2954" s="485" t="s">
        <v>12607</v>
      </c>
      <c r="G2954" s="407" t="s">
        <v>9595</v>
      </c>
      <c r="H2954" s="489">
        <v>44620</v>
      </c>
      <c r="I2954" s="489"/>
      <c r="J2954" s="486"/>
    </row>
    <row r="2955" spans="1:10" ht="25.15" customHeight="1" x14ac:dyDescent="0.2">
      <c r="A2955" s="485" t="s">
        <v>12609</v>
      </c>
      <c r="B2955" s="485" t="s">
        <v>8346</v>
      </c>
      <c r="C2955" s="486" t="s">
        <v>8317</v>
      </c>
      <c r="D2955" s="140">
        <v>207</v>
      </c>
      <c r="E2955" s="140">
        <v>28331.33</v>
      </c>
      <c r="F2955" s="485" t="s">
        <v>12610</v>
      </c>
      <c r="G2955" s="407" t="s">
        <v>9614</v>
      </c>
      <c r="H2955" s="489">
        <v>44602</v>
      </c>
      <c r="I2955" s="489"/>
      <c r="J2955" s="486"/>
    </row>
    <row r="2956" spans="1:10" ht="25.15" customHeight="1" x14ac:dyDescent="0.2">
      <c r="A2956" s="485" t="s">
        <v>12611</v>
      </c>
      <c r="B2956" s="485" t="s">
        <v>8346</v>
      </c>
      <c r="C2956" s="486" t="s">
        <v>8317</v>
      </c>
      <c r="D2956" s="140">
        <v>105</v>
      </c>
      <c r="E2956" s="140">
        <v>29284</v>
      </c>
      <c r="F2956" s="485" t="s">
        <v>12612</v>
      </c>
      <c r="G2956" s="407" t="s">
        <v>9595</v>
      </c>
      <c r="H2956" s="489">
        <v>44595</v>
      </c>
      <c r="I2956" s="489"/>
      <c r="J2956" s="486"/>
    </row>
    <row r="2957" spans="1:10" ht="25.15" customHeight="1" x14ac:dyDescent="0.2">
      <c r="A2957" s="485" t="s">
        <v>12613</v>
      </c>
      <c r="B2957" s="485" t="s">
        <v>8346</v>
      </c>
      <c r="C2957" s="486" t="s">
        <v>8317</v>
      </c>
      <c r="D2957" s="140">
        <v>118</v>
      </c>
      <c r="E2957" s="140">
        <v>26903.5</v>
      </c>
      <c r="F2957" s="485" t="s">
        <v>12612</v>
      </c>
      <c r="G2957" s="407" t="s">
        <v>9614</v>
      </c>
      <c r="H2957" s="489">
        <v>44596</v>
      </c>
      <c r="I2957" s="489"/>
      <c r="J2957" s="486"/>
    </row>
    <row r="2958" spans="1:10" ht="25.15" customHeight="1" x14ac:dyDescent="0.2">
      <c r="A2958" s="485" t="s">
        <v>12614</v>
      </c>
      <c r="B2958" s="485" t="s">
        <v>8346</v>
      </c>
      <c r="C2958" s="486" t="s">
        <v>8317</v>
      </c>
      <c r="D2958" s="140">
        <v>100</v>
      </c>
      <c r="E2958" s="140">
        <v>32000</v>
      </c>
      <c r="F2958" s="485" t="s">
        <v>12615</v>
      </c>
      <c r="G2958" s="407" t="s">
        <v>9595</v>
      </c>
      <c r="H2958" s="489">
        <v>44595</v>
      </c>
      <c r="I2958" s="489"/>
      <c r="J2958" s="486"/>
    </row>
    <row r="2959" spans="1:10" ht="25.15" customHeight="1" x14ac:dyDescent="0.2">
      <c r="A2959" s="485" t="s">
        <v>12616</v>
      </c>
      <c r="B2959" s="485" t="s">
        <v>8346</v>
      </c>
      <c r="C2959" s="486" t="s">
        <v>8317</v>
      </c>
      <c r="D2959" s="140">
        <v>123</v>
      </c>
      <c r="E2959" s="140">
        <v>19206</v>
      </c>
      <c r="F2959" s="485" t="s">
        <v>12617</v>
      </c>
      <c r="G2959" s="407" t="s">
        <v>9595</v>
      </c>
      <c r="H2959" s="489">
        <v>44596</v>
      </c>
      <c r="I2959" s="489"/>
      <c r="J2959" s="486"/>
    </row>
    <row r="2960" spans="1:10" ht="25.15" customHeight="1" x14ac:dyDescent="0.2">
      <c r="A2960" s="485" t="s">
        <v>12618</v>
      </c>
      <c r="B2960" s="485" t="s">
        <v>8346</v>
      </c>
      <c r="C2960" s="486" t="s">
        <v>8317</v>
      </c>
      <c r="D2960" s="140">
        <v>238</v>
      </c>
      <c r="E2960" s="140">
        <v>26385</v>
      </c>
      <c r="F2960" s="485" t="s">
        <v>12617</v>
      </c>
      <c r="G2960" s="407" t="s">
        <v>9595</v>
      </c>
      <c r="H2960" s="489">
        <v>44607</v>
      </c>
      <c r="I2960" s="489"/>
      <c r="J2960" s="486"/>
    </row>
    <row r="2961" spans="1:10" ht="25.15" customHeight="1" x14ac:dyDescent="0.2">
      <c r="A2961" s="485" t="s">
        <v>12619</v>
      </c>
      <c r="B2961" s="485" t="s">
        <v>8346</v>
      </c>
      <c r="C2961" s="486" t="s">
        <v>8317</v>
      </c>
      <c r="D2961" s="140">
        <v>298</v>
      </c>
      <c r="E2961" s="140">
        <v>26898</v>
      </c>
      <c r="F2961" s="485" t="s">
        <v>12620</v>
      </c>
      <c r="G2961" s="407" t="s">
        <v>9595</v>
      </c>
      <c r="H2961" s="489">
        <v>44613</v>
      </c>
      <c r="I2961" s="489"/>
      <c r="J2961" s="486"/>
    </row>
    <row r="2962" spans="1:10" ht="25.15" customHeight="1" x14ac:dyDescent="0.2">
      <c r="A2962" s="485" t="s">
        <v>12621</v>
      </c>
      <c r="B2962" s="485" t="s">
        <v>8346</v>
      </c>
      <c r="C2962" s="486" t="s">
        <v>8317</v>
      </c>
      <c r="D2962" s="140">
        <v>161</v>
      </c>
      <c r="E2962" s="140">
        <v>29808</v>
      </c>
      <c r="F2962" s="485" t="s">
        <v>12620</v>
      </c>
      <c r="G2962" s="407" t="s">
        <v>9595</v>
      </c>
      <c r="H2962" s="489">
        <v>44601</v>
      </c>
      <c r="I2962" s="489"/>
      <c r="J2962" s="486"/>
    </row>
    <row r="2963" spans="1:10" ht="25.15" customHeight="1" x14ac:dyDescent="0.2">
      <c r="A2963" s="485" t="s">
        <v>12622</v>
      </c>
      <c r="B2963" s="485" t="s">
        <v>8346</v>
      </c>
      <c r="C2963" s="486" t="s">
        <v>8317</v>
      </c>
      <c r="D2963" s="140">
        <v>231</v>
      </c>
      <c r="E2963" s="140">
        <v>23780</v>
      </c>
      <c r="F2963" s="485" t="s">
        <v>12623</v>
      </c>
      <c r="G2963" s="407" t="s">
        <v>9614</v>
      </c>
      <c r="H2963" s="489">
        <v>44607</v>
      </c>
      <c r="I2963" s="489"/>
      <c r="J2963" s="486"/>
    </row>
    <row r="2964" spans="1:10" ht="25.15" customHeight="1" x14ac:dyDescent="0.2">
      <c r="A2964" s="485" t="s">
        <v>12624</v>
      </c>
      <c r="B2964" s="485" t="s">
        <v>8346</v>
      </c>
      <c r="C2964" s="486" t="s">
        <v>8317</v>
      </c>
      <c r="D2964" s="140">
        <v>282</v>
      </c>
      <c r="E2964" s="140">
        <v>36166</v>
      </c>
      <c r="F2964" s="485" t="s">
        <v>12625</v>
      </c>
      <c r="G2964" s="407" t="s">
        <v>9595</v>
      </c>
      <c r="H2964" s="489">
        <v>44610</v>
      </c>
      <c r="I2964" s="489"/>
      <c r="J2964" s="486"/>
    </row>
    <row r="2965" spans="1:10" ht="25.15" customHeight="1" x14ac:dyDescent="0.2">
      <c r="A2965" s="485" t="s">
        <v>12626</v>
      </c>
      <c r="B2965" s="485" t="s">
        <v>8346</v>
      </c>
      <c r="C2965" s="486" t="s">
        <v>8317</v>
      </c>
      <c r="D2965" s="140">
        <v>314</v>
      </c>
      <c r="E2965" s="140">
        <v>25925</v>
      </c>
      <c r="F2965" s="485" t="s">
        <v>12627</v>
      </c>
      <c r="G2965" s="407" t="s">
        <v>9595</v>
      </c>
      <c r="H2965" s="489">
        <v>44613</v>
      </c>
      <c r="I2965" s="489"/>
      <c r="J2965" s="486"/>
    </row>
    <row r="2966" spans="1:10" ht="25.15" customHeight="1" x14ac:dyDescent="0.2">
      <c r="A2966" s="485" t="s">
        <v>12628</v>
      </c>
      <c r="B2966" s="485" t="s">
        <v>8346</v>
      </c>
      <c r="C2966" s="486" t="s">
        <v>8317</v>
      </c>
      <c r="D2966" s="140">
        <v>366</v>
      </c>
      <c r="E2966" s="140">
        <v>22375</v>
      </c>
      <c r="F2966" s="485" t="s">
        <v>12627</v>
      </c>
      <c r="G2966" s="407" t="s">
        <v>9614</v>
      </c>
      <c r="H2966" s="489">
        <v>44616</v>
      </c>
      <c r="I2966" s="489"/>
      <c r="J2966" s="486"/>
    </row>
    <row r="2967" spans="1:10" ht="25.15" customHeight="1" x14ac:dyDescent="0.2">
      <c r="A2967" s="485" t="s">
        <v>12629</v>
      </c>
      <c r="B2967" s="485" t="s">
        <v>8346</v>
      </c>
      <c r="C2967" s="486" t="s">
        <v>8317</v>
      </c>
      <c r="D2967" s="140">
        <v>268</v>
      </c>
      <c r="E2967" s="140">
        <v>20491.8</v>
      </c>
      <c r="F2967" s="485" t="s">
        <v>12630</v>
      </c>
      <c r="G2967" s="407" t="s">
        <v>9595</v>
      </c>
      <c r="H2967" s="489">
        <v>44609</v>
      </c>
      <c r="I2967" s="489"/>
      <c r="J2967" s="486"/>
    </row>
    <row r="2968" spans="1:10" ht="25.15" customHeight="1" x14ac:dyDescent="0.2">
      <c r="A2968" s="485" t="s">
        <v>12631</v>
      </c>
      <c r="B2968" s="485" t="s">
        <v>8346</v>
      </c>
      <c r="C2968" s="486" t="s">
        <v>8317</v>
      </c>
      <c r="D2968" s="140">
        <v>364</v>
      </c>
      <c r="E2968" s="140">
        <v>32950</v>
      </c>
      <c r="F2968" s="485" t="s">
        <v>12632</v>
      </c>
      <c r="G2968" s="407" t="s">
        <v>9595</v>
      </c>
      <c r="H2968" s="489">
        <v>44616</v>
      </c>
      <c r="I2968" s="489"/>
      <c r="J2968" s="486"/>
    </row>
    <row r="2969" spans="1:10" ht="25.15" customHeight="1" x14ac:dyDescent="0.2">
      <c r="A2969" s="485" t="s">
        <v>12633</v>
      </c>
      <c r="B2969" s="485" t="s">
        <v>8346</v>
      </c>
      <c r="C2969" s="486" t="s">
        <v>8317</v>
      </c>
      <c r="D2969" s="140">
        <v>175</v>
      </c>
      <c r="E2969" s="140">
        <v>20080</v>
      </c>
      <c r="F2969" s="485" t="s">
        <v>12634</v>
      </c>
      <c r="G2969" s="407" t="s">
        <v>9595</v>
      </c>
      <c r="H2969" s="489">
        <v>44602</v>
      </c>
      <c r="I2969" s="489"/>
      <c r="J2969" s="486"/>
    </row>
    <row r="2970" spans="1:10" ht="25.15" customHeight="1" x14ac:dyDescent="0.2">
      <c r="A2970" s="485" t="s">
        <v>12635</v>
      </c>
      <c r="B2970" s="485" t="s">
        <v>8346</v>
      </c>
      <c r="C2970" s="486" t="s">
        <v>8317</v>
      </c>
      <c r="D2970" s="140">
        <v>284</v>
      </c>
      <c r="E2970" s="140">
        <v>22655</v>
      </c>
      <c r="F2970" s="485" t="s">
        <v>12587</v>
      </c>
      <c r="G2970" s="407" t="s">
        <v>9595</v>
      </c>
      <c r="H2970" s="489">
        <v>44610</v>
      </c>
      <c r="I2970" s="489"/>
      <c r="J2970" s="486"/>
    </row>
    <row r="2971" spans="1:10" ht="25.15" customHeight="1" x14ac:dyDescent="0.2">
      <c r="A2971" s="485" t="s">
        <v>12636</v>
      </c>
      <c r="B2971" s="485" t="s">
        <v>8346</v>
      </c>
      <c r="C2971" s="486" t="s">
        <v>8317</v>
      </c>
      <c r="D2971" s="140">
        <v>266</v>
      </c>
      <c r="E2971" s="140">
        <v>32360</v>
      </c>
      <c r="F2971" s="485" t="s">
        <v>12587</v>
      </c>
      <c r="G2971" s="407" t="s">
        <v>9595</v>
      </c>
      <c r="H2971" s="489">
        <v>44609</v>
      </c>
      <c r="I2971" s="489"/>
      <c r="J2971" s="486"/>
    </row>
    <row r="2972" spans="1:10" ht="25.15" customHeight="1" x14ac:dyDescent="0.2">
      <c r="A2972" s="485" t="s">
        <v>12637</v>
      </c>
      <c r="B2972" s="485" t="s">
        <v>8346</v>
      </c>
      <c r="C2972" s="486" t="s">
        <v>8317</v>
      </c>
      <c r="D2972" s="140">
        <v>439</v>
      </c>
      <c r="E2972" s="140">
        <v>27371.279999999999</v>
      </c>
      <c r="F2972" s="485" t="s">
        <v>12638</v>
      </c>
      <c r="G2972" s="407" t="s">
        <v>9595</v>
      </c>
      <c r="H2972" s="489">
        <v>44620</v>
      </c>
      <c r="I2972" s="489"/>
      <c r="J2972" s="486"/>
    </row>
    <row r="2973" spans="1:10" ht="25.15" customHeight="1" x14ac:dyDescent="0.2">
      <c r="A2973" s="485" t="s">
        <v>12639</v>
      </c>
      <c r="B2973" s="485" t="s">
        <v>8346</v>
      </c>
      <c r="C2973" s="486" t="s">
        <v>8317</v>
      </c>
      <c r="D2973" s="140">
        <v>213</v>
      </c>
      <c r="E2973" s="140">
        <v>19806.3</v>
      </c>
      <c r="F2973" s="485" t="s">
        <v>12638</v>
      </c>
      <c r="G2973" s="407" t="s">
        <v>9595</v>
      </c>
      <c r="H2973" s="489">
        <v>44603</v>
      </c>
      <c r="I2973" s="489"/>
      <c r="J2973" s="486"/>
    </row>
    <row r="2974" spans="1:10" ht="25.15" customHeight="1" x14ac:dyDescent="0.2">
      <c r="A2974" s="485" t="s">
        <v>12640</v>
      </c>
      <c r="B2974" s="485" t="s">
        <v>8346</v>
      </c>
      <c r="C2974" s="486" t="s">
        <v>8317</v>
      </c>
      <c r="D2974" s="140">
        <v>426</v>
      </c>
      <c r="E2974" s="140">
        <v>18100</v>
      </c>
      <c r="F2974" s="485" t="s">
        <v>12641</v>
      </c>
      <c r="G2974" s="407" t="s">
        <v>9595</v>
      </c>
      <c r="H2974" s="489">
        <v>44620</v>
      </c>
      <c r="I2974" s="489"/>
      <c r="J2974" s="486"/>
    </row>
    <row r="2975" spans="1:10" ht="25.15" customHeight="1" x14ac:dyDescent="0.2">
      <c r="A2975" s="485" t="s">
        <v>12642</v>
      </c>
      <c r="B2975" s="485" t="s">
        <v>8346</v>
      </c>
      <c r="C2975" s="486" t="s">
        <v>8317</v>
      </c>
      <c r="D2975" s="140">
        <v>160</v>
      </c>
      <c r="E2975" s="140">
        <v>30800</v>
      </c>
      <c r="F2975" s="485" t="s">
        <v>12641</v>
      </c>
      <c r="G2975" s="407" t="s">
        <v>9595</v>
      </c>
      <c r="H2975" s="489">
        <v>44601</v>
      </c>
      <c r="I2975" s="489"/>
      <c r="J2975" s="486"/>
    </row>
    <row r="2976" spans="1:10" ht="25.15" customHeight="1" x14ac:dyDescent="0.2">
      <c r="A2976" s="485" t="s">
        <v>12643</v>
      </c>
      <c r="B2976" s="485" t="s">
        <v>8346</v>
      </c>
      <c r="C2976" s="486" t="s">
        <v>8317</v>
      </c>
      <c r="D2976" s="140">
        <v>170</v>
      </c>
      <c r="E2976" s="140">
        <v>32380</v>
      </c>
      <c r="F2976" s="485" t="s">
        <v>12591</v>
      </c>
      <c r="G2976" s="407" t="s">
        <v>9595</v>
      </c>
      <c r="H2976" s="489">
        <v>44602</v>
      </c>
      <c r="I2976" s="489"/>
      <c r="J2976" s="486"/>
    </row>
    <row r="2977" spans="1:10" ht="25.15" customHeight="1" x14ac:dyDescent="0.2">
      <c r="A2977" s="485" t="s">
        <v>12644</v>
      </c>
      <c r="B2977" s="485" t="s">
        <v>8346</v>
      </c>
      <c r="C2977" s="486" t="s">
        <v>8317</v>
      </c>
      <c r="D2977" s="140">
        <v>222</v>
      </c>
      <c r="E2977" s="140">
        <v>33837.1</v>
      </c>
      <c r="F2977" s="485" t="s">
        <v>12591</v>
      </c>
      <c r="G2977" s="407" t="s">
        <v>9595</v>
      </c>
      <c r="H2977" s="489">
        <v>44603</v>
      </c>
      <c r="I2977" s="489"/>
      <c r="J2977" s="486"/>
    </row>
    <row r="2978" spans="1:10" ht="25.15" customHeight="1" x14ac:dyDescent="0.2">
      <c r="A2978" s="485" t="s">
        <v>12645</v>
      </c>
      <c r="B2978" s="485" t="s">
        <v>8346</v>
      </c>
      <c r="C2978" s="486" t="s">
        <v>8317</v>
      </c>
      <c r="D2978" s="140">
        <v>431</v>
      </c>
      <c r="E2978" s="140">
        <v>35537.050000000003</v>
      </c>
      <c r="F2978" s="485" t="s">
        <v>12591</v>
      </c>
      <c r="G2978" s="407" t="s">
        <v>9595</v>
      </c>
      <c r="H2978" s="489">
        <v>44620</v>
      </c>
      <c r="I2978" s="489"/>
      <c r="J2978" s="486"/>
    </row>
    <row r="2979" spans="1:10" ht="25.15" customHeight="1" x14ac:dyDescent="0.2">
      <c r="A2979" s="485" t="s">
        <v>12646</v>
      </c>
      <c r="B2979" s="485" t="s">
        <v>8346</v>
      </c>
      <c r="C2979" s="486" t="s">
        <v>8317</v>
      </c>
      <c r="D2979" s="140">
        <v>110</v>
      </c>
      <c r="E2979" s="140">
        <v>21638</v>
      </c>
      <c r="F2979" s="485" t="s">
        <v>12647</v>
      </c>
      <c r="G2979" s="407" t="s">
        <v>9595</v>
      </c>
      <c r="H2979" s="489">
        <v>44595</v>
      </c>
      <c r="I2979" s="489"/>
      <c r="J2979" s="486"/>
    </row>
    <row r="2980" spans="1:10" ht="25.15" customHeight="1" x14ac:dyDescent="0.2">
      <c r="A2980" s="485" t="s">
        <v>12648</v>
      </c>
      <c r="B2980" s="485" t="s">
        <v>8346</v>
      </c>
      <c r="C2980" s="486" t="s">
        <v>8317</v>
      </c>
      <c r="D2980" s="140">
        <v>424</v>
      </c>
      <c r="E2980" s="140">
        <v>28440</v>
      </c>
      <c r="F2980" s="485" t="s">
        <v>12593</v>
      </c>
      <c r="G2980" s="407" t="s">
        <v>9595</v>
      </c>
      <c r="H2980" s="489">
        <v>44620</v>
      </c>
      <c r="I2980" s="489"/>
      <c r="J2980" s="486"/>
    </row>
    <row r="2981" spans="1:10" ht="25.15" customHeight="1" x14ac:dyDescent="0.2">
      <c r="A2981" s="485" t="s">
        <v>12649</v>
      </c>
      <c r="B2981" s="485" t="s">
        <v>8346</v>
      </c>
      <c r="C2981" s="486" t="s">
        <v>8317</v>
      </c>
      <c r="D2981" s="140">
        <v>148</v>
      </c>
      <c r="E2981" s="140">
        <v>27800</v>
      </c>
      <c r="F2981" s="485" t="s">
        <v>12650</v>
      </c>
      <c r="G2981" s="407" t="s">
        <v>9614</v>
      </c>
      <c r="H2981" s="489">
        <v>44601</v>
      </c>
      <c r="I2981" s="489"/>
      <c r="J2981" s="486"/>
    </row>
    <row r="2982" spans="1:10" ht="25.15" customHeight="1" x14ac:dyDescent="0.2">
      <c r="A2982" s="485" t="s">
        <v>12651</v>
      </c>
      <c r="B2982" s="485" t="s">
        <v>8346</v>
      </c>
      <c r="C2982" s="486" t="s">
        <v>8317</v>
      </c>
      <c r="D2982" s="140">
        <v>335</v>
      </c>
      <c r="E2982" s="140">
        <v>26014</v>
      </c>
      <c r="F2982" s="485" t="s">
        <v>12652</v>
      </c>
      <c r="G2982" s="407" t="s">
        <v>9595</v>
      </c>
      <c r="H2982" s="489">
        <v>44615</v>
      </c>
      <c r="I2982" s="489"/>
      <c r="J2982" s="486"/>
    </row>
    <row r="2983" spans="1:10" ht="25.15" customHeight="1" x14ac:dyDescent="0.2">
      <c r="A2983" s="485" t="s">
        <v>12653</v>
      </c>
      <c r="B2983" s="485" t="s">
        <v>8346</v>
      </c>
      <c r="C2983" s="486" t="s">
        <v>8317</v>
      </c>
      <c r="D2983" s="140">
        <v>411</v>
      </c>
      <c r="E2983" s="140">
        <v>19200</v>
      </c>
      <c r="F2983" s="485" t="s">
        <v>12652</v>
      </c>
      <c r="G2983" s="407" t="s">
        <v>9595</v>
      </c>
      <c r="H2983" s="489">
        <v>44617</v>
      </c>
      <c r="I2983" s="489"/>
      <c r="J2983" s="486"/>
    </row>
    <row r="2984" spans="1:10" ht="25.15" customHeight="1" x14ac:dyDescent="0.2">
      <c r="A2984" s="485" t="s">
        <v>12654</v>
      </c>
      <c r="B2984" s="485" t="s">
        <v>8346</v>
      </c>
      <c r="C2984" s="486" t="s">
        <v>8317</v>
      </c>
      <c r="D2984" s="140">
        <v>191</v>
      </c>
      <c r="E2984" s="140">
        <v>28643.32</v>
      </c>
      <c r="F2984" s="485" t="s">
        <v>12655</v>
      </c>
      <c r="G2984" s="407" t="s">
        <v>9595</v>
      </c>
      <c r="H2984" s="489">
        <v>44602</v>
      </c>
      <c r="I2984" s="489"/>
      <c r="J2984" s="486"/>
    </row>
    <row r="2985" spans="1:10" ht="25.15" customHeight="1" x14ac:dyDescent="0.2">
      <c r="A2985" s="485" t="s">
        <v>12656</v>
      </c>
      <c r="B2985" s="485" t="s">
        <v>8346</v>
      </c>
      <c r="C2985" s="486" t="s">
        <v>8317</v>
      </c>
      <c r="D2985" s="140">
        <v>190</v>
      </c>
      <c r="E2985" s="140">
        <v>32903.54</v>
      </c>
      <c r="F2985" s="485" t="s">
        <v>12657</v>
      </c>
      <c r="G2985" s="407" t="s">
        <v>9595</v>
      </c>
      <c r="H2985" s="489">
        <v>44602</v>
      </c>
      <c r="I2985" s="489"/>
      <c r="J2985" s="486"/>
    </row>
    <row r="2986" spans="1:10" ht="25.15" customHeight="1" x14ac:dyDescent="0.2">
      <c r="A2986" s="485" t="s">
        <v>12658</v>
      </c>
      <c r="B2986" s="485" t="s">
        <v>8346</v>
      </c>
      <c r="C2986" s="486" t="s">
        <v>8317</v>
      </c>
      <c r="D2986" s="140">
        <v>407</v>
      </c>
      <c r="E2986" s="140">
        <v>32532.6</v>
      </c>
      <c r="F2986" s="485" t="s">
        <v>12659</v>
      </c>
      <c r="G2986" s="407" t="s">
        <v>9614</v>
      </c>
      <c r="H2986" s="489">
        <v>44617</v>
      </c>
      <c r="I2986" s="489"/>
      <c r="J2986" s="486"/>
    </row>
    <row r="2987" spans="1:10" ht="25.15" customHeight="1" x14ac:dyDescent="0.2">
      <c r="A2987" s="485" t="s">
        <v>12660</v>
      </c>
      <c r="B2987" s="485" t="s">
        <v>8346</v>
      </c>
      <c r="C2987" s="486" t="s">
        <v>8317</v>
      </c>
      <c r="D2987" s="140">
        <v>177</v>
      </c>
      <c r="E2987" s="140">
        <v>27000</v>
      </c>
      <c r="F2987" s="485" t="s">
        <v>12661</v>
      </c>
      <c r="G2987" s="407" t="s">
        <v>9595</v>
      </c>
      <c r="H2987" s="489">
        <v>44602</v>
      </c>
      <c r="I2987" s="489"/>
      <c r="J2987" s="486"/>
    </row>
    <row r="2988" spans="1:10" ht="25.15" customHeight="1" x14ac:dyDescent="0.2">
      <c r="A2988" s="485" t="s">
        <v>12662</v>
      </c>
      <c r="B2988" s="485" t="s">
        <v>8346</v>
      </c>
      <c r="C2988" s="486" t="s">
        <v>8317</v>
      </c>
      <c r="D2988" s="140">
        <v>79</v>
      </c>
      <c r="E2988" s="140">
        <v>36032.06</v>
      </c>
      <c r="F2988" s="485" t="s">
        <v>12663</v>
      </c>
      <c r="G2988" s="407" t="s">
        <v>9595</v>
      </c>
      <c r="H2988" s="489">
        <v>44593</v>
      </c>
      <c r="I2988" s="489"/>
      <c r="J2988" s="486"/>
    </row>
    <row r="2989" spans="1:10" ht="25.15" customHeight="1" x14ac:dyDescent="0.2">
      <c r="A2989" s="485" t="s">
        <v>12648</v>
      </c>
      <c r="B2989" s="485" t="s">
        <v>8346</v>
      </c>
      <c r="C2989" s="486" t="s">
        <v>8317</v>
      </c>
      <c r="D2989" s="140">
        <v>361</v>
      </c>
      <c r="E2989" s="140">
        <v>28440</v>
      </c>
      <c r="F2989" s="485" t="s">
        <v>12664</v>
      </c>
      <c r="G2989" s="407" t="s">
        <v>9614</v>
      </c>
      <c r="H2989" s="489">
        <v>44616</v>
      </c>
      <c r="I2989" s="489"/>
      <c r="J2989" s="486"/>
    </row>
    <row r="2990" spans="1:10" ht="25.15" customHeight="1" x14ac:dyDescent="0.2">
      <c r="A2990" s="485" t="s">
        <v>12665</v>
      </c>
      <c r="B2990" s="485" t="s">
        <v>8346</v>
      </c>
      <c r="C2990" s="486" t="s">
        <v>8317</v>
      </c>
      <c r="D2990" s="140">
        <v>295</v>
      </c>
      <c r="E2990" s="140">
        <v>33916</v>
      </c>
      <c r="F2990" s="485" t="s">
        <v>12664</v>
      </c>
      <c r="G2990" s="407" t="s">
        <v>9614</v>
      </c>
      <c r="H2990" s="489">
        <v>44613</v>
      </c>
      <c r="I2990" s="489"/>
      <c r="J2990" s="486"/>
    </row>
    <row r="2991" spans="1:10" ht="25.15" customHeight="1" x14ac:dyDescent="0.2">
      <c r="A2991" s="485" t="s">
        <v>12666</v>
      </c>
      <c r="B2991" s="485" t="s">
        <v>8346</v>
      </c>
      <c r="C2991" s="486" t="s">
        <v>8317</v>
      </c>
      <c r="D2991" s="140">
        <v>347</v>
      </c>
      <c r="E2991" s="140">
        <v>25721.35</v>
      </c>
      <c r="F2991" s="485" t="s">
        <v>12664</v>
      </c>
      <c r="G2991" s="407" t="s">
        <v>9595</v>
      </c>
      <c r="H2991" s="489">
        <v>44615</v>
      </c>
      <c r="I2991" s="489"/>
      <c r="J2991" s="486"/>
    </row>
    <row r="2992" spans="1:10" ht="25.15" customHeight="1" x14ac:dyDescent="0.2">
      <c r="A2992" s="485" t="s">
        <v>12667</v>
      </c>
      <c r="B2992" s="485" t="s">
        <v>8346</v>
      </c>
      <c r="C2992" s="486" t="s">
        <v>8317</v>
      </c>
      <c r="D2992" s="140">
        <v>180</v>
      </c>
      <c r="E2992" s="140">
        <v>26500</v>
      </c>
      <c r="F2992" s="485" t="s">
        <v>12668</v>
      </c>
      <c r="G2992" s="407" t="s">
        <v>9595</v>
      </c>
      <c r="H2992" s="489">
        <v>44602</v>
      </c>
      <c r="I2992" s="489"/>
      <c r="J2992" s="486"/>
    </row>
    <row r="2993" spans="1:10" ht="25.15" customHeight="1" x14ac:dyDescent="0.2">
      <c r="A2993" s="485" t="s">
        <v>12669</v>
      </c>
      <c r="B2993" s="485" t="s">
        <v>8346</v>
      </c>
      <c r="C2993" s="486" t="s">
        <v>8317</v>
      </c>
      <c r="D2993" s="140">
        <v>423</v>
      </c>
      <c r="E2993" s="140">
        <v>20940</v>
      </c>
      <c r="F2993" s="485" t="s">
        <v>12670</v>
      </c>
      <c r="G2993" s="407" t="s">
        <v>9595</v>
      </c>
      <c r="H2993" s="489">
        <v>44620</v>
      </c>
      <c r="I2993" s="489"/>
      <c r="J2993" s="486"/>
    </row>
    <row r="2994" spans="1:10" ht="25.15" customHeight="1" x14ac:dyDescent="0.2">
      <c r="A2994" s="485" t="s">
        <v>12671</v>
      </c>
      <c r="B2994" s="485" t="s">
        <v>8346</v>
      </c>
      <c r="C2994" s="486" t="s">
        <v>8317</v>
      </c>
      <c r="D2994" s="140">
        <v>183</v>
      </c>
      <c r="E2994" s="140">
        <v>23684.959999999999</v>
      </c>
      <c r="F2994" s="485" t="s">
        <v>12672</v>
      </c>
      <c r="G2994" s="407" t="s">
        <v>9614</v>
      </c>
      <c r="H2994" s="489">
        <v>44602</v>
      </c>
      <c r="I2994" s="489"/>
      <c r="J2994" s="486"/>
    </row>
    <row r="2995" spans="1:10" ht="25.15" customHeight="1" x14ac:dyDescent="0.2">
      <c r="A2995" s="485" t="s">
        <v>12673</v>
      </c>
      <c r="B2995" s="485" t="s">
        <v>8346</v>
      </c>
      <c r="C2995" s="486" t="s">
        <v>8317</v>
      </c>
      <c r="D2995" s="140">
        <v>313</v>
      </c>
      <c r="E2995" s="140">
        <v>24479.5</v>
      </c>
      <c r="F2995" s="485" t="s">
        <v>12674</v>
      </c>
      <c r="G2995" s="407" t="s">
        <v>9595</v>
      </c>
      <c r="H2995" s="489">
        <v>44613</v>
      </c>
      <c r="I2995" s="489"/>
      <c r="J2995" s="486"/>
    </row>
    <row r="2996" spans="1:10" ht="25.15" customHeight="1" x14ac:dyDescent="0.2">
      <c r="A2996" s="485" t="s">
        <v>12675</v>
      </c>
      <c r="B2996" s="485" t="s">
        <v>8346</v>
      </c>
      <c r="C2996" s="486" t="s">
        <v>8317</v>
      </c>
      <c r="D2996" s="140">
        <v>276</v>
      </c>
      <c r="E2996" s="140">
        <v>22268</v>
      </c>
      <c r="F2996" s="485" t="s">
        <v>12676</v>
      </c>
      <c r="G2996" s="407" t="s">
        <v>9595</v>
      </c>
      <c r="H2996" s="489">
        <v>44610</v>
      </c>
      <c r="I2996" s="489"/>
      <c r="J2996" s="486"/>
    </row>
    <row r="2997" spans="1:10" ht="25.15" customHeight="1" x14ac:dyDescent="0.2">
      <c r="A2997" s="485" t="s">
        <v>12677</v>
      </c>
      <c r="B2997" s="485" t="s">
        <v>8346</v>
      </c>
      <c r="C2997" s="486" t="s">
        <v>8317</v>
      </c>
      <c r="D2997" s="140">
        <v>338</v>
      </c>
      <c r="E2997" s="140">
        <v>32850.800000000003</v>
      </c>
      <c r="F2997" s="485" t="s">
        <v>12676</v>
      </c>
      <c r="G2997" s="407" t="s">
        <v>9595</v>
      </c>
      <c r="H2997" s="489">
        <v>44615</v>
      </c>
      <c r="I2997" s="489"/>
      <c r="J2997" s="486"/>
    </row>
    <row r="2998" spans="1:10" ht="25.15" customHeight="1" x14ac:dyDescent="0.2">
      <c r="A2998" s="485" t="s">
        <v>12678</v>
      </c>
      <c r="B2998" s="485" t="s">
        <v>8346</v>
      </c>
      <c r="C2998" s="486" t="s">
        <v>8317</v>
      </c>
      <c r="D2998" s="140">
        <v>125</v>
      </c>
      <c r="E2998" s="140">
        <v>32340</v>
      </c>
      <c r="F2998" s="485" t="s">
        <v>12676</v>
      </c>
      <c r="G2998" s="407" t="s">
        <v>9595</v>
      </c>
      <c r="H2998" s="489">
        <v>44599</v>
      </c>
      <c r="I2998" s="489"/>
      <c r="J2998" s="486"/>
    </row>
    <row r="2999" spans="1:10" ht="25.15" customHeight="1" x14ac:dyDescent="0.2">
      <c r="A2999" s="485" t="s">
        <v>12679</v>
      </c>
      <c r="B2999" s="485" t="s">
        <v>8346</v>
      </c>
      <c r="C2999" s="486" t="s">
        <v>8317</v>
      </c>
      <c r="D2999" s="140">
        <v>409</v>
      </c>
      <c r="E2999" s="140">
        <v>19827.599999999999</v>
      </c>
      <c r="F2999" s="485" t="s">
        <v>12676</v>
      </c>
      <c r="G2999" s="407" t="s">
        <v>9595</v>
      </c>
      <c r="H2999" s="489">
        <v>44617</v>
      </c>
      <c r="I2999" s="489"/>
      <c r="J2999" s="486"/>
    </row>
    <row r="3000" spans="1:10" ht="25.15" customHeight="1" x14ac:dyDescent="0.2">
      <c r="A3000" s="485" t="s">
        <v>12680</v>
      </c>
      <c r="B3000" s="485" t="s">
        <v>8346</v>
      </c>
      <c r="C3000" s="486" t="s">
        <v>8317</v>
      </c>
      <c r="D3000" s="140">
        <v>101</v>
      </c>
      <c r="E3000" s="140">
        <v>22320</v>
      </c>
      <c r="F3000" s="485" t="s">
        <v>12681</v>
      </c>
      <c r="G3000" s="407" t="s">
        <v>9595</v>
      </c>
      <c r="H3000" s="489">
        <v>44595</v>
      </c>
      <c r="I3000" s="489"/>
      <c r="J3000" s="486"/>
    </row>
    <row r="3001" spans="1:10" ht="25.15" customHeight="1" x14ac:dyDescent="0.2">
      <c r="A3001" s="485" t="s">
        <v>10100</v>
      </c>
      <c r="B3001" s="485" t="s">
        <v>8346</v>
      </c>
      <c r="C3001" s="486" t="s">
        <v>8317</v>
      </c>
      <c r="D3001" s="140">
        <v>408</v>
      </c>
      <c r="E3001" s="140">
        <v>30000</v>
      </c>
      <c r="F3001" s="485" t="s">
        <v>12682</v>
      </c>
      <c r="G3001" s="407" t="s">
        <v>9595</v>
      </c>
      <c r="H3001" s="489">
        <v>44617</v>
      </c>
      <c r="I3001" s="489"/>
      <c r="J3001" s="486"/>
    </row>
    <row r="3002" spans="1:10" ht="25.15" customHeight="1" x14ac:dyDescent="0.2">
      <c r="A3002" s="485" t="s">
        <v>12683</v>
      </c>
      <c r="B3002" s="485" t="s">
        <v>8346</v>
      </c>
      <c r="C3002" s="486" t="s">
        <v>8317</v>
      </c>
      <c r="D3002" s="140">
        <v>103</v>
      </c>
      <c r="E3002" s="140">
        <v>27300</v>
      </c>
      <c r="F3002" s="485" t="s">
        <v>12684</v>
      </c>
      <c r="G3002" s="407" t="s">
        <v>9595</v>
      </c>
      <c r="H3002" s="489">
        <v>44595</v>
      </c>
      <c r="I3002" s="489"/>
      <c r="J3002" s="486"/>
    </row>
    <row r="3003" spans="1:10" ht="25.15" customHeight="1" x14ac:dyDescent="0.2">
      <c r="A3003" s="485" t="s">
        <v>12685</v>
      </c>
      <c r="B3003" s="485" t="s">
        <v>8346</v>
      </c>
      <c r="C3003" s="486" t="s">
        <v>8317</v>
      </c>
      <c r="D3003" s="140">
        <v>73</v>
      </c>
      <c r="E3003" s="140">
        <v>22527</v>
      </c>
      <c r="F3003" s="485" t="s">
        <v>12686</v>
      </c>
      <c r="G3003" s="407" t="s">
        <v>9614</v>
      </c>
      <c r="H3003" s="489">
        <v>44593</v>
      </c>
      <c r="I3003" s="489"/>
      <c r="J3003" s="486"/>
    </row>
    <row r="3004" spans="1:10" ht="25.15" customHeight="1" x14ac:dyDescent="0.2">
      <c r="A3004" s="485" t="s">
        <v>12687</v>
      </c>
      <c r="B3004" s="485" t="s">
        <v>8346</v>
      </c>
      <c r="C3004" s="486" t="s">
        <v>8317</v>
      </c>
      <c r="D3004" s="140">
        <v>151</v>
      </c>
      <c r="E3004" s="140">
        <v>20650</v>
      </c>
      <c r="F3004" s="485" t="s">
        <v>12688</v>
      </c>
      <c r="G3004" s="407" t="s">
        <v>9595</v>
      </c>
      <c r="H3004" s="489">
        <v>44601</v>
      </c>
      <c r="I3004" s="489"/>
      <c r="J3004" s="486"/>
    </row>
    <row r="3005" spans="1:10" ht="25.15" customHeight="1" x14ac:dyDescent="0.2">
      <c r="A3005" s="485" t="s">
        <v>12689</v>
      </c>
      <c r="B3005" s="485" t="s">
        <v>8346</v>
      </c>
      <c r="C3005" s="486" t="s">
        <v>8317</v>
      </c>
      <c r="D3005" s="140">
        <v>108</v>
      </c>
      <c r="E3005" s="140">
        <v>35450.400000000001</v>
      </c>
      <c r="F3005" s="485" t="s">
        <v>12690</v>
      </c>
      <c r="G3005" s="407" t="s">
        <v>9595</v>
      </c>
      <c r="H3005" s="489">
        <v>44595</v>
      </c>
      <c r="I3005" s="489"/>
      <c r="J3005" s="486"/>
    </row>
    <row r="3006" spans="1:10" ht="25.15" customHeight="1" x14ac:dyDescent="0.2">
      <c r="A3006" s="485" t="s">
        <v>12691</v>
      </c>
      <c r="B3006" s="485" t="s">
        <v>8346</v>
      </c>
      <c r="C3006" s="486" t="s">
        <v>8317</v>
      </c>
      <c r="D3006" s="140">
        <v>267</v>
      </c>
      <c r="E3006" s="140">
        <v>29775</v>
      </c>
      <c r="F3006" s="485" t="s">
        <v>12692</v>
      </c>
      <c r="G3006" s="407" t="s">
        <v>9595</v>
      </c>
      <c r="H3006" s="489">
        <v>44609</v>
      </c>
      <c r="I3006" s="489"/>
      <c r="J3006" s="486"/>
    </row>
    <row r="3007" spans="1:10" ht="25.15" customHeight="1" x14ac:dyDescent="0.2">
      <c r="A3007" s="485" t="s">
        <v>12693</v>
      </c>
      <c r="B3007" s="485" t="s">
        <v>8346</v>
      </c>
      <c r="C3007" s="486" t="s">
        <v>8317</v>
      </c>
      <c r="D3007" s="140">
        <v>325</v>
      </c>
      <c r="E3007" s="140">
        <v>26404</v>
      </c>
      <c r="F3007" s="485" t="s">
        <v>12692</v>
      </c>
      <c r="G3007" s="407" t="s">
        <v>9595</v>
      </c>
      <c r="H3007" s="489">
        <v>44614</v>
      </c>
      <c r="I3007" s="489"/>
      <c r="J3007" s="486"/>
    </row>
    <row r="3008" spans="1:10" ht="25.15" customHeight="1" x14ac:dyDescent="0.2">
      <c r="A3008" s="485" t="s">
        <v>12694</v>
      </c>
      <c r="B3008" s="485" t="s">
        <v>8346</v>
      </c>
      <c r="C3008" s="486" t="s">
        <v>8317</v>
      </c>
      <c r="D3008" s="140">
        <v>404</v>
      </c>
      <c r="E3008" s="140">
        <v>21110</v>
      </c>
      <c r="F3008" s="485" t="s">
        <v>12605</v>
      </c>
      <c r="G3008" s="407" t="s">
        <v>9595</v>
      </c>
      <c r="H3008" s="489">
        <v>44617</v>
      </c>
      <c r="I3008" s="489"/>
      <c r="J3008" s="486"/>
    </row>
    <row r="3009" spans="1:10" ht="25.15" customHeight="1" x14ac:dyDescent="0.2">
      <c r="A3009" s="485" t="s">
        <v>12695</v>
      </c>
      <c r="B3009" s="485" t="s">
        <v>8346</v>
      </c>
      <c r="C3009" s="486" t="s">
        <v>8317</v>
      </c>
      <c r="D3009" s="140">
        <v>456</v>
      </c>
      <c r="E3009" s="140">
        <v>34300</v>
      </c>
      <c r="F3009" s="485" t="s">
        <v>12607</v>
      </c>
      <c r="G3009" s="407" t="s">
        <v>9595</v>
      </c>
      <c r="H3009" s="489">
        <v>44621</v>
      </c>
      <c r="I3009" s="489"/>
      <c r="J3009" s="486"/>
    </row>
    <row r="3010" spans="1:10" ht="25.15" customHeight="1" x14ac:dyDescent="0.2">
      <c r="A3010" s="485" t="s">
        <v>12696</v>
      </c>
      <c r="B3010" s="485" t="s">
        <v>8346</v>
      </c>
      <c r="C3010" s="486" t="s">
        <v>8317</v>
      </c>
      <c r="D3010" s="140">
        <v>782</v>
      </c>
      <c r="E3010" s="140">
        <v>36000</v>
      </c>
      <c r="F3010" s="485" t="s">
        <v>12697</v>
      </c>
      <c r="G3010" s="407" t="s">
        <v>9595</v>
      </c>
      <c r="H3010" s="489">
        <v>44641</v>
      </c>
      <c r="I3010" s="489"/>
      <c r="J3010" s="486"/>
    </row>
    <row r="3011" spans="1:10" ht="25.15" customHeight="1" x14ac:dyDescent="0.2">
      <c r="A3011" s="485" t="s">
        <v>12698</v>
      </c>
      <c r="B3011" s="485" t="s">
        <v>8346</v>
      </c>
      <c r="C3011" s="486" t="s">
        <v>8317</v>
      </c>
      <c r="D3011" s="140">
        <v>769</v>
      </c>
      <c r="E3011" s="140">
        <v>36641.64</v>
      </c>
      <c r="F3011" s="485" t="s">
        <v>12699</v>
      </c>
      <c r="G3011" s="407" t="s">
        <v>9595</v>
      </c>
      <c r="H3011" s="489">
        <v>44641</v>
      </c>
      <c r="I3011" s="489"/>
      <c r="J3011" s="486"/>
    </row>
    <row r="3012" spans="1:10" ht="25.15" customHeight="1" x14ac:dyDescent="0.2">
      <c r="A3012" s="485" t="s">
        <v>12700</v>
      </c>
      <c r="B3012" s="485" t="s">
        <v>8346</v>
      </c>
      <c r="C3012" s="486" t="s">
        <v>8317</v>
      </c>
      <c r="D3012" s="140">
        <v>617</v>
      </c>
      <c r="E3012" s="140">
        <v>24040.799999999999</v>
      </c>
      <c r="F3012" s="485" t="s">
        <v>12701</v>
      </c>
      <c r="G3012" s="407" t="s">
        <v>9595</v>
      </c>
      <c r="H3012" s="489">
        <v>44630</v>
      </c>
      <c r="I3012" s="489"/>
      <c r="J3012" s="486"/>
    </row>
    <row r="3013" spans="1:10" ht="25.15" customHeight="1" x14ac:dyDescent="0.2">
      <c r="A3013" s="485" t="s">
        <v>12702</v>
      </c>
      <c r="B3013" s="485" t="s">
        <v>8346</v>
      </c>
      <c r="C3013" s="486" t="s">
        <v>8317</v>
      </c>
      <c r="D3013" s="140">
        <v>640</v>
      </c>
      <c r="E3013" s="140">
        <v>31185</v>
      </c>
      <c r="F3013" s="485" t="s">
        <v>12701</v>
      </c>
      <c r="G3013" s="407" t="s">
        <v>9595</v>
      </c>
      <c r="H3013" s="489">
        <v>44631</v>
      </c>
      <c r="I3013" s="489"/>
      <c r="J3013" s="486"/>
    </row>
    <row r="3014" spans="1:10" ht="25.15" customHeight="1" x14ac:dyDescent="0.2">
      <c r="A3014" s="485" t="s">
        <v>12703</v>
      </c>
      <c r="B3014" s="485" t="s">
        <v>8346</v>
      </c>
      <c r="C3014" s="486" t="s">
        <v>8317</v>
      </c>
      <c r="D3014" s="140">
        <v>832</v>
      </c>
      <c r="E3014" s="140">
        <v>24789</v>
      </c>
      <c r="F3014" s="485" t="s">
        <v>12704</v>
      </c>
      <c r="G3014" s="407" t="s">
        <v>9595</v>
      </c>
      <c r="H3014" s="489">
        <v>44643</v>
      </c>
      <c r="I3014" s="489"/>
      <c r="J3014" s="486"/>
    </row>
    <row r="3015" spans="1:10" ht="25.15" customHeight="1" x14ac:dyDescent="0.2">
      <c r="A3015" s="485" t="s">
        <v>12705</v>
      </c>
      <c r="B3015" s="485" t="s">
        <v>8346</v>
      </c>
      <c r="C3015" s="486" t="s">
        <v>8317</v>
      </c>
      <c r="D3015" s="140">
        <v>780</v>
      </c>
      <c r="E3015" s="140">
        <v>36539</v>
      </c>
      <c r="F3015" s="485" t="s">
        <v>12706</v>
      </c>
      <c r="G3015" s="407" t="s">
        <v>9595</v>
      </c>
      <c r="H3015" s="489">
        <v>44641</v>
      </c>
      <c r="I3015" s="489"/>
      <c r="J3015" s="486"/>
    </row>
    <row r="3016" spans="1:10" ht="25.15" customHeight="1" x14ac:dyDescent="0.2">
      <c r="A3016" s="485" t="s">
        <v>12707</v>
      </c>
      <c r="B3016" s="485" t="s">
        <v>8346</v>
      </c>
      <c r="C3016" s="486" t="s">
        <v>8317</v>
      </c>
      <c r="D3016" s="140">
        <v>506</v>
      </c>
      <c r="E3016" s="140">
        <v>28226.5</v>
      </c>
      <c r="F3016" s="485" t="s">
        <v>12708</v>
      </c>
      <c r="G3016" s="407" t="s">
        <v>9595</v>
      </c>
      <c r="H3016" s="489">
        <v>44623</v>
      </c>
      <c r="I3016" s="489"/>
      <c r="J3016" s="486"/>
    </row>
    <row r="3017" spans="1:10" ht="25.15" customHeight="1" x14ac:dyDescent="0.2">
      <c r="A3017" s="485" t="s">
        <v>12709</v>
      </c>
      <c r="B3017" s="485" t="s">
        <v>8346</v>
      </c>
      <c r="C3017" s="486" t="s">
        <v>8317</v>
      </c>
      <c r="D3017" s="140">
        <v>523</v>
      </c>
      <c r="E3017" s="140">
        <v>25273</v>
      </c>
      <c r="F3017" s="485" t="s">
        <v>12710</v>
      </c>
      <c r="G3017" s="407" t="s">
        <v>9595</v>
      </c>
      <c r="H3017" s="489">
        <v>44624</v>
      </c>
      <c r="I3017" s="489"/>
      <c r="J3017" s="486"/>
    </row>
    <row r="3018" spans="1:10" ht="25.15" customHeight="1" x14ac:dyDescent="0.2">
      <c r="A3018" s="485" t="s">
        <v>12711</v>
      </c>
      <c r="B3018" s="485" t="s">
        <v>8346</v>
      </c>
      <c r="C3018" s="486" t="s">
        <v>8317</v>
      </c>
      <c r="D3018" s="140">
        <v>450</v>
      </c>
      <c r="E3018" s="140">
        <v>21504</v>
      </c>
      <c r="F3018" s="485" t="s">
        <v>12710</v>
      </c>
      <c r="G3018" s="407" t="s">
        <v>9595</v>
      </c>
      <c r="H3018" s="489">
        <v>44621</v>
      </c>
      <c r="I3018" s="489"/>
      <c r="J3018" s="486"/>
    </row>
    <row r="3019" spans="1:10" ht="25.15" customHeight="1" x14ac:dyDescent="0.2">
      <c r="A3019" s="485" t="s">
        <v>12712</v>
      </c>
      <c r="B3019" s="485" t="s">
        <v>8346</v>
      </c>
      <c r="C3019" s="486" t="s">
        <v>8317</v>
      </c>
      <c r="D3019" s="140">
        <v>496</v>
      </c>
      <c r="E3019" s="140">
        <v>23250</v>
      </c>
      <c r="F3019" s="485" t="s">
        <v>12617</v>
      </c>
      <c r="G3019" s="407" t="s">
        <v>9595</v>
      </c>
      <c r="H3019" s="489">
        <v>44623</v>
      </c>
      <c r="I3019" s="489"/>
      <c r="J3019" s="486"/>
    </row>
    <row r="3020" spans="1:10" ht="25.15" customHeight="1" x14ac:dyDescent="0.2">
      <c r="A3020" s="485" t="s">
        <v>12713</v>
      </c>
      <c r="B3020" s="485" t="s">
        <v>8346</v>
      </c>
      <c r="C3020" s="486" t="s">
        <v>8317</v>
      </c>
      <c r="D3020" s="140">
        <v>917</v>
      </c>
      <c r="E3020" s="140">
        <v>25155</v>
      </c>
      <c r="F3020" s="485" t="s">
        <v>12714</v>
      </c>
      <c r="G3020" s="407" t="s">
        <v>9595</v>
      </c>
      <c r="H3020" s="489">
        <v>44648</v>
      </c>
      <c r="I3020" s="489"/>
      <c r="J3020" s="486"/>
    </row>
    <row r="3021" spans="1:10" ht="25.15" customHeight="1" x14ac:dyDescent="0.2">
      <c r="A3021" s="485" t="s">
        <v>12715</v>
      </c>
      <c r="B3021" s="485" t="s">
        <v>8346</v>
      </c>
      <c r="C3021" s="486" t="s">
        <v>8317</v>
      </c>
      <c r="D3021" s="140">
        <v>903</v>
      </c>
      <c r="E3021" s="140">
        <v>20185</v>
      </c>
      <c r="F3021" s="485" t="s">
        <v>12620</v>
      </c>
      <c r="G3021" s="407" t="s">
        <v>9595</v>
      </c>
      <c r="H3021" s="489">
        <v>44648</v>
      </c>
      <c r="I3021" s="489"/>
      <c r="J3021" s="486"/>
    </row>
    <row r="3022" spans="1:10" ht="25.15" customHeight="1" x14ac:dyDescent="0.2">
      <c r="A3022" s="485" t="s">
        <v>12716</v>
      </c>
      <c r="B3022" s="485" t="s">
        <v>8346</v>
      </c>
      <c r="C3022" s="486" t="s">
        <v>8317</v>
      </c>
      <c r="D3022" s="140">
        <v>493</v>
      </c>
      <c r="E3022" s="140">
        <v>23780</v>
      </c>
      <c r="F3022" s="485" t="s">
        <v>12623</v>
      </c>
      <c r="G3022" s="407" t="s">
        <v>9595</v>
      </c>
      <c r="H3022" s="489">
        <v>44623</v>
      </c>
      <c r="I3022" s="489"/>
      <c r="J3022" s="486"/>
    </row>
    <row r="3023" spans="1:10" ht="25.15" customHeight="1" x14ac:dyDescent="0.2">
      <c r="A3023" s="485" t="s">
        <v>12717</v>
      </c>
      <c r="B3023" s="485" t="s">
        <v>8346</v>
      </c>
      <c r="C3023" s="486" t="s">
        <v>8317</v>
      </c>
      <c r="D3023" s="140">
        <v>671</v>
      </c>
      <c r="E3023" s="140">
        <v>25770</v>
      </c>
      <c r="F3023" s="485" t="s">
        <v>12625</v>
      </c>
      <c r="G3023" s="407" t="s">
        <v>9595</v>
      </c>
      <c r="H3023" s="489">
        <v>44635</v>
      </c>
      <c r="I3023" s="489"/>
      <c r="J3023" s="486"/>
    </row>
    <row r="3024" spans="1:10" ht="25.15" customHeight="1" x14ac:dyDescent="0.2">
      <c r="A3024" s="485" t="s">
        <v>12718</v>
      </c>
      <c r="B3024" s="485" t="s">
        <v>8346</v>
      </c>
      <c r="C3024" s="486" t="s">
        <v>8317</v>
      </c>
      <c r="D3024" s="140">
        <v>935</v>
      </c>
      <c r="E3024" s="140">
        <v>31050</v>
      </c>
      <c r="F3024" s="485" t="s">
        <v>12719</v>
      </c>
      <c r="G3024" s="407" t="s">
        <v>9614</v>
      </c>
      <c r="H3024" s="489">
        <v>44649</v>
      </c>
      <c r="I3024" s="489"/>
      <c r="J3024" s="486"/>
    </row>
    <row r="3025" spans="1:10" ht="25.15" customHeight="1" x14ac:dyDescent="0.2">
      <c r="A3025" s="485" t="s">
        <v>12720</v>
      </c>
      <c r="B3025" s="485" t="s">
        <v>8346</v>
      </c>
      <c r="C3025" s="486" t="s">
        <v>8317</v>
      </c>
      <c r="D3025" s="140">
        <v>524</v>
      </c>
      <c r="E3025" s="140">
        <v>28520</v>
      </c>
      <c r="F3025" s="485" t="s">
        <v>12719</v>
      </c>
      <c r="G3025" s="407" t="s">
        <v>9614</v>
      </c>
      <c r="H3025" s="489">
        <v>44624</v>
      </c>
      <c r="I3025" s="489"/>
      <c r="J3025" s="486"/>
    </row>
    <row r="3026" spans="1:10" ht="25.15" customHeight="1" x14ac:dyDescent="0.2">
      <c r="A3026" s="485" t="s">
        <v>12649</v>
      </c>
      <c r="B3026" s="485" t="s">
        <v>8346</v>
      </c>
      <c r="C3026" s="486" t="s">
        <v>8317</v>
      </c>
      <c r="D3026" s="140">
        <v>720</v>
      </c>
      <c r="E3026" s="140">
        <v>32000</v>
      </c>
      <c r="F3026" s="485" t="s">
        <v>12721</v>
      </c>
      <c r="G3026" s="407" t="s">
        <v>9614</v>
      </c>
      <c r="H3026" s="489">
        <v>44636</v>
      </c>
      <c r="I3026" s="489"/>
      <c r="J3026" s="486"/>
    </row>
    <row r="3027" spans="1:10" ht="25.15" customHeight="1" x14ac:dyDescent="0.2">
      <c r="A3027" s="485" t="s">
        <v>12722</v>
      </c>
      <c r="B3027" s="485" t="s">
        <v>8346</v>
      </c>
      <c r="C3027" s="486" t="s">
        <v>8317</v>
      </c>
      <c r="D3027" s="140">
        <v>648</v>
      </c>
      <c r="E3027" s="140">
        <v>35172.5</v>
      </c>
      <c r="F3027" s="485" t="s">
        <v>12723</v>
      </c>
      <c r="G3027" s="407" t="s">
        <v>9595</v>
      </c>
      <c r="H3027" s="489">
        <v>44634</v>
      </c>
      <c r="I3027" s="489"/>
      <c r="J3027" s="486"/>
    </row>
    <row r="3028" spans="1:10" ht="25.15" customHeight="1" x14ac:dyDescent="0.2">
      <c r="A3028" s="485" t="s">
        <v>12724</v>
      </c>
      <c r="B3028" s="485" t="s">
        <v>8346</v>
      </c>
      <c r="C3028" s="486" t="s">
        <v>8317</v>
      </c>
      <c r="D3028" s="140">
        <v>686</v>
      </c>
      <c r="E3028" s="140">
        <v>36501</v>
      </c>
      <c r="F3028" s="485" t="s">
        <v>12723</v>
      </c>
      <c r="G3028" s="407" t="s">
        <v>9614</v>
      </c>
      <c r="H3028" s="489">
        <v>44635</v>
      </c>
      <c r="I3028" s="489"/>
      <c r="J3028" s="486"/>
    </row>
    <row r="3029" spans="1:10" ht="25.15" customHeight="1" x14ac:dyDescent="0.2">
      <c r="A3029" s="485" t="s">
        <v>12725</v>
      </c>
      <c r="B3029" s="485" t="s">
        <v>8346</v>
      </c>
      <c r="C3029" s="486" t="s">
        <v>8317</v>
      </c>
      <c r="D3029" s="140">
        <v>585</v>
      </c>
      <c r="E3029" s="140">
        <v>24320</v>
      </c>
      <c r="F3029" s="485" t="s">
        <v>12726</v>
      </c>
      <c r="G3029" s="407" t="s">
        <v>9595</v>
      </c>
      <c r="H3029" s="489">
        <v>44629</v>
      </c>
      <c r="I3029" s="489"/>
      <c r="J3029" s="486"/>
    </row>
    <row r="3030" spans="1:10" ht="25.15" customHeight="1" x14ac:dyDescent="0.2">
      <c r="A3030" s="485" t="s">
        <v>12727</v>
      </c>
      <c r="B3030" s="485" t="s">
        <v>8346</v>
      </c>
      <c r="C3030" s="486" t="s">
        <v>8317</v>
      </c>
      <c r="D3030" s="140">
        <v>808</v>
      </c>
      <c r="E3030" s="140">
        <v>36580</v>
      </c>
      <c r="F3030" s="485" t="s">
        <v>12728</v>
      </c>
      <c r="G3030" s="407" t="s">
        <v>9595</v>
      </c>
      <c r="H3030" s="489">
        <v>44643</v>
      </c>
      <c r="I3030" s="489"/>
      <c r="J3030" s="486"/>
    </row>
    <row r="3031" spans="1:10" ht="25.15" customHeight="1" x14ac:dyDescent="0.2">
      <c r="A3031" s="485" t="s">
        <v>12729</v>
      </c>
      <c r="B3031" s="485" t="s">
        <v>8346</v>
      </c>
      <c r="C3031" s="486" t="s">
        <v>8317</v>
      </c>
      <c r="D3031" s="140">
        <v>830</v>
      </c>
      <c r="E3031" s="140">
        <v>35920</v>
      </c>
      <c r="F3031" s="485" t="s">
        <v>12728</v>
      </c>
      <c r="G3031" s="407" t="s">
        <v>9595</v>
      </c>
      <c r="H3031" s="489">
        <v>44643</v>
      </c>
      <c r="I3031" s="489"/>
      <c r="J3031" s="486"/>
    </row>
    <row r="3032" spans="1:10" ht="25.15" customHeight="1" x14ac:dyDescent="0.2">
      <c r="A3032" s="485" t="s">
        <v>12730</v>
      </c>
      <c r="B3032" s="485" t="s">
        <v>8346</v>
      </c>
      <c r="C3032" s="486" t="s">
        <v>8317</v>
      </c>
      <c r="D3032" s="140">
        <v>540</v>
      </c>
      <c r="E3032" s="140">
        <v>18270</v>
      </c>
      <c r="F3032" s="485" t="s">
        <v>12731</v>
      </c>
      <c r="G3032" s="407" t="s">
        <v>9595</v>
      </c>
      <c r="H3032" s="489">
        <v>44627</v>
      </c>
      <c r="I3032" s="489"/>
      <c r="J3032" s="486"/>
    </row>
    <row r="3033" spans="1:10" ht="25.15" customHeight="1" x14ac:dyDescent="0.2">
      <c r="A3033" s="485" t="s">
        <v>12732</v>
      </c>
      <c r="B3033" s="485" t="s">
        <v>8346</v>
      </c>
      <c r="C3033" s="486" t="s">
        <v>8317</v>
      </c>
      <c r="D3033" s="140">
        <v>641</v>
      </c>
      <c r="E3033" s="140">
        <v>21840</v>
      </c>
      <c r="F3033" s="485" t="s">
        <v>12632</v>
      </c>
      <c r="G3033" s="407" t="s">
        <v>9614</v>
      </c>
      <c r="H3033" s="489">
        <v>44631</v>
      </c>
      <c r="I3033" s="489"/>
      <c r="J3033" s="486"/>
    </row>
    <row r="3034" spans="1:10" ht="25.15" customHeight="1" x14ac:dyDescent="0.2">
      <c r="A3034" s="485" t="s">
        <v>12733</v>
      </c>
      <c r="B3034" s="485" t="s">
        <v>8346</v>
      </c>
      <c r="C3034" s="486" t="s">
        <v>8317</v>
      </c>
      <c r="D3034" s="140">
        <v>793</v>
      </c>
      <c r="E3034" s="140">
        <v>24630</v>
      </c>
      <c r="F3034" s="485" t="s">
        <v>12734</v>
      </c>
      <c r="G3034" s="407" t="s">
        <v>9595</v>
      </c>
      <c r="H3034" s="489">
        <v>44642</v>
      </c>
      <c r="I3034" s="489"/>
      <c r="J3034" s="486"/>
    </row>
    <row r="3035" spans="1:10" ht="25.15" customHeight="1" x14ac:dyDescent="0.2">
      <c r="A3035" s="485" t="s">
        <v>12735</v>
      </c>
      <c r="B3035" s="485" t="s">
        <v>8346</v>
      </c>
      <c r="C3035" s="486" t="s">
        <v>8317</v>
      </c>
      <c r="D3035" s="140">
        <v>827</v>
      </c>
      <c r="E3035" s="140">
        <v>36510</v>
      </c>
      <c r="F3035" s="485" t="s">
        <v>12736</v>
      </c>
      <c r="G3035" s="407" t="s">
        <v>9595</v>
      </c>
      <c r="H3035" s="489">
        <v>44643</v>
      </c>
      <c r="I3035" s="489"/>
      <c r="J3035" s="486"/>
    </row>
    <row r="3036" spans="1:10" ht="25.15" customHeight="1" x14ac:dyDescent="0.2">
      <c r="A3036" s="485" t="s">
        <v>12737</v>
      </c>
      <c r="B3036" s="485" t="s">
        <v>8346</v>
      </c>
      <c r="C3036" s="486" t="s">
        <v>8317</v>
      </c>
      <c r="D3036" s="140">
        <v>892</v>
      </c>
      <c r="E3036" s="140">
        <v>30349.599999999999</v>
      </c>
      <c r="F3036" s="485" t="s">
        <v>12738</v>
      </c>
      <c r="G3036" s="407" t="s">
        <v>9595</v>
      </c>
      <c r="H3036" s="489">
        <v>44648</v>
      </c>
      <c r="I3036" s="489"/>
      <c r="J3036" s="486"/>
    </row>
    <row r="3037" spans="1:10" ht="25.15" customHeight="1" x14ac:dyDescent="0.2">
      <c r="A3037" s="485" t="s">
        <v>12628</v>
      </c>
      <c r="B3037" s="485" t="s">
        <v>8346</v>
      </c>
      <c r="C3037" s="486" t="s">
        <v>8317</v>
      </c>
      <c r="D3037" s="140">
        <v>876</v>
      </c>
      <c r="E3037" s="140">
        <v>27000</v>
      </c>
      <c r="F3037" s="485" t="s">
        <v>12739</v>
      </c>
      <c r="G3037" s="407" t="s">
        <v>9595</v>
      </c>
      <c r="H3037" s="489">
        <v>44645</v>
      </c>
      <c r="I3037" s="489"/>
      <c r="J3037" s="486"/>
    </row>
    <row r="3038" spans="1:10" ht="25.15" customHeight="1" x14ac:dyDescent="0.2">
      <c r="A3038" s="485" t="s">
        <v>12740</v>
      </c>
      <c r="B3038" s="485" t="s">
        <v>8346</v>
      </c>
      <c r="C3038" s="486" t="s">
        <v>8317</v>
      </c>
      <c r="D3038" s="140">
        <v>669</v>
      </c>
      <c r="E3038" s="140">
        <v>19440.8</v>
      </c>
      <c r="F3038" s="485" t="s">
        <v>12741</v>
      </c>
      <c r="G3038" s="407" t="s">
        <v>9595</v>
      </c>
      <c r="H3038" s="489">
        <v>44635</v>
      </c>
      <c r="I3038" s="489"/>
      <c r="J3038" s="486"/>
    </row>
    <row r="3039" spans="1:10" ht="25.15" customHeight="1" x14ac:dyDescent="0.2">
      <c r="A3039" s="485" t="s">
        <v>12742</v>
      </c>
      <c r="B3039" s="485" t="s">
        <v>8346</v>
      </c>
      <c r="C3039" s="486" t="s">
        <v>8317</v>
      </c>
      <c r="D3039" s="140">
        <v>812</v>
      </c>
      <c r="E3039" s="140">
        <v>27000</v>
      </c>
      <c r="F3039" s="485" t="s">
        <v>12743</v>
      </c>
      <c r="G3039" s="407" t="s">
        <v>9595</v>
      </c>
      <c r="H3039" s="489">
        <v>44643</v>
      </c>
      <c r="I3039" s="489"/>
      <c r="J3039" s="486"/>
    </row>
    <row r="3040" spans="1:10" ht="25.15" customHeight="1" x14ac:dyDescent="0.2">
      <c r="A3040" s="485" t="s">
        <v>12744</v>
      </c>
      <c r="B3040" s="485" t="s">
        <v>8346</v>
      </c>
      <c r="C3040" s="486" t="s">
        <v>8317</v>
      </c>
      <c r="D3040" s="140">
        <v>472</v>
      </c>
      <c r="E3040" s="140">
        <v>36412.6</v>
      </c>
      <c r="F3040" s="485" t="s">
        <v>12591</v>
      </c>
      <c r="G3040" s="407" t="s">
        <v>9595</v>
      </c>
      <c r="H3040" s="489">
        <v>44622</v>
      </c>
      <c r="I3040" s="489"/>
      <c r="J3040" s="486"/>
    </row>
    <row r="3041" spans="1:10" ht="25.15" customHeight="1" x14ac:dyDescent="0.2">
      <c r="A3041" s="485" t="s">
        <v>12745</v>
      </c>
      <c r="B3041" s="485" t="s">
        <v>8346</v>
      </c>
      <c r="C3041" s="486" t="s">
        <v>8317</v>
      </c>
      <c r="D3041" s="140">
        <v>814</v>
      </c>
      <c r="E3041" s="140">
        <v>34280</v>
      </c>
      <c r="F3041" s="485" t="s">
        <v>12591</v>
      </c>
      <c r="G3041" s="407" t="s">
        <v>9595</v>
      </c>
      <c r="H3041" s="489">
        <v>44643</v>
      </c>
      <c r="I3041" s="489"/>
      <c r="J3041" s="486"/>
    </row>
    <row r="3042" spans="1:10" ht="25.15" customHeight="1" x14ac:dyDescent="0.2">
      <c r="A3042" s="485" t="s">
        <v>12746</v>
      </c>
      <c r="B3042" s="485" t="s">
        <v>8346</v>
      </c>
      <c r="C3042" s="486" t="s">
        <v>8317</v>
      </c>
      <c r="D3042" s="140">
        <v>562</v>
      </c>
      <c r="E3042" s="140">
        <v>34890</v>
      </c>
      <c r="F3042" s="485" t="s">
        <v>12747</v>
      </c>
      <c r="G3042" s="407" t="s">
        <v>9595</v>
      </c>
      <c r="H3042" s="489">
        <v>44628</v>
      </c>
      <c r="I3042" s="489"/>
      <c r="J3042" s="486"/>
    </row>
    <row r="3043" spans="1:10" ht="25.15" customHeight="1" x14ac:dyDescent="0.2">
      <c r="A3043" s="485" t="s">
        <v>12748</v>
      </c>
      <c r="B3043" s="485" t="s">
        <v>8346</v>
      </c>
      <c r="C3043" s="486" t="s">
        <v>8317</v>
      </c>
      <c r="D3043" s="140">
        <v>586</v>
      </c>
      <c r="E3043" s="140">
        <v>19510</v>
      </c>
      <c r="F3043" s="485" t="s">
        <v>12749</v>
      </c>
      <c r="G3043" s="407" t="s">
        <v>9595</v>
      </c>
      <c r="H3043" s="489">
        <v>44629</v>
      </c>
      <c r="I3043" s="489"/>
      <c r="J3043" s="486"/>
    </row>
    <row r="3044" spans="1:10" ht="25.15" customHeight="1" x14ac:dyDescent="0.2">
      <c r="A3044" s="485" t="s">
        <v>12750</v>
      </c>
      <c r="B3044" s="485" t="s">
        <v>8346</v>
      </c>
      <c r="C3044" s="486" t="s">
        <v>8317</v>
      </c>
      <c r="D3044" s="140">
        <v>925</v>
      </c>
      <c r="E3044" s="140">
        <v>32430</v>
      </c>
      <c r="F3044" s="485" t="s">
        <v>12751</v>
      </c>
      <c r="G3044" s="407" t="s">
        <v>9595</v>
      </c>
      <c r="H3044" s="489">
        <v>44649</v>
      </c>
      <c r="I3044" s="489"/>
      <c r="J3044" s="486"/>
    </row>
    <row r="3045" spans="1:10" ht="25.15" customHeight="1" x14ac:dyDescent="0.2">
      <c r="A3045" s="485" t="s">
        <v>12752</v>
      </c>
      <c r="B3045" s="485" t="s">
        <v>8346</v>
      </c>
      <c r="C3045" s="486" t="s">
        <v>8317</v>
      </c>
      <c r="D3045" s="140">
        <v>667</v>
      </c>
      <c r="E3045" s="140">
        <v>34586.54</v>
      </c>
      <c r="F3045" s="485" t="s">
        <v>12650</v>
      </c>
      <c r="G3045" s="407" t="s">
        <v>9595</v>
      </c>
      <c r="H3045" s="489">
        <v>44635</v>
      </c>
      <c r="I3045" s="489"/>
      <c r="J3045" s="486"/>
    </row>
    <row r="3046" spans="1:10" ht="25.15" customHeight="1" x14ac:dyDescent="0.2">
      <c r="A3046" s="485" t="s">
        <v>12753</v>
      </c>
      <c r="B3046" s="485" t="s">
        <v>8346</v>
      </c>
      <c r="C3046" s="486" t="s">
        <v>8317</v>
      </c>
      <c r="D3046" s="140">
        <v>944</v>
      </c>
      <c r="E3046" s="140">
        <v>23520.95</v>
      </c>
      <c r="F3046" s="485" t="s">
        <v>12650</v>
      </c>
      <c r="G3046" s="407" t="s">
        <v>9595</v>
      </c>
      <c r="H3046" s="489">
        <v>44649</v>
      </c>
      <c r="I3046" s="489"/>
      <c r="J3046" s="486"/>
    </row>
    <row r="3047" spans="1:10" ht="25.15" customHeight="1" x14ac:dyDescent="0.2">
      <c r="A3047" s="485" t="s">
        <v>12754</v>
      </c>
      <c r="B3047" s="485" t="s">
        <v>8346</v>
      </c>
      <c r="C3047" s="486" t="s">
        <v>8317</v>
      </c>
      <c r="D3047" s="140">
        <v>855</v>
      </c>
      <c r="E3047" s="140">
        <v>25550</v>
      </c>
      <c r="F3047" s="485" t="s">
        <v>12650</v>
      </c>
      <c r="G3047" s="407" t="s">
        <v>9595</v>
      </c>
      <c r="H3047" s="489">
        <v>44644</v>
      </c>
      <c r="I3047" s="489"/>
      <c r="J3047" s="486"/>
    </row>
    <row r="3048" spans="1:10" ht="25.15" customHeight="1" x14ac:dyDescent="0.2">
      <c r="A3048" s="485" t="s">
        <v>12755</v>
      </c>
      <c r="B3048" s="485" t="s">
        <v>8346</v>
      </c>
      <c r="C3048" s="486" t="s">
        <v>8317</v>
      </c>
      <c r="D3048" s="140">
        <v>475</v>
      </c>
      <c r="E3048" s="140">
        <v>20691</v>
      </c>
      <c r="F3048" s="485" t="s">
        <v>12756</v>
      </c>
      <c r="G3048" s="407" t="s">
        <v>9595</v>
      </c>
      <c r="H3048" s="489">
        <v>44622</v>
      </c>
      <c r="I3048" s="489"/>
      <c r="J3048" s="486"/>
    </row>
    <row r="3049" spans="1:10" ht="25.15" customHeight="1" x14ac:dyDescent="0.2">
      <c r="A3049" s="485" t="s">
        <v>12757</v>
      </c>
      <c r="B3049" s="485" t="s">
        <v>8346</v>
      </c>
      <c r="C3049" s="486" t="s">
        <v>8317</v>
      </c>
      <c r="D3049" s="140">
        <v>517</v>
      </c>
      <c r="E3049" s="140">
        <v>26940</v>
      </c>
      <c r="F3049" s="485" t="s">
        <v>12756</v>
      </c>
      <c r="G3049" s="407" t="s">
        <v>9595</v>
      </c>
      <c r="H3049" s="489">
        <v>44624</v>
      </c>
      <c r="I3049" s="489"/>
      <c r="J3049" s="486"/>
    </row>
    <row r="3050" spans="1:10" ht="25.15" customHeight="1" x14ac:dyDescent="0.2">
      <c r="A3050" s="485" t="s">
        <v>12758</v>
      </c>
      <c r="B3050" s="485" t="s">
        <v>8346</v>
      </c>
      <c r="C3050" s="486" t="s">
        <v>8317</v>
      </c>
      <c r="D3050" s="140">
        <v>926</v>
      </c>
      <c r="E3050" s="140">
        <v>29570</v>
      </c>
      <c r="F3050" s="485" t="s">
        <v>12759</v>
      </c>
      <c r="G3050" s="407" t="s">
        <v>9595</v>
      </c>
      <c r="H3050" s="489">
        <v>44649</v>
      </c>
      <c r="I3050" s="489"/>
      <c r="J3050" s="486"/>
    </row>
    <row r="3051" spans="1:10" ht="25.15" customHeight="1" x14ac:dyDescent="0.2">
      <c r="A3051" s="485" t="s">
        <v>12760</v>
      </c>
      <c r="B3051" s="485" t="s">
        <v>8346</v>
      </c>
      <c r="C3051" s="486" t="s">
        <v>8317</v>
      </c>
      <c r="D3051" s="140">
        <v>464</v>
      </c>
      <c r="E3051" s="140">
        <v>21230</v>
      </c>
      <c r="F3051" s="485" t="s">
        <v>12759</v>
      </c>
      <c r="G3051" s="407" t="s">
        <v>9595</v>
      </c>
      <c r="H3051" s="489">
        <v>44621</v>
      </c>
      <c r="I3051" s="489"/>
      <c r="J3051" s="486"/>
    </row>
    <row r="3052" spans="1:10" ht="25.15" customHeight="1" x14ac:dyDescent="0.2">
      <c r="A3052" s="485" t="s">
        <v>12761</v>
      </c>
      <c r="B3052" s="485" t="s">
        <v>8346</v>
      </c>
      <c r="C3052" s="486" t="s">
        <v>8317</v>
      </c>
      <c r="D3052" s="140">
        <v>762</v>
      </c>
      <c r="E3052" s="140">
        <v>36751</v>
      </c>
      <c r="F3052" s="485" t="s">
        <v>12762</v>
      </c>
      <c r="G3052" s="407" t="s">
        <v>9595</v>
      </c>
      <c r="H3052" s="489">
        <v>44641</v>
      </c>
      <c r="I3052" s="489"/>
      <c r="J3052" s="486"/>
    </row>
    <row r="3053" spans="1:10" ht="25.15" customHeight="1" x14ac:dyDescent="0.2">
      <c r="A3053" s="485" t="s">
        <v>12763</v>
      </c>
      <c r="B3053" s="485" t="s">
        <v>8346</v>
      </c>
      <c r="C3053" s="486" t="s">
        <v>8317</v>
      </c>
      <c r="D3053" s="140">
        <v>505</v>
      </c>
      <c r="E3053" s="140">
        <v>36720</v>
      </c>
      <c r="F3053" s="485" t="s">
        <v>12762</v>
      </c>
      <c r="G3053" s="407" t="s">
        <v>9614</v>
      </c>
      <c r="H3053" s="489">
        <v>44623</v>
      </c>
      <c r="I3053" s="489"/>
      <c r="J3053" s="486"/>
    </row>
    <row r="3054" spans="1:10" ht="25.15" customHeight="1" x14ac:dyDescent="0.2">
      <c r="A3054" s="485" t="s">
        <v>12764</v>
      </c>
      <c r="B3054" s="485" t="s">
        <v>8346</v>
      </c>
      <c r="C3054" s="486" t="s">
        <v>8317</v>
      </c>
      <c r="D3054" s="140">
        <v>547</v>
      </c>
      <c r="E3054" s="140">
        <v>23970</v>
      </c>
      <c r="F3054" s="485" t="s">
        <v>12765</v>
      </c>
      <c r="G3054" s="407" t="s">
        <v>9595</v>
      </c>
      <c r="H3054" s="489">
        <v>44627</v>
      </c>
      <c r="I3054" s="489"/>
      <c r="J3054" s="486"/>
    </row>
    <row r="3055" spans="1:10" ht="25.15" customHeight="1" x14ac:dyDescent="0.2">
      <c r="A3055" s="485" t="s">
        <v>12766</v>
      </c>
      <c r="B3055" s="485" t="s">
        <v>8346</v>
      </c>
      <c r="C3055" s="486" t="s">
        <v>8317</v>
      </c>
      <c r="D3055" s="140">
        <v>467</v>
      </c>
      <c r="E3055" s="140">
        <v>20547.330000000002</v>
      </c>
      <c r="F3055" s="485" t="s">
        <v>12659</v>
      </c>
      <c r="G3055" s="407" t="s">
        <v>9595</v>
      </c>
      <c r="H3055" s="489">
        <v>44621</v>
      </c>
      <c r="I3055" s="489"/>
      <c r="J3055" s="486"/>
    </row>
    <row r="3056" spans="1:10" ht="25.15" customHeight="1" x14ac:dyDescent="0.2">
      <c r="A3056" s="485" t="s">
        <v>12767</v>
      </c>
      <c r="B3056" s="485" t="s">
        <v>8346</v>
      </c>
      <c r="C3056" s="486" t="s">
        <v>8317</v>
      </c>
      <c r="D3056" s="140">
        <v>623</v>
      </c>
      <c r="E3056" s="140">
        <v>26703</v>
      </c>
      <c r="F3056" s="485" t="s">
        <v>12768</v>
      </c>
      <c r="G3056" s="407" t="s">
        <v>9595</v>
      </c>
      <c r="H3056" s="489">
        <v>44631</v>
      </c>
      <c r="I3056" s="489"/>
      <c r="J3056" s="486"/>
    </row>
    <row r="3057" spans="1:10" ht="25.15" customHeight="1" x14ac:dyDescent="0.2">
      <c r="A3057" s="485" t="s">
        <v>12769</v>
      </c>
      <c r="B3057" s="485" t="s">
        <v>8346</v>
      </c>
      <c r="C3057" s="486" t="s">
        <v>8317</v>
      </c>
      <c r="D3057" s="140">
        <v>960</v>
      </c>
      <c r="E3057" s="140">
        <v>20333.97</v>
      </c>
      <c r="F3057" s="485" t="s">
        <v>12770</v>
      </c>
      <c r="G3057" s="407" t="s">
        <v>9595</v>
      </c>
      <c r="H3057" s="489">
        <v>44650</v>
      </c>
      <c r="I3057" s="489"/>
      <c r="J3057" s="486"/>
    </row>
    <row r="3058" spans="1:10" ht="25.15" customHeight="1" x14ac:dyDescent="0.2">
      <c r="A3058" s="485" t="s">
        <v>12771</v>
      </c>
      <c r="B3058" s="485" t="s">
        <v>8346</v>
      </c>
      <c r="C3058" s="486" t="s">
        <v>8317</v>
      </c>
      <c r="D3058" s="140">
        <v>504</v>
      </c>
      <c r="E3058" s="140">
        <v>27000</v>
      </c>
      <c r="F3058" s="485" t="s">
        <v>12772</v>
      </c>
      <c r="G3058" s="407" t="s">
        <v>9595</v>
      </c>
      <c r="H3058" s="489">
        <v>44623</v>
      </c>
      <c r="I3058" s="489"/>
      <c r="J3058" s="486"/>
    </row>
    <row r="3059" spans="1:10" ht="25.15" customHeight="1" x14ac:dyDescent="0.2">
      <c r="A3059" s="485" t="s">
        <v>12773</v>
      </c>
      <c r="B3059" s="485" t="s">
        <v>8346</v>
      </c>
      <c r="C3059" s="486" t="s">
        <v>8317</v>
      </c>
      <c r="D3059" s="140">
        <v>957</v>
      </c>
      <c r="E3059" s="140">
        <v>34717</v>
      </c>
      <c r="F3059" s="485" t="s">
        <v>12774</v>
      </c>
      <c r="G3059" s="407" t="s">
        <v>9595</v>
      </c>
      <c r="H3059" s="489">
        <v>44650</v>
      </c>
      <c r="I3059" s="489"/>
      <c r="J3059" s="486"/>
    </row>
    <row r="3060" spans="1:10" ht="25.15" customHeight="1" x14ac:dyDescent="0.2">
      <c r="A3060" s="485" t="s">
        <v>12694</v>
      </c>
      <c r="B3060" s="485" t="s">
        <v>8346</v>
      </c>
      <c r="C3060" s="486" t="s">
        <v>8317</v>
      </c>
      <c r="D3060" s="140">
        <v>485</v>
      </c>
      <c r="E3060" s="140">
        <v>22360</v>
      </c>
      <c r="F3060" s="485" t="s">
        <v>12661</v>
      </c>
      <c r="G3060" s="407" t="s">
        <v>9614</v>
      </c>
      <c r="H3060" s="489">
        <v>44622</v>
      </c>
      <c r="I3060" s="489"/>
      <c r="J3060" s="486"/>
    </row>
    <row r="3061" spans="1:10" ht="25.15" customHeight="1" x14ac:dyDescent="0.2">
      <c r="A3061" s="485" t="s">
        <v>12775</v>
      </c>
      <c r="B3061" s="485" t="s">
        <v>8346</v>
      </c>
      <c r="C3061" s="486" t="s">
        <v>8317</v>
      </c>
      <c r="D3061" s="140">
        <v>947</v>
      </c>
      <c r="E3061" s="140">
        <v>35700</v>
      </c>
      <c r="F3061" s="485" t="s">
        <v>12776</v>
      </c>
      <c r="G3061" s="407" t="s">
        <v>9595</v>
      </c>
      <c r="H3061" s="489">
        <v>44649</v>
      </c>
      <c r="I3061" s="489"/>
      <c r="J3061" s="486"/>
    </row>
    <row r="3062" spans="1:10" ht="25.15" customHeight="1" x14ac:dyDescent="0.2">
      <c r="A3062" s="485" t="s">
        <v>12777</v>
      </c>
      <c r="B3062" s="485" t="s">
        <v>8346</v>
      </c>
      <c r="C3062" s="486" t="s">
        <v>8317</v>
      </c>
      <c r="D3062" s="140">
        <v>551</v>
      </c>
      <c r="E3062" s="140">
        <v>20240.900000000001</v>
      </c>
      <c r="F3062" s="485" t="s">
        <v>12664</v>
      </c>
      <c r="G3062" s="407" t="s">
        <v>9595</v>
      </c>
      <c r="H3062" s="489">
        <v>44628</v>
      </c>
      <c r="I3062" s="489"/>
      <c r="J3062" s="486"/>
    </row>
    <row r="3063" spans="1:10" ht="25.15" customHeight="1" x14ac:dyDescent="0.2">
      <c r="A3063" s="485" t="s">
        <v>12685</v>
      </c>
      <c r="B3063" s="485" t="s">
        <v>8346</v>
      </c>
      <c r="C3063" s="486" t="s">
        <v>8317</v>
      </c>
      <c r="D3063" s="140">
        <v>490</v>
      </c>
      <c r="E3063" s="140">
        <v>20720</v>
      </c>
      <c r="F3063" s="485" t="s">
        <v>12778</v>
      </c>
      <c r="G3063" s="407" t="s">
        <v>9595</v>
      </c>
      <c r="H3063" s="489">
        <v>44623</v>
      </c>
      <c r="I3063" s="489"/>
      <c r="J3063" s="486"/>
    </row>
    <row r="3064" spans="1:10" ht="25.15" customHeight="1" x14ac:dyDescent="0.2">
      <c r="A3064" s="485" t="s">
        <v>12779</v>
      </c>
      <c r="B3064" s="485" t="s">
        <v>8346</v>
      </c>
      <c r="C3064" s="486" t="s">
        <v>8317</v>
      </c>
      <c r="D3064" s="140">
        <v>576</v>
      </c>
      <c r="E3064" s="140">
        <v>36120</v>
      </c>
      <c r="F3064" s="485" t="s">
        <v>12780</v>
      </c>
      <c r="G3064" s="407" t="s">
        <v>9614</v>
      </c>
      <c r="H3064" s="489">
        <v>44629</v>
      </c>
      <c r="I3064" s="489"/>
      <c r="J3064" s="486"/>
    </row>
    <row r="3065" spans="1:10" ht="25.15" customHeight="1" x14ac:dyDescent="0.2">
      <c r="A3065" s="485" t="s">
        <v>12781</v>
      </c>
      <c r="B3065" s="485" t="s">
        <v>8346</v>
      </c>
      <c r="C3065" s="486" t="s">
        <v>8317</v>
      </c>
      <c r="D3065" s="140">
        <v>567</v>
      </c>
      <c r="E3065" s="140">
        <v>25690</v>
      </c>
      <c r="F3065" s="485" t="s">
        <v>12782</v>
      </c>
      <c r="G3065" s="407" t="s">
        <v>9595</v>
      </c>
      <c r="H3065" s="489">
        <v>44629</v>
      </c>
      <c r="I3065" s="489"/>
      <c r="J3065" s="486"/>
    </row>
    <row r="3066" spans="1:10" ht="25.15" customHeight="1" x14ac:dyDescent="0.2">
      <c r="A3066" s="485" t="s">
        <v>12783</v>
      </c>
      <c r="B3066" s="485" t="s">
        <v>8346</v>
      </c>
      <c r="C3066" s="486" t="s">
        <v>8317</v>
      </c>
      <c r="D3066" s="140">
        <v>662</v>
      </c>
      <c r="E3066" s="140">
        <v>35962</v>
      </c>
      <c r="F3066" s="485" t="s">
        <v>12784</v>
      </c>
      <c r="G3066" s="407" t="s">
        <v>9595</v>
      </c>
      <c r="H3066" s="489">
        <v>44634</v>
      </c>
      <c r="I3066" s="489"/>
      <c r="J3066" s="486"/>
    </row>
    <row r="3067" spans="1:10" ht="25.15" customHeight="1" x14ac:dyDescent="0.2">
      <c r="A3067" s="485" t="s">
        <v>12785</v>
      </c>
      <c r="B3067" s="485" t="s">
        <v>8346</v>
      </c>
      <c r="C3067" s="486" t="s">
        <v>8317</v>
      </c>
      <c r="D3067" s="140">
        <v>869</v>
      </c>
      <c r="E3067" s="140">
        <v>30294</v>
      </c>
      <c r="F3067" s="485" t="s">
        <v>12786</v>
      </c>
      <c r="G3067" s="407" t="s">
        <v>9595</v>
      </c>
      <c r="H3067" s="489">
        <v>44645</v>
      </c>
      <c r="I3067" s="489"/>
      <c r="J3067" s="486"/>
    </row>
    <row r="3068" spans="1:10" ht="25.15" customHeight="1" x14ac:dyDescent="0.2">
      <c r="A3068" s="485" t="s">
        <v>12787</v>
      </c>
      <c r="B3068" s="485" t="s">
        <v>8346</v>
      </c>
      <c r="C3068" s="486" t="s">
        <v>8317</v>
      </c>
      <c r="D3068" s="140">
        <v>731</v>
      </c>
      <c r="E3068" s="140">
        <v>21960</v>
      </c>
      <c r="F3068" s="485" t="s">
        <v>12786</v>
      </c>
      <c r="G3068" s="407" t="s">
        <v>9614</v>
      </c>
      <c r="H3068" s="489">
        <v>44637</v>
      </c>
      <c r="I3068" s="489"/>
      <c r="J3068" s="486"/>
    </row>
    <row r="3069" spans="1:10" ht="25.15" customHeight="1" x14ac:dyDescent="0.2">
      <c r="A3069" s="485" t="s">
        <v>12788</v>
      </c>
      <c r="B3069" s="485" t="s">
        <v>8346</v>
      </c>
      <c r="C3069" s="486" t="s">
        <v>8317</v>
      </c>
      <c r="D3069" s="140">
        <v>638</v>
      </c>
      <c r="E3069" s="140">
        <v>32375</v>
      </c>
      <c r="F3069" s="485" t="s">
        <v>12786</v>
      </c>
      <c r="G3069" s="407" t="s">
        <v>9595</v>
      </c>
      <c r="H3069" s="489">
        <v>44631</v>
      </c>
      <c r="I3069" s="489"/>
      <c r="J3069" s="486"/>
    </row>
    <row r="3070" spans="1:10" ht="25.15" customHeight="1" x14ac:dyDescent="0.2">
      <c r="A3070" s="485" t="s">
        <v>12789</v>
      </c>
      <c r="B3070" s="485" t="s">
        <v>8346</v>
      </c>
      <c r="C3070" s="486" t="s">
        <v>8317</v>
      </c>
      <c r="D3070" s="140">
        <v>730</v>
      </c>
      <c r="E3070" s="140">
        <v>33565</v>
      </c>
      <c r="F3070" s="485" t="s">
        <v>12786</v>
      </c>
      <c r="G3070" s="407" t="s">
        <v>9595</v>
      </c>
      <c r="H3070" s="489">
        <v>44637</v>
      </c>
      <c r="I3070" s="489"/>
      <c r="J3070" s="486"/>
    </row>
    <row r="3071" spans="1:10" ht="25.15" customHeight="1" x14ac:dyDescent="0.2">
      <c r="A3071" s="485" t="s">
        <v>12790</v>
      </c>
      <c r="B3071" s="485" t="s">
        <v>8346</v>
      </c>
      <c r="C3071" s="486" t="s">
        <v>8317</v>
      </c>
      <c r="D3071" s="140">
        <v>622</v>
      </c>
      <c r="E3071" s="140">
        <v>33600</v>
      </c>
      <c r="F3071" s="485" t="s">
        <v>12786</v>
      </c>
      <c r="G3071" s="407" t="s">
        <v>9595</v>
      </c>
      <c r="H3071" s="489">
        <v>44631</v>
      </c>
      <c r="I3071" s="489"/>
      <c r="J3071" s="486"/>
    </row>
    <row r="3072" spans="1:10" ht="25.15" customHeight="1" x14ac:dyDescent="0.2">
      <c r="A3072" s="485" t="s">
        <v>12791</v>
      </c>
      <c r="B3072" s="485" t="s">
        <v>8346</v>
      </c>
      <c r="C3072" s="486" t="s">
        <v>8317</v>
      </c>
      <c r="D3072" s="140">
        <v>488</v>
      </c>
      <c r="E3072" s="140">
        <v>27750</v>
      </c>
      <c r="F3072" s="485" t="s">
        <v>12792</v>
      </c>
      <c r="G3072" s="407" t="s">
        <v>9595</v>
      </c>
      <c r="H3072" s="489">
        <v>44623</v>
      </c>
      <c r="I3072" s="489"/>
      <c r="J3072" s="486"/>
    </row>
    <row r="3073" spans="1:10" ht="25.15" customHeight="1" x14ac:dyDescent="0.2">
      <c r="A3073" s="485" t="s">
        <v>12793</v>
      </c>
      <c r="B3073" s="485" t="s">
        <v>8346</v>
      </c>
      <c r="C3073" s="486" t="s">
        <v>8317</v>
      </c>
      <c r="D3073" s="140">
        <v>949</v>
      </c>
      <c r="E3073" s="140">
        <v>30912</v>
      </c>
      <c r="F3073" s="485" t="s">
        <v>12794</v>
      </c>
      <c r="G3073" s="407" t="s">
        <v>9595</v>
      </c>
      <c r="H3073" s="489">
        <v>44650</v>
      </c>
      <c r="I3073" s="489"/>
      <c r="J3073" s="486"/>
    </row>
    <row r="3074" spans="1:10" ht="25.15" customHeight="1" x14ac:dyDescent="0.2">
      <c r="A3074" s="485" t="s">
        <v>12795</v>
      </c>
      <c r="B3074" s="485" t="s">
        <v>8346</v>
      </c>
      <c r="C3074" s="486" t="s">
        <v>8317</v>
      </c>
      <c r="D3074" s="140">
        <v>509</v>
      </c>
      <c r="E3074" s="140">
        <v>26750</v>
      </c>
      <c r="F3074" s="485" t="s">
        <v>12796</v>
      </c>
      <c r="G3074" s="407" t="s">
        <v>9595</v>
      </c>
      <c r="H3074" s="489">
        <v>44623</v>
      </c>
      <c r="I3074" s="489"/>
      <c r="J3074" s="486"/>
    </row>
    <row r="3075" spans="1:10" ht="25.15" customHeight="1" x14ac:dyDescent="0.2">
      <c r="A3075" s="485" t="s">
        <v>12797</v>
      </c>
      <c r="B3075" s="485" t="s">
        <v>8346</v>
      </c>
      <c r="C3075" s="486" t="s">
        <v>8317</v>
      </c>
      <c r="D3075" s="140">
        <v>934</v>
      </c>
      <c r="E3075" s="140">
        <v>34990</v>
      </c>
      <c r="F3075" s="485" t="s">
        <v>12798</v>
      </c>
      <c r="G3075" s="407" t="s">
        <v>9595</v>
      </c>
      <c r="H3075" s="489">
        <v>44649</v>
      </c>
      <c r="I3075" s="489"/>
      <c r="J3075" s="486"/>
    </row>
    <row r="3076" spans="1:10" ht="25.15" customHeight="1" x14ac:dyDescent="0.2">
      <c r="A3076" s="485" t="s">
        <v>12799</v>
      </c>
      <c r="B3076" s="485" t="s">
        <v>8346</v>
      </c>
      <c r="C3076" s="486" t="s">
        <v>8317</v>
      </c>
      <c r="D3076" s="140">
        <v>891</v>
      </c>
      <c r="E3076" s="140">
        <v>28249.200000000001</v>
      </c>
      <c r="F3076" s="485" t="s">
        <v>12800</v>
      </c>
      <c r="G3076" s="407" t="s">
        <v>9595</v>
      </c>
      <c r="H3076" s="489">
        <v>44648</v>
      </c>
      <c r="I3076" s="489"/>
      <c r="J3076" s="486"/>
    </row>
    <row r="3077" spans="1:10" ht="25.15" customHeight="1" x14ac:dyDescent="0.2">
      <c r="A3077" s="485" t="s">
        <v>12801</v>
      </c>
      <c r="B3077" s="485" t="s">
        <v>8346</v>
      </c>
      <c r="C3077" s="486" t="s">
        <v>8317</v>
      </c>
      <c r="D3077" s="140">
        <v>495</v>
      </c>
      <c r="E3077" s="140">
        <v>34780</v>
      </c>
      <c r="F3077" s="485" t="s">
        <v>12802</v>
      </c>
      <c r="G3077" s="407" t="s">
        <v>9595</v>
      </c>
      <c r="H3077" s="489">
        <v>44623</v>
      </c>
      <c r="I3077" s="489"/>
      <c r="J3077" s="486"/>
    </row>
    <row r="3078" spans="1:10" ht="25.15" customHeight="1" x14ac:dyDescent="0.2">
      <c r="A3078" s="485" t="s">
        <v>12803</v>
      </c>
      <c r="B3078" s="485" t="s">
        <v>8346</v>
      </c>
      <c r="C3078" s="486" t="s">
        <v>8317</v>
      </c>
      <c r="D3078" s="140">
        <v>607</v>
      </c>
      <c r="E3078" s="140">
        <v>25200</v>
      </c>
      <c r="F3078" s="485" t="s">
        <v>12804</v>
      </c>
      <c r="G3078" s="407" t="s">
        <v>9595</v>
      </c>
      <c r="H3078" s="489">
        <v>44630</v>
      </c>
      <c r="I3078" s="489"/>
      <c r="J3078" s="486"/>
    </row>
    <row r="3079" spans="1:10" ht="25.15" customHeight="1" x14ac:dyDescent="0.2">
      <c r="A3079" s="485" t="s">
        <v>12805</v>
      </c>
      <c r="B3079" s="485" t="s">
        <v>8346</v>
      </c>
      <c r="C3079" s="486" t="s">
        <v>8317</v>
      </c>
      <c r="D3079" s="140">
        <v>674</v>
      </c>
      <c r="E3079" s="140">
        <v>33840</v>
      </c>
      <c r="F3079" s="485" t="s">
        <v>12682</v>
      </c>
      <c r="G3079" s="407" t="s">
        <v>9595</v>
      </c>
      <c r="H3079" s="489">
        <v>44635</v>
      </c>
      <c r="I3079" s="489"/>
      <c r="J3079" s="486"/>
    </row>
    <row r="3080" spans="1:10" ht="25.15" customHeight="1" x14ac:dyDescent="0.2">
      <c r="A3080" s="485" t="s">
        <v>12806</v>
      </c>
      <c r="B3080" s="485" t="s">
        <v>8346</v>
      </c>
      <c r="C3080" s="486" t="s">
        <v>8317</v>
      </c>
      <c r="D3080" s="140">
        <v>746</v>
      </c>
      <c r="E3080" s="140">
        <v>35000</v>
      </c>
      <c r="F3080" s="485" t="s">
        <v>12807</v>
      </c>
      <c r="G3080" s="407" t="s">
        <v>9595</v>
      </c>
      <c r="H3080" s="489">
        <v>44637</v>
      </c>
      <c r="I3080" s="489"/>
      <c r="J3080" s="486"/>
    </row>
    <row r="3081" spans="1:10" ht="25.15" customHeight="1" x14ac:dyDescent="0.2">
      <c r="A3081" s="485" t="s">
        <v>12808</v>
      </c>
      <c r="B3081" s="485" t="s">
        <v>8346</v>
      </c>
      <c r="C3081" s="486" t="s">
        <v>8317</v>
      </c>
      <c r="D3081" s="140">
        <v>737</v>
      </c>
      <c r="E3081" s="140">
        <v>21310</v>
      </c>
      <c r="F3081" s="485" t="s">
        <v>12809</v>
      </c>
      <c r="G3081" s="407" t="s">
        <v>9595</v>
      </c>
      <c r="H3081" s="489">
        <v>44637</v>
      </c>
      <c r="I3081" s="489"/>
      <c r="J3081" s="486"/>
    </row>
    <row r="3082" spans="1:10" ht="25.15" customHeight="1" x14ac:dyDescent="0.2">
      <c r="A3082" s="485" t="s">
        <v>12810</v>
      </c>
      <c r="B3082" s="485" t="s">
        <v>8346</v>
      </c>
      <c r="C3082" s="486" t="s">
        <v>8317</v>
      </c>
      <c r="D3082" s="140">
        <v>628</v>
      </c>
      <c r="E3082" s="140">
        <v>35000</v>
      </c>
      <c r="F3082" s="485" t="s">
        <v>12811</v>
      </c>
      <c r="G3082" s="407" t="s">
        <v>9614</v>
      </c>
      <c r="H3082" s="489">
        <v>44631</v>
      </c>
      <c r="I3082" s="489"/>
      <c r="J3082" s="486"/>
    </row>
    <row r="3083" spans="1:10" ht="25.15" customHeight="1" x14ac:dyDescent="0.2">
      <c r="A3083" s="485" t="s">
        <v>12812</v>
      </c>
      <c r="B3083" s="485" t="s">
        <v>8346</v>
      </c>
      <c r="C3083" s="486" t="s">
        <v>8317</v>
      </c>
      <c r="D3083" s="140">
        <v>595</v>
      </c>
      <c r="E3083" s="140">
        <v>23875.67</v>
      </c>
      <c r="F3083" s="485" t="s">
        <v>12813</v>
      </c>
      <c r="G3083" s="407" t="s">
        <v>9614</v>
      </c>
      <c r="H3083" s="489">
        <v>44629</v>
      </c>
      <c r="I3083" s="489"/>
      <c r="J3083" s="486"/>
    </row>
    <row r="3084" spans="1:10" ht="25.15" customHeight="1" x14ac:dyDescent="0.2">
      <c r="A3084" s="485" t="s">
        <v>12814</v>
      </c>
      <c r="B3084" s="485" t="s">
        <v>8346</v>
      </c>
      <c r="C3084" s="486" t="s">
        <v>8317</v>
      </c>
      <c r="D3084" s="140">
        <v>469</v>
      </c>
      <c r="E3084" s="140">
        <v>18982</v>
      </c>
      <c r="F3084" s="485" t="s">
        <v>12815</v>
      </c>
      <c r="G3084" s="407" t="s">
        <v>9595</v>
      </c>
      <c r="H3084" s="489">
        <v>44622</v>
      </c>
      <c r="I3084" s="489"/>
      <c r="J3084" s="486"/>
    </row>
    <row r="3085" spans="1:10" ht="25.15" customHeight="1" x14ac:dyDescent="0.2">
      <c r="A3085" s="485" t="s">
        <v>12816</v>
      </c>
      <c r="B3085" s="485" t="s">
        <v>8346</v>
      </c>
      <c r="C3085" s="486" t="s">
        <v>8317</v>
      </c>
      <c r="D3085" s="140">
        <v>675</v>
      </c>
      <c r="E3085" s="140">
        <v>36690</v>
      </c>
      <c r="F3085" s="485" t="s">
        <v>12688</v>
      </c>
      <c r="G3085" s="407" t="s">
        <v>9614</v>
      </c>
      <c r="H3085" s="489">
        <v>44635</v>
      </c>
      <c r="I3085" s="489"/>
      <c r="J3085" s="486"/>
    </row>
    <row r="3086" spans="1:10" ht="25.15" customHeight="1" x14ac:dyDescent="0.2">
      <c r="A3086" s="485" t="s">
        <v>12817</v>
      </c>
      <c r="B3086" s="485" t="s">
        <v>8346</v>
      </c>
      <c r="C3086" s="486" t="s">
        <v>8317</v>
      </c>
      <c r="D3086" s="140">
        <v>708</v>
      </c>
      <c r="E3086" s="140">
        <v>33200</v>
      </c>
      <c r="F3086" s="485" t="s">
        <v>12818</v>
      </c>
      <c r="G3086" s="407" t="s">
        <v>9595</v>
      </c>
      <c r="H3086" s="489">
        <v>44636</v>
      </c>
      <c r="I3086" s="489"/>
      <c r="J3086" s="486"/>
    </row>
    <row r="3087" spans="1:10" ht="25.15" customHeight="1" x14ac:dyDescent="0.2">
      <c r="A3087" s="485" t="s">
        <v>12819</v>
      </c>
      <c r="B3087" s="485" t="s">
        <v>8346</v>
      </c>
      <c r="C3087" s="486" t="s">
        <v>8317</v>
      </c>
      <c r="D3087" s="140">
        <v>771</v>
      </c>
      <c r="E3087" s="140">
        <v>25800</v>
      </c>
      <c r="F3087" s="485" t="s">
        <v>12820</v>
      </c>
      <c r="G3087" s="407" t="s">
        <v>9614</v>
      </c>
      <c r="H3087" s="489">
        <v>44641</v>
      </c>
      <c r="I3087" s="489"/>
      <c r="J3087" s="486"/>
    </row>
    <row r="3088" spans="1:10" ht="25.15" customHeight="1" x14ac:dyDescent="0.2">
      <c r="A3088" s="485" t="s">
        <v>12819</v>
      </c>
      <c r="B3088" s="485" t="s">
        <v>8346</v>
      </c>
      <c r="C3088" s="486" t="s">
        <v>8317</v>
      </c>
      <c r="D3088" s="140">
        <v>770</v>
      </c>
      <c r="E3088" s="140">
        <v>25800</v>
      </c>
      <c r="F3088" s="485" t="s">
        <v>12820</v>
      </c>
      <c r="G3088" s="407" t="s">
        <v>9614</v>
      </c>
      <c r="H3088" s="489">
        <v>44641</v>
      </c>
      <c r="I3088" s="489"/>
      <c r="J3088" s="486"/>
    </row>
    <row r="3089" spans="1:10" ht="25.15" customHeight="1" x14ac:dyDescent="0.2">
      <c r="A3089" s="485" t="s">
        <v>12821</v>
      </c>
      <c r="B3089" s="485" t="s">
        <v>8346</v>
      </c>
      <c r="C3089" s="486" t="s">
        <v>8317</v>
      </c>
      <c r="D3089" s="140">
        <v>531</v>
      </c>
      <c r="E3089" s="140">
        <v>21192</v>
      </c>
      <c r="F3089" s="485" t="s">
        <v>12822</v>
      </c>
      <c r="G3089" s="407" t="s">
        <v>9595</v>
      </c>
      <c r="H3089" s="489">
        <v>44624</v>
      </c>
      <c r="I3089" s="489"/>
      <c r="J3089" s="486"/>
    </row>
    <row r="3090" spans="1:10" ht="25.15" customHeight="1" x14ac:dyDescent="0.2">
      <c r="A3090" s="485" t="s">
        <v>12823</v>
      </c>
      <c r="B3090" s="485" t="s">
        <v>8346</v>
      </c>
      <c r="C3090" s="486" t="s">
        <v>8317</v>
      </c>
      <c r="D3090" s="140">
        <v>463</v>
      </c>
      <c r="E3090" s="140">
        <v>22897</v>
      </c>
      <c r="F3090" s="485" t="s">
        <v>12824</v>
      </c>
      <c r="G3090" s="407" t="s">
        <v>9614</v>
      </c>
      <c r="H3090" s="489">
        <v>44621</v>
      </c>
      <c r="I3090" s="489"/>
      <c r="J3090" s="486"/>
    </row>
    <row r="3091" spans="1:10" ht="25.15" customHeight="1" x14ac:dyDescent="0.2">
      <c r="A3091" s="485" t="s">
        <v>12609</v>
      </c>
      <c r="B3091" s="485" t="s">
        <v>8346</v>
      </c>
      <c r="C3091" s="486" t="s">
        <v>8317</v>
      </c>
      <c r="D3091" s="140">
        <v>725</v>
      </c>
      <c r="E3091" s="140">
        <v>41344.370000000003</v>
      </c>
      <c r="F3091" s="485" t="s">
        <v>12825</v>
      </c>
      <c r="G3091" s="407" t="s">
        <v>9595</v>
      </c>
      <c r="H3091" s="489">
        <v>44637</v>
      </c>
      <c r="I3091" s="489"/>
      <c r="J3091" s="486"/>
    </row>
    <row r="3092" spans="1:10" ht="25.15" customHeight="1" x14ac:dyDescent="0.2">
      <c r="A3092" s="485" t="s">
        <v>12826</v>
      </c>
      <c r="B3092" s="485" t="s">
        <v>8346</v>
      </c>
      <c r="C3092" s="486" t="s">
        <v>8317</v>
      </c>
      <c r="D3092" s="140">
        <v>557</v>
      </c>
      <c r="E3092" s="140">
        <v>25435.22</v>
      </c>
      <c r="F3092" s="485" t="s">
        <v>12690</v>
      </c>
      <c r="G3092" s="407" t="s">
        <v>9614</v>
      </c>
      <c r="H3092" s="489">
        <v>44628</v>
      </c>
      <c r="I3092" s="489"/>
      <c r="J3092" s="486"/>
    </row>
    <row r="3093" spans="1:10" ht="25.15" customHeight="1" x14ac:dyDescent="0.2">
      <c r="A3093" s="485" t="s">
        <v>12827</v>
      </c>
      <c r="B3093" s="485" t="s">
        <v>8346</v>
      </c>
      <c r="C3093" s="486" t="s">
        <v>8317</v>
      </c>
      <c r="D3093" s="140">
        <v>867</v>
      </c>
      <c r="E3093" s="140">
        <v>35700</v>
      </c>
      <c r="F3093" s="485" t="s">
        <v>12828</v>
      </c>
      <c r="G3093" s="407" t="s">
        <v>9595</v>
      </c>
      <c r="H3093" s="489">
        <v>44645</v>
      </c>
      <c r="I3093" s="489"/>
      <c r="J3093" s="486"/>
    </row>
    <row r="3094" spans="1:10" ht="25.15" customHeight="1" x14ac:dyDescent="0.2">
      <c r="A3094" s="485" t="s">
        <v>12829</v>
      </c>
      <c r="B3094" s="485" t="s">
        <v>8346</v>
      </c>
      <c r="C3094" s="486" t="s">
        <v>8317</v>
      </c>
      <c r="D3094" s="140">
        <v>792</v>
      </c>
      <c r="E3094" s="140">
        <v>34944</v>
      </c>
      <c r="F3094" s="485" t="s">
        <v>12828</v>
      </c>
      <c r="G3094" s="407" t="s">
        <v>9614</v>
      </c>
      <c r="H3094" s="489">
        <v>44642</v>
      </c>
      <c r="I3094" s="489"/>
      <c r="J3094" s="486"/>
    </row>
    <row r="3095" spans="1:10" ht="25.15" customHeight="1" x14ac:dyDescent="0.2">
      <c r="A3095" s="485" t="s">
        <v>12830</v>
      </c>
      <c r="B3095" s="485" t="s">
        <v>8346</v>
      </c>
      <c r="C3095" s="486" t="s">
        <v>8317</v>
      </c>
      <c r="D3095" s="140">
        <v>937</v>
      </c>
      <c r="E3095" s="140">
        <v>35500</v>
      </c>
      <c r="F3095" s="485" t="s">
        <v>12828</v>
      </c>
      <c r="G3095" s="407" t="s">
        <v>9595</v>
      </c>
      <c r="H3095" s="489">
        <v>44649</v>
      </c>
      <c r="I3095" s="489"/>
      <c r="J3095" s="486"/>
    </row>
    <row r="3096" spans="1:10" ht="25.15" customHeight="1" x14ac:dyDescent="0.2">
      <c r="A3096" s="485" t="s">
        <v>12831</v>
      </c>
      <c r="B3096" s="485" t="s">
        <v>8346</v>
      </c>
      <c r="C3096" s="486" t="s">
        <v>8317</v>
      </c>
      <c r="D3096" s="140">
        <v>906</v>
      </c>
      <c r="E3096" s="140">
        <v>21420</v>
      </c>
      <c r="F3096" s="485" t="s">
        <v>12828</v>
      </c>
      <c r="G3096" s="407" t="s">
        <v>9595</v>
      </c>
      <c r="H3096" s="489">
        <v>44648</v>
      </c>
      <c r="I3096" s="489"/>
      <c r="J3096" s="486"/>
    </row>
    <row r="3097" spans="1:10" ht="25.15" customHeight="1" x14ac:dyDescent="0.2">
      <c r="A3097" s="485" t="s">
        <v>12832</v>
      </c>
      <c r="B3097" s="485" t="s">
        <v>8346</v>
      </c>
      <c r="C3097" s="486" t="s">
        <v>8317</v>
      </c>
      <c r="D3097" s="140">
        <v>492</v>
      </c>
      <c r="E3097" s="140">
        <v>18480</v>
      </c>
      <c r="F3097" s="485" t="s">
        <v>12833</v>
      </c>
      <c r="G3097" s="407" t="s">
        <v>9595</v>
      </c>
      <c r="H3097" s="489">
        <v>44623</v>
      </c>
      <c r="I3097" s="489"/>
      <c r="J3097" s="486"/>
    </row>
    <row r="3098" spans="1:10" ht="25.15" customHeight="1" x14ac:dyDescent="0.2">
      <c r="A3098" s="485" t="s">
        <v>12636</v>
      </c>
      <c r="B3098" s="485" t="s">
        <v>8346</v>
      </c>
      <c r="C3098" s="486" t="s">
        <v>8317</v>
      </c>
      <c r="D3098" s="140">
        <v>1055</v>
      </c>
      <c r="E3098" s="140">
        <v>34640</v>
      </c>
      <c r="F3098" s="485" t="s">
        <v>12834</v>
      </c>
      <c r="G3098" s="407" t="s">
        <v>9595</v>
      </c>
      <c r="H3098" s="489">
        <v>44656</v>
      </c>
      <c r="I3098" s="489"/>
      <c r="J3098" s="486"/>
    </row>
    <row r="3099" spans="1:10" ht="25.15" customHeight="1" x14ac:dyDescent="0.2">
      <c r="A3099" s="485" t="s">
        <v>8250</v>
      </c>
      <c r="B3099" s="485" t="s">
        <v>8346</v>
      </c>
      <c r="C3099" s="486" t="s">
        <v>8317</v>
      </c>
      <c r="D3099" s="140">
        <v>1238</v>
      </c>
      <c r="E3099" s="140">
        <v>33276</v>
      </c>
      <c r="F3099" s="485" t="s">
        <v>12834</v>
      </c>
      <c r="G3099" s="407" t="s">
        <v>9595</v>
      </c>
      <c r="H3099" s="489">
        <v>44671</v>
      </c>
      <c r="I3099" s="489"/>
      <c r="J3099" s="486"/>
    </row>
    <row r="3100" spans="1:10" ht="25.15" customHeight="1" x14ac:dyDescent="0.2">
      <c r="A3100" s="485" t="s">
        <v>12835</v>
      </c>
      <c r="B3100" s="485" t="s">
        <v>8346</v>
      </c>
      <c r="C3100" s="486" t="s">
        <v>8317</v>
      </c>
      <c r="D3100" s="140">
        <v>1053</v>
      </c>
      <c r="E3100" s="140">
        <v>19369.740000000002</v>
      </c>
      <c r="F3100" s="485" t="s">
        <v>12836</v>
      </c>
      <c r="G3100" s="407" t="s">
        <v>9595</v>
      </c>
      <c r="H3100" s="489">
        <v>44656</v>
      </c>
      <c r="I3100" s="489"/>
      <c r="J3100" s="486"/>
    </row>
    <row r="3101" spans="1:10" ht="25.15" customHeight="1" x14ac:dyDescent="0.2">
      <c r="A3101" s="485" t="s">
        <v>12837</v>
      </c>
      <c r="B3101" s="485" t="s">
        <v>8346</v>
      </c>
      <c r="C3101" s="486" t="s">
        <v>8317</v>
      </c>
      <c r="D3101" s="140">
        <v>986</v>
      </c>
      <c r="E3101" s="140">
        <v>18275</v>
      </c>
      <c r="F3101" s="485" t="s">
        <v>12697</v>
      </c>
      <c r="G3101" s="407" t="s">
        <v>9595</v>
      </c>
      <c r="H3101" s="489">
        <v>44652</v>
      </c>
      <c r="I3101" s="489"/>
      <c r="J3101" s="486"/>
    </row>
    <row r="3102" spans="1:10" ht="25.15" customHeight="1" x14ac:dyDescent="0.2">
      <c r="A3102" s="485" t="s">
        <v>12838</v>
      </c>
      <c r="B3102" s="485" t="s">
        <v>8346</v>
      </c>
      <c r="C3102" s="486" t="s">
        <v>8317</v>
      </c>
      <c r="D3102" s="140">
        <v>1143</v>
      </c>
      <c r="E3102" s="140">
        <v>20712</v>
      </c>
      <c r="F3102" s="485" t="s">
        <v>12697</v>
      </c>
      <c r="G3102" s="407" t="s">
        <v>9595</v>
      </c>
      <c r="H3102" s="489">
        <v>44664</v>
      </c>
      <c r="I3102" s="489"/>
      <c r="J3102" s="486"/>
    </row>
    <row r="3103" spans="1:10" ht="25.15" customHeight="1" x14ac:dyDescent="0.2">
      <c r="A3103" s="485" t="s">
        <v>12839</v>
      </c>
      <c r="B3103" s="485" t="s">
        <v>8346</v>
      </c>
      <c r="C3103" s="486" t="s">
        <v>8317</v>
      </c>
      <c r="D3103" s="140">
        <v>1311</v>
      </c>
      <c r="E3103" s="140">
        <v>27930</v>
      </c>
      <c r="F3103" s="485" t="s">
        <v>12697</v>
      </c>
      <c r="G3103" s="407" t="s">
        <v>9614</v>
      </c>
      <c r="H3103" s="489">
        <v>44677</v>
      </c>
      <c r="I3103" s="489"/>
      <c r="J3103" s="486"/>
    </row>
    <row r="3104" spans="1:10" ht="25.15" customHeight="1" x14ac:dyDescent="0.2">
      <c r="A3104" s="485" t="s">
        <v>12840</v>
      </c>
      <c r="B3104" s="485" t="s">
        <v>8346</v>
      </c>
      <c r="C3104" s="486" t="s">
        <v>8317</v>
      </c>
      <c r="D3104" s="140">
        <v>989</v>
      </c>
      <c r="E3104" s="140">
        <v>36600</v>
      </c>
      <c r="F3104" s="485" t="s">
        <v>12841</v>
      </c>
      <c r="G3104" s="407" t="s">
        <v>9595</v>
      </c>
      <c r="H3104" s="489">
        <v>44652</v>
      </c>
      <c r="I3104" s="489"/>
      <c r="J3104" s="486"/>
    </row>
    <row r="3105" spans="1:10" ht="25.15" customHeight="1" x14ac:dyDescent="0.2">
      <c r="A3105" s="485" t="s">
        <v>12732</v>
      </c>
      <c r="B3105" s="485" t="s">
        <v>8346</v>
      </c>
      <c r="C3105" s="486" t="s">
        <v>8317</v>
      </c>
      <c r="D3105" s="140">
        <v>1209</v>
      </c>
      <c r="E3105" s="140">
        <v>27000</v>
      </c>
      <c r="F3105" s="485" t="s">
        <v>12842</v>
      </c>
      <c r="G3105" s="407" t="s">
        <v>9595</v>
      </c>
      <c r="H3105" s="489">
        <v>44670</v>
      </c>
      <c r="I3105" s="489"/>
      <c r="J3105" s="486"/>
    </row>
    <row r="3106" spans="1:10" ht="25.15" customHeight="1" x14ac:dyDescent="0.2">
      <c r="A3106" s="485" t="s">
        <v>12843</v>
      </c>
      <c r="B3106" s="485" t="s">
        <v>8346</v>
      </c>
      <c r="C3106" s="486" t="s">
        <v>8317</v>
      </c>
      <c r="D3106" s="140">
        <v>1018</v>
      </c>
      <c r="E3106" s="140">
        <v>25000</v>
      </c>
      <c r="F3106" s="485" t="s">
        <v>12844</v>
      </c>
      <c r="G3106" s="407" t="s">
        <v>9595</v>
      </c>
      <c r="H3106" s="489">
        <v>44652</v>
      </c>
      <c r="I3106" s="489"/>
      <c r="J3106" s="486"/>
    </row>
    <row r="3107" spans="1:10" ht="25.15" customHeight="1" x14ac:dyDescent="0.2">
      <c r="A3107" s="485" t="s">
        <v>12845</v>
      </c>
      <c r="B3107" s="485" t="s">
        <v>8346</v>
      </c>
      <c r="C3107" s="486" t="s">
        <v>8317</v>
      </c>
      <c r="D3107" s="140">
        <v>998</v>
      </c>
      <c r="E3107" s="140">
        <v>19720</v>
      </c>
      <c r="F3107" s="485" t="s">
        <v>12710</v>
      </c>
      <c r="G3107" s="407" t="s">
        <v>9595</v>
      </c>
      <c r="H3107" s="489">
        <v>44652</v>
      </c>
      <c r="I3107" s="489"/>
      <c r="J3107" s="486"/>
    </row>
    <row r="3108" spans="1:10" ht="25.15" customHeight="1" x14ac:dyDescent="0.2">
      <c r="A3108" s="485" t="s">
        <v>12846</v>
      </c>
      <c r="B3108" s="485" t="s">
        <v>8346</v>
      </c>
      <c r="C3108" s="486" t="s">
        <v>8317</v>
      </c>
      <c r="D3108" s="140">
        <v>1107</v>
      </c>
      <c r="E3108" s="140">
        <v>35999</v>
      </c>
      <c r="F3108" s="485" t="s">
        <v>12620</v>
      </c>
      <c r="G3108" s="407" t="s">
        <v>9595</v>
      </c>
      <c r="H3108" s="489">
        <v>44662</v>
      </c>
      <c r="I3108" s="489"/>
      <c r="J3108" s="486"/>
    </row>
    <row r="3109" spans="1:10" ht="25.15" customHeight="1" x14ac:dyDescent="0.2">
      <c r="A3109" s="485" t="s">
        <v>12847</v>
      </c>
      <c r="B3109" s="485" t="s">
        <v>8346</v>
      </c>
      <c r="C3109" s="486" t="s">
        <v>8317</v>
      </c>
      <c r="D3109" s="140">
        <v>1257</v>
      </c>
      <c r="E3109" s="140">
        <v>30400</v>
      </c>
      <c r="F3109" s="485" t="s">
        <v>12848</v>
      </c>
      <c r="G3109" s="407" t="s">
        <v>9595</v>
      </c>
      <c r="H3109" s="489">
        <v>44672</v>
      </c>
      <c r="I3109" s="489"/>
      <c r="J3109" s="486"/>
    </row>
    <row r="3110" spans="1:10" ht="25.15" customHeight="1" x14ac:dyDescent="0.2">
      <c r="A3110" s="485" t="s">
        <v>12849</v>
      </c>
      <c r="B3110" s="485" t="s">
        <v>8346</v>
      </c>
      <c r="C3110" s="486" t="s">
        <v>8317</v>
      </c>
      <c r="D3110" s="140">
        <v>1177</v>
      </c>
      <c r="E3110" s="140">
        <v>34950</v>
      </c>
      <c r="F3110" s="485" t="s">
        <v>12850</v>
      </c>
      <c r="G3110" s="407" t="s">
        <v>9595</v>
      </c>
      <c r="H3110" s="489">
        <v>44669</v>
      </c>
      <c r="I3110" s="489"/>
      <c r="J3110" s="486"/>
    </row>
    <row r="3111" spans="1:10" ht="25.15" customHeight="1" x14ac:dyDescent="0.2">
      <c r="A3111" s="485" t="s">
        <v>12851</v>
      </c>
      <c r="B3111" s="485" t="s">
        <v>8346</v>
      </c>
      <c r="C3111" s="486" t="s">
        <v>8317</v>
      </c>
      <c r="D3111" s="140">
        <v>1058</v>
      </c>
      <c r="E3111" s="140">
        <v>30597.5</v>
      </c>
      <c r="F3111" s="485" t="s">
        <v>12630</v>
      </c>
      <c r="G3111" s="407" t="s">
        <v>9595</v>
      </c>
      <c r="H3111" s="489">
        <v>44656</v>
      </c>
      <c r="I3111" s="489"/>
      <c r="J3111" s="486"/>
    </row>
    <row r="3112" spans="1:10" ht="25.15" customHeight="1" x14ac:dyDescent="0.2">
      <c r="A3112" s="485" t="s">
        <v>12852</v>
      </c>
      <c r="B3112" s="485" t="s">
        <v>8346</v>
      </c>
      <c r="C3112" s="486" t="s">
        <v>8317</v>
      </c>
      <c r="D3112" s="140">
        <v>1184</v>
      </c>
      <c r="E3112" s="140">
        <v>35083.97</v>
      </c>
      <c r="F3112" s="485" t="s">
        <v>12853</v>
      </c>
      <c r="G3112" s="407" t="s">
        <v>9595</v>
      </c>
      <c r="H3112" s="489">
        <v>44670</v>
      </c>
      <c r="I3112" s="489"/>
      <c r="J3112" s="486"/>
    </row>
    <row r="3113" spans="1:10" ht="25.15" customHeight="1" x14ac:dyDescent="0.2">
      <c r="A3113" s="485" t="s">
        <v>12854</v>
      </c>
      <c r="B3113" s="485" t="s">
        <v>8346</v>
      </c>
      <c r="C3113" s="486" t="s">
        <v>8317</v>
      </c>
      <c r="D3113" s="140">
        <v>1161</v>
      </c>
      <c r="E3113" s="140">
        <v>31344.43</v>
      </c>
      <c r="F3113" s="485" t="s">
        <v>12855</v>
      </c>
      <c r="G3113" s="407" t="s">
        <v>9595</v>
      </c>
      <c r="H3113" s="489">
        <v>44669</v>
      </c>
      <c r="I3113" s="489"/>
      <c r="J3113" s="486"/>
    </row>
    <row r="3114" spans="1:10" ht="25.15" customHeight="1" x14ac:dyDescent="0.2">
      <c r="A3114" s="485" t="s">
        <v>12856</v>
      </c>
      <c r="B3114" s="485" t="s">
        <v>8346</v>
      </c>
      <c r="C3114" s="486" t="s">
        <v>8317</v>
      </c>
      <c r="D3114" s="140">
        <v>1321</v>
      </c>
      <c r="E3114" s="140">
        <v>24840</v>
      </c>
      <c r="F3114" s="485" t="s">
        <v>12857</v>
      </c>
      <c r="G3114" s="407" t="s">
        <v>9595</v>
      </c>
      <c r="H3114" s="489">
        <v>44677</v>
      </c>
      <c r="I3114" s="489"/>
      <c r="J3114" s="486"/>
    </row>
    <row r="3115" spans="1:10" ht="25.15" customHeight="1" x14ac:dyDescent="0.2">
      <c r="A3115" s="485" t="s">
        <v>12658</v>
      </c>
      <c r="B3115" s="485" t="s">
        <v>8346</v>
      </c>
      <c r="C3115" s="486" t="s">
        <v>8317</v>
      </c>
      <c r="D3115" s="140">
        <v>1002</v>
      </c>
      <c r="E3115" s="140">
        <v>32477.46</v>
      </c>
      <c r="F3115" s="485" t="s">
        <v>12858</v>
      </c>
      <c r="G3115" s="407" t="s">
        <v>9595</v>
      </c>
      <c r="H3115" s="489">
        <v>44652</v>
      </c>
      <c r="I3115" s="489"/>
      <c r="J3115" s="486"/>
    </row>
    <row r="3116" spans="1:10" ht="25.15" customHeight="1" x14ac:dyDescent="0.2">
      <c r="A3116" s="485" t="s">
        <v>12859</v>
      </c>
      <c r="B3116" s="485" t="s">
        <v>8346</v>
      </c>
      <c r="C3116" s="486" t="s">
        <v>8317</v>
      </c>
      <c r="D3116" s="140">
        <v>1105</v>
      </c>
      <c r="E3116" s="140">
        <v>23649</v>
      </c>
      <c r="F3116" s="485" t="s">
        <v>12860</v>
      </c>
      <c r="G3116" s="407" t="s">
        <v>9595</v>
      </c>
      <c r="H3116" s="489">
        <v>44662</v>
      </c>
      <c r="I3116" s="489"/>
      <c r="J3116" s="486"/>
    </row>
    <row r="3117" spans="1:10" ht="25.15" customHeight="1" x14ac:dyDescent="0.2">
      <c r="A3117" s="485" t="s">
        <v>12861</v>
      </c>
      <c r="B3117" s="485" t="s">
        <v>8346</v>
      </c>
      <c r="C3117" s="486" t="s">
        <v>8317</v>
      </c>
      <c r="D3117" s="140">
        <v>1126</v>
      </c>
      <c r="E3117" s="140">
        <v>32124</v>
      </c>
      <c r="F3117" s="485" t="s">
        <v>12736</v>
      </c>
      <c r="G3117" s="407" t="s">
        <v>9595</v>
      </c>
      <c r="H3117" s="489">
        <v>44663</v>
      </c>
      <c r="I3117" s="489"/>
      <c r="J3117" s="486"/>
    </row>
    <row r="3118" spans="1:10" ht="25.15" customHeight="1" x14ac:dyDescent="0.2">
      <c r="A3118" s="485" t="s">
        <v>12862</v>
      </c>
      <c r="B3118" s="485" t="s">
        <v>8346</v>
      </c>
      <c r="C3118" s="486" t="s">
        <v>8317</v>
      </c>
      <c r="D3118" s="140">
        <v>1139</v>
      </c>
      <c r="E3118" s="140">
        <v>19800</v>
      </c>
      <c r="F3118" s="485" t="s">
        <v>12589</v>
      </c>
      <c r="G3118" s="407" t="s">
        <v>9595</v>
      </c>
      <c r="H3118" s="489">
        <v>44664</v>
      </c>
      <c r="I3118" s="489"/>
      <c r="J3118" s="486"/>
    </row>
    <row r="3119" spans="1:10" ht="25.15" customHeight="1" x14ac:dyDescent="0.2">
      <c r="A3119" s="485" t="s">
        <v>12863</v>
      </c>
      <c r="B3119" s="485" t="s">
        <v>8346</v>
      </c>
      <c r="C3119" s="486" t="s">
        <v>8317</v>
      </c>
      <c r="D3119" s="140">
        <v>1172</v>
      </c>
      <c r="E3119" s="140">
        <v>20400</v>
      </c>
      <c r="F3119" s="485" t="s">
        <v>12864</v>
      </c>
      <c r="G3119" s="407" t="s">
        <v>9595</v>
      </c>
      <c r="H3119" s="489">
        <v>44669</v>
      </c>
      <c r="I3119" s="489"/>
      <c r="J3119" s="486"/>
    </row>
    <row r="3120" spans="1:10" ht="25.15" customHeight="1" x14ac:dyDescent="0.2">
      <c r="A3120" s="485" t="s">
        <v>12865</v>
      </c>
      <c r="B3120" s="485" t="s">
        <v>8346</v>
      </c>
      <c r="C3120" s="486" t="s">
        <v>8317</v>
      </c>
      <c r="D3120" s="140">
        <v>1282</v>
      </c>
      <c r="E3120" s="140">
        <v>18200</v>
      </c>
      <c r="F3120" s="485" t="s">
        <v>12864</v>
      </c>
      <c r="G3120" s="407" t="s">
        <v>9595</v>
      </c>
      <c r="H3120" s="489">
        <v>44673</v>
      </c>
      <c r="I3120" s="489"/>
      <c r="J3120" s="486"/>
    </row>
    <row r="3121" spans="1:10" ht="25.15" customHeight="1" x14ac:dyDescent="0.2">
      <c r="A3121" s="485" t="s">
        <v>12866</v>
      </c>
      <c r="B3121" s="485" t="s">
        <v>8346</v>
      </c>
      <c r="C3121" s="486" t="s">
        <v>8317</v>
      </c>
      <c r="D3121" s="140">
        <v>1104</v>
      </c>
      <c r="E3121" s="140">
        <v>28550.69</v>
      </c>
      <c r="F3121" s="485" t="s">
        <v>12867</v>
      </c>
      <c r="G3121" s="407" t="s">
        <v>9595</v>
      </c>
      <c r="H3121" s="489">
        <v>44662</v>
      </c>
      <c r="I3121" s="489"/>
      <c r="J3121" s="486"/>
    </row>
    <row r="3122" spans="1:10" ht="25.15" customHeight="1" x14ac:dyDescent="0.2">
      <c r="A3122" s="485" t="s">
        <v>12868</v>
      </c>
      <c r="B3122" s="485" t="s">
        <v>8346</v>
      </c>
      <c r="C3122" s="486" t="s">
        <v>8317</v>
      </c>
      <c r="D3122" s="140">
        <v>1286</v>
      </c>
      <c r="E3122" s="140">
        <v>35860</v>
      </c>
      <c r="F3122" s="485" t="s">
        <v>12867</v>
      </c>
      <c r="G3122" s="407" t="s">
        <v>9614</v>
      </c>
      <c r="H3122" s="489">
        <v>44676</v>
      </c>
      <c r="I3122" s="489"/>
      <c r="J3122" s="486"/>
    </row>
    <row r="3123" spans="1:10" ht="25.15" customHeight="1" x14ac:dyDescent="0.2">
      <c r="A3123" s="485" t="s">
        <v>9645</v>
      </c>
      <c r="B3123" s="485" t="s">
        <v>8346</v>
      </c>
      <c r="C3123" s="486" t="s">
        <v>8317</v>
      </c>
      <c r="D3123" s="140">
        <v>1127</v>
      </c>
      <c r="E3123" s="140">
        <v>33159</v>
      </c>
      <c r="F3123" s="485" t="s">
        <v>12869</v>
      </c>
      <c r="G3123" s="407" t="s">
        <v>9595</v>
      </c>
      <c r="H3123" s="489">
        <v>44663</v>
      </c>
      <c r="I3123" s="489"/>
      <c r="J3123" s="486"/>
    </row>
    <row r="3124" spans="1:10" ht="25.15" customHeight="1" x14ac:dyDescent="0.2">
      <c r="A3124" s="485" t="s">
        <v>12870</v>
      </c>
      <c r="B3124" s="485" t="s">
        <v>8346</v>
      </c>
      <c r="C3124" s="486" t="s">
        <v>8317</v>
      </c>
      <c r="D3124" s="140">
        <v>1183</v>
      </c>
      <c r="E3124" s="140">
        <v>19920</v>
      </c>
      <c r="F3124" s="485" t="s">
        <v>12871</v>
      </c>
      <c r="G3124" s="407" t="s">
        <v>9595</v>
      </c>
      <c r="H3124" s="489">
        <v>44669</v>
      </c>
      <c r="I3124" s="489"/>
      <c r="J3124" s="486"/>
    </row>
    <row r="3125" spans="1:10" ht="25.15" customHeight="1" x14ac:dyDescent="0.2">
      <c r="A3125" s="485" t="s">
        <v>12872</v>
      </c>
      <c r="B3125" s="485" t="s">
        <v>8346</v>
      </c>
      <c r="C3125" s="486" t="s">
        <v>8317</v>
      </c>
      <c r="D3125" s="140">
        <v>1319</v>
      </c>
      <c r="E3125" s="140">
        <v>27994.32</v>
      </c>
      <c r="F3125" s="485" t="s">
        <v>12638</v>
      </c>
      <c r="G3125" s="407" t="s">
        <v>9595</v>
      </c>
      <c r="H3125" s="489">
        <v>44677</v>
      </c>
      <c r="I3125" s="489"/>
      <c r="J3125" s="486"/>
    </row>
    <row r="3126" spans="1:10" ht="25.15" customHeight="1" x14ac:dyDescent="0.2">
      <c r="A3126" s="485" t="s">
        <v>12873</v>
      </c>
      <c r="B3126" s="485" t="s">
        <v>8346</v>
      </c>
      <c r="C3126" s="486" t="s">
        <v>8317</v>
      </c>
      <c r="D3126" s="140">
        <v>1082</v>
      </c>
      <c r="E3126" s="140">
        <v>35948</v>
      </c>
      <c r="F3126" s="485" t="s">
        <v>12641</v>
      </c>
      <c r="G3126" s="407" t="s">
        <v>9595</v>
      </c>
      <c r="H3126" s="489">
        <v>44657</v>
      </c>
      <c r="I3126" s="489"/>
      <c r="J3126" s="486"/>
    </row>
    <row r="3127" spans="1:10" ht="25.15" customHeight="1" x14ac:dyDescent="0.2">
      <c r="A3127" s="485" t="s">
        <v>12874</v>
      </c>
      <c r="B3127" s="485" t="s">
        <v>8346</v>
      </c>
      <c r="C3127" s="486" t="s">
        <v>8317</v>
      </c>
      <c r="D3127" s="140">
        <v>1060</v>
      </c>
      <c r="E3127" s="140">
        <v>20650</v>
      </c>
      <c r="F3127" s="485" t="s">
        <v>12591</v>
      </c>
      <c r="G3127" s="407" t="s">
        <v>9595</v>
      </c>
      <c r="H3127" s="489">
        <v>44656</v>
      </c>
      <c r="I3127" s="489"/>
      <c r="J3127" s="486"/>
    </row>
    <row r="3128" spans="1:10" ht="25.15" customHeight="1" x14ac:dyDescent="0.2">
      <c r="A3128" s="485" t="s">
        <v>12875</v>
      </c>
      <c r="B3128" s="485" t="s">
        <v>8346</v>
      </c>
      <c r="C3128" s="486" t="s">
        <v>8317</v>
      </c>
      <c r="D3128" s="140">
        <v>1023</v>
      </c>
      <c r="E3128" s="140">
        <v>24512.400000000001</v>
      </c>
      <c r="F3128" s="485" t="s">
        <v>12876</v>
      </c>
      <c r="G3128" s="407" t="s">
        <v>9595</v>
      </c>
      <c r="H3128" s="489">
        <v>44652</v>
      </c>
      <c r="I3128" s="489"/>
      <c r="J3128" s="486"/>
    </row>
    <row r="3129" spans="1:10" ht="25.15" customHeight="1" x14ac:dyDescent="0.2">
      <c r="A3129" s="485" t="s">
        <v>12877</v>
      </c>
      <c r="B3129" s="485" t="s">
        <v>8346</v>
      </c>
      <c r="C3129" s="486" t="s">
        <v>8317</v>
      </c>
      <c r="D3129" s="140">
        <v>1024</v>
      </c>
      <c r="E3129" s="140">
        <v>23508.27</v>
      </c>
      <c r="F3129" s="485" t="s">
        <v>12878</v>
      </c>
      <c r="G3129" s="407" t="s">
        <v>9595</v>
      </c>
      <c r="H3129" s="489">
        <v>44652</v>
      </c>
      <c r="I3129" s="489"/>
      <c r="J3129" s="486"/>
    </row>
    <row r="3130" spans="1:10" ht="25.15" customHeight="1" x14ac:dyDescent="0.2">
      <c r="A3130" s="485" t="s">
        <v>12879</v>
      </c>
      <c r="B3130" s="485" t="s">
        <v>8346</v>
      </c>
      <c r="C3130" s="486" t="s">
        <v>8317</v>
      </c>
      <c r="D3130" s="140">
        <v>1151</v>
      </c>
      <c r="E3130" s="140">
        <v>20373.5</v>
      </c>
      <c r="F3130" s="485" t="s">
        <v>12650</v>
      </c>
      <c r="G3130" s="407" t="s">
        <v>9595</v>
      </c>
      <c r="H3130" s="489">
        <v>44664</v>
      </c>
      <c r="I3130" s="489"/>
      <c r="J3130" s="486"/>
    </row>
    <row r="3131" spans="1:10" ht="25.15" customHeight="1" x14ac:dyDescent="0.2">
      <c r="A3131" s="485" t="s">
        <v>12880</v>
      </c>
      <c r="B3131" s="485" t="s">
        <v>8346</v>
      </c>
      <c r="C3131" s="486" t="s">
        <v>8317</v>
      </c>
      <c r="D3131" s="140">
        <v>1019</v>
      </c>
      <c r="E3131" s="140">
        <v>25165</v>
      </c>
      <c r="F3131" s="485" t="s">
        <v>12650</v>
      </c>
      <c r="G3131" s="407" t="s">
        <v>9595</v>
      </c>
      <c r="H3131" s="489">
        <v>44652</v>
      </c>
      <c r="I3131" s="489"/>
      <c r="J3131" s="486"/>
    </row>
    <row r="3132" spans="1:10" ht="25.15" customHeight="1" x14ac:dyDescent="0.2">
      <c r="A3132" s="485" t="s">
        <v>12881</v>
      </c>
      <c r="B3132" s="485" t="s">
        <v>8346</v>
      </c>
      <c r="C3132" s="486" t="s">
        <v>8317</v>
      </c>
      <c r="D3132" s="140">
        <v>1000</v>
      </c>
      <c r="E3132" s="140">
        <v>33440</v>
      </c>
      <c r="F3132" s="485" t="s">
        <v>12882</v>
      </c>
      <c r="G3132" s="407" t="s">
        <v>9595</v>
      </c>
      <c r="H3132" s="489">
        <v>44652</v>
      </c>
      <c r="I3132" s="489"/>
      <c r="J3132" s="486"/>
    </row>
    <row r="3133" spans="1:10" ht="25.15" customHeight="1" x14ac:dyDescent="0.2">
      <c r="A3133" s="485" t="s">
        <v>12883</v>
      </c>
      <c r="B3133" s="485" t="s">
        <v>8346</v>
      </c>
      <c r="C3133" s="486" t="s">
        <v>8317</v>
      </c>
      <c r="D3133" s="140">
        <v>1203</v>
      </c>
      <c r="E3133" s="140">
        <v>21000</v>
      </c>
      <c r="F3133" s="485" t="s">
        <v>12884</v>
      </c>
      <c r="G3133" s="407" t="s">
        <v>9595</v>
      </c>
      <c r="H3133" s="489">
        <v>44670</v>
      </c>
      <c r="I3133" s="489"/>
      <c r="J3133" s="486"/>
    </row>
    <row r="3134" spans="1:10" ht="25.15" customHeight="1" x14ac:dyDescent="0.2">
      <c r="A3134" s="485" t="s">
        <v>12885</v>
      </c>
      <c r="B3134" s="485" t="s">
        <v>8346</v>
      </c>
      <c r="C3134" s="486" t="s">
        <v>8317</v>
      </c>
      <c r="D3134" s="140">
        <v>1047</v>
      </c>
      <c r="E3134" s="140">
        <v>28350</v>
      </c>
      <c r="F3134" s="485" t="s">
        <v>12886</v>
      </c>
      <c r="G3134" s="407" t="s">
        <v>9595</v>
      </c>
      <c r="H3134" s="489">
        <v>44656</v>
      </c>
      <c r="I3134" s="489"/>
      <c r="J3134" s="486"/>
    </row>
    <row r="3135" spans="1:10" ht="25.15" customHeight="1" x14ac:dyDescent="0.2">
      <c r="A3135" s="485" t="s">
        <v>12887</v>
      </c>
      <c r="B3135" s="485" t="s">
        <v>8346</v>
      </c>
      <c r="C3135" s="486" t="s">
        <v>8317</v>
      </c>
      <c r="D3135" s="140">
        <v>1223</v>
      </c>
      <c r="E3135" s="140">
        <v>35947.5</v>
      </c>
      <c r="F3135" s="485" t="s">
        <v>12756</v>
      </c>
      <c r="G3135" s="407" t="s">
        <v>9595</v>
      </c>
      <c r="H3135" s="489">
        <v>44671</v>
      </c>
      <c r="I3135" s="489"/>
      <c r="J3135" s="486"/>
    </row>
    <row r="3136" spans="1:10" ht="25.15" customHeight="1" x14ac:dyDescent="0.2">
      <c r="A3136" s="485" t="s">
        <v>12888</v>
      </c>
      <c r="B3136" s="485" t="s">
        <v>8346</v>
      </c>
      <c r="C3136" s="486" t="s">
        <v>8317</v>
      </c>
      <c r="D3136" s="140">
        <v>1360</v>
      </c>
      <c r="E3136" s="140">
        <v>20390</v>
      </c>
      <c r="F3136" s="485" t="s">
        <v>12889</v>
      </c>
      <c r="G3136" s="407" t="s">
        <v>9595</v>
      </c>
      <c r="H3136" s="489">
        <v>44680</v>
      </c>
      <c r="I3136" s="489"/>
      <c r="J3136" s="486"/>
    </row>
    <row r="3137" spans="1:10" ht="25.15" customHeight="1" x14ac:dyDescent="0.2">
      <c r="A3137" s="485" t="s">
        <v>12890</v>
      </c>
      <c r="B3137" s="485" t="s">
        <v>8346</v>
      </c>
      <c r="C3137" s="486" t="s">
        <v>8317</v>
      </c>
      <c r="D3137" s="140">
        <v>1261</v>
      </c>
      <c r="E3137" s="140">
        <v>23672</v>
      </c>
      <c r="F3137" s="485" t="s">
        <v>12762</v>
      </c>
      <c r="G3137" s="407" t="s">
        <v>9595</v>
      </c>
      <c r="H3137" s="489">
        <v>44672</v>
      </c>
      <c r="I3137" s="489"/>
      <c r="J3137" s="486"/>
    </row>
    <row r="3138" spans="1:10" ht="25.15" customHeight="1" x14ac:dyDescent="0.2">
      <c r="A3138" s="485" t="s">
        <v>12764</v>
      </c>
      <c r="B3138" s="485" t="s">
        <v>8346</v>
      </c>
      <c r="C3138" s="486" t="s">
        <v>8317</v>
      </c>
      <c r="D3138" s="140">
        <v>1290</v>
      </c>
      <c r="E3138" s="140">
        <v>29280</v>
      </c>
      <c r="F3138" s="485" t="s">
        <v>12765</v>
      </c>
      <c r="G3138" s="407" t="s">
        <v>9595</v>
      </c>
      <c r="H3138" s="489">
        <v>44676</v>
      </c>
      <c r="I3138" s="489"/>
      <c r="J3138" s="486"/>
    </row>
    <row r="3139" spans="1:10" ht="25.15" customHeight="1" x14ac:dyDescent="0.2">
      <c r="A3139" s="485" t="s">
        <v>12891</v>
      </c>
      <c r="B3139" s="485" t="s">
        <v>8346</v>
      </c>
      <c r="C3139" s="486" t="s">
        <v>8317</v>
      </c>
      <c r="D3139" s="140">
        <v>1028</v>
      </c>
      <c r="E3139" s="140">
        <v>26145.02</v>
      </c>
      <c r="F3139" s="485" t="s">
        <v>12892</v>
      </c>
      <c r="G3139" s="407" t="s">
        <v>9595</v>
      </c>
      <c r="H3139" s="489">
        <v>44652</v>
      </c>
      <c r="I3139" s="489"/>
      <c r="J3139" s="486"/>
    </row>
    <row r="3140" spans="1:10" ht="25.15" customHeight="1" x14ac:dyDescent="0.2">
      <c r="A3140" s="485" t="s">
        <v>12893</v>
      </c>
      <c r="B3140" s="485" t="s">
        <v>8346</v>
      </c>
      <c r="C3140" s="486" t="s">
        <v>8317</v>
      </c>
      <c r="D3140" s="140">
        <v>1224</v>
      </c>
      <c r="E3140" s="140">
        <v>32065</v>
      </c>
      <c r="F3140" s="485" t="s">
        <v>12768</v>
      </c>
      <c r="G3140" s="407" t="s">
        <v>9595</v>
      </c>
      <c r="H3140" s="489">
        <v>44671</v>
      </c>
      <c r="I3140" s="489"/>
      <c r="J3140" s="486"/>
    </row>
    <row r="3141" spans="1:10" ht="25.15" customHeight="1" x14ac:dyDescent="0.2">
      <c r="A3141" s="485" t="s">
        <v>12894</v>
      </c>
      <c r="B3141" s="485" t="s">
        <v>8346</v>
      </c>
      <c r="C3141" s="486" t="s">
        <v>8317</v>
      </c>
      <c r="D3141" s="140">
        <v>1284</v>
      </c>
      <c r="E3141" s="140">
        <v>22666</v>
      </c>
      <c r="F3141" s="485" t="s">
        <v>12768</v>
      </c>
      <c r="G3141" s="407" t="s">
        <v>9595</v>
      </c>
      <c r="H3141" s="489">
        <v>44676</v>
      </c>
      <c r="I3141" s="489"/>
      <c r="J3141" s="486"/>
    </row>
    <row r="3142" spans="1:10" ht="25.15" customHeight="1" x14ac:dyDescent="0.2">
      <c r="A3142" s="485" t="s">
        <v>12895</v>
      </c>
      <c r="B3142" s="485" t="s">
        <v>8346</v>
      </c>
      <c r="C3142" s="486" t="s">
        <v>8317</v>
      </c>
      <c r="D3142" s="140">
        <v>1001</v>
      </c>
      <c r="E3142" s="140">
        <v>32850</v>
      </c>
      <c r="F3142" s="485" t="s">
        <v>12896</v>
      </c>
      <c r="G3142" s="407" t="s">
        <v>9595</v>
      </c>
      <c r="H3142" s="489">
        <v>44652</v>
      </c>
      <c r="I3142" s="489"/>
      <c r="J3142" s="486"/>
    </row>
    <row r="3143" spans="1:10" ht="25.15" customHeight="1" x14ac:dyDescent="0.2">
      <c r="A3143" s="485" t="s">
        <v>12897</v>
      </c>
      <c r="B3143" s="485" t="s">
        <v>8346</v>
      </c>
      <c r="C3143" s="486" t="s">
        <v>8317</v>
      </c>
      <c r="D3143" s="140">
        <v>983</v>
      </c>
      <c r="E3143" s="140">
        <v>19255</v>
      </c>
      <c r="F3143" s="485" t="s">
        <v>12772</v>
      </c>
      <c r="G3143" s="407" t="s">
        <v>9595</v>
      </c>
      <c r="H3143" s="489">
        <v>44652</v>
      </c>
      <c r="I3143" s="489"/>
      <c r="J3143" s="486"/>
    </row>
    <row r="3144" spans="1:10" ht="25.15" customHeight="1" x14ac:dyDescent="0.2">
      <c r="A3144" s="485" t="s">
        <v>12898</v>
      </c>
      <c r="B3144" s="485" t="s">
        <v>8346</v>
      </c>
      <c r="C3144" s="486" t="s">
        <v>8317</v>
      </c>
      <c r="D3144" s="140">
        <v>995</v>
      </c>
      <c r="E3144" s="140">
        <v>19200</v>
      </c>
      <c r="F3144" s="485" t="s">
        <v>12899</v>
      </c>
      <c r="G3144" s="407" t="s">
        <v>9595</v>
      </c>
      <c r="H3144" s="489">
        <v>44652</v>
      </c>
      <c r="I3144" s="489"/>
      <c r="J3144" s="486"/>
    </row>
    <row r="3145" spans="1:10" ht="25.15" customHeight="1" x14ac:dyDescent="0.2">
      <c r="A3145" s="485" t="s">
        <v>12900</v>
      </c>
      <c r="B3145" s="485" t="s">
        <v>8346</v>
      </c>
      <c r="C3145" s="486" t="s">
        <v>8317</v>
      </c>
      <c r="D3145" s="140">
        <v>1165</v>
      </c>
      <c r="E3145" s="140">
        <v>27000</v>
      </c>
      <c r="F3145" s="485" t="s">
        <v>12899</v>
      </c>
      <c r="G3145" s="407" t="s">
        <v>9595</v>
      </c>
      <c r="H3145" s="489">
        <v>44669</v>
      </c>
      <c r="I3145" s="489"/>
      <c r="J3145" s="486"/>
    </row>
    <row r="3146" spans="1:10" ht="25.15" customHeight="1" x14ac:dyDescent="0.2">
      <c r="A3146" s="485" t="s">
        <v>12901</v>
      </c>
      <c r="B3146" s="485" t="s">
        <v>8346</v>
      </c>
      <c r="C3146" s="486" t="s">
        <v>8317</v>
      </c>
      <c r="D3146" s="140">
        <v>1227</v>
      </c>
      <c r="E3146" s="140">
        <v>30158.37</v>
      </c>
      <c r="F3146" s="485" t="s">
        <v>12778</v>
      </c>
      <c r="G3146" s="407" t="s">
        <v>9595</v>
      </c>
      <c r="H3146" s="489">
        <v>44671</v>
      </c>
      <c r="I3146" s="489"/>
      <c r="J3146" s="486"/>
    </row>
    <row r="3147" spans="1:10" ht="25.15" customHeight="1" x14ac:dyDescent="0.2">
      <c r="A3147" s="485" t="s">
        <v>12902</v>
      </c>
      <c r="B3147" s="485" t="s">
        <v>8346</v>
      </c>
      <c r="C3147" s="486" t="s">
        <v>8317</v>
      </c>
      <c r="D3147" s="140">
        <v>1009</v>
      </c>
      <c r="E3147" s="140">
        <v>27482</v>
      </c>
      <c r="F3147" s="485" t="s">
        <v>12903</v>
      </c>
      <c r="G3147" s="407" t="s">
        <v>9595</v>
      </c>
      <c r="H3147" s="489">
        <v>44652</v>
      </c>
      <c r="I3147" s="489"/>
      <c r="J3147" s="486"/>
    </row>
    <row r="3148" spans="1:10" ht="25.15" customHeight="1" x14ac:dyDescent="0.2">
      <c r="A3148" s="485" t="s">
        <v>12904</v>
      </c>
      <c r="B3148" s="485" t="s">
        <v>8346</v>
      </c>
      <c r="C3148" s="486" t="s">
        <v>8317</v>
      </c>
      <c r="D3148" s="140">
        <v>1119</v>
      </c>
      <c r="E3148" s="140">
        <v>21640</v>
      </c>
      <c r="F3148" s="485" t="s">
        <v>12674</v>
      </c>
      <c r="G3148" s="407" t="s">
        <v>9595</v>
      </c>
      <c r="H3148" s="489">
        <v>44663</v>
      </c>
      <c r="I3148" s="489"/>
      <c r="J3148" s="486"/>
    </row>
    <row r="3149" spans="1:10" ht="25.15" customHeight="1" x14ac:dyDescent="0.2">
      <c r="A3149" s="485" t="s">
        <v>12905</v>
      </c>
      <c r="B3149" s="485" t="s">
        <v>8346</v>
      </c>
      <c r="C3149" s="486" t="s">
        <v>8317</v>
      </c>
      <c r="D3149" s="140">
        <v>1330</v>
      </c>
      <c r="E3149" s="140">
        <v>23089.200000000001</v>
      </c>
      <c r="F3149" s="485" t="s">
        <v>12674</v>
      </c>
      <c r="G3149" s="407" t="s">
        <v>9595</v>
      </c>
      <c r="H3149" s="489">
        <v>44677</v>
      </c>
      <c r="I3149" s="489"/>
      <c r="J3149" s="486"/>
    </row>
    <row r="3150" spans="1:10" ht="25.15" customHeight="1" x14ac:dyDescent="0.2">
      <c r="A3150" s="485" t="s">
        <v>12906</v>
      </c>
      <c r="B3150" s="485" t="s">
        <v>8346</v>
      </c>
      <c r="C3150" s="486" t="s">
        <v>8317</v>
      </c>
      <c r="D3150" s="140">
        <v>1202</v>
      </c>
      <c r="E3150" s="140">
        <v>36400</v>
      </c>
      <c r="F3150" s="485" t="s">
        <v>12676</v>
      </c>
      <c r="G3150" s="407" t="s">
        <v>9595</v>
      </c>
      <c r="H3150" s="489">
        <v>44670</v>
      </c>
      <c r="I3150" s="489"/>
      <c r="J3150" s="486"/>
    </row>
    <row r="3151" spans="1:10" ht="25.15" customHeight="1" x14ac:dyDescent="0.2">
      <c r="A3151" s="485" t="s">
        <v>12907</v>
      </c>
      <c r="B3151" s="485" t="s">
        <v>8346</v>
      </c>
      <c r="C3151" s="486" t="s">
        <v>8317</v>
      </c>
      <c r="D3151" s="140">
        <v>1293</v>
      </c>
      <c r="E3151" s="140">
        <v>25450</v>
      </c>
      <c r="F3151" s="485" t="s">
        <v>12786</v>
      </c>
      <c r="G3151" s="407" t="s">
        <v>9595</v>
      </c>
      <c r="H3151" s="489">
        <v>44676</v>
      </c>
      <c r="I3151" s="489"/>
      <c r="J3151" s="486"/>
    </row>
    <row r="3152" spans="1:10" ht="25.15" customHeight="1" x14ac:dyDescent="0.2">
      <c r="A3152" s="485" t="s">
        <v>12908</v>
      </c>
      <c r="B3152" s="485" t="s">
        <v>8346</v>
      </c>
      <c r="C3152" s="486" t="s">
        <v>8317</v>
      </c>
      <c r="D3152" s="140">
        <v>1011</v>
      </c>
      <c r="E3152" s="140">
        <v>32375</v>
      </c>
      <c r="F3152" s="485" t="s">
        <v>12786</v>
      </c>
      <c r="G3152" s="407" t="s">
        <v>9595</v>
      </c>
      <c r="H3152" s="489">
        <v>44652</v>
      </c>
      <c r="I3152" s="489"/>
      <c r="J3152" s="486"/>
    </row>
    <row r="3153" spans="1:10" ht="25.15" customHeight="1" x14ac:dyDescent="0.2">
      <c r="A3153" s="485" t="s">
        <v>12909</v>
      </c>
      <c r="B3153" s="485" t="s">
        <v>8346</v>
      </c>
      <c r="C3153" s="486" t="s">
        <v>8317</v>
      </c>
      <c r="D3153" s="140">
        <v>1091</v>
      </c>
      <c r="E3153" s="140">
        <v>26200</v>
      </c>
      <c r="F3153" s="485" t="s">
        <v>12786</v>
      </c>
      <c r="G3153" s="407" t="s">
        <v>9614</v>
      </c>
      <c r="H3153" s="489">
        <v>44662</v>
      </c>
      <c r="I3153" s="489"/>
      <c r="J3153" s="486"/>
    </row>
    <row r="3154" spans="1:10" ht="25.15" customHeight="1" x14ac:dyDescent="0.2">
      <c r="A3154" s="485" t="s">
        <v>12910</v>
      </c>
      <c r="B3154" s="485" t="s">
        <v>8346</v>
      </c>
      <c r="C3154" s="486" t="s">
        <v>8317</v>
      </c>
      <c r="D3154" s="140">
        <v>1265</v>
      </c>
      <c r="E3154" s="140">
        <v>18200</v>
      </c>
      <c r="F3154" s="485" t="s">
        <v>12911</v>
      </c>
      <c r="G3154" s="407" t="s">
        <v>9595</v>
      </c>
      <c r="H3154" s="489">
        <v>44672</v>
      </c>
      <c r="I3154" s="489"/>
      <c r="J3154" s="486"/>
    </row>
    <row r="3155" spans="1:10" ht="25.15" customHeight="1" x14ac:dyDescent="0.2">
      <c r="A3155" s="485" t="s">
        <v>12764</v>
      </c>
      <c r="B3155" s="485" t="s">
        <v>8346</v>
      </c>
      <c r="C3155" s="486" t="s">
        <v>8317</v>
      </c>
      <c r="D3155" s="140">
        <v>1263</v>
      </c>
      <c r="E3155" s="140">
        <v>36000</v>
      </c>
      <c r="F3155" s="485" t="s">
        <v>12912</v>
      </c>
      <c r="G3155" s="407" t="s">
        <v>9595</v>
      </c>
      <c r="H3155" s="489">
        <v>44672</v>
      </c>
      <c r="I3155" s="489"/>
      <c r="J3155" s="486"/>
    </row>
    <row r="3156" spans="1:10" ht="25.15" customHeight="1" x14ac:dyDescent="0.2">
      <c r="A3156" s="485" t="s">
        <v>12913</v>
      </c>
      <c r="B3156" s="485" t="s">
        <v>8346</v>
      </c>
      <c r="C3156" s="486" t="s">
        <v>8317</v>
      </c>
      <c r="D3156" s="140">
        <v>1272</v>
      </c>
      <c r="E3156" s="140">
        <v>29288.82</v>
      </c>
      <c r="F3156" s="485" t="s">
        <v>12914</v>
      </c>
      <c r="G3156" s="407" t="s">
        <v>9595</v>
      </c>
      <c r="H3156" s="489">
        <v>44673</v>
      </c>
      <c r="I3156" s="489"/>
      <c r="J3156" s="486"/>
    </row>
    <row r="3157" spans="1:10" ht="25.15" customHeight="1" x14ac:dyDescent="0.2">
      <c r="A3157" s="485" t="s">
        <v>12915</v>
      </c>
      <c r="B3157" s="485" t="s">
        <v>8346</v>
      </c>
      <c r="C3157" s="486" t="s">
        <v>8317</v>
      </c>
      <c r="D3157" s="140">
        <v>1229</v>
      </c>
      <c r="E3157" s="140">
        <v>18717.8</v>
      </c>
      <c r="F3157" s="485" t="s">
        <v>12794</v>
      </c>
      <c r="G3157" s="407" t="s">
        <v>9595</v>
      </c>
      <c r="H3157" s="489">
        <v>44671</v>
      </c>
      <c r="I3157" s="489"/>
      <c r="J3157" s="486"/>
    </row>
    <row r="3158" spans="1:10" ht="25.15" customHeight="1" x14ac:dyDescent="0.2">
      <c r="A3158" s="485" t="s">
        <v>12916</v>
      </c>
      <c r="B3158" s="485" t="s">
        <v>8346</v>
      </c>
      <c r="C3158" s="486" t="s">
        <v>8317</v>
      </c>
      <c r="D3158" s="140">
        <v>981</v>
      </c>
      <c r="E3158" s="140">
        <v>36450</v>
      </c>
      <c r="F3158" s="485" t="s">
        <v>12601</v>
      </c>
      <c r="G3158" s="407" t="s">
        <v>9614</v>
      </c>
      <c r="H3158" s="489">
        <v>44652</v>
      </c>
      <c r="I3158" s="489"/>
      <c r="J3158" s="486"/>
    </row>
    <row r="3159" spans="1:10" ht="25.15" customHeight="1" x14ac:dyDescent="0.2">
      <c r="A3159" s="485" t="s">
        <v>12917</v>
      </c>
      <c r="B3159" s="485" t="s">
        <v>8346</v>
      </c>
      <c r="C3159" s="486" t="s">
        <v>8317</v>
      </c>
      <c r="D3159" s="140">
        <v>1006</v>
      </c>
      <c r="E3159" s="140">
        <v>26717.3</v>
      </c>
      <c r="F3159" s="485" t="s">
        <v>12918</v>
      </c>
      <c r="G3159" s="407" t="s">
        <v>9595</v>
      </c>
      <c r="H3159" s="489">
        <v>44652</v>
      </c>
      <c r="I3159" s="489"/>
      <c r="J3159" s="486"/>
    </row>
    <row r="3160" spans="1:10" ht="25.15" customHeight="1" x14ac:dyDescent="0.2">
      <c r="A3160" s="485" t="s">
        <v>12919</v>
      </c>
      <c r="B3160" s="485" t="s">
        <v>8346</v>
      </c>
      <c r="C3160" s="486" t="s">
        <v>8317</v>
      </c>
      <c r="D3160" s="140">
        <v>1225</v>
      </c>
      <c r="E3160" s="140">
        <v>30420</v>
      </c>
      <c r="F3160" s="485" t="s">
        <v>12920</v>
      </c>
      <c r="G3160" s="407" t="s">
        <v>9595</v>
      </c>
      <c r="H3160" s="489">
        <v>44671</v>
      </c>
      <c r="I3160" s="489"/>
      <c r="J3160" s="486"/>
    </row>
    <row r="3161" spans="1:10" ht="25.15" customHeight="1" x14ac:dyDescent="0.2">
      <c r="A3161" s="485" t="s">
        <v>12891</v>
      </c>
      <c r="B3161" s="485" t="s">
        <v>8346</v>
      </c>
      <c r="C3161" s="486" t="s">
        <v>8317</v>
      </c>
      <c r="D3161" s="140">
        <v>1025</v>
      </c>
      <c r="E3161" s="140">
        <v>35071.08</v>
      </c>
      <c r="F3161" s="485" t="s">
        <v>12921</v>
      </c>
      <c r="G3161" s="407" t="s">
        <v>9595</v>
      </c>
      <c r="H3161" s="489">
        <v>44652</v>
      </c>
      <c r="I3161" s="489"/>
      <c r="J3161" s="486"/>
    </row>
    <row r="3162" spans="1:10" ht="25.15" customHeight="1" x14ac:dyDescent="0.2">
      <c r="A3162" s="485" t="s">
        <v>12922</v>
      </c>
      <c r="B3162" s="485" t="s">
        <v>8346</v>
      </c>
      <c r="C3162" s="486" t="s">
        <v>8317</v>
      </c>
      <c r="D3162" s="140">
        <v>1015</v>
      </c>
      <c r="E3162" s="140">
        <v>27540</v>
      </c>
      <c r="F3162" s="485" t="s">
        <v>12923</v>
      </c>
      <c r="G3162" s="407" t="s">
        <v>9614</v>
      </c>
      <c r="H3162" s="489">
        <v>44652</v>
      </c>
      <c r="I3162" s="489"/>
      <c r="J3162" s="486"/>
    </row>
    <row r="3163" spans="1:10" ht="25.15" customHeight="1" x14ac:dyDescent="0.2">
      <c r="A3163" s="485" t="s">
        <v>12924</v>
      </c>
      <c r="B3163" s="485" t="s">
        <v>8346</v>
      </c>
      <c r="C3163" s="486" t="s">
        <v>8317</v>
      </c>
      <c r="D3163" s="140">
        <v>1337</v>
      </c>
      <c r="E3163" s="140">
        <v>33463</v>
      </c>
      <c r="F3163" s="485" t="s">
        <v>12925</v>
      </c>
      <c r="G3163" s="407" t="s">
        <v>9614</v>
      </c>
      <c r="H3163" s="489">
        <v>44677</v>
      </c>
      <c r="I3163" s="489"/>
      <c r="J3163" s="486"/>
    </row>
    <row r="3164" spans="1:10" ht="25.15" customHeight="1" x14ac:dyDescent="0.2">
      <c r="A3164" s="485" t="s">
        <v>12810</v>
      </c>
      <c r="B3164" s="485" t="s">
        <v>8346</v>
      </c>
      <c r="C3164" s="486" t="s">
        <v>8317</v>
      </c>
      <c r="D3164" s="140">
        <v>1113</v>
      </c>
      <c r="E3164" s="140">
        <v>35000</v>
      </c>
      <c r="F3164" s="485" t="s">
        <v>12811</v>
      </c>
      <c r="G3164" s="407" t="s">
        <v>9595</v>
      </c>
      <c r="H3164" s="489">
        <v>44662</v>
      </c>
      <c r="I3164" s="489"/>
      <c r="J3164" s="486"/>
    </row>
    <row r="3165" spans="1:10" ht="25.15" customHeight="1" x14ac:dyDescent="0.2">
      <c r="A3165" s="485" t="s">
        <v>12926</v>
      </c>
      <c r="B3165" s="485" t="s">
        <v>8346</v>
      </c>
      <c r="C3165" s="486" t="s">
        <v>8317</v>
      </c>
      <c r="D3165" s="140">
        <v>1354</v>
      </c>
      <c r="E3165" s="140">
        <v>30970</v>
      </c>
      <c r="F3165" s="485" t="s">
        <v>12927</v>
      </c>
      <c r="G3165" s="407" t="s">
        <v>9595</v>
      </c>
      <c r="H3165" s="489">
        <v>44679</v>
      </c>
      <c r="I3165" s="489"/>
      <c r="J3165" s="486"/>
    </row>
    <row r="3166" spans="1:10" ht="25.15" customHeight="1" x14ac:dyDescent="0.2">
      <c r="A3166" s="485" t="s">
        <v>12694</v>
      </c>
      <c r="B3166" s="485" t="s">
        <v>8346</v>
      </c>
      <c r="C3166" s="486" t="s">
        <v>8317</v>
      </c>
      <c r="D3166" s="140">
        <v>1353</v>
      </c>
      <c r="E3166" s="140">
        <v>26000</v>
      </c>
      <c r="F3166" s="485" t="s">
        <v>12927</v>
      </c>
      <c r="G3166" s="407" t="s">
        <v>9595</v>
      </c>
      <c r="H3166" s="489">
        <v>44679</v>
      </c>
      <c r="I3166" s="489"/>
      <c r="J3166" s="486"/>
    </row>
    <row r="3167" spans="1:10" ht="25.15" customHeight="1" x14ac:dyDescent="0.2">
      <c r="A3167" s="485" t="s">
        <v>12694</v>
      </c>
      <c r="B3167" s="485" t="s">
        <v>8346</v>
      </c>
      <c r="C3167" s="486" t="s">
        <v>8317</v>
      </c>
      <c r="D3167" s="140">
        <v>1258</v>
      </c>
      <c r="E3167" s="140">
        <v>21070</v>
      </c>
      <c r="F3167" s="485" t="s">
        <v>12927</v>
      </c>
      <c r="G3167" s="407" t="s">
        <v>9595</v>
      </c>
      <c r="H3167" s="489">
        <v>44672</v>
      </c>
      <c r="I3167" s="489"/>
      <c r="J3167" s="486"/>
    </row>
    <row r="3168" spans="1:10" ht="25.15" customHeight="1" x14ac:dyDescent="0.2">
      <c r="A3168" s="485" t="s">
        <v>12928</v>
      </c>
      <c r="B3168" s="485" t="s">
        <v>8346</v>
      </c>
      <c r="C3168" s="486" t="s">
        <v>8317</v>
      </c>
      <c r="D3168" s="140">
        <v>1178</v>
      </c>
      <c r="E3168" s="140">
        <v>32000</v>
      </c>
      <c r="F3168" s="485" t="s">
        <v>12929</v>
      </c>
      <c r="G3168" s="407" t="s">
        <v>9595</v>
      </c>
      <c r="H3168" s="489">
        <v>44669</v>
      </c>
      <c r="I3168" s="489"/>
      <c r="J3168" s="486"/>
    </row>
    <row r="3169" spans="1:10" ht="25.15" customHeight="1" x14ac:dyDescent="0.2">
      <c r="A3169" s="485" t="s">
        <v>12930</v>
      </c>
      <c r="B3169" s="485" t="s">
        <v>8346</v>
      </c>
      <c r="C3169" s="486" t="s">
        <v>8317</v>
      </c>
      <c r="D3169" s="140">
        <v>1016</v>
      </c>
      <c r="E3169" s="140">
        <v>21200</v>
      </c>
      <c r="F3169" s="485" t="s">
        <v>12931</v>
      </c>
      <c r="G3169" s="407" t="s">
        <v>9595</v>
      </c>
      <c r="H3169" s="489">
        <v>44652</v>
      </c>
      <c r="I3169" s="489"/>
      <c r="J3169" s="486"/>
    </row>
    <row r="3170" spans="1:10" ht="25.15" customHeight="1" x14ac:dyDescent="0.2">
      <c r="A3170" s="485" t="s">
        <v>12932</v>
      </c>
      <c r="B3170" s="485" t="s">
        <v>8346</v>
      </c>
      <c r="C3170" s="486" t="s">
        <v>8317</v>
      </c>
      <c r="D3170" s="140">
        <v>1197</v>
      </c>
      <c r="E3170" s="140">
        <v>27400</v>
      </c>
      <c r="F3170" s="485" t="s">
        <v>12815</v>
      </c>
      <c r="G3170" s="407" t="s">
        <v>9595</v>
      </c>
      <c r="H3170" s="489">
        <v>44670</v>
      </c>
      <c r="I3170" s="489"/>
      <c r="J3170" s="486"/>
    </row>
    <row r="3171" spans="1:10" ht="25.15" customHeight="1" x14ac:dyDescent="0.2">
      <c r="A3171" s="485" t="s">
        <v>12649</v>
      </c>
      <c r="B3171" s="485" t="s">
        <v>8346</v>
      </c>
      <c r="C3171" s="486" t="s">
        <v>8317</v>
      </c>
      <c r="D3171" s="140">
        <v>1216</v>
      </c>
      <c r="E3171" s="140">
        <v>31000</v>
      </c>
      <c r="F3171" s="485" t="s">
        <v>12933</v>
      </c>
      <c r="G3171" s="407" t="s">
        <v>9595</v>
      </c>
      <c r="H3171" s="489">
        <v>44670</v>
      </c>
      <c r="I3171" s="489"/>
      <c r="J3171" s="486"/>
    </row>
    <row r="3172" spans="1:10" ht="25.15" customHeight="1" x14ac:dyDescent="0.2">
      <c r="A3172" s="485" t="s">
        <v>12934</v>
      </c>
      <c r="B3172" s="485" t="s">
        <v>8346</v>
      </c>
      <c r="C3172" s="486" t="s">
        <v>8317</v>
      </c>
      <c r="D3172" s="140">
        <v>1020</v>
      </c>
      <c r="E3172" s="140">
        <v>18034.5</v>
      </c>
      <c r="F3172" s="485" t="s">
        <v>12822</v>
      </c>
      <c r="G3172" s="407" t="s">
        <v>9595</v>
      </c>
      <c r="H3172" s="489">
        <v>44652</v>
      </c>
      <c r="I3172" s="489"/>
      <c r="J3172" s="486"/>
    </row>
    <row r="3173" spans="1:10" ht="25.15" customHeight="1" x14ac:dyDescent="0.2">
      <c r="A3173" s="485" t="s">
        <v>12826</v>
      </c>
      <c r="B3173" s="485" t="s">
        <v>8346</v>
      </c>
      <c r="C3173" s="486" t="s">
        <v>8317</v>
      </c>
      <c r="D3173" s="140">
        <v>1021</v>
      </c>
      <c r="E3173" s="140">
        <v>24342.98</v>
      </c>
      <c r="F3173" s="485" t="s">
        <v>12690</v>
      </c>
      <c r="G3173" s="407" t="s">
        <v>9595</v>
      </c>
      <c r="H3173" s="489">
        <v>44652</v>
      </c>
      <c r="I3173" s="489"/>
      <c r="J3173" s="486"/>
    </row>
    <row r="3174" spans="1:10" ht="25.15" customHeight="1" x14ac:dyDescent="0.2">
      <c r="A3174" s="485" t="s">
        <v>12816</v>
      </c>
      <c r="B3174" s="485" t="s">
        <v>8346</v>
      </c>
      <c r="C3174" s="486" t="s">
        <v>8317</v>
      </c>
      <c r="D3174" s="140">
        <v>1146</v>
      </c>
      <c r="E3174" s="140">
        <v>36790</v>
      </c>
      <c r="F3174" s="485" t="s">
        <v>12692</v>
      </c>
      <c r="G3174" s="407" t="s">
        <v>9595</v>
      </c>
      <c r="H3174" s="489">
        <v>44664</v>
      </c>
      <c r="I3174" s="489"/>
      <c r="J3174" s="486"/>
    </row>
    <row r="3175" spans="1:10" ht="25.15" customHeight="1" x14ac:dyDescent="0.2">
      <c r="A3175" s="485" t="s">
        <v>12935</v>
      </c>
      <c r="B3175" s="485" t="s">
        <v>8346</v>
      </c>
      <c r="C3175" s="486" t="s">
        <v>8317</v>
      </c>
      <c r="D3175" s="140">
        <v>1153</v>
      </c>
      <c r="E3175" s="140">
        <v>36000</v>
      </c>
      <c r="F3175" s="485" t="s">
        <v>12936</v>
      </c>
      <c r="G3175" s="407" t="s">
        <v>9595</v>
      </c>
      <c r="H3175" s="489">
        <v>44664</v>
      </c>
      <c r="I3175" s="489"/>
      <c r="J3175" s="486"/>
    </row>
    <row r="3176" spans="1:10" ht="25.15" customHeight="1" x14ac:dyDescent="0.2">
      <c r="A3176" s="485" t="s">
        <v>12937</v>
      </c>
      <c r="B3176" s="485" t="s">
        <v>8346</v>
      </c>
      <c r="C3176" s="486" t="s">
        <v>8317</v>
      </c>
      <c r="D3176" s="140">
        <v>1502</v>
      </c>
      <c r="E3176" s="140">
        <v>23565</v>
      </c>
      <c r="F3176" s="485" t="s">
        <v>12938</v>
      </c>
      <c r="G3176" s="407" t="s">
        <v>9614</v>
      </c>
      <c r="H3176" s="489">
        <v>44693</v>
      </c>
      <c r="I3176" s="489"/>
      <c r="J3176" s="486"/>
    </row>
    <row r="3177" spans="1:10" ht="25.15" customHeight="1" x14ac:dyDescent="0.2">
      <c r="A3177" s="485" t="s">
        <v>12939</v>
      </c>
      <c r="B3177" s="485" t="s">
        <v>8346</v>
      </c>
      <c r="C3177" s="486" t="s">
        <v>8317</v>
      </c>
      <c r="D3177" s="140">
        <v>1445</v>
      </c>
      <c r="E3177" s="140">
        <v>37962.959999999999</v>
      </c>
      <c r="F3177" s="485" t="s">
        <v>12940</v>
      </c>
      <c r="G3177" s="407" t="s">
        <v>9614</v>
      </c>
      <c r="H3177" s="489">
        <v>44687</v>
      </c>
      <c r="I3177" s="489"/>
      <c r="J3177" s="486"/>
    </row>
    <row r="3178" spans="1:10" ht="25.15" customHeight="1" x14ac:dyDescent="0.2">
      <c r="A3178" s="485" t="s">
        <v>12941</v>
      </c>
      <c r="B3178" s="485" t="s">
        <v>8346</v>
      </c>
      <c r="C3178" s="486" t="s">
        <v>8317</v>
      </c>
      <c r="D3178" s="140">
        <v>1697</v>
      </c>
      <c r="E3178" s="140">
        <v>19632</v>
      </c>
      <c r="F3178" s="485" t="s">
        <v>12942</v>
      </c>
      <c r="G3178" s="407" t="s">
        <v>9595</v>
      </c>
      <c r="H3178" s="489">
        <v>44711</v>
      </c>
      <c r="I3178" s="489"/>
      <c r="J3178" s="486"/>
    </row>
    <row r="3179" spans="1:10" ht="25.15" customHeight="1" x14ac:dyDescent="0.2">
      <c r="A3179" s="485" t="s">
        <v>12943</v>
      </c>
      <c r="B3179" s="485" t="s">
        <v>8346</v>
      </c>
      <c r="C3179" s="486" t="s">
        <v>8317</v>
      </c>
      <c r="D3179" s="140">
        <v>1675</v>
      </c>
      <c r="E3179" s="140">
        <v>19575</v>
      </c>
      <c r="F3179" s="485" t="s">
        <v>12848</v>
      </c>
      <c r="G3179" s="407" t="s">
        <v>9595</v>
      </c>
      <c r="H3179" s="489">
        <v>44707</v>
      </c>
      <c r="I3179" s="489"/>
      <c r="J3179" s="486"/>
    </row>
    <row r="3180" spans="1:10" ht="25.15" customHeight="1" x14ac:dyDescent="0.2">
      <c r="A3180" s="485" t="s">
        <v>12944</v>
      </c>
      <c r="B3180" s="485" t="s">
        <v>8346</v>
      </c>
      <c r="C3180" s="486" t="s">
        <v>8317</v>
      </c>
      <c r="D3180" s="140">
        <v>1572</v>
      </c>
      <c r="E3180" s="140">
        <v>22560</v>
      </c>
      <c r="F3180" s="485" t="s">
        <v>12848</v>
      </c>
      <c r="G3180" s="407" t="s">
        <v>9595</v>
      </c>
      <c r="H3180" s="489">
        <v>44700</v>
      </c>
      <c r="I3180" s="489"/>
      <c r="J3180" s="486"/>
    </row>
    <row r="3181" spans="1:10" ht="25.15" customHeight="1" x14ac:dyDescent="0.2">
      <c r="A3181" s="485" t="s">
        <v>12945</v>
      </c>
      <c r="B3181" s="485" t="s">
        <v>8346</v>
      </c>
      <c r="C3181" s="486" t="s">
        <v>8317</v>
      </c>
      <c r="D3181" s="140">
        <v>1381</v>
      </c>
      <c r="E3181" s="140">
        <v>35969.839999999997</v>
      </c>
      <c r="F3181" s="485" t="s">
        <v>12946</v>
      </c>
      <c r="G3181" s="407" t="s">
        <v>9595</v>
      </c>
      <c r="H3181" s="489">
        <v>44684</v>
      </c>
      <c r="I3181" s="489"/>
      <c r="J3181" s="486"/>
    </row>
    <row r="3182" spans="1:10" ht="25.15" customHeight="1" x14ac:dyDescent="0.2">
      <c r="A3182" s="485" t="s">
        <v>12939</v>
      </c>
      <c r="B3182" s="485" t="s">
        <v>8346</v>
      </c>
      <c r="C3182" s="486" t="s">
        <v>8317</v>
      </c>
      <c r="D3182" s="140">
        <v>1629</v>
      </c>
      <c r="E3182" s="140">
        <v>23044.16</v>
      </c>
      <c r="F3182" s="485" t="s">
        <v>12947</v>
      </c>
      <c r="G3182" s="407" t="s">
        <v>9595</v>
      </c>
      <c r="H3182" s="489">
        <v>44705</v>
      </c>
      <c r="I3182" s="489"/>
      <c r="J3182" s="486"/>
    </row>
    <row r="3183" spans="1:10" ht="25.15" customHeight="1" x14ac:dyDescent="0.2">
      <c r="A3183" s="485" t="s">
        <v>12948</v>
      </c>
      <c r="B3183" s="485" t="s">
        <v>8346</v>
      </c>
      <c r="C3183" s="486" t="s">
        <v>8317</v>
      </c>
      <c r="D3183" s="140">
        <v>1522</v>
      </c>
      <c r="E3183" s="140">
        <v>34190</v>
      </c>
      <c r="F3183" s="485" t="s">
        <v>12949</v>
      </c>
      <c r="G3183" s="407" t="s">
        <v>9595</v>
      </c>
      <c r="H3183" s="489">
        <v>44694</v>
      </c>
      <c r="I3183" s="489"/>
      <c r="J3183" s="486"/>
    </row>
    <row r="3184" spans="1:10" ht="25.15" customHeight="1" x14ac:dyDescent="0.2">
      <c r="A3184" s="485" t="s">
        <v>12950</v>
      </c>
      <c r="B3184" s="485" t="s">
        <v>8346</v>
      </c>
      <c r="C3184" s="486" t="s">
        <v>8317</v>
      </c>
      <c r="D3184" s="140">
        <v>1632</v>
      </c>
      <c r="E3184" s="140">
        <v>27900</v>
      </c>
      <c r="F3184" s="485" t="s">
        <v>12951</v>
      </c>
      <c r="G3184" s="407" t="s">
        <v>9595</v>
      </c>
      <c r="H3184" s="489">
        <v>44705</v>
      </c>
      <c r="I3184" s="489"/>
      <c r="J3184" s="486"/>
    </row>
    <row r="3185" spans="1:10" ht="25.15" customHeight="1" x14ac:dyDescent="0.2">
      <c r="A3185" s="485" t="s">
        <v>12952</v>
      </c>
      <c r="B3185" s="485" t="s">
        <v>8346</v>
      </c>
      <c r="C3185" s="486" t="s">
        <v>8317</v>
      </c>
      <c r="D3185" s="140">
        <v>1549</v>
      </c>
      <c r="E3185" s="140">
        <v>28400</v>
      </c>
      <c r="F3185" s="485" t="s">
        <v>12953</v>
      </c>
      <c r="G3185" s="407" t="s">
        <v>9614</v>
      </c>
      <c r="H3185" s="489">
        <v>44698</v>
      </c>
      <c r="I3185" s="489"/>
      <c r="J3185" s="486"/>
    </row>
    <row r="3186" spans="1:10" ht="25.15" customHeight="1" x14ac:dyDescent="0.2">
      <c r="A3186" s="485" t="s">
        <v>12954</v>
      </c>
      <c r="B3186" s="485" t="s">
        <v>8346</v>
      </c>
      <c r="C3186" s="486" t="s">
        <v>8317</v>
      </c>
      <c r="D3186" s="140">
        <v>1698</v>
      </c>
      <c r="E3186" s="140">
        <v>20000</v>
      </c>
      <c r="F3186" s="485" t="s">
        <v>12589</v>
      </c>
      <c r="G3186" s="407" t="s">
        <v>9614</v>
      </c>
      <c r="H3186" s="489">
        <v>44711</v>
      </c>
      <c r="I3186" s="489"/>
      <c r="J3186" s="486"/>
    </row>
    <row r="3187" spans="1:10" ht="25.15" customHeight="1" x14ac:dyDescent="0.2">
      <c r="A3187" s="485" t="s">
        <v>12718</v>
      </c>
      <c r="B3187" s="485" t="s">
        <v>8346</v>
      </c>
      <c r="C3187" s="486" t="s">
        <v>8317</v>
      </c>
      <c r="D3187" s="140">
        <v>1550</v>
      </c>
      <c r="E3187" s="140">
        <v>33120</v>
      </c>
      <c r="F3187" s="485" t="s">
        <v>12955</v>
      </c>
      <c r="G3187" s="407" t="s">
        <v>9595</v>
      </c>
      <c r="H3187" s="489">
        <v>44698</v>
      </c>
      <c r="I3187" s="489"/>
      <c r="J3187" s="486"/>
    </row>
    <row r="3188" spans="1:10" ht="25.15" customHeight="1" x14ac:dyDescent="0.2">
      <c r="A3188" s="485" t="s">
        <v>12956</v>
      </c>
      <c r="B3188" s="485" t="s">
        <v>8346</v>
      </c>
      <c r="C3188" s="486" t="s">
        <v>8317</v>
      </c>
      <c r="D3188" s="140">
        <v>1547</v>
      </c>
      <c r="E3188" s="140">
        <v>32058</v>
      </c>
      <c r="F3188" s="485" t="s">
        <v>12869</v>
      </c>
      <c r="G3188" s="407" t="s">
        <v>9595</v>
      </c>
      <c r="H3188" s="489">
        <v>44698</v>
      </c>
      <c r="I3188" s="489"/>
      <c r="J3188" s="486"/>
    </row>
    <row r="3189" spans="1:10" ht="25.15" customHeight="1" x14ac:dyDescent="0.2">
      <c r="A3189" s="485" t="s">
        <v>12957</v>
      </c>
      <c r="B3189" s="485" t="s">
        <v>8346</v>
      </c>
      <c r="C3189" s="486" t="s">
        <v>8317</v>
      </c>
      <c r="D3189" s="140">
        <v>1613</v>
      </c>
      <c r="E3189" s="140">
        <v>20865.740000000002</v>
      </c>
      <c r="F3189" s="485" t="s">
        <v>12958</v>
      </c>
      <c r="G3189" s="407" t="s">
        <v>9595</v>
      </c>
      <c r="H3189" s="489">
        <v>44704</v>
      </c>
      <c r="I3189" s="489"/>
      <c r="J3189" s="486"/>
    </row>
    <row r="3190" spans="1:10" ht="25.15" customHeight="1" x14ac:dyDescent="0.2">
      <c r="A3190" s="485" t="s">
        <v>12959</v>
      </c>
      <c r="B3190" s="485" t="s">
        <v>8346</v>
      </c>
      <c r="C3190" s="486" t="s">
        <v>8317</v>
      </c>
      <c r="D3190" s="140">
        <v>1526</v>
      </c>
      <c r="E3190" s="140">
        <v>22282</v>
      </c>
      <c r="F3190" s="485" t="s">
        <v>12591</v>
      </c>
      <c r="G3190" s="407" t="s">
        <v>9595</v>
      </c>
      <c r="H3190" s="489">
        <v>44694</v>
      </c>
      <c r="I3190" s="489"/>
      <c r="J3190" s="486"/>
    </row>
    <row r="3191" spans="1:10" ht="25.15" customHeight="1" x14ac:dyDescent="0.2">
      <c r="A3191" s="485" t="s">
        <v>12960</v>
      </c>
      <c r="B3191" s="485" t="s">
        <v>8346</v>
      </c>
      <c r="C3191" s="486" t="s">
        <v>8317</v>
      </c>
      <c r="D3191" s="140">
        <v>1411</v>
      </c>
      <c r="E3191" s="140">
        <v>20260</v>
      </c>
      <c r="F3191" s="485" t="s">
        <v>12749</v>
      </c>
      <c r="G3191" s="407" t="s">
        <v>9595</v>
      </c>
      <c r="H3191" s="489">
        <v>44685</v>
      </c>
      <c r="I3191" s="489"/>
      <c r="J3191" s="486"/>
    </row>
    <row r="3192" spans="1:10" ht="25.15" customHeight="1" x14ac:dyDescent="0.2">
      <c r="A3192" s="485" t="s">
        <v>12961</v>
      </c>
      <c r="B3192" s="485" t="s">
        <v>8346</v>
      </c>
      <c r="C3192" s="486" t="s">
        <v>8317</v>
      </c>
      <c r="D3192" s="140">
        <v>1399</v>
      </c>
      <c r="E3192" s="140">
        <v>24930</v>
      </c>
      <c r="F3192" s="485" t="s">
        <v>12876</v>
      </c>
      <c r="G3192" s="407" t="s">
        <v>9595</v>
      </c>
      <c r="H3192" s="489">
        <v>44684</v>
      </c>
      <c r="I3192" s="489"/>
      <c r="J3192" s="486"/>
    </row>
    <row r="3193" spans="1:10" ht="25.15" customHeight="1" x14ac:dyDescent="0.2">
      <c r="A3193" s="485" t="s">
        <v>12962</v>
      </c>
      <c r="B3193" s="485" t="s">
        <v>8346</v>
      </c>
      <c r="C3193" s="486" t="s">
        <v>8317</v>
      </c>
      <c r="D3193" s="140">
        <v>1406</v>
      </c>
      <c r="E3193" s="140">
        <v>19714.150000000001</v>
      </c>
      <c r="F3193" s="485" t="s">
        <v>12650</v>
      </c>
      <c r="G3193" s="407" t="s">
        <v>9595</v>
      </c>
      <c r="H3193" s="489">
        <v>44685</v>
      </c>
      <c r="I3193" s="489"/>
      <c r="J3193" s="486"/>
    </row>
    <row r="3194" spans="1:10" ht="25.15" customHeight="1" x14ac:dyDescent="0.2">
      <c r="A3194" s="485" t="s">
        <v>12963</v>
      </c>
      <c r="B3194" s="485" t="s">
        <v>8346</v>
      </c>
      <c r="C3194" s="486" t="s">
        <v>8317</v>
      </c>
      <c r="D3194" s="140">
        <v>1537</v>
      </c>
      <c r="E3194" s="140">
        <v>33020</v>
      </c>
      <c r="F3194" s="485" t="s">
        <v>12882</v>
      </c>
      <c r="G3194" s="407" t="s">
        <v>9595</v>
      </c>
      <c r="H3194" s="489">
        <v>44697</v>
      </c>
      <c r="I3194" s="489"/>
      <c r="J3194" s="486"/>
    </row>
    <row r="3195" spans="1:10" ht="25.15" customHeight="1" x14ac:dyDescent="0.2">
      <c r="A3195" s="485" t="s">
        <v>12964</v>
      </c>
      <c r="B3195" s="485" t="s">
        <v>8346</v>
      </c>
      <c r="C3195" s="486" t="s">
        <v>8317</v>
      </c>
      <c r="D3195" s="140">
        <v>1650</v>
      </c>
      <c r="E3195" s="140">
        <v>23712.95</v>
      </c>
      <c r="F3195" s="485" t="s">
        <v>12965</v>
      </c>
      <c r="G3195" s="407" t="s">
        <v>9595</v>
      </c>
      <c r="H3195" s="489">
        <v>44705</v>
      </c>
      <c r="I3195" s="489"/>
      <c r="J3195" s="486"/>
    </row>
    <row r="3196" spans="1:10" ht="25.15" customHeight="1" x14ac:dyDescent="0.2">
      <c r="A3196" s="485" t="s">
        <v>12885</v>
      </c>
      <c r="B3196" s="485" t="s">
        <v>8346</v>
      </c>
      <c r="C3196" s="486" t="s">
        <v>8317</v>
      </c>
      <c r="D3196" s="140">
        <v>1402</v>
      </c>
      <c r="E3196" s="140">
        <v>26325</v>
      </c>
      <c r="F3196" s="485" t="s">
        <v>12886</v>
      </c>
      <c r="G3196" s="407" t="s">
        <v>9595</v>
      </c>
      <c r="H3196" s="489">
        <v>44685</v>
      </c>
      <c r="I3196" s="489"/>
      <c r="J3196" s="486"/>
    </row>
    <row r="3197" spans="1:10" ht="25.15" customHeight="1" x14ac:dyDescent="0.2">
      <c r="A3197" s="485" t="s">
        <v>12764</v>
      </c>
      <c r="B3197" s="485" t="s">
        <v>8346</v>
      </c>
      <c r="C3197" s="486" t="s">
        <v>8317</v>
      </c>
      <c r="D3197" s="140">
        <v>1448</v>
      </c>
      <c r="E3197" s="140">
        <v>41400</v>
      </c>
      <c r="F3197" s="485" t="s">
        <v>12966</v>
      </c>
      <c r="G3197" s="407" t="s">
        <v>9595</v>
      </c>
      <c r="H3197" s="489">
        <v>44690</v>
      </c>
      <c r="I3197" s="489"/>
      <c r="J3197" s="486"/>
    </row>
    <row r="3198" spans="1:10" ht="25.15" customHeight="1" x14ac:dyDescent="0.2">
      <c r="A3198" s="485" t="s">
        <v>12967</v>
      </c>
      <c r="B3198" s="485" t="s">
        <v>8346</v>
      </c>
      <c r="C3198" s="486" t="s">
        <v>8317</v>
      </c>
      <c r="D3198" s="140">
        <v>1648</v>
      </c>
      <c r="E3198" s="140">
        <v>27405</v>
      </c>
      <c r="F3198" s="485" t="s">
        <v>12968</v>
      </c>
      <c r="G3198" s="407" t="s">
        <v>9614</v>
      </c>
      <c r="H3198" s="489">
        <v>44705</v>
      </c>
      <c r="I3198" s="489"/>
      <c r="J3198" s="486"/>
    </row>
    <row r="3199" spans="1:10" ht="25.15" customHeight="1" x14ac:dyDescent="0.2">
      <c r="A3199" s="485" t="s">
        <v>12969</v>
      </c>
      <c r="B3199" s="485" t="s">
        <v>8346</v>
      </c>
      <c r="C3199" s="486" t="s">
        <v>8317</v>
      </c>
      <c r="D3199" s="140">
        <v>1696</v>
      </c>
      <c r="E3199" s="140">
        <v>18492.2</v>
      </c>
      <c r="F3199" s="485" t="s">
        <v>12970</v>
      </c>
      <c r="G3199" s="407" t="s">
        <v>9595</v>
      </c>
      <c r="H3199" s="489">
        <v>44711</v>
      </c>
      <c r="I3199" s="489"/>
      <c r="J3199" s="486"/>
    </row>
    <row r="3200" spans="1:10" ht="25.15" customHeight="1" x14ac:dyDescent="0.2">
      <c r="A3200" s="485" t="s">
        <v>12971</v>
      </c>
      <c r="B3200" s="485" t="s">
        <v>8346</v>
      </c>
      <c r="C3200" s="486" t="s">
        <v>8317</v>
      </c>
      <c r="D3200" s="140">
        <v>1430</v>
      </c>
      <c r="E3200" s="140">
        <v>20800</v>
      </c>
      <c r="F3200" s="485" t="s">
        <v>12972</v>
      </c>
      <c r="G3200" s="407" t="s">
        <v>9595</v>
      </c>
      <c r="H3200" s="489">
        <v>44686</v>
      </c>
      <c r="I3200" s="489"/>
      <c r="J3200" s="486"/>
    </row>
    <row r="3201" spans="1:10" ht="25.15" customHeight="1" x14ac:dyDescent="0.2">
      <c r="A3201" s="485" t="s">
        <v>12922</v>
      </c>
      <c r="B3201" s="485" t="s">
        <v>8346</v>
      </c>
      <c r="C3201" s="486" t="s">
        <v>8317</v>
      </c>
      <c r="D3201" s="140">
        <v>1463</v>
      </c>
      <c r="E3201" s="140">
        <v>24975</v>
      </c>
      <c r="F3201" s="485" t="s">
        <v>12973</v>
      </c>
      <c r="G3201" s="407" t="s">
        <v>9595</v>
      </c>
      <c r="H3201" s="489">
        <v>44690</v>
      </c>
      <c r="I3201" s="489"/>
      <c r="J3201" s="486"/>
    </row>
    <row r="3202" spans="1:10" ht="25.15" customHeight="1" x14ac:dyDescent="0.2">
      <c r="A3202" s="485" t="s">
        <v>12974</v>
      </c>
      <c r="B3202" s="485" t="s">
        <v>8346</v>
      </c>
      <c r="C3202" s="486" t="s">
        <v>8317</v>
      </c>
      <c r="D3202" s="140">
        <v>1678</v>
      </c>
      <c r="E3202" s="140">
        <v>27200</v>
      </c>
      <c r="F3202" s="485" t="s">
        <v>12975</v>
      </c>
      <c r="G3202" s="407" t="s">
        <v>9595</v>
      </c>
      <c r="H3202" s="489">
        <v>44707</v>
      </c>
      <c r="I3202" s="489"/>
      <c r="J3202" s="486"/>
    </row>
    <row r="3203" spans="1:10" ht="25.15" customHeight="1" x14ac:dyDescent="0.2">
      <c r="A3203" s="485" t="s">
        <v>12976</v>
      </c>
      <c r="B3203" s="485" t="s">
        <v>8346</v>
      </c>
      <c r="C3203" s="486" t="s">
        <v>8317</v>
      </c>
      <c r="D3203" s="140">
        <v>1573</v>
      </c>
      <c r="E3203" s="140">
        <v>20362.5</v>
      </c>
      <c r="F3203" s="485" t="s">
        <v>12977</v>
      </c>
      <c r="G3203" s="407" t="s">
        <v>9595</v>
      </c>
      <c r="H3203" s="489">
        <v>44700</v>
      </c>
      <c r="I3203" s="489"/>
      <c r="J3203" s="486"/>
    </row>
    <row r="3204" spans="1:10" ht="25.15" customHeight="1" x14ac:dyDescent="0.2">
      <c r="A3204" s="485" t="s">
        <v>12978</v>
      </c>
      <c r="B3204" s="485" t="s">
        <v>8346</v>
      </c>
      <c r="C3204" s="486" t="s">
        <v>8317</v>
      </c>
      <c r="D3204" s="140">
        <v>1703</v>
      </c>
      <c r="E3204" s="140">
        <v>32500</v>
      </c>
      <c r="F3204" s="485" t="s">
        <v>12979</v>
      </c>
      <c r="G3204" s="407" t="s">
        <v>9595</v>
      </c>
      <c r="H3204" s="489">
        <v>44711</v>
      </c>
      <c r="I3204" s="489"/>
      <c r="J3204" s="486"/>
    </row>
    <row r="3205" spans="1:10" ht="25.15" customHeight="1" x14ac:dyDescent="0.2">
      <c r="A3205" s="485" t="s">
        <v>12978</v>
      </c>
      <c r="B3205" s="485" t="s">
        <v>8346</v>
      </c>
      <c r="C3205" s="486" t="s">
        <v>8317</v>
      </c>
      <c r="D3205" s="140">
        <v>1634</v>
      </c>
      <c r="E3205" s="140">
        <v>32500</v>
      </c>
      <c r="F3205" s="485" t="s">
        <v>12979</v>
      </c>
      <c r="G3205" s="407" t="s">
        <v>9595</v>
      </c>
      <c r="H3205" s="489">
        <v>44705</v>
      </c>
      <c r="I3205" s="489"/>
      <c r="J3205" s="486"/>
    </row>
    <row r="3206" spans="1:10" ht="25.15" customHeight="1" x14ac:dyDescent="0.2">
      <c r="A3206" s="485" t="s">
        <v>12980</v>
      </c>
      <c r="B3206" s="485" t="s">
        <v>8346</v>
      </c>
      <c r="C3206" s="486" t="s">
        <v>8317</v>
      </c>
      <c r="D3206" s="140">
        <v>1686</v>
      </c>
      <c r="E3206" s="140">
        <v>34181.300000000003</v>
      </c>
      <c r="F3206" s="485" t="s">
        <v>12981</v>
      </c>
      <c r="G3206" s="407" t="s">
        <v>9614</v>
      </c>
      <c r="H3206" s="489">
        <v>44708</v>
      </c>
      <c r="I3206" s="489"/>
      <c r="J3206" s="486"/>
    </row>
    <row r="3207" spans="1:10" ht="25.15" customHeight="1" x14ac:dyDescent="0.2">
      <c r="A3207" s="485" t="s">
        <v>12982</v>
      </c>
      <c r="B3207" s="485" t="s">
        <v>8346</v>
      </c>
      <c r="C3207" s="486" t="s">
        <v>8317</v>
      </c>
      <c r="D3207" s="140">
        <v>1427</v>
      </c>
      <c r="E3207" s="140">
        <v>18174</v>
      </c>
      <c r="F3207" s="485" t="s">
        <v>12784</v>
      </c>
      <c r="G3207" s="407" t="s">
        <v>9595</v>
      </c>
      <c r="H3207" s="489">
        <v>44686</v>
      </c>
      <c r="I3207" s="489"/>
      <c r="J3207" s="486"/>
    </row>
    <row r="3208" spans="1:10" ht="25.15" customHeight="1" x14ac:dyDescent="0.2">
      <c r="A3208" s="485" t="s">
        <v>12983</v>
      </c>
      <c r="B3208" s="485" t="s">
        <v>8346</v>
      </c>
      <c r="C3208" s="486" t="s">
        <v>8317</v>
      </c>
      <c r="D3208" s="140">
        <v>1460</v>
      </c>
      <c r="E3208" s="140">
        <v>18930</v>
      </c>
      <c r="F3208" s="485" t="s">
        <v>12984</v>
      </c>
      <c r="G3208" s="407" t="s">
        <v>9595</v>
      </c>
      <c r="H3208" s="489">
        <v>44690</v>
      </c>
      <c r="I3208" s="489"/>
      <c r="J3208" s="486"/>
    </row>
    <row r="3209" spans="1:10" ht="25.15" customHeight="1" x14ac:dyDescent="0.2">
      <c r="A3209" s="485" t="s">
        <v>12985</v>
      </c>
      <c r="B3209" s="485" t="s">
        <v>8346</v>
      </c>
      <c r="C3209" s="486" t="s">
        <v>8317</v>
      </c>
      <c r="D3209" s="140">
        <v>1514</v>
      </c>
      <c r="E3209" s="140">
        <v>27258</v>
      </c>
      <c r="F3209" s="485" t="s">
        <v>12792</v>
      </c>
      <c r="G3209" s="407" t="s">
        <v>9595</v>
      </c>
      <c r="H3209" s="489">
        <v>44694</v>
      </c>
      <c r="I3209" s="489"/>
      <c r="J3209" s="486"/>
    </row>
    <row r="3210" spans="1:10" ht="25.15" customHeight="1" x14ac:dyDescent="0.2">
      <c r="A3210" s="485" t="s">
        <v>12986</v>
      </c>
      <c r="B3210" s="485" t="s">
        <v>8346</v>
      </c>
      <c r="C3210" s="486" t="s">
        <v>8317</v>
      </c>
      <c r="D3210" s="140">
        <v>1681</v>
      </c>
      <c r="E3210" s="140">
        <v>34630</v>
      </c>
      <c r="F3210" s="485" t="s">
        <v>12987</v>
      </c>
      <c r="G3210" s="407" t="s">
        <v>9595</v>
      </c>
      <c r="H3210" s="489">
        <v>44707</v>
      </c>
      <c r="I3210" s="489"/>
      <c r="J3210" s="486"/>
    </row>
    <row r="3211" spans="1:10" ht="25.15" customHeight="1" x14ac:dyDescent="0.2">
      <c r="A3211" s="485" t="s">
        <v>12988</v>
      </c>
      <c r="B3211" s="485" t="s">
        <v>8346</v>
      </c>
      <c r="C3211" s="486" t="s">
        <v>8317</v>
      </c>
      <c r="D3211" s="140">
        <v>1682</v>
      </c>
      <c r="E3211" s="140">
        <v>39003.339999999997</v>
      </c>
      <c r="F3211" s="485" t="s">
        <v>12989</v>
      </c>
      <c r="G3211" s="407" t="s">
        <v>9595</v>
      </c>
      <c r="H3211" s="489">
        <v>44707</v>
      </c>
      <c r="I3211" s="489"/>
      <c r="J3211" s="486"/>
    </row>
    <row r="3212" spans="1:10" ht="25.15" customHeight="1" x14ac:dyDescent="0.2">
      <c r="A3212" s="485" t="s">
        <v>12819</v>
      </c>
      <c r="B3212" s="485" t="s">
        <v>8346</v>
      </c>
      <c r="C3212" s="486" t="s">
        <v>8317</v>
      </c>
      <c r="D3212" s="140">
        <v>1519</v>
      </c>
      <c r="E3212" s="140">
        <v>24450</v>
      </c>
      <c r="F3212" s="485" t="s">
        <v>12990</v>
      </c>
      <c r="G3212" s="407" t="s">
        <v>9595</v>
      </c>
      <c r="H3212" s="489">
        <v>44694</v>
      </c>
      <c r="I3212" s="489"/>
      <c r="J3212" s="486"/>
    </row>
    <row r="3213" spans="1:10" ht="25.15" customHeight="1" x14ac:dyDescent="0.2">
      <c r="A3213" s="485" t="s">
        <v>12819</v>
      </c>
      <c r="B3213" s="485" t="s">
        <v>8346</v>
      </c>
      <c r="C3213" s="486" t="s">
        <v>8317</v>
      </c>
      <c r="D3213" s="140">
        <v>1520</v>
      </c>
      <c r="E3213" s="140">
        <v>24450</v>
      </c>
      <c r="F3213" s="485" t="s">
        <v>12990</v>
      </c>
      <c r="G3213" s="407" t="s">
        <v>9595</v>
      </c>
      <c r="H3213" s="489">
        <v>44694</v>
      </c>
      <c r="I3213" s="489"/>
      <c r="J3213" s="486"/>
    </row>
    <row r="3214" spans="1:10" ht="25.15" customHeight="1" x14ac:dyDescent="0.2">
      <c r="A3214" s="485" t="s">
        <v>12991</v>
      </c>
      <c r="B3214" s="485" t="s">
        <v>8346</v>
      </c>
      <c r="C3214" s="486" t="s">
        <v>8317</v>
      </c>
      <c r="D3214" s="140">
        <v>1451</v>
      </c>
      <c r="E3214" s="140">
        <v>22580</v>
      </c>
      <c r="F3214" s="485" t="s">
        <v>12796</v>
      </c>
      <c r="G3214" s="407" t="s">
        <v>9595</v>
      </c>
      <c r="H3214" s="489">
        <v>44690</v>
      </c>
      <c r="I3214" s="489"/>
      <c r="J3214" s="486"/>
    </row>
    <row r="3215" spans="1:10" ht="25.15" customHeight="1" x14ac:dyDescent="0.2">
      <c r="A3215" s="485" t="s">
        <v>12992</v>
      </c>
      <c r="B3215" s="485" t="s">
        <v>8346</v>
      </c>
      <c r="C3215" s="486" t="s">
        <v>8317</v>
      </c>
      <c r="D3215" s="140">
        <v>1712</v>
      </c>
      <c r="E3215" s="140">
        <v>27569</v>
      </c>
      <c r="F3215" s="485" t="s">
        <v>12993</v>
      </c>
      <c r="G3215" s="407" t="s">
        <v>9595</v>
      </c>
      <c r="H3215" s="489">
        <v>44711</v>
      </c>
      <c r="I3215" s="489"/>
      <c r="J3215" s="486"/>
    </row>
    <row r="3216" spans="1:10" ht="25.15" customHeight="1" x14ac:dyDescent="0.2">
      <c r="A3216" s="485" t="s">
        <v>12926</v>
      </c>
      <c r="B3216" s="485" t="s">
        <v>8346</v>
      </c>
      <c r="C3216" s="486" t="s">
        <v>8317</v>
      </c>
      <c r="D3216" s="140">
        <v>1525</v>
      </c>
      <c r="E3216" s="140">
        <v>30225</v>
      </c>
      <c r="F3216" s="485" t="s">
        <v>12927</v>
      </c>
      <c r="G3216" s="407" t="s">
        <v>9595</v>
      </c>
      <c r="H3216" s="489">
        <v>44694</v>
      </c>
      <c r="I3216" s="489"/>
      <c r="J3216" s="486"/>
    </row>
    <row r="3217" spans="1:10" ht="25.15" customHeight="1" x14ac:dyDescent="0.2">
      <c r="A3217" s="485" t="s">
        <v>12994</v>
      </c>
      <c r="B3217" s="485" t="s">
        <v>8346</v>
      </c>
      <c r="C3217" s="486" t="s">
        <v>8317</v>
      </c>
      <c r="D3217" s="140">
        <v>1392</v>
      </c>
      <c r="E3217" s="140">
        <v>24460</v>
      </c>
      <c r="F3217" s="485" t="s">
        <v>12692</v>
      </c>
      <c r="G3217" s="407" t="s">
        <v>9595</v>
      </c>
      <c r="H3217" s="489">
        <v>44684</v>
      </c>
      <c r="I3217" s="489"/>
      <c r="J3217" s="486"/>
    </row>
    <row r="3218" spans="1:10" ht="25.15" customHeight="1" x14ac:dyDescent="0.2">
      <c r="A3218" s="485" t="s">
        <v>12694</v>
      </c>
      <c r="B3218" s="485" t="s">
        <v>8346</v>
      </c>
      <c r="C3218" s="486" t="s">
        <v>8317</v>
      </c>
      <c r="D3218" s="140">
        <v>1429</v>
      </c>
      <c r="E3218" s="140">
        <v>33249.800000000003</v>
      </c>
      <c r="F3218" s="485" t="s">
        <v>12995</v>
      </c>
      <c r="G3218" s="407" t="s">
        <v>9595</v>
      </c>
      <c r="H3218" s="489">
        <v>44686</v>
      </c>
      <c r="I3218" s="489"/>
      <c r="J3218" s="486"/>
    </row>
    <row r="3219" spans="1:10" ht="25.15" customHeight="1" x14ac:dyDescent="0.2">
      <c r="A3219" s="485" t="s">
        <v>12996</v>
      </c>
      <c r="B3219" s="485" t="s">
        <v>8346</v>
      </c>
      <c r="C3219" s="486" t="s">
        <v>8317</v>
      </c>
      <c r="D3219" s="140">
        <v>1483</v>
      </c>
      <c r="E3219" s="140">
        <v>36436</v>
      </c>
      <c r="F3219" s="485" t="s">
        <v>12936</v>
      </c>
      <c r="G3219" s="407" t="s">
        <v>9595</v>
      </c>
      <c r="H3219" s="489">
        <v>44691</v>
      </c>
      <c r="I3219" s="489"/>
      <c r="J3219" s="486"/>
    </row>
    <row r="3220" spans="1:10" ht="25.15" customHeight="1" x14ac:dyDescent="0.2">
      <c r="A3220" s="485" t="s">
        <v>12997</v>
      </c>
      <c r="B3220" s="485" t="s">
        <v>8346</v>
      </c>
      <c r="C3220" s="486" t="s">
        <v>8317</v>
      </c>
      <c r="D3220" s="140">
        <v>1450</v>
      </c>
      <c r="E3220" s="140">
        <v>26225</v>
      </c>
      <c r="F3220" s="485" t="s">
        <v>12998</v>
      </c>
      <c r="G3220" s="407" t="s">
        <v>9614</v>
      </c>
      <c r="H3220" s="489">
        <v>44690</v>
      </c>
      <c r="I3220" s="489"/>
      <c r="J3220" s="486"/>
    </row>
    <row r="3221" spans="1:10" ht="25.15" customHeight="1" x14ac:dyDescent="0.2">
      <c r="A3221" s="485" t="s">
        <v>12999</v>
      </c>
      <c r="B3221" s="485" t="s">
        <v>8346</v>
      </c>
      <c r="C3221" s="486" t="s">
        <v>8317</v>
      </c>
      <c r="D3221" s="140">
        <v>1444</v>
      </c>
      <c r="E3221" s="140">
        <v>25135</v>
      </c>
      <c r="F3221" s="485" t="s">
        <v>12998</v>
      </c>
      <c r="G3221" s="407" t="s">
        <v>9595</v>
      </c>
      <c r="H3221" s="489">
        <v>44687</v>
      </c>
      <c r="I3221" s="489"/>
      <c r="J3221" s="486"/>
    </row>
    <row r="3222" spans="1:10" ht="25.15" customHeight="1" x14ac:dyDescent="0.2">
      <c r="A3222" s="485" t="s">
        <v>13000</v>
      </c>
      <c r="B3222" s="485" t="s">
        <v>8346</v>
      </c>
      <c r="C3222" s="486" t="s">
        <v>8317</v>
      </c>
      <c r="D3222" s="140">
        <v>1903</v>
      </c>
      <c r="E3222" s="140">
        <v>23044.22</v>
      </c>
      <c r="F3222" s="485" t="s">
        <v>12834</v>
      </c>
      <c r="G3222" s="407" t="s">
        <v>9595</v>
      </c>
      <c r="H3222" s="489">
        <v>44726</v>
      </c>
      <c r="I3222" s="489"/>
      <c r="J3222" s="486"/>
    </row>
    <row r="3223" spans="1:10" ht="25.15" customHeight="1" x14ac:dyDescent="0.2">
      <c r="A3223" s="485" t="s">
        <v>13001</v>
      </c>
      <c r="B3223" s="485" t="s">
        <v>8346</v>
      </c>
      <c r="C3223" s="486" t="s">
        <v>8317</v>
      </c>
      <c r="D3223" s="140">
        <v>1930</v>
      </c>
      <c r="E3223" s="140">
        <v>26280</v>
      </c>
      <c r="F3223" s="485" t="s">
        <v>12697</v>
      </c>
      <c r="G3223" s="407" t="s">
        <v>9595</v>
      </c>
      <c r="H3223" s="489">
        <v>44727</v>
      </c>
      <c r="I3223" s="489"/>
      <c r="J3223" s="486"/>
    </row>
    <row r="3224" spans="1:10" ht="25.15" customHeight="1" x14ac:dyDescent="0.2">
      <c r="A3224" s="485" t="s">
        <v>12839</v>
      </c>
      <c r="B3224" s="485" t="s">
        <v>8346</v>
      </c>
      <c r="C3224" s="486" t="s">
        <v>8317</v>
      </c>
      <c r="D3224" s="140">
        <v>1834</v>
      </c>
      <c r="E3224" s="140">
        <v>27930</v>
      </c>
      <c r="F3224" s="485" t="s">
        <v>12697</v>
      </c>
      <c r="G3224" s="407" t="s">
        <v>9595</v>
      </c>
      <c r="H3224" s="489">
        <v>44719</v>
      </c>
      <c r="I3224" s="489"/>
      <c r="J3224" s="486"/>
    </row>
    <row r="3225" spans="1:10" ht="25.15" customHeight="1" x14ac:dyDescent="0.2">
      <c r="A3225" s="485" t="s">
        <v>13002</v>
      </c>
      <c r="B3225" s="485" t="s">
        <v>8346</v>
      </c>
      <c r="C3225" s="486" t="s">
        <v>8317</v>
      </c>
      <c r="D3225" s="140">
        <v>1869</v>
      </c>
      <c r="E3225" s="140">
        <v>18795</v>
      </c>
      <c r="F3225" s="485" t="s">
        <v>13003</v>
      </c>
      <c r="G3225" s="407" t="s">
        <v>9595</v>
      </c>
      <c r="H3225" s="489">
        <v>44721</v>
      </c>
      <c r="I3225" s="489"/>
      <c r="J3225" s="486"/>
    </row>
    <row r="3226" spans="1:10" ht="25.15" customHeight="1" x14ac:dyDescent="0.2">
      <c r="A3226" s="485" t="s">
        <v>12760</v>
      </c>
      <c r="B3226" s="485" t="s">
        <v>8346</v>
      </c>
      <c r="C3226" s="486" t="s">
        <v>8317</v>
      </c>
      <c r="D3226" s="140">
        <v>1962</v>
      </c>
      <c r="E3226" s="140">
        <v>18500</v>
      </c>
      <c r="F3226" s="485" t="s">
        <v>12841</v>
      </c>
      <c r="G3226" s="407" t="s">
        <v>9595</v>
      </c>
      <c r="H3226" s="489">
        <v>44728</v>
      </c>
      <c r="I3226" s="489"/>
      <c r="J3226" s="486"/>
    </row>
    <row r="3227" spans="1:10" ht="25.15" customHeight="1" x14ac:dyDescent="0.2">
      <c r="A3227" s="485" t="s">
        <v>13004</v>
      </c>
      <c r="B3227" s="485" t="s">
        <v>8346</v>
      </c>
      <c r="C3227" s="486" t="s">
        <v>8317</v>
      </c>
      <c r="D3227" s="140">
        <v>2100</v>
      </c>
      <c r="E3227" s="140">
        <v>27500</v>
      </c>
      <c r="F3227" s="485" t="s">
        <v>12706</v>
      </c>
      <c r="G3227" s="407" t="s">
        <v>9595</v>
      </c>
      <c r="H3227" s="489">
        <v>44736</v>
      </c>
      <c r="I3227" s="489"/>
      <c r="J3227" s="486"/>
    </row>
    <row r="3228" spans="1:10" ht="25.15" customHeight="1" x14ac:dyDescent="0.2">
      <c r="A3228" s="485" t="s">
        <v>13005</v>
      </c>
      <c r="B3228" s="485" t="s">
        <v>8346</v>
      </c>
      <c r="C3228" s="486" t="s">
        <v>8317</v>
      </c>
      <c r="D3228" s="140">
        <v>1988</v>
      </c>
      <c r="E3228" s="140">
        <v>30309</v>
      </c>
      <c r="F3228" s="485" t="s">
        <v>13006</v>
      </c>
      <c r="G3228" s="407" t="s">
        <v>9595</v>
      </c>
      <c r="H3228" s="489">
        <v>44729</v>
      </c>
      <c r="I3228" s="489"/>
      <c r="J3228" s="486"/>
    </row>
    <row r="3229" spans="1:10" ht="25.15" customHeight="1" x14ac:dyDescent="0.2">
      <c r="A3229" s="485" t="s">
        <v>13007</v>
      </c>
      <c r="B3229" s="485" t="s">
        <v>8346</v>
      </c>
      <c r="C3229" s="486" t="s">
        <v>8317</v>
      </c>
      <c r="D3229" s="140">
        <v>2198</v>
      </c>
      <c r="E3229" s="140">
        <v>34091</v>
      </c>
      <c r="F3229" s="485" t="s">
        <v>13006</v>
      </c>
      <c r="G3229" s="407" t="s">
        <v>9595</v>
      </c>
      <c r="H3229" s="489">
        <v>44742</v>
      </c>
      <c r="I3229" s="489"/>
      <c r="J3229" s="486"/>
    </row>
    <row r="3230" spans="1:10" ht="25.15" customHeight="1" x14ac:dyDescent="0.2">
      <c r="A3230" s="485" t="s">
        <v>13008</v>
      </c>
      <c r="B3230" s="485" t="s">
        <v>8346</v>
      </c>
      <c r="C3230" s="486" t="s">
        <v>8317</v>
      </c>
      <c r="D3230" s="140">
        <v>2173</v>
      </c>
      <c r="E3230" s="140">
        <v>21374.25</v>
      </c>
      <c r="F3230" s="485" t="s">
        <v>13006</v>
      </c>
      <c r="G3230" s="407" t="s">
        <v>9595</v>
      </c>
      <c r="H3230" s="489">
        <v>44742</v>
      </c>
      <c r="I3230" s="489"/>
      <c r="J3230" s="486"/>
    </row>
    <row r="3231" spans="1:10" ht="25.15" customHeight="1" x14ac:dyDescent="0.2">
      <c r="A3231" s="485" t="s">
        <v>12939</v>
      </c>
      <c r="B3231" s="485" t="s">
        <v>8346</v>
      </c>
      <c r="C3231" s="486" t="s">
        <v>8317</v>
      </c>
      <c r="D3231" s="140">
        <v>1830</v>
      </c>
      <c r="E3231" s="140">
        <v>22540</v>
      </c>
      <c r="F3231" s="485" t="s">
        <v>12617</v>
      </c>
      <c r="G3231" s="407" t="s">
        <v>9614</v>
      </c>
      <c r="H3231" s="489">
        <v>44719</v>
      </c>
      <c r="I3231" s="489"/>
      <c r="J3231" s="486"/>
    </row>
    <row r="3232" spans="1:10" ht="25.15" customHeight="1" x14ac:dyDescent="0.2">
      <c r="A3232" s="485" t="s">
        <v>13009</v>
      </c>
      <c r="B3232" s="485" t="s">
        <v>8346</v>
      </c>
      <c r="C3232" s="486" t="s">
        <v>8317</v>
      </c>
      <c r="D3232" s="140">
        <v>2043</v>
      </c>
      <c r="E3232" s="140">
        <v>22494</v>
      </c>
      <c r="F3232" s="485" t="s">
        <v>12620</v>
      </c>
      <c r="G3232" s="407" t="s">
        <v>9595</v>
      </c>
      <c r="H3232" s="489">
        <v>44733</v>
      </c>
      <c r="I3232" s="489"/>
      <c r="J3232" s="486"/>
    </row>
    <row r="3233" spans="1:10" ht="25.15" customHeight="1" x14ac:dyDescent="0.2">
      <c r="A3233" s="485" t="s">
        <v>13010</v>
      </c>
      <c r="B3233" s="485" t="s">
        <v>8346</v>
      </c>
      <c r="C3233" s="486" t="s">
        <v>8317</v>
      </c>
      <c r="D3233" s="140">
        <v>2174</v>
      </c>
      <c r="E3233" s="140">
        <v>34425</v>
      </c>
      <c r="F3233" s="485" t="s">
        <v>12942</v>
      </c>
      <c r="G3233" s="407" t="s">
        <v>9595</v>
      </c>
      <c r="H3233" s="489">
        <v>44742</v>
      </c>
      <c r="I3233" s="489"/>
      <c r="J3233" s="486"/>
    </row>
    <row r="3234" spans="1:10" ht="25.15" customHeight="1" x14ac:dyDescent="0.2">
      <c r="A3234" s="485" t="s">
        <v>13011</v>
      </c>
      <c r="B3234" s="485" t="s">
        <v>8346</v>
      </c>
      <c r="C3234" s="486" t="s">
        <v>8317</v>
      </c>
      <c r="D3234" s="140">
        <v>2188</v>
      </c>
      <c r="E3234" s="140">
        <v>29440</v>
      </c>
      <c r="F3234" s="485" t="s">
        <v>12623</v>
      </c>
      <c r="G3234" s="407" t="s">
        <v>9595</v>
      </c>
      <c r="H3234" s="489">
        <v>44742</v>
      </c>
      <c r="I3234" s="489"/>
      <c r="J3234" s="486"/>
    </row>
    <row r="3235" spans="1:10" ht="25.15" customHeight="1" x14ac:dyDescent="0.2">
      <c r="A3235" s="485" t="s">
        <v>13012</v>
      </c>
      <c r="B3235" s="485" t="s">
        <v>8346</v>
      </c>
      <c r="C3235" s="486" t="s">
        <v>8317</v>
      </c>
      <c r="D3235" s="140">
        <v>2022</v>
      </c>
      <c r="E3235" s="140">
        <v>20178</v>
      </c>
      <c r="F3235" s="485" t="s">
        <v>12625</v>
      </c>
      <c r="G3235" s="407" t="s">
        <v>9595</v>
      </c>
      <c r="H3235" s="489">
        <v>44733</v>
      </c>
      <c r="I3235" s="489"/>
      <c r="J3235" s="486"/>
    </row>
    <row r="3236" spans="1:10" ht="25.15" customHeight="1" x14ac:dyDescent="0.2">
      <c r="A3236" s="485" t="s">
        <v>12852</v>
      </c>
      <c r="B3236" s="485" t="s">
        <v>8346</v>
      </c>
      <c r="C3236" s="486" t="s">
        <v>8317</v>
      </c>
      <c r="D3236" s="140">
        <v>2177</v>
      </c>
      <c r="E3236" s="140">
        <v>35083.97</v>
      </c>
      <c r="F3236" s="485" t="s">
        <v>12853</v>
      </c>
      <c r="G3236" s="407" t="s">
        <v>9595</v>
      </c>
      <c r="H3236" s="489">
        <v>44742</v>
      </c>
      <c r="I3236" s="489"/>
      <c r="J3236" s="486"/>
    </row>
    <row r="3237" spans="1:10" ht="25.15" customHeight="1" x14ac:dyDescent="0.2">
      <c r="A3237" s="485" t="s">
        <v>13013</v>
      </c>
      <c r="B3237" s="485" t="s">
        <v>8346</v>
      </c>
      <c r="C3237" s="486" t="s">
        <v>8317</v>
      </c>
      <c r="D3237" s="140">
        <v>1808</v>
      </c>
      <c r="E3237" s="140">
        <v>36000</v>
      </c>
      <c r="F3237" s="485" t="s">
        <v>13014</v>
      </c>
      <c r="G3237" s="407" t="s">
        <v>9595</v>
      </c>
      <c r="H3237" s="489">
        <v>44719</v>
      </c>
      <c r="I3237" s="489"/>
      <c r="J3237" s="486"/>
    </row>
    <row r="3238" spans="1:10" ht="25.15" customHeight="1" x14ac:dyDescent="0.2">
      <c r="A3238" s="485" t="s">
        <v>13015</v>
      </c>
      <c r="B3238" s="485" t="s">
        <v>8346</v>
      </c>
      <c r="C3238" s="486" t="s">
        <v>8317</v>
      </c>
      <c r="D3238" s="140">
        <v>2135</v>
      </c>
      <c r="E3238" s="140">
        <v>18482</v>
      </c>
      <c r="F3238" s="485" t="s">
        <v>13016</v>
      </c>
      <c r="G3238" s="407" t="s">
        <v>9595</v>
      </c>
      <c r="H3238" s="489">
        <v>44739</v>
      </c>
      <c r="I3238" s="489"/>
      <c r="J3238" s="486"/>
    </row>
    <row r="3239" spans="1:10" ht="25.15" customHeight="1" x14ac:dyDescent="0.2">
      <c r="A3239" s="485" t="s">
        <v>13017</v>
      </c>
      <c r="B3239" s="485" t="s">
        <v>8346</v>
      </c>
      <c r="C3239" s="486" t="s">
        <v>8317</v>
      </c>
      <c r="D3239" s="140">
        <v>1994</v>
      </c>
      <c r="E3239" s="140">
        <v>25688</v>
      </c>
      <c r="F3239" s="485" t="s">
        <v>13018</v>
      </c>
      <c r="G3239" s="407" t="s">
        <v>9595</v>
      </c>
      <c r="H3239" s="489">
        <v>44729</v>
      </c>
      <c r="I3239" s="489"/>
      <c r="J3239" s="486"/>
    </row>
    <row r="3240" spans="1:10" ht="25.15" customHeight="1" x14ac:dyDescent="0.2">
      <c r="A3240" s="485" t="s">
        <v>13019</v>
      </c>
      <c r="B3240" s="485" t="s">
        <v>8346</v>
      </c>
      <c r="C3240" s="486" t="s">
        <v>8317</v>
      </c>
      <c r="D3240" s="140">
        <v>2060</v>
      </c>
      <c r="E3240" s="140">
        <v>18200</v>
      </c>
      <c r="F3240" s="485" t="s">
        <v>13020</v>
      </c>
      <c r="G3240" s="407" t="s">
        <v>9595</v>
      </c>
      <c r="H3240" s="489">
        <v>44734</v>
      </c>
      <c r="I3240" s="489"/>
      <c r="J3240" s="486"/>
    </row>
    <row r="3241" spans="1:10" ht="25.15" customHeight="1" x14ac:dyDescent="0.2">
      <c r="A3241" s="485" t="s">
        <v>13021</v>
      </c>
      <c r="B3241" s="485" t="s">
        <v>8346</v>
      </c>
      <c r="C3241" s="486" t="s">
        <v>8317</v>
      </c>
      <c r="D3241" s="140">
        <v>2212</v>
      </c>
      <c r="E3241" s="140">
        <v>26904</v>
      </c>
      <c r="F3241" s="485" t="s">
        <v>13022</v>
      </c>
      <c r="G3241" s="407" t="s">
        <v>9595</v>
      </c>
      <c r="H3241" s="489">
        <v>44742</v>
      </c>
      <c r="I3241" s="489"/>
      <c r="J3241" s="486"/>
    </row>
    <row r="3242" spans="1:10" ht="25.15" customHeight="1" x14ac:dyDescent="0.2">
      <c r="A3242" s="485" t="s">
        <v>13023</v>
      </c>
      <c r="B3242" s="485" t="s">
        <v>8346</v>
      </c>
      <c r="C3242" s="486" t="s">
        <v>8317</v>
      </c>
      <c r="D3242" s="140">
        <v>2210</v>
      </c>
      <c r="E3242" s="140">
        <v>35500</v>
      </c>
      <c r="F3242" s="485" t="s">
        <v>13024</v>
      </c>
      <c r="G3242" s="407" t="s">
        <v>9595</v>
      </c>
      <c r="H3242" s="489">
        <v>44742</v>
      </c>
      <c r="I3242" s="489"/>
      <c r="J3242" s="486"/>
    </row>
    <row r="3243" spans="1:10" ht="25.15" customHeight="1" x14ac:dyDescent="0.2">
      <c r="A3243" s="485" t="s">
        <v>13025</v>
      </c>
      <c r="B3243" s="485" t="s">
        <v>8346</v>
      </c>
      <c r="C3243" s="486" t="s">
        <v>8317</v>
      </c>
      <c r="D3243" s="140">
        <v>2199</v>
      </c>
      <c r="E3243" s="140">
        <v>22600</v>
      </c>
      <c r="F3243" s="485" t="s">
        <v>13024</v>
      </c>
      <c r="G3243" s="407" t="s">
        <v>9595</v>
      </c>
      <c r="H3243" s="489">
        <v>44742</v>
      </c>
      <c r="I3243" s="489"/>
      <c r="J3243" s="486"/>
    </row>
    <row r="3244" spans="1:10" ht="25.15" customHeight="1" x14ac:dyDescent="0.2">
      <c r="A3244" s="485" t="s">
        <v>13026</v>
      </c>
      <c r="B3244" s="485" t="s">
        <v>8346</v>
      </c>
      <c r="C3244" s="486" t="s">
        <v>8317</v>
      </c>
      <c r="D3244" s="140">
        <v>2187</v>
      </c>
      <c r="E3244" s="140">
        <v>34000</v>
      </c>
      <c r="F3244" s="485" t="s">
        <v>13027</v>
      </c>
      <c r="G3244" s="407" t="s">
        <v>9595</v>
      </c>
      <c r="H3244" s="489">
        <v>44742</v>
      </c>
      <c r="I3244" s="489"/>
      <c r="J3244" s="486"/>
    </row>
    <row r="3245" spans="1:10" ht="25.15" customHeight="1" x14ac:dyDescent="0.2">
      <c r="A3245" s="485" t="s">
        <v>13028</v>
      </c>
      <c r="B3245" s="485" t="s">
        <v>8346</v>
      </c>
      <c r="C3245" s="486" t="s">
        <v>8317</v>
      </c>
      <c r="D3245" s="140">
        <v>1848</v>
      </c>
      <c r="E3245" s="140">
        <v>34079</v>
      </c>
      <c r="F3245" s="485" t="s">
        <v>12591</v>
      </c>
      <c r="G3245" s="407" t="s">
        <v>9595</v>
      </c>
      <c r="H3245" s="489">
        <v>44720</v>
      </c>
      <c r="I3245" s="489"/>
      <c r="J3245" s="486"/>
    </row>
    <row r="3246" spans="1:10" ht="25.15" customHeight="1" x14ac:dyDescent="0.2">
      <c r="A3246" s="485" t="s">
        <v>13029</v>
      </c>
      <c r="B3246" s="485" t="s">
        <v>8346</v>
      </c>
      <c r="C3246" s="486" t="s">
        <v>8317</v>
      </c>
      <c r="D3246" s="140">
        <v>1989</v>
      </c>
      <c r="E3246" s="140">
        <v>25195.74</v>
      </c>
      <c r="F3246" s="485" t="s">
        <v>13030</v>
      </c>
      <c r="G3246" s="407" t="s">
        <v>9595</v>
      </c>
      <c r="H3246" s="489">
        <v>44729</v>
      </c>
      <c r="I3246" s="489"/>
      <c r="J3246" s="486"/>
    </row>
    <row r="3247" spans="1:10" ht="25.15" customHeight="1" x14ac:dyDescent="0.2">
      <c r="A3247" s="485" t="s">
        <v>13031</v>
      </c>
      <c r="B3247" s="485" t="s">
        <v>8346</v>
      </c>
      <c r="C3247" s="486" t="s">
        <v>8317</v>
      </c>
      <c r="D3247" s="140">
        <v>1785</v>
      </c>
      <c r="E3247" s="140">
        <v>24505</v>
      </c>
      <c r="F3247" s="485" t="s">
        <v>13032</v>
      </c>
      <c r="G3247" s="407" t="s">
        <v>9595</v>
      </c>
      <c r="H3247" s="489">
        <v>44715</v>
      </c>
      <c r="I3247" s="489"/>
      <c r="J3247" s="486"/>
    </row>
    <row r="3248" spans="1:10" ht="25.15" customHeight="1" x14ac:dyDescent="0.2">
      <c r="A3248" s="485" t="s">
        <v>13033</v>
      </c>
      <c r="B3248" s="485" t="s">
        <v>8346</v>
      </c>
      <c r="C3248" s="486" t="s">
        <v>8317</v>
      </c>
      <c r="D3248" s="140">
        <v>1809</v>
      </c>
      <c r="E3248" s="140">
        <v>19751.400000000001</v>
      </c>
      <c r="F3248" s="485" t="s">
        <v>12650</v>
      </c>
      <c r="G3248" s="407" t="s">
        <v>9595</v>
      </c>
      <c r="H3248" s="489">
        <v>44719</v>
      </c>
      <c r="I3248" s="489"/>
      <c r="J3248" s="486"/>
    </row>
    <row r="3249" spans="1:10" ht="25.15" customHeight="1" x14ac:dyDescent="0.2">
      <c r="A3249" s="485" t="s">
        <v>13034</v>
      </c>
      <c r="B3249" s="485" t="s">
        <v>8346</v>
      </c>
      <c r="C3249" s="486" t="s">
        <v>8317</v>
      </c>
      <c r="D3249" s="140">
        <v>1965</v>
      </c>
      <c r="E3249" s="140">
        <v>30900</v>
      </c>
      <c r="F3249" s="485" t="s">
        <v>13035</v>
      </c>
      <c r="G3249" s="407" t="s">
        <v>9614</v>
      </c>
      <c r="H3249" s="489">
        <v>44728</v>
      </c>
      <c r="I3249" s="489"/>
      <c r="J3249" s="486"/>
    </row>
    <row r="3250" spans="1:10" ht="25.15" customHeight="1" x14ac:dyDescent="0.2">
      <c r="A3250" s="485" t="s">
        <v>13036</v>
      </c>
      <c r="B3250" s="485" t="s">
        <v>8346</v>
      </c>
      <c r="C3250" s="486" t="s">
        <v>8317</v>
      </c>
      <c r="D3250" s="140">
        <v>2167</v>
      </c>
      <c r="E3250" s="140">
        <v>30900</v>
      </c>
      <c r="F3250" s="485" t="s">
        <v>13035</v>
      </c>
      <c r="G3250" s="407" t="s">
        <v>9614</v>
      </c>
      <c r="H3250" s="489">
        <v>44742</v>
      </c>
      <c r="I3250" s="489"/>
      <c r="J3250" s="486"/>
    </row>
    <row r="3251" spans="1:10" ht="25.15" customHeight="1" x14ac:dyDescent="0.2">
      <c r="A3251" s="485" t="s">
        <v>13037</v>
      </c>
      <c r="B3251" s="485" t="s">
        <v>8346</v>
      </c>
      <c r="C3251" s="486" t="s">
        <v>8317</v>
      </c>
      <c r="D3251" s="140">
        <v>2003</v>
      </c>
      <c r="E3251" s="140">
        <v>20308</v>
      </c>
      <c r="F3251" s="485" t="s">
        <v>13038</v>
      </c>
      <c r="G3251" s="407" t="s">
        <v>9614</v>
      </c>
      <c r="H3251" s="489">
        <v>44732</v>
      </c>
      <c r="I3251" s="489"/>
      <c r="J3251" s="486"/>
    </row>
    <row r="3252" spans="1:10" ht="25.15" customHeight="1" x14ac:dyDescent="0.2">
      <c r="A3252" s="485" t="s">
        <v>13037</v>
      </c>
      <c r="B3252" s="485" t="s">
        <v>8346</v>
      </c>
      <c r="C3252" s="486" t="s">
        <v>8317</v>
      </c>
      <c r="D3252" s="140">
        <v>2144</v>
      </c>
      <c r="E3252" s="140">
        <v>20681.86</v>
      </c>
      <c r="F3252" s="485" t="s">
        <v>13038</v>
      </c>
      <c r="G3252" s="407" t="s">
        <v>9595</v>
      </c>
      <c r="H3252" s="489">
        <v>44740</v>
      </c>
      <c r="I3252" s="489"/>
      <c r="J3252" s="486"/>
    </row>
    <row r="3253" spans="1:10" ht="25.15" customHeight="1" x14ac:dyDescent="0.2">
      <c r="A3253" s="485" t="s">
        <v>13039</v>
      </c>
      <c r="B3253" s="485" t="s">
        <v>8346</v>
      </c>
      <c r="C3253" s="486" t="s">
        <v>8317</v>
      </c>
      <c r="D3253" s="140">
        <v>2002</v>
      </c>
      <c r="E3253" s="140">
        <v>35949.599999999999</v>
      </c>
      <c r="F3253" s="485" t="s">
        <v>13040</v>
      </c>
      <c r="G3253" s="407" t="s">
        <v>9595</v>
      </c>
      <c r="H3253" s="489">
        <v>44732</v>
      </c>
      <c r="I3253" s="489"/>
      <c r="J3253" s="486"/>
    </row>
    <row r="3254" spans="1:10" ht="25.15" customHeight="1" x14ac:dyDescent="0.2">
      <c r="A3254" s="485" t="s">
        <v>13041</v>
      </c>
      <c r="B3254" s="485" t="s">
        <v>8346</v>
      </c>
      <c r="C3254" s="486" t="s">
        <v>8317</v>
      </c>
      <c r="D3254" s="140">
        <v>2200</v>
      </c>
      <c r="E3254" s="140">
        <v>18080</v>
      </c>
      <c r="F3254" s="485" t="s">
        <v>12652</v>
      </c>
      <c r="G3254" s="407" t="s">
        <v>9595</v>
      </c>
      <c r="H3254" s="489">
        <v>44742</v>
      </c>
      <c r="I3254" s="489"/>
      <c r="J3254" s="486"/>
    </row>
    <row r="3255" spans="1:10" ht="25.15" customHeight="1" x14ac:dyDescent="0.2">
      <c r="A3255" s="485" t="s">
        <v>13042</v>
      </c>
      <c r="B3255" s="485" t="s">
        <v>8346</v>
      </c>
      <c r="C3255" s="486" t="s">
        <v>8317</v>
      </c>
      <c r="D3255" s="140">
        <v>2134</v>
      </c>
      <c r="E3255" s="140">
        <v>30525</v>
      </c>
      <c r="F3255" s="485" t="s">
        <v>13043</v>
      </c>
      <c r="G3255" s="407" t="s">
        <v>9595</v>
      </c>
      <c r="H3255" s="489">
        <v>44739</v>
      </c>
      <c r="I3255" s="489"/>
      <c r="J3255" s="486"/>
    </row>
    <row r="3256" spans="1:10" ht="25.15" customHeight="1" x14ac:dyDescent="0.2">
      <c r="A3256" s="485" t="s">
        <v>12779</v>
      </c>
      <c r="B3256" s="485" t="s">
        <v>8346</v>
      </c>
      <c r="C3256" s="486" t="s">
        <v>8317</v>
      </c>
      <c r="D3256" s="140">
        <v>1896</v>
      </c>
      <c r="E3256" s="140">
        <v>36725</v>
      </c>
      <c r="F3256" s="485" t="s">
        <v>13044</v>
      </c>
      <c r="G3256" s="407" t="s">
        <v>9595</v>
      </c>
      <c r="H3256" s="489">
        <v>44725</v>
      </c>
      <c r="I3256" s="489"/>
      <c r="J3256" s="486"/>
    </row>
    <row r="3257" spans="1:10" ht="25.15" customHeight="1" x14ac:dyDescent="0.2">
      <c r="A3257" s="485" t="s">
        <v>12812</v>
      </c>
      <c r="B3257" s="485" t="s">
        <v>8346</v>
      </c>
      <c r="C3257" s="486" t="s">
        <v>8317</v>
      </c>
      <c r="D3257" s="140">
        <v>1806</v>
      </c>
      <c r="E3257" s="140">
        <v>20845.080000000002</v>
      </c>
      <c r="F3257" s="485" t="s">
        <v>13045</v>
      </c>
      <c r="G3257" s="407" t="s">
        <v>9595</v>
      </c>
      <c r="H3257" s="489">
        <v>44718</v>
      </c>
      <c r="I3257" s="489"/>
      <c r="J3257" s="486"/>
    </row>
    <row r="3258" spans="1:10" ht="25.15" customHeight="1" x14ac:dyDescent="0.2">
      <c r="A3258" s="485" t="s">
        <v>13046</v>
      </c>
      <c r="B3258" s="485" t="s">
        <v>8346</v>
      </c>
      <c r="C3258" s="486" t="s">
        <v>8317</v>
      </c>
      <c r="D3258" s="140">
        <v>2193</v>
      </c>
      <c r="E3258" s="140">
        <v>22125</v>
      </c>
      <c r="F3258" s="485" t="s">
        <v>12886</v>
      </c>
      <c r="G3258" s="407" t="s">
        <v>9595</v>
      </c>
      <c r="H3258" s="489">
        <v>44742</v>
      </c>
      <c r="I3258" s="489"/>
      <c r="J3258" s="486"/>
    </row>
    <row r="3259" spans="1:10" ht="25.15" customHeight="1" x14ac:dyDescent="0.2">
      <c r="A3259" s="485" t="s">
        <v>13047</v>
      </c>
      <c r="B3259" s="485" t="s">
        <v>8346</v>
      </c>
      <c r="C3259" s="486" t="s">
        <v>8317</v>
      </c>
      <c r="D3259" s="140">
        <v>2201</v>
      </c>
      <c r="E3259" s="140">
        <v>21000</v>
      </c>
      <c r="F3259" s="485" t="s">
        <v>12886</v>
      </c>
      <c r="G3259" s="407" t="s">
        <v>9595</v>
      </c>
      <c r="H3259" s="489">
        <v>44742</v>
      </c>
      <c r="I3259" s="489"/>
      <c r="J3259" s="486"/>
    </row>
    <row r="3260" spans="1:10" ht="25.15" customHeight="1" x14ac:dyDescent="0.2">
      <c r="A3260" s="485" t="s">
        <v>13048</v>
      </c>
      <c r="B3260" s="485" t="s">
        <v>8346</v>
      </c>
      <c r="C3260" s="486" t="s">
        <v>8317</v>
      </c>
      <c r="D3260" s="140">
        <v>2006</v>
      </c>
      <c r="E3260" s="140">
        <v>27080.400000000001</v>
      </c>
      <c r="F3260" s="485" t="s">
        <v>13049</v>
      </c>
      <c r="G3260" s="407" t="s">
        <v>9614</v>
      </c>
      <c r="H3260" s="489">
        <v>44732</v>
      </c>
      <c r="I3260" s="489"/>
      <c r="J3260" s="486"/>
    </row>
    <row r="3261" spans="1:10" ht="25.15" customHeight="1" x14ac:dyDescent="0.2">
      <c r="A3261" s="485" t="s">
        <v>13050</v>
      </c>
      <c r="B3261" s="485" t="s">
        <v>8346</v>
      </c>
      <c r="C3261" s="486" t="s">
        <v>8317</v>
      </c>
      <c r="D3261" s="140">
        <v>2189</v>
      </c>
      <c r="E3261" s="140">
        <v>31332</v>
      </c>
      <c r="F3261" s="485" t="s">
        <v>13051</v>
      </c>
      <c r="G3261" s="407" t="s">
        <v>9595</v>
      </c>
      <c r="H3261" s="489">
        <v>44742</v>
      </c>
      <c r="I3261" s="489"/>
      <c r="J3261" s="486"/>
    </row>
    <row r="3262" spans="1:10" ht="25.15" customHeight="1" x14ac:dyDescent="0.2">
      <c r="A3262" s="485" t="s">
        <v>13052</v>
      </c>
      <c r="B3262" s="485" t="s">
        <v>8346</v>
      </c>
      <c r="C3262" s="486" t="s">
        <v>8317</v>
      </c>
      <c r="D3262" s="140">
        <v>1978</v>
      </c>
      <c r="E3262" s="140">
        <v>29342.5</v>
      </c>
      <c r="F3262" s="485" t="s">
        <v>12768</v>
      </c>
      <c r="G3262" s="407" t="s">
        <v>9595</v>
      </c>
      <c r="H3262" s="489">
        <v>44728</v>
      </c>
      <c r="I3262" s="489"/>
      <c r="J3262" s="486"/>
    </row>
    <row r="3263" spans="1:10" ht="25.15" customHeight="1" x14ac:dyDescent="0.2">
      <c r="A3263" s="485" t="s">
        <v>13053</v>
      </c>
      <c r="B3263" s="485" t="s">
        <v>8346</v>
      </c>
      <c r="C3263" s="486" t="s">
        <v>8317</v>
      </c>
      <c r="D3263" s="140">
        <v>1977</v>
      </c>
      <c r="E3263" s="140">
        <v>35260</v>
      </c>
      <c r="F3263" s="485" t="s">
        <v>12896</v>
      </c>
      <c r="G3263" s="407" t="s">
        <v>9595</v>
      </c>
      <c r="H3263" s="489">
        <v>44728</v>
      </c>
      <c r="I3263" s="489"/>
      <c r="J3263" s="486"/>
    </row>
    <row r="3264" spans="1:10" ht="25.15" customHeight="1" x14ac:dyDescent="0.2">
      <c r="A3264" s="485" t="s">
        <v>13054</v>
      </c>
      <c r="B3264" s="485" t="s">
        <v>8346</v>
      </c>
      <c r="C3264" s="486" t="s">
        <v>8317</v>
      </c>
      <c r="D3264" s="140">
        <v>2018</v>
      </c>
      <c r="E3264" s="140">
        <v>31000</v>
      </c>
      <c r="F3264" s="485" t="s">
        <v>12896</v>
      </c>
      <c r="G3264" s="407" t="s">
        <v>9595</v>
      </c>
      <c r="H3264" s="489">
        <v>44732</v>
      </c>
      <c r="I3264" s="489"/>
      <c r="J3264" s="486"/>
    </row>
    <row r="3265" spans="1:10" ht="25.15" customHeight="1" x14ac:dyDescent="0.2">
      <c r="A3265" s="485" t="s">
        <v>13055</v>
      </c>
      <c r="B3265" s="485" t="s">
        <v>8346</v>
      </c>
      <c r="C3265" s="486" t="s">
        <v>8317</v>
      </c>
      <c r="D3265" s="140">
        <v>1880</v>
      </c>
      <c r="E3265" s="140">
        <v>33130</v>
      </c>
      <c r="F3265" s="485" t="s">
        <v>12896</v>
      </c>
      <c r="G3265" s="407" t="s">
        <v>9595</v>
      </c>
      <c r="H3265" s="489">
        <v>44722</v>
      </c>
      <c r="I3265" s="489"/>
      <c r="J3265" s="486"/>
    </row>
    <row r="3266" spans="1:10" ht="25.15" customHeight="1" x14ac:dyDescent="0.2">
      <c r="A3266" s="485" t="s">
        <v>13056</v>
      </c>
      <c r="B3266" s="485" t="s">
        <v>8346</v>
      </c>
      <c r="C3266" s="486" t="s">
        <v>8317</v>
      </c>
      <c r="D3266" s="140">
        <v>1893</v>
      </c>
      <c r="E3266" s="140">
        <v>22650</v>
      </c>
      <c r="F3266" s="485" t="s">
        <v>12772</v>
      </c>
      <c r="G3266" s="407" t="s">
        <v>9595</v>
      </c>
      <c r="H3266" s="489">
        <v>44725</v>
      </c>
      <c r="I3266" s="489"/>
      <c r="J3266" s="486"/>
    </row>
    <row r="3267" spans="1:10" ht="25.15" customHeight="1" x14ac:dyDescent="0.2">
      <c r="A3267" s="485" t="s">
        <v>13057</v>
      </c>
      <c r="B3267" s="485" t="s">
        <v>8346</v>
      </c>
      <c r="C3267" s="486" t="s">
        <v>8317</v>
      </c>
      <c r="D3267" s="140">
        <v>1894</v>
      </c>
      <c r="E3267" s="140">
        <v>32983.01</v>
      </c>
      <c r="F3267" s="485" t="s">
        <v>13058</v>
      </c>
      <c r="G3267" s="407" t="s">
        <v>9595</v>
      </c>
      <c r="H3267" s="489">
        <v>44725</v>
      </c>
      <c r="I3267" s="489"/>
      <c r="J3267" s="486"/>
    </row>
    <row r="3268" spans="1:10" ht="25.15" customHeight="1" x14ac:dyDescent="0.2">
      <c r="A3268" s="485" t="s">
        <v>12720</v>
      </c>
      <c r="B3268" s="485" t="s">
        <v>8346</v>
      </c>
      <c r="C3268" s="486" t="s">
        <v>8317</v>
      </c>
      <c r="D3268" s="140">
        <v>1793</v>
      </c>
      <c r="E3268" s="140">
        <v>31950</v>
      </c>
      <c r="F3268" s="485" t="s">
        <v>13059</v>
      </c>
      <c r="G3268" s="407" t="s">
        <v>9614</v>
      </c>
      <c r="H3268" s="489">
        <v>44715</v>
      </c>
      <c r="I3268" s="489"/>
      <c r="J3268" s="486"/>
    </row>
    <row r="3269" spans="1:10" ht="25.15" customHeight="1" x14ac:dyDescent="0.2">
      <c r="A3269" s="485" t="s">
        <v>13060</v>
      </c>
      <c r="B3269" s="485" t="s">
        <v>8346</v>
      </c>
      <c r="C3269" s="486" t="s">
        <v>8317</v>
      </c>
      <c r="D3269" s="140">
        <v>2106</v>
      </c>
      <c r="E3269" s="140">
        <v>25652</v>
      </c>
      <c r="F3269" s="485" t="s">
        <v>12975</v>
      </c>
      <c r="G3269" s="407" t="s">
        <v>9595</v>
      </c>
      <c r="H3269" s="489">
        <v>44739</v>
      </c>
      <c r="I3269" s="489"/>
      <c r="J3269" s="486"/>
    </row>
    <row r="3270" spans="1:10" ht="25.15" customHeight="1" x14ac:dyDescent="0.2">
      <c r="A3270" s="485" t="s">
        <v>13061</v>
      </c>
      <c r="B3270" s="485" t="s">
        <v>8346</v>
      </c>
      <c r="C3270" s="486" t="s">
        <v>8317</v>
      </c>
      <c r="D3270" s="140">
        <v>1960</v>
      </c>
      <c r="E3270" s="140">
        <v>24490</v>
      </c>
      <c r="F3270" s="485" t="s">
        <v>12668</v>
      </c>
      <c r="G3270" s="407" t="s">
        <v>9595</v>
      </c>
      <c r="H3270" s="489">
        <v>44728</v>
      </c>
      <c r="I3270" s="489"/>
      <c r="J3270" s="486"/>
    </row>
    <row r="3271" spans="1:10" ht="25.15" customHeight="1" x14ac:dyDescent="0.2">
      <c r="A3271" s="485" t="s">
        <v>13062</v>
      </c>
      <c r="B3271" s="485" t="s">
        <v>8346</v>
      </c>
      <c r="C3271" s="486" t="s">
        <v>8317</v>
      </c>
      <c r="D3271" s="140">
        <v>2053</v>
      </c>
      <c r="E3271" s="140">
        <v>24380</v>
      </c>
      <c r="F3271" s="485" t="s">
        <v>12668</v>
      </c>
      <c r="G3271" s="407" t="s">
        <v>9614</v>
      </c>
      <c r="H3271" s="489">
        <v>44734</v>
      </c>
      <c r="I3271" s="489"/>
      <c r="J3271" s="486"/>
    </row>
    <row r="3272" spans="1:10" ht="25.15" customHeight="1" x14ac:dyDescent="0.2">
      <c r="A3272" s="485" t="s">
        <v>13063</v>
      </c>
      <c r="B3272" s="485" t="s">
        <v>8346</v>
      </c>
      <c r="C3272" s="486" t="s">
        <v>8317</v>
      </c>
      <c r="D3272" s="140">
        <v>1856</v>
      </c>
      <c r="E3272" s="140">
        <v>18380</v>
      </c>
      <c r="F3272" s="485" t="s">
        <v>12668</v>
      </c>
      <c r="G3272" s="407" t="s">
        <v>9595</v>
      </c>
      <c r="H3272" s="489">
        <v>44721</v>
      </c>
      <c r="I3272" s="489"/>
      <c r="J3272" s="486"/>
    </row>
    <row r="3273" spans="1:10" ht="25.15" customHeight="1" x14ac:dyDescent="0.2">
      <c r="A3273" s="485" t="s">
        <v>13062</v>
      </c>
      <c r="B3273" s="485" t="s">
        <v>8346</v>
      </c>
      <c r="C3273" s="486" t="s">
        <v>8317</v>
      </c>
      <c r="D3273" s="140">
        <v>2070</v>
      </c>
      <c r="E3273" s="140">
        <v>24380</v>
      </c>
      <c r="F3273" s="485" t="s">
        <v>12668</v>
      </c>
      <c r="G3273" s="407" t="s">
        <v>9595</v>
      </c>
      <c r="H3273" s="489">
        <v>44735</v>
      </c>
      <c r="I3273" s="489"/>
      <c r="J3273" s="486"/>
    </row>
    <row r="3274" spans="1:10" ht="25.15" customHeight="1" x14ac:dyDescent="0.2">
      <c r="A3274" s="485" t="s">
        <v>13064</v>
      </c>
      <c r="B3274" s="485" t="s">
        <v>8346</v>
      </c>
      <c r="C3274" s="486" t="s">
        <v>8317</v>
      </c>
      <c r="D3274" s="140">
        <v>1783</v>
      </c>
      <c r="E3274" s="140">
        <v>18393.84</v>
      </c>
      <c r="F3274" s="485" t="s">
        <v>13065</v>
      </c>
      <c r="G3274" s="407" t="s">
        <v>9595</v>
      </c>
      <c r="H3274" s="489">
        <v>44715</v>
      </c>
      <c r="I3274" s="489"/>
      <c r="J3274" s="486"/>
    </row>
    <row r="3275" spans="1:10" ht="25.15" customHeight="1" x14ac:dyDescent="0.2">
      <c r="A3275" s="485" t="s">
        <v>13066</v>
      </c>
      <c r="B3275" s="485" t="s">
        <v>8346</v>
      </c>
      <c r="C3275" s="486" t="s">
        <v>8317</v>
      </c>
      <c r="D3275" s="140">
        <v>1910</v>
      </c>
      <c r="E3275" s="140">
        <v>18408</v>
      </c>
      <c r="F3275" s="485" t="s">
        <v>13065</v>
      </c>
      <c r="G3275" s="407" t="s">
        <v>9595</v>
      </c>
      <c r="H3275" s="489">
        <v>44726</v>
      </c>
      <c r="I3275" s="489"/>
      <c r="J3275" s="486"/>
    </row>
    <row r="3276" spans="1:10" ht="25.15" customHeight="1" x14ac:dyDescent="0.2">
      <c r="A3276" s="485" t="s">
        <v>13067</v>
      </c>
      <c r="B3276" s="485" t="s">
        <v>8346</v>
      </c>
      <c r="C3276" s="486" t="s">
        <v>8317</v>
      </c>
      <c r="D3276" s="140">
        <v>1915</v>
      </c>
      <c r="E3276" s="140">
        <v>35164</v>
      </c>
      <c r="F3276" s="485" t="s">
        <v>13068</v>
      </c>
      <c r="G3276" s="407" t="s">
        <v>9595</v>
      </c>
      <c r="H3276" s="489">
        <v>44727</v>
      </c>
      <c r="I3276" s="489"/>
      <c r="J3276" s="486"/>
    </row>
    <row r="3277" spans="1:10" ht="25.15" customHeight="1" x14ac:dyDescent="0.2">
      <c r="A3277" s="485" t="s">
        <v>13069</v>
      </c>
      <c r="B3277" s="485" t="s">
        <v>8346</v>
      </c>
      <c r="C3277" s="486" t="s">
        <v>8317</v>
      </c>
      <c r="D3277" s="140">
        <v>1917</v>
      </c>
      <c r="E3277" s="140">
        <v>24780</v>
      </c>
      <c r="F3277" s="485" t="s">
        <v>13068</v>
      </c>
      <c r="G3277" s="407" t="s">
        <v>9595</v>
      </c>
      <c r="H3277" s="489">
        <v>44727</v>
      </c>
      <c r="I3277" s="489"/>
      <c r="J3277" s="486"/>
    </row>
    <row r="3278" spans="1:10" ht="25.15" customHeight="1" x14ac:dyDescent="0.2">
      <c r="A3278" s="485" t="s">
        <v>13070</v>
      </c>
      <c r="B3278" s="485" t="s">
        <v>8346</v>
      </c>
      <c r="C3278" s="486" t="s">
        <v>8317</v>
      </c>
      <c r="D3278" s="140">
        <v>1916</v>
      </c>
      <c r="E3278" s="140">
        <v>35872</v>
      </c>
      <c r="F3278" s="485" t="s">
        <v>13068</v>
      </c>
      <c r="G3278" s="407" t="s">
        <v>9595</v>
      </c>
      <c r="H3278" s="489">
        <v>44727</v>
      </c>
      <c r="I3278" s="489"/>
      <c r="J3278" s="486"/>
    </row>
    <row r="3279" spans="1:10" ht="25.15" customHeight="1" x14ac:dyDescent="0.2">
      <c r="A3279" s="485" t="s">
        <v>13071</v>
      </c>
      <c r="B3279" s="485" t="s">
        <v>8346</v>
      </c>
      <c r="C3279" s="486" t="s">
        <v>8317</v>
      </c>
      <c r="D3279" s="140">
        <v>1918</v>
      </c>
      <c r="E3279" s="140">
        <v>34146</v>
      </c>
      <c r="F3279" s="485" t="s">
        <v>12784</v>
      </c>
      <c r="G3279" s="407" t="s">
        <v>9595</v>
      </c>
      <c r="H3279" s="489">
        <v>44727</v>
      </c>
      <c r="I3279" s="489"/>
      <c r="J3279" s="486"/>
    </row>
    <row r="3280" spans="1:10" ht="25.15" customHeight="1" x14ac:dyDescent="0.2">
      <c r="A3280" s="485" t="s">
        <v>13072</v>
      </c>
      <c r="B3280" s="485" t="s">
        <v>8346</v>
      </c>
      <c r="C3280" s="486" t="s">
        <v>8317</v>
      </c>
      <c r="D3280" s="140">
        <v>1758</v>
      </c>
      <c r="E3280" s="140">
        <v>20741.650000000001</v>
      </c>
      <c r="F3280" s="485" t="s">
        <v>12784</v>
      </c>
      <c r="G3280" s="407" t="s">
        <v>9595</v>
      </c>
      <c r="H3280" s="489">
        <v>44714</v>
      </c>
      <c r="I3280" s="489"/>
      <c r="J3280" s="486"/>
    </row>
    <row r="3281" spans="1:10" ht="25.15" customHeight="1" x14ac:dyDescent="0.2">
      <c r="A3281" s="485" t="s">
        <v>13073</v>
      </c>
      <c r="B3281" s="485" t="s">
        <v>8346</v>
      </c>
      <c r="C3281" s="486" t="s">
        <v>8317</v>
      </c>
      <c r="D3281" s="140">
        <v>1755</v>
      </c>
      <c r="E3281" s="140">
        <v>36149.699999999997</v>
      </c>
      <c r="F3281" s="485" t="s">
        <v>12784</v>
      </c>
      <c r="G3281" s="407" t="s">
        <v>9595</v>
      </c>
      <c r="H3281" s="489">
        <v>44714</v>
      </c>
      <c r="I3281" s="489"/>
      <c r="J3281" s="486"/>
    </row>
    <row r="3282" spans="1:10" ht="25.15" customHeight="1" x14ac:dyDescent="0.2">
      <c r="A3282" s="485" t="s">
        <v>12939</v>
      </c>
      <c r="B3282" s="485" t="s">
        <v>8346</v>
      </c>
      <c r="C3282" s="486" t="s">
        <v>8317</v>
      </c>
      <c r="D3282" s="140">
        <v>1900</v>
      </c>
      <c r="E3282" s="140">
        <v>23998.5</v>
      </c>
      <c r="F3282" s="485" t="s">
        <v>12784</v>
      </c>
      <c r="G3282" s="407" t="s">
        <v>9595</v>
      </c>
      <c r="H3282" s="489">
        <v>44726</v>
      </c>
      <c r="I3282" s="489"/>
      <c r="J3282" s="486"/>
    </row>
    <row r="3283" spans="1:10" ht="25.15" customHeight="1" x14ac:dyDescent="0.2">
      <c r="A3283" s="485" t="s">
        <v>13074</v>
      </c>
      <c r="B3283" s="485" t="s">
        <v>8346</v>
      </c>
      <c r="C3283" s="486" t="s">
        <v>8317</v>
      </c>
      <c r="D3283" s="140">
        <v>2150</v>
      </c>
      <c r="E3283" s="140">
        <v>22528</v>
      </c>
      <c r="F3283" s="485" t="s">
        <v>12984</v>
      </c>
      <c r="G3283" s="407" t="s">
        <v>9595</v>
      </c>
      <c r="H3283" s="489">
        <v>44740</v>
      </c>
      <c r="I3283" s="489"/>
      <c r="J3283" s="486"/>
    </row>
    <row r="3284" spans="1:10" ht="25.15" customHeight="1" x14ac:dyDescent="0.2">
      <c r="A3284" s="485" t="s">
        <v>13075</v>
      </c>
      <c r="B3284" s="485" t="s">
        <v>8346</v>
      </c>
      <c r="C3284" s="486" t="s">
        <v>8317</v>
      </c>
      <c r="D3284" s="140">
        <v>1860</v>
      </c>
      <c r="E3284" s="140">
        <v>23548</v>
      </c>
      <c r="F3284" s="485" t="s">
        <v>12984</v>
      </c>
      <c r="G3284" s="407" t="s">
        <v>9595</v>
      </c>
      <c r="H3284" s="489">
        <v>44721</v>
      </c>
      <c r="I3284" s="489"/>
      <c r="J3284" s="486"/>
    </row>
    <row r="3285" spans="1:10" ht="25.15" customHeight="1" x14ac:dyDescent="0.2">
      <c r="A3285" s="485" t="s">
        <v>13076</v>
      </c>
      <c r="B3285" s="485" t="s">
        <v>8346</v>
      </c>
      <c r="C3285" s="486" t="s">
        <v>8317</v>
      </c>
      <c r="D3285" s="140">
        <v>1857</v>
      </c>
      <c r="E3285" s="140">
        <v>21998</v>
      </c>
      <c r="F3285" s="485" t="s">
        <v>12984</v>
      </c>
      <c r="G3285" s="407" t="s">
        <v>9595</v>
      </c>
      <c r="H3285" s="489">
        <v>44721</v>
      </c>
      <c r="I3285" s="489"/>
      <c r="J3285" s="486"/>
    </row>
    <row r="3286" spans="1:10" ht="25.15" customHeight="1" x14ac:dyDescent="0.2">
      <c r="A3286" s="485" t="s">
        <v>13077</v>
      </c>
      <c r="B3286" s="485" t="s">
        <v>8346</v>
      </c>
      <c r="C3286" s="486" t="s">
        <v>8317</v>
      </c>
      <c r="D3286" s="140">
        <v>1768</v>
      </c>
      <c r="E3286" s="140">
        <v>19930</v>
      </c>
      <c r="F3286" s="485" t="s">
        <v>12987</v>
      </c>
      <c r="G3286" s="407" t="s">
        <v>9595</v>
      </c>
      <c r="H3286" s="489">
        <v>44714</v>
      </c>
      <c r="I3286" s="489"/>
      <c r="J3286" s="486"/>
    </row>
    <row r="3287" spans="1:10" ht="25.15" customHeight="1" x14ac:dyDescent="0.2">
      <c r="A3287" s="485" t="s">
        <v>13078</v>
      </c>
      <c r="B3287" s="485" t="s">
        <v>8346</v>
      </c>
      <c r="C3287" s="486" t="s">
        <v>8317</v>
      </c>
      <c r="D3287" s="140">
        <v>1851</v>
      </c>
      <c r="E3287" s="140">
        <v>34257.760000000002</v>
      </c>
      <c r="F3287" s="485" t="s">
        <v>13079</v>
      </c>
      <c r="G3287" s="407" t="s">
        <v>9595</v>
      </c>
      <c r="H3287" s="489">
        <v>44721</v>
      </c>
      <c r="I3287" s="489"/>
      <c r="J3287" s="486"/>
    </row>
    <row r="3288" spans="1:10" ht="25.15" customHeight="1" x14ac:dyDescent="0.2">
      <c r="A3288" s="485" t="s">
        <v>13080</v>
      </c>
      <c r="B3288" s="485" t="s">
        <v>8346</v>
      </c>
      <c r="C3288" s="486" t="s">
        <v>8317</v>
      </c>
      <c r="D3288" s="140">
        <v>2061</v>
      </c>
      <c r="E3288" s="140">
        <v>30618</v>
      </c>
      <c r="F3288" s="485" t="s">
        <v>13081</v>
      </c>
      <c r="G3288" s="407" t="s">
        <v>9595</v>
      </c>
      <c r="H3288" s="489">
        <v>44734</v>
      </c>
      <c r="I3288" s="489"/>
      <c r="J3288" s="486"/>
    </row>
    <row r="3289" spans="1:10" ht="25.15" customHeight="1" x14ac:dyDescent="0.2">
      <c r="A3289" s="485" t="s">
        <v>13082</v>
      </c>
      <c r="B3289" s="485" t="s">
        <v>8346</v>
      </c>
      <c r="C3289" s="486" t="s">
        <v>8317</v>
      </c>
      <c r="D3289" s="140">
        <v>1877</v>
      </c>
      <c r="E3289" s="140">
        <v>32975</v>
      </c>
      <c r="F3289" s="485" t="s">
        <v>12993</v>
      </c>
      <c r="G3289" s="407" t="s">
        <v>9595</v>
      </c>
      <c r="H3289" s="489">
        <v>44722</v>
      </c>
      <c r="I3289" s="489"/>
      <c r="J3289" s="486"/>
    </row>
    <row r="3290" spans="1:10" ht="25.15" customHeight="1" x14ac:dyDescent="0.2">
      <c r="A3290" s="485" t="s">
        <v>13083</v>
      </c>
      <c r="B3290" s="485" t="s">
        <v>8346</v>
      </c>
      <c r="C3290" s="486" t="s">
        <v>8317</v>
      </c>
      <c r="D3290" s="140">
        <v>1761</v>
      </c>
      <c r="E3290" s="140">
        <v>26845</v>
      </c>
      <c r="F3290" s="485" t="s">
        <v>12993</v>
      </c>
      <c r="G3290" s="407" t="s">
        <v>9595</v>
      </c>
      <c r="H3290" s="489">
        <v>44714</v>
      </c>
      <c r="I3290" s="489"/>
      <c r="J3290" s="486"/>
    </row>
    <row r="3291" spans="1:10" ht="25.15" customHeight="1" x14ac:dyDescent="0.2">
      <c r="A3291" s="485" t="s">
        <v>12724</v>
      </c>
      <c r="B3291" s="485" t="s">
        <v>8346</v>
      </c>
      <c r="C3291" s="486" t="s">
        <v>8317</v>
      </c>
      <c r="D3291" s="140">
        <v>2047</v>
      </c>
      <c r="E3291" s="140">
        <v>36533</v>
      </c>
      <c r="F3291" s="485" t="s">
        <v>12682</v>
      </c>
      <c r="G3291" s="407" t="s">
        <v>9595</v>
      </c>
      <c r="H3291" s="489">
        <v>44734</v>
      </c>
      <c r="I3291" s="489"/>
      <c r="J3291" s="486"/>
    </row>
    <row r="3292" spans="1:10" ht="25.15" customHeight="1" x14ac:dyDescent="0.2">
      <c r="A3292" s="485" t="s">
        <v>13084</v>
      </c>
      <c r="B3292" s="485" t="s">
        <v>8346</v>
      </c>
      <c r="C3292" s="486" t="s">
        <v>8317</v>
      </c>
      <c r="D3292" s="140">
        <v>2160</v>
      </c>
      <c r="E3292" s="140">
        <v>26250</v>
      </c>
      <c r="F3292" s="485" t="s">
        <v>12807</v>
      </c>
      <c r="G3292" s="407" t="s">
        <v>9595</v>
      </c>
      <c r="H3292" s="489">
        <v>44740</v>
      </c>
      <c r="I3292" s="489"/>
      <c r="J3292" s="486"/>
    </row>
    <row r="3293" spans="1:10" ht="25.15" customHeight="1" x14ac:dyDescent="0.2">
      <c r="A3293" s="485" t="s">
        <v>12868</v>
      </c>
      <c r="B3293" s="485" t="s">
        <v>8346</v>
      </c>
      <c r="C3293" s="486" t="s">
        <v>8317</v>
      </c>
      <c r="D3293" s="140">
        <v>1743</v>
      </c>
      <c r="E3293" s="140">
        <v>26600</v>
      </c>
      <c r="F3293" s="485" t="s">
        <v>13085</v>
      </c>
      <c r="G3293" s="407" t="s">
        <v>9614</v>
      </c>
      <c r="H3293" s="489">
        <v>44713</v>
      </c>
      <c r="I3293" s="489"/>
      <c r="J3293" s="486"/>
    </row>
    <row r="3294" spans="1:10" ht="25.15" customHeight="1" x14ac:dyDescent="0.2">
      <c r="A3294" s="485" t="s">
        <v>13086</v>
      </c>
      <c r="B3294" s="485" t="s">
        <v>8346</v>
      </c>
      <c r="C3294" s="486" t="s">
        <v>8317</v>
      </c>
      <c r="D3294" s="140">
        <v>1814</v>
      </c>
      <c r="E3294" s="140">
        <v>24400</v>
      </c>
      <c r="F3294" s="485" t="s">
        <v>13087</v>
      </c>
      <c r="G3294" s="407" t="s">
        <v>9614</v>
      </c>
      <c r="H3294" s="489">
        <v>44719</v>
      </c>
      <c r="I3294" s="489"/>
      <c r="J3294" s="486"/>
    </row>
    <row r="3295" spans="1:10" ht="25.15" customHeight="1" x14ac:dyDescent="0.2">
      <c r="A3295" s="485" t="s">
        <v>13088</v>
      </c>
      <c r="B3295" s="485" t="s">
        <v>8346</v>
      </c>
      <c r="C3295" s="486" t="s">
        <v>8317</v>
      </c>
      <c r="D3295" s="140">
        <v>1810</v>
      </c>
      <c r="E3295" s="140">
        <v>35165</v>
      </c>
      <c r="F3295" s="485" t="s">
        <v>13087</v>
      </c>
      <c r="G3295" s="407" t="s">
        <v>9614</v>
      </c>
      <c r="H3295" s="489">
        <v>44719</v>
      </c>
      <c r="I3295" s="489"/>
      <c r="J3295" s="486"/>
    </row>
    <row r="3296" spans="1:10" ht="25.15" customHeight="1" x14ac:dyDescent="0.2">
      <c r="A3296" s="485" t="s">
        <v>13089</v>
      </c>
      <c r="B3296" s="485" t="s">
        <v>8346</v>
      </c>
      <c r="C3296" s="486" t="s">
        <v>8317</v>
      </c>
      <c r="D3296" s="140">
        <v>1820</v>
      </c>
      <c r="E3296" s="140">
        <v>36666.449999999997</v>
      </c>
      <c r="F3296" s="485" t="s">
        <v>13090</v>
      </c>
      <c r="G3296" s="407" t="s">
        <v>9595</v>
      </c>
      <c r="H3296" s="489">
        <v>44719</v>
      </c>
      <c r="I3296" s="489"/>
      <c r="J3296" s="486"/>
    </row>
    <row r="3297" spans="1:10" ht="25.15" customHeight="1" x14ac:dyDescent="0.2">
      <c r="A3297" s="485" t="s">
        <v>13091</v>
      </c>
      <c r="B3297" s="485" t="s">
        <v>8346</v>
      </c>
      <c r="C3297" s="486" t="s">
        <v>8317</v>
      </c>
      <c r="D3297" s="140">
        <v>2080</v>
      </c>
      <c r="E3297" s="140">
        <v>36600</v>
      </c>
      <c r="F3297" s="485" t="s">
        <v>12809</v>
      </c>
      <c r="G3297" s="407" t="s">
        <v>9595</v>
      </c>
      <c r="H3297" s="489">
        <v>44735</v>
      </c>
      <c r="I3297" s="489"/>
      <c r="J3297" s="486"/>
    </row>
    <row r="3298" spans="1:10" ht="25.15" customHeight="1" x14ac:dyDescent="0.2">
      <c r="A3298" s="485" t="s">
        <v>13092</v>
      </c>
      <c r="B3298" s="485" t="s">
        <v>8346</v>
      </c>
      <c r="C3298" s="486" t="s">
        <v>8317</v>
      </c>
      <c r="D3298" s="140">
        <v>2083</v>
      </c>
      <c r="E3298" s="140">
        <v>30916</v>
      </c>
      <c r="F3298" s="485" t="s">
        <v>12809</v>
      </c>
      <c r="G3298" s="407" t="s">
        <v>9595</v>
      </c>
      <c r="H3298" s="489">
        <v>44736</v>
      </c>
      <c r="I3298" s="489"/>
      <c r="J3298" s="486"/>
    </row>
    <row r="3299" spans="1:10" ht="25.15" customHeight="1" x14ac:dyDescent="0.2">
      <c r="A3299" s="485" t="s">
        <v>13093</v>
      </c>
      <c r="B3299" s="485" t="s">
        <v>8346</v>
      </c>
      <c r="C3299" s="486" t="s">
        <v>8317</v>
      </c>
      <c r="D3299" s="140">
        <v>2130</v>
      </c>
      <c r="E3299" s="140">
        <v>24897</v>
      </c>
      <c r="F3299" s="485" t="s">
        <v>12809</v>
      </c>
      <c r="G3299" s="407" t="s">
        <v>9595</v>
      </c>
      <c r="H3299" s="489">
        <v>44739</v>
      </c>
      <c r="I3299" s="489"/>
      <c r="J3299" s="486"/>
    </row>
    <row r="3300" spans="1:10" ht="25.15" customHeight="1" x14ac:dyDescent="0.2">
      <c r="A3300" s="485" t="s">
        <v>13000</v>
      </c>
      <c r="B3300" s="485" t="s">
        <v>8346</v>
      </c>
      <c r="C3300" s="486" t="s">
        <v>8317</v>
      </c>
      <c r="D3300" s="140">
        <v>2195</v>
      </c>
      <c r="E3300" s="140">
        <v>32321.72</v>
      </c>
      <c r="F3300" s="485" t="s">
        <v>13094</v>
      </c>
      <c r="G3300" s="407" t="s">
        <v>9595</v>
      </c>
      <c r="H3300" s="489">
        <v>44742</v>
      </c>
      <c r="I3300" s="489"/>
      <c r="J3300" s="486"/>
    </row>
    <row r="3301" spans="1:10" ht="25.15" customHeight="1" x14ac:dyDescent="0.2">
      <c r="A3301" s="485" t="s">
        <v>13095</v>
      </c>
      <c r="B3301" s="485" t="s">
        <v>8346</v>
      </c>
      <c r="C3301" s="486" t="s">
        <v>8317</v>
      </c>
      <c r="D3301" s="140">
        <v>2032</v>
      </c>
      <c r="E3301" s="140">
        <v>28613.23</v>
      </c>
      <c r="F3301" s="485" t="s">
        <v>13096</v>
      </c>
      <c r="G3301" s="407" t="s">
        <v>9595</v>
      </c>
      <c r="H3301" s="489">
        <v>44733</v>
      </c>
      <c r="I3301" s="489"/>
      <c r="J3301" s="486"/>
    </row>
    <row r="3302" spans="1:10" ht="25.15" customHeight="1" x14ac:dyDescent="0.2">
      <c r="A3302" s="485" t="s">
        <v>13097</v>
      </c>
      <c r="B3302" s="485" t="s">
        <v>8346</v>
      </c>
      <c r="C3302" s="486" t="s">
        <v>8317</v>
      </c>
      <c r="D3302" s="140">
        <v>1985</v>
      </c>
      <c r="E3302" s="140">
        <v>19923.240000000002</v>
      </c>
      <c r="F3302" s="485" t="s">
        <v>13098</v>
      </c>
      <c r="G3302" s="407" t="s">
        <v>9595</v>
      </c>
      <c r="H3302" s="489">
        <v>44728</v>
      </c>
      <c r="I3302" s="489"/>
      <c r="J3302" s="486"/>
    </row>
    <row r="3303" spans="1:10" ht="25.15" customHeight="1" x14ac:dyDescent="0.2">
      <c r="A3303" s="485" t="s">
        <v>12916</v>
      </c>
      <c r="B3303" s="485" t="s">
        <v>8346</v>
      </c>
      <c r="C3303" s="486" t="s">
        <v>8317</v>
      </c>
      <c r="D3303" s="140">
        <v>2163</v>
      </c>
      <c r="E3303" s="140">
        <v>41123</v>
      </c>
      <c r="F3303" s="485" t="s">
        <v>13099</v>
      </c>
      <c r="G3303" s="407" t="s">
        <v>9595</v>
      </c>
      <c r="H3303" s="489">
        <v>44740</v>
      </c>
      <c r="I3303" s="489"/>
      <c r="J3303" s="486"/>
    </row>
    <row r="3304" spans="1:10" ht="25.15" customHeight="1" x14ac:dyDescent="0.2">
      <c r="A3304" s="485" t="s">
        <v>13100</v>
      </c>
      <c r="B3304" s="485" t="s">
        <v>8346</v>
      </c>
      <c r="C3304" s="486" t="s">
        <v>8317</v>
      </c>
      <c r="D3304" s="140">
        <v>1839</v>
      </c>
      <c r="E3304" s="140">
        <v>27750</v>
      </c>
      <c r="F3304" s="485" t="s">
        <v>13101</v>
      </c>
      <c r="G3304" s="407" t="s">
        <v>9595</v>
      </c>
      <c r="H3304" s="489">
        <v>44720</v>
      </c>
      <c r="I3304" s="489"/>
      <c r="J3304" s="486"/>
    </row>
    <row r="3305" spans="1:10" ht="25.15" customHeight="1" x14ac:dyDescent="0.2">
      <c r="A3305" s="485" t="s">
        <v>12868</v>
      </c>
      <c r="B3305" s="485" t="s">
        <v>8346</v>
      </c>
      <c r="C3305" s="486" t="s">
        <v>8317</v>
      </c>
      <c r="D3305" s="140">
        <v>1753</v>
      </c>
      <c r="E3305" s="140">
        <v>29900</v>
      </c>
      <c r="F3305" s="485" t="s">
        <v>12931</v>
      </c>
      <c r="G3305" s="407" t="s">
        <v>9614</v>
      </c>
      <c r="H3305" s="489">
        <v>44714</v>
      </c>
      <c r="I3305" s="489"/>
      <c r="J3305" s="486"/>
    </row>
    <row r="3306" spans="1:10" ht="25.15" customHeight="1" x14ac:dyDescent="0.2">
      <c r="A3306" s="485" t="s">
        <v>12868</v>
      </c>
      <c r="B3306" s="485" t="s">
        <v>8346</v>
      </c>
      <c r="C3306" s="486" t="s">
        <v>8317</v>
      </c>
      <c r="D3306" s="140">
        <v>1818</v>
      </c>
      <c r="E3306" s="140">
        <v>29990</v>
      </c>
      <c r="F3306" s="485" t="s">
        <v>12931</v>
      </c>
      <c r="G3306" s="407" t="s">
        <v>9595</v>
      </c>
      <c r="H3306" s="489">
        <v>44719</v>
      </c>
      <c r="I3306" s="489"/>
      <c r="J3306" s="486"/>
    </row>
    <row r="3307" spans="1:10" ht="25.15" customHeight="1" x14ac:dyDescent="0.2">
      <c r="A3307" s="485" t="s">
        <v>13102</v>
      </c>
      <c r="B3307" s="485" t="s">
        <v>8346</v>
      </c>
      <c r="C3307" s="486" t="s">
        <v>8317</v>
      </c>
      <c r="D3307" s="140">
        <v>2158</v>
      </c>
      <c r="E3307" s="140">
        <v>20538</v>
      </c>
      <c r="F3307" s="485" t="s">
        <v>13103</v>
      </c>
      <c r="G3307" s="407" t="s">
        <v>9595</v>
      </c>
      <c r="H3307" s="489">
        <v>44740</v>
      </c>
      <c r="I3307" s="489"/>
      <c r="J3307" s="486"/>
    </row>
    <row r="3308" spans="1:10" ht="25.15" customHeight="1" x14ac:dyDescent="0.2">
      <c r="A3308" s="485" t="s">
        <v>13104</v>
      </c>
      <c r="B3308" s="485" t="s">
        <v>8346</v>
      </c>
      <c r="C3308" s="486" t="s">
        <v>8317</v>
      </c>
      <c r="D3308" s="140">
        <v>2115</v>
      </c>
      <c r="E3308" s="140">
        <v>22436.52</v>
      </c>
      <c r="F3308" s="485" t="s">
        <v>13105</v>
      </c>
      <c r="G3308" s="407" t="s">
        <v>9595</v>
      </c>
      <c r="H3308" s="489">
        <v>44739</v>
      </c>
      <c r="I3308" s="489"/>
      <c r="J3308" s="486"/>
    </row>
    <row r="3309" spans="1:10" ht="25.15" customHeight="1" x14ac:dyDescent="0.2">
      <c r="A3309" s="485" t="s">
        <v>13106</v>
      </c>
      <c r="B3309" s="485" t="s">
        <v>8346</v>
      </c>
      <c r="C3309" s="486" t="s">
        <v>8317</v>
      </c>
      <c r="D3309" s="140">
        <v>1982</v>
      </c>
      <c r="E3309" s="140">
        <v>25960</v>
      </c>
      <c r="F3309" s="485" t="s">
        <v>13107</v>
      </c>
      <c r="G3309" s="407" t="s">
        <v>9595</v>
      </c>
      <c r="H3309" s="489">
        <v>44728</v>
      </c>
      <c r="I3309" s="489"/>
      <c r="J3309" s="486"/>
    </row>
    <row r="3310" spans="1:10" ht="25.15" customHeight="1" x14ac:dyDescent="0.2">
      <c r="A3310" s="485" t="s">
        <v>13108</v>
      </c>
      <c r="B3310" s="485" t="s">
        <v>8346</v>
      </c>
      <c r="C3310" s="486" t="s">
        <v>8317</v>
      </c>
      <c r="D3310" s="140">
        <v>1766</v>
      </c>
      <c r="E3310" s="140">
        <v>34197</v>
      </c>
      <c r="F3310" s="485" t="s">
        <v>12692</v>
      </c>
      <c r="G3310" s="407" t="s">
        <v>9595</v>
      </c>
      <c r="H3310" s="489">
        <v>44714</v>
      </c>
      <c r="I3310" s="489"/>
      <c r="J3310" s="486"/>
    </row>
    <row r="3311" spans="1:10" ht="25.15" customHeight="1" x14ac:dyDescent="0.2">
      <c r="A3311" s="485" t="s">
        <v>13109</v>
      </c>
      <c r="B3311" s="485" t="s">
        <v>8346</v>
      </c>
      <c r="C3311" s="486" t="s">
        <v>8317</v>
      </c>
      <c r="D3311" s="140">
        <v>1920</v>
      </c>
      <c r="E3311" s="140">
        <v>35500</v>
      </c>
      <c r="F3311" s="485" t="s">
        <v>12692</v>
      </c>
      <c r="G3311" s="407" t="s">
        <v>9595</v>
      </c>
      <c r="H3311" s="489">
        <v>44727</v>
      </c>
      <c r="I3311" s="489"/>
      <c r="J3311" s="486"/>
    </row>
    <row r="3312" spans="1:10" ht="25.15" customHeight="1" x14ac:dyDescent="0.2">
      <c r="A3312" s="485" t="s">
        <v>13021</v>
      </c>
      <c r="B3312" s="485" t="s">
        <v>8346</v>
      </c>
      <c r="C3312" s="486" t="s">
        <v>8317</v>
      </c>
      <c r="D3312" s="140">
        <v>2211</v>
      </c>
      <c r="E3312" s="140">
        <v>29972</v>
      </c>
      <c r="F3312" s="485" t="s">
        <v>13110</v>
      </c>
      <c r="G3312" s="407" t="s">
        <v>9595</v>
      </c>
      <c r="H3312" s="489">
        <v>44742</v>
      </c>
      <c r="I3312" s="489"/>
      <c r="J3312" s="486"/>
    </row>
    <row r="3313" spans="1:10" ht="25.15" customHeight="1" x14ac:dyDescent="0.2">
      <c r="A3313" s="485" t="s">
        <v>13111</v>
      </c>
      <c r="B3313" s="485" t="s">
        <v>8346</v>
      </c>
      <c r="C3313" s="486" t="s">
        <v>8317</v>
      </c>
      <c r="D3313" s="140">
        <v>1823</v>
      </c>
      <c r="E3313" s="140">
        <v>25524</v>
      </c>
      <c r="F3313" s="485" t="s">
        <v>12833</v>
      </c>
      <c r="G3313" s="407" t="s">
        <v>9595</v>
      </c>
      <c r="H3313" s="489">
        <v>44719</v>
      </c>
      <c r="I3313" s="489"/>
      <c r="J3313" s="486"/>
    </row>
    <row r="3314" spans="1:10" ht="25.15" customHeight="1" x14ac:dyDescent="0.2">
      <c r="A3314" s="485" t="s">
        <v>12980</v>
      </c>
      <c r="B3314" s="485" t="s">
        <v>8346</v>
      </c>
      <c r="C3314" s="486" t="s">
        <v>8317</v>
      </c>
      <c r="D3314" s="140">
        <v>1907</v>
      </c>
      <c r="E3314" s="140">
        <v>28734.18</v>
      </c>
      <c r="F3314" s="485" t="s">
        <v>13112</v>
      </c>
      <c r="G3314" s="407" t="s">
        <v>9595</v>
      </c>
      <c r="H3314" s="489">
        <v>44726</v>
      </c>
      <c r="I3314" s="489"/>
      <c r="J3314" s="486"/>
    </row>
    <row r="3315" spans="1:10" ht="25.15" customHeight="1" x14ac:dyDescent="0.2">
      <c r="A3315" s="485" t="s">
        <v>13113</v>
      </c>
      <c r="B3315" s="485" t="s">
        <v>8346</v>
      </c>
      <c r="C3315" s="486" t="s">
        <v>8317</v>
      </c>
      <c r="D3315" s="140">
        <v>2050</v>
      </c>
      <c r="E3315" s="140">
        <v>36400</v>
      </c>
      <c r="F3315" s="485" t="s">
        <v>12936</v>
      </c>
      <c r="G3315" s="407" t="s">
        <v>9595</v>
      </c>
      <c r="H3315" s="489">
        <v>44734</v>
      </c>
      <c r="I3315" s="489"/>
      <c r="J3315" s="486"/>
    </row>
    <row r="3316" spans="1:10" ht="25.15" customHeight="1" x14ac:dyDescent="0.2">
      <c r="A3316" s="485" t="s">
        <v>12997</v>
      </c>
      <c r="B3316" s="485" t="s">
        <v>8346</v>
      </c>
      <c r="C3316" s="486" t="s">
        <v>8317</v>
      </c>
      <c r="D3316" s="140">
        <v>2128</v>
      </c>
      <c r="E3316" s="140">
        <v>30215.599999999999</v>
      </c>
      <c r="F3316" s="485" t="s">
        <v>12998</v>
      </c>
      <c r="G3316" s="407" t="s">
        <v>9614</v>
      </c>
      <c r="H3316" s="489">
        <v>44739</v>
      </c>
      <c r="I3316" s="489"/>
      <c r="J3316" s="486"/>
    </row>
    <row r="3317" spans="1:10" ht="25.15" customHeight="1" x14ac:dyDescent="0.2">
      <c r="A3317" s="485" t="s">
        <v>13114</v>
      </c>
      <c r="B3317" s="485" t="s">
        <v>8346</v>
      </c>
      <c r="C3317" s="486" t="s">
        <v>8317</v>
      </c>
      <c r="D3317" s="140">
        <v>2089</v>
      </c>
      <c r="E3317" s="140">
        <v>31648</v>
      </c>
      <c r="F3317" s="485" t="s">
        <v>13115</v>
      </c>
      <c r="G3317" s="407" t="s">
        <v>9595</v>
      </c>
      <c r="H3317" s="489">
        <v>44736</v>
      </c>
      <c r="I3317" s="489"/>
      <c r="J3317" s="486"/>
    </row>
    <row r="3318" spans="1:10" ht="25.15" customHeight="1" x14ac:dyDescent="0.2">
      <c r="A3318" s="485" t="s">
        <v>12937</v>
      </c>
      <c r="B3318" s="485" t="s">
        <v>8346</v>
      </c>
      <c r="C3318" s="486" t="s">
        <v>8317</v>
      </c>
      <c r="D3318" s="140">
        <v>2664</v>
      </c>
      <c r="E3318" s="140">
        <v>19555</v>
      </c>
      <c r="F3318" s="485" t="s">
        <v>12938</v>
      </c>
      <c r="G3318" s="407" t="s">
        <v>9595</v>
      </c>
      <c r="H3318" s="489">
        <v>44768</v>
      </c>
      <c r="I3318" s="489"/>
      <c r="J3318" s="486"/>
    </row>
    <row r="3319" spans="1:10" ht="25.15" customHeight="1" x14ac:dyDescent="0.2">
      <c r="A3319" s="485" t="s">
        <v>13116</v>
      </c>
      <c r="B3319" s="485" t="s">
        <v>8346</v>
      </c>
      <c r="C3319" s="486" t="s">
        <v>8317</v>
      </c>
      <c r="D3319" s="140">
        <v>2312</v>
      </c>
      <c r="E3319" s="140">
        <v>20800</v>
      </c>
      <c r="F3319" s="485" t="s">
        <v>13117</v>
      </c>
      <c r="G3319" s="407" t="s">
        <v>9614</v>
      </c>
      <c r="H3319" s="489">
        <v>44748</v>
      </c>
      <c r="I3319" s="489"/>
      <c r="J3319" s="486"/>
    </row>
    <row r="3320" spans="1:10" ht="25.15" customHeight="1" x14ac:dyDescent="0.2">
      <c r="A3320" s="485" t="s">
        <v>13118</v>
      </c>
      <c r="B3320" s="485" t="s">
        <v>8346</v>
      </c>
      <c r="C3320" s="486" t="s">
        <v>8317</v>
      </c>
      <c r="D3320" s="140">
        <v>2403</v>
      </c>
      <c r="E3320" s="140">
        <v>35154</v>
      </c>
      <c r="F3320" s="485" t="s">
        <v>13119</v>
      </c>
      <c r="G3320" s="407" t="s">
        <v>9595</v>
      </c>
      <c r="H3320" s="489">
        <v>44754</v>
      </c>
      <c r="I3320" s="489"/>
      <c r="J3320" s="486"/>
    </row>
    <row r="3321" spans="1:10" ht="25.15" customHeight="1" x14ac:dyDescent="0.2">
      <c r="A3321" s="485" t="s">
        <v>9884</v>
      </c>
      <c r="B3321" s="485" t="s">
        <v>8346</v>
      </c>
      <c r="C3321" s="486" t="s">
        <v>8317</v>
      </c>
      <c r="D3321" s="140">
        <v>2592</v>
      </c>
      <c r="E3321" s="140">
        <v>35714.29</v>
      </c>
      <c r="F3321" s="485" t="s">
        <v>13120</v>
      </c>
      <c r="G3321" s="407" t="s">
        <v>9595</v>
      </c>
      <c r="H3321" s="489">
        <v>44764</v>
      </c>
      <c r="I3321" s="489"/>
      <c r="J3321" s="486"/>
    </row>
    <row r="3322" spans="1:10" ht="25.15" customHeight="1" x14ac:dyDescent="0.2">
      <c r="A3322" s="485" t="s">
        <v>13121</v>
      </c>
      <c r="B3322" s="485" t="s">
        <v>8346</v>
      </c>
      <c r="C3322" s="486" t="s">
        <v>8317</v>
      </c>
      <c r="D3322" s="140">
        <v>2336</v>
      </c>
      <c r="E3322" s="140">
        <v>31440</v>
      </c>
      <c r="F3322" s="485" t="s">
        <v>12710</v>
      </c>
      <c r="G3322" s="407" t="s">
        <v>9595</v>
      </c>
      <c r="H3322" s="489">
        <v>44749</v>
      </c>
      <c r="I3322" s="489"/>
      <c r="J3322" s="486"/>
    </row>
    <row r="3323" spans="1:10" ht="25.15" customHeight="1" x14ac:dyDescent="0.2">
      <c r="A3323" s="485" t="s">
        <v>13122</v>
      </c>
      <c r="B3323" s="485" t="s">
        <v>8346</v>
      </c>
      <c r="C3323" s="486" t="s">
        <v>8317</v>
      </c>
      <c r="D3323" s="140">
        <v>2519</v>
      </c>
      <c r="E3323" s="140">
        <v>19600</v>
      </c>
      <c r="F3323" s="485" t="s">
        <v>13123</v>
      </c>
      <c r="G3323" s="407" t="s">
        <v>9595</v>
      </c>
      <c r="H3323" s="489">
        <v>44761</v>
      </c>
      <c r="I3323" s="489"/>
      <c r="J3323" s="486"/>
    </row>
    <row r="3324" spans="1:10" ht="25.15" customHeight="1" x14ac:dyDescent="0.2">
      <c r="A3324" s="485" t="s">
        <v>13124</v>
      </c>
      <c r="B3324" s="485" t="s">
        <v>8346</v>
      </c>
      <c r="C3324" s="486" t="s">
        <v>8317</v>
      </c>
      <c r="D3324" s="140">
        <v>2654</v>
      </c>
      <c r="E3324" s="140">
        <v>24689.1</v>
      </c>
      <c r="F3324" s="485" t="s">
        <v>13006</v>
      </c>
      <c r="G3324" s="407" t="s">
        <v>9595</v>
      </c>
      <c r="H3324" s="489">
        <v>44768</v>
      </c>
      <c r="I3324" s="489"/>
      <c r="J3324" s="486"/>
    </row>
    <row r="3325" spans="1:10" ht="25.15" customHeight="1" x14ac:dyDescent="0.2">
      <c r="A3325" s="485" t="s">
        <v>13125</v>
      </c>
      <c r="B3325" s="485" t="s">
        <v>8346</v>
      </c>
      <c r="C3325" s="486" t="s">
        <v>8317</v>
      </c>
      <c r="D3325" s="140">
        <v>2695</v>
      </c>
      <c r="E3325" s="140">
        <v>20895.25</v>
      </c>
      <c r="F3325" s="485" t="s">
        <v>13006</v>
      </c>
      <c r="G3325" s="407" t="s">
        <v>9595</v>
      </c>
      <c r="H3325" s="489">
        <v>44769</v>
      </c>
      <c r="I3325" s="489"/>
      <c r="J3325" s="486"/>
    </row>
    <row r="3326" spans="1:10" ht="25.15" customHeight="1" x14ac:dyDescent="0.2">
      <c r="A3326" s="485" t="s">
        <v>13126</v>
      </c>
      <c r="B3326" s="485" t="s">
        <v>8346</v>
      </c>
      <c r="C3326" s="486" t="s">
        <v>8317</v>
      </c>
      <c r="D3326" s="140">
        <v>2359</v>
      </c>
      <c r="E3326" s="140">
        <v>32758.5</v>
      </c>
      <c r="F3326" s="485" t="s">
        <v>13006</v>
      </c>
      <c r="G3326" s="407" t="s">
        <v>9595</v>
      </c>
      <c r="H3326" s="489">
        <v>44750</v>
      </c>
      <c r="I3326" s="489"/>
      <c r="J3326" s="486"/>
    </row>
    <row r="3327" spans="1:10" ht="25.15" customHeight="1" x14ac:dyDescent="0.2">
      <c r="A3327" s="485" t="s">
        <v>13127</v>
      </c>
      <c r="B3327" s="485" t="s">
        <v>8346</v>
      </c>
      <c r="C3327" s="486" t="s">
        <v>8317</v>
      </c>
      <c r="D3327" s="140">
        <v>2231</v>
      </c>
      <c r="E3327" s="140">
        <v>19633</v>
      </c>
      <c r="F3327" s="485" t="s">
        <v>13006</v>
      </c>
      <c r="G3327" s="407" t="s">
        <v>9595</v>
      </c>
      <c r="H3327" s="489">
        <v>44743</v>
      </c>
      <c r="I3327" s="489"/>
      <c r="J3327" s="486"/>
    </row>
    <row r="3328" spans="1:10" ht="25.15" customHeight="1" x14ac:dyDescent="0.2">
      <c r="A3328" s="485" t="s">
        <v>13124</v>
      </c>
      <c r="B3328" s="485" t="s">
        <v>8346</v>
      </c>
      <c r="C3328" s="486" t="s">
        <v>8317</v>
      </c>
      <c r="D3328" s="140">
        <v>2688</v>
      </c>
      <c r="E3328" s="140">
        <v>26228.85</v>
      </c>
      <c r="F3328" s="485" t="s">
        <v>13006</v>
      </c>
      <c r="G3328" s="407" t="s">
        <v>9595</v>
      </c>
      <c r="H3328" s="489">
        <v>44769</v>
      </c>
      <c r="I3328" s="489"/>
      <c r="J3328" s="486"/>
    </row>
    <row r="3329" spans="1:10" ht="25.15" customHeight="1" x14ac:dyDescent="0.2">
      <c r="A3329" s="485" t="s">
        <v>13128</v>
      </c>
      <c r="B3329" s="485" t="s">
        <v>8346</v>
      </c>
      <c r="C3329" s="486" t="s">
        <v>8317</v>
      </c>
      <c r="D3329" s="140">
        <v>2217</v>
      </c>
      <c r="E3329" s="140">
        <v>29392</v>
      </c>
      <c r="F3329" s="485" t="s">
        <v>12620</v>
      </c>
      <c r="G3329" s="407" t="s">
        <v>9595</v>
      </c>
      <c r="H3329" s="489">
        <v>44743</v>
      </c>
      <c r="I3329" s="489"/>
      <c r="J3329" s="486"/>
    </row>
    <row r="3330" spans="1:10" ht="25.15" customHeight="1" x14ac:dyDescent="0.2">
      <c r="A3330" s="485" t="s">
        <v>13129</v>
      </c>
      <c r="B3330" s="485" t="s">
        <v>8346</v>
      </c>
      <c r="C3330" s="486" t="s">
        <v>8317</v>
      </c>
      <c r="D3330" s="140">
        <v>2314</v>
      </c>
      <c r="E3330" s="140">
        <v>20982</v>
      </c>
      <c r="F3330" s="485" t="s">
        <v>12620</v>
      </c>
      <c r="G3330" s="407" t="s">
        <v>9595</v>
      </c>
      <c r="H3330" s="489">
        <v>44748</v>
      </c>
      <c r="I3330" s="489"/>
      <c r="J3330" s="486"/>
    </row>
    <row r="3331" spans="1:10" ht="25.15" customHeight="1" x14ac:dyDescent="0.2">
      <c r="A3331" s="485" t="s">
        <v>13130</v>
      </c>
      <c r="B3331" s="485" t="s">
        <v>8346</v>
      </c>
      <c r="C3331" s="486" t="s">
        <v>8317</v>
      </c>
      <c r="D3331" s="140">
        <v>2504</v>
      </c>
      <c r="E3331" s="140">
        <v>25592</v>
      </c>
      <c r="F3331" s="485" t="s">
        <v>12620</v>
      </c>
      <c r="G3331" s="407" t="s">
        <v>9595</v>
      </c>
      <c r="H3331" s="489">
        <v>44760</v>
      </c>
      <c r="I3331" s="489"/>
      <c r="J3331" s="486"/>
    </row>
    <row r="3332" spans="1:10" ht="25.15" customHeight="1" x14ac:dyDescent="0.2">
      <c r="A3332" s="485" t="s">
        <v>13131</v>
      </c>
      <c r="B3332" s="485" t="s">
        <v>8346</v>
      </c>
      <c r="C3332" s="486" t="s">
        <v>8317</v>
      </c>
      <c r="D3332" s="140">
        <v>2252</v>
      </c>
      <c r="E3332" s="140">
        <v>29392</v>
      </c>
      <c r="F3332" s="485" t="s">
        <v>12620</v>
      </c>
      <c r="G3332" s="407" t="s">
        <v>9595</v>
      </c>
      <c r="H3332" s="489">
        <v>44744</v>
      </c>
      <c r="I3332" s="489"/>
      <c r="J3332" s="486"/>
    </row>
    <row r="3333" spans="1:10" ht="25.15" customHeight="1" x14ac:dyDescent="0.2">
      <c r="A3333" s="485" t="s">
        <v>13132</v>
      </c>
      <c r="B3333" s="485" t="s">
        <v>8346</v>
      </c>
      <c r="C3333" s="486" t="s">
        <v>8317</v>
      </c>
      <c r="D3333" s="140">
        <v>2545</v>
      </c>
      <c r="E3333" s="140">
        <v>18185</v>
      </c>
      <c r="F3333" s="485" t="s">
        <v>13133</v>
      </c>
      <c r="G3333" s="407" t="s">
        <v>9595</v>
      </c>
      <c r="H3333" s="489">
        <v>44762</v>
      </c>
      <c r="I3333" s="489"/>
      <c r="J3333" s="486"/>
    </row>
    <row r="3334" spans="1:10" ht="25.15" customHeight="1" x14ac:dyDescent="0.2">
      <c r="A3334" s="485" t="s">
        <v>13134</v>
      </c>
      <c r="B3334" s="485" t="s">
        <v>8346</v>
      </c>
      <c r="C3334" s="486" t="s">
        <v>8317</v>
      </c>
      <c r="D3334" s="140">
        <v>2487</v>
      </c>
      <c r="E3334" s="140">
        <v>25870</v>
      </c>
      <c r="F3334" s="485" t="s">
        <v>12623</v>
      </c>
      <c r="G3334" s="407" t="s">
        <v>9595</v>
      </c>
      <c r="H3334" s="489">
        <v>44757</v>
      </c>
      <c r="I3334" s="489"/>
      <c r="J3334" s="486"/>
    </row>
    <row r="3335" spans="1:10" ht="25.15" customHeight="1" x14ac:dyDescent="0.2">
      <c r="A3335" s="485" t="s">
        <v>13135</v>
      </c>
      <c r="B3335" s="485" t="s">
        <v>8346</v>
      </c>
      <c r="C3335" s="486" t="s">
        <v>8317</v>
      </c>
      <c r="D3335" s="140">
        <v>2656</v>
      </c>
      <c r="E3335" s="140">
        <v>31160</v>
      </c>
      <c r="F3335" s="485" t="s">
        <v>12625</v>
      </c>
      <c r="G3335" s="407" t="s">
        <v>9595</v>
      </c>
      <c r="H3335" s="489">
        <v>44768</v>
      </c>
      <c r="I3335" s="489"/>
      <c r="J3335" s="486"/>
    </row>
    <row r="3336" spans="1:10" ht="25.15" customHeight="1" x14ac:dyDescent="0.2">
      <c r="A3336" s="485" t="s">
        <v>13136</v>
      </c>
      <c r="B3336" s="485" t="s">
        <v>8346</v>
      </c>
      <c r="C3336" s="486" t="s">
        <v>8317</v>
      </c>
      <c r="D3336" s="140">
        <v>2465</v>
      </c>
      <c r="E3336" s="140">
        <v>20700</v>
      </c>
      <c r="F3336" s="485" t="s">
        <v>12625</v>
      </c>
      <c r="G3336" s="407" t="s">
        <v>9595</v>
      </c>
      <c r="H3336" s="489">
        <v>44756</v>
      </c>
      <c r="I3336" s="489"/>
      <c r="J3336" s="486"/>
    </row>
    <row r="3337" spans="1:10" ht="25.15" customHeight="1" x14ac:dyDescent="0.2">
      <c r="A3337" s="485" t="s">
        <v>13137</v>
      </c>
      <c r="B3337" s="485" t="s">
        <v>8346</v>
      </c>
      <c r="C3337" s="486" t="s">
        <v>8317</v>
      </c>
      <c r="D3337" s="140">
        <v>2495</v>
      </c>
      <c r="E3337" s="140">
        <v>20300</v>
      </c>
      <c r="F3337" s="485" t="s">
        <v>12625</v>
      </c>
      <c r="G3337" s="407" t="s">
        <v>9595</v>
      </c>
      <c r="H3337" s="489">
        <v>44760</v>
      </c>
      <c r="I3337" s="489"/>
      <c r="J3337" s="486"/>
    </row>
    <row r="3338" spans="1:10" ht="25.15" customHeight="1" x14ac:dyDescent="0.2">
      <c r="A3338" s="485" t="s">
        <v>13138</v>
      </c>
      <c r="B3338" s="485" t="s">
        <v>8346</v>
      </c>
      <c r="C3338" s="486" t="s">
        <v>8317</v>
      </c>
      <c r="D3338" s="140">
        <v>2245</v>
      </c>
      <c r="E3338" s="140">
        <v>27265</v>
      </c>
      <c r="F3338" s="485" t="s">
        <v>13139</v>
      </c>
      <c r="G3338" s="407" t="s">
        <v>9595</v>
      </c>
      <c r="H3338" s="489">
        <v>44744</v>
      </c>
      <c r="I3338" s="489"/>
      <c r="J3338" s="486"/>
    </row>
    <row r="3339" spans="1:10" ht="25.15" customHeight="1" x14ac:dyDescent="0.2">
      <c r="A3339" s="485" t="s">
        <v>13140</v>
      </c>
      <c r="B3339" s="485" t="s">
        <v>8346</v>
      </c>
      <c r="C3339" s="486" t="s">
        <v>8317</v>
      </c>
      <c r="D3339" s="140">
        <v>2541</v>
      </c>
      <c r="E3339" s="140">
        <v>28645.5</v>
      </c>
      <c r="F3339" s="485" t="s">
        <v>13141</v>
      </c>
      <c r="G3339" s="407" t="s">
        <v>9595</v>
      </c>
      <c r="H3339" s="489">
        <v>44762</v>
      </c>
      <c r="I3339" s="489"/>
      <c r="J3339" s="486"/>
    </row>
    <row r="3340" spans="1:10" ht="25.15" customHeight="1" x14ac:dyDescent="0.2">
      <c r="A3340" s="485" t="s">
        <v>13142</v>
      </c>
      <c r="B3340" s="485" t="s">
        <v>8346</v>
      </c>
      <c r="C3340" s="486" t="s">
        <v>8317</v>
      </c>
      <c r="D3340" s="140">
        <v>2250</v>
      </c>
      <c r="E3340" s="140">
        <v>25820</v>
      </c>
      <c r="F3340" s="485" t="s">
        <v>13143</v>
      </c>
      <c r="G3340" s="407" t="s">
        <v>9595</v>
      </c>
      <c r="H3340" s="489">
        <v>44744</v>
      </c>
      <c r="I3340" s="489"/>
      <c r="J3340" s="486"/>
    </row>
    <row r="3341" spans="1:10" ht="25.15" customHeight="1" x14ac:dyDescent="0.2">
      <c r="A3341" s="485" t="s">
        <v>13074</v>
      </c>
      <c r="B3341" s="485" t="s">
        <v>8346</v>
      </c>
      <c r="C3341" s="486" t="s">
        <v>8317</v>
      </c>
      <c r="D3341" s="140">
        <v>2267</v>
      </c>
      <c r="E3341" s="140">
        <v>30160</v>
      </c>
      <c r="F3341" s="485" t="s">
        <v>13144</v>
      </c>
      <c r="G3341" s="407" t="s">
        <v>9614</v>
      </c>
      <c r="H3341" s="489">
        <v>44746</v>
      </c>
      <c r="I3341" s="489"/>
      <c r="J3341" s="486"/>
    </row>
    <row r="3342" spans="1:10" ht="25.15" customHeight="1" x14ac:dyDescent="0.2">
      <c r="A3342" s="485" t="s">
        <v>13145</v>
      </c>
      <c r="B3342" s="485" t="s">
        <v>8346</v>
      </c>
      <c r="C3342" s="486" t="s">
        <v>8317</v>
      </c>
      <c r="D3342" s="140">
        <v>2369</v>
      </c>
      <c r="E3342" s="140">
        <v>28650</v>
      </c>
      <c r="F3342" s="485" t="s">
        <v>12726</v>
      </c>
      <c r="G3342" s="407" t="s">
        <v>9595</v>
      </c>
      <c r="H3342" s="489">
        <v>44753</v>
      </c>
      <c r="I3342" s="489"/>
      <c r="J3342" s="486"/>
    </row>
    <row r="3343" spans="1:10" ht="25.15" customHeight="1" x14ac:dyDescent="0.2">
      <c r="A3343" s="485" t="s">
        <v>13146</v>
      </c>
      <c r="B3343" s="485" t="s">
        <v>8346</v>
      </c>
      <c r="C3343" s="486" t="s">
        <v>8317</v>
      </c>
      <c r="D3343" s="140">
        <v>2499</v>
      </c>
      <c r="E3343" s="140">
        <v>36610</v>
      </c>
      <c r="F3343" s="485" t="s">
        <v>13147</v>
      </c>
      <c r="G3343" s="407" t="s">
        <v>9595</v>
      </c>
      <c r="H3343" s="489">
        <v>44760</v>
      </c>
      <c r="I3343" s="489"/>
      <c r="J3343" s="486"/>
    </row>
    <row r="3344" spans="1:10" ht="25.15" customHeight="1" x14ac:dyDescent="0.2">
      <c r="A3344" s="485" t="s">
        <v>13148</v>
      </c>
      <c r="B3344" s="485" t="s">
        <v>8346</v>
      </c>
      <c r="C3344" s="486" t="s">
        <v>8317</v>
      </c>
      <c r="D3344" s="140">
        <v>2438</v>
      </c>
      <c r="E3344" s="140">
        <v>20900</v>
      </c>
      <c r="F3344" s="485" t="s">
        <v>13149</v>
      </c>
      <c r="G3344" s="407" t="s">
        <v>9595</v>
      </c>
      <c r="H3344" s="489">
        <v>44755</v>
      </c>
      <c r="I3344" s="489"/>
      <c r="J3344" s="486"/>
    </row>
    <row r="3345" spans="1:10" ht="25.15" customHeight="1" x14ac:dyDescent="0.2">
      <c r="A3345" s="485" t="s">
        <v>13150</v>
      </c>
      <c r="B3345" s="485" t="s">
        <v>8346</v>
      </c>
      <c r="C3345" s="486" t="s">
        <v>8317</v>
      </c>
      <c r="D3345" s="140">
        <v>2538</v>
      </c>
      <c r="E3345" s="140">
        <v>18408</v>
      </c>
      <c r="F3345" s="485" t="s">
        <v>13151</v>
      </c>
      <c r="G3345" s="407" t="s">
        <v>9595</v>
      </c>
      <c r="H3345" s="489">
        <v>44762</v>
      </c>
      <c r="I3345" s="489"/>
      <c r="J3345" s="486"/>
    </row>
    <row r="3346" spans="1:10" ht="25.15" customHeight="1" x14ac:dyDescent="0.2">
      <c r="A3346" s="485" t="s">
        <v>13152</v>
      </c>
      <c r="B3346" s="485" t="s">
        <v>8346</v>
      </c>
      <c r="C3346" s="486" t="s">
        <v>8317</v>
      </c>
      <c r="D3346" s="140">
        <v>2532</v>
      </c>
      <c r="E3346" s="140">
        <v>34886.53</v>
      </c>
      <c r="F3346" s="485" t="s">
        <v>13153</v>
      </c>
      <c r="G3346" s="407" t="s">
        <v>9595</v>
      </c>
      <c r="H3346" s="489">
        <v>44761</v>
      </c>
      <c r="I3346" s="489"/>
      <c r="J3346" s="486"/>
    </row>
    <row r="3347" spans="1:10" ht="25.15" customHeight="1" x14ac:dyDescent="0.2">
      <c r="A3347" s="485" t="s">
        <v>13154</v>
      </c>
      <c r="B3347" s="485" t="s">
        <v>8346</v>
      </c>
      <c r="C3347" s="486" t="s">
        <v>8317</v>
      </c>
      <c r="D3347" s="140">
        <v>2427</v>
      </c>
      <c r="E3347" s="140">
        <v>28969.3</v>
      </c>
      <c r="F3347" s="485" t="s">
        <v>12638</v>
      </c>
      <c r="G3347" s="407" t="s">
        <v>9595</v>
      </c>
      <c r="H3347" s="489">
        <v>44755</v>
      </c>
      <c r="I3347" s="489"/>
      <c r="J3347" s="486"/>
    </row>
    <row r="3348" spans="1:10" ht="25.15" customHeight="1" x14ac:dyDescent="0.2">
      <c r="A3348" s="485" t="s">
        <v>13155</v>
      </c>
      <c r="B3348" s="485" t="s">
        <v>8346</v>
      </c>
      <c r="C3348" s="486" t="s">
        <v>8317</v>
      </c>
      <c r="D3348" s="140">
        <v>2396</v>
      </c>
      <c r="E3348" s="140">
        <v>28574</v>
      </c>
      <c r="F3348" s="485" t="s">
        <v>13156</v>
      </c>
      <c r="G3348" s="407" t="s">
        <v>9595</v>
      </c>
      <c r="H3348" s="489">
        <v>44754</v>
      </c>
      <c r="I3348" s="489"/>
      <c r="J3348" s="486"/>
    </row>
    <row r="3349" spans="1:10" ht="25.15" customHeight="1" x14ac:dyDescent="0.2">
      <c r="A3349" s="485" t="s">
        <v>13157</v>
      </c>
      <c r="B3349" s="485" t="s">
        <v>8346</v>
      </c>
      <c r="C3349" s="486" t="s">
        <v>8317</v>
      </c>
      <c r="D3349" s="140">
        <v>2670</v>
      </c>
      <c r="E3349" s="140">
        <v>23055</v>
      </c>
      <c r="F3349" s="485" t="s">
        <v>12591</v>
      </c>
      <c r="G3349" s="407" t="s">
        <v>9595</v>
      </c>
      <c r="H3349" s="489">
        <v>44769</v>
      </c>
      <c r="I3349" s="489"/>
      <c r="J3349" s="486"/>
    </row>
    <row r="3350" spans="1:10" ht="25.15" customHeight="1" x14ac:dyDescent="0.2">
      <c r="A3350" s="485" t="s">
        <v>13158</v>
      </c>
      <c r="B3350" s="485" t="s">
        <v>8346</v>
      </c>
      <c r="C3350" s="486" t="s">
        <v>8317</v>
      </c>
      <c r="D3350" s="140">
        <v>2604</v>
      </c>
      <c r="E3350" s="140">
        <v>35834.69</v>
      </c>
      <c r="F3350" s="485" t="s">
        <v>13159</v>
      </c>
      <c r="G3350" s="407" t="s">
        <v>9595</v>
      </c>
      <c r="H3350" s="489">
        <v>44764</v>
      </c>
      <c r="I3350" s="489"/>
      <c r="J3350" s="486"/>
    </row>
    <row r="3351" spans="1:10" ht="25.15" customHeight="1" x14ac:dyDescent="0.2">
      <c r="A3351" s="485" t="s">
        <v>13160</v>
      </c>
      <c r="B3351" s="485" t="s">
        <v>8346</v>
      </c>
      <c r="C3351" s="486" t="s">
        <v>8317</v>
      </c>
      <c r="D3351" s="140">
        <v>2563</v>
      </c>
      <c r="E3351" s="140">
        <v>29986.799999999999</v>
      </c>
      <c r="F3351" s="485" t="s">
        <v>13161</v>
      </c>
      <c r="G3351" s="407" t="s">
        <v>9614</v>
      </c>
      <c r="H3351" s="489">
        <v>44762</v>
      </c>
      <c r="I3351" s="489"/>
      <c r="J3351" s="486"/>
    </row>
    <row r="3352" spans="1:10" ht="25.15" customHeight="1" x14ac:dyDescent="0.2">
      <c r="A3352" s="485" t="s">
        <v>13157</v>
      </c>
      <c r="B3352" s="485" t="s">
        <v>8346</v>
      </c>
      <c r="C3352" s="486" t="s">
        <v>8317</v>
      </c>
      <c r="D3352" s="140">
        <v>2390</v>
      </c>
      <c r="E3352" s="140">
        <v>25398</v>
      </c>
      <c r="F3352" s="485" t="s">
        <v>12747</v>
      </c>
      <c r="G3352" s="407" t="s">
        <v>9614</v>
      </c>
      <c r="H3352" s="489">
        <v>44753</v>
      </c>
      <c r="I3352" s="489"/>
      <c r="J3352" s="486"/>
    </row>
    <row r="3353" spans="1:10" ht="25.15" customHeight="1" x14ac:dyDescent="0.2">
      <c r="A3353" s="485" t="s">
        <v>13162</v>
      </c>
      <c r="B3353" s="485" t="s">
        <v>8346</v>
      </c>
      <c r="C3353" s="486" t="s">
        <v>8317</v>
      </c>
      <c r="D3353" s="140">
        <v>2355</v>
      </c>
      <c r="E3353" s="140">
        <v>27684</v>
      </c>
      <c r="F3353" s="485" t="s">
        <v>12747</v>
      </c>
      <c r="G3353" s="407" t="s">
        <v>9614</v>
      </c>
      <c r="H3353" s="489">
        <v>44750</v>
      </c>
      <c r="I3353" s="489"/>
      <c r="J3353" s="486"/>
    </row>
    <row r="3354" spans="1:10" ht="25.15" customHeight="1" x14ac:dyDescent="0.2">
      <c r="A3354" s="485" t="s">
        <v>13162</v>
      </c>
      <c r="B3354" s="485" t="s">
        <v>8346</v>
      </c>
      <c r="C3354" s="486" t="s">
        <v>8317</v>
      </c>
      <c r="D3354" s="140">
        <v>2574</v>
      </c>
      <c r="E3354" s="140">
        <v>26510</v>
      </c>
      <c r="F3354" s="485" t="s">
        <v>12747</v>
      </c>
      <c r="G3354" s="407" t="s">
        <v>9595</v>
      </c>
      <c r="H3354" s="489">
        <v>44763</v>
      </c>
      <c r="I3354" s="489"/>
      <c r="J3354" s="486"/>
    </row>
    <row r="3355" spans="1:10" ht="25.15" customHeight="1" x14ac:dyDescent="0.2">
      <c r="A3355" s="485" t="s">
        <v>13163</v>
      </c>
      <c r="B3355" s="485" t="s">
        <v>8346</v>
      </c>
      <c r="C3355" s="486" t="s">
        <v>8317</v>
      </c>
      <c r="D3355" s="140">
        <v>2243</v>
      </c>
      <c r="E3355" s="140">
        <v>23460</v>
      </c>
      <c r="F3355" s="485" t="s">
        <v>13035</v>
      </c>
      <c r="G3355" s="407" t="s">
        <v>9614</v>
      </c>
      <c r="H3355" s="489">
        <v>44744</v>
      </c>
      <c r="I3355" s="489"/>
      <c r="J3355" s="486"/>
    </row>
    <row r="3356" spans="1:10" ht="25.15" customHeight="1" x14ac:dyDescent="0.2">
      <c r="A3356" s="485" t="s">
        <v>13164</v>
      </c>
      <c r="B3356" s="485" t="s">
        <v>8346</v>
      </c>
      <c r="C3356" s="486" t="s">
        <v>8317</v>
      </c>
      <c r="D3356" s="140">
        <v>2368</v>
      </c>
      <c r="E3356" s="140">
        <v>32640</v>
      </c>
      <c r="F3356" s="485" t="s">
        <v>13165</v>
      </c>
      <c r="G3356" s="407" t="s">
        <v>9595</v>
      </c>
      <c r="H3356" s="489">
        <v>44753</v>
      </c>
      <c r="I3356" s="489"/>
      <c r="J3356" s="486"/>
    </row>
    <row r="3357" spans="1:10" ht="25.15" customHeight="1" x14ac:dyDescent="0.2">
      <c r="A3357" s="485" t="s">
        <v>13166</v>
      </c>
      <c r="B3357" s="485" t="s">
        <v>8346</v>
      </c>
      <c r="C3357" s="486" t="s">
        <v>8317</v>
      </c>
      <c r="D3357" s="140">
        <v>2248</v>
      </c>
      <c r="E3357" s="140">
        <v>29655</v>
      </c>
      <c r="F3357" s="485" t="s">
        <v>13167</v>
      </c>
      <c r="G3357" s="407" t="s">
        <v>9595</v>
      </c>
      <c r="H3357" s="489">
        <v>44744</v>
      </c>
      <c r="I3357" s="489"/>
      <c r="J3357" s="486"/>
    </row>
    <row r="3358" spans="1:10" ht="25.15" customHeight="1" x14ac:dyDescent="0.2">
      <c r="A3358" s="485" t="s">
        <v>13168</v>
      </c>
      <c r="B3358" s="485" t="s">
        <v>8346</v>
      </c>
      <c r="C3358" s="486" t="s">
        <v>8317</v>
      </c>
      <c r="D3358" s="140">
        <v>2655</v>
      </c>
      <c r="E3358" s="140">
        <v>31320</v>
      </c>
      <c r="F3358" s="485" t="s">
        <v>12652</v>
      </c>
      <c r="G3358" s="407" t="s">
        <v>9595</v>
      </c>
      <c r="H3358" s="489">
        <v>44768</v>
      </c>
      <c r="I3358" s="489"/>
      <c r="J3358" s="486"/>
    </row>
    <row r="3359" spans="1:10" ht="25.15" customHeight="1" x14ac:dyDescent="0.2">
      <c r="A3359" s="485" t="s">
        <v>13169</v>
      </c>
      <c r="B3359" s="485" t="s">
        <v>8346</v>
      </c>
      <c r="C3359" s="486" t="s">
        <v>8317</v>
      </c>
      <c r="D3359" s="140">
        <v>2317</v>
      </c>
      <c r="E3359" s="140">
        <v>32000</v>
      </c>
      <c r="F3359" s="485" t="s">
        <v>12652</v>
      </c>
      <c r="G3359" s="407" t="s">
        <v>9595</v>
      </c>
      <c r="H3359" s="489">
        <v>44748</v>
      </c>
      <c r="I3359" s="489"/>
      <c r="J3359" s="486"/>
    </row>
    <row r="3360" spans="1:10" ht="25.15" customHeight="1" x14ac:dyDescent="0.2">
      <c r="A3360" s="485" t="s">
        <v>12722</v>
      </c>
      <c r="B3360" s="485" t="s">
        <v>8346</v>
      </c>
      <c r="C3360" s="486" t="s">
        <v>8317</v>
      </c>
      <c r="D3360" s="140">
        <v>2690</v>
      </c>
      <c r="E3360" s="140">
        <v>26500</v>
      </c>
      <c r="F3360" s="485" t="s">
        <v>12652</v>
      </c>
      <c r="G3360" s="407" t="s">
        <v>9595</v>
      </c>
      <c r="H3360" s="489">
        <v>44769</v>
      </c>
      <c r="I3360" s="489"/>
      <c r="J3360" s="486"/>
    </row>
    <row r="3361" spans="1:10" ht="25.15" customHeight="1" x14ac:dyDescent="0.2">
      <c r="A3361" s="485" t="s">
        <v>7028</v>
      </c>
      <c r="B3361" s="485" t="s">
        <v>8346</v>
      </c>
      <c r="C3361" s="486" t="s">
        <v>8317</v>
      </c>
      <c r="D3361" s="140">
        <v>2356</v>
      </c>
      <c r="E3361" s="140">
        <v>32200</v>
      </c>
      <c r="F3361" s="485" t="s">
        <v>12652</v>
      </c>
      <c r="G3361" s="407" t="s">
        <v>9595</v>
      </c>
      <c r="H3361" s="489">
        <v>44750</v>
      </c>
      <c r="I3361" s="489"/>
      <c r="J3361" s="486"/>
    </row>
    <row r="3362" spans="1:10" ht="25.15" customHeight="1" x14ac:dyDescent="0.2">
      <c r="A3362" s="485" t="s">
        <v>13170</v>
      </c>
      <c r="B3362" s="485" t="s">
        <v>8346</v>
      </c>
      <c r="C3362" s="486" t="s">
        <v>8317</v>
      </c>
      <c r="D3362" s="140">
        <v>2503</v>
      </c>
      <c r="E3362" s="140">
        <v>35277.300000000003</v>
      </c>
      <c r="F3362" s="485" t="s">
        <v>12965</v>
      </c>
      <c r="G3362" s="407" t="s">
        <v>9595</v>
      </c>
      <c r="H3362" s="489">
        <v>44760</v>
      </c>
      <c r="I3362" s="489"/>
      <c r="J3362" s="486"/>
    </row>
    <row r="3363" spans="1:10" ht="25.15" customHeight="1" x14ac:dyDescent="0.2">
      <c r="A3363" s="485" t="s">
        <v>13171</v>
      </c>
      <c r="B3363" s="485" t="s">
        <v>8346</v>
      </c>
      <c r="C3363" s="486" t="s">
        <v>8317</v>
      </c>
      <c r="D3363" s="140">
        <v>2669</v>
      </c>
      <c r="E3363" s="140">
        <v>35842.5</v>
      </c>
      <c r="F3363" s="485" t="s">
        <v>12756</v>
      </c>
      <c r="G3363" s="407" t="s">
        <v>9595</v>
      </c>
      <c r="H3363" s="489">
        <v>44769</v>
      </c>
      <c r="I3363" s="489"/>
      <c r="J3363" s="486"/>
    </row>
    <row r="3364" spans="1:10" ht="25.15" customHeight="1" x14ac:dyDescent="0.2">
      <c r="A3364" s="485" t="s">
        <v>13172</v>
      </c>
      <c r="B3364" s="485" t="s">
        <v>8346</v>
      </c>
      <c r="C3364" s="486" t="s">
        <v>8317</v>
      </c>
      <c r="D3364" s="140">
        <v>2246</v>
      </c>
      <c r="E3364" s="140">
        <v>34746.300000000003</v>
      </c>
      <c r="F3364" s="485" t="s">
        <v>13049</v>
      </c>
      <c r="G3364" s="407" t="s">
        <v>9595</v>
      </c>
      <c r="H3364" s="489">
        <v>44744</v>
      </c>
      <c r="I3364" s="489"/>
      <c r="J3364" s="486"/>
    </row>
    <row r="3365" spans="1:10" ht="25.15" customHeight="1" x14ac:dyDescent="0.2">
      <c r="A3365" s="485" t="s">
        <v>13173</v>
      </c>
      <c r="B3365" s="485" t="s">
        <v>8346</v>
      </c>
      <c r="C3365" s="486" t="s">
        <v>8317</v>
      </c>
      <c r="D3365" s="140">
        <v>2219</v>
      </c>
      <c r="E3365" s="140">
        <v>33100</v>
      </c>
      <c r="F3365" s="485" t="s">
        <v>12896</v>
      </c>
      <c r="G3365" s="407" t="s">
        <v>9595</v>
      </c>
      <c r="H3365" s="489">
        <v>44743</v>
      </c>
      <c r="I3365" s="489"/>
      <c r="J3365" s="486"/>
    </row>
    <row r="3366" spans="1:10" ht="25.15" customHeight="1" x14ac:dyDescent="0.2">
      <c r="A3366" s="485" t="s">
        <v>13174</v>
      </c>
      <c r="B3366" s="485" t="s">
        <v>8346</v>
      </c>
      <c r="C3366" s="486" t="s">
        <v>8317</v>
      </c>
      <c r="D3366" s="140">
        <v>2221</v>
      </c>
      <c r="E3366" s="140">
        <v>28150</v>
      </c>
      <c r="F3366" s="485" t="s">
        <v>12772</v>
      </c>
      <c r="G3366" s="407" t="s">
        <v>9595</v>
      </c>
      <c r="H3366" s="489">
        <v>44743</v>
      </c>
      <c r="I3366" s="489"/>
      <c r="J3366" s="486"/>
    </row>
    <row r="3367" spans="1:10" ht="25.15" customHeight="1" x14ac:dyDescent="0.2">
      <c r="A3367" s="485" t="s">
        <v>13175</v>
      </c>
      <c r="B3367" s="485" t="s">
        <v>8346</v>
      </c>
      <c r="C3367" s="486" t="s">
        <v>8317</v>
      </c>
      <c r="D3367" s="140">
        <v>2467</v>
      </c>
      <c r="E3367" s="140">
        <v>26185</v>
      </c>
      <c r="F3367" s="485" t="s">
        <v>12970</v>
      </c>
      <c r="G3367" s="407" t="s">
        <v>9595</v>
      </c>
      <c r="H3367" s="489">
        <v>44756</v>
      </c>
      <c r="I3367" s="489"/>
      <c r="J3367" s="486"/>
    </row>
    <row r="3368" spans="1:10" ht="25.15" customHeight="1" x14ac:dyDescent="0.2">
      <c r="A3368" s="485" t="s">
        <v>13176</v>
      </c>
      <c r="B3368" s="485" t="s">
        <v>8346</v>
      </c>
      <c r="C3368" s="486" t="s">
        <v>8317</v>
      </c>
      <c r="D3368" s="140">
        <v>2428</v>
      </c>
      <c r="E3368" s="140">
        <v>31444.400000000001</v>
      </c>
      <c r="F3368" s="485" t="s">
        <v>13177</v>
      </c>
      <c r="G3368" s="407" t="s">
        <v>9595</v>
      </c>
      <c r="H3368" s="489">
        <v>44755</v>
      </c>
      <c r="I3368" s="489"/>
      <c r="J3368" s="486"/>
    </row>
    <row r="3369" spans="1:10" ht="25.15" customHeight="1" x14ac:dyDescent="0.2">
      <c r="A3369" s="485" t="s">
        <v>13178</v>
      </c>
      <c r="B3369" s="485" t="s">
        <v>8346</v>
      </c>
      <c r="C3369" s="486" t="s">
        <v>8317</v>
      </c>
      <c r="D3369" s="140">
        <v>2218</v>
      </c>
      <c r="E3369" s="140">
        <v>19715</v>
      </c>
      <c r="F3369" s="485" t="s">
        <v>13179</v>
      </c>
      <c r="G3369" s="407" t="s">
        <v>9595</v>
      </c>
      <c r="H3369" s="489">
        <v>44743</v>
      </c>
      <c r="I3369" s="489"/>
      <c r="J3369" s="486"/>
    </row>
    <row r="3370" spans="1:10" ht="25.15" customHeight="1" x14ac:dyDescent="0.2">
      <c r="A3370" s="485" t="s">
        <v>13180</v>
      </c>
      <c r="B3370" s="485" t="s">
        <v>8346</v>
      </c>
      <c r="C3370" s="486" t="s">
        <v>8317</v>
      </c>
      <c r="D3370" s="140">
        <v>2268</v>
      </c>
      <c r="E3370" s="140">
        <v>24300</v>
      </c>
      <c r="F3370" s="485" t="s">
        <v>12674</v>
      </c>
      <c r="G3370" s="407" t="s">
        <v>9595</v>
      </c>
      <c r="H3370" s="489">
        <v>44746</v>
      </c>
      <c r="I3370" s="489"/>
      <c r="J3370" s="486"/>
    </row>
    <row r="3371" spans="1:10" ht="25.15" customHeight="1" x14ac:dyDescent="0.2">
      <c r="A3371" s="485" t="s">
        <v>13181</v>
      </c>
      <c r="B3371" s="485" t="s">
        <v>8346</v>
      </c>
      <c r="C3371" s="486" t="s">
        <v>8317</v>
      </c>
      <c r="D3371" s="140">
        <v>2565</v>
      </c>
      <c r="E3371" s="140">
        <v>27306</v>
      </c>
      <c r="F3371" s="485" t="s">
        <v>12674</v>
      </c>
      <c r="G3371" s="407" t="s">
        <v>9595</v>
      </c>
      <c r="H3371" s="489">
        <v>44762</v>
      </c>
      <c r="I3371" s="489"/>
      <c r="J3371" s="486"/>
    </row>
    <row r="3372" spans="1:10" ht="25.15" customHeight="1" x14ac:dyDescent="0.2">
      <c r="A3372" s="485" t="s">
        <v>13182</v>
      </c>
      <c r="B3372" s="485" t="s">
        <v>8346</v>
      </c>
      <c r="C3372" s="486" t="s">
        <v>8317</v>
      </c>
      <c r="D3372" s="140">
        <v>2353</v>
      </c>
      <c r="E3372" s="140">
        <v>30208</v>
      </c>
      <c r="F3372" s="485" t="s">
        <v>13065</v>
      </c>
      <c r="G3372" s="407" t="s">
        <v>9595</v>
      </c>
      <c r="H3372" s="489">
        <v>44750</v>
      </c>
      <c r="I3372" s="489"/>
      <c r="J3372" s="486"/>
    </row>
    <row r="3373" spans="1:10" ht="25.15" customHeight="1" x14ac:dyDescent="0.2">
      <c r="A3373" s="485" t="s">
        <v>13183</v>
      </c>
      <c r="B3373" s="485" t="s">
        <v>8346</v>
      </c>
      <c r="C3373" s="486" t="s">
        <v>8317</v>
      </c>
      <c r="D3373" s="140">
        <v>2437</v>
      </c>
      <c r="E3373" s="140">
        <v>31222.99</v>
      </c>
      <c r="F3373" s="485" t="s">
        <v>13184</v>
      </c>
      <c r="G3373" s="407" t="s">
        <v>9595</v>
      </c>
      <c r="H3373" s="489">
        <v>44755</v>
      </c>
      <c r="I3373" s="489"/>
      <c r="J3373" s="486"/>
    </row>
    <row r="3374" spans="1:10" ht="25.15" customHeight="1" x14ac:dyDescent="0.2">
      <c r="A3374" s="485" t="s">
        <v>13185</v>
      </c>
      <c r="B3374" s="485" t="s">
        <v>8346</v>
      </c>
      <c r="C3374" s="486" t="s">
        <v>8317</v>
      </c>
      <c r="D3374" s="140">
        <v>2361</v>
      </c>
      <c r="E3374" s="140">
        <v>34200</v>
      </c>
      <c r="F3374" s="485" t="s">
        <v>12676</v>
      </c>
      <c r="G3374" s="407" t="s">
        <v>9614</v>
      </c>
      <c r="H3374" s="489">
        <v>44750</v>
      </c>
      <c r="I3374" s="489"/>
      <c r="J3374" s="486"/>
    </row>
    <row r="3375" spans="1:10" ht="25.15" customHeight="1" x14ac:dyDescent="0.2">
      <c r="A3375" s="485" t="s">
        <v>13186</v>
      </c>
      <c r="B3375" s="485" t="s">
        <v>8346</v>
      </c>
      <c r="C3375" s="486" t="s">
        <v>8317</v>
      </c>
      <c r="D3375" s="140">
        <v>2689</v>
      </c>
      <c r="E3375" s="140">
        <v>25865.599999999999</v>
      </c>
      <c r="F3375" s="485" t="s">
        <v>12676</v>
      </c>
      <c r="G3375" s="407" t="s">
        <v>9595</v>
      </c>
      <c r="H3375" s="489">
        <v>44769</v>
      </c>
      <c r="I3375" s="489"/>
      <c r="J3375" s="486"/>
    </row>
    <row r="3376" spans="1:10" ht="25.15" customHeight="1" x14ac:dyDescent="0.2">
      <c r="A3376" s="485" t="s">
        <v>13187</v>
      </c>
      <c r="B3376" s="485" t="s">
        <v>8346</v>
      </c>
      <c r="C3376" s="486" t="s">
        <v>8317</v>
      </c>
      <c r="D3376" s="140">
        <v>2286</v>
      </c>
      <c r="E3376" s="140">
        <v>30581.82</v>
      </c>
      <c r="F3376" s="485" t="s">
        <v>12597</v>
      </c>
      <c r="G3376" s="407" t="s">
        <v>9595</v>
      </c>
      <c r="H3376" s="489">
        <v>44746</v>
      </c>
      <c r="I3376" s="489"/>
      <c r="J3376" s="486"/>
    </row>
    <row r="3377" spans="1:10" ht="25.15" customHeight="1" x14ac:dyDescent="0.2">
      <c r="A3377" s="485" t="s">
        <v>13188</v>
      </c>
      <c r="B3377" s="485" t="s">
        <v>8346</v>
      </c>
      <c r="C3377" s="486" t="s">
        <v>8317</v>
      </c>
      <c r="D3377" s="140">
        <v>2462</v>
      </c>
      <c r="E3377" s="140">
        <v>24990</v>
      </c>
      <c r="F3377" s="485" t="s">
        <v>12984</v>
      </c>
      <c r="G3377" s="407" t="s">
        <v>9595</v>
      </c>
      <c r="H3377" s="489">
        <v>44756</v>
      </c>
      <c r="I3377" s="489"/>
      <c r="J3377" s="486"/>
    </row>
    <row r="3378" spans="1:10" ht="25.15" customHeight="1" x14ac:dyDescent="0.2">
      <c r="A3378" s="485" t="s">
        <v>13074</v>
      </c>
      <c r="B3378" s="485" t="s">
        <v>8346</v>
      </c>
      <c r="C3378" s="486" t="s">
        <v>8317</v>
      </c>
      <c r="D3378" s="140">
        <v>2577</v>
      </c>
      <c r="E3378" s="140">
        <v>18270</v>
      </c>
      <c r="F3378" s="485" t="s">
        <v>12984</v>
      </c>
      <c r="G3378" s="407" t="s">
        <v>9595</v>
      </c>
      <c r="H3378" s="489">
        <v>44763</v>
      </c>
      <c r="I3378" s="489"/>
      <c r="J3378" s="486"/>
    </row>
    <row r="3379" spans="1:10" ht="25.15" customHeight="1" x14ac:dyDescent="0.2">
      <c r="A3379" s="485" t="s">
        <v>13189</v>
      </c>
      <c r="B3379" s="485" t="s">
        <v>8346</v>
      </c>
      <c r="C3379" s="486" t="s">
        <v>8317</v>
      </c>
      <c r="D3379" s="140">
        <v>2540</v>
      </c>
      <c r="E3379" s="140">
        <v>28120</v>
      </c>
      <c r="F3379" s="485" t="s">
        <v>13190</v>
      </c>
      <c r="G3379" s="407" t="s">
        <v>9595</v>
      </c>
      <c r="H3379" s="489">
        <v>44762</v>
      </c>
      <c r="I3379" s="489"/>
      <c r="J3379" s="486"/>
    </row>
    <row r="3380" spans="1:10" ht="25.15" customHeight="1" x14ac:dyDescent="0.2">
      <c r="A3380" s="485" t="s">
        <v>13191</v>
      </c>
      <c r="B3380" s="485" t="s">
        <v>8346</v>
      </c>
      <c r="C3380" s="486" t="s">
        <v>8317</v>
      </c>
      <c r="D3380" s="140">
        <v>2500</v>
      </c>
      <c r="E3380" s="140">
        <v>33090</v>
      </c>
      <c r="F3380" s="485" t="s">
        <v>12993</v>
      </c>
      <c r="G3380" s="407" t="s">
        <v>9595</v>
      </c>
      <c r="H3380" s="489">
        <v>44760</v>
      </c>
      <c r="I3380" s="489"/>
      <c r="J3380" s="486"/>
    </row>
    <row r="3381" spans="1:10" ht="25.15" customHeight="1" x14ac:dyDescent="0.2">
      <c r="A3381" s="485" t="s">
        <v>13192</v>
      </c>
      <c r="B3381" s="485" t="s">
        <v>8346</v>
      </c>
      <c r="C3381" s="486" t="s">
        <v>8317</v>
      </c>
      <c r="D3381" s="140">
        <v>2436</v>
      </c>
      <c r="E3381" s="140">
        <v>35200</v>
      </c>
      <c r="F3381" s="485" t="s">
        <v>12993</v>
      </c>
      <c r="G3381" s="407" t="s">
        <v>9595</v>
      </c>
      <c r="H3381" s="489">
        <v>44755</v>
      </c>
      <c r="I3381" s="489"/>
      <c r="J3381" s="486"/>
    </row>
    <row r="3382" spans="1:10" ht="25.15" customHeight="1" x14ac:dyDescent="0.2">
      <c r="A3382" s="485" t="s">
        <v>13193</v>
      </c>
      <c r="B3382" s="485" t="s">
        <v>8346</v>
      </c>
      <c r="C3382" s="486" t="s">
        <v>8317</v>
      </c>
      <c r="D3382" s="140">
        <v>2463</v>
      </c>
      <c r="E3382" s="140">
        <v>32790</v>
      </c>
      <c r="F3382" s="485" t="s">
        <v>12993</v>
      </c>
      <c r="G3382" s="407" t="s">
        <v>9595</v>
      </c>
      <c r="H3382" s="489">
        <v>44756</v>
      </c>
      <c r="I3382" s="489"/>
      <c r="J3382" s="486"/>
    </row>
    <row r="3383" spans="1:10" ht="25.15" customHeight="1" x14ac:dyDescent="0.2">
      <c r="A3383" s="485" t="s">
        <v>13124</v>
      </c>
      <c r="B3383" s="485" t="s">
        <v>8346</v>
      </c>
      <c r="C3383" s="486" t="s">
        <v>8317</v>
      </c>
      <c r="D3383" s="140">
        <v>2562</v>
      </c>
      <c r="E3383" s="140">
        <v>22802.2</v>
      </c>
      <c r="F3383" s="485" t="s">
        <v>12920</v>
      </c>
      <c r="G3383" s="407" t="s">
        <v>9595</v>
      </c>
      <c r="H3383" s="489">
        <v>44762</v>
      </c>
      <c r="I3383" s="489"/>
      <c r="J3383" s="486"/>
    </row>
    <row r="3384" spans="1:10" ht="25.15" customHeight="1" x14ac:dyDescent="0.2">
      <c r="A3384" s="485" t="s">
        <v>13124</v>
      </c>
      <c r="B3384" s="485" t="s">
        <v>8346</v>
      </c>
      <c r="C3384" s="486" t="s">
        <v>8317</v>
      </c>
      <c r="D3384" s="140">
        <v>2561</v>
      </c>
      <c r="E3384" s="140">
        <v>22802.2</v>
      </c>
      <c r="F3384" s="485" t="s">
        <v>12920</v>
      </c>
      <c r="G3384" s="407" t="s">
        <v>9595</v>
      </c>
      <c r="H3384" s="489">
        <v>44762</v>
      </c>
      <c r="I3384" s="489"/>
      <c r="J3384" s="486"/>
    </row>
    <row r="3385" spans="1:10" ht="25.15" customHeight="1" x14ac:dyDescent="0.2">
      <c r="A3385" s="485" t="s">
        <v>13194</v>
      </c>
      <c r="B3385" s="485" t="s">
        <v>8346</v>
      </c>
      <c r="C3385" s="486" t="s">
        <v>8317</v>
      </c>
      <c r="D3385" s="140">
        <v>2466</v>
      </c>
      <c r="E3385" s="140">
        <v>35952.400000000001</v>
      </c>
      <c r="F3385" s="485" t="s">
        <v>13101</v>
      </c>
      <c r="G3385" s="407" t="s">
        <v>9595</v>
      </c>
      <c r="H3385" s="489">
        <v>44756</v>
      </c>
      <c r="I3385" s="489"/>
      <c r="J3385" s="486"/>
    </row>
    <row r="3386" spans="1:10" ht="25.15" customHeight="1" x14ac:dyDescent="0.2">
      <c r="A3386" s="485" t="s">
        <v>13195</v>
      </c>
      <c r="B3386" s="485" t="s">
        <v>8346</v>
      </c>
      <c r="C3386" s="486" t="s">
        <v>8317</v>
      </c>
      <c r="D3386" s="140">
        <v>2265</v>
      </c>
      <c r="E3386" s="140">
        <v>24160</v>
      </c>
      <c r="F3386" s="485" t="s">
        <v>13196</v>
      </c>
      <c r="G3386" s="407" t="s">
        <v>9595</v>
      </c>
      <c r="H3386" s="489">
        <v>44746</v>
      </c>
      <c r="I3386" s="489"/>
      <c r="J3386" s="486"/>
    </row>
    <row r="3387" spans="1:10" ht="25.15" customHeight="1" x14ac:dyDescent="0.2">
      <c r="A3387" s="485" t="s">
        <v>13197</v>
      </c>
      <c r="B3387" s="485" t="s">
        <v>8346</v>
      </c>
      <c r="C3387" s="486" t="s">
        <v>8317</v>
      </c>
      <c r="D3387" s="140">
        <v>2455</v>
      </c>
      <c r="E3387" s="140">
        <v>18592.080000000002</v>
      </c>
      <c r="F3387" s="485" t="s">
        <v>13105</v>
      </c>
      <c r="G3387" s="407" t="s">
        <v>9595</v>
      </c>
      <c r="H3387" s="489">
        <v>44756</v>
      </c>
      <c r="I3387" s="489"/>
      <c r="J3387" s="486"/>
    </row>
    <row r="3388" spans="1:10" ht="25.15" customHeight="1" x14ac:dyDescent="0.2">
      <c r="A3388" s="485" t="s">
        <v>13198</v>
      </c>
      <c r="B3388" s="485" t="s">
        <v>8346</v>
      </c>
      <c r="C3388" s="486" t="s">
        <v>8317</v>
      </c>
      <c r="D3388" s="140">
        <v>2401</v>
      </c>
      <c r="E3388" s="140">
        <v>23850</v>
      </c>
      <c r="F3388" s="485" t="s">
        <v>13199</v>
      </c>
      <c r="G3388" s="407" t="s">
        <v>9595</v>
      </c>
      <c r="H3388" s="489">
        <v>44754</v>
      </c>
      <c r="I3388" s="489"/>
      <c r="J3388" s="486"/>
    </row>
    <row r="3389" spans="1:10" ht="25.15" customHeight="1" x14ac:dyDescent="0.2">
      <c r="A3389" s="485" t="s">
        <v>13200</v>
      </c>
      <c r="B3389" s="485" t="s">
        <v>8346</v>
      </c>
      <c r="C3389" s="486" t="s">
        <v>8317</v>
      </c>
      <c r="D3389" s="140">
        <v>2479</v>
      </c>
      <c r="E3389" s="140">
        <v>27648</v>
      </c>
      <c r="F3389" s="485" t="s">
        <v>13199</v>
      </c>
      <c r="G3389" s="407" t="s">
        <v>9595</v>
      </c>
      <c r="H3389" s="489">
        <v>44757</v>
      </c>
      <c r="I3389" s="489"/>
      <c r="J3389" s="486"/>
    </row>
    <row r="3390" spans="1:10" ht="25.15" customHeight="1" x14ac:dyDescent="0.2">
      <c r="A3390" s="485" t="s">
        <v>13128</v>
      </c>
      <c r="B3390" s="485" t="s">
        <v>8346</v>
      </c>
      <c r="C3390" s="486" t="s">
        <v>8317</v>
      </c>
      <c r="D3390" s="140">
        <v>2261</v>
      </c>
      <c r="E3390" s="140">
        <v>19170</v>
      </c>
      <c r="F3390" s="485" t="s">
        <v>13107</v>
      </c>
      <c r="G3390" s="407" t="s">
        <v>9595</v>
      </c>
      <c r="H3390" s="489">
        <v>44746</v>
      </c>
      <c r="I3390" s="489"/>
      <c r="J3390" s="486"/>
    </row>
    <row r="3391" spans="1:10" ht="25.15" customHeight="1" x14ac:dyDescent="0.2">
      <c r="A3391" s="485" t="s">
        <v>13201</v>
      </c>
      <c r="B3391" s="485" t="s">
        <v>8346</v>
      </c>
      <c r="C3391" s="486" t="s">
        <v>8317</v>
      </c>
      <c r="D3391" s="140">
        <v>2442</v>
      </c>
      <c r="E3391" s="140">
        <v>19350</v>
      </c>
      <c r="F3391" s="485" t="s">
        <v>12692</v>
      </c>
      <c r="G3391" s="407" t="s">
        <v>9595</v>
      </c>
      <c r="H3391" s="489">
        <v>44755</v>
      </c>
      <c r="I3391" s="489"/>
      <c r="J3391" s="486"/>
    </row>
    <row r="3392" spans="1:10" ht="25.15" customHeight="1" x14ac:dyDescent="0.2">
      <c r="A3392" s="485" t="s">
        <v>13202</v>
      </c>
      <c r="B3392" s="485" t="s">
        <v>8346</v>
      </c>
      <c r="C3392" s="486" t="s">
        <v>8317</v>
      </c>
      <c r="D3392" s="140">
        <v>2264</v>
      </c>
      <c r="E3392" s="140">
        <v>23468</v>
      </c>
      <c r="F3392" s="485" t="s">
        <v>13203</v>
      </c>
      <c r="G3392" s="407" t="s">
        <v>9595</v>
      </c>
      <c r="H3392" s="489">
        <v>44746</v>
      </c>
      <c r="I3392" s="489"/>
      <c r="J3392" s="486"/>
    </row>
    <row r="3393" spans="1:10" ht="25.15" customHeight="1" x14ac:dyDescent="0.2">
      <c r="A3393" s="485" t="s">
        <v>12954</v>
      </c>
      <c r="B3393" s="485" t="s">
        <v>8346</v>
      </c>
      <c r="C3393" s="486" t="s">
        <v>8317</v>
      </c>
      <c r="D3393" s="140">
        <v>2549</v>
      </c>
      <c r="E3393" s="140">
        <v>30000</v>
      </c>
      <c r="F3393" s="485" t="s">
        <v>13204</v>
      </c>
      <c r="G3393" s="407" t="s">
        <v>9595</v>
      </c>
      <c r="H3393" s="489">
        <v>44762</v>
      </c>
      <c r="I3393" s="489"/>
      <c r="J3393" s="486"/>
    </row>
    <row r="3394" spans="1:10" ht="25.15" customHeight="1" x14ac:dyDescent="0.2">
      <c r="A3394" s="485" t="s">
        <v>13205</v>
      </c>
      <c r="B3394" s="485" t="s">
        <v>8346</v>
      </c>
      <c r="C3394" s="486" t="s">
        <v>8317</v>
      </c>
      <c r="D3394" s="140">
        <v>3032</v>
      </c>
      <c r="E3394" s="140">
        <v>28890</v>
      </c>
      <c r="F3394" s="485" t="s">
        <v>12607</v>
      </c>
      <c r="G3394" s="407" t="s">
        <v>9595</v>
      </c>
      <c r="H3394" s="489">
        <v>44788</v>
      </c>
      <c r="I3394" s="489"/>
      <c r="J3394" s="486"/>
    </row>
    <row r="3395" spans="1:10" ht="25.15" customHeight="1" x14ac:dyDescent="0.2">
      <c r="A3395" s="485" t="s">
        <v>13206</v>
      </c>
      <c r="B3395" s="485" t="s">
        <v>8346</v>
      </c>
      <c r="C3395" s="486" t="s">
        <v>8317</v>
      </c>
      <c r="D3395" s="140">
        <v>2961</v>
      </c>
      <c r="E3395" s="140">
        <v>34034</v>
      </c>
      <c r="F3395" s="485" t="s">
        <v>12697</v>
      </c>
      <c r="G3395" s="407" t="s">
        <v>9595</v>
      </c>
      <c r="H3395" s="489">
        <v>44783</v>
      </c>
      <c r="I3395" s="489"/>
      <c r="J3395" s="486"/>
    </row>
    <row r="3396" spans="1:10" ht="25.15" customHeight="1" x14ac:dyDescent="0.2">
      <c r="A3396" s="485" t="s">
        <v>13207</v>
      </c>
      <c r="B3396" s="485" t="s">
        <v>8346</v>
      </c>
      <c r="C3396" s="486" t="s">
        <v>8317</v>
      </c>
      <c r="D3396" s="140">
        <v>3007</v>
      </c>
      <c r="E3396" s="140">
        <v>34415</v>
      </c>
      <c r="F3396" s="485" t="s">
        <v>13208</v>
      </c>
      <c r="G3396" s="407" t="s">
        <v>9595</v>
      </c>
      <c r="H3396" s="489">
        <v>44785</v>
      </c>
      <c r="I3396" s="489"/>
      <c r="J3396" s="486"/>
    </row>
    <row r="3397" spans="1:10" ht="25.15" customHeight="1" x14ac:dyDescent="0.2">
      <c r="A3397" s="485" t="s">
        <v>13209</v>
      </c>
      <c r="B3397" s="485" t="s">
        <v>8346</v>
      </c>
      <c r="C3397" s="486" t="s">
        <v>8317</v>
      </c>
      <c r="D3397" s="140">
        <v>2761</v>
      </c>
      <c r="E3397" s="140">
        <v>32400</v>
      </c>
      <c r="F3397" s="485" t="s">
        <v>13210</v>
      </c>
      <c r="G3397" s="407" t="s">
        <v>9595</v>
      </c>
      <c r="H3397" s="489">
        <v>44776</v>
      </c>
      <c r="I3397" s="489"/>
      <c r="J3397" s="486"/>
    </row>
    <row r="3398" spans="1:10" ht="25.15" customHeight="1" x14ac:dyDescent="0.2">
      <c r="A3398" s="485" t="s">
        <v>13118</v>
      </c>
      <c r="B3398" s="485" t="s">
        <v>8346</v>
      </c>
      <c r="C3398" s="486" t="s">
        <v>8317</v>
      </c>
      <c r="D3398" s="140">
        <v>2896</v>
      </c>
      <c r="E3398" s="140">
        <v>35154</v>
      </c>
      <c r="F3398" s="485" t="s">
        <v>13119</v>
      </c>
      <c r="G3398" s="407" t="s">
        <v>9595</v>
      </c>
      <c r="H3398" s="489">
        <v>44782</v>
      </c>
      <c r="I3398" s="489"/>
      <c r="J3398" s="486"/>
    </row>
    <row r="3399" spans="1:10" ht="25.15" customHeight="1" x14ac:dyDescent="0.2">
      <c r="A3399" s="485" t="s">
        <v>13211</v>
      </c>
      <c r="B3399" s="485" t="s">
        <v>8346</v>
      </c>
      <c r="C3399" s="486" t="s">
        <v>8317</v>
      </c>
      <c r="D3399" s="140">
        <v>2843</v>
      </c>
      <c r="E3399" s="140">
        <v>26225</v>
      </c>
      <c r="F3399" s="485" t="s">
        <v>12701</v>
      </c>
      <c r="G3399" s="407" t="s">
        <v>9614</v>
      </c>
      <c r="H3399" s="489">
        <v>44778</v>
      </c>
      <c r="I3399" s="489"/>
      <c r="J3399" s="486"/>
    </row>
    <row r="3400" spans="1:10" ht="25.15" customHeight="1" x14ac:dyDescent="0.2">
      <c r="A3400" s="485" t="s">
        <v>13212</v>
      </c>
      <c r="B3400" s="485" t="s">
        <v>8346</v>
      </c>
      <c r="C3400" s="486" t="s">
        <v>8317</v>
      </c>
      <c r="D3400" s="140">
        <v>3138</v>
      </c>
      <c r="E3400" s="140">
        <v>19052.12</v>
      </c>
      <c r="F3400" s="485" t="s">
        <v>12701</v>
      </c>
      <c r="G3400" s="407" t="s">
        <v>9595</v>
      </c>
      <c r="H3400" s="489">
        <v>44792</v>
      </c>
      <c r="I3400" s="489"/>
      <c r="J3400" s="486"/>
    </row>
    <row r="3401" spans="1:10" ht="25.15" customHeight="1" x14ac:dyDescent="0.2">
      <c r="A3401" s="485" t="s">
        <v>12861</v>
      </c>
      <c r="B3401" s="485" t="s">
        <v>8346</v>
      </c>
      <c r="C3401" s="486" t="s">
        <v>8317</v>
      </c>
      <c r="D3401" s="140">
        <v>3262</v>
      </c>
      <c r="E3401" s="140">
        <v>25360</v>
      </c>
      <c r="F3401" s="485" t="s">
        <v>13213</v>
      </c>
      <c r="G3401" s="407" t="s">
        <v>9595</v>
      </c>
      <c r="H3401" s="489">
        <v>44798</v>
      </c>
      <c r="I3401" s="489"/>
      <c r="J3401" s="486"/>
    </row>
    <row r="3402" spans="1:10" ht="25.15" customHeight="1" x14ac:dyDescent="0.2">
      <c r="A3402" s="485" t="s">
        <v>12727</v>
      </c>
      <c r="B3402" s="485" t="s">
        <v>8346</v>
      </c>
      <c r="C3402" s="486" t="s">
        <v>8317</v>
      </c>
      <c r="D3402" s="140">
        <v>3296</v>
      </c>
      <c r="E3402" s="140">
        <v>18005</v>
      </c>
      <c r="F3402" s="485" t="s">
        <v>13213</v>
      </c>
      <c r="G3402" s="407" t="s">
        <v>9595</v>
      </c>
      <c r="H3402" s="489">
        <v>44799</v>
      </c>
      <c r="I3402" s="489"/>
      <c r="J3402" s="486"/>
    </row>
    <row r="3403" spans="1:10" ht="25.15" customHeight="1" x14ac:dyDescent="0.2">
      <c r="A3403" s="485" t="s">
        <v>13214</v>
      </c>
      <c r="B3403" s="485" t="s">
        <v>8346</v>
      </c>
      <c r="C3403" s="486" t="s">
        <v>8317</v>
      </c>
      <c r="D3403" s="140">
        <v>3077</v>
      </c>
      <c r="E3403" s="140">
        <v>34947.5</v>
      </c>
      <c r="F3403" s="485" t="s">
        <v>12704</v>
      </c>
      <c r="G3403" s="407" t="s">
        <v>9595</v>
      </c>
      <c r="H3403" s="489">
        <v>44790</v>
      </c>
      <c r="I3403" s="489"/>
      <c r="J3403" s="486"/>
    </row>
    <row r="3404" spans="1:10" ht="25.15" customHeight="1" x14ac:dyDescent="0.2">
      <c r="A3404" s="485" t="s">
        <v>13215</v>
      </c>
      <c r="B3404" s="485" t="s">
        <v>8346</v>
      </c>
      <c r="C3404" s="486" t="s">
        <v>8317</v>
      </c>
      <c r="D3404" s="140">
        <v>3212</v>
      </c>
      <c r="E3404" s="140">
        <v>28895</v>
      </c>
      <c r="F3404" s="485" t="s">
        <v>12704</v>
      </c>
      <c r="G3404" s="407" t="s">
        <v>9595</v>
      </c>
      <c r="H3404" s="489">
        <v>44796</v>
      </c>
      <c r="I3404" s="489"/>
      <c r="J3404" s="486"/>
    </row>
    <row r="3405" spans="1:10" ht="25.15" customHeight="1" x14ac:dyDescent="0.2">
      <c r="A3405" s="485" t="s">
        <v>9884</v>
      </c>
      <c r="B3405" s="485" t="s">
        <v>8346</v>
      </c>
      <c r="C3405" s="486" t="s">
        <v>8317</v>
      </c>
      <c r="D3405" s="140">
        <v>2733</v>
      </c>
      <c r="E3405" s="140">
        <v>35714.29</v>
      </c>
      <c r="F3405" s="485" t="s">
        <v>13120</v>
      </c>
      <c r="G3405" s="407" t="s">
        <v>9595</v>
      </c>
      <c r="H3405" s="489">
        <v>44775</v>
      </c>
      <c r="I3405" s="489"/>
      <c r="J3405" s="486"/>
    </row>
    <row r="3406" spans="1:10" ht="25.15" customHeight="1" x14ac:dyDescent="0.2">
      <c r="A3406" s="485" t="s">
        <v>13216</v>
      </c>
      <c r="B3406" s="485" t="s">
        <v>8346</v>
      </c>
      <c r="C3406" s="486" t="s">
        <v>8317</v>
      </c>
      <c r="D3406" s="140">
        <v>3144</v>
      </c>
      <c r="E3406" s="140">
        <v>29724</v>
      </c>
      <c r="F3406" s="485" t="s">
        <v>12710</v>
      </c>
      <c r="G3406" s="407" t="s">
        <v>9595</v>
      </c>
      <c r="H3406" s="489">
        <v>44792</v>
      </c>
      <c r="I3406" s="489"/>
      <c r="J3406" s="486"/>
    </row>
    <row r="3407" spans="1:10" ht="25.15" customHeight="1" x14ac:dyDescent="0.2">
      <c r="A3407" s="485" t="s">
        <v>13217</v>
      </c>
      <c r="B3407" s="485" t="s">
        <v>8346</v>
      </c>
      <c r="C3407" s="486" t="s">
        <v>8317</v>
      </c>
      <c r="D3407" s="140">
        <v>3025</v>
      </c>
      <c r="E3407" s="140">
        <v>36932</v>
      </c>
      <c r="F3407" s="485" t="s">
        <v>13218</v>
      </c>
      <c r="G3407" s="407" t="s">
        <v>9595</v>
      </c>
      <c r="H3407" s="489">
        <v>44788</v>
      </c>
      <c r="I3407" s="489"/>
      <c r="J3407" s="486"/>
    </row>
    <row r="3408" spans="1:10" ht="25.15" customHeight="1" x14ac:dyDescent="0.2">
      <c r="A3408" s="485" t="s">
        <v>13219</v>
      </c>
      <c r="B3408" s="485" t="s">
        <v>8346</v>
      </c>
      <c r="C3408" s="486" t="s">
        <v>8317</v>
      </c>
      <c r="D3408" s="140">
        <v>3330</v>
      </c>
      <c r="E3408" s="140">
        <v>27080</v>
      </c>
      <c r="F3408" s="485" t="s">
        <v>13218</v>
      </c>
      <c r="G3408" s="407" t="s">
        <v>9595</v>
      </c>
      <c r="H3408" s="489">
        <v>44804</v>
      </c>
      <c r="I3408" s="489"/>
      <c r="J3408" s="486"/>
    </row>
    <row r="3409" spans="1:10" ht="25.15" customHeight="1" x14ac:dyDescent="0.2">
      <c r="A3409" s="485" t="s">
        <v>13220</v>
      </c>
      <c r="B3409" s="485" t="s">
        <v>8346</v>
      </c>
      <c r="C3409" s="486" t="s">
        <v>8317</v>
      </c>
      <c r="D3409" s="140">
        <v>3356</v>
      </c>
      <c r="E3409" s="140">
        <v>36592</v>
      </c>
      <c r="F3409" s="485" t="s">
        <v>13218</v>
      </c>
      <c r="G3409" s="407" t="s">
        <v>9595</v>
      </c>
      <c r="H3409" s="489">
        <v>44804</v>
      </c>
      <c r="I3409" s="489"/>
      <c r="J3409" s="486"/>
    </row>
    <row r="3410" spans="1:10" ht="25.15" customHeight="1" x14ac:dyDescent="0.2">
      <c r="A3410" s="485" t="s">
        <v>13221</v>
      </c>
      <c r="B3410" s="485" t="s">
        <v>8346</v>
      </c>
      <c r="C3410" s="486" t="s">
        <v>8317</v>
      </c>
      <c r="D3410" s="140">
        <v>3358</v>
      </c>
      <c r="E3410" s="140">
        <v>26950</v>
      </c>
      <c r="F3410" s="485" t="s">
        <v>13222</v>
      </c>
      <c r="G3410" s="407" t="s">
        <v>9595</v>
      </c>
      <c r="H3410" s="489">
        <v>44804</v>
      </c>
      <c r="I3410" s="489"/>
      <c r="J3410" s="486"/>
    </row>
    <row r="3411" spans="1:10" ht="25.15" customHeight="1" x14ac:dyDescent="0.2">
      <c r="A3411" s="485" t="s">
        <v>13223</v>
      </c>
      <c r="B3411" s="485" t="s">
        <v>8346</v>
      </c>
      <c r="C3411" s="486" t="s">
        <v>8317</v>
      </c>
      <c r="D3411" s="140">
        <v>2857</v>
      </c>
      <c r="E3411" s="140">
        <v>41250</v>
      </c>
      <c r="F3411" s="485" t="s">
        <v>13224</v>
      </c>
      <c r="G3411" s="407" t="s">
        <v>9595</v>
      </c>
      <c r="H3411" s="489">
        <v>44781</v>
      </c>
      <c r="I3411" s="489"/>
      <c r="J3411" s="486"/>
    </row>
    <row r="3412" spans="1:10" ht="25.15" customHeight="1" x14ac:dyDescent="0.2">
      <c r="A3412" s="485" t="s">
        <v>13225</v>
      </c>
      <c r="B3412" s="485" t="s">
        <v>8346</v>
      </c>
      <c r="C3412" s="486" t="s">
        <v>8317</v>
      </c>
      <c r="D3412" s="140">
        <v>3339</v>
      </c>
      <c r="E3412" s="140">
        <v>25400</v>
      </c>
      <c r="F3412" s="485" t="s">
        <v>13226</v>
      </c>
      <c r="G3412" s="407" t="s">
        <v>9595</v>
      </c>
      <c r="H3412" s="489">
        <v>44804</v>
      </c>
      <c r="I3412" s="489"/>
      <c r="J3412" s="486"/>
    </row>
    <row r="3413" spans="1:10" ht="25.15" customHeight="1" x14ac:dyDescent="0.2">
      <c r="A3413" s="485" t="s">
        <v>13227</v>
      </c>
      <c r="B3413" s="485" t="s">
        <v>8346</v>
      </c>
      <c r="C3413" s="486" t="s">
        <v>8317</v>
      </c>
      <c r="D3413" s="140">
        <v>3036</v>
      </c>
      <c r="E3413" s="140">
        <v>21424.2</v>
      </c>
      <c r="F3413" s="485" t="s">
        <v>13006</v>
      </c>
      <c r="G3413" s="407" t="s">
        <v>9595</v>
      </c>
      <c r="H3413" s="489">
        <v>44788</v>
      </c>
      <c r="I3413" s="489"/>
      <c r="J3413" s="486"/>
    </row>
    <row r="3414" spans="1:10" ht="25.15" customHeight="1" x14ac:dyDescent="0.2">
      <c r="A3414" s="485" t="s">
        <v>13228</v>
      </c>
      <c r="B3414" s="485" t="s">
        <v>8346</v>
      </c>
      <c r="C3414" s="486" t="s">
        <v>8317</v>
      </c>
      <c r="D3414" s="140">
        <v>3362</v>
      </c>
      <c r="E3414" s="140">
        <v>19849.5</v>
      </c>
      <c r="F3414" s="485" t="s">
        <v>13006</v>
      </c>
      <c r="G3414" s="407" t="s">
        <v>9595</v>
      </c>
      <c r="H3414" s="489">
        <v>44804</v>
      </c>
      <c r="I3414" s="489"/>
      <c r="J3414" s="486"/>
    </row>
    <row r="3415" spans="1:10" ht="25.15" customHeight="1" x14ac:dyDescent="0.2">
      <c r="A3415" s="485" t="s">
        <v>13229</v>
      </c>
      <c r="B3415" s="485" t="s">
        <v>8346</v>
      </c>
      <c r="C3415" s="486" t="s">
        <v>8317</v>
      </c>
      <c r="D3415" s="140">
        <v>2872</v>
      </c>
      <c r="E3415" s="140">
        <v>28207</v>
      </c>
      <c r="F3415" s="485" t="s">
        <v>13006</v>
      </c>
      <c r="G3415" s="407" t="s">
        <v>9595</v>
      </c>
      <c r="H3415" s="489">
        <v>44781</v>
      </c>
      <c r="I3415" s="489"/>
      <c r="J3415" s="486"/>
    </row>
    <row r="3416" spans="1:10" ht="25.15" customHeight="1" x14ac:dyDescent="0.2">
      <c r="A3416" s="485" t="s">
        <v>13230</v>
      </c>
      <c r="B3416" s="485" t="s">
        <v>8346</v>
      </c>
      <c r="C3416" s="486" t="s">
        <v>8317</v>
      </c>
      <c r="D3416" s="140">
        <v>2826</v>
      </c>
      <c r="E3416" s="140">
        <v>22752.5</v>
      </c>
      <c r="F3416" s="485" t="s">
        <v>13006</v>
      </c>
      <c r="G3416" s="407" t="s">
        <v>9595</v>
      </c>
      <c r="H3416" s="489">
        <v>44778</v>
      </c>
      <c r="I3416" s="489"/>
      <c r="J3416" s="486"/>
    </row>
    <row r="3417" spans="1:10" ht="25.15" customHeight="1" x14ac:dyDescent="0.2">
      <c r="A3417" s="485" t="s">
        <v>13231</v>
      </c>
      <c r="B3417" s="485" t="s">
        <v>8346</v>
      </c>
      <c r="C3417" s="486" t="s">
        <v>8317</v>
      </c>
      <c r="D3417" s="140">
        <v>3299</v>
      </c>
      <c r="E3417" s="140">
        <v>23312.75</v>
      </c>
      <c r="F3417" s="485" t="s">
        <v>13006</v>
      </c>
      <c r="G3417" s="407" t="s">
        <v>9595</v>
      </c>
      <c r="H3417" s="489">
        <v>44799</v>
      </c>
      <c r="I3417" s="489"/>
      <c r="J3417" s="486"/>
    </row>
    <row r="3418" spans="1:10" ht="25.15" customHeight="1" x14ac:dyDescent="0.2">
      <c r="A3418" s="485" t="s">
        <v>13232</v>
      </c>
      <c r="B3418" s="485" t="s">
        <v>8346</v>
      </c>
      <c r="C3418" s="486" t="s">
        <v>8317</v>
      </c>
      <c r="D3418" s="140">
        <v>2895</v>
      </c>
      <c r="E3418" s="140">
        <v>34135</v>
      </c>
      <c r="F3418" s="485" t="s">
        <v>13006</v>
      </c>
      <c r="G3418" s="407" t="s">
        <v>9595</v>
      </c>
      <c r="H3418" s="489">
        <v>44782</v>
      </c>
      <c r="I3418" s="489"/>
      <c r="J3418" s="486"/>
    </row>
    <row r="3419" spans="1:10" ht="25.15" customHeight="1" x14ac:dyDescent="0.2">
      <c r="A3419" s="485" t="s">
        <v>13233</v>
      </c>
      <c r="B3419" s="485" t="s">
        <v>8346</v>
      </c>
      <c r="C3419" s="486" t="s">
        <v>8317</v>
      </c>
      <c r="D3419" s="140">
        <v>2775</v>
      </c>
      <c r="E3419" s="140">
        <v>18416</v>
      </c>
      <c r="F3419" s="485" t="s">
        <v>12620</v>
      </c>
      <c r="G3419" s="407" t="s">
        <v>9595</v>
      </c>
      <c r="H3419" s="489">
        <v>44776</v>
      </c>
      <c r="I3419" s="489"/>
      <c r="J3419" s="486"/>
    </row>
    <row r="3420" spans="1:10" ht="25.15" customHeight="1" x14ac:dyDescent="0.2">
      <c r="A3420" s="485" t="s">
        <v>13234</v>
      </c>
      <c r="B3420" s="485" t="s">
        <v>8346</v>
      </c>
      <c r="C3420" s="486" t="s">
        <v>8317</v>
      </c>
      <c r="D3420" s="140">
        <v>3273</v>
      </c>
      <c r="E3420" s="140">
        <v>40993.5</v>
      </c>
      <c r="F3420" s="485" t="s">
        <v>12625</v>
      </c>
      <c r="G3420" s="407" t="s">
        <v>9595</v>
      </c>
      <c r="H3420" s="489">
        <v>44798</v>
      </c>
      <c r="I3420" s="489"/>
      <c r="J3420" s="486"/>
    </row>
    <row r="3421" spans="1:10" ht="25.15" customHeight="1" x14ac:dyDescent="0.2">
      <c r="A3421" s="485" t="s">
        <v>13235</v>
      </c>
      <c r="B3421" s="485" t="s">
        <v>8346</v>
      </c>
      <c r="C3421" s="486" t="s">
        <v>8317</v>
      </c>
      <c r="D3421" s="140">
        <v>3052</v>
      </c>
      <c r="E3421" s="140">
        <v>30420</v>
      </c>
      <c r="F3421" s="485" t="s">
        <v>13236</v>
      </c>
      <c r="G3421" s="407" t="s">
        <v>9595</v>
      </c>
      <c r="H3421" s="489">
        <v>44789</v>
      </c>
      <c r="I3421" s="489"/>
      <c r="J3421" s="486"/>
    </row>
    <row r="3422" spans="1:10" ht="25.15" customHeight="1" x14ac:dyDescent="0.2">
      <c r="A3422" s="485" t="s">
        <v>13237</v>
      </c>
      <c r="B3422" s="485" t="s">
        <v>8346</v>
      </c>
      <c r="C3422" s="486" t="s">
        <v>8317</v>
      </c>
      <c r="D3422" s="140">
        <v>2824</v>
      </c>
      <c r="E3422" s="140">
        <v>32785</v>
      </c>
      <c r="F3422" s="485" t="s">
        <v>13238</v>
      </c>
      <c r="G3422" s="407" t="s">
        <v>9595</v>
      </c>
      <c r="H3422" s="489">
        <v>44778</v>
      </c>
      <c r="I3422" s="489"/>
      <c r="J3422" s="486"/>
    </row>
    <row r="3423" spans="1:10" ht="25.15" customHeight="1" x14ac:dyDescent="0.2">
      <c r="A3423" s="485" t="s">
        <v>13239</v>
      </c>
      <c r="B3423" s="485" t="s">
        <v>8346</v>
      </c>
      <c r="C3423" s="486" t="s">
        <v>8317</v>
      </c>
      <c r="D3423" s="140">
        <v>3274</v>
      </c>
      <c r="E3423" s="140">
        <v>27490</v>
      </c>
      <c r="F3423" s="485" t="s">
        <v>13240</v>
      </c>
      <c r="G3423" s="407" t="s">
        <v>9595</v>
      </c>
      <c r="H3423" s="489">
        <v>44798</v>
      </c>
      <c r="I3423" s="489"/>
      <c r="J3423" s="486"/>
    </row>
    <row r="3424" spans="1:10" ht="25.15" customHeight="1" x14ac:dyDescent="0.2">
      <c r="A3424" s="485" t="s">
        <v>13212</v>
      </c>
      <c r="B3424" s="485" t="s">
        <v>8346</v>
      </c>
      <c r="C3424" s="486" t="s">
        <v>8317</v>
      </c>
      <c r="D3424" s="140">
        <v>3142</v>
      </c>
      <c r="E3424" s="140">
        <v>25520</v>
      </c>
      <c r="F3424" s="485" t="s">
        <v>13241</v>
      </c>
      <c r="G3424" s="407" t="s">
        <v>9595</v>
      </c>
      <c r="H3424" s="489">
        <v>44792</v>
      </c>
      <c r="I3424" s="489"/>
      <c r="J3424" s="486"/>
    </row>
    <row r="3425" spans="1:10" ht="25.15" customHeight="1" x14ac:dyDescent="0.2">
      <c r="A3425" s="485" t="s">
        <v>13242</v>
      </c>
      <c r="B3425" s="485" t="s">
        <v>8346</v>
      </c>
      <c r="C3425" s="486" t="s">
        <v>8317</v>
      </c>
      <c r="D3425" s="140">
        <v>3015</v>
      </c>
      <c r="E3425" s="140">
        <v>40627.4</v>
      </c>
      <c r="F3425" s="485" t="s">
        <v>13243</v>
      </c>
      <c r="G3425" s="407" t="s">
        <v>9595</v>
      </c>
      <c r="H3425" s="489">
        <v>44788</v>
      </c>
      <c r="I3425" s="489"/>
      <c r="J3425" s="486"/>
    </row>
    <row r="3426" spans="1:10" ht="25.15" customHeight="1" x14ac:dyDescent="0.2">
      <c r="A3426" s="485" t="s">
        <v>13242</v>
      </c>
      <c r="B3426" s="485" t="s">
        <v>8346</v>
      </c>
      <c r="C3426" s="486" t="s">
        <v>8317</v>
      </c>
      <c r="D3426" s="140">
        <v>3013</v>
      </c>
      <c r="E3426" s="140">
        <v>25895.1</v>
      </c>
      <c r="F3426" s="485" t="s">
        <v>13243</v>
      </c>
      <c r="G3426" s="407" t="s">
        <v>9595</v>
      </c>
      <c r="H3426" s="489">
        <v>44788</v>
      </c>
      <c r="I3426" s="489"/>
      <c r="J3426" s="486"/>
    </row>
    <row r="3427" spans="1:10" ht="25.15" customHeight="1" x14ac:dyDescent="0.2">
      <c r="A3427" s="485" t="s">
        <v>13244</v>
      </c>
      <c r="B3427" s="485" t="s">
        <v>8346</v>
      </c>
      <c r="C3427" s="486" t="s">
        <v>8317</v>
      </c>
      <c r="D3427" s="140">
        <v>3066</v>
      </c>
      <c r="E3427" s="140">
        <v>27365</v>
      </c>
      <c r="F3427" s="485" t="s">
        <v>13245</v>
      </c>
      <c r="G3427" s="407" t="s">
        <v>9595</v>
      </c>
      <c r="H3427" s="489">
        <v>44789</v>
      </c>
      <c r="I3427" s="489"/>
      <c r="J3427" s="486"/>
    </row>
    <row r="3428" spans="1:10" ht="25.15" customHeight="1" x14ac:dyDescent="0.2">
      <c r="A3428" s="485" t="s">
        <v>13246</v>
      </c>
      <c r="B3428" s="485" t="s">
        <v>8346</v>
      </c>
      <c r="C3428" s="486" t="s">
        <v>8317</v>
      </c>
      <c r="D3428" s="140">
        <v>3357</v>
      </c>
      <c r="E3428" s="140">
        <v>28148</v>
      </c>
      <c r="F3428" s="485" t="s">
        <v>13245</v>
      </c>
      <c r="G3428" s="407" t="s">
        <v>9595</v>
      </c>
      <c r="H3428" s="489">
        <v>44804</v>
      </c>
      <c r="I3428" s="489"/>
      <c r="J3428" s="486"/>
    </row>
    <row r="3429" spans="1:10" ht="25.15" customHeight="1" x14ac:dyDescent="0.2">
      <c r="A3429" s="485" t="s">
        <v>13247</v>
      </c>
      <c r="B3429" s="485" t="s">
        <v>8346</v>
      </c>
      <c r="C3429" s="486" t="s">
        <v>8317</v>
      </c>
      <c r="D3429" s="140">
        <v>3039</v>
      </c>
      <c r="E3429" s="140">
        <v>27517.599999999999</v>
      </c>
      <c r="F3429" s="485" t="s">
        <v>13151</v>
      </c>
      <c r="G3429" s="407" t="s">
        <v>9595</v>
      </c>
      <c r="H3429" s="489">
        <v>44789</v>
      </c>
      <c r="I3429" s="489"/>
      <c r="J3429" s="486"/>
    </row>
    <row r="3430" spans="1:10" ht="25.15" customHeight="1" x14ac:dyDescent="0.2">
      <c r="A3430" s="485" t="s">
        <v>13247</v>
      </c>
      <c r="B3430" s="485" t="s">
        <v>8346</v>
      </c>
      <c r="C3430" s="486" t="s">
        <v>8317</v>
      </c>
      <c r="D3430" s="140">
        <v>3043</v>
      </c>
      <c r="E3430" s="140">
        <v>27517.599999999999</v>
      </c>
      <c r="F3430" s="485" t="s">
        <v>13151</v>
      </c>
      <c r="G3430" s="407" t="s">
        <v>9595</v>
      </c>
      <c r="H3430" s="489">
        <v>44789</v>
      </c>
      <c r="I3430" s="489"/>
      <c r="J3430" s="486"/>
    </row>
    <row r="3431" spans="1:10" ht="25.15" customHeight="1" x14ac:dyDescent="0.2">
      <c r="A3431" s="485" t="s">
        <v>12997</v>
      </c>
      <c r="B3431" s="485" t="s">
        <v>8346</v>
      </c>
      <c r="C3431" s="486" t="s">
        <v>8317</v>
      </c>
      <c r="D3431" s="140">
        <v>3134</v>
      </c>
      <c r="E3431" s="140">
        <v>35376</v>
      </c>
      <c r="F3431" s="485" t="s">
        <v>13248</v>
      </c>
      <c r="G3431" s="407" t="s">
        <v>9595</v>
      </c>
      <c r="H3431" s="489">
        <v>44792</v>
      </c>
      <c r="I3431" s="489"/>
      <c r="J3431" s="486"/>
    </row>
    <row r="3432" spans="1:10" ht="25.15" customHeight="1" x14ac:dyDescent="0.2">
      <c r="A3432" s="485" t="s">
        <v>13249</v>
      </c>
      <c r="B3432" s="485" t="s">
        <v>8346</v>
      </c>
      <c r="C3432" s="486" t="s">
        <v>8317</v>
      </c>
      <c r="D3432" s="140">
        <v>3152</v>
      </c>
      <c r="E3432" s="140">
        <v>36775</v>
      </c>
      <c r="F3432" s="485" t="s">
        <v>13024</v>
      </c>
      <c r="G3432" s="407" t="s">
        <v>9595</v>
      </c>
      <c r="H3432" s="489">
        <v>44792</v>
      </c>
      <c r="I3432" s="489"/>
      <c r="J3432" s="486"/>
    </row>
    <row r="3433" spans="1:10" ht="25.15" customHeight="1" x14ac:dyDescent="0.2">
      <c r="A3433" s="485" t="s">
        <v>13250</v>
      </c>
      <c r="B3433" s="485" t="s">
        <v>8346</v>
      </c>
      <c r="C3433" s="486" t="s">
        <v>8317</v>
      </c>
      <c r="D3433" s="140">
        <v>2831</v>
      </c>
      <c r="E3433" s="140">
        <v>18150</v>
      </c>
      <c r="F3433" s="485" t="s">
        <v>12591</v>
      </c>
      <c r="G3433" s="407" t="s">
        <v>9595</v>
      </c>
      <c r="H3433" s="489">
        <v>44778</v>
      </c>
      <c r="I3433" s="489"/>
      <c r="J3433" s="486"/>
    </row>
    <row r="3434" spans="1:10" ht="25.15" customHeight="1" x14ac:dyDescent="0.2">
      <c r="A3434" s="485" t="s">
        <v>13251</v>
      </c>
      <c r="B3434" s="485" t="s">
        <v>8346</v>
      </c>
      <c r="C3434" s="486" t="s">
        <v>8317</v>
      </c>
      <c r="D3434" s="140">
        <v>2853</v>
      </c>
      <c r="E3434" s="140">
        <v>37663.85</v>
      </c>
      <c r="F3434" s="485" t="s">
        <v>13252</v>
      </c>
      <c r="G3434" s="407" t="s">
        <v>9595</v>
      </c>
      <c r="H3434" s="489">
        <v>44778</v>
      </c>
      <c r="I3434" s="489"/>
      <c r="J3434" s="486"/>
    </row>
    <row r="3435" spans="1:10" ht="25.15" customHeight="1" x14ac:dyDescent="0.2">
      <c r="A3435" s="485" t="s">
        <v>13253</v>
      </c>
      <c r="B3435" s="485" t="s">
        <v>8346</v>
      </c>
      <c r="C3435" s="486" t="s">
        <v>8317</v>
      </c>
      <c r="D3435" s="140">
        <v>3082</v>
      </c>
      <c r="E3435" s="140">
        <v>28089.06</v>
      </c>
      <c r="F3435" s="485" t="s">
        <v>13161</v>
      </c>
      <c r="G3435" s="407" t="s">
        <v>9595</v>
      </c>
      <c r="H3435" s="489">
        <v>44790</v>
      </c>
      <c r="I3435" s="489"/>
      <c r="J3435" s="486"/>
    </row>
    <row r="3436" spans="1:10" ht="25.15" customHeight="1" x14ac:dyDescent="0.2">
      <c r="A3436" s="485" t="s">
        <v>13254</v>
      </c>
      <c r="B3436" s="485" t="s">
        <v>8346</v>
      </c>
      <c r="C3436" s="486" t="s">
        <v>8317</v>
      </c>
      <c r="D3436" s="140">
        <v>2994</v>
      </c>
      <c r="E3436" s="140">
        <v>18207.990000000002</v>
      </c>
      <c r="F3436" s="485" t="s">
        <v>13161</v>
      </c>
      <c r="G3436" s="407" t="s">
        <v>9595</v>
      </c>
      <c r="H3436" s="489">
        <v>44784</v>
      </c>
      <c r="I3436" s="489"/>
      <c r="J3436" s="486"/>
    </row>
    <row r="3437" spans="1:10" ht="25.15" customHeight="1" x14ac:dyDescent="0.2">
      <c r="A3437" s="485" t="s">
        <v>13255</v>
      </c>
      <c r="B3437" s="485" t="s">
        <v>8346</v>
      </c>
      <c r="C3437" s="486" t="s">
        <v>8317</v>
      </c>
      <c r="D3437" s="140">
        <v>3031</v>
      </c>
      <c r="E3437" s="140">
        <v>19450</v>
      </c>
      <c r="F3437" s="485" t="s">
        <v>12876</v>
      </c>
      <c r="G3437" s="407" t="s">
        <v>9595</v>
      </c>
      <c r="H3437" s="489">
        <v>44788</v>
      </c>
      <c r="I3437" s="489"/>
      <c r="J3437" s="486"/>
    </row>
    <row r="3438" spans="1:10" ht="25.15" customHeight="1" x14ac:dyDescent="0.2">
      <c r="A3438" s="485" t="s">
        <v>13256</v>
      </c>
      <c r="B3438" s="485" t="s">
        <v>8346</v>
      </c>
      <c r="C3438" s="486" t="s">
        <v>8317</v>
      </c>
      <c r="D3438" s="140">
        <v>3205</v>
      </c>
      <c r="E3438" s="140">
        <v>20976.25</v>
      </c>
      <c r="F3438" s="485" t="s">
        <v>12876</v>
      </c>
      <c r="G3438" s="407" t="s">
        <v>9595</v>
      </c>
      <c r="H3438" s="489">
        <v>44796</v>
      </c>
      <c r="I3438" s="489"/>
      <c r="J3438" s="486"/>
    </row>
    <row r="3439" spans="1:10" ht="25.15" customHeight="1" x14ac:dyDescent="0.2">
      <c r="A3439" s="485" t="s">
        <v>13036</v>
      </c>
      <c r="B3439" s="485" t="s">
        <v>8346</v>
      </c>
      <c r="C3439" s="486" t="s">
        <v>8317</v>
      </c>
      <c r="D3439" s="140">
        <v>2962</v>
      </c>
      <c r="E3439" s="140">
        <v>30900</v>
      </c>
      <c r="F3439" s="485" t="s">
        <v>13035</v>
      </c>
      <c r="G3439" s="407" t="s">
        <v>9595</v>
      </c>
      <c r="H3439" s="489">
        <v>44783</v>
      </c>
      <c r="I3439" s="489"/>
      <c r="J3439" s="486"/>
    </row>
    <row r="3440" spans="1:10" ht="25.15" customHeight="1" x14ac:dyDescent="0.2">
      <c r="A3440" s="485" t="s">
        <v>13116</v>
      </c>
      <c r="B3440" s="485" t="s">
        <v>8346</v>
      </c>
      <c r="C3440" s="486" t="s">
        <v>8317</v>
      </c>
      <c r="D3440" s="140">
        <v>3150</v>
      </c>
      <c r="E3440" s="140">
        <v>23600</v>
      </c>
      <c r="F3440" s="485" t="s">
        <v>12652</v>
      </c>
      <c r="G3440" s="407" t="s">
        <v>9595</v>
      </c>
      <c r="H3440" s="489">
        <v>44792</v>
      </c>
      <c r="I3440" s="489"/>
      <c r="J3440" s="486"/>
    </row>
    <row r="3441" spans="1:10" ht="25.15" customHeight="1" x14ac:dyDescent="0.2">
      <c r="A3441" s="485" t="s">
        <v>13257</v>
      </c>
      <c r="B3441" s="485" t="s">
        <v>8346</v>
      </c>
      <c r="C3441" s="486" t="s">
        <v>8317</v>
      </c>
      <c r="D3441" s="140">
        <v>3307</v>
      </c>
      <c r="E3441" s="140">
        <v>27000</v>
      </c>
      <c r="F3441" s="485" t="s">
        <v>13258</v>
      </c>
      <c r="G3441" s="407" t="s">
        <v>9595</v>
      </c>
      <c r="H3441" s="489">
        <v>44799</v>
      </c>
      <c r="I3441" s="489"/>
      <c r="J3441" s="486"/>
    </row>
    <row r="3442" spans="1:10" ht="25.15" customHeight="1" x14ac:dyDescent="0.2">
      <c r="A3442" s="485" t="s">
        <v>13259</v>
      </c>
      <c r="B3442" s="485" t="s">
        <v>8346</v>
      </c>
      <c r="C3442" s="486" t="s">
        <v>8317</v>
      </c>
      <c r="D3442" s="140">
        <v>2840</v>
      </c>
      <c r="E3442" s="140">
        <v>30916</v>
      </c>
      <c r="F3442" s="485" t="s">
        <v>12756</v>
      </c>
      <c r="G3442" s="407" t="s">
        <v>9595</v>
      </c>
      <c r="H3442" s="489">
        <v>44778</v>
      </c>
      <c r="I3442" s="489"/>
      <c r="J3442" s="486"/>
    </row>
    <row r="3443" spans="1:10" ht="25.15" customHeight="1" x14ac:dyDescent="0.2">
      <c r="A3443" s="485" t="s">
        <v>13260</v>
      </c>
      <c r="B3443" s="485" t="s">
        <v>8346</v>
      </c>
      <c r="C3443" s="486" t="s">
        <v>8317</v>
      </c>
      <c r="D3443" s="140">
        <v>2992</v>
      </c>
      <c r="E3443" s="140">
        <v>33740</v>
      </c>
      <c r="F3443" s="485" t="s">
        <v>12759</v>
      </c>
      <c r="G3443" s="407" t="s">
        <v>9595</v>
      </c>
      <c r="H3443" s="489">
        <v>44784</v>
      </c>
      <c r="I3443" s="489"/>
      <c r="J3443" s="486"/>
    </row>
    <row r="3444" spans="1:10" ht="25.15" customHeight="1" x14ac:dyDescent="0.2">
      <c r="A3444" s="485" t="s">
        <v>13261</v>
      </c>
      <c r="B3444" s="485" t="s">
        <v>8346</v>
      </c>
      <c r="C3444" s="486" t="s">
        <v>8317</v>
      </c>
      <c r="D3444" s="140">
        <v>2893</v>
      </c>
      <c r="E3444" s="140">
        <v>35742.620000000003</v>
      </c>
      <c r="F3444" s="485" t="s">
        <v>13262</v>
      </c>
      <c r="G3444" s="407" t="s">
        <v>9595</v>
      </c>
      <c r="H3444" s="489">
        <v>44782</v>
      </c>
      <c r="I3444" s="489"/>
      <c r="J3444" s="486"/>
    </row>
    <row r="3445" spans="1:10" ht="25.15" customHeight="1" x14ac:dyDescent="0.2">
      <c r="A3445" s="485" t="s">
        <v>13263</v>
      </c>
      <c r="B3445" s="485" t="s">
        <v>8346</v>
      </c>
      <c r="C3445" s="486" t="s">
        <v>8317</v>
      </c>
      <c r="D3445" s="140">
        <v>2773</v>
      </c>
      <c r="E3445" s="140">
        <v>28320</v>
      </c>
      <c r="F3445" s="485" t="s">
        <v>13264</v>
      </c>
      <c r="G3445" s="407" t="s">
        <v>9595</v>
      </c>
      <c r="H3445" s="489">
        <v>44776</v>
      </c>
      <c r="I3445" s="489"/>
      <c r="J3445" s="486"/>
    </row>
    <row r="3446" spans="1:10" ht="25.15" customHeight="1" x14ac:dyDescent="0.2">
      <c r="A3446" s="485" t="s">
        <v>13265</v>
      </c>
      <c r="B3446" s="485" t="s">
        <v>8346</v>
      </c>
      <c r="C3446" s="486" t="s">
        <v>8317</v>
      </c>
      <c r="D3446" s="140">
        <v>3199</v>
      </c>
      <c r="E3446" s="140">
        <v>32350</v>
      </c>
      <c r="F3446" s="485" t="s">
        <v>13051</v>
      </c>
      <c r="G3446" s="407" t="s">
        <v>9595</v>
      </c>
      <c r="H3446" s="489">
        <v>44796</v>
      </c>
      <c r="I3446" s="489"/>
      <c r="J3446" s="486"/>
    </row>
    <row r="3447" spans="1:10" ht="25.15" customHeight="1" x14ac:dyDescent="0.2">
      <c r="A3447" s="485" t="s">
        <v>13266</v>
      </c>
      <c r="B3447" s="485" t="s">
        <v>8346</v>
      </c>
      <c r="C3447" s="486" t="s">
        <v>8317</v>
      </c>
      <c r="D3447" s="140">
        <v>2783</v>
      </c>
      <c r="E3447" s="140">
        <v>22900</v>
      </c>
      <c r="F3447" s="485" t="s">
        <v>13267</v>
      </c>
      <c r="G3447" s="407" t="s">
        <v>9595</v>
      </c>
      <c r="H3447" s="489">
        <v>44776</v>
      </c>
      <c r="I3447" s="489"/>
      <c r="J3447" s="486"/>
    </row>
    <row r="3448" spans="1:10" ht="25.15" customHeight="1" x14ac:dyDescent="0.2">
      <c r="A3448" s="485" t="s">
        <v>13268</v>
      </c>
      <c r="B3448" s="485" t="s">
        <v>8346</v>
      </c>
      <c r="C3448" s="486" t="s">
        <v>8317</v>
      </c>
      <c r="D3448" s="140">
        <v>2885</v>
      </c>
      <c r="E3448" s="140">
        <v>33100</v>
      </c>
      <c r="F3448" s="485" t="s">
        <v>12896</v>
      </c>
      <c r="G3448" s="407" t="s">
        <v>9595</v>
      </c>
      <c r="H3448" s="489">
        <v>44781</v>
      </c>
      <c r="I3448" s="489"/>
      <c r="J3448" s="486"/>
    </row>
    <row r="3449" spans="1:10" ht="25.15" customHeight="1" x14ac:dyDescent="0.2">
      <c r="A3449" s="485" t="s">
        <v>13269</v>
      </c>
      <c r="B3449" s="485" t="s">
        <v>8346</v>
      </c>
      <c r="C3449" s="486" t="s">
        <v>8317</v>
      </c>
      <c r="D3449" s="140">
        <v>3119</v>
      </c>
      <c r="E3449" s="140">
        <v>30550</v>
      </c>
      <c r="F3449" s="485" t="s">
        <v>12668</v>
      </c>
      <c r="G3449" s="407" t="s">
        <v>9595</v>
      </c>
      <c r="H3449" s="489">
        <v>44791</v>
      </c>
      <c r="I3449" s="489"/>
      <c r="J3449" s="486"/>
    </row>
    <row r="3450" spans="1:10" ht="25.15" customHeight="1" x14ac:dyDescent="0.2">
      <c r="A3450" s="485" t="s">
        <v>13270</v>
      </c>
      <c r="B3450" s="485" t="s">
        <v>8346</v>
      </c>
      <c r="C3450" s="486" t="s">
        <v>8317</v>
      </c>
      <c r="D3450" s="140">
        <v>3278</v>
      </c>
      <c r="E3450" s="140">
        <v>21000</v>
      </c>
      <c r="F3450" s="485" t="s">
        <v>12668</v>
      </c>
      <c r="G3450" s="407" t="s">
        <v>9595</v>
      </c>
      <c r="H3450" s="489">
        <v>44798</v>
      </c>
      <c r="I3450" s="489"/>
      <c r="J3450" s="486"/>
    </row>
    <row r="3451" spans="1:10" ht="25.15" customHeight="1" x14ac:dyDescent="0.2">
      <c r="A3451" s="485" t="s">
        <v>13271</v>
      </c>
      <c r="B3451" s="485" t="s">
        <v>8346</v>
      </c>
      <c r="C3451" s="486" t="s">
        <v>8317</v>
      </c>
      <c r="D3451" s="140">
        <v>2972</v>
      </c>
      <c r="E3451" s="140">
        <v>19200</v>
      </c>
      <c r="F3451" s="485" t="s">
        <v>12668</v>
      </c>
      <c r="G3451" s="407" t="s">
        <v>9595</v>
      </c>
      <c r="H3451" s="489">
        <v>44784</v>
      </c>
      <c r="I3451" s="489"/>
      <c r="J3451" s="486"/>
    </row>
    <row r="3452" spans="1:10" ht="25.15" customHeight="1" x14ac:dyDescent="0.2">
      <c r="A3452" s="485" t="s">
        <v>13272</v>
      </c>
      <c r="B3452" s="485" t="s">
        <v>8346</v>
      </c>
      <c r="C3452" s="486" t="s">
        <v>8317</v>
      </c>
      <c r="D3452" s="140">
        <v>2838</v>
      </c>
      <c r="E3452" s="140">
        <v>24900</v>
      </c>
      <c r="F3452" s="485" t="s">
        <v>12668</v>
      </c>
      <c r="G3452" s="407" t="s">
        <v>9595</v>
      </c>
      <c r="H3452" s="489">
        <v>44778</v>
      </c>
      <c r="I3452" s="489"/>
      <c r="J3452" s="486"/>
    </row>
    <row r="3453" spans="1:10" ht="25.15" customHeight="1" x14ac:dyDescent="0.2">
      <c r="A3453" s="485" t="s">
        <v>13273</v>
      </c>
      <c r="B3453" s="485" t="s">
        <v>8346</v>
      </c>
      <c r="C3453" s="486" t="s">
        <v>8317</v>
      </c>
      <c r="D3453" s="140">
        <v>2797</v>
      </c>
      <c r="E3453" s="140">
        <v>36816</v>
      </c>
      <c r="F3453" s="485" t="s">
        <v>13274</v>
      </c>
      <c r="G3453" s="407" t="s">
        <v>9595</v>
      </c>
      <c r="H3453" s="489">
        <v>44777</v>
      </c>
      <c r="I3453" s="489"/>
      <c r="J3453" s="486"/>
    </row>
    <row r="3454" spans="1:10" ht="25.15" customHeight="1" x14ac:dyDescent="0.2">
      <c r="A3454" s="485" t="s">
        <v>13275</v>
      </c>
      <c r="B3454" s="485" t="s">
        <v>8346</v>
      </c>
      <c r="C3454" s="486" t="s">
        <v>8317</v>
      </c>
      <c r="D3454" s="140">
        <v>3320</v>
      </c>
      <c r="E3454" s="140">
        <v>36285</v>
      </c>
      <c r="F3454" s="485" t="s">
        <v>13274</v>
      </c>
      <c r="G3454" s="407" t="s">
        <v>9595</v>
      </c>
      <c r="H3454" s="489">
        <v>44804</v>
      </c>
      <c r="I3454" s="489"/>
      <c r="J3454" s="486"/>
    </row>
    <row r="3455" spans="1:10" ht="25.15" customHeight="1" x14ac:dyDescent="0.2">
      <c r="A3455" s="485" t="s">
        <v>13276</v>
      </c>
      <c r="B3455" s="485" t="s">
        <v>8346</v>
      </c>
      <c r="C3455" s="486" t="s">
        <v>8317</v>
      </c>
      <c r="D3455" s="140">
        <v>2987</v>
      </c>
      <c r="E3455" s="140">
        <v>27359.200000000001</v>
      </c>
      <c r="F3455" s="485" t="s">
        <v>12977</v>
      </c>
      <c r="G3455" s="407" t="s">
        <v>9595</v>
      </c>
      <c r="H3455" s="489">
        <v>44784</v>
      </c>
      <c r="I3455" s="489"/>
      <c r="J3455" s="486"/>
    </row>
    <row r="3456" spans="1:10" ht="25.15" customHeight="1" x14ac:dyDescent="0.2">
      <c r="A3456" s="485" t="s">
        <v>13277</v>
      </c>
      <c r="B3456" s="485" t="s">
        <v>8346</v>
      </c>
      <c r="C3456" s="486" t="s">
        <v>8317</v>
      </c>
      <c r="D3456" s="140">
        <v>3197</v>
      </c>
      <c r="E3456" s="140">
        <v>29071.25</v>
      </c>
      <c r="F3456" s="485" t="s">
        <v>12977</v>
      </c>
      <c r="G3456" s="407" t="s">
        <v>9595</v>
      </c>
      <c r="H3456" s="489">
        <v>44796</v>
      </c>
      <c r="I3456" s="489"/>
      <c r="J3456" s="486"/>
    </row>
    <row r="3457" spans="1:10" ht="25.15" customHeight="1" x14ac:dyDescent="0.2">
      <c r="A3457" s="485" t="s">
        <v>13278</v>
      </c>
      <c r="B3457" s="485" t="s">
        <v>8346</v>
      </c>
      <c r="C3457" s="486" t="s">
        <v>8317</v>
      </c>
      <c r="D3457" s="140">
        <v>2731</v>
      </c>
      <c r="E3457" s="140">
        <v>18345</v>
      </c>
      <c r="F3457" s="485" t="s">
        <v>13279</v>
      </c>
      <c r="G3457" s="407" t="s">
        <v>9595</v>
      </c>
      <c r="H3457" s="489">
        <v>44775</v>
      </c>
      <c r="I3457" s="489"/>
      <c r="J3457" s="486"/>
    </row>
    <row r="3458" spans="1:10" ht="25.15" customHeight="1" x14ac:dyDescent="0.2">
      <c r="A3458" s="485" t="s">
        <v>13280</v>
      </c>
      <c r="B3458" s="485" t="s">
        <v>8346</v>
      </c>
      <c r="C3458" s="486" t="s">
        <v>8317</v>
      </c>
      <c r="D3458" s="140">
        <v>3194</v>
      </c>
      <c r="E3458" s="140">
        <v>25725</v>
      </c>
      <c r="F3458" s="485" t="s">
        <v>12674</v>
      </c>
      <c r="G3458" s="407" t="s">
        <v>9595</v>
      </c>
      <c r="H3458" s="489">
        <v>44796</v>
      </c>
      <c r="I3458" s="489"/>
      <c r="J3458" s="486"/>
    </row>
    <row r="3459" spans="1:10" ht="25.15" customHeight="1" x14ac:dyDescent="0.2">
      <c r="A3459" s="485" t="s">
        <v>13281</v>
      </c>
      <c r="B3459" s="485" t="s">
        <v>8346</v>
      </c>
      <c r="C3459" s="486" t="s">
        <v>8317</v>
      </c>
      <c r="D3459" s="140">
        <v>2796</v>
      </c>
      <c r="E3459" s="140">
        <v>30680</v>
      </c>
      <c r="F3459" s="485" t="s">
        <v>13065</v>
      </c>
      <c r="G3459" s="407" t="s">
        <v>9595</v>
      </c>
      <c r="H3459" s="489">
        <v>44777</v>
      </c>
      <c r="I3459" s="489"/>
      <c r="J3459" s="486"/>
    </row>
    <row r="3460" spans="1:10" ht="25.15" customHeight="1" x14ac:dyDescent="0.2">
      <c r="A3460" s="485" t="s">
        <v>13282</v>
      </c>
      <c r="B3460" s="485" t="s">
        <v>8346</v>
      </c>
      <c r="C3460" s="486" t="s">
        <v>8317</v>
      </c>
      <c r="D3460" s="140">
        <v>3110</v>
      </c>
      <c r="E3460" s="140">
        <v>29865.8</v>
      </c>
      <c r="F3460" s="485" t="s">
        <v>13065</v>
      </c>
      <c r="G3460" s="407" t="s">
        <v>9595</v>
      </c>
      <c r="H3460" s="489">
        <v>44791</v>
      </c>
      <c r="I3460" s="489"/>
      <c r="J3460" s="486"/>
    </row>
    <row r="3461" spans="1:10" ht="25.15" customHeight="1" x14ac:dyDescent="0.2">
      <c r="A3461" s="485" t="s">
        <v>13283</v>
      </c>
      <c r="B3461" s="485" t="s">
        <v>8346</v>
      </c>
      <c r="C3461" s="486" t="s">
        <v>8317</v>
      </c>
      <c r="D3461" s="140">
        <v>2740</v>
      </c>
      <c r="E3461" s="140">
        <v>18610.099999999999</v>
      </c>
      <c r="F3461" s="485" t="s">
        <v>12676</v>
      </c>
      <c r="G3461" s="407" t="s">
        <v>9595</v>
      </c>
      <c r="H3461" s="489">
        <v>44775</v>
      </c>
      <c r="I3461" s="489"/>
      <c r="J3461" s="486"/>
    </row>
    <row r="3462" spans="1:10" ht="25.15" customHeight="1" x14ac:dyDescent="0.2">
      <c r="A3462" s="485" t="s">
        <v>13284</v>
      </c>
      <c r="B3462" s="485" t="s">
        <v>8346</v>
      </c>
      <c r="C3462" s="486" t="s">
        <v>8317</v>
      </c>
      <c r="D3462" s="140">
        <v>2979</v>
      </c>
      <c r="E3462" s="140">
        <v>20184</v>
      </c>
      <c r="F3462" s="485" t="s">
        <v>13285</v>
      </c>
      <c r="G3462" s="407" t="s">
        <v>9595</v>
      </c>
      <c r="H3462" s="489">
        <v>44784</v>
      </c>
      <c r="I3462" s="489"/>
      <c r="J3462" s="486"/>
    </row>
    <row r="3463" spans="1:10" ht="25.15" customHeight="1" x14ac:dyDescent="0.2">
      <c r="A3463" s="485" t="s">
        <v>13286</v>
      </c>
      <c r="B3463" s="485" t="s">
        <v>8346</v>
      </c>
      <c r="C3463" s="486" t="s">
        <v>8317</v>
      </c>
      <c r="D3463" s="140">
        <v>3188</v>
      </c>
      <c r="E3463" s="140">
        <v>23998</v>
      </c>
      <c r="F3463" s="485" t="s">
        <v>12984</v>
      </c>
      <c r="G3463" s="407" t="s">
        <v>9595</v>
      </c>
      <c r="H3463" s="489">
        <v>44796</v>
      </c>
      <c r="I3463" s="489"/>
      <c r="J3463" s="486"/>
    </row>
    <row r="3464" spans="1:10" ht="25.15" customHeight="1" x14ac:dyDescent="0.2">
      <c r="A3464" s="485" t="s">
        <v>13287</v>
      </c>
      <c r="B3464" s="485" t="s">
        <v>8346</v>
      </c>
      <c r="C3464" s="486" t="s">
        <v>8317</v>
      </c>
      <c r="D3464" s="140">
        <v>3301</v>
      </c>
      <c r="E3464" s="140">
        <v>40310.400000000001</v>
      </c>
      <c r="F3464" s="485" t="s">
        <v>13288</v>
      </c>
      <c r="G3464" s="407" t="s">
        <v>9595</v>
      </c>
      <c r="H3464" s="489">
        <v>44799</v>
      </c>
      <c r="I3464" s="489"/>
      <c r="J3464" s="486"/>
    </row>
    <row r="3465" spans="1:10" ht="25.15" customHeight="1" x14ac:dyDescent="0.2">
      <c r="A3465" s="485" t="s">
        <v>13289</v>
      </c>
      <c r="B3465" s="485" t="s">
        <v>8346</v>
      </c>
      <c r="C3465" s="486" t="s">
        <v>8317</v>
      </c>
      <c r="D3465" s="140">
        <v>3005</v>
      </c>
      <c r="E3465" s="140">
        <v>29150</v>
      </c>
      <c r="F3465" s="485" t="s">
        <v>13190</v>
      </c>
      <c r="G3465" s="407" t="s">
        <v>9595</v>
      </c>
      <c r="H3465" s="489">
        <v>44785</v>
      </c>
      <c r="I3465" s="489"/>
      <c r="J3465" s="486"/>
    </row>
    <row r="3466" spans="1:10" ht="25.15" customHeight="1" x14ac:dyDescent="0.2">
      <c r="A3466" s="485" t="s">
        <v>13074</v>
      </c>
      <c r="B3466" s="485" t="s">
        <v>8346</v>
      </c>
      <c r="C3466" s="486" t="s">
        <v>8317</v>
      </c>
      <c r="D3466" s="140">
        <v>3184</v>
      </c>
      <c r="E3466" s="140">
        <v>19250</v>
      </c>
      <c r="F3466" s="485" t="s">
        <v>13190</v>
      </c>
      <c r="G3466" s="407" t="s">
        <v>9595</v>
      </c>
      <c r="H3466" s="489">
        <v>44796</v>
      </c>
      <c r="I3466" s="489"/>
      <c r="J3466" s="486"/>
    </row>
    <row r="3467" spans="1:10" ht="25.15" customHeight="1" x14ac:dyDescent="0.2">
      <c r="A3467" s="485" t="s">
        <v>13074</v>
      </c>
      <c r="B3467" s="485" t="s">
        <v>8346</v>
      </c>
      <c r="C3467" s="486" t="s">
        <v>8317</v>
      </c>
      <c r="D3467" s="140">
        <v>3261</v>
      </c>
      <c r="E3467" s="140">
        <v>32010</v>
      </c>
      <c r="F3467" s="485" t="s">
        <v>13190</v>
      </c>
      <c r="G3467" s="407" t="s">
        <v>9595</v>
      </c>
      <c r="H3467" s="489">
        <v>44798</v>
      </c>
      <c r="I3467" s="489"/>
      <c r="J3467" s="486"/>
    </row>
    <row r="3468" spans="1:10" ht="25.15" customHeight="1" x14ac:dyDescent="0.2">
      <c r="A3468" s="485" t="s">
        <v>13290</v>
      </c>
      <c r="B3468" s="485" t="s">
        <v>8346</v>
      </c>
      <c r="C3468" s="486" t="s">
        <v>8317</v>
      </c>
      <c r="D3468" s="140">
        <v>2960</v>
      </c>
      <c r="E3468" s="140">
        <v>20950</v>
      </c>
      <c r="F3468" s="485" t="s">
        <v>12990</v>
      </c>
      <c r="G3468" s="407" t="s">
        <v>9595</v>
      </c>
      <c r="H3468" s="489">
        <v>44783</v>
      </c>
      <c r="I3468" s="489"/>
      <c r="J3468" s="486"/>
    </row>
    <row r="3469" spans="1:10" ht="25.15" customHeight="1" x14ac:dyDescent="0.2">
      <c r="A3469" s="485" t="s">
        <v>13291</v>
      </c>
      <c r="B3469" s="485" t="s">
        <v>8346</v>
      </c>
      <c r="C3469" s="486" t="s">
        <v>8317</v>
      </c>
      <c r="D3469" s="140">
        <v>3310</v>
      </c>
      <c r="E3469" s="140">
        <v>34500</v>
      </c>
      <c r="F3469" s="485" t="s">
        <v>12601</v>
      </c>
      <c r="G3469" s="407" t="s">
        <v>9595</v>
      </c>
      <c r="H3469" s="489">
        <v>44799</v>
      </c>
      <c r="I3469" s="489"/>
      <c r="J3469" s="486"/>
    </row>
    <row r="3470" spans="1:10" ht="25.15" customHeight="1" x14ac:dyDescent="0.2">
      <c r="A3470" s="485" t="s">
        <v>13292</v>
      </c>
      <c r="B3470" s="485" t="s">
        <v>8346</v>
      </c>
      <c r="C3470" s="486" t="s">
        <v>8317</v>
      </c>
      <c r="D3470" s="140">
        <v>3006</v>
      </c>
      <c r="E3470" s="140">
        <v>30020</v>
      </c>
      <c r="F3470" s="485" t="s">
        <v>13293</v>
      </c>
      <c r="G3470" s="407" t="s">
        <v>9595</v>
      </c>
      <c r="H3470" s="489">
        <v>44785</v>
      </c>
      <c r="I3470" s="489"/>
      <c r="J3470" s="486"/>
    </row>
    <row r="3471" spans="1:10" ht="25.15" customHeight="1" x14ac:dyDescent="0.2">
      <c r="A3471" s="485" t="s">
        <v>13294</v>
      </c>
      <c r="B3471" s="485" t="s">
        <v>8346</v>
      </c>
      <c r="C3471" s="486" t="s">
        <v>8317</v>
      </c>
      <c r="D3471" s="140">
        <v>2822</v>
      </c>
      <c r="E3471" s="140">
        <v>18250</v>
      </c>
      <c r="F3471" s="485" t="s">
        <v>13081</v>
      </c>
      <c r="G3471" s="407" t="s">
        <v>9595</v>
      </c>
      <c r="H3471" s="489">
        <v>44777</v>
      </c>
      <c r="I3471" s="489"/>
      <c r="J3471" s="486"/>
    </row>
    <row r="3472" spans="1:10" ht="25.15" customHeight="1" x14ac:dyDescent="0.2">
      <c r="A3472" s="485" t="s">
        <v>13295</v>
      </c>
      <c r="B3472" s="485" t="s">
        <v>8346</v>
      </c>
      <c r="C3472" s="486" t="s">
        <v>8317</v>
      </c>
      <c r="D3472" s="140">
        <v>3062</v>
      </c>
      <c r="E3472" s="140">
        <v>37520</v>
      </c>
      <c r="F3472" s="485" t="s">
        <v>12993</v>
      </c>
      <c r="G3472" s="407" t="s">
        <v>9595</v>
      </c>
      <c r="H3472" s="489">
        <v>44789</v>
      </c>
      <c r="I3472" s="489"/>
      <c r="J3472" s="486"/>
    </row>
    <row r="3473" spans="1:10" ht="25.15" customHeight="1" x14ac:dyDescent="0.2">
      <c r="A3473" s="485" t="s">
        <v>13296</v>
      </c>
      <c r="B3473" s="485" t="s">
        <v>8346</v>
      </c>
      <c r="C3473" s="486" t="s">
        <v>8317</v>
      </c>
      <c r="D3473" s="140">
        <v>3305</v>
      </c>
      <c r="E3473" s="140">
        <v>40862.5</v>
      </c>
      <c r="F3473" s="485" t="s">
        <v>12993</v>
      </c>
      <c r="G3473" s="407" t="s">
        <v>9614</v>
      </c>
      <c r="H3473" s="489">
        <v>44799</v>
      </c>
      <c r="I3473" s="489"/>
      <c r="J3473" s="486"/>
    </row>
    <row r="3474" spans="1:10" ht="25.15" customHeight="1" x14ac:dyDescent="0.2">
      <c r="A3474" s="485" t="s">
        <v>13297</v>
      </c>
      <c r="B3474" s="485" t="s">
        <v>8346</v>
      </c>
      <c r="C3474" s="486" t="s">
        <v>8317</v>
      </c>
      <c r="D3474" s="140">
        <v>2890</v>
      </c>
      <c r="E3474" s="140">
        <v>22872</v>
      </c>
      <c r="F3474" s="485" t="s">
        <v>12809</v>
      </c>
      <c r="G3474" s="407" t="s">
        <v>9595</v>
      </c>
      <c r="H3474" s="489">
        <v>44781</v>
      </c>
      <c r="I3474" s="489"/>
      <c r="J3474" s="486"/>
    </row>
    <row r="3475" spans="1:10" ht="25.15" customHeight="1" x14ac:dyDescent="0.2">
      <c r="A3475" s="485" t="s">
        <v>13298</v>
      </c>
      <c r="B3475" s="485" t="s">
        <v>8346</v>
      </c>
      <c r="C3475" s="486" t="s">
        <v>8317</v>
      </c>
      <c r="D3475" s="140">
        <v>2854</v>
      </c>
      <c r="E3475" s="140">
        <v>38792.559999999998</v>
      </c>
      <c r="F3475" s="485" t="s">
        <v>13098</v>
      </c>
      <c r="G3475" s="407" t="s">
        <v>9595</v>
      </c>
      <c r="H3475" s="489">
        <v>44778</v>
      </c>
      <c r="I3475" s="489"/>
      <c r="J3475" s="486"/>
    </row>
    <row r="3476" spans="1:10" ht="25.15" customHeight="1" x14ac:dyDescent="0.2">
      <c r="A3476" s="485" t="s">
        <v>13216</v>
      </c>
      <c r="B3476" s="485" t="s">
        <v>8346</v>
      </c>
      <c r="C3476" s="486" t="s">
        <v>8317</v>
      </c>
      <c r="D3476" s="140">
        <v>3143</v>
      </c>
      <c r="E3476" s="140">
        <v>18646</v>
      </c>
      <c r="F3476" s="485" t="s">
        <v>13299</v>
      </c>
      <c r="G3476" s="407" t="s">
        <v>9595</v>
      </c>
      <c r="H3476" s="489">
        <v>44792</v>
      </c>
      <c r="I3476" s="489"/>
      <c r="J3476" s="486"/>
    </row>
    <row r="3477" spans="1:10" ht="25.15" customHeight="1" x14ac:dyDescent="0.2">
      <c r="A3477" s="485" t="s">
        <v>13300</v>
      </c>
      <c r="B3477" s="485" t="s">
        <v>8346</v>
      </c>
      <c r="C3477" s="486" t="s">
        <v>8317</v>
      </c>
      <c r="D3477" s="140">
        <v>3259</v>
      </c>
      <c r="E3477" s="140">
        <v>26680</v>
      </c>
      <c r="F3477" s="485" t="s">
        <v>12927</v>
      </c>
      <c r="G3477" s="407" t="s">
        <v>9595</v>
      </c>
      <c r="H3477" s="489">
        <v>44798</v>
      </c>
      <c r="I3477" s="489"/>
      <c r="J3477" s="486"/>
    </row>
    <row r="3478" spans="1:10" ht="25.15" customHeight="1" x14ac:dyDescent="0.2">
      <c r="A3478" s="485" t="s">
        <v>13301</v>
      </c>
      <c r="B3478" s="485" t="s">
        <v>8346</v>
      </c>
      <c r="C3478" s="486" t="s">
        <v>8317</v>
      </c>
      <c r="D3478" s="140">
        <v>2724</v>
      </c>
      <c r="E3478" s="140">
        <v>33437</v>
      </c>
      <c r="F3478" s="485" t="s">
        <v>12927</v>
      </c>
      <c r="G3478" s="407" t="s">
        <v>9595</v>
      </c>
      <c r="H3478" s="489">
        <v>44775</v>
      </c>
      <c r="I3478" s="489"/>
      <c r="J3478" s="486"/>
    </row>
    <row r="3479" spans="1:10" ht="25.15" customHeight="1" x14ac:dyDescent="0.2">
      <c r="A3479" s="485" t="s">
        <v>13302</v>
      </c>
      <c r="B3479" s="485" t="s">
        <v>8346</v>
      </c>
      <c r="C3479" s="486" t="s">
        <v>8317</v>
      </c>
      <c r="D3479" s="140">
        <v>3207</v>
      </c>
      <c r="E3479" s="140">
        <v>24622.5</v>
      </c>
      <c r="F3479" s="485" t="s">
        <v>12927</v>
      </c>
      <c r="G3479" s="407" t="s">
        <v>9595</v>
      </c>
      <c r="H3479" s="489">
        <v>44796</v>
      </c>
      <c r="I3479" s="489"/>
      <c r="J3479" s="486"/>
    </row>
    <row r="3480" spans="1:10" ht="25.15" customHeight="1" x14ac:dyDescent="0.2">
      <c r="A3480" s="485" t="s">
        <v>13303</v>
      </c>
      <c r="B3480" s="485" t="s">
        <v>8346</v>
      </c>
      <c r="C3480" s="486" t="s">
        <v>8317</v>
      </c>
      <c r="D3480" s="140">
        <v>3117</v>
      </c>
      <c r="E3480" s="140">
        <v>19030</v>
      </c>
      <c r="F3480" s="485" t="s">
        <v>13103</v>
      </c>
      <c r="G3480" s="407" t="s">
        <v>9595</v>
      </c>
      <c r="H3480" s="489">
        <v>44791</v>
      </c>
      <c r="I3480" s="489"/>
      <c r="J3480" s="486"/>
    </row>
    <row r="3481" spans="1:10" ht="25.15" customHeight="1" x14ac:dyDescent="0.2">
      <c r="A3481" s="485" t="s">
        <v>13304</v>
      </c>
      <c r="B3481" s="485" t="s">
        <v>8346</v>
      </c>
      <c r="C3481" s="486" t="s">
        <v>8317</v>
      </c>
      <c r="D3481" s="140">
        <v>2767</v>
      </c>
      <c r="E3481" s="140">
        <v>27910</v>
      </c>
      <c r="F3481" s="485" t="s">
        <v>13103</v>
      </c>
      <c r="G3481" s="407" t="s">
        <v>9595</v>
      </c>
      <c r="H3481" s="489">
        <v>44776</v>
      </c>
      <c r="I3481" s="489"/>
      <c r="J3481" s="486"/>
    </row>
    <row r="3482" spans="1:10" ht="25.15" customHeight="1" x14ac:dyDescent="0.2">
      <c r="A3482" s="485" t="s">
        <v>13305</v>
      </c>
      <c r="B3482" s="485" t="s">
        <v>8346</v>
      </c>
      <c r="C3482" s="486" t="s">
        <v>8317</v>
      </c>
      <c r="D3482" s="140">
        <v>3072</v>
      </c>
      <c r="E3482" s="140">
        <v>26432</v>
      </c>
      <c r="F3482" s="485" t="s">
        <v>13105</v>
      </c>
      <c r="G3482" s="407" t="s">
        <v>9595</v>
      </c>
      <c r="H3482" s="489">
        <v>44790</v>
      </c>
      <c r="I3482" s="489"/>
      <c r="J3482" s="486"/>
    </row>
    <row r="3483" spans="1:10" ht="25.15" customHeight="1" x14ac:dyDescent="0.2">
      <c r="A3483" s="485" t="s">
        <v>13306</v>
      </c>
      <c r="B3483" s="485" t="s">
        <v>8346</v>
      </c>
      <c r="C3483" s="486" t="s">
        <v>8317</v>
      </c>
      <c r="D3483" s="140">
        <v>2732</v>
      </c>
      <c r="E3483" s="140">
        <v>21017.7</v>
      </c>
      <c r="F3483" s="485" t="s">
        <v>13307</v>
      </c>
      <c r="G3483" s="407" t="s">
        <v>9595</v>
      </c>
      <c r="H3483" s="489">
        <v>44775</v>
      </c>
      <c r="I3483" s="489"/>
      <c r="J3483" s="486"/>
    </row>
    <row r="3484" spans="1:10" ht="25.15" customHeight="1" x14ac:dyDescent="0.2">
      <c r="A3484" s="485" t="s">
        <v>13306</v>
      </c>
      <c r="B3484" s="485" t="s">
        <v>8346</v>
      </c>
      <c r="C3484" s="486" t="s">
        <v>8317</v>
      </c>
      <c r="D3484" s="140">
        <v>2729</v>
      </c>
      <c r="E3484" s="140">
        <v>23102.1</v>
      </c>
      <c r="F3484" s="485" t="s">
        <v>13307</v>
      </c>
      <c r="G3484" s="407" t="s">
        <v>9595</v>
      </c>
      <c r="H3484" s="489">
        <v>44775</v>
      </c>
      <c r="I3484" s="489"/>
      <c r="J3484" s="486"/>
    </row>
    <row r="3485" spans="1:10" ht="25.15" customHeight="1" x14ac:dyDescent="0.2">
      <c r="A3485" s="485" t="s">
        <v>13308</v>
      </c>
      <c r="B3485" s="485" t="s">
        <v>8346</v>
      </c>
      <c r="C3485" s="486" t="s">
        <v>8317</v>
      </c>
      <c r="D3485" s="140">
        <v>2965</v>
      </c>
      <c r="E3485" s="140">
        <v>20376.009999999998</v>
      </c>
      <c r="F3485" s="485" t="s">
        <v>13309</v>
      </c>
      <c r="G3485" s="407" t="s">
        <v>9595</v>
      </c>
      <c r="H3485" s="489">
        <v>44784</v>
      </c>
      <c r="I3485" s="489"/>
      <c r="J3485" s="486"/>
    </row>
    <row r="3486" spans="1:10" ht="25.15" customHeight="1" x14ac:dyDescent="0.2">
      <c r="A3486" s="485" t="s">
        <v>13310</v>
      </c>
      <c r="B3486" s="485" t="s">
        <v>8346</v>
      </c>
      <c r="C3486" s="486" t="s">
        <v>8317</v>
      </c>
      <c r="D3486" s="140">
        <v>3287</v>
      </c>
      <c r="E3486" s="140">
        <v>19710</v>
      </c>
      <c r="F3486" s="485" t="s">
        <v>12995</v>
      </c>
      <c r="G3486" s="407" t="s">
        <v>9614</v>
      </c>
      <c r="H3486" s="489">
        <v>44799</v>
      </c>
      <c r="I3486" s="489"/>
      <c r="J3486" s="486"/>
    </row>
    <row r="3487" spans="1:10" ht="25.15" customHeight="1" x14ac:dyDescent="0.2">
      <c r="A3487" s="485" t="s">
        <v>13311</v>
      </c>
      <c r="B3487" s="485" t="s">
        <v>8346</v>
      </c>
      <c r="C3487" s="486" t="s">
        <v>8317</v>
      </c>
      <c r="D3487" s="140">
        <v>2950</v>
      </c>
      <c r="E3487" s="140">
        <v>22169.16</v>
      </c>
      <c r="F3487" s="485" t="s">
        <v>12995</v>
      </c>
      <c r="G3487" s="407" t="s">
        <v>9595</v>
      </c>
      <c r="H3487" s="489">
        <v>44783</v>
      </c>
      <c r="I3487" s="489"/>
      <c r="J3487" s="486"/>
    </row>
    <row r="3488" spans="1:10" ht="25.15" customHeight="1" x14ac:dyDescent="0.2">
      <c r="A3488" s="485" t="s">
        <v>13312</v>
      </c>
      <c r="B3488" s="485" t="s">
        <v>8346</v>
      </c>
      <c r="C3488" s="486" t="s">
        <v>8317</v>
      </c>
      <c r="D3488" s="140">
        <v>2742</v>
      </c>
      <c r="E3488" s="140">
        <v>19423.8</v>
      </c>
      <c r="F3488" s="485" t="s">
        <v>12995</v>
      </c>
      <c r="G3488" s="407" t="s">
        <v>9595</v>
      </c>
      <c r="H3488" s="489">
        <v>44775</v>
      </c>
      <c r="I3488" s="489"/>
      <c r="J3488" s="486"/>
    </row>
    <row r="3489" spans="1:10" ht="25.15" customHeight="1" x14ac:dyDescent="0.2">
      <c r="A3489" s="485" t="s">
        <v>13313</v>
      </c>
      <c r="B3489" s="485" t="s">
        <v>8346</v>
      </c>
      <c r="C3489" s="486" t="s">
        <v>8317</v>
      </c>
      <c r="D3489" s="140">
        <v>3065</v>
      </c>
      <c r="E3489" s="140">
        <v>27466</v>
      </c>
      <c r="F3489" s="485" t="s">
        <v>12998</v>
      </c>
      <c r="G3489" s="407" t="s">
        <v>9595</v>
      </c>
      <c r="H3489" s="489">
        <v>44789</v>
      </c>
      <c r="I3489" s="489"/>
      <c r="J3489" s="486"/>
    </row>
    <row r="3490" spans="1:10" ht="25.15" customHeight="1" x14ac:dyDescent="0.2">
      <c r="A3490" s="485" t="s">
        <v>13314</v>
      </c>
      <c r="B3490" s="485" t="s">
        <v>8346</v>
      </c>
      <c r="C3490" s="486" t="s">
        <v>8317</v>
      </c>
      <c r="D3490" s="140">
        <v>3201</v>
      </c>
      <c r="E3490" s="140">
        <v>25714.5</v>
      </c>
      <c r="F3490" s="485" t="s">
        <v>13315</v>
      </c>
      <c r="G3490" s="407" t="s">
        <v>9595</v>
      </c>
      <c r="H3490" s="489">
        <v>44796</v>
      </c>
      <c r="I3490" s="489"/>
      <c r="J3490" s="486"/>
    </row>
    <row r="3491" spans="1:10" ht="25.15" customHeight="1" x14ac:dyDescent="0.2">
      <c r="A3491" s="485" t="s">
        <v>13316</v>
      </c>
      <c r="B3491" s="485" t="s">
        <v>8346</v>
      </c>
      <c r="C3491" s="486" t="s">
        <v>8317</v>
      </c>
      <c r="D3491" s="140">
        <v>3602</v>
      </c>
      <c r="E3491" s="140">
        <v>39999.64</v>
      </c>
      <c r="F3491" s="485" t="s">
        <v>13317</v>
      </c>
      <c r="G3491" s="407" t="s">
        <v>9595</v>
      </c>
      <c r="H3491" s="489">
        <v>44817</v>
      </c>
      <c r="I3491" s="489"/>
      <c r="J3491" s="486"/>
    </row>
    <row r="3492" spans="1:10" ht="25.15" customHeight="1" x14ac:dyDescent="0.2">
      <c r="A3492" s="485" t="s">
        <v>13118</v>
      </c>
      <c r="B3492" s="485" t="s">
        <v>8346</v>
      </c>
      <c r="C3492" s="486" t="s">
        <v>8317</v>
      </c>
      <c r="D3492" s="140">
        <v>3434</v>
      </c>
      <c r="E3492" s="140">
        <v>32922</v>
      </c>
      <c r="F3492" s="485" t="s">
        <v>13119</v>
      </c>
      <c r="G3492" s="407" t="s">
        <v>9595</v>
      </c>
      <c r="H3492" s="489">
        <v>44809</v>
      </c>
      <c r="I3492" s="489"/>
      <c r="J3492" s="486"/>
    </row>
    <row r="3493" spans="1:10" ht="25.15" customHeight="1" x14ac:dyDescent="0.2">
      <c r="A3493" s="485" t="s">
        <v>13318</v>
      </c>
      <c r="B3493" s="485" t="s">
        <v>8346</v>
      </c>
      <c r="C3493" s="486" t="s">
        <v>8317</v>
      </c>
      <c r="D3493" s="140">
        <v>3500</v>
      </c>
      <c r="E3493" s="140">
        <v>41175</v>
      </c>
      <c r="F3493" s="485" t="s">
        <v>13319</v>
      </c>
      <c r="G3493" s="407" t="s">
        <v>9595</v>
      </c>
      <c r="H3493" s="489">
        <v>44811</v>
      </c>
      <c r="I3493" s="489"/>
      <c r="J3493" s="486"/>
    </row>
    <row r="3494" spans="1:10" ht="25.15" customHeight="1" x14ac:dyDescent="0.2">
      <c r="A3494" s="485" t="s">
        <v>13320</v>
      </c>
      <c r="B3494" s="485" t="s">
        <v>8346</v>
      </c>
      <c r="C3494" s="486" t="s">
        <v>8317</v>
      </c>
      <c r="D3494" s="140">
        <v>3616</v>
      </c>
      <c r="E3494" s="140">
        <v>32091.8</v>
      </c>
      <c r="F3494" s="485" t="s">
        <v>12704</v>
      </c>
      <c r="G3494" s="407" t="s">
        <v>9595</v>
      </c>
      <c r="H3494" s="489">
        <v>44817</v>
      </c>
      <c r="I3494" s="489"/>
      <c r="J3494" s="486"/>
    </row>
    <row r="3495" spans="1:10" ht="25.15" customHeight="1" x14ac:dyDescent="0.2">
      <c r="A3495" s="485" t="s">
        <v>13321</v>
      </c>
      <c r="B3495" s="485" t="s">
        <v>8346</v>
      </c>
      <c r="C3495" s="486" t="s">
        <v>8317</v>
      </c>
      <c r="D3495" s="140">
        <v>3428</v>
      </c>
      <c r="E3495" s="140">
        <v>28800</v>
      </c>
      <c r="F3495" s="485" t="s">
        <v>13120</v>
      </c>
      <c r="G3495" s="407" t="s">
        <v>9595</v>
      </c>
      <c r="H3495" s="489">
        <v>44806</v>
      </c>
      <c r="I3495" s="489"/>
      <c r="J3495" s="486"/>
    </row>
    <row r="3496" spans="1:10" ht="25.15" customHeight="1" x14ac:dyDescent="0.2">
      <c r="A3496" s="485" t="s">
        <v>13322</v>
      </c>
      <c r="B3496" s="485" t="s">
        <v>8346</v>
      </c>
      <c r="C3496" s="486" t="s">
        <v>8317</v>
      </c>
      <c r="D3496" s="140">
        <v>3653</v>
      </c>
      <c r="E3496" s="140">
        <v>18500</v>
      </c>
      <c r="F3496" s="485" t="s">
        <v>13323</v>
      </c>
      <c r="G3496" s="407" t="s">
        <v>9595</v>
      </c>
      <c r="H3496" s="489">
        <v>44819</v>
      </c>
      <c r="I3496" s="489"/>
      <c r="J3496" s="486"/>
    </row>
    <row r="3497" spans="1:10" ht="25.15" customHeight="1" x14ac:dyDescent="0.2">
      <c r="A3497" s="485" t="s">
        <v>13324</v>
      </c>
      <c r="B3497" s="485" t="s">
        <v>8346</v>
      </c>
      <c r="C3497" s="486" t="s">
        <v>8317</v>
      </c>
      <c r="D3497" s="140">
        <v>3397</v>
      </c>
      <c r="E3497" s="140">
        <v>27000</v>
      </c>
      <c r="F3497" s="485" t="s">
        <v>13325</v>
      </c>
      <c r="G3497" s="407" t="s">
        <v>9595</v>
      </c>
      <c r="H3497" s="489">
        <v>44806</v>
      </c>
      <c r="I3497" s="489"/>
      <c r="J3497" s="486"/>
    </row>
    <row r="3498" spans="1:10" ht="25.15" customHeight="1" x14ac:dyDescent="0.2">
      <c r="A3498" s="485" t="s">
        <v>13310</v>
      </c>
      <c r="B3498" s="485" t="s">
        <v>8346</v>
      </c>
      <c r="C3498" s="486" t="s">
        <v>8317</v>
      </c>
      <c r="D3498" s="140">
        <v>3636</v>
      </c>
      <c r="E3498" s="140">
        <v>21420</v>
      </c>
      <c r="F3498" s="485" t="s">
        <v>13326</v>
      </c>
      <c r="G3498" s="407" t="s">
        <v>9595</v>
      </c>
      <c r="H3498" s="489">
        <v>44818</v>
      </c>
      <c r="I3498" s="489"/>
      <c r="J3498" s="486"/>
    </row>
    <row r="3499" spans="1:10" ht="25.15" customHeight="1" x14ac:dyDescent="0.2">
      <c r="A3499" s="485" t="s">
        <v>13225</v>
      </c>
      <c r="B3499" s="485" t="s">
        <v>8346</v>
      </c>
      <c r="C3499" s="486" t="s">
        <v>8317</v>
      </c>
      <c r="D3499" s="140">
        <v>3633</v>
      </c>
      <c r="E3499" s="140">
        <v>23900</v>
      </c>
      <c r="F3499" s="485" t="s">
        <v>13226</v>
      </c>
      <c r="G3499" s="407" t="s">
        <v>9595</v>
      </c>
      <c r="H3499" s="489">
        <v>44818</v>
      </c>
      <c r="I3499" s="489"/>
      <c r="J3499" s="486"/>
    </row>
    <row r="3500" spans="1:10" ht="25.15" customHeight="1" x14ac:dyDescent="0.2">
      <c r="A3500" s="485" t="s">
        <v>13327</v>
      </c>
      <c r="B3500" s="485" t="s">
        <v>8346</v>
      </c>
      <c r="C3500" s="486" t="s">
        <v>8317</v>
      </c>
      <c r="D3500" s="140">
        <v>3542</v>
      </c>
      <c r="E3500" s="140">
        <v>23719.599999999999</v>
      </c>
      <c r="F3500" s="485" t="s">
        <v>13006</v>
      </c>
      <c r="G3500" s="407" t="s">
        <v>9595</v>
      </c>
      <c r="H3500" s="489">
        <v>44813</v>
      </c>
      <c r="I3500" s="489"/>
      <c r="J3500" s="486"/>
    </row>
    <row r="3501" spans="1:10" ht="25.15" customHeight="1" x14ac:dyDescent="0.2">
      <c r="A3501" s="485" t="s">
        <v>13328</v>
      </c>
      <c r="B3501" s="485" t="s">
        <v>8346</v>
      </c>
      <c r="C3501" s="486" t="s">
        <v>8317</v>
      </c>
      <c r="D3501" s="140">
        <v>3413</v>
      </c>
      <c r="E3501" s="140">
        <v>28485</v>
      </c>
      <c r="F3501" s="485" t="s">
        <v>13329</v>
      </c>
      <c r="G3501" s="407" t="s">
        <v>9595</v>
      </c>
      <c r="H3501" s="489">
        <v>44806</v>
      </c>
      <c r="I3501" s="489"/>
      <c r="J3501" s="486"/>
    </row>
    <row r="3502" spans="1:10" ht="25.15" customHeight="1" x14ac:dyDescent="0.2">
      <c r="A3502" s="485" t="s">
        <v>13330</v>
      </c>
      <c r="B3502" s="485" t="s">
        <v>8346</v>
      </c>
      <c r="C3502" s="486" t="s">
        <v>8317</v>
      </c>
      <c r="D3502" s="140">
        <v>3648</v>
      </c>
      <c r="E3502" s="140">
        <v>38189</v>
      </c>
      <c r="F3502" s="485" t="s">
        <v>13133</v>
      </c>
      <c r="G3502" s="407" t="s">
        <v>9595</v>
      </c>
      <c r="H3502" s="489">
        <v>44819</v>
      </c>
      <c r="I3502" s="489"/>
      <c r="J3502" s="486"/>
    </row>
    <row r="3503" spans="1:10" ht="25.15" customHeight="1" x14ac:dyDescent="0.2">
      <c r="A3503" s="485" t="s">
        <v>13331</v>
      </c>
      <c r="B3503" s="485" t="s">
        <v>8346</v>
      </c>
      <c r="C3503" s="486" t="s">
        <v>8317</v>
      </c>
      <c r="D3503" s="140">
        <v>3462</v>
      </c>
      <c r="E3503" s="140">
        <v>26935</v>
      </c>
      <c r="F3503" s="485" t="s">
        <v>12625</v>
      </c>
      <c r="G3503" s="407" t="s">
        <v>9595</v>
      </c>
      <c r="H3503" s="489">
        <v>44810</v>
      </c>
      <c r="I3503" s="489"/>
      <c r="J3503" s="486"/>
    </row>
    <row r="3504" spans="1:10" ht="25.15" customHeight="1" x14ac:dyDescent="0.2">
      <c r="A3504" s="485" t="s">
        <v>13332</v>
      </c>
      <c r="B3504" s="485" t="s">
        <v>8346</v>
      </c>
      <c r="C3504" s="486" t="s">
        <v>8317</v>
      </c>
      <c r="D3504" s="140">
        <v>3487</v>
      </c>
      <c r="E3504" s="140">
        <v>37140</v>
      </c>
      <c r="F3504" s="485" t="s">
        <v>13333</v>
      </c>
      <c r="G3504" s="407" t="s">
        <v>9595</v>
      </c>
      <c r="H3504" s="489">
        <v>44811</v>
      </c>
      <c r="I3504" s="489"/>
      <c r="J3504" s="486"/>
    </row>
    <row r="3505" spans="1:10" ht="25.15" customHeight="1" x14ac:dyDescent="0.2">
      <c r="A3505" s="485" t="s">
        <v>13334</v>
      </c>
      <c r="B3505" s="485" t="s">
        <v>8346</v>
      </c>
      <c r="C3505" s="486" t="s">
        <v>8317</v>
      </c>
      <c r="D3505" s="140">
        <v>3459</v>
      </c>
      <c r="E3505" s="140">
        <v>33081.300000000003</v>
      </c>
      <c r="F3505" s="485" t="s">
        <v>13335</v>
      </c>
      <c r="G3505" s="407" t="s">
        <v>9595</v>
      </c>
      <c r="H3505" s="489">
        <v>44810</v>
      </c>
      <c r="I3505" s="489"/>
      <c r="J3505" s="486"/>
    </row>
    <row r="3506" spans="1:10" ht="25.15" customHeight="1" x14ac:dyDescent="0.2">
      <c r="A3506" s="485" t="s">
        <v>13336</v>
      </c>
      <c r="B3506" s="485" t="s">
        <v>8346</v>
      </c>
      <c r="C3506" s="486" t="s">
        <v>8317</v>
      </c>
      <c r="D3506" s="140">
        <v>3521</v>
      </c>
      <c r="E3506" s="140">
        <v>41400</v>
      </c>
      <c r="F3506" s="485" t="s">
        <v>13143</v>
      </c>
      <c r="G3506" s="407" t="s">
        <v>9595</v>
      </c>
      <c r="H3506" s="489">
        <v>44811</v>
      </c>
      <c r="I3506" s="489"/>
      <c r="J3506" s="486"/>
    </row>
    <row r="3507" spans="1:10" ht="25.15" customHeight="1" x14ac:dyDescent="0.2">
      <c r="A3507" s="485" t="s">
        <v>13337</v>
      </c>
      <c r="B3507" s="485" t="s">
        <v>8346</v>
      </c>
      <c r="C3507" s="486" t="s">
        <v>8317</v>
      </c>
      <c r="D3507" s="140">
        <v>3564</v>
      </c>
      <c r="E3507" s="140">
        <v>38900</v>
      </c>
      <c r="F3507" s="485" t="s">
        <v>13143</v>
      </c>
      <c r="G3507" s="407" t="s">
        <v>9595</v>
      </c>
      <c r="H3507" s="489">
        <v>44813</v>
      </c>
      <c r="I3507" s="489"/>
      <c r="J3507" s="486"/>
    </row>
    <row r="3508" spans="1:10" ht="25.15" customHeight="1" x14ac:dyDescent="0.2">
      <c r="A3508" s="485" t="s">
        <v>13338</v>
      </c>
      <c r="B3508" s="485" t="s">
        <v>8346</v>
      </c>
      <c r="C3508" s="486" t="s">
        <v>8317</v>
      </c>
      <c r="D3508" s="140">
        <v>3601</v>
      </c>
      <c r="E3508" s="140">
        <v>19773.259999999998</v>
      </c>
      <c r="F3508" s="485" t="s">
        <v>12638</v>
      </c>
      <c r="G3508" s="407" t="s">
        <v>9595</v>
      </c>
      <c r="H3508" s="489">
        <v>44817</v>
      </c>
      <c r="I3508" s="489"/>
      <c r="J3508" s="486"/>
    </row>
    <row r="3509" spans="1:10" ht="25.15" customHeight="1" x14ac:dyDescent="0.2">
      <c r="A3509" s="485" t="s">
        <v>13339</v>
      </c>
      <c r="B3509" s="485" t="s">
        <v>8346</v>
      </c>
      <c r="C3509" s="486" t="s">
        <v>8317</v>
      </c>
      <c r="D3509" s="140">
        <v>3383</v>
      </c>
      <c r="E3509" s="140">
        <v>37612.5</v>
      </c>
      <c r="F3509" s="485" t="s">
        <v>13340</v>
      </c>
      <c r="G3509" s="407" t="s">
        <v>9595</v>
      </c>
      <c r="H3509" s="489">
        <v>44805</v>
      </c>
      <c r="I3509" s="489"/>
      <c r="J3509" s="486"/>
    </row>
    <row r="3510" spans="1:10" ht="25.15" customHeight="1" x14ac:dyDescent="0.2">
      <c r="A3510" s="485" t="s">
        <v>13341</v>
      </c>
      <c r="B3510" s="485" t="s">
        <v>8346</v>
      </c>
      <c r="C3510" s="486" t="s">
        <v>8317</v>
      </c>
      <c r="D3510" s="140">
        <v>3384</v>
      </c>
      <c r="E3510" s="140">
        <v>30090</v>
      </c>
      <c r="F3510" s="485" t="s">
        <v>13340</v>
      </c>
      <c r="G3510" s="407" t="s">
        <v>9595</v>
      </c>
      <c r="H3510" s="489">
        <v>44805</v>
      </c>
      <c r="I3510" s="489"/>
      <c r="J3510" s="486"/>
    </row>
    <row r="3511" spans="1:10" ht="25.15" customHeight="1" x14ac:dyDescent="0.2">
      <c r="A3511" s="485" t="s">
        <v>13342</v>
      </c>
      <c r="B3511" s="485" t="s">
        <v>8346</v>
      </c>
      <c r="C3511" s="486" t="s">
        <v>8317</v>
      </c>
      <c r="D3511" s="140">
        <v>3612</v>
      </c>
      <c r="E3511" s="140">
        <v>25708</v>
      </c>
      <c r="F3511" s="485" t="s">
        <v>12591</v>
      </c>
      <c r="G3511" s="407" t="s">
        <v>9595</v>
      </c>
      <c r="H3511" s="489">
        <v>44817</v>
      </c>
      <c r="I3511" s="489"/>
      <c r="J3511" s="486"/>
    </row>
    <row r="3512" spans="1:10" ht="25.15" customHeight="1" x14ac:dyDescent="0.2">
      <c r="A3512" s="485" t="s">
        <v>13343</v>
      </c>
      <c r="B3512" s="485" t="s">
        <v>8346</v>
      </c>
      <c r="C3512" s="486" t="s">
        <v>8317</v>
      </c>
      <c r="D3512" s="140">
        <v>3448</v>
      </c>
      <c r="E3512" s="140">
        <v>36000</v>
      </c>
      <c r="F3512" s="485" t="s">
        <v>13252</v>
      </c>
      <c r="G3512" s="407" t="s">
        <v>9595</v>
      </c>
      <c r="H3512" s="489">
        <v>44809</v>
      </c>
      <c r="I3512" s="489"/>
      <c r="J3512" s="486"/>
    </row>
    <row r="3513" spans="1:10" ht="25.15" customHeight="1" x14ac:dyDescent="0.2">
      <c r="A3513" s="485" t="s">
        <v>13344</v>
      </c>
      <c r="B3513" s="485" t="s">
        <v>8346</v>
      </c>
      <c r="C3513" s="486" t="s">
        <v>8317</v>
      </c>
      <c r="D3513" s="140">
        <v>3553</v>
      </c>
      <c r="E3513" s="140">
        <v>30308.240000000002</v>
      </c>
      <c r="F3513" s="485" t="s">
        <v>12876</v>
      </c>
      <c r="G3513" s="407" t="s">
        <v>9595</v>
      </c>
      <c r="H3513" s="489">
        <v>44813</v>
      </c>
      <c r="I3513" s="489"/>
      <c r="J3513" s="486"/>
    </row>
    <row r="3514" spans="1:10" ht="25.15" customHeight="1" x14ac:dyDescent="0.2">
      <c r="A3514" s="485" t="s">
        <v>13345</v>
      </c>
      <c r="B3514" s="485" t="s">
        <v>8346</v>
      </c>
      <c r="C3514" s="486" t="s">
        <v>8317</v>
      </c>
      <c r="D3514" s="140">
        <v>3536</v>
      </c>
      <c r="E3514" s="140">
        <v>26140</v>
      </c>
      <c r="F3514" s="485" t="s">
        <v>13346</v>
      </c>
      <c r="G3514" s="407" t="s">
        <v>9595</v>
      </c>
      <c r="H3514" s="489">
        <v>44813</v>
      </c>
      <c r="I3514" s="489"/>
      <c r="J3514" s="486"/>
    </row>
    <row r="3515" spans="1:10" ht="25.15" customHeight="1" x14ac:dyDescent="0.2">
      <c r="A3515" s="485" t="s">
        <v>13347</v>
      </c>
      <c r="B3515" s="485" t="s">
        <v>8346</v>
      </c>
      <c r="C3515" s="486" t="s">
        <v>8317</v>
      </c>
      <c r="D3515" s="140">
        <v>3488</v>
      </c>
      <c r="E3515" s="140">
        <v>33894</v>
      </c>
      <c r="F3515" s="485" t="s">
        <v>13348</v>
      </c>
      <c r="G3515" s="407" t="s">
        <v>9595</v>
      </c>
      <c r="H3515" s="489">
        <v>44811</v>
      </c>
      <c r="I3515" s="489"/>
      <c r="J3515" s="486"/>
    </row>
    <row r="3516" spans="1:10" ht="25.15" customHeight="1" x14ac:dyDescent="0.2">
      <c r="A3516" s="485" t="s">
        <v>13349</v>
      </c>
      <c r="B3516" s="485" t="s">
        <v>8346</v>
      </c>
      <c r="C3516" s="486" t="s">
        <v>8317</v>
      </c>
      <c r="D3516" s="140">
        <v>3596</v>
      </c>
      <c r="E3516" s="140">
        <v>38150</v>
      </c>
      <c r="F3516" s="485" t="s">
        <v>12896</v>
      </c>
      <c r="G3516" s="407" t="s">
        <v>9595</v>
      </c>
      <c r="H3516" s="489">
        <v>44817</v>
      </c>
      <c r="I3516" s="489"/>
      <c r="J3516" s="486"/>
    </row>
    <row r="3517" spans="1:10" ht="25.15" customHeight="1" x14ac:dyDescent="0.2">
      <c r="A3517" s="485" t="s">
        <v>13350</v>
      </c>
      <c r="B3517" s="485" t="s">
        <v>8346</v>
      </c>
      <c r="C3517" s="486" t="s">
        <v>8317</v>
      </c>
      <c r="D3517" s="140">
        <v>3396</v>
      </c>
      <c r="E3517" s="140">
        <v>20947.400000000001</v>
      </c>
      <c r="F3517" s="485" t="s">
        <v>12970</v>
      </c>
      <c r="G3517" s="407" t="s">
        <v>9595</v>
      </c>
      <c r="H3517" s="489">
        <v>44806</v>
      </c>
      <c r="I3517" s="489"/>
      <c r="J3517" s="486"/>
    </row>
    <row r="3518" spans="1:10" ht="25.15" customHeight="1" x14ac:dyDescent="0.2">
      <c r="A3518" s="485" t="s">
        <v>9976</v>
      </c>
      <c r="B3518" s="485" t="s">
        <v>8346</v>
      </c>
      <c r="C3518" s="486" t="s">
        <v>8317</v>
      </c>
      <c r="D3518" s="140">
        <v>3470</v>
      </c>
      <c r="E3518" s="140">
        <v>37360</v>
      </c>
      <c r="F3518" s="485" t="s">
        <v>12674</v>
      </c>
      <c r="G3518" s="407" t="s">
        <v>9595</v>
      </c>
      <c r="H3518" s="489">
        <v>44810</v>
      </c>
      <c r="I3518" s="489"/>
      <c r="J3518" s="486"/>
    </row>
    <row r="3519" spans="1:10" ht="25.15" customHeight="1" x14ac:dyDescent="0.2">
      <c r="A3519" s="485" t="s">
        <v>13194</v>
      </c>
      <c r="B3519" s="485" t="s">
        <v>8346</v>
      </c>
      <c r="C3519" s="486" t="s">
        <v>8317</v>
      </c>
      <c r="D3519" s="140">
        <v>3446</v>
      </c>
      <c r="E3519" s="140">
        <v>38250</v>
      </c>
      <c r="F3519" s="485" t="s">
        <v>12674</v>
      </c>
      <c r="G3519" s="407" t="s">
        <v>9595</v>
      </c>
      <c r="H3519" s="489">
        <v>44809</v>
      </c>
      <c r="I3519" s="489"/>
      <c r="J3519" s="486"/>
    </row>
    <row r="3520" spans="1:10" ht="25.15" customHeight="1" x14ac:dyDescent="0.2">
      <c r="A3520" s="485" t="s">
        <v>13351</v>
      </c>
      <c r="B3520" s="485" t="s">
        <v>8346</v>
      </c>
      <c r="C3520" s="486" t="s">
        <v>8317</v>
      </c>
      <c r="D3520" s="140">
        <v>3534</v>
      </c>
      <c r="E3520" s="140">
        <v>24740</v>
      </c>
      <c r="F3520" s="485" t="s">
        <v>13352</v>
      </c>
      <c r="G3520" s="407" t="s">
        <v>9595</v>
      </c>
      <c r="H3520" s="489">
        <v>44813</v>
      </c>
      <c r="I3520" s="489"/>
      <c r="J3520" s="486"/>
    </row>
    <row r="3521" spans="1:10" ht="25.15" customHeight="1" x14ac:dyDescent="0.2">
      <c r="A3521" s="485" t="s">
        <v>13353</v>
      </c>
      <c r="B3521" s="485" t="s">
        <v>8346</v>
      </c>
      <c r="C3521" s="486" t="s">
        <v>8317</v>
      </c>
      <c r="D3521" s="140">
        <v>3563</v>
      </c>
      <c r="E3521" s="140">
        <v>26491</v>
      </c>
      <c r="F3521" s="485" t="s">
        <v>12984</v>
      </c>
      <c r="G3521" s="407" t="s">
        <v>9595</v>
      </c>
      <c r="H3521" s="489">
        <v>44813</v>
      </c>
      <c r="I3521" s="489"/>
      <c r="J3521" s="486"/>
    </row>
    <row r="3522" spans="1:10" ht="25.15" customHeight="1" x14ac:dyDescent="0.2">
      <c r="A3522" s="485" t="s">
        <v>13193</v>
      </c>
      <c r="B3522" s="485" t="s">
        <v>8346</v>
      </c>
      <c r="C3522" s="486" t="s">
        <v>8317</v>
      </c>
      <c r="D3522" s="140">
        <v>3391</v>
      </c>
      <c r="E3522" s="140">
        <v>40862.5</v>
      </c>
      <c r="F3522" s="485" t="s">
        <v>12993</v>
      </c>
      <c r="G3522" s="407" t="s">
        <v>9595</v>
      </c>
      <c r="H3522" s="489">
        <v>44805</v>
      </c>
      <c r="I3522" s="489"/>
      <c r="J3522" s="486"/>
    </row>
    <row r="3523" spans="1:10" ht="25.15" customHeight="1" x14ac:dyDescent="0.2">
      <c r="A3523" s="485" t="s">
        <v>13233</v>
      </c>
      <c r="B3523" s="485" t="s">
        <v>8346</v>
      </c>
      <c r="C3523" s="486" t="s">
        <v>8317</v>
      </c>
      <c r="D3523" s="140">
        <v>3533</v>
      </c>
      <c r="E3523" s="140">
        <v>21208</v>
      </c>
      <c r="F3523" s="485" t="s">
        <v>12809</v>
      </c>
      <c r="G3523" s="407" t="s">
        <v>9595</v>
      </c>
      <c r="H3523" s="489">
        <v>44813</v>
      </c>
      <c r="I3523" s="489"/>
      <c r="J3523" s="486"/>
    </row>
    <row r="3524" spans="1:10" ht="25.15" customHeight="1" x14ac:dyDescent="0.2">
      <c r="A3524" s="485" t="s">
        <v>13349</v>
      </c>
      <c r="B3524" s="485" t="s">
        <v>8346</v>
      </c>
      <c r="C3524" s="486" t="s">
        <v>8317</v>
      </c>
      <c r="D3524" s="140">
        <v>3622</v>
      </c>
      <c r="E3524" s="140">
        <v>35780</v>
      </c>
      <c r="F3524" s="485" t="s">
        <v>13094</v>
      </c>
      <c r="G3524" s="407" t="s">
        <v>9595</v>
      </c>
      <c r="H3524" s="489">
        <v>44817</v>
      </c>
      <c r="I3524" s="489"/>
      <c r="J3524" s="486"/>
    </row>
    <row r="3525" spans="1:10" ht="25.15" customHeight="1" x14ac:dyDescent="0.2">
      <c r="A3525" s="485" t="s">
        <v>13349</v>
      </c>
      <c r="B3525" s="485" t="s">
        <v>8346</v>
      </c>
      <c r="C3525" s="486" t="s">
        <v>8317</v>
      </c>
      <c r="D3525" s="140">
        <v>3485</v>
      </c>
      <c r="E3525" s="140">
        <v>39375</v>
      </c>
      <c r="F3525" s="485" t="s">
        <v>13094</v>
      </c>
      <c r="G3525" s="407" t="s">
        <v>9614</v>
      </c>
      <c r="H3525" s="489">
        <v>44811</v>
      </c>
      <c r="I3525" s="489"/>
      <c r="J3525" s="486"/>
    </row>
    <row r="3526" spans="1:10" ht="25.15" customHeight="1" x14ac:dyDescent="0.2">
      <c r="A3526" s="485" t="s">
        <v>13354</v>
      </c>
      <c r="B3526" s="485" t="s">
        <v>8346</v>
      </c>
      <c r="C3526" s="486" t="s">
        <v>8317</v>
      </c>
      <c r="D3526" s="140">
        <v>3524</v>
      </c>
      <c r="E3526" s="140">
        <v>41300</v>
      </c>
      <c r="F3526" s="485" t="s">
        <v>13355</v>
      </c>
      <c r="G3526" s="407" t="s">
        <v>9595</v>
      </c>
      <c r="H3526" s="489">
        <v>44813</v>
      </c>
      <c r="I3526" s="489"/>
      <c r="J3526" s="486"/>
    </row>
    <row r="3527" spans="1:10" ht="25.15" customHeight="1" x14ac:dyDescent="0.2">
      <c r="A3527" s="485" t="s">
        <v>13356</v>
      </c>
      <c r="B3527" s="485" t="s">
        <v>8346</v>
      </c>
      <c r="C3527" s="486" t="s">
        <v>8317</v>
      </c>
      <c r="D3527" s="140">
        <v>3424</v>
      </c>
      <c r="E3527" s="140">
        <v>26160.65</v>
      </c>
      <c r="F3527" s="485" t="s">
        <v>13357</v>
      </c>
      <c r="G3527" s="407" t="s">
        <v>9595</v>
      </c>
      <c r="H3527" s="489">
        <v>44806</v>
      </c>
      <c r="I3527" s="489"/>
      <c r="J3527" s="486"/>
    </row>
    <row r="3528" spans="1:10" ht="25.15" customHeight="1" x14ac:dyDescent="0.2">
      <c r="A3528" s="485" t="s">
        <v>13358</v>
      </c>
      <c r="B3528" s="485" t="s">
        <v>8346</v>
      </c>
      <c r="C3528" s="486" t="s">
        <v>8317</v>
      </c>
      <c r="D3528" s="140">
        <v>3630</v>
      </c>
      <c r="E3528" s="140">
        <v>19702.5</v>
      </c>
      <c r="F3528" s="485" t="s">
        <v>13103</v>
      </c>
      <c r="G3528" s="407" t="s">
        <v>9595</v>
      </c>
      <c r="H3528" s="489">
        <v>44818</v>
      </c>
      <c r="I3528" s="489"/>
      <c r="J3528" s="486"/>
    </row>
    <row r="3529" spans="1:10" ht="25.15" customHeight="1" x14ac:dyDescent="0.2">
      <c r="A3529" s="485" t="s">
        <v>13359</v>
      </c>
      <c r="B3529" s="485" t="s">
        <v>8346</v>
      </c>
      <c r="C3529" s="486" t="s">
        <v>8317</v>
      </c>
      <c r="D3529" s="140">
        <v>3572</v>
      </c>
      <c r="E3529" s="140">
        <v>41274</v>
      </c>
      <c r="F3529" s="485" t="s">
        <v>13360</v>
      </c>
      <c r="G3529" s="407" t="s">
        <v>9595</v>
      </c>
      <c r="H3529" s="489">
        <v>44816</v>
      </c>
      <c r="I3529" s="489"/>
      <c r="J3529" s="486"/>
    </row>
    <row r="3530" spans="1:10" ht="25.15" customHeight="1" x14ac:dyDescent="0.2">
      <c r="A3530" s="485" t="s">
        <v>13361</v>
      </c>
      <c r="B3530" s="485" t="s">
        <v>8346</v>
      </c>
      <c r="C3530" s="486" t="s">
        <v>8317</v>
      </c>
      <c r="D3530" s="140">
        <v>3441</v>
      </c>
      <c r="E3530" s="140">
        <v>31022</v>
      </c>
      <c r="F3530" s="485" t="s">
        <v>12833</v>
      </c>
      <c r="G3530" s="407" t="s">
        <v>9595</v>
      </c>
      <c r="H3530" s="489">
        <v>44809</v>
      </c>
      <c r="I3530" s="489"/>
      <c r="J3530" s="486"/>
    </row>
    <row r="3531" spans="1:10" ht="25.15" customHeight="1" x14ac:dyDescent="0.2">
      <c r="A3531" s="485" t="s">
        <v>13362</v>
      </c>
      <c r="B3531" s="485" t="s">
        <v>8346</v>
      </c>
      <c r="C3531" s="486" t="s">
        <v>8317</v>
      </c>
      <c r="D3531" s="140">
        <v>3456</v>
      </c>
      <c r="E3531" s="140">
        <v>30277</v>
      </c>
      <c r="F3531" s="485" t="s">
        <v>12936</v>
      </c>
      <c r="G3531" s="407" t="s">
        <v>9595</v>
      </c>
      <c r="H3531" s="489">
        <v>44809</v>
      </c>
      <c r="I3531" s="489"/>
      <c r="J3531" s="486"/>
    </row>
    <row r="3532" spans="1:10" ht="25.15" customHeight="1" x14ac:dyDescent="0.2">
      <c r="A3532" s="485" t="s">
        <v>13363</v>
      </c>
      <c r="B3532" s="485" t="s">
        <v>8346</v>
      </c>
      <c r="C3532" s="486" t="s">
        <v>8317</v>
      </c>
      <c r="D3532" s="140">
        <v>3414</v>
      </c>
      <c r="E3532" s="140">
        <v>29580.48</v>
      </c>
      <c r="F3532" s="485" t="s">
        <v>13364</v>
      </c>
      <c r="G3532" s="407" t="s">
        <v>9595</v>
      </c>
      <c r="H3532" s="489">
        <v>44806</v>
      </c>
      <c r="I3532" s="489"/>
      <c r="J3532" s="486"/>
    </row>
    <row r="3533" spans="1:10" ht="25.15" customHeight="1" x14ac:dyDescent="0.2">
      <c r="A3533" s="485" t="s">
        <v>13365</v>
      </c>
      <c r="B3533" s="485" t="s">
        <v>8346</v>
      </c>
      <c r="C3533" s="486" t="s">
        <v>8317</v>
      </c>
      <c r="D3533" s="140">
        <v>50</v>
      </c>
      <c r="E3533" s="140">
        <v>28800</v>
      </c>
      <c r="F3533" s="485" t="s">
        <v>13366</v>
      </c>
      <c r="G3533" s="407" t="s">
        <v>9614</v>
      </c>
      <c r="H3533" s="489">
        <v>44587</v>
      </c>
      <c r="I3533" s="489"/>
      <c r="J3533" s="486"/>
    </row>
    <row r="3534" spans="1:10" ht="25.15" customHeight="1" x14ac:dyDescent="0.2">
      <c r="A3534" s="485" t="s">
        <v>13367</v>
      </c>
      <c r="B3534" s="485" t="s">
        <v>8346</v>
      </c>
      <c r="C3534" s="486" t="s">
        <v>8317</v>
      </c>
      <c r="D3534" s="140">
        <v>28</v>
      </c>
      <c r="E3534" s="140">
        <v>36000</v>
      </c>
      <c r="F3534" s="485" t="s">
        <v>13368</v>
      </c>
      <c r="G3534" s="407" t="s">
        <v>9595</v>
      </c>
      <c r="H3534" s="489">
        <v>44586</v>
      </c>
      <c r="I3534" s="489"/>
      <c r="J3534" s="486"/>
    </row>
    <row r="3535" spans="1:10" ht="25.15" customHeight="1" x14ac:dyDescent="0.2">
      <c r="A3535" s="485" t="s">
        <v>13369</v>
      </c>
      <c r="B3535" s="485" t="s">
        <v>8346</v>
      </c>
      <c r="C3535" s="486" t="s">
        <v>8317</v>
      </c>
      <c r="D3535" s="140">
        <v>44</v>
      </c>
      <c r="E3535" s="140">
        <v>20160</v>
      </c>
      <c r="F3535" s="485" t="s">
        <v>13370</v>
      </c>
      <c r="G3535" s="407" t="s">
        <v>9595</v>
      </c>
      <c r="H3535" s="489">
        <v>44587</v>
      </c>
      <c r="I3535" s="489"/>
      <c r="J3535" s="486"/>
    </row>
    <row r="3536" spans="1:10" ht="25.15" customHeight="1" x14ac:dyDescent="0.2">
      <c r="A3536" s="485" t="s">
        <v>13371</v>
      </c>
      <c r="B3536" s="485" t="s">
        <v>8346</v>
      </c>
      <c r="C3536" s="486" t="s">
        <v>8317</v>
      </c>
      <c r="D3536" s="140">
        <v>472</v>
      </c>
      <c r="E3536" s="140">
        <v>18000</v>
      </c>
      <c r="F3536" s="485" t="s">
        <v>13372</v>
      </c>
      <c r="G3536" s="407" t="s">
        <v>9595</v>
      </c>
      <c r="H3536" s="489">
        <v>44617</v>
      </c>
      <c r="I3536" s="489"/>
      <c r="J3536" s="486"/>
    </row>
    <row r="3537" spans="1:10" ht="25.15" customHeight="1" x14ac:dyDescent="0.2">
      <c r="A3537" s="485" t="s">
        <v>13373</v>
      </c>
      <c r="B3537" s="485" t="s">
        <v>8346</v>
      </c>
      <c r="C3537" s="486" t="s">
        <v>8317</v>
      </c>
      <c r="D3537" s="140">
        <v>217</v>
      </c>
      <c r="E3537" s="140">
        <v>34000</v>
      </c>
      <c r="F3537" s="485" t="s">
        <v>13374</v>
      </c>
      <c r="G3537" s="407" t="s">
        <v>9595</v>
      </c>
      <c r="H3537" s="489">
        <v>44603</v>
      </c>
      <c r="I3537" s="489"/>
      <c r="J3537" s="486"/>
    </row>
    <row r="3538" spans="1:10" ht="25.15" customHeight="1" x14ac:dyDescent="0.2">
      <c r="A3538" s="485" t="s">
        <v>13375</v>
      </c>
      <c r="B3538" s="485" t="s">
        <v>8346</v>
      </c>
      <c r="C3538" s="486" t="s">
        <v>8317</v>
      </c>
      <c r="D3538" s="140">
        <v>459</v>
      </c>
      <c r="E3538" s="140">
        <v>21000</v>
      </c>
      <c r="F3538" s="485" t="s">
        <v>13376</v>
      </c>
      <c r="G3538" s="407" t="s">
        <v>9595</v>
      </c>
      <c r="H3538" s="489">
        <v>44616</v>
      </c>
      <c r="I3538" s="489"/>
      <c r="J3538" s="486"/>
    </row>
    <row r="3539" spans="1:10" ht="25.15" customHeight="1" x14ac:dyDescent="0.2">
      <c r="A3539" s="485" t="s">
        <v>13377</v>
      </c>
      <c r="B3539" s="485" t="s">
        <v>8346</v>
      </c>
      <c r="C3539" s="486" t="s">
        <v>8317</v>
      </c>
      <c r="D3539" s="140">
        <v>304</v>
      </c>
      <c r="E3539" s="140">
        <v>26200</v>
      </c>
      <c r="F3539" s="485" t="s">
        <v>13117</v>
      </c>
      <c r="G3539" s="407" t="s">
        <v>9595</v>
      </c>
      <c r="H3539" s="489">
        <v>44610</v>
      </c>
      <c r="I3539" s="489"/>
      <c r="J3539" s="486"/>
    </row>
    <row r="3540" spans="1:10" ht="25.15" customHeight="1" x14ac:dyDescent="0.2">
      <c r="A3540" s="485" t="s">
        <v>13378</v>
      </c>
      <c r="B3540" s="485" t="s">
        <v>8346</v>
      </c>
      <c r="C3540" s="486" t="s">
        <v>8317</v>
      </c>
      <c r="D3540" s="140">
        <v>478</v>
      </c>
      <c r="E3540" s="140">
        <v>31610</v>
      </c>
      <c r="F3540" s="485" t="s">
        <v>13379</v>
      </c>
      <c r="G3540" s="407" t="s">
        <v>9595</v>
      </c>
      <c r="H3540" s="489">
        <v>44617</v>
      </c>
      <c r="I3540" s="489"/>
      <c r="J3540" s="486"/>
    </row>
    <row r="3541" spans="1:10" ht="25.15" customHeight="1" x14ac:dyDescent="0.2">
      <c r="A3541" s="485" t="s">
        <v>13380</v>
      </c>
      <c r="B3541" s="485" t="s">
        <v>8346</v>
      </c>
      <c r="C3541" s="486" t="s">
        <v>8317</v>
      </c>
      <c r="D3541" s="140">
        <v>263</v>
      </c>
      <c r="E3541" s="140">
        <v>25000</v>
      </c>
      <c r="F3541" s="485" t="s">
        <v>13381</v>
      </c>
      <c r="G3541" s="407" t="s">
        <v>9595</v>
      </c>
      <c r="H3541" s="489">
        <v>44608</v>
      </c>
      <c r="I3541" s="489"/>
      <c r="J3541" s="486"/>
    </row>
    <row r="3542" spans="1:10" ht="25.15" customHeight="1" x14ac:dyDescent="0.2">
      <c r="A3542" s="485" t="s">
        <v>13382</v>
      </c>
      <c r="B3542" s="485" t="s">
        <v>8346</v>
      </c>
      <c r="C3542" s="486" t="s">
        <v>8317</v>
      </c>
      <c r="D3542" s="140">
        <v>408</v>
      </c>
      <c r="E3542" s="140">
        <v>18000</v>
      </c>
      <c r="F3542" s="485" t="s">
        <v>13383</v>
      </c>
      <c r="G3542" s="407" t="s">
        <v>9595</v>
      </c>
      <c r="H3542" s="489">
        <v>44614</v>
      </c>
      <c r="I3542" s="489"/>
      <c r="J3542" s="486"/>
    </row>
    <row r="3543" spans="1:10" ht="25.15" customHeight="1" x14ac:dyDescent="0.2">
      <c r="A3543" s="485" t="s">
        <v>13384</v>
      </c>
      <c r="B3543" s="485" t="s">
        <v>8346</v>
      </c>
      <c r="C3543" s="486" t="s">
        <v>8317</v>
      </c>
      <c r="D3543" s="140">
        <v>405</v>
      </c>
      <c r="E3543" s="140">
        <v>18000</v>
      </c>
      <c r="F3543" s="485" t="s">
        <v>13385</v>
      </c>
      <c r="G3543" s="407" t="s">
        <v>9595</v>
      </c>
      <c r="H3543" s="489">
        <v>44614</v>
      </c>
      <c r="I3543" s="489"/>
      <c r="J3543" s="486"/>
    </row>
    <row r="3544" spans="1:10" ht="25.15" customHeight="1" x14ac:dyDescent="0.2">
      <c r="A3544" s="485" t="s">
        <v>13386</v>
      </c>
      <c r="B3544" s="485" t="s">
        <v>8346</v>
      </c>
      <c r="C3544" s="486" t="s">
        <v>8317</v>
      </c>
      <c r="D3544" s="140">
        <v>406</v>
      </c>
      <c r="E3544" s="140">
        <v>18000</v>
      </c>
      <c r="F3544" s="485" t="s">
        <v>13387</v>
      </c>
      <c r="G3544" s="407" t="s">
        <v>9595</v>
      </c>
      <c r="H3544" s="489">
        <v>44614</v>
      </c>
      <c r="I3544" s="489"/>
      <c r="J3544" s="486"/>
    </row>
    <row r="3545" spans="1:10" ht="25.15" customHeight="1" x14ac:dyDescent="0.2">
      <c r="A3545" s="485" t="s">
        <v>13388</v>
      </c>
      <c r="B3545" s="485" t="s">
        <v>8346</v>
      </c>
      <c r="C3545" s="486" t="s">
        <v>8317</v>
      </c>
      <c r="D3545" s="140">
        <v>187</v>
      </c>
      <c r="E3545" s="140">
        <v>27600</v>
      </c>
      <c r="F3545" s="485" t="s">
        <v>13389</v>
      </c>
      <c r="G3545" s="407" t="s">
        <v>9614</v>
      </c>
      <c r="H3545" s="489">
        <v>44602</v>
      </c>
      <c r="I3545" s="489"/>
      <c r="J3545" s="486"/>
    </row>
    <row r="3546" spans="1:10" ht="25.15" customHeight="1" x14ac:dyDescent="0.2">
      <c r="A3546" s="485" t="s">
        <v>13390</v>
      </c>
      <c r="B3546" s="485" t="s">
        <v>8346</v>
      </c>
      <c r="C3546" s="486" t="s">
        <v>8317</v>
      </c>
      <c r="D3546" s="140">
        <v>222</v>
      </c>
      <c r="E3546" s="140">
        <v>25380</v>
      </c>
      <c r="F3546" s="485" t="s">
        <v>13391</v>
      </c>
      <c r="G3546" s="407" t="s">
        <v>9595</v>
      </c>
      <c r="H3546" s="489">
        <v>44606</v>
      </c>
      <c r="I3546" s="489"/>
      <c r="J3546" s="486"/>
    </row>
    <row r="3547" spans="1:10" ht="25.15" customHeight="1" x14ac:dyDescent="0.2">
      <c r="A3547" s="485" t="s">
        <v>13392</v>
      </c>
      <c r="B3547" s="485" t="s">
        <v>8346</v>
      </c>
      <c r="C3547" s="486" t="s">
        <v>8317</v>
      </c>
      <c r="D3547" s="140">
        <v>257</v>
      </c>
      <c r="E3547" s="140">
        <v>32300</v>
      </c>
      <c r="F3547" s="485" t="s">
        <v>13393</v>
      </c>
      <c r="G3547" s="407" t="s">
        <v>9595</v>
      </c>
      <c r="H3547" s="489">
        <v>44608</v>
      </c>
      <c r="I3547" s="489"/>
      <c r="J3547" s="486"/>
    </row>
    <row r="3548" spans="1:10" ht="25.15" customHeight="1" x14ac:dyDescent="0.2">
      <c r="A3548" s="485" t="s">
        <v>13394</v>
      </c>
      <c r="B3548" s="485" t="s">
        <v>8346</v>
      </c>
      <c r="C3548" s="486" t="s">
        <v>8317</v>
      </c>
      <c r="D3548" s="140">
        <v>223</v>
      </c>
      <c r="E3548" s="140">
        <v>27848</v>
      </c>
      <c r="F3548" s="485" t="s">
        <v>13395</v>
      </c>
      <c r="G3548" s="407" t="s">
        <v>9595</v>
      </c>
      <c r="H3548" s="489">
        <v>44606</v>
      </c>
      <c r="I3548" s="489"/>
      <c r="J3548" s="486"/>
    </row>
    <row r="3549" spans="1:10" ht="25.15" customHeight="1" x14ac:dyDescent="0.2">
      <c r="A3549" s="485" t="s">
        <v>13396</v>
      </c>
      <c r="B3549" s="485" t="s">
        <v>8346</v>
      </c>
      <c r="C3549" s="486" t="s">
        <v>8317</v>
      </c>
      <c r="D3549" s="140">
        <v>221</v>
      </c>
      <c r="E3549" s="140">
        <v>20000</v>
      </c>
      <c r="F3549" s="485" t="s">
        <v>13397</v>
      </c>
      <c r="G3549" s="407" t="s">
        <v>9595</v>
      </c>
      <c r="H3549" s="489">
        <v>44603</v>
      </c>
      <c r="I3549" s="489"/>
      <c r="J3549" s="486"/>
    </row>
    <row r="3550" spans="1:10" ht="25.15" customHeight="1" x14ac:dyDescent="0.2">
      <c r="A3550" s="485" t="s">
        <v>13398</v>
      </c>
      <c r="B3550" s="485" t="s">
        <v>8346</v>
      </c>
      <c r="C3550" s="486" t="s">
        <v>8317</v>
      </c>
      <c r="D3550" s="140">
        <v>145</v>
      </c>
      <c r="E3550" s="140">
        <v>36000</v>
      </c>
      <c r="F3550" s="485" t="s">
        <v>13399</v>
      </c>
      <c r="G3550" s="407" t="s">
        <v>9595</v>
      </c>
      <c r="H3550" s="489">
        <v>44600</v>
      </c>
      <c r="I3550" s="489"/>
      <c r="J3550" s="486"/>
    </row>
    <row r="3551" spans="1:10" ht="25.15" customHeight="1" x14ac:dyDescent="0.2">
      <c r="A3551" s="485" t="s">
        <v>13400</v>
      </c>
      <c r="B3551" s="485" t="s">
        <v>8346</v>
      </c>
      <c r="C3551" s="486" t="s">
        <v>8317</v>
      </c>
      <c r="D3551" s="140">
        <v>658</v>
      </c>
      <c r="E3551" s="140">
        <v>25000</v>
      </c>
      <c r="F3551" s="485" t="s">
        <v>13401</v>
      </c>
      <c r="G3551" s="407" t="s">
        <v>9614</v>
      </c>
      <c r="H3551" s="489">
        <v>44629</v>
      </c>
      <c r="I3551" s="489"/>
      <c r="J3551" s="486"/>
    </row>
    <row r="3552" spans="1:10" ht="25.15" customHeight="1" x14ac:dyDescent="0.2">
      <c r="A3552" s="485" t="s">
        <v>13402</v>
      </c>
      <c r="B3552" s="485" t="s">
        <v>8346</v>
      </c>
      <c r="C3552" s="486" t="s">
        <v>8317</v>
      </c>
      <c r="D3552" s="140">
        <v>977</v>
      </c>
      <c r="E3552" s="140">
        <v>33000</v>
      </c>
      <c r="F3552" s="485" t="s">
        <v>12607</v>
      </c>
      <c r="G3552" s="407" t="s">
        <v>9595</v>
      </c>
      <c r="H3552" s="489">
        <v>44650</v>
      </c>
      <c r="I3552" s="489"/>
      <c r="J3552" s="486"/>
    </row>
    <row r="3553" spans="1:10" ht="25.15" customHeight="1" x14ac:dyDescent="0.2">
      <c r="A3553" s="485" t="s">
        <v>13403</v>
      </c>
      <c r="B3553" s="485" t="s">
        <v>8346</v>
      </c>
      <c r="C3553" s="486" t="s">
        <v>8317</v>
      </c>
      <c r="D3553" s="140">
        <v>647</v>
      </c>
      <c r="E3553" s="140">
        <v>31400</v>
      </c>
      <c r="F3553" s="485" t="s">
        <v>13117</v>
      </c>
      <c r="G3553" s="407" t="s">
        <v>9595</v>
      </c>
      <c r="H3553" s="489">
        <v>44628</v>
      </c>
      <c r="I3553" s="489"/>
      <c r="J3553" s="486"/>
    </row>
    <row r="3554" spans="1:10" ht="25.15" customHeight="1" x14ac:dyDescent="0.2">
      <c r="A3554" s="485" t="s">
        <v>13404</v>
      </c>
      <c r="B3554" s="485" t="s">
        <v>8346</v>
      </c>
      <c r="C3554" s="486" t="s">
        <v>8317</v>
      </c>
      <c r="D3554" s="140">
        <v>535</v>
      </c>
      <c r="E3554" s="140">
        <v>28800</v>
      </c>
      <c r="F3554" s="485" t="s">
        <v>13117</v>
      </c>
      <c r="G3554" s="407" t="s">
        <v>9595</v>
      </c>
      <c r="H3554" s="489">
        <v>44622</v>
      </c>
      <c r="I3554" s="489"/>
      <c r="J3554" s="486"/>
    </row>
    <row r="3555" spans="1:10" ht="25.15" customHeight="1" x14ac:dyDescent="0.2">
      <c r="A3555" s="485" t="s">
        <v>13405</v>
      </c>
      <c r="B3555" s="485" t="s">
        <v>8346</v>
      </c>
      <c r="C3555" s="486" t="s">
        <v>8317</v>
      </c>
      <c r="D3555" s="140">
        <v>797</v>
      </c>
      <c r="E3555" s="140">
        <v>29800</v>
      </c>
      <c r="F3555" s="485" t="s">
        <v>13117</v>
      </c>
      <c r="G3555" s="407" t="s">
        <v>9595</v>
      </c>
      <c r="H3555" s="489">
        <v>44641</v>
      </c>
      <c r="I3555" s="489"/>
      <c r="J3555" s="486"/>
    </row>
    <row r="3556" spans="1:10" ht="25.15" customHeight="1" x14ac:dyDescent="0.2">
      <c r="A3556" s="485" t="s">
        <v>13406</v>
      </c>
      <c r="B3556" s="485" t="s">
        <v>8346</v>
      </c>
      <c r="C3556" s="486" t="s">
        <v>8317</v>
      </c>
      <c r="D3556" s="140">
        <v>653</v>
      </c>
      <c r="E3556" s="140">
        <v>27600</v>
      </c>
      <c r="F3556" s="485" t="s">
        <v>13117</v>
      </c>
      <c r="G3556" s="407" t="s">
        <v>9595</v>
      </c>
      <c r="H3556" s="489">
        <v>44628</v>
      </c>
      <c r="I3556" s="489"/>
      <c r="J3556" s="486"/>
    </row>
    <row r="3557" spans="1:10" ht="25.15" customHeight="1" x14ac:dyDescent="0.2">
      <c r="A3557" s="485" t="s">
        <v>13407</v>
      </c>
      <c r="B3557" s="485" t="s">
        <v>8346</v>
      </c>
      <c r="C3557" s="486" t="s">
        <v>8317</v>
      </c>
      <c r="D3557" s="140">
        <v>538</v>
      </c>
      <c r="E3557" s="140">
        <v>40000</v>
      </c>
      <c r="F3557" s="485" t="s">
        <v>13408</v>
      </c>
      <c r="G3557" s="407" t="s">
        <v>9595</v>
      </c>
      <c r="H3557" s="489">
        <v>44622</v>
      </c>
      <c r="I3557" s="489"/>
      <c r="J3557" s="486"/>
    </row>
    <row r="3558" spans="1:10" ht="25.15" customHeight="1" x14ac:dyDescent="0.2">
      <c r="A3558" s="485" t="s">
        <v>13409</v>
      </c>
      <c r="B3558" s="485" t="s">
        <v>8346</v>
      </c>
      <c r="C3558" s="486" t="s">
        <v>8317</v>
      </c>
      <c r="D3558" s="140">
        <v>786</v>
      </c>
      <c r="E3558" s="140">
        <v>20250</v>
      </c>
      <c r="F3558" s="485" t="s">
        <v>13410</v>
      </c>
      <c r="G3558" s="407" t="s">
        <v>9595</v>
      </c>
      <c r="H3558" s="489">
        <v>44638</v>
      </c>
      <c r="I3558" s="489"/>
      <c r="J3558" s="486"/>
    </row>
    <row r="3559" spans="1:10" ht="25.15" customHeight="1" x14ac:dyDescent="0.2">
      <c r="A3559" s="485" t="s">
        <v>13411</v>
      </c>
      <c r="B3559" s="485" t="s">
        <v>8346</v>
      </c>
      <c r="C3559" s="486" t="s">
        <v>8317</v>
      </c>
      <c r="D3559" s="140">
        <v>741</v>
      </c>
      <c r="E3559" s="140">
        <v>23625</v>
      </c>
      <c r="F3559" s="485" t="s">
        <v>13412</v>
      </c>
      <c r="G3559" s="407" t="s">
        <v>9595</v>
      </c>
      <c r="H3559" s="489">
        <v>44636</v>
      </c>
      <c r="I3559" s="489"/>
      <c r="J3559" s="486"/>
    </row>
    <row r="3560" spans="1:10" ht="25.15" customHeight="1" x14ac:dyDescent="0.2">
      <c r="A3560" s="485" t="s">
        <v>13413</v>
      </c>
      <c r="B3560" s="485" t="s">
        <v>8346</v>
      </c>
      <c r="C3560" s="486" t="s">
        <v>8317</v>
      </c>
      <c r="D3560" s="140">
        <v>920</v>
      </c>
      <c r="E3560" s="140">
        <v>20000</v>
      </c>
      <c r="F3560" s="485" t="s">
        <v>13414</v>
      </c>
      <c r="G3560" s="407" t="s">
        <v>9595</v>
      </c>
      <c r="H3560" s="489">
        <v>44648</v>
      </c>
      <c r="I3560" s="489"/>
      <c r="J3560" s="486"/>
    </row>
    <row r="3561" spans="1:10" ht="25.15" customHeight="1" x14ac:dyDescent="0.2">
      <c r="A3561" s="485" t="s">
        <v>13415</v>
      </c>
      <c r="B3561" s="485" t="s">
        <v>8346</v>
      </c>
      <c r="C3561" s="486" t="s">
        <v>8317</v>
      </c>
      <c r="D3561" s="140">
        <v>520</v>
      </c>
      <c r="E3561" s="140">
        <v>31050</v>
      </c>
      <c r="F3561" s="485" t="s">
        <v>13370</v>
      </c>
      <c r="G3561" s="407" t="s">
        <v>9595</v>
      </c>
      <c r="H3561" s="489">
        <v>44621</v>
      </c>
      <c r="I3561" s="489"/>
      <c r="J3561" s="486"/>
    </row>
    <row r="3562" spans="1:10" ht="25.15" customHeight="1" x14ac:dyDescent="0.2">
      <c r="A3562" s="485" t="s">
        <v>13388</v>
      </c>
      <c r="B3562" s="485" t="s">
        <v>8346</v>
      </c>
      <c r="C3562" s="486" t="s">
        <v>8317</v>
      </c>
      <c r="D3562" s="140">
        <v>584</v>
      </c>
      <c r="E3562" s="140">
        <v>28680</v>
      </c>
      <c r="F3562" s="485" t="s">
        <v>13416</v>
      </c>
      <c r="G3562" s="407" t="s">
        <v>9595</v>
      </c>
      <c r="H3562" s="489">
        <v>44624</v>
      </c>
      <c r="I3562" s="489"/>
      <c r="J3562" s="486"/>
    </row>
    <row r="3563" spans="1:10" ht="25.15" customHeight="1" x14ac:dyDescent="0.2">
      <c r="A3563" s="485" t="s">
        <v>13417</v>
      </c>
      <c r="B3563" s="485" t="s">
        <v>8346</v>
      </c>
      <c r="C3563" s="486" t="s">
        <v>8317</v>
      </c>
      <c r="D3563" s="140">
        <v>608</v>
      </c>
      <c r="E3563" s="140">
        <v>28080</v>
      </c>
      <c r="F3563" s="485" t="s">
        <v>13416</v>
      </c>
      <c r="G3563" s="407" t="s">
        <v>9595</v>
      </c>
      <c r="H3563" s="489">
        <v>44627</v>
      </c>
      <c r="I3563" s="489"/>
      <c r="J3563" s="486"/>
    </row>
    <row r="3564" spans="1:10" ht="25.15" customHeight="1" x14ac:dyDescent="0.2">
      <c r="A3564" s="485" t="s">
        <v>13418</v>
      </c>
      <c r="B3564" s="485" t="s">
        <v>8346</v>
      </c>
      <c r="C3564" s="486" t="s">
        <v>8317</v>
      </c>
      <c r="D3564" s="140">
        <v>678</v>
      </c>
      <c r="E3564" s="140">
        <v>18350</v>
      </c>
      <c r="F3564" s="485" t="s">
        <v>13419</v>
      </c>
      <c r="G3564" s="407" t="s">
        <v>9595</v>
      </c>
      <c r="H3564" s="489">
        <v>44630</v>
      </c>
      <c r="I3564" s="489"/>
      <c r="J3564" s="486"/>
    </row>
    <row r="3565" spans="1:10" ht="25.15" customHeight="1" x14ac:dyDescent="0.2">
      <c r="A3565" s="485" t="s">
        <v>13420</v>
      </c>
      <c r="B3565" s="485" t="s">
        <v>8346</v>
      </c>
      <c r="C3565" s="486" t="s">
        <v>8317</v>
      </c>
      <c r="D3565" s="140">
        <v>611</v>
      </c>
      <c r="E3565" s="140">
        <v>35975.440000000002</v>
      </c>
      <c r="F3565" s="485" t="s">
        <v>13421</v>
      </c>
      <c r="G3565" s="407" t="s">
        <v>9614</v>
      </c>
      <c r="H3565" s="489">
        <v>44627</v>
      </c>
      <c r="I3565" s="489"/>
      <c r="J3565" s="486"/>
    </row>
    <row r="3566" spans="1:10" ht="25.15" customHeight="1" x14ac:dyDescent="0.2">
      <c r="A3566" s="485" t="s">
        <v>13422</v>
      </c>
      <c r="B3566" s="485" t="s">
        <v>8346</v>
      </c>
      <c r="C3566" s="486" t="s">
        <v>8317</v>
      </c>
      <c r="D3566" s="140">
        <v>904</v>
      </c>
      <c r="E3566" s="140">
        <v>30000</v>
      </c>
      <c r="F3566" s="485" t="s">
        <v>13423</v>
      </c>
      <c r="G3566" s="407" t="s">
        <v>9595</v>
      </c>
      <c r="H3566" s="489">
        <v>44645</v>
      </c>
      <c r="I3566" s="489"/>
      <c r="J3566" s="486"/>
    </row>
    <row r="3567" spans="1:10" ht="25.15" customHeight="1" x14ac:dyDescent="0.2">
      <c r="A3567" s="485" t="s">
        <v>13424</v>
      </c>
      <c r="B3567" s="485" t="s">
        <v>8346</v>
      </c>
      <c r="C3567" s="486" t="s">
        <v>8317</v>
      </c>
      <c r="D3567" s="140">
        <v>609</v>
      </c>
      <c r="E3567" s="140">
        <v>27000</v>
      </c>
      <c r="F3567" s="485" t="s">
        <v>13425</v>
      </c>
      <c r="G3567" s="407" t="s">
        <v>9595</v>
      </c>
      <c r="H3567" s="489">
        <v>44627</v>
      </c>
      <c r="I3567" s="489"/>
      <c r="J3567" s="486"/>
    </row>
    <row r="3568" spans="1:10" ht="25.15" customHeight="1" x14ac:dyDescent="0.2">
      <c r="A3568" s="485" t="s">
        <v>13426</v>
      </c>
      <c r="B3568" s="485" t="s">
        <v>8346</v>
      </c>
      <c r="C3568" s="486" t="s">
        <v>8317</v>
      </c>
      <c r="D3568" s="140">
        <v>796</v>
      </c>
      <c r="E3568" s="140">
        <v>31500</v>
      </c>
      <c r="F3568" s="485" t="s">
        <v>13059</v>
      </c>
      <c r="G3568" s="407" t="s">
        <v>9595</v>
      </c>
      <c r="H3568" s="489">
        <v>44641</v>
      </c>
      <c r="I3568" s="489"/>
      <c r="J3568" s="486"/>
    </row>
    <row r="3569" spans="1:10" ht="25.15" customHeight="1" x14ac:dyDescent="0.2">
      <c r="A3569" s="485" t="s">
        <v>13427</v>
      </c>
      <c r="B3569" s="485" t="s">
        <v>8346</v>
      </c>
      <c r="C3569" s="486" t="s">
        <v>8317</v>
      </c>
      <c r="D3569" s="140">
        <v>974</v>
      </c>
      <c r="E3569" s="140">
        <v>32300</v>
      </c>
      <c r="F3569" s="485" t="s">
        <v>13428</v>
      </c>
      <c r="G3569" s="407" t="s">
        <v>9595</v>
      </c>
      <c r="H3569" s="489">
        <v>44650</v>
      </c>
      <c r="I3569" s="489"/>
      <c r="J3569" s="486"/>
    </row>
    <row r="3570" spans="1:10" ht="25.15" customHeight="1" x14ac:dyDescent="0.2">
      <c r="A3570" s="485" t="s">
        <v>13429</v>
      </c>
      <c r="B3570" s="485" t="s">
        <v>8346</v>
      </c>
      <c r="C3570" s="486" t="s">
        <v>8317</v>
      </c>
      <c r="D3570" s="140">
        <v>772</v>
      </c>
      <c r="E3570" s="140">
        <v>33600</v>
      </c>
      <c r="F3570" s="485" t="s">
        <v>13428</v>
      </c>
      <c r="G3570" s="407" t="s">
        <v>9595</v>
      </c>
      <c r="H3570" s="489">
        <v>44637</v>
      </c>
      <c r="I3570" s="489"/>
      <c r="J3570" s="486"/>
    </row>
    <row r="3571" spans="1:10" ht="25.15" customHeight="1" x14ac:dyDescent="0.2">
      <c r="A3571" s="485" t="s">
        <v>13430</v>
      </c>
      <c r="B3571" s="485" t="s">
        <v>8346</v>
      </c>
      <c r="C3571" s="486" t="s">
        <v>8317</v>
      </c>
      <c r="D3571" s="140">
        <v>610</v>
      </c>
      <c r="E3571" s="140">
        <v>35500</v>
      </c>
      <c r="F3571" s="485" t="s">
        <v>13399</v>
      </c>
      <c r="G3571" s="407" t="s">
        <v>9595</v>
      </c>
      <c r="H3571" s="489">
        <v>44627</v>
      </c>
      <c r="I3571" s="489"/>
      <c r="J3571" s="486"/>
    </row>
    <row r="3572" spans="1:10" ht="25.15" customHeight="1" x14ac:dyDescent="0.2">
      <c r="A3572" s="485" t="s">
        <v>13431</v>
      </c>
      <c r="B3572" s="485" t="s">
        <v>8346</v>
      </c>
      <c r="C3572" s="486" t="s">
        <v>8317</v>
      </c>
      <c r="D3572" s="140">
        <v>539</v>
      </c>
      <c r="E3572" s="140">
        <v>21900</v>
      </c>
      <c r="F3572" s="485" t="s">
        <v>12688</v>
      </c>
      <c r="G3572" s="407" t="s">
        <v>9595</v>
      </c>
      <c r="H3572" s="489">
        <v>44622</v>
      </c>
      <c r="I3572" s="489"/>
      <c r="J3572" s="486"/>
    </row>
    <row r="3573" spans="1:10" ht="25.15" customHeight="1" x14ac:dyDescent="0.2">
      <c r="A3573" s="485" t="s">
        <v>13432</v>
      </c>
      <c r="B3573" s="485" t="s">
        <v>8346</v>
      </c>
      <c r="C3573" s="486" t="s">
        <v>8317</v>
      </c>
      <c r="D3573" s="140">
        <v>1095</v>
      </c>
      <c r="E3573" s="140">
        <v>21000</v>
      </c>
      <c r="F3573" s="485" t="s">
        <v>13433</v>
      </c>
      <c r="G3573" s="407" t="s">
        <v>9595</v>
      </c>
      <c r="H3573" s="489">
        <v>44663</v>
      </c>
      <c r="I3573" s="489"/>
      <c r="J3573" s="486"/>
    </row>
    <row r="3574" spans="1:10" ht="25.15" customHeight="1" x14ac:dyDescent="0.2">
      <c r="A3574" s="485" t="s">
        <v>13434</v>
      </c>
      <c r="B3574" s="485" t="s">
        <v>8346</v>
      </c>
      <c r="C3574" s="486" t="s">
        <v>8317</v>
      </c>
      <c r="D3574" s="140">
        <v>993</v>
      </c>
      <c r="E3574" s="140">
        <v>36600</v>
      </c>
      <c r="F3574" s="485" t="s">
        <v>13435</v>
      </c>
      <c r="G3574" s="407" t="s">
        <v>9595</v>
      </c>
      <c r="H3574" s="489">
        <v>44652</v>
      </c>
      <c r="I3574" s="489"/>
      <c r="J3574" s="486"/>
    </row>
    <row r="3575" spans="1:10" ht="25.15" customHeight="1" x14ac:dyDescent="0.2">
      <c r="A3575" s="485" t="s">
        <v>13436</v>
      </c>
      <c r="B3575" s="485" t="s">
        <v>8346</v>
      </c>
      <c r="C3575" s="486" t="s">
        <v>8317</v>
      </c>
      <c r="D3575" s="140">
        <v>1402</v>
      </c>
      <c r="E3575" s="140">
        <v>22400</v>
      </c>
      <c r="F3575" s="485" t="s">
        <v>13437</v>
      </c>
      <c r="G3575" s="407" t="s">
        <v>9595</v>
      </c>
      <c r="H3575" s="489">
        <v>44679</v>
      </c>
      <c r="I3575" s="489"/>
      <c r="J3575" s="486"/>
    </row>
    <row r="3576" spans="1:10" ht="25.15" customHeight="1" x14ac:dyDescent="0.2">
      <c r="A3576" s="485" t="s">
        <v>13438</v>
      </c>
      <c r="B3576" s="485" t="s">
        <v>8346</v>
      </c>
      <c r="C3576" s="486" t="s">
        <v>8317</v>
      </c>
      <c r="D3576" s="140">
        <v>1287</v>
      </c>
      <c r="E3576" s="140">
        <v>20000</v>
      </c>
      <c r="F3576" s="485" t="s">
        <v>13439</v>
      </c>
      <c r="G3576" s="407" t="s">
        <v>9595</v>
      </c>
      <c r="H3576" s="489">
        <v>44676</v>
      </c>
      <c r="I3576" s="489"/>
      <c r="J3576" s="486"/>
    </row>
    <row r="3577" spans="1:10" ht="25.15" customHeight="1" x14ac:dyDescent="0.2">
      <c r="A3577" s="485" t="s">
        <v>13440</v>
      </c>
      <c r="B3577" s="485" t="s">
        <v>8346</v>
      </c>
      <c r="C3577" s="486" t="s">
        <v>8317</v>
      </c>
      <c r="D3577" s="140">
        <v>1097</v>
      </c>
      <c r="E3577" s="140">
        <v>28200</v>
      </c>
      <c r="F3577" s="485" t="s">
        <v>13441</v>
      </c>
      <c r="G3577" s="407" t="s">
        <v>9595</v>
      </c>
      <c r="H3577" s="489">
        <v>44663</v>
      </c>
      <c r="I3577" s="489"/>
      <c r="J3577" s="486"/>
    </row>
    <row r="3578" spans="1:10" ht="25.15" customHeight="1" x14ac:dyDescent="0.2">
      <c r="A3578" s="485" t="s">
        <v>13442</v>
      </c>
      <c r="B3578" s="485" t="s">
        <v>8346</v>
      </c>
      <c r="C3578" s="486" t="s">
        <v>8317</v>
      </c>
      <c r="D3578" s="140">
        <v>1036</v>
      </c>
      <c r="E3578" s="140">
        <v>20000</v>
      </c>
      <c r="F3578" s="485" t="s">
        <v>13443</v>
      </c>
      <c r="G3578" s="407" t="s">
        <v>9595</v>
      </c>
      <c r="H3578" s="489">
        <v>44656</v>
      </c>
      <c r="I3578" s="489"/>
      <c r="J3578" s="486"/>
    </row>
    <row r="3579" spans="1:10" ht="25.15" customHeight="1" x14ac:dyDescent="0.2">
      <c r="A3579" s="485" t="s">
        <v>13444</v>
      </c>
      <c r="B3579" s="485" t="s">
        <v>8346</v>
      </c>
      <c r="C3579" s="486" t="s">
        <v>8317</v>
      </c>
      <c r="D3579" s="140">
        <v>996</v>
      </c>
      <c r="E3579" s="140">
        <v>32500</v>
      </c>
      <c r="F3579" s="485" t="s">
        <v>13445</v>
      </c>
      <c r="G3579" s="407" t="s">
        <v>9595</v>
      </c>
      <c r="H3579" s="489">
        <v>44652</v>
      </c>
      <c r="I3579" s="489"/>
      <c r="J3579" s="486"/>
    </row>
    <row r="3580" spans="1:10" ht="25.15" customHeight="1" x14ac:dyDescent="0.2">
      <c r="A3580" s="485" t="s">
        <v>13446</v>
      </c>
      <c r="B3580" s="485" t="s">
        <v>8346</v>
      </c>
      <c r="C3580" s="486" t="s">
        <v>8317</v>
      </c>
      <c r="D3580" s="140">
        <v>1180</v>
      </c>
      <c r="E3580" s="140">
        <v>25000</v>
      </c>
      <c r="F3580" s="485" t="s">
        <v>13447</v>
      </c>
      <c r="G3580" s="407" t="s">
        <v>9595</v>
      </c>
      <c r="H3580" s="489">
        <v>44670</v>
      </c>
      <c r="I3580" s="489"/>
      <c r="J3580" s="486"/>
    </row>
    <row r="3581" spans="1:10" ht="25.15" customHeight="1" x14ac:dyDescent="0.2">
      <c r="A3581" s="485" t="s">
        <v>13448</v>
      </c>
      <c r="B3581" s="485" t="s">
        <v>8346</v>
      </c>
      <c r="C3581" s="486" t="s">
        <v>8317</v>
      </c>
      <c r="D3581" s="140">
        <v>1122</v>
      </c>
      <c r="E3581" s="140">
        <v>18000</v>
      </c>
      <c r="F3581" s="485" t="s">
        <v>13449</v>
      </c>
      <c r="G3581" s="407" t="s">
        <v>9595</v>
      </c>
      <c r="H3581" s="489">
        <v>44663</v>
      </c>
      <c r="I3581" s="489"/>
      <c r="J3581" s="486"/>
    </row>
    <row r="3582" spans="1:10" ht="25.15" customHeight="1" x14ac:dyDescent="0.2">
      <c r="A3582" s="485" t="s">
        <v>13450</v>
      </c>
      <c r="B3582" s="485" t="s">
        <v>8346</v>
      </c>
      <c r="C3582" s="486" t="s">
        <v>8317</v>
      </c>
      <c r="D3582" s="140">
        <v>1168</v>
      </c>
      <c r="E3582" s="140">
        <v>18000</v>
      </c>
      <c r="F3582" s="485" t="s">
        <v>13451</v>
      </c>
      <c r="G3582" s="407" t="s">
        <v>9595</v>
      </c>
      <c r="H3582" s="489">
        <v>44670</v>
      </c>
      <c r="I3582" s="489"/>
      <c r="J3582" s="486"/>
    </row>
    <row r="3583" spans="1:10" ht="25.15" customHeight="1" x14ac:dyDescent="0.2">
      <c r="A3583" s="485" t="s">
        <v>13452</v>
      </c>
      <c r="B3583" s="485" t="s">
        <v>8346</v>
      </c>
      <c r="C3583" s="486" t="s">
        <v>8317</v>
      </c>
      <c r="D3583" s="140">
        <v>1396</v>
      </c>
      <c r="E3583" s="140">
        <v>18000</v>
      </c>
      <c r="F3583" s="485" t="s">
        <v>13453</v>
      </c>
      <c r="G3583" s="407" t="s">
        <v>9595</v>
      </c>
      <c r="H3583" s="489">
        <v>44679</v>
      </c>
      <c r="I3583" s="489"/>
      <c r="J3583" s="486"/>
    </row>
    <row r="3584" spans="1:10" ht="25.15" customHeight="1" x14ac:dyDescent="0.2">
      <c r="A3584" s="485" t="s">
        <v>13454</v>
      </c>
      <c r="B3584" s="485" t="s">
        <v>8346</v>
      </c>
      <c r="C3584" s="486" t="s">
        <v>8317</v>
      </c>
      <c r="D3584" s="140">
        <v>1040</v>
      </c>
      <c r="E3584" s="140">
        <v>20000</v>
      </c>
      <c r="F3584" s="485" t="s">
        <v>13455</v>
      </c>
      <c r="G3584" s="407" t="s">
        <v>9595</v>
      </c>
      <c r="H3584" s="489">
        <v>44657</v>
      </c>
      <c r="I3584" s="489"/>
      <c r="J3584" s="486"/>
    </row>
    <row r="3585" spans="1:10" ht="25.15" customHeight="1" x14ac:dyDescent="0.2">
      <c r="A3585" s="485" t="s">
        <v>13456</v>
      </c>
      <c r="B3585" s="485" t="s">
        <v>8346</v>
      </c>
      <c r="C3585" s="486" t="s">
        <v>8317</v>
      </c>
      <c r="D3585" s="140">
        <v>1156</v>
      </c>
      <c r="E3585" s="140">
        <v>25885</v>
      </c>
      <c r="F3585" s="485" t="s">
        <v>13368</v>
      </c>
      <c r="G3585" s="407" t="s">
        <v>9595</v>
      </c>
      <c r="H3585" s="489">
        <v>44669</v>
      </c>
      <c r="I3585" s="489"/>
      <c r="J3585" s="486"/>
    </row>
    <row r="3586" spans="1:10" ht="25.15" customHeight="1" x14ac:dyDescent="0.2">
      <c r="A3586" s="485" t="s">
        <v>13457</v>
      </c>
      <c r="B3586" s="485" t="s">
        <v>8346</v>
      </c>
      <c r="C3586" s="486" t="s">
        <v>8317</v>
      </c>
      <c r="D3586" s="140">
        <v>1038</v>
      </c>
      <c r="E3586" s="140">
        <v>20000</v>
      </c>
      <c r="F3586" s="485" t="s">
        <v>13458</v>
      </c>
      <c r="G3586" s="407" t="s">
        <v>9595</v>
      </c>
      <c r="H3586" s="489">
        <v>44656</v>
      </c>
      <c r="I3586" s="489"/>
      <c r="J3586" s="486"/>
    </row>
    <row r="3587" spans="1:10" ht="25.15" customHeight="1" x14ac:dyDescent="0.2">
      <c r="A3587" s="485" t="s">
        <v>13459</v>
      </c>
      <c r="B3587" s="485" t="s">
        <v>8346</v>
      </c>
      <c r="C3587" s="486" t="s">
        <v>8317</v>
      </c>
      <c r="D3587" s="140">
        <v>1069</v>
      </c>
      <c r="E3587" s="140">
        <v>18000</v>
      </c>
      <c r="F3587" s="485" t="s">
        <v>13460</v>
      </c>
      <c r="G3587" s="407" t="s">
        <v>9595</v>
      </c>
      <c r="H3587" s="489">
        <v>44658</v>
      </c>
      <c r="I3587" s="489"/>
      <c r="J3587" s="486"/>
    </row>
    <row r="3588" spans="1:10" ht="25.15" customHeight="1" x14ac:dyDescent="0.2">
      <c r="A3588" s="485" t="s">
        <v>13461</v>
      </c>
      <c r="B3588" s="485" t="s">
        <v>8346</v>
      </c>
      <c r="C3588" s="486" t="s">
        <v>8317</v>
      </c>
      <c r="D3588" s="140">
        <v>1419</v>
      </c>
      <c r="E3588" s="140">
        <v>34200</v>
      </c>
      <c r="F3588" s="485" t="s">
        <v>12884</v>
      </c>
      <c r="G3588" s="407" t="s">
        <v>9595</v>
      </c>
      <c r="H3588" s="489">
        <v>44680</v>
      </c>
      <c r="I3588" s="489"/>
      <c r="J3588" s="486"/>
    </row>
    <row r="3589" spans="1:10" ht="25.15" customHeight="1" x14ac:dyDescent="0.2">
      <c r="A3589" s="485" t="s">
        <v>13462</v>
      </c>
      <c r="B3589" s="485" t="s">
        <v>8346</v>
      </c>
      <c r="C3589" s="486" t="s">
        <v>8317</v>
      </c>
      <c r="D3589" s="140">
        <v>1154</v>
      </c>
      <c r="E3589" s="140">
        <v>26000</v>
      </c>
      <c r="F3589" s="485" t="s">
        <v>12899</v>
      </c>
      <c r="G3589" s="407" t="s">
        <v>9595</v>
      </c>
      <c r="H3589" s="489">
        <v>44669</v>
      </c>
      <c r="I3589" s="489"/>
      <c r="J3589" s="486"/>
    </row>
    <row r="3590" spans="1:10" ht="25.15" customHeight="1" x14ac:dyDescent="0.2">
      <c r="A3590" s="485" t="s">
        <v>13463</v>
      </c>
      <c r="B3590" s="485" t="s">
        <v>8346</v>
      </c>
      <c r="C3590" s="486" t="s">
        <v>8317</v>
      </c>
      <c r="D3590" s="140">
        <v>1184</v>
      </c>
      <c r="E3590" s="140">
        <v>32000</v>
      </c>
      <c r="F3590" s="485" t="s">
        <v>13464</v>
      </c>
      <c r="G3590" s="407" t="s">
        <v>9595</v>
      </c>
      <c r="H3590" s="489">
        <v>44670</v>
      </c>
      <c r="I3590" s="489"/>
      <c r="J3590" s="486"/>
    </row>
    <row r="3591" spans="1:10" ht="25.15" customHeight="1" x14ac:dyDescent="0.2">
      <c r="A3591" s="485" t="s">
        <v>13465</v>
      </c>
      <c r="B3591" s="485" t="s">
        <v>8346</v>
      </c>
      <c r="C3591" s="486" t="s">
        <v>8317</v>
      </c>
      <c r="D3591" s="140">
        <v>1227</v>
      </c>
      <c r="E3591" s="140">
        <v>31480</v>
      </c>
      <c r="F3591" s="485" t="s">
        <v>13428</v>
      </c>
      <c r="G3591" s="407" t="s">
        <v>9595</v>
      </c>
      <c r="H3591" s="489">
        <v>44672</v>
      </c>
      <c r="I3591" s="489"/>
      <c r="J3591" s="486"/>
    </row>
    <row r="3592" spans="1:10" ht="25.15" customHeight="1" x14ac:dyDescent="0.2">
      <c r="A3592" s="485" t="s">
        <v>13466</v>
      </c>
      <c r="B3592" s="485" t="s">
        <v>8346</v>
      </c>
      <c r="C3592" s="486" t="s">
        <v>8317</v>
      </c>
      <c r="D3592" s="140">
        <v>1228</v>
      </c>
      <c r="E3592" s="140">
        <v>31200</v>
      </c>
      <c r="F3592" s="485" t="s">
        <v>13467</v>
      </c>
      <c r="G3592" s="407" t="s">
        <v>9595</v>
      </c>
      <c r="H3592" s="489">
        <v>44672</v>
      </c>
      <c r="I3592" s="489"/>
      <c r="J3592" s="486"/>
    </row>
    <row r="3593" spans="1:10" ht="25.15" customHeight="1" x14ac:dyDescent="0.2">
      <c r="A3593" s="485" t="s">
        <v>13468</v>
      </c>
      <c r="B3593" s="485" t="s">
        <v>8346</v>
      </c>
      <c r="C3593" s="486" t="s">
        <v>8317</v>
      </c>
      <c r="D3593" s="140">
        <v>1477</v>
      </c>
      <c r="E3593" s="140">
        <v>23866.66</v>
      </c>
      <c r="F3593" s="485" t="s">
        <v>13469</v>
      </c>
      <c r="G3593" s="407" t="s">
        <v>9595</v>
      </c>
      <c r="H3593" s="489">
        <v>44686</v>
      </c>
      <c r="I3593" s="489"/>
      <c r="J3593" s="486"/>
    </row>
    <row r="3594" spans="1:10" ht="25.15" customHeight="1" x14ac:dyDescent="0.2">
      <c r="A3594" s="485" t="s">
        <v>13470</v>
      </c>
      <c r="B3594" s="485" t="s">
        <v>8346</v>
      </c>
      <c r="C3594" s="486" t="s">
        <v>8317</v>
      </c>
      <c r="D3594" s="140">
        <v>1668</v>
      </c>
      <c r="E3594" s="140">
        <v>18000</v>
      </c>
      <c r="F3594" s="485" t="s">
        <v>13471</v>
      </c>
      <c r="G3594" s="407" t="s">
        <v>9595</v>
      </c>
      <c r="H3594" s="489">
        <v>44701</v>
      </c>
      <c r="I3594" s="489"/>
      <c r="J3594" s="486"/>
    </row>
    <row r="3595" spans="1:10" ht="25.15" customHeight="1" x14ac:dyDescent="0.2">
      <c r="A3595" s="485" t="s">
        <v>13472</v>
      </c>
      <c r="B3595" s="485" t="s">
        <v>8346</v>
      </c>
      <c r="C3595" s="486" t="s">
        <v>8317</v>
      </c>
      <c r="D3595" s="140">
        <v>1837</v>
      </c>
      <c r="E3595" s="140">
        <v>19680</v>
      </c>
      <c r="F3595" s="485" t="s">
        <v>12620</v>
      </c>
      <c r="G3595" s="407" t="s">
        <v>9595</v>
      </c>
      <c r="H3595" s="489">
        <v>44711</v>
      </c>
      <c r="I3595" s="489"/>
      <c r="J3595" s="486"/>
    </row>
    <row r="3596" spans="1:10" ht="25.15" customHeight="1" x14ac:dyDescent="0.2">
      <c r="A3596" s="485" t="s">
        <v>13473</v>
      </c>
      <c r="B3596" s="485" t="s">
        <v>8346</v>
      </c>
      <c r="C3596" s="486" t="s">
        <v>8317</v>
      </c>
      <c r="D3596" s="140">
        <v>1728</v>
      </c>
      <c r="E3596" s="140">
        <v>30000</v>
      </c>
      <c r="F3596" s="485" t="s">
        <v>13447</v>
      </c>
      <c r="G3596" s="407" t="s">
        <v>9595</v>
      </c>
      <c r="H3596" s="489">
        <v>44704</v>
      </c>
      <c r="I3596" s="489"/>
      <c r="J3596" s="486"/>
    </row>
    <row r="3597" spans="1:10" ht="25.15" customHeight="1" x14ac:dyDescent="0.2">
      <c r="A3597" s="485" t="s">
        <v>13474</v>
      </c>
      <c r="B3597" s="485" t="s">
        <v>8346</v>
      </c>
      <c r="C3597" s="486" t="s">
        <v>8317</v>
      </c>
      <c r="D3597" s="140">
        <v>1562</v>
      </c>
      <c r="E3597" s="140">
        <v>34000</v>
      </c>
      <c r="F3597" s="485" t="s">
        <v>13475</v>
      </c>
      <c r="G3597" s="407" t="s">
        <v>9595</v>
      </c>
      <c r="H3597" s="489">
        <v>44693</v>
      </c>
      <c r="I3597" s="489"/>
      <c r="J3597" s="486"/>
    </row>
    <row r="3598" spans="1:10" ht="25.15" customHeight="1" x14ac:dyDescent="0.2">
      <c r="A3598" s="485" t="s">
        <v>13476</v>
      </c>
      <c r="B3598" s="485" t="s">
        <v>8346</v>
      </c>
      <c r="C3598" s="486" t="s">
        <v>8317</v>
      </c>
      <c r="D3598" s="140">
        <v>1778</v>
      </c>
      <c r="E3598" s="140">
        <v>20000</v>
      </c>
      <c r="F3598" s="485" t="s">
        <v>12848</v>
      </c>
      <c r="G3598" s="407" t="s">
        <v>9595</v>
      </c>
      <c r="H3598" s="489">
        <v>44706</v>
      </c>
      <c r="I3598" s="489"/>
      <c r="J3598" s="486"/>
    </row>
    <row r="3599" spans="1:10" ht="25.15" customHeight="1" x14ac:dyDescent="0.2">
      <c r="A3599" s="485" t="s">
        <v>13477</v>
      </c>
      <c r="B3599" s="485" t="s">
        <v>8346</v>
      </c>
      <c r="C3599" s="486" t="s">
        <v>8317</v>
      </c>
      <c r="D3599" s="140">
        <v>1484</v>
      </c>
      <c r="E3599" s="140">
        <v>18000</v>
      </c>
      <c r="F3599" s="485" t="s">
        <v>13478</v>
      </c>
      <c r="G3599" s="407" t="s">
        <v>9595</v>
      </c>
      <c r="H3599" s="489">
        <v>44686</v>
      </c>
      <c r="I3599" s="489"/>
      <c r="J3599" s="486"/>
    </row>
    <row r="3600" spans="1:10" ht="25.15" customHeight="1" x14ac:dyDescent="0.2">
      <c r="A3600" s="485" t="s">
        <v>13479</v>
      </c>
      <c r="B3600" s="485" t="s">
        <v>8346</v>
      </c>
      <c r="C3600" s="486" t="s">
        <v>8317</v>
      </c>
      <c r="D3600" s="140">
        <v>1669</v>
      </c>
      <c r="E3600" s="140">
        <v>18000</v>
      </c>
      <c r="F3600" s="485" t="s">
        <v>13480</v>
      </c>
      <c r="G3600" s="407" t="s">
        <v>9595</v>
      </c>
      <c r="H3600" s="489">
        <v>44701</v>
      </c>
      <c r="I3600" s="489"/>
      <c r="J3600" s="486"/>
    </row>
    <row r="3601" spans="1:10" ht="25.15" customHeight="1" x14ac:dyDescent="0.2">
      <c r="A3601" s="485" t="s">
        <v>13481</v>
      </c>
      <c r="B3601" s="485" t="s">
        <v>8346</v>
      </c>
      <c r="C3601" s="486" t="s">
        <v>8317</v>
      </c>
      <c r="D3601" s="140">
        <v>1773</v>
      </c>
      <c r="E3601" s="140">
        <v>27600</v>
      </c>
      <c r="F3601" s="485" t="s">
        <v>13482</v>
      </c>
      <c r="G3601" s="407" t="s">
        <v>9614</v>
      </c>
      <c r="H3601" s="489">
        <v>44706</v>
      </c>
      <c r="I3601" s="489"/>
      <c r="J3601" s="486"/>
    </row>
    <row r="3602" spans="1:10" ht="25.15" customHeight="1" x14ac:dyDescent="0.2">
      <c r="A3602" s="485" t="s">
        <v>13483</v>
      </c>
      <c r="B3602" s="485" t="s">
        <v>8346</v>
      </c>
      <c r="C3602" s="486" t="s">
        <v>8317</v>
      </c>
      <c r="D3602" s="140">
        <v>1428</v>
      </c>
      <c r="E3602" s="140">
        <v>23760</v>
      </c>
      <c r="F3602" s="485" t="s">
        <v>13484</v>
      </c>
      <c r="G3602" s="407" t="s">
        <v>9595</v>
      </c>
      <c r="H3602" s="489">
        <v>44684</v>
      </c>
      <c r="I3602" s="489"/>
      <c r="J3602" s="486"/>
    </row>
    <row r="3603" spans="1:10" ht="25.15" customHeight="1" x14ac:dyDescent="0.2">
      <c r="A3603" s="485" t="s">
        <v>13485</v>
      </c>
      <c r="B3603" s="485" t="s">
        <v>8346</v>
      </c>
      <c r="C3603" s="486" t="s">
        <v>8317</v>
      </c>
      <c r="D3603" s="140">
        <v>1493</v>
      </c>
      <c r="E3603" s="140">
        <v>23500</v>
      </c>
      <c r="F3603" s="485" t="s">
        <v>13486</v>
      </c>
      <c r="G3603" s="407" t="s">
        <v>9595</v>
      </c>
      <c r="H3603" s="489">
        <v>44686</v>
      </c>
      <c r="I3603" s="489"/>
      <c r="J3603" s="486"/>
    </row>
    <row r="3604" spans="1:10" ht="25.15" customHeight="1" x14ac:dyDescent="0.2">
      <c r="A3604" s="485" t="s">
        <v>13481</v>
      </c>
      <c r="B3604" s="485" t="s">
        <v>8346</v>
      </c>
      <c r="C3604" s="486" t="s">
        <v>8317</v>
      </c>
      <c r="D3604" s="140">
        <v>1847</v>
      </c>
      <c r="E3604" s="140">
        <v>27600</v>
      </c>
      <c r="F3604" s="485" t="s">
        <v>13487</v>
      </c>
      <c r="G3604" s="407" t="s">
        <v>9595</v>
      </c>
      <c r="H3604" s="489">
        <v>44712</v>
      </c>
      <c r="I3604" s="489"/>
      <c r="J3604" s="486"/>
    </row>
    <row r="3605" spans="1:10" ht="25.15" customHeight="1" x14ac:dyDescent="0.2">
      <c r="A3605" s="485" t="s">
        <v>13488</v>
      </c>
      <c r="B3605" s="485" t="s">
        <v>8346</v>
      </c>
      <c r="C3605" s="486" t="s">
        <v>8317</v>
      </c>
      <c r="D3605" s="140">
        <v>1502</v>
      </c>
      <c r="E3605" s="140">
        <v>18000</v>
      </c>
      <c r="F3605" s="485" t="s">
        <v>13489</v>
      </c>
      <c r="G3605" s="407" t="s">
        <v>9595</v>
      </c>
      <c r="H3605" s="489">
        <v>44690</v>
      </c>
      <c r="I3605" s="489"/>
      <c r="J3605" s="486"/>
    </row>
    <row r="3606" spans="1:10" ht="25.15" customHeight="1" x14ac:dyDescent="0.2">
      <c r="A3606" s="485" t="s">
        <v>13490</v>
      </c>
      <c r="B3606" s="485" t="s">
        <v>8346</v>
      </c>
      <c r="C3606" s="486" t="s">
        <v>8317</v>
      </c>
      <c r="D3606" s="140">
        <v>1836</v>
      </c>
      <c r="E3606" s="140">
        <v>18990.45</v>
      </c>
      <c r="F3606" s="485" t="s">
        <v>13346</v>
      </c>
      <c r="G3606" s="407" t="s">
        <v>9595</v>
      </c>
      <c r="H3606" s="489">
        <v>44711</v>
      </c>
      <c r="I3606" s="489"/>
      <c r="J3606" s="486"/>
    </row>
    <row r="3607" spans="1:10" ht="25.15" customHeight="1" x14ac:dyDescent="0.2">
      <c r="A3607" s="485" t="s">
        <v>13491</v>
      </c>
      <c r="B3607" s="485" t="s">
        <v>8346</v>
      </c>
      <c r="C3607" s="486" t="s">
        <v>8317</v>
      </c>
      <c r="D3607" s="140">
        <v>1600</v>
      </c>
      <c r="E3607" s="140">
        <v>34750</v>
      </c>
      <c r="F3607" s="485" t="s">
        <v>13492</v>
      </c>
      <c r="G3607" s="407" t="s">
        <v>9595</v>
      </c>
      <c r="H3607" s="489">
        <v>44698</v>
      </c>
      <c r="I3607" s="489"/>
      <c r="J3607" s="486"/>
    </row>
    <row r="3608" spans="1:10" ht="25.15" customHeight="1" x14ac:dyDescent="0.2">
      <c r="A3608" s="485" t="s">
        <v>13493</v>
      </c>
      <c r="B3608" s="485" t="s">
        <v>8346</v>
      </c>
      <c r="C3608" s="486" t="s">
        <v>8317</v>
      </c>
      <c r="D3608" s="140">
        <v>1589</v>
      </c>
      <c r="E3608" s="140">
        <v>25590</v>
      </c>
      <c r="F3608" s="485" t="s">
        <v>13494</v>
      </c>
      <c r="G3608" s="407" t="s">
        <v>9614</v>
      </c>
      <c r="H3608" s="489">
        <v>44697</v>
      </c>
      <c r="I3608" s="489"/>
      <c r="J3608" s="486"/>
    </row>
    <row r="3609" spans="1:10" ht="25.15" customHeight="1" x14ac:dyDescent="0.2">
      <c r="A3609" s="485" t="s">
        <v>13493</v>
      </c>
      <c r="B3609" s="485" t="s">
        <v>8346</v>
      </c>
      <c r="C3609" s="486" t="s">
        <v>8317</v>
      </c>
      <c r="D3609" s="140">
        <v>1588</v>
      </c>
      <c r="E3609" s="140">
        <v>25600</v>
      </c>
      <c r="F3609" s="485" t="s">
        <v>13494</v>
      </c>
      <c r="G3609" s="407" t="s">
        <v>9595</v>
      </c>
      <c r="H3609" s="489">
        <v>44697</v>
      </c>
      <c r="I3609" s="489"/>
      <c r="J3609" s="486"/>
    </row>
    <row r="3610" spans="1:10" ht="25.15" customHeight="1" x14ac:dyDescent="0.2">
      <c r="A3610" s="485" t="s">
        <v>13495</v>
      </c>
      <c r="B3610" s="485" t="s">
        <v>8346</v>
      </c>
      <c r="C3610" s="486" t="s">
        <v>8317</v>
      </c>
      <c r="D3610" s="140">
        <v>1704</v>
      </c>
      <c r="E3610" s="140">
        <v>31600</v>
      </c>
      <c r="F3610" s="485" t="s">
        <v>13496</v>
      </c>
      <c r="G3610" s="407" t="s">
        <v>9595</v>
      </c>
      <c r="H3610" s="489">
        <v>44702</v>
      </c>
      <c r="I3610" s="489"/>
      <c r="J3610" s="486"/>
    </row>
    <row r="3611" spans="1:10" ht="25.15" customHeight="1" x14ac:dyDescent="0.2">
      <c r="A3611" s="485" t="s">
        <v>13497</v>
      </c>
      <c r="B3611" s="485" t="s">
        <v>8346</v>
      </c>
      <c r="C3611" s="486" t="s">
        <v>8317</v>
      </c>
      <c r="D3611" s="140">
        <v>1460</v>
      </c>
      <c r="E3611" s="140">
        <v>21000</v>
      </c>
      <c r="F3611" s="485" t="s">
        <v>13498</v>
      </c>
      <c r="G3611" s="407" t="s">
        <v>9595</v>
      </c>
      <c r="H3611" s="489">
        <v>44685</v>
      </c>
      <c r="I3611" s="489"/>
      <c r="J3611" s="486"/>
    </row>
    <row r="3612" spans="1:10" ht="25.15" customHeight="1" x14ac:dyDescent="0.2">
      <c r="A3612" s="485" t="s">
        <v>13499</v>
      </c>
      <c r="B3612" s="485" t="s">
        <v>8346</v>
      </c>
      <c r="C3612" s="486" t="s">
        <v>8317</v>
      </c>
      <c r="D3612" s="140">
        <v>1753</v>
      </c>
      <c r="E3612" s="140">
        <v>28000</v>
      </c>
      <c r="F3612" s="485" t="s">
        <v>13498</v>
      </c>
      <c r="G3612" s="407" t="s">
        <v>9595</v>
      </c>
      <c r="H3612" s="489">
        <v>44705</v>
      </c>
      <c r="I3612" s="489"/>
      <c r="J3612" s="486"/>
    </row>
    <row r="3613" spans="1:10" ht="25.15" customHeight="1" x14ac:dyDescent="0.2">
      <c r="A3613" s="485" t="s">
        <v>13500</v>
      </c>
      <c r="B3613" s="485" t="s">
        <v>8346</v>
      </c>
      <c r="C3613" s="486" t="s">
        <v>8317</v>
      </c>
      <c r="D3613" s="140">
        <v>1770</v>
      </c>
      <c r="E3613" s="140">
        <v>36500</v>
      </c>
      <c r="F3613" s="485" t="s">
        <v>13498</v>
      </c>
      <c r="G3613" s="407" t="s">
        <v>9595</v>
      </c>
      <c r="H3613" s="489">
        <v>44706</v>
      </c>
      <c r="I3613" s="489"/>
      <c r="J3613" s="486"/>
    </row>
    <row r="3614" spans="1:10" ht="25.15" customHeight="1" x14ac:dyDescent="0.2">
      <c r="A3614" s="485" t="s">
        <v>13501</v>
      </c>
      <c r="B3614" s="485" t="s">
        <v>8346</v>
      </c>
      <c r="C3614" s="486" t="s">
        <v>8317</v>
      </c>
      <c r="D3614" s="140">
        <v>1767</v>
      </c>
      <c r="E3614" s="140">
        <v>33890</v>
      </c>
      <c r="F3614" s="485" t="s">
        <v>13498</v>
      </c>
      <c r="G3614" s="407" t="s">
        <v>9595</v>
      </c>
      <c r="H3614" s="489">
        <v>44706</v>
      </c>
      <c r="I3614" s="489"/>
      <c r="J3614" s="486"/>
    </row>
    <row r="3615" spans="1:10" ht="25.15" customHeight="1" x14ac:dyDescent="0.2">
      <c r="A3615" s="485" t="s">
        <v>13502</v>
      </c>
      <c r="B3615" s="485" t="s">
        <v>8346</v>
      </c>
      <c r="C3615" s="486" t="s">
        <v>8317</v>
      </c>
      <c r="D3615" s="140">
        <v>1758</v>
      </c>
      <c r="E3615" s="140">
        <v>18000</v>
      </c>
      <c r="F3615" s="485" t="s">
        <v>13503</v>
      </c>
      <c r="G3615" s="407" t="s">
        <v>9595</v>
      </c>
      <c r="H3615" s="489">
        <v>44705</v>
      </c>
      <c r="I3615" s="489"/>
      <c r="J3615" s="486"/>
    </row>
    <row r="3616" spans="1:10" ht="25.15" customHeight="1" x14ac:dyDescent="0.2">
      <c r="A3616" s="485" t="s">
        <v>13504</v>
      </c>
      <c r="B3616" s="485" t="s">
        <v>8346</v>
      </c>
      <c r="C3616" s="486" t="s">
        <v>8317</v>
      </c>
      <c r="D3616" s="140">
        <v>1895</v>
      </c>
      <c r="E3616" s="140">
        <v>40000</v>
      </c>
      <c r="F3616" s="485" t="s">
        <v>13505</v>
      </c>
      <c r="G3616" s="407" t="s">
        <v>9595</v>
      </c>
      <c r="H3616" s="489">
        <v>44714</v>
      </c>
      <c r="I3616" s="489"/>
      <c r="J3616" s="486"/>
    </row>
    <row r="3617" spans="1:10" ht="25.15" customHeight="1" x14ac:dyDescent="0.2">
      <c r="A3617" s="485" t="s">
        <v>13506</v>
      </c>
      <c r="B3617" s="485" t="s">
        <v>8346</v>
      </c>
      <c r="C3617" s="486" t="s">
        <v>8317</v>
      </c>
      <c r="D3617" s="140">
        <v>2144</v>
      </c>
      <c r="E3617" s="140">
        <v>36500</v>
      </c>
      <c r="F3617" s="485" t="s">
        <v>13117</v>
      </c>
      <c r="G3617" s="407" t="s">
        <v>9595</v>
      </c>
      <c r="H3617" s="489">
        <v>44736</v>
      </c>
      <c r="I3617" s="489"/>
      <c r="J3617" s="486"/>
    </row>
    <row r="3618" spans="1:10" ht="25.15" customHeight="1" x14ac:dyDescent="0.2">
      <c r="A3618" s="485" t="s">
        <v>13507</v>
      </c>
      <c r="B3618" s="485" t="s">
        <v>8346</v>
      </c>
      <c r="C3618" s="486" t="s">
        <v>8317</v>
      </c>
      <c r="D3618" s="140">
        <v>1989</v>
      </c>
      <c r="E3618" s="140">
        <v>36400</v>
      </c>
      <c r="F3618" s="485" t="s">
        <v>13508</v>
      </c>
      <c r="G3618" s="407" t="s">
        <v>9595</v>
      </c>
      <c r="H3618" s="489">
        <v>44722</v>
      </c>
      <c r="I3618" s="489"/>
      <c r="J3618" s="486"/>
    </row>
    <row r="3619" spans="1:10" ht="25.15" customHeight="1" x14ac:dyDescent="0.2">
      <c r="A3619" s="485" t="s">
        <v>13509</v>
      </c>
      <c r="B3619" s="485" t="s">
        <v>8346</v>
      </c>
      <c r="C3619" s="486" t="s">
        <v>8317</v>
      </c>
      <c r="D3619" s="140">
        <v>1882</v>
      </c>
      <c r="E3619" s="140">
        <v>26250</v>
      </c>
      <c r="F3619" s="485" t="s">
        <v>13510</v>
      </c>
      <c r="G3619" s="407" t="s">
        <v>9595</v>
      </c>
      <c r="H3619" s="489">
        <v>44714</v>
      </c>
      <c r="I3619" s="489"/>
      <c r="J3619" s="486"/>
    </row>
    <row r="3620" spans="1:10" ht="25.15" customHeight="1" x14ac:dyDescent="0.2">
      <c r="A3620" s="485" t="s">
        <v>13511</v>
      </c>
      <c r="B3620" s="485" t="s">
        <v>8346</v>
      </c>
      <c r="C3620" s="486" t="s">
        <v>8317</v>
      </c>
      <c r="D3620" s="140">
        <v>1985</v>
      </c>
      <c r="E3620" s="140">
        <v>36700</v>
      </c>
      <c r="F3620" s="485" t="s">
        <v>13512</v>
      </c>
      <c r="G3620" s="407" t="s">
        <v>9595</v>
      </c>
      <c r="H3620" s="489">
        <v>44721</v>
      </c>
      <c r="I3620" s="489"/>
      <c r="J3620" s="486"/>
    </row>
    <row r="3621" spans="1:10" ht="25.15" customHeight="1" x14ac:dyDescent="0.2">
      <c r="A3621" s="485" t="s">
        <v>13513</v>
      </c>
      <c r="B3621" s="485" t="s">
        <v>8346</v>
      </c>
      <c r="C3621" s="486" t="s">
        <v>8317</v>
      </c>
      <c r="D3621" s="140">
        <v>2197</v>
      </c>
      <c r="E3621" s="140">
        <v>35000</v>
      </c>
      <c r="F3621" s="485" t="s">
        <v>13514</v>
      </c>
      <c r="G3621" s="407" t="s">
        <v>9595</v>
      </c>
      <c r="H3621" s="489">
        <v>44742</v>
      </c>
      <c r="I3621" s="489"/>
      <c r="J3621" s="486"/>
    </row>
    <row r="3622" spans="1:10" ht="25.15" customHeight="1" x14ac:dyDescent="0.2">
      <c r="A3622" s="485" t="s">
        <v>13515</v>
      </c>
      <c r="B3622" s="485" t="s">
        <v>8346</v>
      </c>
      <c r="C3622" s="486" t="s">
        <v>8317</v>
      </c>
      <c r="D3622" s="140">
        <v>1879</v>
      </c>
      <c r="E3622" s="140">
        <v>30000</v>
      </c>
      <c r="F3622" s="485" t="s">
        <v>13236</v>
      </c>
      <c r="G3622" s="407" t="s">
        <v>9595</v>
      </c>
      <c r="H3622" s="489">
        <v>44713</v>
      </c>
      <c r="I3622" s="489"/>
      <c r="J3622" s="486"/>
    </row>
    <row r="3623" spans="1:10" ht="25.15" customHeight="1" x14ac:dyDescent="0.2">
      <c r="A3623" s="485" t="s">
        <v>13516</v>
      </c>
      <c r="B3623" s="485" t="s">
        <v>8346</v>
      </c>
      <c r="C3623" s="486" t="s">
        <v>8317</v>
      </c>
      <c r="D3623" s="140">
        <v>1998</v>
      </c>
      <c r="E3623" s="140">
        <v>18000</v>
      </c>
      <c r="F3623" s="485" t="s">
        <v>13451</v>
      </c>
      <c r="G3623" s="407" t="s">
        <v>9595</v>
      </c>
      <c r="H3623" s="489">
        <v>44723</v>
      </c>
      <c r="I3623" s="489"/>
      <c r="J3623" s="486"/>
    </row>
    <row r="3624" spans="1:10" ht="25.15" customHeight="1" x14ac:dyDescent="0.2">
      <c r="A3624" s="485" t="s">
        <v>13481</v>
      </c>
      <c r="B3624" s="485" t="s">
        <v>8346</v>
      </c>
      <c r="C3624" s="486" t="s">
        <v>8317</v>
      </c>
      <c r="D3624" s="140">
        <v>2164</v>
      </c>
      <c r="E3624" s="140">
        <v>34800</v>
      </c>
      <c r="F3624" s="485" t="s">
        <v>13517</v>
      </c>
      <c r="G3624" s="407" t="s">
        <v>9595</v>
      </c>
      <c r="H3624" s="489">
        <v>44740</v>
      </c>
      <c r="I3624" s="489"/>
      <c r="J3624" s="486"/>
    </row>
    <row r="3625" spans="1:10" ht="25.15" customHeight="1" x14ac:dyDescent="0.2">
      <c r="A3625" s="485" t="s">
        <v>13518</v>
      </c>
      <c r="B3625" s="485" t="s">
        <v>8346</v>
      </c>
      <c r="C3625" s="486" t="s">
        <v>8317</v>
      </c>
      <c r="D3625" s="140">
        <v>1940</v>
      </c>
      <c r="E3625" s="140">
        <v>36000</v>
      </c>
      <c r="F3625" s="485" t="s">
        <v>13517</v>
      </c>
      <c r="G3625" s="407" t="s">
        <v>9614</v>
      </c>
      <c r="H3625" s="489">
        <v>44719</v>
      </c>
      <c r="I3625" s="489"/>
      <c r="J3625" s="486"/>
    </row>
    <row r="3626" spans="1:10" ht="25.15" customHeight="1" x14ac:dyDescent="0.2">
      <c r="A3626" s="485" t="s">
        <v>13519</v>
      </c>
      <c r="B3626" s="485" t="s">
        <v>8346</v>
      </c>
      <c r="C3626" s="486" t="s">
        <v>8317</v>
      </c>
      <c r="D3626" s="140">
        <v>1891</v>
      </c>
      <c r="E3626" s="140">
        <v>32500</v>
      </c>
      <c r="F3626" s="485" t="s">
        <v>13333</v>
      </c>
      <c r="G3626" s="407" t="s">
        <v>9595</v>
      </c>
      <c r="H3626" s="489">
        <v>44714</v>
      </c>
      <c r="I3626" s="489"/>
      <c r="J3626" s="486"/>
    </row>
    <row r="3627" spans="1:10" ht="25.15" customHeight="1" x14ac:dyDescent="0.2">
      <c r="A3627" s="485" t="s">
        <v>13520</v>
      </c>
      <c r="B3627" s="485" t="s">
        <v>8346</v>
      </c>
      <c r="C3627" s="486" t="s">
        <v>8317</v>
      </c>
      <c r="D3627" s="140">
        <v>2105</v>
      </c>
      <c r="E3627" s="140">
        <v>21600</v>
      </c>
      <c r="F3627" s="485" t="s">
        <v>13521</v>
      </c>
      <c r="G3627" s="407" t="s">
        <v>9595</v>
      </c>
      <c r="H3627" s="489">
        <v>44735</v>
      </c>
      <c r="I3627" s="489"/>
      <c r="J3627" s="486"/>
    </row>
    <row r="3628" spans="1:10" ht="25.15" customHeight="1" x14ac:dyDescent="0.2">
      <c r="A3628" s="485" t="s">
        <v>13522</v>
      </c>
      <c r="B3628" s="485" t="s">
        <v>8346</v>
      </c>
      <c r="C3628" s="486" t="s">
        <v>8317</v>
      </c>
      <c r="D3628" s="140">
        <v>1877</v>
      </c>
      <c r="E3628" s="140">
        <v>25989</v>
      </c>
      <c r="F3628" s="485" t="s">
        <v>13523</v>
      </c>
      <c r="G3628" s="407" t="s">
        <v>9595</v>
      </c>
      <c r="H3628" s="489">
        <v>44713</v>
      </c>
      <c r="I3628" s="489"/>
      <c r="J3628" s="486"/>
    </row>
    <row r="3629" spans="1:10" ht="25.15" customHeight="1" x14ac:dyDescent="0.2">
      <c r="A3629" s="485" t="s">
        <v>13524</v>
      </c>
      <c r="B3629" s="485" t="s">
        <v>8346</v>
      </c>
      <c r="C3629" s="486" t="s">
        <v>8317</v>
      </c>
      <c r="D3629" s="140">
        <v>2215</v>
      </c>
      <c r="E3629" s="140">
        <v>31200</v>
      </c>
      <c r="F3629" s="485" t="s">
        <v>13410</v>
      </c>
      <c r="G3629" s="407" t="s">
        <v>9595</v>
      </c>
      <c r="H3629" s="489">
        <v>44742</v>
      </c>
      <c r="I3629" s="489"/>
      <c r="J3629" s="486"/>
    </row>
    <row r="3630" spans="1:10" ht="25.15" customHeight="1" x14ac:dyDescent="0.2">
      <c r="A3630" s="485" t="s">
        <v>13481</v>
      </c>
      <c r="B3630" s="485" t="s">
        <v>8346</v>
      </c>
      <c r="C3630" s="486" t="s">
        <v>8317</v>
      </c>
      <c r="D3630" s="140">
        <v>2146</v>
      </c>
      <c r="E3630" s="140">
        <v>34800</v>
      </c>
      <c r="F3630" s="485" t="s">
        <v>13482</v>
      </c>
      <c r="G3630" s="407" t="s">
        <v>9614</v>
      </c>
      <c r="H3630" s="489">
        <v>44736</v>
      </c>
      <c r="I3630" s="489"/>
      <c r="J3630" s="486"/>
    </row>
    <row r="3631" spans="1:10" ht="25.15" customHeight="1" x14ac:dyDescent="0.2">
      <c r="A3631" s="485" t="s">
        <v>13481</v>
      </c>
      <c r="B3631" s="485" t="s">
        <v>8346</v>
      </c>
      <c r="C3631" s="486" t="s">
        <v>8317</v>
      </c>
      <c r="D3631" s="140">
        <v>1988</v>
      </c>
      <c r="E3631" s="140">
        <v>33600</v>
      </c>
      <c r="F3631" s="485" t="s">
        <v>13525</v>
      </c>
      <c r="G3631" s="407" t="s">
        <v>9595</v>
      </c>
      <c r="H3631" s="489">
        <v>44722</v>
      </c>
      <c r="I3631" s="489"/>
      <c r="J3631" s="486"/>
    </row>
    <row r="3632" spans="1:10" ht="25.15" customHeight="1" x14ac:dyDescent="0.2">
      <c r="A3632" s="485" t="s">
        <v>13524</v>
      </c>
      <c r="B3632" s="485" t="s">
        <v>8346</v>
      </c>
      <c r="C3632" s="486" t="s">
        <v>8317</v>
      </c>
      <c r="D3632" s="140">
        <v>2090</v>
      </c>
      <c r="E3632" s="140">
        <v>27240</v>
      </c>
      <c r="F3632" s="485" t="s">
        <v>13526</v>
      </c>
      <c r="G3632" s="407" t="s">
        <v>9595</v>
      </c>
      <c r="H3632" s="489">
        <v>44733</v>
      </c>
      <c r="I3632" s="489"/>
      <c r="J3632" s="486"/>
    </row>
    <row r="3633" spans="1:10" ht="25.15" customHeight="1" x14ac:dyDescent="0.2">
      <c r="A3633" s="485" t="s">
        <v>13518</v>
      </c>
      <c r="B3633" s="485" t="s">
        <v>8346</v>
      </c>
      <c r="C3633" s="486" t="s">
        <v>8317</v>
      </c>
      <c r="D3633" s="140">
        <v>2139</v>
      </c>
      <c r="E3633" s="140">
        <v>29940</v>
      </c>
      <c r="F3633" s="485" t="s">
        <v>13416</v>
      </c>
      <c r="G3633" s="407" t="s">
        <v>9614</v>
      </c>
      <c r="H3633" s="489">
        <v>44736</v>
      </c>
      <c r="I3633" s="489"/>
      <c r="J3633" s="486"/>
    </row>
    <row r="3634" spans="1:10" ht="25.15" customHeight="1" x14ac:dyDescent="0.2">
      <c r="A3634" s="485" t="s">
        <v>13527</v>
      </c>
      <c r="B3634" s="485" t="s">
        <v>8346</v>
      </c>
      <c r="C3634" s="486" t="s">
        <v>8317</v>
      </c>
      <c r="D3634" s="140">
        <v>2089</v>
      </c>
      <c r="E3634" s="140">
        <v>22400</v>
      </c>
      <c r="F3634" s="485" t="s">
        <v>13528</v>
      </c>
      <c r="G3634" s="407" t="s">
        <v>9595</v>
      </c>
      <c r="H3634" s="489">
        <v>44733</v>
      </c>
      <c r="I3634" s="489"/>
      <c r="J3634" s="486"/>
    </row>
    <row r="3635" spans="1:10" ht="25.15" customHeight="1" x14ac:dyDescent="0.2">
      <c r="A3635" s="485" t="s">
        <v>13418</v>
      </c>
      <c r="B3635" s="485" t="s">
        <v>8346</v>
      </c>
      <c r="C3635" s="486" t="s">
        <v>8317</v>
      </c>
      <c r="D3635" s="140">
        <v>2019</v>
      </c>
      <c r="E3635" s="140">
        <v>25690</v>
      </c>
      <c r="F3635" s="485" t="s">
        <v>13419</v>
      </c>
      <c r="G3635" s="407" t="s">
        <v>9595</v>
      </c>
      <c r="H3635" s="489">
        <v>44727</v>
      </c>
      <c r="I3635" s="489"/>
      <c r="J3635" s="486"/>
    </row>
    <row r="3636" spans="1:10" ht="25.15" customHeight="1" x14ac:dyDescent="0.2">
      <c r="A3636" s="485" t="s">
        <v>13529</v>
      </c>
      <c r="B3636" s="485" t="s">
        <v>8346</v>
      </c>
      <c r="C3636" s="486" t="s">
        <v>8317</v>
      </c>
      <c r="D3636" s="140">
        <v>2005</v>
      </c>
      <c r="E3636" s="140">
        <v>24166.400000000001</v>
      </c>
      <c r="F3636" s="485" t="s">
        <v>13530</v>
      </c>
      <c r="G3636" s="407" t="s">
        <v>9595</v>
      </c>
      <c r="H3636" s="489">
        <v>44725</v>
      </c>
      <c r="I3636" s="489"/>
      <c r="J3636" s="486"/>
    </row>
    <row r="3637" spans="1:10" ht="25.15" customHeight="1" x14ac:dyDescent="0.2">
      <c r="A3637" s="485" t="s">
        <v>13531</v>
      </c>
      <c r="B3637" s="485" t="s">
        <v>8346</v>
      </c>
      <c r="C3637" s="486" t="s">
        <v>8317</v>
      </c>
      <c r="D3637" s="140">
        <v>2140</v>
      </c>
      <c r="E3637" s="140">
        <v>19982.2</v>
      </c>
      <c r="F3637" s="485" t="s">
        <v>13421</v>
      </c>
      <c r="G3637" s="407" t="s">
        <v>9595</v>
      </c>
      <c r="H3637" s="489">
        <v>44736</v>
      </c>
      <c r="I3637" s="489"/>
      <c r="J3637" s="486"/>
    </row>
    <row r="3638" spans="1:10" ht="25.15" customHeight="1" x14ac:dyDescent="0.2">
      <c r="A3638" s="485" t="s">
        <v>13532</v>
      </c>
      <c r="B3638" s="485" t="s">
        <v>8346</v>
      </c>
      <c r="C3638" s="486" t="s">
        <v>8317</v>
      </c>
      <c r="D3638" s="140">
        <v>1885</v>
      </c>
      <c r="E3638" s="140">
        <v>27950</v>
      </c>
      <c r="F3638" s="485" t="s">
        <v>12668</v>
      </c>
      <c r="G3638" s="407" t="s">
        <v>9595</v>
      </c>
      <c r="H3638" s="489">
        <v>44714</v>
      </c>
      <c r="I3638" s="489"/>
      <c r="J3638" s="486"/>
    </row>
    <row r="3639" spans="1:10" ht="25.15" customHeight="1" x14ac:dyDescent="0.2">
      <c r="A3639" s="485" t="s">
        <v>13533</v>
      </c>
      <c r="B3639" s="485" t="s">
        <v>8346</v>
      </c>
      <c r="C3639" s="486" t="s">
        <v>8317</v>
      </c>
      <c r="D3639" s="140">
        <v>2010</v>
      </c>
      <c r="E3639" s="140">
        <v>24900</v>
      </c>
      <c r="F3639" s="485" t="s">
        <v>13534</v>
      </c>
      <c r="G3639" s="407" t="s">
        <v>9595</v>
      </c>
      <c r="H3639" s="489">
        <v>44725</v>
      </c>
      <c r="I3639" s="489"/>
      <c r="J3639" s="486"/>
    </row>
    <row r="3640" spans="1:10" ht="25.15" customHeight="1" x14ac:dyDescent="0.2">
      <c r="A3640" s="485" t="s">
        <v>13535</v>
      </c>
      <c r="B3640" s="485" t="s">
        <v>8346</v>
      </c>
      <c r="C3640" s="486" t="s">
        <v>8317</v>
      </c>
      <c r="D3640" s="140">
        <v>2064</v>
      </c>
      <c r="E3640" s="140">
        <v>28000</v>
      </c>
      <c r="F3640" s="485" t="s">
        <v>13536</v>
      </c>
      <c r="G3640" s="407" t="s">
        <v>9595</v>
      </c>
      <c r="H3640" s="489">
        <v>44732</v>
      </c>
      <c r="I3640" s="489"/>
      <c r="J3640" s="486"/>
    </row>
    <row r="3641" spans="1:10" ht="25.15" customHeight="1" x14ac:dyDescent="0.2">
      <c r="A3641" s="485" t="s">
        <v>13537</v>
      </c>
      <c r="B3641" s="485" t="s">
        <v>8346</v>
      </c>
      <c r="C3641" s="486" t="s">
        <v>8317</v>
      </c>
      <c r="D3641" s="140">
        <v>1965</v>
      </c>
      <c r="E3641" s="140">
        <v>34380</v>
      </c>
      <c r="F3641" s="485" t="s">
        <v>13498</v>
      </c>
      <c r="G3641" s="407" t="s">
        <v>9595</v>
      </c>
      <c r="H3641" s="489">
        <v>44720</v>
      </c>
      <c r="I3641" s="489"/>
      <c r="J3641" s="486"/>
    </row>
    <row r="3642" spans="1:10" ht="25.15" customHeight="1" x14ac:dyDescent="0.2">
      <c r="A3642" s="485" t="s">
        <v>13538</v>
      </c>
      <c r="B3642" s="485" t="s">
        <v>8346</v>
      </c>
      <c r="C3642" s="486" t="s">
        <v>8317</v>
      </c>
      <c r="D3642" s="140">
        <v>1966</v>
      </c>
      <c r="E3642" s="140">
        <v>26000</v>
      </c>
      <c r="F3642" s="485" t="s">
        <v>13498</v>
      </c>
      <c r="G3642" s="407" t="s">
        <v>9595</v>
      </c>
      <c r="H3642" s="489">
        <v>44720</v>
      </c>
      <c r="I3642" s="489"/>
      <c r="J3642" s="486"/>
    </row>
    <row r="3643" spans="1:10" ht="25.15" customHeight="1" x14ac:dyDescent="0.2">
      <c r="A3643" s="485" t="s">
        <v>13539</v>
      </c>
      <c r="B3643" s="485" t="s">
        <v>8346</v>
      </c>
      <c r="C3643" s="486" t="s">
        <v>8317</v>
      </c>
      <c r="D3643" s="140">
        <v>1875</v>
      </c>
      <c r="E3643" s="140">
        <v>24500</v>
      </c>
      <c r="F3643" s="485" t="s">
        <v>13498</v>
      </c>
      <c r="G3643" s="407" t="s">
        <v>9595</v>
      </c>
      <c r="H3643" s="489">
        <v>44713</v>
      </c>
      <c r="I3643" s="489"/>
      <c r="J3643" s="486"/>
    </row>
    <row r="3644" spans="1:10" ht="25.15" customHeight="1" x14ac:dyDescent="0.2">
      <c r="A3644" s="485" t="s">
        <v>13540</v>
      </c>
      <c r="B3644" s="485" t="s">
        <v>8346</v>
      </c>
      <c r="C3644" s="486" t="s">
        <v>8317</v>
      </c>
      <c r="D3644" s="140">
        <v>2079</v>
      </c>
      <c r="E3644" s="140">
        <v>35000</v>
      </c>
      <c r="F3644" s="485" t="s">
        <v>13541</v>
      </c>
      <c r="G3644" s="407" t="s">
        <v>9595</v>
      </c>
      <c r="H3644" s="489">
        <v>44733</v>
      </c>
      <c r="I3644" s="489"/>
      <c r="J3644" s="486"/>
    </row>
    <row r="3645" spans="1:10" ht="25.15" customHeight="1" x14ac:dyDescent="0.2">
      <c r="A3645" s="485" t="s">
        <v>13542</v>
      </c>
      <c r="B3645" s="485" t="s">
        <v>8346</v>
      </c>
      <c r="C3645" s="486" t="s">
        <v>8317</v>
      </c>
      <c r="D3645" s="140">
        <v>2325</v>
      </c>
      <c r="E3645" s="140">
        <v>32500</v>
      </c>
      <c r="F3645" s="485" t="s">
        <v>13543</v>
      </c>
      <c r="G3645" s="407" t="s">
        <v>9595</v>
      </c>
      <c r="H3645" s="489">
        <v>44749</v>
      </c>
      <c r="I3645" s="489"/>
      <c r="J3645" s="486"/>
    </row>
    <row r="3646" spans="1:10" ht="25.15" customHeight="1" x14ac:dyDescent="0.2">
      <c r="A3646" s="485" t="s">
        <v>13544</v>
      </c>
      <c r="B3646" s="485" t="s">
        <v>8346</v>
      </c>
      <c r="C3646" s="486" t="s">
        <v>8317</v>
      </c>
      <c r="D3646" s="140">
        <v>2451</v>
      </c>
      <c r="E3646" s="140">
        <v>33000</v>
      </c>
      <c r="F3646" s="485" t="s">
        <v>13545</v>
      </c>
      <c r="G3646" s="407" t="s">
        <v>9614</v>
      </c>
      <c r="H3646" s="489">
        <v>44760</v>
      </c>
      <c r="I3646" s="489"/>
      <c r="J3646" s="486"/>
    </row>
    <row r="3647" spans="1:10" ht="25.15" customHeight="1" x14ac:dyDescent="0.2">
      <c r="A3647" s="485" t="s">
        <v>13546</v>
      </c>
      <c r="B3647" s="485" t="s">
        <v>8346</v>
      </c>
      <c r="C3647" s="486" t="s">
        <v>8317</v>
      </c>
      <c r="D3647" s="140">
        <v>2703</v>
      </c>
      <c r="E3647" s="140">
        <v>30000</v>
      </c>
      <c r="F3647" s="485" t="s">
        <v>13547</v>
      </c>
      <c r="G3647" s="407" t="s">
        <v>9595</v>
      </c>
      <c r="H3647" s="489">
        <v>44768</v>
      </c>
      <c r="I3647" s="489"/>
      <c r="J3647" s="486"/>
    </row>
    <row r="3648" spans="1:10" ht="25.15" customHeight="1" x14ac:dyDescent="0.2">
      <c r="A3648" s="485" t="s">
        <v>13548</v>
      </c>
      <c r="B3648" s="485" t="s">
        <v>8346</v>
      </c>
      <c r="C3648" s="486" t="s">
        <v>8317</v>
      </c>
      <c r="D3648" s="140">
        <v>2459</v>
      </c>
      <c r="E3648" s="140">
        <v>32000</v>
      </c>
      <c r="F3648" s="485" t="s">
        <v>13447</v>
      </c>
      <c r="G3648" s="407" t="s">
        <v>9595</v>
      </c>
      <c r="H3648" s="489">
        <v>44760</v>
      </c>
      <c r="I3648" s="489"/>
      <c r="J3648" s="486"/>
    </row>
    <row r="3649" spans="1:10" ht="25.15" customHeight="1" x14ac:dyDescent="0.2">
      <c r="A3649" s="485" t="s">
        <v>13549</v>
      </c>
      <c r="B3649" s="485" t="s">
        <v>8346</v>
      </c>
      <c r="C3649" s="486" t="s">
        <v>8317</v>
      </c>
      <c r="D3649" s="140">
        <v>2559</v>
      </c>
      <c r="E3649" s="140">
        <v>33600</v>
      </c>
      <c r="F3649" s="485" t="s">
        <v>13550</v>
      </c>
      <c r="G3649" s="407" t="s">
        <v>9595</v>
      </c>
      <c r="H3649" s="489">
        <v>44763</v>
      </c>
      <c r="I3649" s="489"/>
      <c r="J3649" s="486"/>
    </row>
    <row r="3650" spans="1:10" ht="25.15" customHeight="1" x14ac:dyDescent="0.2">
      <c r="A3650" s="485" t="s">
        <v>13551</v>
      </c>
      <c r="B3650" s="485" t="s">
        <v>8346</v>
      </c>
      <c r="C3650" s="486" t="s">
        <v>8317</v>
      </c>
      <c r="D3650" s="140">
        <v>2337</v>
      </c>
      <c r="E3650" s="140">
        <v>24900</v>
      </c>
      <c r="F3650" s="485" t="s">
        <v>13552</v>
      </c>
      <c r="G3650" s="407" t="s">
        <v>9595</v>
      </c>
      <c r="H3650" s="489">
        <v>44750</v>
      </c>
      <c r="I3650" s="489"/>
      <c r="J3650" s="486"/>
    </row>
    <row r="3651" spans="1:10" ht="25.15" customHeight="1" x14ac:dyDescent="0.2">
      <c r="A3651" s="485" t="s">
        <v>13481</v>
      </c>
      <c r="B3651" s="485" t="s">
        <v>8346</v>
      </c>
      <c r="C3651" s="486" t="s">
        <v>8317</v>
      </c>
      <c r="D3651" s="140">
        <v>2312</v>
      </c>
      <c r="E3651" s="140">
        <v>28200</v>
      </c>
      <c r="F3651" s="485" t="s">
        <v>13553</v>
      </c>
      <c r="G3651" s="407" t="s">
        <v>9595</v>
      </c>
      <c r="H3651" s="489">
        <v>44748</v>
      </c>
      <c r="I3651" s="489"/>
      <c r="J3651" s="486"/>
    </row>
    <row r="3652" spans="1:10" ht="25.15" customHeight="1" x14ac:dyDescent="0.2">
      <c r="A3652" s="485" t="s">
        <v>13554</v>
      </c>
      <c r="B3652" s="485" t="s">
        <v>8346</v>
      </c>
      <c r="C3652" s="486" t="s">
        <v>8317</v>
      </c>
      <c r="D3652" s="140">
        <v>2424</v>
      </c>
      <c r="E3652" s="140">
        <v>36450</v>
      </c>
      <c r="F3652" s="485" t="s">
        <v>13555</v>
      </c>
      <c r="G3652" s="407" t="s">
        <v>9595</v>
      </c>
      <c r="H3652" s="489">
        <v>44756</v>
      </c>
      <c r="I3652" s="489"/>
      <c r="J3652" s="486"/>
    </row>
    <row r="3653" spans="1:10" ht="25.15" customHeight="1" x14ac:dyDescent="0.2">
      <c r="A3653" s="485" t="s">
        <v>13556</v>
      </c>
      <c r="B3653" s="485" t="s">
        <v>8346</v>
      </c>
      <c r="C3653" s="486" t="s">
        <v>8317</v>
      </c>
      <c r="D3653" s="140">
        <v>2391</v>
      </c>
      <c r="E3653" s="140">
        <v>31200</v>
      </c>
      <c r="F3653" s="485" t="s">
        <v>13410</v>
      </c>
      <c r="G3653" s="407" t="s">
        <v>9595</v>
      </c>
      <c r="H3653" s="489">
        <v>44755</v>
      </c>
      <c r="I3653" s="489"/>
      <c r="J3653" s="486"/>
    </row>
    <row r="3654" spans="1:10" ht="25.15" customHeight="1" x14ac:dyDescent="0.2">
      <c r="A3654" s="485" t="s">
        <v>13557</v>
      </c>
      <c r="B3654" s="485" t="s">
        <v>8346</v>
      </c>
      <c r="C3654" s="486" t="s">
        <v>8317</v>
      </c>
      <c r="D3654" s="140">
        <v>2714</v>
      </c>
      <c r="E3654" s="140">
        <v>26400</v>
      </c>
      <c r="F3654" s="485" t="s">
        <v>13558</v>
      </c>
      <c r="G3654" s="407" t="s">
        <v>9595</v>
      </c>
      <c r="H3654" s="489">
        <v>44769</v>
      </c>
      <c r="I3654" s="489"/>
      <c r="J3654" s="486"/>
    </row>
    <row r="3655" spans="1:10" ht="25.15" customHeight="1" x14ac:dyDescent="0.2">
      <c r="A3655" s="485" t="s">
        <v>13559</v>
      </c>
      <c r="B3655" s="485" t="s">
        <v>8346</v>
      </c>
      <c r="C3655" s="486" t="s">
        <v>8317</v>
      </c>
      <c r="D3655" s="140">
        <v>2427</v>
      </c>
      <c r="E3655" s="140">
        <v>23100</v>
      </c>
      <c r="F3655" s="485" t="s">
        <v>13560</v>
      </c>
      <c r="G3655" s="407" t="s">
        <v>9595</v>
      </c>
      <c r="H3655" s="489">
        <v>44756</v>
      </c>
      <c r="I3655" s="489"/>
      <c r="J3655" s="486"/>
    </row>
    <row r="3656" spans="1:10" ht="25.15" customHeight="1" x14ac:dyDescent="0.2">
      <c r="A3656" s="485" t="s">
        <v>13561</v>
      </c>
      <c r="B3656" s="485" t="s">
        <v>8346</v>
      </c>
      <c r="C3656" s="486" t="s">
        <v>8317</v>
      </c>
      <c r="D3656" s="140">
        <v>2715</v>
      </c>
      <c r="E3656" s="140">
        <v>32200</v>
      </c>
      <c r="F3656" s="485" t="s">
        <v>13562</v>
      </c>
      <c r="G3656" s="407" t="s">
        <v>9595</v>
      </c>
      <c r="H3656" s="489">
        <v>44769</v>
      </c>
      <c r="I3656" s="489"/>
      <c r="J3656" s="486"/>
    </row>
    <row r="3657" spans="1:10" ht="25.15" customHeight="1" x14ac:dyDescent="0.2">
      <c r="A3657" s="485" t="s">
        <v>13563</v>
      </c>
      <c r="B3657" s="485" t="s">
        <v>8346</v>
      </c>
      <c r="C3657" s="486" t="s">
        <v>8317</v>
      </c>
      <c r="D3657" s="140">
        <v>2525</v>
      </c>
      <c r="E3657" s="140">
        <v>34880</v>
      </c>
      <c r="F3657" s="485" t="s">
        <v>13428</v>
      </c>
      <c r="G3657" s="407" t="s">
        <v>9595</v>
      </c>
      <c r="H3657" s="489">
        <v>44762</v>
      </c>
      <c r="I3657" s="489"/>
      <c r="J3657" s="486"/>
    </row>
    <row r="3658" spans="1:10" ht="25.15" customHeight="1" x14ac:dyDescent="0.2">
      <c r="A3658" s="485" t="s">
        <v>13564</v>
      </c>
      <c r="B3658" s="485" t="s">
        <v>8346</v>
      </c>
      <c r="C3658" s="486" t="s">
        <v>8317</v>
      </c>
      <c r="D3658" s="140">
        <v>2429</v>
      </c>
      <c r="E3658" s="140">
        <v>29500</v>
      </c>
      <c r="F3658" s="485" t="s">
        <v>13534</v>
      </c>
      <c r="G3658" s="407" t="s">
        <v>9595</v>
      </c>
      <c r="H3658" s="489">
        <v>44756</v>
      </c>
      <c r="I3658" s="489"/>
      <c r="J3658" s="486"/>
    </row>
    <row r="3659" spans="1:10" ht="25.15" customHeight="1" x14ac:dyDescent="0.2">
      <c r="A3659" s="485" t="s">
        <v>13565</v>
      </c>
      <c r="B3659" s="485" t="s">
        <v>8346</v>
      </c>
      <c r="C3659" s="486" t="s">
        <v>8317</v>
      </c>
      <c r="D3659" s="140">
        <v>2682</v>
      </c>
      <c r="E3659" s="140">
        <v>36031</v>
      </c>
      <c r="F3659" s="485" t="s">
        <v>13536</v>
      </c>
      <c r="G3659" s="407" t="s">
        <v>9595</v>
      </c>
      <c r="H3659" s="489">
        <v>44768</v>
      </c>
      <c r="I3659" s="489"/>
      <c r="J3659" s="486"/>
    </row>
    <row r="3660" spans="1:10" ht="25.15" customHeight="1" x14ac:dyDescent="0.2">
      <c r="A3660" s="485" t="s">
        <v>13566</v>
      </c>
      <c r="B3660" s="485" t="s">
        <v>8346</v>
      </c>
      <c r="C3660" s="486" t="s">
        <v>8317</v>
      </c>
      <c r="D3660" s="140">
        <v>2428</v>
      </c>
      <c r="E3660" s="140">
        <v>34160</v>
      </c>
      <c r="F3660" s="485" t="s">
        <v>13567</v>
      </c>
      <c r="G3660" s="407" t="s">
        <v>9595</v>
      </c>
      <c r="H3660" s="489">
        <v>44756</v>
      </c>
      <c r="I3660" s="489"/>
      <c r="J3660" s="486"/>
    </row>
    <row r="3661" spans="1:10" ht="25.15" customHeight="1" x14ac:dyDescent="0.2">
      <c r="A3661" s="485" t="s">
        <v>13568</v>
      </c>
      <c r="B3661" s="485" t="s">
        <v>8346</v>
      </c>
      <c r="C3661" s="486" t="s">
        <v>8317</v>
      </c>
      <c r="D3661" s="140">
        <v>2571</v>
      </c>
      <c r="E3661" s="140">
        <v>27900</v>
      </c>
      <c r="F3661" s="485" t="s">
        <v>13498</v>
      </c>
      <c r="G3661" s="407" t="s">
        <v>9595</v>
      </c>
      <c r="H3661" s="489">
        <v>44764</v>
      </c>
      <c r="I3661" s="489"/>
      <c r="J3661" s="486"/>
    </row>
    <row r="3662" spans="1:10" ht="25.15" customHeight="1" x14ac:dyDescent="0.2">
      <c r="A3662" s="485" t="s">
        <v>13569</v>
      </c>
      <c r="B3662" s="485" t="s">
        <v>8346</v>
      </c>
      <c r="C3662" s="486" t="s">
        <v>8317</v>
      </c>
      <c r="D3662" s="140">
        <v>2524</v>
      </c>
      <c r="E3662" s="140">
        <v>20000</v>
      </c>
      <c r="F3662" s="485" t="s">
        <v>13541</v>
      </c>
      <c r="G3662" s="407" t="s">
        <v>9595</v>
      </c>
      <c r="H3662" s="489">
        <v>44762</v>
      </c>
      <c r="I3662" s="489"/>
      <c r="J3662" s="486"/>
    </row>
    <row r="3663" spans="1:10" ht="25.15" customHeight="1" x14ac:dyDescent="0.2">
      <c r="A3663" s="485" t="s">
        <v>13570</v>
      </c>
      <c r="B3663" s="485" t="s">
        <v>8346</v>
      </c>
      <c r="C3663" s="486" t="s">
        <v>8317</v>
      </c>
      <c r="D3663" s="140">
        <v>2941</v>
      </c>
      <c r="E3663" s="140">
        <v>18000</v>
      </c>
      <c r="F3663" s="485" t="s">
        <v>13571</v>
      </c>
      <c r="G3663" s="407" t="s">
        <v>9595</v>
      </c>
      <c r="H3663" s="489">
        <v>44790</v>
      </c>
      <c r="I3663" s="489"/>
      <c r="J3663" s="486"/>
    </row>
    <row r="3664" spans="1:10" ht="25.15" customHeight="1" x14ac:dyDescent="0.2">
      <c r="A3664" s="485" t="s">
        <v>13572</v>
      </c>
      <c r="B3664" s="485" t="s">
        <v>8346</v>
      </c>
      <c r="C3664" s="486" t="s">
        <v>8317</v>
      </c>
      <c r="D3664" s="140">
        <v>2902</v>
      </c>
      <c r="E3664" s="140">
        <v>36600</v>
      </c>
      <c r="F3664" s="485" t="s">
        <v>13435</v>
      </c>
      <c r="G3664" s="407" t="s">
        <v>9595</v>
      </c>
      <c r="H3664" s="489">
        <v>44788</v>
      </c>
      <c r="I3664" s="489"/>
      <c r="J3664" s="486"/>
    </row>
    <row r="3665" spans="1:10" ht="25.15" customHeight="1" x14ac:dyDescent="0.2">
      <c r="A3665" s="485" t="s">
        <v>13573</v>
      </c>
      <c r="B3665" s="485" t="s">
        <v>8346</v>
      </c>
      <c r="C3665" s="486" t="s">
        <v>8317</v>
      </c>
      <c r="D3665" s="140">
        <v>2866</v>
      </c>
      <c r="E3665" s="140">
        <v>41400</v>
      </c>
      <c r="F3665" s="485" t="s">
        <v>13117</v>
      </c>
      <c r="G3665" s="407" t="s">
        <v>9595</v>
      </c>
      <c r="H3665" s="489">
        <v>44784</v>
      </c>
      <c r="I3665" s="489"/>
      <c r="J3665" s="486"/>
    </row>
    <row r="3666" spans="1:10" ht="25.15" customHeight="1" x14ac:dyDescent="0.2">
      <c r="A3666" s="485" t="s">
        <v>13574</v>
      </c>
      <c r="B3666" s="485" t="s">
        <v>8346</v>
      </c>
      <c r="C3666" s="486" t="s">
        <v>8317</v>
      </c>
      <c r="D3666" s="140">
        <v>2807</v>
      </c>
      <c r="E3666" s="140">
        <v>41400</v>
      </c>
      <c r="F3666" s="485" t="s">
        <v>13117</v>
      </c>
      <c r="G3666" s="407" t="s">
        <v>9595</v>
      </c>
      <c r="H3666" s="489">
        <v>44781</v>
      </c>
      <c r="I3666" s="489"/>
      <c r="J3666" s="486"/>
    </row>
    <row r="3667" spans="1:10" ht="25.15" customHeight="1" x14ac:dyDescent="0.2">
      <c r="A3667" s="485" t="s">
        <v>13575</v>
      </c>
      <c r="B3667" s="485" t="s">
        <v>8346</v>
      </c>
      <c r="C3667" s="486" t="s">
        <v>8317</v>
      </c>
      <c r="D3667" s="140">
        <v>2795</v>
      </c>
      <c r="E3667" s="140">
        <v>34800</v>
      </c>
      <c r="F3667" s="485" t="s">
        <v>13117</v>
      </c>
      <c r="G3667" s="407" t="s">
        <v>9595</v>
      </c>
      <c r="H3667" s="489">
        <v>44777</v>
      </c>
      <c r="I3667" s="489"/>
      <c r="J3667" s="486"/>
    </row>
    <row r="3668" spans="1:10" ht="25.15" customHeight="1" x14ac:dyDescent="0.2">
      <c r="A3668" s="485" t="s">
        <v>13576</v>
      </c>
      <c r="B3668" s="485" t="s">
        <v>8346</v>
      </c>
      <c r="C3668" s="486" t="s">
        <v>8317</v>
      </c>
      <c r="D3668" s="140">
        <v>3038</v>
      </c>
      <c r="E3668" s="140">
        <v>20000</v>
      </c>
      <c r="F3668" s="485" t="s">
        <v>13577</v>
      </c>
      <c r="G3668" s="407" t="s">
        <v>9595</v>
      </c>
      <c r="H3668" s="489">
        <v>44795</v>
      </c>
      <c r="I3668" s="489"/>
      <c r="J3668" s="486"/>
    </row>
    <row r="3669" spans="1:10" ht="25.15" customHeight="1" x14ac:dyDescent="0.2">
      <c r="A3669" s="485" t="s">
        <v>13578</v>
      </c>
      <c r="B3669" s="485" t="s">
        <v>8346</v>
      </c>
      <c r="C3669" s="486" t="s">
        <v>8317</v>
      </c>
      <c r="D3669" s="140">
        <v>2771</v>
      </c>
      <c r="E3669" s="140">
        <v>22050</v>
      </c>
      <c r="F3669" s="485" t="s">
        <v>13579</v>
      </c>
      <c r="G3669" s="407" t="s">
        <v>9595</v>
      </c>
      <c r="H3669" s="489">
        <v>44776</v>
      </c>
      <c r="I3669" s="489"/>
      <c r="J3669" s="486"/>
    </row>
    <row r="3670" spans="1:10" ht="25.15" customHeight="1" x14ac:dyDescent="0.2">
      <c r="A3670" s="485" t="s">
        <v>13580</v>
      </c>
      <c r="B3670" s="485" t="s">
        <v>8346</v>
      </c>
      <c r="C3670" s="486" t="s">
        <v>8317</v>
      </c>
      <c r="D3670" s="140">
        <v>2837</v>
      </c>
      <c r="E3670" s="140">
        <v>28900</v>
      </c>
      <c r="F3670" s="485" t="s">
        <v>13581</v>
      </c>
      <c r="G3670" s="407" t="s">
        <v>9595</v>
      </c>
      <c r="H3670" s="489">
        <v>44782</v>
      </c>
      <c r="I3670" s="489"/>
      <c r="J3670" s="486"/>
    </row>
    <row r="3671" spans="1:10" ht="25.15" customHeight="1" x14ac:dyDescent="0.2">
      <c r="A3671" s="485" t="s">
        <v>13582</v>
      </c>
      <c r="B3671" s="485" t="s">
        <v>8346</v>
      </c>
      <c r="C3671" s="486" t="s">
        <v>8317</v>
      </c>
      <c r="D3671" s="140">
        <v>2920</v>
      </c>
      <c r="E3671" s="140">
        <v>20700</v>
      </c>
      <c r="F3671" s="485" t="s">
        <v>13224</v>
      </c>
      <c r="G3671" s="407" t="s">
        <v>9595</v>
      </c>
      <c r="H3671" s="489">
        <v>44788</v>
      </c>
      <c r="I3671" s="489"/>
      <c r="J3671" s="486"/>
    </row>
    <row r="3672" spans="1:10" ht="25.15" customHeight="1" x14ac:dyDescent="0.2">
      <c r="A3672" s="485" t="s">
        <v>13583</v>
      </c>
      <c r="B3672" s="485" t="s">
        <v>8346</v>
      </c>
      <c r="C3672" s="486" t="s">
        <v>8317</v>
      </c>
      <c r="D3672" s="140">
        <v>2936</v>
      </c>
      <c r="E3672" s="140">
        <v>29400</v>
      </c>
      <c r="F3672" s="485" t="s">
        <v>13584</v>
      </c>
      <c r="G3672" s="407" t="s">
        <v>9595</v>
      </c>
      <c r="H3672" s="489">
        <v>44789</v>
      </c>
      <c r="I3672" s="489"/>
      <c r="J3672" s="486"/>
    </row>
    <row r="3673" spans="1:10" ht="25.15" customHeight="1" x14ac:dyDescent="0.2">
      <c r="A3673" s="485" t="s">
        <v>13585</v>
      </c>
      <c r="B3673" s="485" t="s">
        <v>8346</v>
      </c>
      <c r="C3673" s="486" t="s">
        <v>8317</v>
      </c>
      <c r="D3673" s="140">
        <v>3050</v>
      </c>
      <c r="E3673" s="140">
        <v>22500</v>
      </c>
      <c r="F3673" s="485" t="s">
        <v>13586</v>
      </c>
      <c r="G3673" s="407" t="s">
        <v>9595</v>
      </c>
      <c r="H3673" s="489">
        <v>44796</v>
      </c>
      <c r="I3673" s="489"/>
      <c r="J3673" s="486"/>
    </row>
    <row r="3674" spans="1:10" ht="25.15" customHeight="1" x14ac:dyDescent="0.2">
      <c r="A3674" s="485" t="s">
        <v>13587</v>
      </c>
      <c r="B3674" s="485" t="s">
        <v>8346</v>
      </c>
      <c r="C3674" s="486" t="s">
        <v>8317</v>
      </c>
      <c r="D3674" s="140">
        <v>3037</v>
      </c>
      <c r="E3674" s="140">
        <v>20000</v>
      </c>
      <c r="F3674" s="485" t="s">
        <v>13588</v>
      </c>
      <c r="G3674" s="407" t="s">
        <v>9595</v>
      </c>
      <c r="H3674" s="489">
        <v>44795</v>
      </c>
      <c r="I3674" s="489"/>
      <c r="J3674" s="486"/>
    </row>
    <row r="3675" spans="1:10" ht="25.15" customHeight="1" x14ac:dyDescent="0.2">
      <c r="A3675" s="485" t="s">
        <v>13589</v>
      </c>
      <c r="B3675" s="485" t="s">
        <v>8346</v>
      </c>
      <c r="C3675" s="486" t="s">
        <v>8317</v>
      </c>
      <c r="D3675" s="140">
        <v>2986</v>
      </c>
      <c r="E3675" s="140">
        <v>18000</v>
      </c>
      <c r="F3675" s="485" t="s">
        <v>13590</v>
      </c>
      <c r="G3675" s="407" t="s">
        <v>9595</v>
      </c>
      <c r="H3675" s="489">
        <v>44792</v>
      </c>
      <c r="I3675" s="489"/>
      <c r="J3675" s="486"/>
    </row>
    <row r="3676" spans="1:10" ht="25.15" customHeight="1" x14ac:dyDescent="0.2">
      <c r="A3676" s="485" t="s">
        <v>13591</v>
      </c>
      <c r="B3676" s="485" t="s">
        <v>8346</v>
      </c>
      <c r="C3676" s="486" t="s">
        <v>8317</v>
      </c>
      <c r="D3676" s="140">
        <v>3036</v>
      </c>
      <c r="E3676" s="140">
        <v>20000</v>
      </c>
      <c r="F3676" s="485" t="s">
        <v>13592</v>
      </c>
      <c r="G3676" s="407" t="s">
        <v>9595</v>
      </c>
      <c r="H3676" s="489">
        <v>44795</v>
      </c>
      <c r="I3676" s="489"/>
      <c r="J3676" s="486"/>
    </row>
    <row r="3677" spans="1:10" ht="25.15" customHeight="1" x14ac:dyDescent="0.2">
      <c r="A3677" s="485" t="s">
        <v>13544</v>
      </c>
      <c r="B3677" s="485" t="s">
        <v>8346</v>
      </c>
      <c r="C3677" s="486" t="s">
        <v>8317</v>
      </c>
      <c r="D3677" s="140">
        <v>2831</v>
      </c>
      <c r="E3677" s="140">
        <v>33240</v>
      </c>
      <c r="F3677" s="485" t="s">
        <v>13552</v>
      </c>
      <c r="G3677" s="407" t="s">
        <v>9595</v>
      </c>
      <c r="H3677" s="489">
        <v>44782</v>
      </c>
      <c r="I3677" s="489"/>
      <c r="J3677" s="486"/>
    </row>
    <row r="3678" spans="1:10" ht="25.15" customHeight="1" x14ac:dyDescent="0.2">
      <c r="A3678" s="485" t="s">
        <v>13593</v>
      </c>
      <c r="B3678" s="485" t="s">
        <v>8346</v>
      </c>
      <c r="C3678" s="486" t="s">
        <v>8317</v>
      </c>
      <c r="D3678" s="140">
        <v>2797</v>
      </c>
      <c r="E3678" s="140">
        <v>35820</v>
      </c>
      <c r="F3678" s="485" t="s">
        <v>13555</v>
      </c>
      <c r="G3678" s="407" t="s">
        <v>9595</v>
      </c>
      <c r="H3678" s="489">
        <v>44777</v>
      </c>
      <c r="I3678" s="489"/>
      <c r="J3678" s="486"/>
    </row>
    <row r="3679" spans="1:10" ht="25.15" customHeight="1" x14ac:dyDescent="0.2">
      <c r="A3679" s="485" t="s">
        <v>13594</v>
      </c>
      <c r="B3679" s="485" t="s">
        <v>8346</v>
      </c>
      <c r="C3679" s="486" t="s">
        <v>8317</v>
      </c>
      <c r="D3679" s="140">
        <v>2798</v>
      </c>
      <c r="E3679" s="140">
        <v>34200</v>
      </c>
      <c r="F3679" s="485" t="s">
        <v>13141</v>
      </c>
      <c r="G3679" s="407" t="s">
        <v>9595</v>
      </c>
      <c r="H3679" s="489">
        <v>44777</v>
      </c>
      <c r="I3679" s="489"/>
      <c r="J3679" s="486"/>
    </row>
    <row r="3680" spans="1:10" ht="25.15" customHeight="1" x14ac:dyDescent="0.2">
      <c r="A3680" s="485" t="s">
        <v>13595</v>
      </c>
      <c r="B3680" s="485" t="s">
        <v>8346</v>
      </c>
      <c r="C3680" s="486" t="s">
        <v>8317</v>
      </c>
      <c r="D3680" s="140">
        <v>2970</v>
      </c>
      <c r="E3680" s="140">
        <v>18000</v>
      </c>
      <c r="F3680" s="485" t="s">
        <v>13596</v>
      </c>
      <c r="G3680" s="407" t="s">
        <v>9595</v>
      </c>
      <c r="H3680" s="489">
        <v>44790</v>
      </c>
      <c r="I3680" s="489"/>
      <c r="J3680" s="486"/>
    </row>
    <row r="3681" spans="1:10" ht="25.15" customHeight="1" x14ac:dyDescent="0.2">
      <c r="A3681" s="485" t="s">
        <v>13597</v>
      </c>
      <c r="B3681" s="485" t="s">
        <v>8346</v>
      </c>
      <c r="C3681" s="486" t="s">
        <v>8317</v>
      </c>
      <c r="D3681" s="140">
        <v>2923</v>
      </c>
      <c r="E3681" s="140">
        <v>19000</v>
      </c>
      <c r="F3681" s="485" t="s">
        <v>13598</v>
      </c>
      <c r="G3681" s="407" t="s">
        <v>9595</v>
      </c>
      <c r="H3681" s="489">
        <v>44789</v>
      </c>
      <c r="I3681" s="489"/>
      <c r="J3681" s="486"/>
    </row>
    <row r="3682" spans="1:10" ht="25.15" customHeight="1" x14ac:dyDescent="0.2">
      <c r="A3682" s="485" t="s">
        <v>13599</v>
      </c>
      <c r="B3682" s="485" t="s">
        <v>8346</v>
      </c>
      <c r="C3682" s="486" t="s">
        <v>8317</v>
      </c>
      <c r="D3682" s="140">
        <v>2808</v>
      </c>
      <c r="E3682" s="140">
        <v>34000</v>
      </c>
      <c r="F3682" s="485" t="s">
        <v>13600</v>
      </c>
      <c r="G3682" s="407" t="s">
        <v>9595</v>
      </c>
      <c r="H3682" s="489">
        <v>44781</v>
      </c>
      <c r="I3682" s="489"/>
      <c r="J3682" s="486"/>
    </row>
    <row r="3683" spans="1:10" ht="25.15" customHeight="1" x14ac:dyDescent="0.2">
      <c r="A3683" s="485" t="s">
        <v>13601</v>
      </c>
      <c r="B3683" s="485" t="s">
        <v>8346</v>
      </c>
      <c r="C3683" s="486" t="s">
        <v>8317</v>
      </c>
      <c r="D3683" s="140">
        <v>2974</v>
      </c>
      <c r="E3683" s="140">
        <v>30000</v>
      </c>
      <c r="F3683" s="485" t="s">
        <v>13423</v>
      </c>
      <c r="G3683" s="407" t="s">
        <v>9595</v>
      </c>
      <c r="H3683" s="489">
        <v>44790</v>
      </c>
      <c r="I3683" s="489"/>
      <c r="J3683" s="486"/>
    </row>
    <row r="3684" spans="1:10" ht="25.15" customHeight="1" x14ac:dyDescent="0.2">
      <c r="A3684" s="485" t="s">
        <v>13602</v>
      </c>
      <c r="B3684" s="485" t="s">
        <v>8346</v>
      </c>
      <c r="C3684" s="486" t="s">
        <v>8317</v>
      </c>
      <c r="D3684" s="140">
        <v>3016</v>
      </c>
      <c r="E3684" s="140">
        <v>28200</v>
      </c>
      <c r="F3684" s="485" t="s">
        <v>13603</v>
      </c>
      <c r="G3684" s="407" t="s">
        <v>9595</v>
      </c>
      <c r="H3684" s="489">
        <v>44792</v>
      </c>
      <c r="I3684" s="489"/>
      <c r="J3684" s="486"/>
    </row>
    <row r="3685" spans="1:10" ht="25.15" customHeight="1" x14ac:dyDescent="0.2">
      <c r="A3685" s="485" t="s">
        <v>13557</v>
      </c>
      <c r="B3685" s="485" t="s">
        <v>8346</v>
      </c>
      <c r="C3685" s="486" t="s">
        <v>8317</v>
      </c>
      <c r="D3685" s="140">
        <v>3019</v>
      </c>
      <c r="E3685" s="140">
        <v>30000</v>
      </c>
      <c r="F3685" s="485" t="s">
        <v>13603</v>
      </c>
      <c r="G3685" s="407" t="s">
        <v>9595</v>
      </c>
      <c r="H3685" s="489">
        <v>44795</v>
      </c>
      <c r="I3685" s="489"/>
      <c r="J3685" s="486"/>
    </row>
    <row r="3686" spans="1:10" ht="25.15" customHeight="1" x14ac:dyDescent="0.2">
      <c r="A3686" s="485" t="s">
        <v>13604</v>
      </c>
      <c r="B3686" s="485" t="s">
        <v>8346</v>
      </c>
      <c r="C3686" s="486" t="s">
        <v>8317</v>
      </c>
      <c r="D3686" s="140">
        <v>2919</v>
      </c>
      <c r="E3686" s="140">
        <v>41220</v>
      </c>
      <c r="F3686" s="485" t="s">
        <v>13605</v>
      </c>
      <c r="G3686" s="407" t="s">
        <v>9595</v>
      </c>
      <c r="H3686" s="489">
        <v>44788</v>
      </c>
      <c r="I3686" s="489"/>
      <c r="J3686" s="486"/>
    </row>
    <row r="3687" spans="1:10" ht="25.15" customHeight="1" x14ac:dyDescent="0.2">
      <c r="A3687" s="485" t="s">
        <v>13606</v>
      </c>
      <c r="B3687" s="485" t="s">
        <v>8346</v>
      </c>
      <c r="C3687" s="486" t="s">
        <v>8317</v>
      </c>
      <c r="D3687" s="140">
        <v>3039</v>
      </c>
      <c r="E3687" s="140">
        <v>33540</v>
      </c>
      <c r="F3687" s="485" t="s">
        <v>13607</v>
      </c>
      <c r="G3687" s="407" t="s">
        <v>9595</v>
      </c>
      <c r="H3687" s="489">
        <v>44796</v>
      </c>
      <c r="I3687" s="489"/>
      <c r="J3687" s="486"/>
    </row>
    <row r="3688" spans="1:10" ht="25.15" customHeight="1" x14ac:dyDescent="0.2">
      <c r="A3688" s="485" t="s">
        <v>13608</v>
      </c>
      <c r="B3688" s="485" t="s">
        <v>8346</v>
      </c>
      <c r="C3688" s="486" t="s">
        <v>8317</v>
      </c>
      <c r="D3688" s="140">
        <v>2892</v>
      </c>
      <c r="E3688" s="140">
        <v>40300</v>
      </c>
      <c r="F3688" s="485" t="s">
        <v>13609</v>
      </c>
      <c r="G3688" s="407" t="s">
        <v>9595</v>
      </c>
      <c r="H3688" s="489">
        <v>44785</v>
      </c>
      <c r="I3688" s="489"/>
      <c r="J3688" s="486"/>
    </row>
    <row r="3689" spans="1:10" ht="25.15" customHeight="1" x14ac:dyDescent="0.2">
      <c r="A3689" s="485" t="s">
        <v>13610</v>
      </c>
      <c r="B3689" s="485" t="s">
        <v>8346</v>
      </c>
      <c r="C3689" s="486" t="s">
        <v>8317</v>
      </c>
      <c r="D3689" s="140">
        <v>2836</v>
      </c>
      <c r="E3689" s="140">
        <v>41400</v>
      </c>
      <c r="F3689" s="485" t="s">
        <v>13611</v>
      </c>
      <c r="G3689" s="407" t="s">
        <v>9595</v>
      </c>
      <c r="H3689" s="489">
        <v>44782</v>
      </c>
      <c r="I3689" s="489"/>
      <c r="J3689" s="486"/>
    </row>
    <row r="3690" spans="1:10" ht="25.15" customHeight="1" x14ac:dyDescent="0.2">
      <c r="A3690" s="485" t="s">
        <v>13612</v>
      </c>
      <c r="B3690" s="485" t="s">
        <v>8346</v>
      </c>
      <c r="C3690" s="486" t="s">
        <v>8317</v>
      </c>
      <c r="D3690" s="140">
        <v>3042</v>
      </c>
      <c r="E3690" s="140">
        <v>39600</v>
      </c>
      <c r="F3690" s="485" t="s">
        <v>13611</v>
      </c>
      <c r="G3690" s="407" t="s">
        <v>9595</v>
      </c>
      <c r="H3690" s="489">
        <v>44796</v>
      </c>
      <c r="I3690" s="489"/>
      <c r="J3690" s="486"/>
    </row>
    <row r="3691" spans="1:10" ht="25.15" customHeight="1" x14ac:dyDescent="0.2">
      <c r="A3691" s="485" t="s">
        <v>13613</v>
      </c>
      <c r="B3691" s="485" t="s">
        <v>8346</v>
      </c>
      <c r="C3691" s="486" t="s">
        <v>8317</v>
      </c>
      <c r="D3691" s="140">
        <v>2806</v>
      </c>
      <c r="E3691" s="140">
        <v>41000</v>
      </c>
      <c r="F3691" s="485" t="s">
        <v>13614</v>
      </c>
      <c r="G3691" s="407" t="s">
        <v>9595</v>
      </c>
      <c r="H3691" s="489">
        <v>44778</v>
      </c>
      <c r="I3691" s="489"/>
      <c r="J3691" s="486"/>
    </row>
    <row r="3692" spans="1:10" ht="25.15" customHeight="1" x14ac:dyDescent="0.2">
      <c r="A3692" s="485" t="s">
        <v>13615</v>
      </c>
      <c r="B3692" s="485" t="s">
        <v>8346</v>
      </c>
      <c r="C3692" s="486" t="s">
        <v>8317</v>
      </c>
      <c r="D3692" s="140">
        <v>2763</v>
      </c>
      <c r="E3692" s="140">
        <v>36250</v>
      </c>
      <c r="F3692" s="485" t="s">
        <v>13536</v>
      </c>
      <c r="G3692" s="407" t="s">
        <v>9595</v>
      </c>
      <c r="H3692" s="489">
        <v>44775</v>
      </c>
      <c r="I3692" s="489"/>
      <c r="J3692" s="486"/>
    </row>
    <row r="3693" spans="1:10" ht="25.15" customHeight="1" x14ac:dyDescent="0.2">
      <c r="A3693" s="485" t="s">
        <v>13616</v>
      </c>
      <c r="B3693" s="485" t="s">
        <v>8346</v>
      </c>
      <c r="C3693" s="486" t="s">
        <v>8317</v>
      </c>
      <c r="D3693" s="140">
        <v>2737</v>
      </c>
      <c r="E3693" s="140">
        <v>20700</v>
      </c>
      <c r="F3693" s="485" t="s">
        <v>13617</v>
      </c>
      <c r="G3693" s="407" t="s">
        <v>9595</v>
      </c>
      <c r="H3693" s="489">
        <v>44775</v>
      </c>
      <c r="I3693" s="489"/>
      <c r="J3693" s="486"/>
    </row>
    <row r="3694" spans="1:10" ht="25.15" customHeight="1" x14ac:dyDescent="0.2">
      <c r="A3694" s="485" t="s">
        <v>13618</v>
      </c>
      <c r="B3694" s="485" t="s">
        <v>8346</v>
      </c>
      <c r="C3694" s="486" t="s">
        <v>8317</v>
      </c>
      <c r="D3694" s="140">
        <v>2977</v>
      </c>
      <c r="E3694" s="140">
        <v>21000</v>
      </c>
      <c r="F3694" s="485" t="s">
        <v>13617</v>
      </c>
      <c r="G3694" s="407" t="s">
        <v>9595</v>
      </c>
      <c r="H3694" s="489">
        <v>44791</v>
      </c>
      <c r="I3694" s="489"/>
      <c r="J3694" s="486"/>
    </row>
    <row r="3695" spans="1:10" ht="25.15" customHeight="1" x14ac:dyDescent="0.2">
      <c r="A3695" s="485" t="s">
        <v>13619</v>
      </c>
      <c r="B3695" s="485" t="s">
        <v>8346</v>
      </c>
      <c r="C3695" s="486" t="s">
        <v>8317</v>
      </c>
      <c r="D3695" s="140">
        <v>2878</v>
      </c>
      <c r="E3695" s="140">
        <v>29800</v>
      </c>
      <c r="F3695" s="485" t="s">
        <v>13620</v>
      </c>
      <c r="G3695" s="407" t="s">
        <v>9595</v>
      </c>
      <c r="H3695" s="489">
        <v>44784</v>
      </c>
      <c r="I3695" s="489"/>
      <c r="J3695" s="486"/>
    </row>
    <row r="3696" spans="1:10" ht="25.15" customHeight="1" x14ac:dyDescent="0.2">
      <c r="A3696" s="485" t="s">
        <v>13621</v>
      </c>
      <c r="B3696" s="485" t="s">
        <v>8346</v>
      </c>
      <c r="C3696" s="486" t="s">
        <v>8317</v>
      </c>
      <c r="D3696" s="140">
        <v>2935</v>
      </c>
      <c r="E3696" s="140">
        <v>26400</v>
      </c>
      <c r="F3696" s="485" t="s">
        <v>13622</v>
      </c>
      <c r="G3696" s="407" t="s">
        <v>9595</v>
      </c>
      <c r="H3696" s="489">
        <v>44789</v>
      </c>
      <c r="I3696" s="489"/>
      <c r="J3696" s="486"/>
    </row>
    <row r="3697" spans="1:10" ht="25.15" customHeight="1" x14ac:dyDescent="0.2">
      <c r="A3697" s="485" t="s">
        <v>13623</v>
      </c>
      <c r="B3697" s="485" t="s">
        <v>8346</v>
      </c>
      <c r="C3697" s="486" t="s">
        <v>8317</v>
      </c>
      <c r="D3697" s="140">
        <v>3090</v>
      </c>
      <c r="E3697" s="140">
        <v>36000</v>
      </c>
      <c r="F3697" s="485" t="s">
        <v>13624</v>
      </c>
      <c r="G3697" s="407" t="s">
        <v>9595</v>
      </c>
      <c r="H3697" s="489">
        <v>44798</v>
      </c>
      <c r="I3697" s="489"/>
      <c r="J3697" s="486"/>
    </row>
    <row r="3698" spans="1:10" ht="25.15" customHeight="1" x14ac:dyDescent="0.2">
      <c r="A3698" s="485" t="s">
        <v>13625</v>
      </c>
      <c r="B3698" s="485" t="s">
        <v>8346</v>
      </c>
      <c r="C3698" s="486" t="s">
        <v>8317</v>
      </c>
      <c r="D3698" s="140">
        <v>2762</v>
      </c>
      <c r="E3698" s="140">
        <v>31050</v>
      </c>
      <c r="F3698" s="485" t="s">
        <v>13626</v>
      </c>
      <c r="G3698" s="407" t="s">
        <v>9595</v>
      </c>
      <c r="H3698" s="489">
        <v>44775</v>
      </c>
      <c r="I3698" s="489"/>
      <c r="J3698" s="486"/>
    </row>
    <row r="3699" spans="1:10" ht="25.15" customHeight="1" x14ac:dyDescent="0.2">
      <c r="A3699" s="485" t="s">
        <v>13627</v>
      </c>
      <c r="B3699" s="485" t="s">
        <v>8346</v>
      </c>
      <c r="C3699" s="486" t="s">
        <v>8317</v>
      </c>
      <c r="D3699" s="140">
        <v>3366</v>
      </c>
      <c r="E3699" s="140">
        <v>33000</v>
      </c>
      <c r="F3699" s="485" t="s">
        <v>13628</v>
      </c>
      <c r="G3699" s="407" t="s">
        <v>9595</v>
      </c>
      <c r="H3699" s="489">
        <v>44819</v>
      </c>
      <c r="I3699" s="489"/>
      <c r="J3699" s="486"/>
    </row>
    <row r="3700" spans="1:10" ht="25.15" customHeight="1" x14ac:dyDescent="0.2">
      <c r="A3700" s="485" t="s">
        <v>13629</v>
      </c>
      <c r="B3700" s="485" t="s">
        <v>8346</v>
      </c>
      <c r="C3700" s="486" t="s">
        <v>8317</v>
      </c>
      <c r="D3700" s="140">
        <v>3191</v>
      </c>
      <c r="E3700" s="140">
        <v>19500</v>
      </c>
      <c r="F3700" s="485" t="s">
        <v>13630</v>
      </c>
      <c r="G3700" s="407" t="s">
        <v>9595</v>
      </c>
      <c r="H3700" s="489">
        <v>44809</v>
      </c>
      <c r="I3700" s="489"/>
      <c r="J3700" s="486"/>
    </row>
    <row r="3701" spans="1:10" ht="25.15" customHeight="1" x14ac:dyDescent="0.2">
      <c r="A3701" s="485" t="s">
        <v>13631</v>
      </c>
      <c r="B3701" s="485" t="s">
        <v>8346</v>
      </c>
      <c r="C3701" s="486" t="s">
        <v>8317</v>
      </c>
      <c r="D3701" s="140">
        <v>3256</v>
      </c>
      <c r="E3701" s="140">
        <v>31400</v>
      </c>
      <c r="F3701" s="485" t="s">
        <v>13117</v>
      </c>
      <c r="G3701" s="407" t="s">
        <v>9595</v>
      </c>
      <c r="H3701" s="489">
        <v>44813</v>
      </c>
      <c r="I3701" s="489"/>
      <c r="J3701" s="486"/>
    </row>
    <row r="3702" spans="1:10" ht="25.15" customHeight="1" x14ac:dyDescent="0.2">
      <c r="A3702" s="485" t="s">
        <v>13632</v>
      </c>
      <c r="B3702" s="485" t="s">
        <v>8346</v>
      </c>
      <c r="C3702" s="486" t="s">
        <v>8317</v>
      </c>
      <c r="D3702" s="140">
        <v>3342</v>
      </c>
      <c r="E3702" s="140">
        <v>37600</v>
      </c>
      <c r="F3702" s="485" t="s">
        <v>13117</v>
      </c>
      <c r="G3702" s="407" t="s">
        <v>9595</v>
      </c>
      <c r="H3702" s="489">
        <v>44817</v>
      </c>
      <c r="I3702" s="489"/>
      <c r="J3702" s="486"/>
    </row>
    <row r="3703" spans="1:10" ht="25.15" customHeight="1" x14ac:dyDescent="0.2">
      <c r="A3703" s="485" t="s">
        <v>13633</v>
      </c>
      <c r="B3703" s="485" t="s">
        <v>8346</v>
      </c>
      <c r="C3703" s="486" t="s">
        <v>8317</v>
      </c>
      <c r="D3703" s="140">
        <v>3337</v>
      </c>
      <c r="E3703" s="140">
        <v>32000</v>
      </c>
      <c r="F3703" s="485" t="s">
        <v>13447</v>
      </c>
      <c r="G3703" s="407" t="s">
        <v>9595</v>
      </c>
      <c r="H3703" s="489">
        <v>44817</v>
      </c>
      <c r="I3703" s="489"/>
      <c r="J3703" s="486"/>
    </row>
    <row r="3704" spans="1:10" ht="25.15" customHeight="1" x14ac:dyDescent="0.2">
      <c r="A3704" s="485" t="s">
        <v>13634</v>
      </c>
      <c r="B3704" s="485" t="s">
        <v>8346</v>
      </c>
      <c r="C3704" s="486" t="s">
        <v>8317</v>
      </c>
      <c r="D3704" s="140">
        <v>3272</v>
      </c>
      <c r="E3704" s="140">
        <v>18000</v>
      </c>
      <c r="F3704" s="485" t="s">
        <v>13451</v>
      </c>
      <c r="G3704" s="407" t="s">
        <v>9595</v>
      </c>
      <c r="H3704" s="489">
        <v>44816</v>
      </c>
      <c r="I3704" s="489"/>
      <c r="J3704" s="486"/>
    </row>
    <row r="3705" spans="1:10" ht="25.15" customHeight="1" x14ac:dyDescent="0.2">
      <c r="A3705" s="485" t="s">
        <v>13483</v>
      </c>
      <c r="B3705" s="485" t="s">
        <v>8346</v>
      </c>
      <c r="C3705" s="486" t="s">
        <v>8317</v>
      </c>
      <c r="D3705" s="140">
        <v>3148</v>
      </c>
      <c r="E3705" s="140">
        <v>26725</v>
      </c>
      <c r="F3705" s="485" t="s">
        <v>13484</v>
      </c>
      <c r="G3705" s="407" t="s">
        <v>9595</v>
      </c>
      <c r="H3705" s="489">
        <v>44805</v>
      </c>
      <c r="I3705" s="489"/>
      <c r="J3705" s="486"/>
    </row>
    <row r="3706" spans="1:10" ht="25.15" customHeight="1" x14ac:dyDescent="0.2">
      <c r="A3706" s="485" t="s">
        <v>13635</v>
      </c>
      <c r="B3706" s="485" t="s">
        <v>8346</v>
      </c>
      <c r="C3706" s="486" t="s">
        <v>8317</v>
      </c>
      <c r="D3706" s="140">
        <v>3357</v>
      </c>
      <c r="E3706" s="140">
        <v>34980</v>
      </c>
      <c r="F3706" s="485" t="s">
        <v>13370</v>
      </c>
      <c r="G3706" s="407" t="s">
        <v>9595</v>
      </c>
      <c r="H3706" s="489">
        <v>44818</v>
      </c>
      <c r="I3706" s="489"/>
      <c r="J3706" s="486"/>
    </row>
    <row r="3707" spans="1:10" ht="25.15" customHeight="1" x14ac:dyDescent="0.2">
      <c r="A3707" s="485" t="s">
        <v>13636</v>
      </c>
      <c r="B3707" s="485" t="s">
        <v>8346</v>
      </c>
      <c r="C3707" s="486" t="s">
        <v>8317</v>
      </c>
      <c r="D3707" s="140">
        <v>3152</v>
      </c>
      <c r="E3707" s="140">
        <v>29440</v>
      </c>
      <c r="F3707" s="485" t="s">
        <v>12882</v>
      </c>
      <c r="G3707" s="407" t="s">
        <v>9595</v>
      </c>
      <c r="H3707" s="489">
        <v>44806</v>
      </c>
      <c r="I3707" s="489"/>
      <c r="J3707" s="486"/>
    </row>
    <row r="3708" spans="1:10" ht="25.15" customHeight="1" x14ac:dyDescent="0.2">
      <c r="A3708" s="485" t="s">
        <v>13637</v>
      </c>
      <c r="B3708" s="485" t="s">
        <v>8346</v>
      </c>
      <c r="C3708" s="486" t="s">
        <v>8317</v>
      </c>
      <c r="D3708" s="140">
        <v>3260</v>
      </c>
      <c r="E3708" s="140">
        <v>32000</v>
      </c>
      <c r="F3708" s="485" t="s">
        <v>13165</v>
      </c>
      <c r="G3708" s="407" t="s">
        <v>9595</v>
      </c>
      <c r="H3708" s="489">
        <v>44813</v>
      </c>
      <c r="I3708" s="489"/>
      <c r="J3708" s="486"/>
    </row>
    <row r="3709" spans="1:10" ht="25.15" customHeight="1" x14ac:dyDescent="0.2">
      <c r="A3709" s="485" t="s">
        <v>13638</v>
      </c>
      <c r="B3709" s="485" t="s">
        <v>8346</v>
      </c>
      <c r="C3709" s="486" t="s">
        <v>8317</v>
      </c>
      <c r="D3709" s="140">
        <v>3316</v>
      </c>
      <c r="E3709" s="140">
        <v>21994.2</v>
      </c>
      <c r="F3709" s="485" t="s">
        <v>13346</v>
      </c>
      <c r="G3709" s="407" t="s">
        <v>9595</v>
      </c>
      <c r="H3709" s="489">
        <v>44816</v>
      </c>
      <c r="I3709" s="489"/>
      <c r="J3709" s="486"/>
    </row>
    <row r="3710" spans="1:10" ht="25.15" customHeight="1" x14ac:dyDescent="0.2">
      <c r="A3710" s="485" t="s">
        <v>13639</v>
      </c>
      <c r="B3710" s="485" t="s">
        <v>8346</v>
      </c>
      <c r="C3710" s="486" t="s">
        <v>8317</v>
      </c>
      <c r="D3710" s="140">
        <v>3263</v>
      </c>
      <c r="E3710" s="140">
        <v>41400</v>
      </c>
      <c r="F3710" s="485" t="s">
        <v>13640</v>
      </c>
      <c r="G3710" s="407" t="s">
        <v>9595</v>
      </c>
      <c r="H3710" s="489">
        <v>44813</v>
      </c>
      <c r="I3710" s="489"/>
      <c r="J3710" s="486"/>
    </row>
    <row r="3711" spans="1:10" ht="25.15" customHeight="1" x14ac:dyDescent="0.2">
      <c r="A3711" s="485" t="s">
        <v>13641</v>
      </c>
      <c r="B3711" s="485" t="s">
        <v>8346</v>
      </c>
      <c r="C3711" s="486" t="s">
        <v>8317</v>
      </c>
      <c r="D3711" s="140">
        <v>3343</v>
      </c>
      <c r="E3711" s="140">
        <v>38650</v>
      </c>
      <c r="F3711" s="485" t="s">
        <v>13642</v>
      </c>
      <c r="G3711" s="407" t="s">
        <v>9595</v>
      </c>
      <c r="H3711" s="489">
        <v>44817</v>
      </c>
      <c r="I3711" s="489"/>
      <c r="J3711" s="486"/>
    </row>
    <row r="3712" spans="1:10" ht="25.15" customHeight="1" x14ac:dyDescent="0.2">
      <c r="A3712" s="485" t="s">
        <v>13643</v>
      </c>
      <c r="B3712" s="485" t="s">
        <v>8346</v>
      </c>
      <c r="C3712" s="486" t="s">
        <v>8317</v>
      </c>
      <c r="D3712" s="140">
        <v>3254</v>
      </c>
      <c r="E3712" s="140">
        <v>31540</v>
      </c>
      <c r="F3712" s="485" t="s">
        <v>13399</v>
      </c>
      <c r="G3712" s="407" t="s">
        <v>9595</v>
      </c>
      <c r="H3712" s="489">
        <v>44813</v>
      </c>
      <c r="I3712" s="489"/>
      <c r="J3712" s="486"/>
    </row>
    <row r="3713" spans="1:10" ht="25.15" customHeight="1" x14ac:dyDescent="0.2">
      <c r="A3713" s="485" t="s">
        <v>13644</v>
      </c>
      <c r="B3713" s="485" t="s">
        <v>8346</v>
      </c>
      <c r="C3713" s="486" t="s">
        <v>8317</v>
      </c>
      <c r="D3713" s="140">
        <v>3149</v>
      </c>
      <c r="E3713" s="140">
        <v>23400</v>
      </c>
      <c r="F3713" s="485" t="s">
        <v>13645</v>
      </c>
      <c r="G3713" s="407" t="s">
        <v>9595</v>
      </c>
      <c r="H3713" s="489">
        <v>44805</v>
      </c>
      <c r="I3713" s="489"/>
      <c r="J3713" s="486"/>
    </row>
    <row r="3714" spans="1:10" ht="25.15" customHeight="1" x14ac:dyDescent="0.2">
      <c r="A3714" s="485" t="s">
        <v>13646</v>
      </c>
      <c r="B3714" s="485" t="s">
        <v>13647</v>
      </c>
      <c r="C3714" s="486" t="s">
        <v>6377</v>
      </c>
      <c r="D3714" s="140" t="s">
        <v>13648</v>
      </c>
      <c r="E3714" s="140" t="s">
        <v>13649</v>
      </c>
      <c r="F3714" s="485"/>
      <c r="G3714" s="407" t="s">
        <v>13650</v>
      </c>
      <c r="H3714" s="489" t="s">
        <v>13651</v>
      </c>
      <c r="I3714" s="489"/>
      <c r="J3714" s="486"/>
    </row>
    <row r="3715" spans="1:10" ht="25.15" customHeight="1" x14ac:dyDescent="0.2">
      <c r="A3715" s="485" t="s">
        <v>13652</v>
      </c>
      <c r="B3715" s="485" t="s">
        <v>13653</v>
      </c>
      <c r="C3715" s="486" t="s">
        <v>6939</v>
      </c>
      <c r="D3715" s="140">
        <v>102</v>
      </c>
      <c r="E3715" s="140" t="s">
        <v>13649</v>
      </c>
      <c r="F3715" s="485"/>
      <c r="G3715" s="407" t="s">
        <v>13650</v>
      </c>
      <c r="H3715" s="489" t="s">
        <v>13654</v>
      </c>
      <c r="I3715" s="489"/>
      <c r="J3715" s="486"/>
    </row>
    <row r="3716" spans="1:10" ht="25.15" customHeight="1" x14ac:dyDescent="0.2">
      <c r="A3716" s="485" t="s">
        <v>13655</v>
      </c>
      <c r="B3716" s="485" t="s">
        <v>13656</v>
      </c>
      <c r="C3716" s="486" t="s">
        <v>6377</v>
      </c>
      <c r="D3716" s="140">
        <v>95</v>
      </c>
      <c r="E3716" s="140" t="s">
        <v>13649</v>
      </c>
      <c r="F3716" s="485"/>
      <c r="G3716" s="407" t="s">
        <v>13650</v>
      </c>
      <c r="H3716" s="489" t="s">
        <v>13657</v>
      </c>
      <c r="I3716" s="489"/>
      <c r="J3716" s="486"/>
    </row>
    <row r="3717" spans="1:10" ht="25.15" customHeight="1" x14ac:dyDescent="0.2">
      <c r="A3717" s="485" t="s">
        <v>13658</v>
      </c>
      <c r="B3717" s="485" t="s">
        <v>13659</v>
      </c>
      <c r="C3717" s="486" t="s">
        <v>6377</v>
      </c>
      <c r="D3717" s="140">
        <v>200</v>
      </c>
      <c r="E3717" s="140" t="s">
        <v>13649</v>
      </c>
      <c r="F3717" s="485"/>
      <c r="G3717" s="407" t="s">
        <v>13650</v>
      </c>
      <c r="H3717" s="489" t="s">
        <v>13660</v>
      </c>
      <c r="I3717" s="489"/>
      <c r="J3717" s="486"/>
    </row>
    <row r="3718" spans="1:10" ht="25.15" customHeight="1" x14ac:dyDescent="0.2">
      <c r="A3718" s="485" t="s">
        <v>13661</v>
      </c>
      <c r="B3718" s="485" t="s">
        <v>13662</v>
      </c>
      <c r="C3718" s="486" t="s">
        <v>6377</v>
      </c>
      <c r="D3718" s="140">
        <v>194</v>
      </c>
      <c r="E3718" s="140" t="s">
        <v>13649</v>
      </c>
      <c r="F3718" s="485"/>
      <c r="G3718" s="407" t="s">
        <v>13650</v>
      </c>
      <c r="H3718" s="489" t="s">
        <v>13663</v>
      </c>
      <c r="I3718" s="489"/>
      <c r="J3718" s="486"/>
    </row>
    <row r="3719" spans="1:10" ht="25.15" customHeight="1" x14ac:dyDescent="0.2">
      <c r="A3719" s="485" t="s">
        <v>13664</v>
      </c>
      <c r="B3719" s="485" t="s">
        <v>13665</v>
      </c>
      <c r="C3719" s="486" t="s">
        <v>6377</v>
      </c>
      <c r="D3719" s="140">
        <v>202</v>
      </c>
      <c r="E3719" s="140" t="s">
        <v>13649</v>
      </c>
      <c r="F3719" s="485"/>
      <c r="G3719" s="407" t="s">
        <v>13650</v>
      </c>
      <c r="H3719" s="489" t="s">
        <v>13666</v>
      </c>
      <c r="I3719" s="489"/>
      <c r="J3719" s="486"/>
    </row>
    <row r="3720" spans="1:10" ht="25.15" customHeight="1" x14ac:dyDescent="0.2">
      <c r="A3720" s="485" t="s">
        <v>13667</v>
      </c>
      <c r="B3720" s="485" t="s">
        <v>13668</v>
      </c>
      <c r="C3720" s="486" t="s">
        <v>6939</v>
      </c>
      <c r="D3720" s="140">
        <v>104</v>
      </c>
      <c r="E3720" s="140" t="s">
        <v>13649</v>
      </c>
      <c r="F3720" s="485"/>
      <c r="G3720" s="407" t="s">
        <v>13650</v>
      </c>
      <c r="H3720" s="489" t="s">
        <v>13669</v>
      </c>
      <c r="I3720" s="489"/>
      <c r="J3720" s="486"/>
    </row>
    <row r="3721" spans="1:10" ht="25.15" customHeight="1" x14ac:dyDescent="0.2">
      <c r="A3721" s="485" t="s">
        <v>13670</v>
      </c>
      <c r="B3721" s="485" t="s">
        <v>13671</v>
      </c>
      <c r="C3721" s="486" t="s">
        <v>10993</v>
      </c>
      <c r="D3721" s="140">
        <v>6</v>
      </c>
      <c r="E3721" s="140" t="s">
        <v>13649</v>
      </c>
      <c r="F3721" s="485"/>
      <c r="G3721" s="407" t="s">
        <v>13650</v>
      </c>
      <c r="H3721" s="489" t="s">
        <v>13672</v>
      </c>
      <c r="I3721" s="489"/>
      <c r="J3721" s="486"/>
    </row>
    <row r="3722" spans="1:10" ht="25.15" customHeight="1" x14ac:dyDescent="0.2">
      <c r="A3722" s="485" t="s">
        <v>13673</v>
      </c>
      <c r="B3722" s="485" t="s">
        <v>13674</v>
      </c>
      <c r="C3722" s="486" t="s">
        <v>6377</v>
      </c>
      <c r="D3722" s="140">
        <v>198</v>
      </c>
      <c r="E3722" s="140" t="s">
        <v>13649</v>
      </c>
      <c r="F3722" s="485"/>
      <c r="G3722" s="407" t="s">
        <v>13650</v>
      </c>
      <c r="H3722" s="489" t="s">
        <v>13675</v>
      </c>
      <c r="I3722" s="489"/>
      <c r="J3722" s="486"/>
    </row>
    <row r="3723" spans="1:10" ht="25.15" customHeight="1" x14ac:dyDescent="0.2">
      <c r="A3723" s="485" t="s">
        <v>13676</v>
      </c>
      <c r="B3723" s="485" t="s">
        <v>13677</v>
      </c>
      <c r="C3723" s="486" t="s">
        <v>6377</v>
      </c>
      <c r="D3723" s="140">
        <v>160</v>
      </c>
      <c r="E3723" s="140" t="s">
        <v>13649</v>
      </c>
      <c r="F3723" s="485"/>
      <c r="G3723" s="407" t="s">
        <v>13650</v>
      </c>
      <c r="H3723" s="489" t="s">
        <v>13678</v>
      </c>
      <c r="I3723" s="489"/>
      <c r="J3723" s="486"/>
    </row>
    <row r="3724" spans="1:10" ht="25.15" customHeight="1" x14ac:dyDescent="0.2">
      <c r="A3724" s="485" t="s">
        <v>13679</v>
      </c>
      <c r="B3724" s="485" t="s">
        <v>13680</v>
      </c>
      <c r="C3724" s="486" t="s">
        <v>6377</v>
      </c>
      <c r="D3724" s="140">
        <v>168</v>
      </c>
      <c r="E3724" s="140" t="s">
        <v>13649</v>
      </c>
      <c r="F3724" s="485"/>
      <c r="G3724" s="407" t="s">
        <v>13650</v>
      </c>
      <c r="H3724" s="489" t="s">
        <v>13681</v>
      </c>
      <c r="I3724" s="489"/>
      <c r="J3724" s="486"/>
    </row>
    <row r="3725" spans="1:10" ht="25.15" customHeight="1" x14ac:dyDescent="0.2">
      <c r="A3725" s="485" t="s">
        <v>13682</v>
      </c>
      <c r="B3725" s="485" t="s">
        <v>13683</v>
      </c>
      <c r="C3725" s="486" t="s">
        <v>6377</v>
      </c>
      <c r="D3725" s="140">
        <v>120</v>
      </c>
      <c r="E3725" s="140" t="s">
        <v>13649</v>
      </c>
      <c r="F3725" s="485"/>
      <c r="G3725" s="407" t="s">
        <v>13650</v>
      </c>
      <c r="H3725" s="489" t="s">
        <v>13684</v>
      </c>
      <c r="I3725" s="489"/>
      <c r="J3725" s="486"/>
    </row>
    <row r="3726" spans="1:10" ht="25.15" customHeight="1" x14ac:dyDescent="0.2">
      <c r="A3726" s="485" t="s">
        <v>13685</v>
      </c>
      <c r="B3726" s="485" t="s">
        <v>13686</v>
      </c>
      <c r="C3726" s="486" t="s">
        <v>6377</v>
      </c>
      <c r="D3726" s="140">
        <v>197</v>
      </c>
      <c r="E3726" s="140" t="s">
        <v>13649</v>
      </c>
      <c r="F3726" s="485"/>
      <c r="G3726" s="407" t="s">
        <v>13650</v>
      </c>
      <c r="H3726" s="489" t="s">
        <v>13687</v>
      </c>
      <c r="I3726" s="489"/>
      <c r="J3726" s="486"/>
    </row>
    <row r="3727" spans="1:10" ht="25.15" customHeight="1" x14ac:dyDescent="0.2">
      <c r="A3727" s="485" t="s">
        <v>13688</v>
      </c>
      <c r="B3727" s="485" t="s">
        <v>13689</v>
      </c>
      <c r="C3727" s="486" t="s">
        <v>6377</v>
      </c>
      <c r="D3727" s="140">
        <v>196</v>
      </c>
      <c r="E3727" s="140" t="s">
        <v>13649</v>
      </c>
      <c r="F3727" s="485"/>
      <c r="G3727" s="407" t="s">
        <v>13650</v>
      </c>
      <c r="H3727" s="489" t="s">
        <v>13690</v>
      </c>
      <c r="I3727" s="489"/>
      <c r="J3727" s="486"/>
    </row>
    <row r="3728" spans="1:10" ht="25.15" customHeight="1" x14ac:dyDescent="0.2">
      <c r="A3728" s="485" t="s">
        <v>13691</v>
      </c>
      <c r="B3728" s="485" t="s">
        <v>13692</v>
      </c>
      <c r="C3728" s="486" t="s">
        <v>6377</v>
      </c>
      <c r="D3728" s="140">
        <v>145</v>
      </c>
      <c r="E3728" s="140" t="s">
        <v>13649</v>
      </c>
      <c r="F3728" s="485"/>
      <c r="G3728" s="407" t="s">
        <v>13650</v>
      </c>
      <c r="H3728" s="489" t="s">
        <v>13693</v>
      </c>
      <c r="I3728" s="489"/>
      <c r="J3728" s="486"/>
    </row>
    <row r="3729" spans="1:10" ht="25.15" customHeight="1" x14ac:dyDescent="0.2">
      <c r="A3729" s="485" t="s">
        <v>13694</v>
      </c>
      <c r="B3729" s="485" t="s">
        <v>13695</v>
      </c>
      <c r="C3729" s="486" t="s">
        <v>6377</v>
      </c>
      <c r="D3729" s="140">
        <v>182</v>
      </c>
      <c r="E3729" s="140" t="s">
        <v>6406</v>
      </c>
      <c r="F3729" s="485"/>
      <c r="G3729" s="407" t="s">
        <v>13650</v>
      </c>
      <c r="H3729" s="489" t="s">
        <v>13696</v>
      </c>
      <c r="I3729" s="489"/>
      <c r="J3729" s="486"/>
    </row>
    <row r="3730" spans="1:10" ht="25.15" customHeight="1" x14ac:dyDescent="0.2">
      <c r="A3730" s="485" t="s">
        <v>13697</v>
      </c>
      <c r="B3730" s="485" t="s">
        <v>13698</v>
      </c>
      <c r="C3730" s="486" t="s">
        <v>6377</v>
      </c>
      <c r="D3730" s="140">
        <v>119</v>
      </c>
      <c r="E3730" s="140" t="s">
        <v>13649</v>
      </c>
      <c r="F3730" s="485"/>
      <c r="G3730" s="407" t="s">
        <v>13650</v>
      </c>
      <c r="H3730" s="489" t="s">
        <v>13699</v>
      </c>
      <c r="I3730" s="489"/>
      <c r="J3730" s="486"/>
    </row>
    <row r="3731" spans="1:10" ht="25.15" customHeight="1" x14ac:dyDescent="0.2">
      <c r="A3731" s="485" t="s">
        <v>13700</v>
      </c>
      <c r="B3731" s="485" t="s">
        <v>13701</v>
      </c>
      <c r="C3731" s="486" t="s">
        <v>6939</v>
      </c>
      <c r="D3731" s="140">
        <v>96</v>
      </c>
      <c r="E3731" s="140" t="s">
        <v>13649</v>
      </c>
      <c r="F3731" s="485"/>
      <c r="G3731" s="407" t="s">
        <v>13650</v>
      </c>
      <c r="H3731" s="489" t="s">
        <v>13702</v>
      </c>
      <c r="I3731" s="489"/>
      <c r="J3731" s="486"/>
    </row>
    <row r="3732" spans="1:10" ht="25.15" customHeight="1" x14ac:dyDescent="0.2">
      <c r="A3732" s="485" t="s">
        <v>13703</v>
      </c>
      <c r="B3732" s="485" t="s">
        <v>13704</v>
      </c>
      <c r="C3732" s="486" t="s">
        <v>6377</v>
      </c>
      <c r="D3732" s="140">
        <v>193</v>
      </c>
      <c r="E3732" s="140" t="s">
        <v>13649</v>
      </c>
      <c r="F3732" s="485"/>
      <c r="G3732" s="407" t="s">
        <v>13650</v>
      </c>
      <c r="H3732" s="489" t="s">
        <v>13705</v>
      </c>
      <c r="I3732" s="489"/>
      <c r="J3732" s="486"/>
    </row>
    <row r="3733" spans="1:10" ht="25.15" customHeight="1" x14ac:dyDescent="0.2">
      <c r="A3733" s="485" t="s">
        <v>13706</v>
      </c>
      <c r="B3733" s="485" t="s">
        <v>13707</v>
      </c>
      <c r="C3733" s="486" t="s">
        <v>6377</v>
      </c>
      <c r="D3733" s="140">
        <v>195</v>
      </c>
      <c r="E3733" s="140" t="s">
        <v>13649</v>
      </c>
      <c r="F3733" s="485"/>
      <c r="G3733" s="407" t="s">
        <v>13650</v>
      </c>
      <c r="H3733" s="489" t="s">
        <v>13708</v>
      </c>
      <c r="I3733" s="489"/>
      <c r="J3733" s="486"/>
    </row>
    <row r="3734" spans="1:10" ht="25.15" customHeight="1" x14ac:dyDescent="0.2">
      <c r="A3734" s="485" t="s">
        <v>13709</v>
      </c>
      <c r="B3734" s="485" t="s">
        <v>13710</v>
      </c>
      <c r="C3734" s="486" t="s">
        <v>6939</v>
      </c>
      <c r="D3734" s="140">
        <v>103</v>
      </c>
      <c r="E3734" s="140" t="s">
        <v>13649</v>
      </c>
      <c r="F3734" s="485"/>
      <c r="G3734" s="407" t="s">
        <v>13650</v>
      </c>
      <c r="H3734" s="489" t="s">
        <v>13711</v>
      </c>
      <c r="I3734" s="489"/>
      <c r="J3734" s="486"/>
    </row>
    <row r="3735" spans="1:10" ht="25.15" customHeight="1" x14ac:dyDescent="0.2">
      <c r="A3735" s="485" t="s">
        <v>13712</v>
      </c>
      <c r="B3735" s="485" t="s">
        <v>13713</v>
      </c>
      <c r="C3735" s="486" t="s">
        <v>6377</v>
      </c>
      <c r="D3735" s="140">
        <v>176</v>
      </c>
      <c r="E3735" s="140" t="s">
        <v>13649</v>
      </c>
      <c r="F3735" s="485"/>
      <c r="G3735" s="407" t="s">
        <v>13650</v>
      </c>
      <c r="H3735" s="489" t="s">
        <v>13714</v>
      </c>
      <c r="I3735" s="489"/>
      <c r="J3735" s="486"/>
    </row>
    <row r="3736" spans="1:10" ht="25.15" customHeight="1" x14ac:dyDescent="0.2">
      <c r="A3736" s="485" t="s">
        <v>13715</v>
      </c>
      <c r="B3736" s="485" t="s">
        <v>13716</v>
      </c>
      <c r="C3736" s="486" t="s">
        <v>6377</v>
      </c>
      <c r="D3736" s="140">
        <v>191</v>
      </c>
      <c r="E3736" s="140" t="s">
        <v>13649</v>
      </c>
      <c r="F3736" s="485"/>
      <c r="G3736" s="407" t="s">
        <v>13650</v>
      </c>
      <c r="H3736" s="489" t="s">
        <v>13717</v>
      </c>
      <c r="I3736" s="489"/>
      <c r="J3736" s="486"/>
    </row>
    <row r="3737" spans="1:10" ht="25.15" customHeight="1" x14ac:dyDescent="0.2">
      <c r="A3737" s="485" t="s">
        <v>13718</v>
      </c>
      <c r="B3737" s="485" t="s">
        <v>13719</v>
      </c>
      <c r="C3737" s="486" t="s">
        <v>6377</v>
      </c>
      <c r="D3737" s="140">
        <v>189</v>
      </c>
      <c r="E3737" s="140" t="s">
        <v>13649</v>
      </c>
      <c r="F3737" s="485"/>
      <c r="G3737" s="407" t="s">
        <v>13650</v>
      </c>
      <c r="H3737" s="489" t="s">
        <v>13720</v>
      </c>
      <c r="I3737" s="489"/>
      <c r="J3737" s="486"/>
    </row>
    <row r="3738" spans="1:10" ht="25.15" customHeight="1" x14ac:dyDescent="0.2">
      <c r="A3738" s="485" t="s">
        <v>13721</v>
      </c>
      <c r="B3738" s="485" t="s">
        <v>13722</v>
      </c>
      <c r="C3738" s="486" t="s">
        <v>6377</v>
      </c>
      <c r="D3738" s="140">
        <v>190</v>
      </c>
      <c r="E3738" s="140" t="s">
        <v>13649</v>
      </c>
      <c r="F3738" s="485"/>
      <c r="G3738" s="407" t="s">
        <v>13650</v>
      </c>
      <c r="H3738" s="489" t="s">
        <v>13723</v>
      </c>
      <c r="I3738" s="489"/>
      <c r="J3738" s="486"/>
    </row>
    <row r="3739" spans="1:10" ht="25.15" customHeight="1" x14ac:dyDescent="0.2">
      <c r="A3739" s="485" t="s">
        <v>13724</v>
      </c>
      <c r="B3739" s="485" t="s">
        <v>13725</v>
      </c>
      <c r="C3739" s="486" t="s">
        <v>6377</v>
      </c>
      <c r="D3739" s="140">
        <v>184</v>
      </c>
      <c r="E3739" s="140" t="s">
        <v>13649</v>
      </c>
      <c r="F3739" s="485"/>
      <c r="G3739" s="407" t="s">
        <v>13650</v>
      </c>
      <c r="H3739" s="489" t="s">
        <v>13726</v>
      </c>
      <c r="I3739" s="489"/>
      <c r="J3739" s="486"/>
    </row>
    <row r="3740" spans="1:10" ht="25.15" customHeight="1" x14ac:dyDescent="0.2">
      <c r="A3740" s="485" t="s">
        <v>13727</v>
      </c>
      <c r="B3740" s="485" t="s">
        <v>13728</v>
      </c>
      <c r="C3740" s="486" t="s">
        <v>6377</v>
      </c>
      <c r="D3740" s="140">
        <v>188</v>
      </c>
      <c r="E3740" s="140" t="s">
        <v>13649</v>
      </c>
      <c r="F3740" s="485"/>
      <c r="G3740" s="407" t="s">
        <v>13650</v>
      </c>
      <c r="H3740" s="489" t="s">
        <v>13729</v>
      </c>
      <c r="I3740" s="489"/>
      <c r="J3740" s="486"/>
    </row>
    <row r="3741" spans="1:10" ht="25.15" customHeight="1" x14ac:dyDescent="0.2">
      <c r="A3741" s="485" t="s">
        <v>13730</v>
      </c>
      <c r="B3741" s="485" t="s">
        <v>13731</v>
      </c>
      <c r="C3741" s="486" t="s">
        <v>6377</v>
      </c>
      <c r="D3741" s="140">
        <v>158</v>
      </c>
      <c r="E3741" s="140" t="s">
        <v>13649</v>
      </c>
      <c r="F3741" s="485"/>
      <c r="G3741" s="407" t="s">
        <v>13650</v>
      </c>
      <c r="H3741" s="489" t="s">
        <v>13732</v>
      </c>
      <c r="I3741" s="489"/>
      <c r="J3741" s="486"/>
    </row>
    <row r="3742" spans="1:10" ht="25.15" customHeight="1" x14ac:dyDescent="0.2">
      <c r="A3742" s="485" t="s">
        <v>13733</v>
      </c>
      <c r="B3742" s="485" t="s">
        <v>13734</v>
      </c>
      <c r="C3742" s="486" t="s">
        <v>9564</v>
      </c>
      <c r="D3742" s="140">
        <v>2</v>
      </c>
      <c r="E3742" s="140" t="s">
        <v>13735</v>
      </c>
      <c r="F3742" s="485" t="s">
        <v>13736</v>
      </c>
      <c r="G3742" s="407" t="s">
        <v>13737</v>
      </c>
      <c r="H3742" s="489" t="s">
        <v>13738</v>
      </c>
      <c r="I3742" s="489"/>
      <c r="J3742" s="486"/>
    </row>
    <row r="3743" spans="1:10" ht="25.15" customHeight="1" x14ac:dyDescent="0.2">
      <c r="A3743" s="485" t="s">
        <v>13739</v>
      </c>
      <c r="B3743" s="485" t="s">
        <v>13740</v>
      </c>
      <c r="C3743" s="486" t="s">
        <v>6377</v>
      </c>
      <c r="D3743" s="140">
        <v>164</v>
      </c>
      <c r="E3743" s="140" t="s">
        <v>13741</v>
      </c>
      <c r="F3743" s="485"/>
      <c r="G3743" s="407" t="s">
        <v>13742</v>
      </c>
      <c r="H3743" s="489" t="s">
        <v>13743</v>
      </c>
      <c r="I3743" s="489"/>
      <c r="J3743" s="486"/>
    </row>
    <row r="3744" spans="1:10" ht="25.15" customHeight="1" x14ac:dyDescent="0.2">
      <c r="A3744" s="485" t="s">
        <v>13744</v>
      </c>
      <c r="B3744" s="485" t="s">
        <v>13745</v>
      </c>
      <c r="C3744" s="486" t="s">
        <v>6377</v>
      </c>
      <c r="D3744" s="140">
        <v>150</v>
      </c>
      <c r="E3744" s="140" t="s">
        <v>13649</v>
      </c>
      <c r="F3744" s="485"/>
      <c r="G3744" s="407" t="s">
        <v>13650</v>
      </c>
      <c r="H3744" s="489" t="s">
        <v>13746</v>
      </c>
      <c r="I3744" s="489"/>
      <c r="J3744" s="486"/>
    </row>
    <row r="3745" spans="1:10" ht="25.15" customHeight="1" x14ac:dyDescent="0.2">
      <c r="A3745" s="485" t="s">
        <v>13747</v>
      </c>
      <c r="B3745" s="485" t="s">
        <v>13748</v>
      </c>
      <c r="C3745" s="486" t="s">
        <v>6377</v>
      </c>
      <c r="D3745" s="140">
        <v>185</v>
      </c>
      <c r="E3745" s="140" t="s">
        <v>13649</v>
      </c>
      <c r="F3745" s="485"/>
      <c r="G3745" s="407" t="s">
        <v>13650</v>
      </c>
      <c r="H3745" s="489" t="s">
        <v>13749</v>
      </c>
      <c r="I3745" s="489"/>
      <c r="J3745" s="486"/>
    </row>
    <row r="3746" spans="1:10" ht="25.15" customHeight="1" x14ac:dyDescent="0.2">
      <c r="A3746" s="485" t="s">
        <v>13750</v>
      </c>
      <c r="B3746" s="485" t="s">
        <v>13751</v>
      </c>
      <c r="C3746" s="486" t="s">
        <v>6939</v>
      </c>
      <c r="D3746" s="140">
        <v>92</v>
      </c>
      <c r="E3746" s="140" t="s">
        <v>13752</v>
      </c>
      <c r="F3746" s="485" t="s">
        <v>10943</v>
      </c>
      <c r="G3746" s="407" t="s">
        <v>13737</v>
      </c>
      <c r="H3746" s="489" t="s">
        <v>13753</v>
      </c>
      <c r="I3746" s="489"/>
      <c r="J3746" s="486"/>
    </row>
    <row r="3747" spans="1:10" ht="25.15" customHeight="1" x14ac:dyDescent="0.2">
      <c r="A3747" s="485" t="s">
        <v>13754</v>
      </c>
      <c r="B3747" s="485" t="s">
        <v>13755</v>
      </c>
      <c r="C3747" s="486" t="s">
        <v>6939</v>
      </c>
      <c r="D3747" s="140">
        <v>99</v>
      </c>
      <c r="E3747" s="140" t="s">
        <v>13756</v>
      </c>
      <c r="F3747" s="485" t="s">
        <v>13757</v>
      </c>
      <c r="G3747" s="407" t="s">
        <v>13737</v>
      </c>
      <c r="H3747" s="489" t="s">
        <v>13758</v>
      </c>
      <c r="I3747" s="489"/>
      <c r="J3747" s="486"/>
    </row>
    <row r="3748" spans="1:10" ht="25.15" customHeight="1" x14ac:dyDescent="0.2">
      <c r="A3748" s="485" t="s">
        <v>13759</v>
      </c>
      <c r="B3748" s="485" t="s">
        <v>13760</v>
      </c>
      <c r="C3748" s="486" t="s">
        <v>6939</v>
      </c>
      <c r="D3748" s="140">
        <v>101</v>
      </c>
      <c r="E3748" s="140" t="s">
        <v>13649</v>
      </c>
      <c r="F3748" s="485"/>
      <c r="G3748" s="407" t="s">
        <v>13650</v>
      </c>
      <c r="H3748" s="489" t="s">
        <v>13761</v>
      </c>
      <c r="I3748" s="489"/>
      <c r="J3748" s="486"/>
    </row>
    <row r="3749" spans="1:10" ht="25.15" customHeight="1" x14ac:dyDescent="0.2">
      <c r="A3749" s="485" t="s">
        <v>13762</v>
      </c>
      <c r="B3749" s="485" t="s">
        <v>13763</v>
      </c>
      <c r="C3749" s="486" t="s">
        <v>6939</v>
      </c>
      <c r="D3749" s="140">
        <v>100</v>
      </c>
      <c r="E3749" s="140" t="s">
        <v>13764</v>
      </c>
      <c r="F3749" s="485" t="s">
        <v>13765</v>
      </c>
      <c r="G3749" s="407" t="s">
        <v>13737</v>
      </c>
      <c r="H3749" s="489" t="s">
        <v>13766</v>
      </c>
      <c r="I3749" s="489"/>
      <c r="J3749" s="486"/>
    </row>
    <row r="3750" spans="1:10" ht="25.15" customHeight="1" x14ac:dyDescent="0.2">
      <c r="A3750" s="485" t="s">
        <v>13767</v>
      </c>
      <c r="B3750" s="485" t="s">
        <v>13768</v>
      </c>
      <c r="C3750" s="486" t="s">
        <v>6377</v>
      </c>
      <c r="D3750" s="140">
        <v>186</v>
      </c>
      <c r="E3750" s="140" t="s">
        <v>13649</v>
      </c>
      <c r="F3750" s="485"/>
      <c r="G3750" s="407" t="s">
        <v>13650</v>
      </c>
      <c r="H3750" s="489" t="s">
        <v>13769</v>
      </c>
      <c r="I3750" s="489"/>
      <c r="J3750" s="486"/>
    </row>
    <row r="3751" spans="1:10" ht="25.15" customHeight="1" x14ac:dyDescent="0.2">
      <c r="A3751" s="485" t="s">
        <v>13770</v>
      </c>
      <c r="B3751" s="485" t="s">
        <v>13771</v>
      </c>
      <c r="C3751" s="486" t="s">
        <v>6377</v>
      </c>
      <c r="D3751" s="140">
        <v>187</v>
      </c>
      <c r="E3751" s="140" t="s">
        <v>13649</v>
      </c>
      <c r="F3751" s="485"/>
      <c r="G3751" s="407" t="s">
        <v>13650</v>
      </c>
      <c r="H3751" s="489" t="s">
        <v>13772</v>
      </c>
      <c r="I3751" s="489"/>
      <c r="J3751" s="486"/>
    </row>
    <row r="3752" spans="1:10" ht="25.15" customHeight="1" x14ac:dyDescent="0.2">
      <c r="A3752" s="485" t="s">
        <v>13773</v>
      </c>
      <c r="B3752" s="485" t="s">
        <v>13774</v>
      </c>
      <c r="C3752" s="486" t="s">
        <v>6939</v>
      </c>
      <c r="D3752" s="140">
        <v>89</v>
      </c>
      <c r="E3752" s="140" t="s">
        <v>13775</v>
      </c>
      <c r="F3752" s="485"/>
      <c r="G3752" s="407" t="s">
        <v>13742</v>
      </c>
      <c r="H3752" s="489" t="s">
        <v>13776</v>
      </c>
      <c r="I3752" s="489"/>
      <c r="J3752" s="486"/>
    </row>
    <row r="3753" spans="1:10" ht="25.15" customHeight="1" x14ac:dyDescent="0.2">
      <c r="A3753" s="485" t="s">
        <v>13777</v>
      </c>
      <c r="B3753" s="485" t="s">
        <v>13778</v>
      </c>
      <c r="C3753" s="486" t="s">
        <v>6939</v>
      </c>
      <c r="D3753" s="140">
        <v>98</v>
      </c>
      <c r="E3753" s="140" t="s">
        <v>13779</v>
      </c>
      <c r="F3753" s="485" t="s">
        <v>13780</v>
      </c>
      <c r="G3753" s="407" t="s">
        <v>13737</v>
      </c>
      <c r="H3753" s="489" t="s">
        <v>13781</v>
      </c>
      <c r="I3753" s="489"/>
      <c r="J3753" s="486"/>
    </row>
    <row r="3754" spans="1:10" ht="25.15" customHeight="1" x14ac:dyDescent="0.2">
      <c r="A3754" s="485" t="s">
        <v>13782</v>
      </c>
      <c r="B3754" s="485" t="s">
        <v>13783</v>
      </c>
      <c r="C3754" s="486" t="s">
        <v>6939</v>
      </c>
      <c r="D3754" s="140">
        <v>84</v>
      </c>
      <c r="E3754" s="140" t="s">
        <v>13784</v>
      </c>
      <c r="F3754" s="485"/>
      <c r="G3754" s="407" t="s">
        <v>13742</v>
      </c>
      <c r="H3754" s="489" t="s">
        <v>13785</v>
      </c>
      <c r="I3754" s="489"/>
      <c r="J3754" s="486"/>
    </row>
    <row r="3755" spans="1:10" ht="25.15" customHeight="1" x14ac:dyDescent="0.2">
      <c r="A3755" s="485" t="s">
        <v>13685</v>
      </c>
      <c r="B3755" s="485" t="s">
        <v>13786</v>
      </c>
      <c r="C3755" s="486" t="s">
        <v>6939</v>
      </c>
      <c r="D3755" s="140">
        <v>82</v>
      </c>
      <c r="E3755" s="140" t="s">
        <v>13787</v>
      </c>
      <c r="F3755" s="485"/>
      <c r="G3755" s="407" t="s">
        <v>13742</v>
      </c>
      <c r="H3755" s="489" t="s">
        <v>13788</v>
      </c>
      <c r="I3755" s="489"/>
      <c r="J3755" s="486"/>
    </row>
    <row r="3756" spans="1:10" ht="25.15" customHeight="1" x14ac:dyDescent="0.2">
      <c r="A3756" s="485" t="s">
        <v>13789</v>
      </c>
      <c r="B3756" s="485" t="s">
        <v>13790</v>
      </c>
      <c r="C3756" s="486" t="s">
        <v>6939</v>
      </c>
      <c r="D3756" s="140">
        <v>79</v>
      </c>
      <c r="E3756" s="140" t="s">
        <v>13649</v>
      </c>
      <c r="F3756" s="485"/>
      <c r="G3756" s="407" t="s">
        <v>13650</v>
      </c>
      <c r="H3756" s="489" t="s">
        <v>13791</v>
      </c>
      <c r="I3756" s="489"/>
      <c r="J3756" s="486"/>
    </row>
    <row r="3757" spans="1:10" ht="25.15" customHeight="1" x14ac:dyDescent="0.2">
      <c r="A3757" s="485" t="s">
        <v>13792</v>
      </c>
      <c r="B3757" s="485" t="s">
        <v>13793</v>
      </c>
      <c r="C3757" s="486" t="s">
        <v>6377</v>
      </c>
      <c r="D3757" s="140">
        <v>183</v>
      </c>
      <c r="E3757" s="140" t="s">
        <v>13649</v>
      </c>
      <c r="F3757" s="485"/>
      <c r="G3757" s="407" t="s">
        <v>13650</v>
      </c>
      <c r="H3757" s="489" t="s">
        <v>13791</v>
      </c>
      <c r="I3757" s="489"/>
      <c r="J3757" s="486"/>
    </row>
    <row r="3758" spans="1:10" ht="25.15" customHeight="1" x14ac:dyDescent="0.2">
      <c r="A3758" s="485" t="s">
        <v>13794</v>
      </c>
      <c r="B3758" s="485" t="s">
        <v>13795</v>
      </c>
      <c r="C3758" s="486" t="s">
        <v>6377</v>
      </c>
      <c r="D3758" s="140">
        <v>167</v>
      </c>
      <c r="E3758" s="140" t="s">
        <v>13796</v>
      </c>
      <c r="F3758" s="485" t="s">
        <v>6977</v>
      </c>
      <c r="G3758" s="407" t="s">
        <v>13737</v>
      </c>
      <c r="H3758" s="489" t="s">
        <v>13797</v>
      </c>
      <c r="I3758" s="489"/>
      <c r="J3758" s="486"/>
    </row>
    <row r="3759" spans="1:10" ht="25.15" customHeight="1" x14ac:dyDescent="0.2">
      <c r="A3759" s="485" t="s">
        <v>13798</v>
      </c>
      <c r="B3759" s="485" t="s">
        <v>13799</v>
      </c>
      <c r="C3759" s="486" t="s">
        <v>6939</v>
      </c>
      <c r="D3759" s="140">
        <v>96</v>
      </c>
      <c r="E3759" s="140" t="s">
        <v>13800</v>
      </c>
      <c r="F3759" s="485"/>
      <c r="G3759" s="407" t="s">
        <v>13742</v>
      </c>
      <c r="H3759" s="489" t="s">
        <v>13801</v>
      </c>
      <c r="I3759" s="489"/>
      <c r="J3759" s="486"/>
    </row>
    <row r="3760" spans="1:10" ht="25.15" customHeight="1" x14ac:dyDescent="0.2">
      <c r="A3760" s="485" t="s">
        <v>13802</v>
      </c>
      <c r="B3760" s="485" t="s">
        <v>13803</v>
      </c>
      <c r="C3760" s="486" t="s">
        <v>6377</v>
      </c>
      <c r="D3760" s="140">
        <v>180</v>
      </c>
      <c r="E3760" s="140" t="s">
        <v>13649</v>
      </c>
      <c r="F3760" s="485"/>
      <c r="G3760" s="407" t="s">
        <v>13650</v>
      </c>
      <c r="H3760" s="489" t="s">
        <v>13804</v>
      </c>
      <c r="I3760" s="489"/>
      <c r="J3760" s="486"/>
    </row>
    <row r="3761" spans="1:10" ht="25.15" customHeight="1" x14ac:dyDescent="0.2">
      <c r="A3761" s="485" t="s">
        <v>13805</v>
      </c>
      <c r="B3761" s="485" t="s">
        <v>13806</v>
      </c>
      <c r="C3761" s="486" t="s">
        <v>6939</v>
      </c>
      <c r="D3761" s="140">
        <v>97</v>
      </c>
      <c r="E3761" s="140" t="s">
        <v>13807</v>
      </c>
      <c r="F3761" s="485" t="s">
        <v>10943</v>
      </c>
      <c r="G3761" s="407" t="s">
        <v>13737</v>
      </c>
      <c r="H3761" s="489" t="s">
        <v>13808</v>
      </c>
      <c r="I3761" s="489"/>
      <c r="J3761" s="486"/>
    </row>
    <row r="3762" spans="1:10" ht="25.15" customHeight="1" x14ac:dyDescent="0.2">
      <c r="A3762" s="485" t="s">
        <v>13809</v>
      </c>
      <c r="B3762" s="485" t="s">
        <v>13810</v>
      </c>
      <c r="C3762" s="486" t="s">
        <v>6939</v>
      </c>
      <c r="D3762" s="140">
        <v>94</v>
      </c>
      <c r="E3762" s="140" t="s">
        <v>13811</v>
      </c>
      <c r="F3762" s="485"/>
      <c r="G3762" s="407" t="s">
        <v>13742</v>
      </c>
      <c r="H3762" s="489" t="s">
        <v>13812</v>
      </c>
      <c r="I3762" s="489"/>
      <c r="J3762" s="486"/>
    </row>
    <row r="3763" spans="1:10" ht="25.15" customHeight="1" x14ac:dyDescent="0.2">
      <c r="A3763" s="485" t="s">
        <v>13813</v>
      </c>
      <c r="B3763" s="485" t="s">
        <v>13814</v>
      </c>
      <c r="C3763" s="486" t="s">
        <v>6939</v>
      </c>
      <c r="D3763" s="140">
        <v>95</v>
      </c>
      <c r="E3763" s="140" t="s">
        <v>13815</v>
      </c>
      <c r="F3763" s="485" t="s">
        <v>13780</v>
      </c>
      <c r="G3763" s="407" t="s">
        <v>13737</v>
      </c>
      <c r="H3763" s="489" t="s">
        <v>13816</v>
      </c>
      <c r="I3763" s="489"/>
      <c r="J3763" s="486"/>
    </row>
    <row r="3764" spans="1:10" ht="25.15" customHeight="1" x14ac:dyDescent="0.2">
      <c r="A3764" s="485" t="s">
        <v>13688</v>
      </c>
      <c r="B3764" s="485" t="s">
        <v>13817</v>
      </c>
      <c r="C3764" s="486" t="s">
        <v>6939</v>
      </c>
      <c r="D3764" s="140">
        <v>75</v>
      </c>
      <c r="E3764" s="140" t="s">
        <v>13818</v>
      </c>
      <c r="F3764" s="485"/>
      <c r="G3764" s="407" t="s">
        <v>13742</v>
      </c>
      <c r="H3764" s="489" t="s">
        <v>13819</v>
      </c>
      <c r="I3764" s="489"/>
      <c r="J3764" s="486"/>
    </row>
    <row r="3765" spans="1:10" ht="25.15" customHeight="1" x14ac:dyDescent="0.2">
      <c r="A3765" s="485" t="s">
        <v>13820</v>
      </c>
      <c r="B3765" s="485" t="s">
        <v>13821</v>
      </c>
      <c r="C3765" s="486" t="s">
        <v>8400</v>
      </c>
      <c r="D3765" s="140">
        <v>13</v>
      </c>
      <c r="E3765" s="140" t="s">
        <v>13649</v>
      </c>
      <c r="F3765" s="485"/>
      <c r="G3765" s="407" t="s">
        <v>13650</v>
      </c>
      <c r="H3765" s="489" t="s">
        <v>13822</v>
      </c>
      <c r="I3765" s="489"/>
      <c r="J3765" s="486"/>
    </row>
    <row r="3766" spans="1:10" ht="25.15" customHeight="1" x14ac:dyDescent="0.2">
      <c r="A3766" s="485" t="s">
        <v>13823</v>
      </c>
      <c r="B3766" s="485" t="s">
        <v>13824</v>
      </c>
      <c r="C3766" s="486" t="s">
        <v>6939</v>
      </c>
      <c r="D3766" s="140">
        <v>93</v>
      </c>
      <c r="E3766" s="140" t="s">
        <v>13825</v>
      </c>
      <c r="F3766" s="485" t="s">
        <v>13826</v>
      </c>
      <c r="G3766" s="407" t="s">
        <v>13737</v>
      </c>
      <c r="H3766" s="489" t="s">
        <v>13827</v>
      </c>
      <c r="I3766" s="489"/>
      <c r="J3766" s="486"/>
    </row>
    <row r="3767" spans="1:10" ht="25.15" customHeight="1" x14ac:dyDescent="0.2">
      <c r="A3767" s="485" t="s">
        <v>13828</v>
      </c>
      <c r="B3767" s="485" t="s">
        <v>13829</v>
      </c>
      <c r="C3767" s="486" t="s">
        <v>6377</v>
      </c>
      <c r="D3767" s="140">
        <v>37</v>
      </c>
      <c r="E3767" s="140" t="s">
        <v>13649</v>
      </c>
      <c r="F3767" s="485"/>
      <c r="G3767" s="407" t="s">
        <v>13650</v>
      </c>
      <c r="H3767" s="489" t="s">
        <v>13830</v>
      </c>
      <c r="I3767" s="489"/>
      <c r="J3767" s="486"/>
    </row>
    <row r="3768" spans="1:10" ht="25.15" customHeight="1" x14ac:dyDescent="0.2">
      <c r="A3768" s="485" t="s">
        <v>13831</v>
      </c>
      <c r="B3768" s="485" t="s">
        <v>13832</v>
      </c>
      <c r="C3768" s="486" t="s">
        <v>6377</v>
      </c>
      <c r="D3768" s="140">
        <v>181</v>
      </c>
      <c r="E3768" s="140" t="s">
        <v>13649</v>
      </c>
      <c r="F3768" s="485"/>
      <c r="G3768" s="407" t="s">
        <v>13650</v>
      </c>
      <c r="H3768" s="489" t="s">
        <v>13833</v>
      </c>
      <c r="I3768" s="489"/>
      <c r="J3768" s="486"/>
    </row>
    <row r="3769" spans="1:10" ht="25.15" customHeight="1" x14ac:dyDescent="0.2">
      <c r="A3769" s="485" t="s">
        <v>13834</v>
      </c>
      <c r="B3769" s="485" t="s">
        <v>13835</v>
      </c>
      <c r="C3769" s="486" t="s">
        <v>6939</v>
      </c>
      <c r="D3769" s="140">
        <v>91</v>
      </c>
      <c r="E3769" s="140" t="s">
        <v>13836</v>
      </c>
      <c r="F3769" s="485" t="s">
        <v>6977</v>
      </c>
      <c r="G3769" s="407" t="s">
        <v>13737</v>
      </c>
      <c r="H3769" s="489" t="s">
        <v>13837</v>
      </c>
      <c r="I3769" s="489"/>
      <c r="J3769" s="486"/>
    </row>
    <row r="3770" spans="1:10" ht="25.15" customHeight="1" x14ac:dyDescent="0.2">
      <c r="A3770" s="485" t="s">
        <v>13838</v>
      </c>
      <c r="B3770" s="485" t="s">
        <v>13839</v>
      </c>
      <c r="C3770" s="486" t="s">
        <v>6377</v>
      </c>
      <c r="D3770" s="140">
        <v>179</v>
      </c>
      <c r="E3770" s="140" t="s">
        <v>13840</v>
      </c>
      <c r="F3770" s="485" t="s">
        <v>13841</v>
      </c>
      <c r="G3770" s="407" t="s">
        <v>13737</v>
      </c>
      <c r="H3770" s="489" t="s">
        <v>13842</v>
      </c>
      <c r="I3770" s="489"/>
      <c r="J3770" s="486"/>
    </row>
    <row r="3771" spans="1:10" ht="25.15" customHeight="1" x14ac:dyDescent="0.2">
      <c r="A3771" s="485" t="s">
        <v>13843</v>
      </c>
      <c r="B3771" s="485" t="s">
        <v>13844</v>
      </c>
      <c r="C3771" s="486" t="s">
        <v>6377</v>
      </c>
      <c r="D3771" s="140">
        <v>178</v>
      </c>
      <c r="E3771" s="140" t="s">
        <v>13649</v>
      </c>
      <c r="F3771" s="485"/>
      <c r="G3771" s="407" t="s">
        <v>13650</v>
      </c>
      <c r="H3771" s="489" t="s">
        <v>13845</v>
      </c>
      <c r="I3771" s="489"/>
      <c r="J3771" s="486"/>
    </row>
    <row r="3772" spans="1:10" ht="25.15" customHeight="1" x14ac:dyDescent="0.2">
      <c r="A3772" s="485" t="s">
        <v>13846</v>
      </c>
      <c r="B3772" s="485" t="s">
        <v>13847</v>
      </c>
      <c r="C3772" s="486" t="s">
        <v>6377</v>
      </c>
      <c r="D3772" s="140">
        <v>177</v>
      </c>
      <c r="E3772" s="140" t="s">
        <v>13848</v>
      </c>
      <c r="F3772" s="485" t="s">
        <v>13849</v>
      </c>
      <c r="G3772" s="407" t="s">
        <v>10413</v>
      </c>
      <c r="H3772" s="489" t="s">
        <v>13850</v>
      </c>
      <c r="I3772" s="489"/>
      <c r="J3772" s="486"/>
    </row>
    <row r="3773" spans="1:10" ht="25.15" customHeight="1" x14ac:dyDescent="0.2">
      <c r="A3773" s="485" t="s">
        <v>13851</v>
      </c>
      <c r="B3773" s="485" t="s">
        <v>13852</v>
      </c>
      <c r="C3773" s="486" t="s">
        <v>6377</v>
      </c>
      <c r="D3773" s="140">
        <v>173</v>
      </c>
      <c r="E3773" s="140" t="s">
        <v>13853</v>
      </c>
      <c r="F3773" s="485" t="s">
        <v>13854</v>
      </c>
      <c r="G3773" s="407" t="s">
        <v>13737</v>
      </c>
      <c r="H3773" s="489" t="s">
        <v>13855</v>
      </c>
      <c r="I3773" s="489"/>
      <c r="J3773" s="486"/>
    </row>
    <row r="3774" spans="1:10" ht="25.15" customHeight="1" x14ac:dyDescent="0.2">
      <c r="A3774" s="485" t="s">
        <v>13856</v>
      </c>
      <c r="B3774" s="485" t="s">
        <v>13857</v>
      </c>
      <c r="C3774" s="486" t="s">
        <v>6939</v>
      </c>
      <c r="D3774" s="140">
        <v>90</v>
      </c>
      <c r="E3774" s="140" t="s">
        <v>13858</v>
      </c>
      <c r="F3774" s="485" t="s">
        <v>6941</v>
      </c>
      <c r="G3774" s="407" t="s">
        <v>13737</v>
      </c>
      <c r="H3774" s="489" t="s">
        <v>13859</v>
      </c>
      <c r="I3774" s="489"/>
      <c r="J3774" s="486"/>
    </row>
    <row r="3775" spans="1:10" ht="25.15" customHeight="1" x14ac:dyDescent="0.2">
      <c r="A3775" s="485" t="s">
        <v>13860</v>
      </c>
      <c r="B3775" s="485" t="s">
        <v>13861</v>
      </c>
      <c r="C3775" s="486" t="s">
        <v>6377</v>
      </c>
      <c r="D3775" s="140">
        <v>174</v>
      </c>
      <c r="E3775" s="140" t="s">
        <v>13862</v>
      </c>
      <c r="F3775" s="485" t="s">
        <v>13863</v>
      </c>
      <c r="G3775" s="407" t="s">
        <v>10413</v>
      </c>
      <c r="H3775" s="489" t="s">
        <v>13864</v>
      </c>
      <c r="I3775" s="489"/>
      <c r="J3775" s="486"/>
    </row>
    <row r="3776" spans="1:10" ht="25.15" customHeight="1" x14ac:dyDescent="0.2">
      <c r="A3776" s="485" t="s">
        <v>13865</v>
      </c>
      <c r="B3776" s="485" t="s">
        <v>13866</v>
      </c>
      <c r="C3776" s="486" t="s">
        <v>6377</v>
      </c>
      <c r="D3776" s="140">
        <v>110</v>
      </c>
      <c r="E3776" s="140" t="s">
        <v>13649</v>
      </c>
      <c r="F3776" s="485"/>
      <c r="G3776" s="407" t="s">
        <v>13650</v>
      </c>
      <c r="H3776" s="489" t="s">
        <v>13867</v>
      </c>
      <c r="I3776" s="489"/>
      <c r="J3776" s="486"/>
    </row>
    <row r="3777" spans="1:10" ht="25.15" customHeight="1" x14ac:dyDescent="0.2">
      <c r="A3777" s="485" t="s">
        <v>13712</v>
      </c>
      <c r="B3777" s="485" t="s">
        <v>13868</v>
      </c>
      <c r="C3777" s="486" t="s">
        <v>6377</v>
      </c>
      <c r="D3777" s="140">
        <v>176</v>
      </c>
      <c r="E3777" s="140" t="s">
        <v>13869</v>
      </c>
      <c r="F3777" s="485"/>
      <c r="G3777" s="407" t="s">
        <v>13742</v>
      </c>
      <c r="H3777" s="489" t="s">
        <v>13870</v>
      </c>
      <c r="I3777" s="489"/>
      <c r="J3777" s="486"/>
    </row>
    <row r="3778" spans="1:10" ht="25.15" customHeight="1" x14ac:dyDescent="0.2">
      <c r="A3778" s="485" t="s">
        <v>13871</v>
      </c>
      <c r="B3778" s="485" t="s">
        <v>13872</v>
      </c>
      <c r="C3778" s="486" t="s">
        <v>6377</v>
      </c>
      <c r="D3778" s="140">
        <v>175</v>
      </c>
      <c r="E3778" s="140" t="s">
        <v>13873</v>
      </c>
      <c r="F3778" s="485" t="s">
        <v>13874</v>
      </c>
      <c r="G3778" s="407" t="s">
        <v>10413</v>
      </c>
      <c r="H3778" s="489" t="s">
        <v>13875</v>
      </c>
      <c r="I3778" s="489"/>
      <c r="J3778" s="486"/>
    </row>
    <row r="3779" spans="1:10" ht="25.15" customHeight="1" x14ac:dyDescent="0.2">
      <c r="A3779" s="485" t="s">
        <v>13876</v>
      </c>
      <c r="B3779" s="485" t="s">
        <v>13877</v>
      </c>
      <c r="C3779" s="486" t="s">
        <v>6377</v>
      </c>
      <c r="D3779" s="140">
        <v>115</v>
      </c>
      <c r="E3779" s="140" t="s">
        <v>13649</v>
      </c>
      <c r="F3779" s="485"/>
      <c r="G3779" s="407" t="s">
        <v>13650</v>
      </c>
      <c r="H3779" s="489" t="s">
        <v>13878</v>
      </c>
      <c r="I3779" s="489"/>
      <c r="J3779" s="486"/>
    </row>
    <row r="3780" spans="1:10" ht="25.15" customHeight="1" x14ac:dyDescent="0.2">
      <c r="A3780" s="485" t="s">
        <v>13879</v>
      </c>
      <c r="B3780" s="485" t="s">
        <v>13880</v>
      </c>
      <c r="C3780" s="486" t="s">
        <v>6377</v>
      </c>
      <c r="D3780" s="140">
        <v>172</v>
      </c>
      <c r="E3780" s="140" t="s">
        <v>13649</v>
      </c>
      <c r="F3780" s="485"/>
      <c r="G3780" s="407" t="s">
        <v>13650</v>
      </c>
      <c r="H3780" s="489" t="s">
        <v>13881</v>
      </c>
      <c r="I3780" s="489"/>
      <c r="J3780" s="486"/>
    </row>
    <row r="3781" spans="1:10" ht="25.15" customHeight="1" x14ac:dyDescent="0.2">
      <c r="A3781" s="485" t="s">
        <v>13794</v>
      </c>
      <c r="B3781" s="485" t="s">
        <v>13882</v>
      </c>
      <c r="C3781" s="486" t="s">
        <v>6377</v>
      </c>
      <c r="D3781" s="140">
        <v>167</v>
      </c>
      <c r="E3781" s="140" t="s">
        <v>13796</v>
      </c>
      <c r="F3781" s="485"/>
      <c r="G3781" s="407" t="s">
        <v>13742</v>
      </c>
      <c r="H3781" s="489" t="s">
        <v>13883</v>
      </c>
      <c r="I3781" s="489"/>
      <c r="J3781" s="486"/>
    </row>
    <row r="3782" spans="1:10" ht="25.15" customHeight="1" x14ac:dyDescent="0.2">
      <c r="A3782" s="485" t="s">
        <v>13884</v>
      </c>
      <c r="B3782" s="485" t="s">
        <v>13885</v>
      </c>
      <c r="C3782" s="486" t="s">
        <v>10993</v>
      </c>
      <c r="D3782" s="140">
        <v>5</v>
      </c>
      <c r="E3782" s="140" t="s">
        <v>13649</v>
      </c>
      <c r="F3782" s="485"/>
      <c r="G3782" s="407" t="s">
        <v>13650</v>
      </c>
      <c r="H3782" s="489" t="s">
        <v>13886</v>
      </c>
      <c r="I3782" s="489"/>
      <c r="J3782" s="486"/>
    </row>
    <row r="3783" spans="1:10" ht="25.15" customHeight="1" x14ac:dyDescent="0.2">
      <c r="A3783" s="485" t="s">
        <v>13887</v>
      </c>
      <c r="B3783" s="485" t="s">
        <v>13888</v>
      </c>
      <c r="C3783" s="486" t="s">
        <v>6377</v>
      </c>
      <c r="D3783" s="140">
        <v>170</v>
      </c>
      <c r="E3783" s="140" t="s">
        <v>13889</v>
      </c>
      <c r="F3783" s="485" t="s">
        <v>13890</v>
      </c>
      <c r="G3783" s="407" t="s">
        <v>10413</v>
      </c>
      <c r="H3783" s="489" t="s">
        <v>13891</v>
      </c>
      <c r="I3783" s="489"/>
      <c r="J3783" s="486"/>
    </row>
    <row r="3784" spans="1:10" ht="25.15" customHeight="1" x14ac:dyDescent="0.2">
      <c r="A3784" s="485" t="s">
        <v>13892</v>
      </c>
      <c r="B3784" s="485" t="s">
        <v>13893</v>
      </c>
      <c r="C3784" s="486" t="s">
        <v>6377</v>
      </c>
      <c r="D3784" s="140">
        <v>171</v>
      </c>
      <c r="E3784" s="140" t="s">
        <v>13894</v>
      </c>
      <c r="F3784" s="485" t="s">
        <v>13895</v>
      </c>
      <c r="G3784" s="407" t="s">
        <v>10413</v>
      </c>
      <c r="H3784" s="489" t="s">
        <v>13896</v>
      </c>
      <c r="I3784" s="489"/>
      <c r="J3784" s="486"/>
    </row>
    <row r="3785" spans="1:10" ht="25.15" customHeight="1" x14ac:dyDescent="0.2">
      <c r="A3785" s="485" t="s">
        <v>13679</v>
      </c>
      <c r="B3785" s="485" t="s">
        <v>13897</v>
      </c>
      <c r="C3785" s="486" t="s">
        <v>6377</v>
      </c>
      <c r="D3785" s="140">
        <v>168</v>
      </c>
      <c r="E3785" s="140" t="s">
        <v>13898</v>
      </c>
      <c r="F3785" s="485" t="s">
        <v>10938</v>
      </c>
      <c r="G3785" s="407" t="s">
        <v>13742</v>
      </c>
      <c r="H3785" s="489" t="s">
        <v>13899</v>
      </c>
      <c r="I3785" s="489"/>
      <c r="J3785" s="486"/>
    </row>
    <row r="3786" spans="1:10" ht="25.15" customHeight="1" x14ac:dyDescent="0.2">
      <c r="A3786" s="485" t="s">
        <v>13900</v>
      </c>
      <c r="B3786" s="485" t="s">
        <v>13901</v>
      </c>
      <c r="C3786" s="486" t="s">
        <v>6377</v>
      </c>
      <c r="D3786" s="140">
        <v>169</v>
      </c>
      <c r="E3786" s="140" t="s">
        <v>13902</v>
      </c>
      <c r="F3786" s="485" t="s">
        <v>10506</v>
      </c>
      <c r="G3786" s="407" t="s">
        <v>10413</v>
      </c>
      <c r="H3786" s="489" t="s">
        <v>13903</v>
      </c>
      <c r="I3786" s="489"/>
      <c r="J3786" s="486"/>
    </row>
    <row r="3787" spans="1:10" ht="25.15" customHeight="1" x14ac:dyDescent="0.2">
      <c r="A3787" s="485" t="s">
        <v>13904</v>
      </c>
      <c r="B3787" s="485" t="s">
        <v>13905</v>
      </c>
      <c r="C3787" s="486" t="s">
        <v>6377</v>
      </c>
      <c r="D3787" s="140">
        <v>155</v>
      </c>
      <c r="E3787" s="140" t="s">
        <v>13906</v>
      </c>
      <c r="F3787" s="485" t="s">
        <v>13907</v>
      </c>
      <c r="G3787" s="407" t="s">
        <v>10413</v>
      </c>
      <c r="H3787" s="489" t="s">
        <v>13908</v>
      </c>
      <c r="I3787" s="489"/>
      <c r="J3787" s="486"/>
    </row>
    <row r="3788" spans="1:10" ht="25.15" customHeight="1" x14ac:dyDescent="0.2">
      <c r="A3788" s="485" t="s">
        <v>13909</v>
      </c>
      <c r="B3788" s="485" t="s">
        <v>13910</v>
      </c>
      <c r="C3788" s="486" t="s">
        <v>6939</v>
      </c>
      <c r="D3788" s="140">
        <v>89</v>
      </c>
      <c r="E3788" s="140" t="s">
        <v>13775</v>
      </c>
      <c r="F3788" s="485"/>
      <c r="G3788" s="407" t="s">
        <v>13742</v>
      </c>
      <c r="H3788" s="489" t="s">
        <v>13911</v>
      </c>
      <c r="I3788" s="489"/>
      <c r="J3788" s="486"/>
    </row>
    <row r="3789" spans="1:10" ht="25.15" customHeight="1" x14ac:dyDescent="0.2">
      <c r="A3789" s="485" t="s">
        <v>13912</v>
      </c>
      <c r="B3789" s="485" t="s">
        <v>13913</v>
      </c>
      <c r="C3789" s="486" t="s">
        <v>6377</v>
      </c>
      <c r="D3789" s="140">
        <v>166</v>
      </c>
      <c r="E3789" s="140" t="s">
        <v>13914</v>
      </c>
      <c r="F3789" s="485" t="s">
        <v>13915</v>
      </c>
      <c r="G3789" s="407" t="s">
        <v>13737</v>
      </c>
      <c r="H3789" s="489" t="s">
        <v>13916</v>
      </c>
      <c r="I3789" s="489"/>
      <c r="J3789" s="486"/>
    </row>
    <row r="3790" spans="1:10" ht="25.15" customHeight="1" x14ac:dyDescent="0.2">
      <c r="A3790" s="485" t="s">
        <v>13917</v>
      </c>
      <c r="B3790" s="485" t="s">
        <v>13918</v>
      </c>
      <c r="C3790" s="486" t="s">
        <v>6939</v>
      </c>
      <c r="D3790" s="140">
        <v>87</v>
      </c>
      <c r="E3790" s="140" t="s">
        <v>13919</v>
      </c>
      <c r="F3790" s="485" t="s">
        <v>13780</v>
      </c>
      <c r="G3790" s="407" t="s">
        <v>10413</v>
      </c>
      <c r="H3790" s="489" t="s">
        <v>13920</v>
      </c>
      <c r="I3790" s="489"/>
      <c r="J3790" s="486"/>
    </row>
    <row r="3791" spans="1:10" ht="25.15" customHeight="1" x14ac:dyDescent="0.2">
      <c r="A3791" s="485" t="s">
        <v>13921</v>
      </c>
      <c r="B3791" s="485" t="s">
        <v>13922</v>
      </c>
      <c r="C3791" s="486" t="s">
        <v>6939</v>
      </c>
      <c r="D3791" s="140">
        <v>81</v>
      </c>
      <c r="E3791" s="140" t="s">
        <v>13923</v>
      </c>
      <c r="F3791" s="485" t="s">
        <v>13757</v>
      </c>
      <c r="G3791" s="407" t="s">
        <v>10413</v>
      </c>
      <c r="H3791" s="489" t="s">
        <v>13924</v>
      </c>
      <c r="I3791" s="489"/>
      <c r="J3791" s="486"/>
    </row>
    <row r="3792" spans="1:10" ht="25.15" customHeight="1" x14ac:dyDescent="0.2">
      <c r="A3792" s="485" t="s">
        <v>13925</v>
      </c>
      <c r="B3792" s="485" t="s">
        <v>13926</v>
      </c>
      <c r="C3792" s="486" t="s">
        <v>6377</v>
      </c>
      <c r="D3792" s="140">
        <v>134</v>
      </c>
      <c r="E3792" s="140" t="s">
        <v>13649</v>
      </c>
      <c r="F3792" s="485"/>
      <c r="G3792" s="407" t="s">
        <v>13650</v>
      </c>
      <c r="H3792" s="489" t="s">
        <v>13927</v>
      </c>
      <c r="I3792" s="489"/>
      <c r="J3792" s="486"/>
    </row>
    <row r="3793" spans="1:10" ht="25.15" customHeight="1" x14ac:dyDescent="0.2">
      <c r="A3793" s="485" t="s">
        <v>13928</v>
      </c>
      <c r="B3793" s="485" t="s">
        <v>13929</v>
      </c>
      <c r="C3793" s="486" t="s">
        <v>6939</v>
      </c>
      <c r="D3793" s="140">
        <v>88</v>
      </c>
      <c r="E3793" s="140" t="s">
        <v>13930</v>
      </c>
      <c r="F3793" s="485" t="s">
        <v>13780</v>
      </c>
      <c r="G3793" s="407" t="s">
        <v>10413</v>
      </c>
      <c r="H3793" s="489" t="s">
        <v>13931</v>
      </c>
      <c r="I3793" s="489"/>
      <c r="J3793" s="486"/>
    </row>
    <row r="3794" spans="1:10" ht="25.15" customHeight="1" x14ac:dyDescent="0.2">
      <c r="A3794" s="485" t="s">
        <v>13932</v>
      </c>
      <c r="B3794" s="485" t="s">
        <v>13933</v>
      </c>
      <c r="C3794" s="486" t="s">
        <v>6377</v>
      </c>
      <c r="D3794" s="140">
        <v>132</v>
      </c>
      <c r="E3794" s="140" t="s">
        <v>13934</v>
      </c>
      <c r="F3794" s="485"/>
      <c r="G3794" s="407" t="s">
        <v>13742</v>
      </c>
      <c r="H3794" s="489" t="s">
        <v>13935</v>
      </c>
      <c r="I3794" s="489"/>
      <c r="J3794" s="486"/>
    </row>
    <row r="3795" spans="1:10" ht="25.15" customHeight="1" x14ac:dyDescent="0.2">
      <c r="A3795" s="485" t="s">
        <v>13682</v>
      </c>
      <c r="B3795" s="485" t="s">
        <v>13936</v>
      </c>
      <c r="C3795" s="486" t="s">
        <v>6377</v>
      </c>
      <c r="D3795" s="140">
        <v>120</v>
      </c>
      <c r="E3795" s="140" t="s">
        <v>13937</v>
      </c>
      <c r="F3795" s="485"/>
      <c r="G3795" s="407" t="s">
        <v>13742</v>
      </c>
      <c r="H3795" s="489" t="s">
        <v>13938</v>
      </c>
      <c r="I3795" s="489"/>
      <c r="J3795" s="486"/>
    </row>
    <row r="3796" spans="1:10" ht="25.15" customHeight="1" x14ac:dyDescent="0.2">
      <c r="A3796" s="485" t="s">
        <v>13939</v>
      </c>
      <c r="B3796" s="485" t="s">
        <v>13940</v>
      </c>
      <c r="C3796" s="486" t="s">
        <v>6377</v>
      </c>
      <c r="D3796" s="140">
        <v>163</v>
      </c>
      <c r="E3796" s="140" t="s">
        <v>13649</v>
      </c>
      <c r="F3796" s="485"/>
      <c r="G3796" s="407" t="s">
        <v>13650</v>
      </c>
      <c r="H3796" s="489" t="s">
        <v>13941</v>
      </c>
      <c r="I3796" s="489"/>
      <c r="J3796" s="486"/>
    </row>
    <row r="3797" spans="1:10" ht="25.15" customHeight="1" x14ac:dyDescent="0.2">
      <c r="A3797" s="485" t="s">
        <v>13739</v>
      </c>
      <c r="B3797" s="485" t="s">
        <v>13942</v>
      </c>
      <c r="C3797" s="486" t="s">
        <v>6377</v>
      </c>
      <c r="D3797" s="140">
        <v>164</v>
      </c>
      <c r="E3797" s="140" t="s">
        <v>13741</v>
      </c>
      <c r="F3797" s="485"/>
      <c r="G3797" s="407" t="s">
        <v>13742</v>
      </c>
      <c r="H3797" s="489" t="s">
        <v>13943</v>
      </c>
      <c r="I3797" s="489"/>
      <c r="J3797" s="486"/>
    </row>
    <row r="3798" spans="1:10" ht="25.15" customHeight="1" x14ac:dyDescent="0.2">
      <c r="A3798" s="485" t="s">
        <v>13944</v>
      </c>
      <c r="B3798" s="485" t="s">
        <v>13945</v>
      </c>
      <c r="C3798" s="486" t="s">
        <v>6377</v>
      </c>
      <c r="D3798" s="140">
        <v>165</v>
      </c>
      <c r="E3798" s="140" t="s">
        <v>13946</v>
      </c>
      <c r="F3798" s="485" t="s">
        <v>10938</v>
      </c>
      <c r="G3798" s="407" t="s">
        <v>10413</v>
      </c>
      <c r="H3798" s="489" t="s">
        <v>13947</v>
      </c>
      <c r="I3798" s="489"/>
      <c r="J3798" s="486"/>
    </row>
    <row r="3799" spans="1:10" ht="25.15" customHeight="1" x14ac:dyDescent="0.2">
      <c r="A3799" s="485" t="s">
        <v>13948</v>
      </c>
      <c r="B3799" s="485" t="s">
        <v>13949</v>
      </c>
      <c r="C3799" s="486" t="s">
        <v>6939</v>
      </c>
      <c r="D3799" s="140">
        <v>85</v>
      </c>
      <c r="E3799" s="140" t="s">
        <v>13950</v>
      </c>
      <c r="F3799" s="485" t="s">
        <v>13951</v>
      </c>
      <c r="G3799" s="407" t="s">
        <v>10413</v>
      </c>
      <c r="H3799" s="489" t="s">
        <v>13952</v>
      </c>
      <c r="I3799" s="489"/>
      <c r="J3799" s="486"/>
    </row>
    <row r="3800" spans="1:10" ht="25.15" customHeight="1" x14ac:dyDescent="0.2">
      <c r="A3800" s="485" t="s">
        <v>13953</v>
      </c>
      <c r="B3800" s="485" t="s">
        <v>13954</v>
      </c>
      <c r="C3800" s="486" t="s">
        <v>6939</v>
      </c>
      <c r="D3800" s="140">
        <v>86</v>
      </c>
      <c r="E3800" s="140" t="s">
        <v>13955</v>
      </c>
      <c r="F3800" s="485" t="s">
        <v>10948</v>
      </c>
      <c r="G3800" s="407" t="s">
        <v>10413</v>
      </c>
      <c r="H3800" s="489" t="s">
        <v>13956</v>
      </c>
      <c r="I3800" s="489"/>
      <c r="J3800" s="486"/>
    </row>
    <row r="3801" spans="1:10" ht="25.15" customHeight="1" x14ac:dyDescent="0.2">
      <c r="A3801" s="485" t="s">
        <v>13957</v>
      </c>
      <c r="B3801" s="485" t="s">
        <v>13958</v>
      </c>
      <c r="C3801" s="486" t="s">
        <v>8392</v>
      </c>
      <c r="D3801" s="140">
        <v>8</v>
      </c>
      <c r="E3801" s="140" t="s">
        <v>13959</v>
      </c>
      <c r="F3801" s="485" t="s">
        <v>13960</v>
      </c>
      <c r="G3801" s="407" t="s">
        <v>10443</v>
      </c>
      <c r="H3801" s="489" t="s">
        <v>13961</v>
      </c>
      <c r="I3801" s="489"/>
      <c r="J3801" s="486"/>
    </row>
    <row r="3802" spans="1:10" ht="25.15" customHeight="1" x14ac:dyDescent="0.2">
      <c r="A3802" s="485" t="s">
        <v>13685</v>
      </c>
      <c r="B3802" s="485" t="s">
        <v>13962</v>
      </c>
      <c r="C3802" s="486" t="s">
        <v>6939</v>
      </c>
      <c r="D3802" s="140">
        <v>82</v>
      </c>
      <c r="E3802" s="140" t="s">
        <v>13787</v>
      </c>
      <c r="F3802" s="485"/>
      <c r="G3802" s="407" t="s">
        <v>13742</v>
      </c>
      <c r="H3802" s="489" t="s">
        <v>13963</v>
      </c>
      <c r="I3802" s="489"/>
      <c r="J3802" s="486"/>
    </row>
    <row r="3803" spans="1:10" ht="25.15" customHeight="1" x14ac:dyDescent="0.2">
      <c r="A3803" s="485" t="s">
        <v>13782</v>
      </c>
      <c r="B3803" s="485" t="s">
        <v>13964</v>
      </c>
      <c r="C3803" s="486" t="s">
        <v>6939</v>
      </c>
      <c r="D3803" s="140">
        <v>84</v>
      </c>
      <c r="E3803" s="140" t="s">
        <v>13784</v>
      </c>
      <c r="F3803" s="485"/>
      <c r="G3803" s="407" t="s">
        <v>13742</v>
      </c>
      <c r="H3803" s="489" t="s">
        <v>13965</v>
      </c>
      <c r="I3803" s="489"/>
      <c r="J3803" s="486"/>
    </row>
    <row r="3804" spans="1:10" ht="25.15" customHeight="1" x14ac:dyDescent="0.2">
      <c r="A3804" s="485" t="s">
        <v>13966</v>
      </c>
      <c r="B3804" s="485" t="s">
        <v>13967</v>
      </c>
      <c r="C3804" s="486" t="s">
        <v>6939</v>
      </c>
      <c r="D3804" s="140">
        <v>83</v>
      </c>
      <c r="E3804" s="140" t="s">
        <v>13968</v>
      </c>
      <c r="F3804" s="485" t="s">
        <v>6941</v>
      </c>
      <c r="G3804" s="407" t="s">
        <v>10413</v>
      </c>
      <c r="H3804" s="489" t="s">
        <v>13969</v>
      </c>
      <c r="I3804" s="489"/>
      <c r="J3804" s="486"/>
    </row>
    <row r="3805" spans="1:10" ht="25.15" customHeight="1" x14ac:dyDescent="0.2">
      <c r="A3805" s="485" t="s">
        <v>13970</v>
      </c>
      <c r="B3805" s="485" t="s">
        <v>13971</v>
      </c>
      <c r="C3805" s="486" t="s">
        <v>6377</v>
      </c>
      <c r="D3805" s="140">
        <v>162</v>
      </c>
      <c r="E3805" s="140" t="s">
        <v>13972</v>
      </c>
      <c r="F3805" s="485" t="s">
        <v>13973</v>
      </c>
      <c r="G3805" s="407" t="s">
        <v>10413</v>
      </c>
      <c r="H3805" s="489" t="s">
        <v>13974</v>
      </c>
      <c r="I3805" s="489"/>
      <c r="J3805" s="486"/>
    </row>
    <row r="3806" spans="1:10" ht="25.15" customHeight="1" x14ac:dyDescent="0.2">
      <c r="A3806" s="485" t="s">
        <v>13975</v>
      </c>
      <c r="B3806" s="485" t="s">
        <v>13976</v>
      </c>
      <c r="C3806" s="486" t="s">
        <v>6377</v>
      </c>
      <c r="D3806" s="140">
        <v>111</v>
      </c>
      <c r="E3806" s="140" t="s">
        <v>13977</v>
      </c>
      <c r="F3806" s="485" t="s">
        <v>10664</v>
      </c>
      <c r="G3806" s="407" t="s">
        <v>10413</v>
      </c>
      <c r="H3806" s="489" t="s">
        <v>13978</v>
      </c>
      <c r="I3806" s="489"/>
      <c r="J3806" s="486"/>
    </row>
    <row r="3807" spans="1:10" ht="25.15" customHeight="1" x14ac:dyDescent="0.2">
      <c r="A3807" s="485" t="s">
        <v>13979</v>
      </c>
      <c r="B3807" s="485" t="s">
        <v>13980</v>
      </c>
      <c r="C3807" s="486" t="s">
        <v>6377</v>
      </c>
      <c r="D3807" s="140">
        <v>129</v>
      </c>
      <c r="E3807" s="140" t="s">
        <v>13981</v>
      </c>
      <c r="F3807" s="485" t="s">
        <v>13982</v>
      </c>
      <c r="G3807" s="407" t="s">
        <v>10443</v>
      </c>
      <c r="H3807" s="489" t="s">
        <v>13983</v>
      </c>
      <c r="I3807" s="489"/>
      <c r="J3807" s="486"/>
    </row>
    <row r="3808" spans="1:10" ht="25.15" customHeight="1" x14ac:dyDescent="0.2">
      <c r="A3808" s="485" t="s">
        <v>13984</v>
      </c>
      <c r="B3808" s="485" t="s">
        <v>13985</v>
      </c>
      <c r="C3808" s="486" t="s">
        <v>6377</v>
      </c>
      <c r="D3808" s="140">
        <v>130</v>
      </c>
      <c r="E3808" s="140" t="s">
        <v>13986</v>
      </c>
      <c r="F3808" s="485" t="s">
        <v>13854</v>
      </c>
      <c r="G3808" s="407" t="s">
        <v>10443</v>
      </c>
      <c r="H3808" s="489" t="s">
        <v>13987</v>
      </c>
      <c r="I3808" s="489"/>
      <c r="J3808" s="486"/>
    </row>
    <row r="3809" spans="1:10" ht="25.15" customHeight="1" x14ac:dyDescent="0.2">
      <c r="A3809" s="485" t="s">
        <v>13988</v>
      </c>
      <c r="B3809" s="485" t="s">
        <v>13989</v>
      </c>
      <c r="C3809" s="486" t="s">
        <v>6939</v>
      </c>
      <c r="D3809" s="140">
        <v>80</v>
      </c>
      <c r="E3809" s="140" t="s">
        <v>13990</v>
      </c>
      <c r="F3809" s="485" t="s">
        <v>13757</v>
      </c>
      <c r="G3809" s="407" t="s">
        <v>10413</v>
      </c>
      <c r="H3809" s="489" t="s">
        <v>13991</v>
      </c>
      <c r="I3809" s="489"/>
      <c r="J3809" s="486"/>
    </row>
    <row r="3810" spans="1:10" ht="25.15" customHeight="1" x14ac:dyDescent="0.2">
      <c r="A3810" s="485" t="s">
        <v>13992</v>
      </c>
      <c r="B3810" s="485" t="s">
        <v>13993</v>
      </c>
      <c r="C3810" s="486" t="s">
        <v>6377</v>
      </c>
      <c r="D3810" s="140">
        <v>123</v>
      </c>
      <c r="E3810" s="140" t="s">
        <v>13994</v>
      </c>
      <c r="F3810" s="485" t="s">
        <v>13995</v>
      </c>
      <c r="G3810" s="407" t="s">
        <v>10443</v>
      </c>
      <c r="H3810" s="489" t="s">
        <v>13996</v>
      </c>
      <c r="I3810" s="489"/>
      <c r="J3810" s="486"/>
    </row>
    <row r="3811" spans="1:10" ht="25.15" customHeight="1" x14ac:dyDescent="0.2">
      <c r="A3811" s="485" t="s">
        <v>13997</v>
      </c>
      <c r="B3811" s="485" t="s">
        <v>13998</v>
      </c>
      <c r="C3811" s="486" t="s">
        <v>6939</v>
      </c>
      <c r="D3811" s="140">
        <v>79</v>
      </c>
      <c r="E3811" s="140" t="s">
        <v>13999</v>
      </c>
      <c r="F3811" s="485"/>
      <c r="G3811" s="407" t="s">
        <v>13742</v>
      </c>
      <c r="H3811" s="489" t="s">
        <v>14000</v>
      </c>
      <c r="I3811" s="489"/>
      <c r="J3811" s="486"/>
    </row>
    <row r="3812" spans="1:10" ht="25.15" customHeight="1" x14ac:dyDescent="0.2">
      <c r="A3812" s="485" t="s">
        <v>14001</v>
      </c>
      <c r="B3812" s="485" t="s">
        <v>14002</v>
      </c>
      <c r="C3812" s="486" t="s">
        <v>6377</v>
      </c>
      <c r="D3812" s="140">
        <v>75</v>
      </c>
      <c r="E3812" s="140" t="s">
        <v>14003</v>
      </c>
      <c r="F3812" s="485" t="s">
        <v>14004</v>
      </c>
      <c r="G3812" s="407" t="s">
        <v>10413</v>
      </c>
      <c r="H3812" s="489" t="s">
        <v>14005</v>
      </c>
      <c r="I3812" s="489"/>
      <c r="J3812" s="486"/>
    </row>
    <row r="3813" spans="1:10" ht="25.15" customHeight="1" x14ac:dyDescent="0.2">
      <c r="A3813" s="485" t="s">
        <v>14006</v>
      </c>
      <c r="B3813" s="485" t="s">
        <v>14007</v>
      </c>
      <c r="C3813" s="486" t="s">
        <v>8400</v>
      </c>
      <c r="D3813" s="140">
        <v>12</v>
      </c>
      <c r="E3813" s="140" t="s">
        <v>13649</v>
      </c>
      <c r="F3813" s="485"/>
      <c r="G3813" s="407" t="s">
        <v>13650</v>
      </c>
      <c r="H3813" s="489" t="s">
        <v>14008</v>
      </c>
      <c r="I3813" s="489"/>
      <c r="J3813" s="486"/>
    </row>
    <row r="3814" spans="1:10" ht="25.15" customHeight="1" x14ac:dyDescent="0.2">
      <c r="A3814" s="485" t="s">
        <v>14009</v>
      </c>
      <c r="B3814" s="485" t="s">
        <v>14010</v>
      </c>
      <c r="C3814" s="486" t="s">
        <v>6377</v>
      </c>
      <c r="D3814" s="140">
        <v>161</v>
      </c>
      <c r="E3814" s="140" t="s">
        <v>14011</v>
      </c>
      <c r="F3814" s="485"/>
      <c r="G3814" s="407" t="s">
        <v>13742</v>
      </c>
      <c r="H3814" s="489" t="s">
        <v>14012</v>
      </c>
      <c r="I3814" s="489"/>
      <c r="J3814" s="486"/>
    </row>
    <row r="3815" spans="1:10" ht="25.15" customHeight="1" x14ac:dyDescent="0.2">
      <c r="A3815" s="485" t="s">
        <v>14013</v>
      </c>
      <c r="B3815" s="485" t="s">
        <v>14014</v>
      </c>
      <c r="C3815" s="486" t="s">
        <v>6377</v>
      </c>
      <c r="D3815" s="140">
        <v>106</v>
      </c>
      <c r="E3815" s="140" t="s">
        <v>14015</v>
      </c>
      <c r="F3815" s="485" t="s">
        <v>6977</v>
      </c>
      <c r="G3815" s="407" t="s">
        <v>13737</v>
      </c>
      <c r="H3815" s="489" t="s">
        <v>14016</v>
      </c>
      <c r="I3815" s="489"/>
      <c r="J3815" s="486"/>
    </row>
    <row r="3816" spans="1:10" ht="25.15" customHeight="1" x14ac:dyDescent="0.2">
      <c r="A3816" s="485" t="s">
        <v>13676</v>
      </c>
      <c r="B3816" s="485" t="s">
        <v>14017</v>
      </c>
      <c r="C3816" s="486" t="s">
        <v>6377</v>
      </c>
      <c r="D3816" s="140">
        <v>160</v>
      </c>
      <c r="E3816" s="140" t="s">
        <v>14018</v>
      </c>
      <c r="F3816" s="485"/>
      <c r="G3816" s="407" t="s">
        <v>13742</v>
      </c>
      <c r="H3816" s="489" t="s">
        <v>14019</v>
      </c>
      <c r="I3816" s="489"/>
      <c r="J3816" s="486"/>
    </row>
    <row r="3817" spans="1:10" ht="25.15" customHeight="1" x14ac:dyDescent="0.2">
      <c r="A3817" s="485" t="s">
        <v>14020</v>
      </c>
      <c r="B3817" s="485" t="s">
        <v>14021</v>
      </c>
      <c r="C3817" s="486" t="s">
        <v>6377</v>
      </c>
      <c r="D3817" s="140">
        <v>82</v>
      </c>
      <c r="E3817" s="140" t="s">
        <v>14022</v>
      </c>
      <c r="F3817" s="485"/>
      <c r="G3817" s="407" t="s">
        <v>13742</v>
      </c>
      <c r="H3817" s="489" t="s">
        <v>14023</v>
      </c>
      <c r="I3817" s="489"/>
      <c r="J3817" s="486"/>
    </row>
    <row r="3818" spans="1:10" ht="25.15" customHeight="1" x14ac:dyDescent="0.2">
      <c r="A3818" s="485" t="s">
        <v>14024</v>
      </c>
      <c r="B3818" s="485" t="s">
        <v>14025</v>
      </c>
      <c r="C3818" s="486" t="s">
        <v>6377</v>
      </c>
      <c r="D3818" s="140">
        <v>159</v>
      </c>
      <c r="E3818" s="140" t="s">
        <v>14026</v>
      </c>
      <c r="F3818" s="485"/>
      <c r="G3818" s="407" t="s">
        <v>13742</v>
      </c>
      <c r="H3818" s="489" t="s">
        <v>14027</v>
      </c>
      <c r="I3818" s="489"/>
      <c r="J3818" s="486"/>
    </row>
    <row r="3819" spans="1:10" ht="25.15" customHeight="1" x14ac:dyDescent="0.2">
      <c r="A3819" s="485" t="s">
        <v>14028</v>
      </c>
      <c r="B3819" s="485" t="s">
        <v>14029</v>
      </c>
      <c r="C3819" s="486" t="s">
        <v>6939</v>
      </c>
      <c r="D3819" s="140">
        <v>78</v>
      </c>
      <c r="E3819" s="140" t="s">
        <v>14030</v>
      </c>
      <c r="F3819" s="485" t="s">
        <v>10721</v>
      </c>
      <c r="G3819" s="407" t="s">
        <v>10443</v>
      </c>
      <c r="H3819" s="489" t="s">
        <v>14031</v>
      </c>
      <c r="I3819" s="489"/>
      <c r="J3819" s="486"/>
    </row>
    <row r="3820" spans="1:10" ht="25.15" customHeight="1" x14ac:dyDescent="0.2">
      <c r="A3820" s="485" t="s">
        <v>13884</v>
      </c>
      <c r="B3820" s="485" t="s">
        <v>14032</v>
      </c>
      <c r="C3820" s="486" t="s">
        <v>10993</v>
      </c>
      <c r="D3820" s="140">
        <v>3</v>
      </c>
      <c r="E3820" s="140" t="s">
        <v>13649</v>
      </c>
      <c r="F3820" s="485"/>
      <c r="G3820" s="407" t="s">
        <v>13650</v>
      </c>
      <c r="H3820" s="489" t="s">
        <v>14033</v>
      </c>
      <c r="I3820" s="489"/>
      <c r="J3820" s="486"/>
    </row>
    <row r="3821" spans="1:10" ht="25.15" customHeight="1" x14ac:dyDescent="0.2">
      <c r="A3821" s="485" t="s">
        <v>14034</v>
      </c>
      <c r="B3821" s="485" t="s">
        <v>14035</v>
      </c>
      <c r="C3821" s="486" t="s">
        <v>6377</v>
      </c>
      <c r="D3821" s="140">
        <v>156</v>
      </c>
      <c r="E3821" s="140" t="s">
        <v>13649</v>
      </c>
      <c r="F3821" s="485"/>
      <c r="G3821" s="407" t="s">
        <v>13650</v>
      </c>
      <c r="H3821" s="489" t="s">
        <v>14036</v>
      </c>
      <c r="I3821" s="489"/>
      <c r="J3821" s="486"/>
    </row>
    <row r="3822" spans="1:10" ht="25.15" customHeight="1" x14ac:dyDescent="0.2">
      <c r="A3822" s="485" t="s">
        <v>14037</v>
      </c>
      <c r="B3822" s="485" t="s">
        <v>14038</v>
      </c>
      <c r="C3822" s="486" t="s">
        <v>6939</v>
      </c>
      <c r="D3822" s="140">
        <v>68</v>
      </c>
      <c r="E3822" s="140" t="s">
        <v>13848</v>
      </c>
      <c r="F3822" s="485"/>
      <c r="G3822" s="407" t="s">
        <v>13742</v>
      </c>
      <c r="H3822" s="489" t="s">
        <v>14039</v>
      </c>
      <c r="I3822" s="489"/>
      <c r="J3822" s="486"/>
    </row>
    <row r="3823" spans="1:10" ht="25.15" customHeight="1" x14ac:dyDescent="0.2">
      <c r="A3823" s="485" t="s">
        <v>14040</v>
      </c>
      <c r="B3823" s="485" t="s">
        <v>14041</v>
      </c>
      <c r="C3823" s="486" t="s">
        <v>6377</v>
      </c>
      <c r="D3823" s="140">
        <v>157</v>
      </c>
      <c r="E3823" s="140" t="s">
        <v>14042</v>
      </c>
      <c r="F3823" s="485" t="s">
        <v>14043</v>
      </c>
      <c r="G3823" s="407" t="s">
        <v>10413</v>
      </c>
      <c r="H3823" s="489" t="s">
        <v>14044</v>
      </c>
      <c r="I3823" s="489"/>
      <c r="J3823" s="486"/>
    </row>
    <row r="3824" spans="1:10" ht="25.15" customHeight="1" x14ac:dyDescent="0.2">
      <c r="A3824" s="485" t="s">
        <v>14045</v>
      </c>
      <c r="B3824" s="485" t="s">
        <v>14046</v>
      </c>
      <c r="C3824" s="486" t="s">
        <v>6377</v>
      </c>
      <c r="D3824" s="140">
        <v>151</v>
      </c>
      <c r="E3824" s="140" t="s">
        <v>14047</v>
      </c>
      <c r="F3824" s="485" t="s">
        <v>14048</v>
      </c>
      <c r="G3824" s="407" t="s">
        <v>10413</v>
      </c>
      <c r="H3824" s="489" t="s">
        <v>14049</v>
      </c>
      <c r="I3824" s="489"/>
      <c r="J3824" s="486"/>
    </row>
    <row r="3825" spans="1:10" ht="25.15" customHeight="1" x14ac:dyDescent="0.2">
      <c r="A3825" s="485" t="s">
        <v>13682</v>
      </c>
      <c r="B3825" s="485" t="s">
        <v>14050</v>
      </c>
      <c r="C3825" s="486" t="s">
        <v>6377</v>
      </c>
      <c r="D3825" s="140">
        <v>120</v>
      </c>
      <c r="E3825" s="140" t="s">
        <v>13937</v>
      </c>
      <c r="F3825" s="485"/>
      <c r="G3825" s="407" t="s">
        <v>13742</v>
      </c>
      <c r="H3825" s="489" t="s">
        <v>14051</v>
      </c>
      <c r="I3825" s="489"/>
      <c r="J3825" s="486"/>
    </row>
    <row r="3826" spans="1:10" ht="25.15" customHeight="1" x14ac:dyDescent="0.2">
      <c r="A3826" s="485" t="s">
        <v>14052</v>
      </c>
      <c r="B3826" s="485" t="s">
        <v>14053</v>
      </c>
      <c r="C3826" s="486" t="s">
        <v>10993</v>
      </c>
      <c r="D3826" s="140">
        <v>4</v>
      </c>
      <c r="E3826" s="140" t="s">
        <v>13649</v>
      </c>
      <c r="F3826" s="485"/>
      <c r="G3826" s="407" t="s">
        <v>10413</v>
      </c>
      <c r="H3826" s="489" t="s">
        <v>14054</v>
      </c>
      <c r="I3826" s="489"/>
      <c r="J3826" s="486"/>
    </row>
    <row r="3827" spans="1:10" ht="25.15" customHeight="1" x14ac:dyDescent="0.2">
      <c r="A3827" s="485" t="s">
        <v>14055</v>
      </c>
      <c r="B3827" s="485" t="s">
        <v>14056</v>
      </c>
      <c r="C3827" s="486" t="s">
        <v>6377</v>
      </c>
      <c r="D3827" s="140">
        <v>154</v>
      </c>
      <c r="E3827" s="140" t="s">
        <v>14057</v>
      </c>
      <c r="F3827" s="485" t="s">
        <v>14058</v>
      </c>
      <c r="G3827" s="407" t="s">
        <v>10443</v>
      </c>
      <c r="H3827" s="489" t="s">
        <v>14059</v>
      </c>
      <c r="I3827" s="489"/>
      <c r="J3827" s="486"/>
    </row>
    <row r="3828" spans="1:10" ht="25.15" customHeight="1" x14ac:dyDescent="0.2">
      <c r="A3828" s="485" t="s">
        <v>14060</v>
      </c>
      <c r="B3828" s="485" t="s">
        <v>14061</v>
      </c>
      <c r="C3828" s="486" t="s">
        <v>6377</v>
      </c>
      <c r="D3828" s="140">
        <v>153</v>
      </c>
      <c r="E3828" s="140" t="s">
        <v>14062</v>
      </c>
      <c r="F3828" s="485" t="s">
        <v>14063</v>
      </c>
      <c r="G3828" s="407" t="s">
        <v>10443</v>
      </c>
      <c r="H3828" s="489" t="s">
        <v>14064</v>
      </c>
      <c r="I3828" s="489"/>
      <c r="J3828" s="486"/>
    </row>
    <row r="3829" spans="1:10" ht="25.15" customHeight="1" x14ac:dyDescent="0.2">
      <c r="A3829" s="485" t="s">
        <v>14065</v>
      </c>
      <c r="B3829" s="485" t="s">
        <v>14066</v>
      </c>
      <c r="C3829" s="486" t="s">
        <v>6939</v>
      </c>
      <c r="D3829" s="140">
        <v>75</v>
      </c>
      <c r="E3829" s="140" t="s">
        <v>13818</v>
      </c>
      <c r="F3829" s="485"/>
      <c r="G3829" s="407" t="s">
        <v>13742</v>
      </c>
      <c r="H3829" s="489" t="s">
        <v>14067</v>
      </c>
      <c r="I3829" s="489"/>
      <c r="J3829" s="486"/>
    </row>
    <row r="3830" spans="1:10" ht="25.15" customHeight="1" x14ac:dyDescent="0.2">
      <c r="A3830" s="485" t="s">
        <v>14068</v>
      </c>
      <c r="B3830" s="485" t="s">
        <v>14069</v>
      </c>
      <c r="C3830" s="486" t="s">
        <v>6939</v>
      </c>
      <c r="D3830" s="140">
        <v>74</v>
      </c>
      <c r="E3830" s="140" t="s">
        <v>14070</v>
      </c>
      <c r="F3830" s="485" t="s">
        <v>10916</v>
      </c>
      <c r="G3830" s="407" t="s">
        <v>10443</v>
      </c>
      <c r="H3830" s="489" t="s">
        <v>14071</v>
      </c>
      <c r="I3830" s="489"/>
      <c r="J3830" s="486"/>
    </row>
    <row r="3831" spans="1:10" ht="25.15" customHeight="1" x14ac:dyDescent="0.2">
      <c r="A3831" s="485" t="s">
        <v>13744</v>
      </c>
      <c r="B3831" s="485" t="s">
        <v>14072</v>
      </c>
      <c r="C3831" s="486" t="s">
        <v>6377</v>
      </c>
      <c r="D3831" s="140">
        <v>150</v>
      </c>
      <c r="E3831" s="140" t="s">
        <v>14073</v>
      </c>
      <c r="F3831" s="485"/>
      <c r="G3831" s="407" t="s">
        <v>13742</v>
      </c>
      <c r="H3831" s="489" t="s">
        <v>14074</v>
      </c>
      <c r="I3831" s="489"/>
      <c r="J3831" s="486"/>
    </row>
    <row r="3832" spans="1:10" ht="25.15" customHeight="1" x14ac:dyDescent="0.2">
      <c r="A3832" s="485" t="s">
        <v>14075</v>
      </c>
      <c r="B3832" s="485" t="s">
        <v>14076</v>
      </c>
      <c r="C3832" s="486" t="s">
        <v>6939</v>
      </c>
      <c r="D3832" s="140">
        <v>77</v>
      </c>
      <c r="E3832" s="140" t="s">
        <v>14077</v>
      </c>
      <c r="F3832" s="485" t="s">
        <v>10637</v>
      </c>
      <c r="G3832" s="407" t="s">
        <v>10443</v>
      </c>
      <c r="H3832" s="489" t="s">
        <v>14078</v>
      </c>
      <c r="I3832" s="489"/>
      <c r="J3832" s="486"/>
    </row>
    <row r="3833" spans="1:10" ht="25.15" customHeight="1" x14ac:dyDescent="0.2">
      <c r="A3833" s="485" t="s">
        <v>14079</v>
      </c>
      <c r="B3833" s="485" t="s">
        <v>14080</v>
      </c>
      <c r="C3833" s="486" t="s">
        <v>6939</v>
      </c>
      <c r="D3833" s="140">
        <v>76</v>
      </c>
      <c r="E3833" s="140" t="s">
        <v>14081</v>
      </c>
      <c r="F3833" s="485" t="s">
        <v>10916</v>
      </c>
      <c r="G3833" s="407" t="s">
        <v>10413</v>
      </c>
      <c r="H3833" s="489" t="s">
        <v>14082</v>
      </c>
      <c r="I3833" s="489"/>
      <c r="J3833" s="486"/>
    </row>
    <row r="3834" spans="1:10" ht="25.15" customHeight="1" x14ac:dyDescent="0.2">
      <c r="A3834" s="485" t="s">
        <v>14083</v>
      </c>
      <c r="B3834" s="485" t="s">
        <v>14084</v>
      </c>
      <c r="C3834" s="486" t="s">
        <v>6377</v>
      </c>
      <c r="D3834" s="140">
        <v>149</v>
      </c>
      <c r="E3834" s="140" t="s">
        <v>14085</v>
      </c>
      <c r="F3834" s="485" t="s">
        <v>14086</v>
      </c>
      <c r="G3834" s="407" t="s">
        <v>10443</v>
      </c>
      <c r="H3834" s="489" t="s">
        <v>14082</v>
      </c>
      <c r="I3834" s="489"/>
      <c r="J3834" s="486"/>
    </row>
    <row r="3835" spans="1:10" ht="25.15" customHeight="1" x14ac:dyDescent="0.2">
      <c r="A3835" s="485" t="s">
        <v>14087</v>
      </c>
      <c r="B3835" s="485" t="s">
        <v>14088</v>
      </c>
      <c r="C3835" s="486" t="s">
        <v>6377</v>
      </c>
      <c r="D3835" s="140">
        <v>147</v>
      </c>
      <c r="E3835" s="140" t="s">
        <v>14089</v>
      </c>
      <c r="F3835" s="485" t="s">
        <v>14090</v>
      </c>
      <c r="G3835" s="407" t="s">
        <v>10413</v>
      </c>
      <c r="H3835" s="489" t="s">
        <v>14091</v>
      </c>
      <c r="I3835" s="489"/>
      <c r="J3835" s="486"/>
    </row>
    <row r="3836" spans="1:10" ht="25.15" customHeight="1" x14ac:dyDescent="0.2">
      <c r="A3836" s="485" t="s">
        <v>14092</v>
      </c>
      <c r="B3836" s="485" t="s">
        <v>14093</v>
      </c>
      <c r="C3836" s="486" t="s">
        <v>6377</v>
      </c>
      <c r="D3836" s="140">
        <v>146</v>
      </c>
      <c r="E3836" s="140" t="s">
        <v>14094</v>
      </c>
      <c r="F3836" s="485" t="s">
        <v>14095</v>
      </c>
      <c r="G3836" s="407" t="s">
        <v>10413</v>
      </c>
      <c r="H3836" s="489" t="s">
        <v>14096</v>
      </c>
      <c r="I3836" s="489"/>
      <c r="J3836" s="486"/>
    </row>
    <row r="3837" spans="1:10" ht="25.15" customHeight="1" x14ac:dyDescent="0.2">
      <c r="A3837" s="485" t="s">
        <v>14097</v>
      </c>
      <c r="B3837" s="485" t="s">
        <v>14098</v>
      </c>
      <c r="C3837" s="486" t="s">
        <v>6939</v>
      </c>
      <c r="D3837" s="140">
        <v>72</v>
      </c>
      <c r="E3837" s="140" t="s">
        <v>14099</v>
      </c>
      <c r="F3837" s="485" t="s">
        <v>13951</v>
      </c>
      <c r="G3837" s="407" t="s">
        <v>10443</v>
      </c>
      <c r="H3837" s="489" t="s">
        <v>14100</v>
      </c>
      <c r="I3837" s="489"/>
      <c r="J3837" s="486"/>
    </row>
    <row r="3838" spans="1:10" ht="25.15" customHeight="1" x14ac:dyDescent="0.2">
      <c r="A3838" s="485" t="s">
        <v>14101</v>
      </c>
      <c r="B3838" s="485" t="s">
        <v>14102</v>
      </c>
      <c r="C3838" s="486" t="s">
        <v>6939</v>
      </c>
      <c r="D3838" s="140">
        <v>73</v>
      </c>
      <c r="E3838" s="140" t="s">
        <v>14103</v>
      </c>
      <c r="F3838" s="485" t="s">
        <v>10637</v>
      </c>
      <c r="G3838" s="407" t="s">
        <v>10443</v>
      </c>
      <c r="H3838" s="489" t="s">
        <v>14100</v>
      </c>
      <c r="I3838" s="489"/>
      <c r="J3838" s="486"/>
    </row>
    <row r="3839" spans="1:10" ht="25.15" customHeight="1" x14ac:dyDescent="0.2">
      <c r="A3839" s="485" t="s">
        <v>14104</v>
      </c>
      <c r="B3839" s="485" t="s">
        <v>14105</v>
      </c>
      <c r="C3839" s="486" t="s">
        <v>6377</v>
      </c>
      <c r="D3839" s="140">
        <v>152</v>
      </c>
      <c r="E3839" s="140" t="s">
        <v>14106</v>
      </c>
      <c r="F3839" s="485" t="s">
        <v>14107</v>
      </c>
      <c r="G3839" s="407" t="s">
        <v>10443</v>
      </c>
      <c r="H3839" s="489" t="s">
        <v>14108</v>
      </c>
      <c r="I3839" s="489"/>
      <c r="J3839" s="486"/>
    </row>
    <row r="3840" spans="1:10" ht="25.15" customHeight="1" x14ac:dyDescent="0.2">
      <c r="A3840" s="485" t="s">
        <v>13828</v>
      </c>
      <c r="B3840" s="485" t="s">
        <v>14109</v>
      </c>
      <c r="C3840" s="486" t="s">
        <v>6377</v>
      </c>
      <c r="D3840" s="140">
        <v>37</v>
      </c>
      <c r="E3840" s="140" t="s">
        <v>14110</v>
      </c>
      <c r="F3840" s="485"/>
      <c r="G3840" s="407" t="s">
        <v>13742</v>
      </c>
      <c r="H3840" s="489" t="s">
        <v>14111</v>
      </c>
      <c r="I3840" s="489"/>
      <c r="J3840" s="486"/>
    </row>
    <row r="3841" spans="1:10" ht="25.15" customHeight="1" x14ac:dyDescent="0.2">
      <c r="A3841" s="485" t="s">
        <v>13697</v>
      </c>
      <c r="B3841" s="485" t="s">
        <v>14112</v>
      </c>
      <c r="C3841" s="486" t="s">
        <v>6377</v>
      </c>
      <c r="D3841" s="140">
        <v>119</v>
      </c>
      <c r="E3841" s="140" t="s">
        <v>14113</v>
      </c>
      <c r="F3841" s="485"/>
      <c r="G3841" s="407" t="s">
        <v>13742</v>
      </c>
      <c r="H3841" s="489" t="s">
        <v>14114</v>
      </c>
      <c r="I3841" s="489"/>
      <c r="J3841" s="486"/>
    </row>
    <row r="3842" spans="1:10" ht="25.15" customHeight="1" x14ac:dyDescent="0.2">
      <c r="A3842" s="485" t="s">
        <v>14115</v>
      </c>
      <c r="B3842" s="485" t="s">
        <v>14116</v>
      </c>
      <c r="C3842" s="486" t="s">
        <v>6377</v>
      </c>
      <c r="D3842" s="140">
        <v>148</v>
      </c>
      <c r="E3842" s="140" t="s">
        <v>14117</v>
      </c>
      <c r="F3842" s="485" t="s">
        <v>14118</v>
      </c>
      <c r="G3842" s="407" t="s">
        <v>10413</v>
      </c>
      <c r="H3842" s="489" t="s">
        <v>14119</v>
      </c>
      <c r="I3842" s="489"/>
      <c r="J3842" s="486"/>
    </row>
    <row r="3843" spans="1:10" ht="25.15" customHeight="1" x14ac:dyDescent="0.2">
      <c r="A3843" s="485" t="s">
        <v>14120</v>
      </c>
      <c r="B3843" s="485" t="s">
        <v>14121</v>
      </c>
      <c r="C3843" s="486" t="s">
        <v>6377</v>
      </c>
      <c r="D3843" s="140">
        <v>142</v>
      </c>
      <c r="E3843" s="140" t="s">
        <v>14122</v>
      </c>
      <c r="F3843" s="485" t="s">
        <v>14123</v>
      </c>
      <c r="G3843" s="407" t="s">
        <v>10443</v>
      </c>
      <c r="H3843" s="489" t="s">
        <v>14124</v>
      </c>
      <c r="I3843" s="489"/>
      <c r="J3843" s="486"/>
    </row>
    <row r="3844" spans="1:10" ht="25.15" customHeight="1" x14ac:dyDescent="0.2">
      <c r="A3844" s="485" t="s">
        <v>14125</v>
      </c>
      <c r="B3844" s="485" t="s">
        <v>14126</v>
      </c>
      <c r="C3844" s="486" t="s">
        <v>6377</v>
      </c>
      <c r="D3844" s="140">
        <v>145</v>
      </c>
      <c r="E3844" s="140" t="s">
        <v>14127</v>
      </c>
      <c r="F3844" s="485"/>
      <c r="G3844" s="407" t="s">
        <v>13742</v>
      </c>
      <c r="H3844" s="489" t="s">
        <v>14128</v>
      </c>
      <c r="I3844" s="489"/>
      <c r="J3844" s="486"/>
    </row>
    <row r="3845" spans="1:10" ht="25.15" customHeight="1" x14ac:dyDescent="0.2">
      <c r="A3845" s="485" t="s">
        <v>14129</v>
      </c>
      <c r="B3845" s="485" t="s">
        <v>14130</v>
      </c>
      <c r="C3845" s="486" t="s">
        <v>6377</v>
      </c>
      <c r="D3845" s="140">
        <v>144</v>
      </c>
      <c r="E3845" s="140" t="s">
        <v>14131</v>
      </c>
      <c r="F3845" s="485" t="s">
        <v>14132</v>
      </c>
      <c r="G3845" s="407" t="s">
        <v>10413</v>
      </c>
      <c r="H3845" s="489" t="s">
        <v>14133</v>
      </c>
      <c r="I3845" s="489"/>
      <c r="J3845" s="486"/>
    </row>
    <row r="3846" spans="1:10" ht="25.15" customHeight="1" x14ac:dyDescent="0.2">
      <c r="A3846" s="485" t="s">
        <v>14134</v>
      </c>
      <c r="B3846" s="485" t="s">
        <v>14135</v>
      </c>
      <c r="C3846" s="486" t="s">
        <v>6377</v>
      </c>
      <c r="D3846" s="140">
        <v>94</v>
      </c>
      <c r="E3846" s="140" t="s">
        <v>14136</v>
      </c>
      <c r="F3846" s="485" t="s">
        <v>14137</v>
      </c>
      <c r="G3846" s="407" t="s">
        <v>10413</v>
      </c>
      <c r="H3846" s="489" t="s">
        <v>14138</v>
      </c>
      <c r="I3846" s="489"/>
      <c r="J3846" s="486"/>
    </row>
    <row r="3847" spans="1:10" ht="25.15" customHeight="1" x14ac:dyDescent="0.2">
      <c r="A3847" s="485" t="s">
        <v>14139</v>
      </c>
      <c r="B3847" s="485" t="s">
        <v>14140</v>
      </c>
      <c r="C3847" s="486" t="s">
        <v>6377</v>
      </c>
      <c r="D3847" s="140">
        <v>143</v>
      </c>
      <c r="E3847" s="140" t="s">
        <v>14141</v>
      </c>
      <c r="F3847" s="485" t="s">
        <v>14142</v>
      </c>
      <c r="G3847" s="407" t="s">
        <v>10443</v>
      </c>
      <c r="H3847" s="489" t="s">
        <v>14143</v>
      </c>
      <c r="I3847" s="489"/>
      <c r="J3847" s="486"/>
    </row>
    <row r="3848" spans="1:10" ht="25.15" customHeight="1" x14ac:dyDescent="0.2">
      <c r="A3848" s="485" t="s">
        <v>14144</v>
      </c>
      <c r="B3848" s="485" t="s">
        <v>14145</v>
      </c>
      <c r="C3848" s="486" t="s">
        <v>6377</v>
      </c>
      <c r="D3848" s="140">
        <v>140</v>
      </c>
      <c r="E3848" s="140" t="s">
        <v>14146</v>
      </c>
      <c r="F3848" s="485"/>
      <c r="G3848" s="407" t="s">
        <v>13742</v>
      </c>
      <c r="H3848" s="489" t="s">
        <v>14147</v>
      </c>
      <c r="I3848" s="489"/>
      <c r="J3848" s="486"/>
    </row>
    <row r="3849" spans="1:10" ht="25.15" customHeight="1" x14ac:dyDescent="0.2">
      <c r="A3849" s="485" t="s">
        <v>14148</v>
      </c>
      <c r="B3849" s="485" t="s">
        <v>14149</v>
      </c>
      <c r="C3849" s="486" t="s">
        <v>6377</v>
      </c>
      <c r="D3849" s="140">
        <v>139</v>
      </c>
      <c r="E3849" s="140" t="s">
        <v>14150</v>
      </c>
      <c r="F3849" s="485" t="s">
        <v>13874</v>
      </c>
      <c r="G3849" s="407" t="s">
        <v>10413</v>
      </c>
      <c r="H3849" s="489" t="s">
        <v>14151</v>
      </c>
      <c r="I3849" s="489"/>
      <c r="J3849" s="486"/>
    </row>
    <row r="3850" spans="1:10" ht="25.15" customHeight="1" x14ac:dyDescent="0.2">
      <c r="A3850" s="485" t="s">
        <v>14152</v>
      </c>
      <c r="B3850" s="485" t="s">
        <v>14153</v>
      </c>
      <c r="C3850" s="486" t="s">
        <v>6377</v>
      </c>
      <c r="D3850" s="140">
        <v>141</v>
      </c>
      <c r="E3850" s="140" t="s">
        <v>14154</v>
      </c>
      <c r="F3850" s="485" t="s">
        <v>14155</v>
      </c>
      <c r="G3850" s="407" t="s">
        <v>10413</v>
      </c>
      <c r="H3850" s="489" t="s">
        <v>14156</v>
      </c>
      <c r="I3850" s="489"/>
      <c r="J3850" s="486"/>
    </row>
    <row r="3851" spans="1:10" ht="25.15" customHeight="1" x14ac:dyDescent="0.2">
      <c r="A3851" s="485" t="s">
        <v>14157</v>
      </c>
      <c r="B3851" s="485" t="s">
        <v>14158</v>
      </c>
      <c r="C3851" s="486" t="s">
        <v>8392</v>
      </c>
      <c r="D3851" s="140">
        <v>6</v>
      </c>
      <c r="E3851" s="140" t="s">
        <v>14159</v>
      </c>
      <c r="F3851" s="485" t="s">
        <v>14160</v>
      </c>
      <c r="G3851" s="407" t="s">
        <v>10443</v>
      </c>
      <c r="H3851" s="489" t="s">
        <v>14161</v>
      </c>
      <c r="I3851" s="489"/>
      <c r="J3851" s="486"/>
    </row>
    <row r="3852" spans="1:10" ht="25.15" customHeight="1" x14ac:dyDescent="0.2">
      <c r="A3852" s="485" t="s">
        <v>14162</v>
      </c>
      <c r="B3852" s="485" t="s">
        <v>14163</v>
      </c>
      <c r="C3852" s="486" t="s">
        <v>6377</v>
      </c>
      <c r="D3852" s="140">
        <v>138</v>
      </c>
      <c r="E3852" s="140" t="s">
        <v>14164</v>
      </c>
      <c r="F3852" s="485" t="s">
        <v>14165</v>
      </c>
      <c r="G3852" s="407" t="s">
        <v>10443</v>
      </c>
      <c r="H3852" s="489" t="s">
        <v>14166</v>
      </c>
      <c r="I3852" s="489"/>
      <c r="J3852" s="486"/>
    </row>
    <row r="3853" spans="1:10" ht="25.15" customHeight="1" x14ac:dyDescent="0.2">
      <c r="A3853" s="485" t="s">
        <v>14167</v>
      </c>
      <c r="B3853" s="485" t="s">
        <v>14168</v>
      </c>
      <c r="C3853" s="486" t="s">
        <v>8400</v>
      </c>
      <c r="D3853" s="140">
        <v>10</v>
      </c>
      <c r="E3853" s="140" t="s">
        <v>14169</v>
      </c>
      <c r="F3853" s="485" t="s">
        <v>14170</v>
      </c>
      <c r="G3853" s="407" t="s">
        <v>10413</v>
      </c>
      <c r="H3853" s="489" t="s">
        <v>14171</v>
      </c>
      <c r="I3853" s="489"/>
      <c r="J3853" s="486"/>
    </row>
    <row r="3854" spans="1:10" ht="25.15" customHeight="1" x14ac:dyDescent="0.2">
      <c r="A3854" s="485" t="s">
        <v>14172</v>
      </c>
      <c r="B3854" s="485" t="s">
        <v>14173</v>
      </c>
      <c r="C3854" s="486" t="s">
        <v>8400</v>
      </c>
      <c r="D3854" s="140">
        <v>11</v>
      </c>
      <c r="E3854" s="140" t="s">
        <v>14169</v>
      </c>
      <c r="F3854" s="485" t="s">
        <v>14170</v>
      </c>
      <c r="G3854" s="407" t="s">
        <v>10413</v>
      </c>
      <c r="H3854" s="489" t="s">
        <v>14174</v>
      </c>
      <c r="I3854" s="489"/>
      <c r="J3854" s="486"/>
    </row>
    <row r="3855" spans="1:10" ht="25.15" customHeight="1" x14ac:dyDescent="0.2">
      <c r="A3855" s="485" t="s">
        <v>14175</v>
      </c>
      <c r="B3855" s="485" t="s">
        <v>14176</v>
      </c>
      <c r="C3855" s="486" t="s">
        <v>6377</v>
      </c>
      <c r="D3855" s="140">
        <v>136</v>
      </c>
      <c r="E3855" s="140" t="s">
        <v>14177</v>
      </c>
      <c r="F3855" s="485" t="s">
        <v>14178</v>
      </c>
      <c r="G3855" s="407" t="s">
        <v>10443</v>
      </c>
      <c r="H3855" s="489" t="s">
        <v>14179</v>
      </c>
      <c r="I3855" s="489"/>
      <c r="J3855" s="486"/>
    </row>
    <row r="3856" spans="1:10" ht="25.15" customHeight="1" x14ac:dyDescent="0.2">
      <c r="A3856" s="485" t="s">
        <v>14180</v>
      </c>
      <c r="B3856" s="485" t="s">
        <v>14181</v>
      </c>
      <c r="C3856" s="486" t="s">
        <v>6939</v>
      </c>
      <c r="D3856" s="140">
        <v>71</v>
      </c>
      <c r="E3856" s="140" t="s">
        <v>14182</v>
      </c>
      <c r="F3856" s="485"/>
      <c r="G3856" s="407" t="s">
        <v>14183</v>
      </c>
      <c r="H3856" s="489" t="s">
        <v>14184</v>
      </c>
      <c r="I3856" s="489"/>
      <c r="J3856" s="486"/>
    </row>
    <row r="3857" spans="1:10" ht="25.15" customHeight="1" x14ac:dyDescent="0.2">
      <c r="A3857" s="485" t="s">
        <v>14185</v>
      </c>
      <c r="B3857" s="485" t="s">
        <v>14186</v>
      </c>
      <c r="C3857" s="486" t="s">
        <v>6377</v>
      </c>
      <c r="D3857" s="140">
        <v>137</v>
      </c>
      <c r="E3857" s="140" t="s">
        <v>14187</v>
      </c>
      <c r="F3857" s="485" t="s">
        <v>14188</v>
      </c>
      <c r="G3857" s="407" t="s">
        <v>10413</v>
      </c>
      <c r="H3857" s="489" t="s">
        <v>14189</v>
      </c>
      <c r="I3857" s="489"/>
      <c r="J3857" s="486"/>
    </row>
    <row r="3858" spans="1:10" ht="25.15" customHeight="1" x14ac:dyDescent="0.2">
      <c r="A3858" s="485" t="s">
        <v>14190</v>
      </c>
      <c r="B3858" s="485" t="s">
        <v>14191</v>
      </c>
      <c r="C3858" s="486" t="s">
        <v>6939</v>
      </c>
      <c r="D3858" s="140">
        <v>70</v>
      </c>
      <c r="E3858" s="140" t="s">
        <v>14192</v>
      </c>
      <c r="F3858" s="485" t="s">
        <v>10916</v>
      </c>
      <c r="G3858" s="407" t="s">
        <v>10443</v>
      </c>
      <c r="H3858" s="489" t="s">
        <v>14193</v>
      </c>
      <c r="I3858" s="489"/>
      <c r="J3858" s="486"/>
    </row>
    <row r="3859" spans="1:10" ht="25.15" customHeight="1" x14ac:dyDescent="0.2">
      <c r="A3859" s="485" t="s">
        <v>14194</v>
      </c>
      <c r="B3859" s="485" t="s">
        <v>14195</v>
      </c>
      <c r="C3859" s="486" t="s">
        <v>6377</v>
      </c>
      <c r="D3859" s="140">
        <v>135</v>
      </c>
      <c r="E3859" s="140" t="s">
        <v>14196</v>
      </c>
      <c r="F3859" s="485" t="s">
        <v>13863</v>
      </c>
      <c r="G3859" s="407" t="s">
        <v>10443</v>
      </c>
      <c r="H3859" s="489" t="s">
        <v>14197</v>
      </c>
      <c r="I3859" s="489"/>
      <c r="J3859" s="486"/>
    </row>
    <row r="3860" spans="1:10" ht="25.15" customHeight="1" x14ac:dyDescent="0.2">
      <c r="A3860" s="485" t="s">
        <v>13925</v>
      </c>
      <c r="B3860" s="485" t="s">
        <v>14198</v>
      </c>
      <c r="C3860" s="486" t="s">
        <v>6377</v>
      </c>
      <c r="D3860" s="140">
        <v>134</v>
      </c>
      <c r="E3860" s="140" t="s">
        <v>14199</v>
      </c>
      <c r="F3860" s="485"/>
      <c r="G3860" s="407" t="s">
        <v>13742</v>
      </c>
      <c r="H3860" s="489" t="s">
        <v>14200</v>
      </c>
      <c r="I3860" s="489"/>
      <c r="J3860" s="486"/>
    </row>
    <row r="3861" spans="1:10" ht="25.15" customHeight="1" x14ac:dyDescent="0.2">
      <c r="A3861" s="485" t="s">
        <v>14201</v>
      </c>
      <c r="B3861" s="485" t="s">
        <v>14202</v>
      </c>
      <c r="C3861" s="486" t="s">
        <v>6939</v>
      </c>
      <c r="D3861" s="140">
        <v>69</v>
      </c>
      <c r="E3861" s="140" t="s">
        <v>14203</v>
      </c>
      <c r="F3861" s="485" t="s">
        <v>14204</v>
      </c>
      <c r="G3861" s="407" t="s">
        <v>13737</v>
      </c>
      <c r="H3861" s="489" t="s">
        <v>14205</v>
      </c>
      <c r="I3861" s="489"/>
      <c r="J3861" s="486"/>
    </row>
    <row r="3862" spans="1:10" ht="25.15" customHeight="1" x14ac:dyDescent="0.2">
      <c r="A3862" s="485" t="s">
        <v>13682</v>
      </c>
      <c r="B3862" s="485" t="s">
        <v>14206</v>
      </c>
      <c r="C3862" s="486" t="s">
        <v>6377</v>
      </c>
      <c r="D3862" s="140">
        <v>120</v>
      </c>
      <c r="E3862" s="140" t="s">
        <v>13937</v>
      </c>
      <c r="F3862" s="485"/>
      <c r="G3862" s="407" t="s">
        <v>13742</v>
      </c>
      <c r="H3862" s="489" t="s">
        <v>14207</v>
      </c>
      <c r="I3862" s="489"/>
      <c r="J3862" s="486"/>
    </row>
    <row r="3863" spans="1:10" ht="25.15" customHeight="1" x14ac:dyDescent="0.2">
      <c r="A3863" s="485" t="s">
        <v>14208</v>
      </c>
      <c r="B3863" s="485" t="s">
        <v>14209</v>
      </c>
      <c r="C3863" s="486" t="s">
        <v>6377</v>
      </c>
      <c r="D3863" s="140">
        <v>131</v>
      </c>
      <c r="E3863" s="140" t="s">
        <v>14210</v>
      </c>
      <c r="F3863" s="485" t="s">
        <v>10572</v>
      </c>
      <c r="G3863" s="407" t="s">
        <v>10443</v>
      </c>
      <c r="H3863" s="489" t="s">
        <v>14211</v>
      </c>
      <c r="I3863" s="489"/>
      <c r="J3863" s="486"/>
    </row>
    <row r="3864" spans="1:10" ht="25.15" customHeight="1" x14ac:dyDescent="0.2">
      <c r="A3864" s="485" t="s">
        <v>13932</v>
      </c>
      <c r="B3864" s="485" t="s">
        <v>14212</v>
      </c>
      <c r="C3864" s="486" t="s">
        <v>6377</v>
      </c>
      <c r="D3864" s="140">
        <v>132</v>
      </c>
      <c r="E3864" s="140" t="s">
        <v>13934</v>
      </c>
      <c r="F3864" s="485"/>
      <c r="G3864" s="407" t="s">
        <v>13742</v>
      </c>
      <c r="H3864" s="489" t="s">
        <v>14213</v>
      </c>
      <c r="I3864" s="489"/>
      <c r="J3864" s="486"/>
    </row>
    <row r="3865" spans="1:10" ht="25.15" customHeight="1" x14ac:dyDescent="0.2">
      <c r="A3865" s="485" t="s">
        <v>14214</v>
      </c>
      <c r="B3865" s="485" t="s">
        <v>14215</v>
      </c>
      <c r="C3865" s="486" t="s">
        <v>6939</v>
      </c>
      <c r="D3865" s="140">
        <v>67</v>
      </c>
      <c r="E3865" s="140" t="s">
        <v>14216</v>
      </c>
      <c r="F3865" s="485" t="s">
        <v>14217</v>
      </c>
      <c r="G3865" s="407" t="s">
        <v>10443</v>
      </c>
      <c r="H3865" s="489" t="s">
        <v>14218</v>
      </c>
      <c r="I3865" s="489"/>
      <c r="J3865" s="486"/>
    </row>
    <row r="3866" spans="1:10" ht="25.15" customHeight="1" x14ac:dyDescent="0.2">
      <c r="A3866" s="485" t="s">
        <v>13984</v>
      </c>
      <c r="B3866" s="485" t="s">
        <v>14219</v>
      </c>
      <c r="C3866" s="486" t="s">
        <v>6377</v>
      </c>
      <c r="D3866" s="140">
        <v>130</v>
      </c>
      <c r="E3866" s="140" t="s">
        <v>13986</v>
      </c>
      <c r="F3866" s="485"/>
      <c r="G3866" s="407" t="s">
        <v>13742</v>
      </c>
      <c r="H3866" s="489" t="s">
        <v>14220</v>
      </c>
      <c r="I3866" s="489"/>
      <c r="J3866" s="486"/>
    </row>
    <row r="3867" spans="1:10" ht="25.15" customHeight="1" x14ac:dyDescent="0.2">
      <c r="A3867" s="485" t="s">
        <v>14037</v>
      </c>
      <c r="B3867" s="485" t="s">
        <v>14221</v>
      </c>
      <c r="C3867" s="486" t="s">
        <v>6939</v>
      </c>
      <c r="D3867" s="140">
        <v>68</v>
      </c>
      <c r="E3867" s="140" t="s">
        <v>13848</v>
      </c>
      <c r="F3867" s="485"/>
      <c r="G3867" s="407" t="s">
        <v>13742</v>
      </c>
      <c r="H3867" s="489" t="s">
        <v>14222</v>
      </c>
      <c r="I3867" s="489"/>
      <c r="J3867" s="486"/>
    </row>
    <row r="3868" spans="1:10" ht="25.15" customHeight="1" x14ac:dyDescent="0.2">
      <c r="A3868" s="485" t="s">
        <v>14223</v>
      </c>
      <c r="B3868" s="485" t="s">
        <v>14224</v>
      </c>
      <c r="C3868" s="486" t="s">
        <v>6377</v>
      </c>
      <c r="D3868" s="140">
        <v>133</v>
      </c>
      <c r="E3868" s="140" t="s">
        <v>14225</v>
      </c>
      <c r="F3868" s="485"/>
      <c r="G3868" s="407" t="s">
        <v>13742</v>
      </c>
      <c r="H3868" s="489" t="s">
        <v>14226</v>
      </c>
      <c r="I3868" s="489"/>
      <c r="J3868" s="486"/>
    </row>
    <row r="3869" spans="1:10" ht="25.15" customHeight="1" x14ac:dyDescent="0.2">
      <c r="A3869" s="485" t="s">
        <v>14227</v>
      </c>
      <c r="B3869" s="485" t="s">
        <v>14228</v>
      </c>
      <c r="C3869" s="486" t="s">
        <v>6377</v>
      </c>
      <c r="D3869" s="140">
        <v>122</v>
      </c>
      <c r="E3869" s="140" t="s">
        <v>14229</v>
      </c>
      <c r="F3869" s="485" t="s">
        <v>11064</v>
      </c>
      <c r="G3869" s="407" t="s">
        <v>10443</v>
      </c>
      <c r="H3869" s="489" t="s">
        <v>14230</v>
      </c>
      <c r="I3869" s="489"/>
      <c r="J3869" s="486"/>
    </row>
    <row r="3870" spans="1:10" ht="25.15" customHeight="1" x14ac:dyDescent="0.2">
      <c r="A3870" s="485" t="s">
        <v>14231</v>
      </c>
      <c r="B3870" s="485" t="s">
        <v>14232</v>
      </c>
      <c r="C3870" s="486" t="s">
        <v>6377</v>
      </c>
      <c r="D3870" s="140">
        <v>118</v>
      </c>
      <c r="E3870" s="140" t="s">
        <v>14233</v>
      </c>
      <c r="F3870" s="485"/>
      <c r="G3870" s="407" t="s">
        <v>10456</v>
      </c>
      <c r="H3870" s="489" t="s">
        <v>14234</v>
      </c>
      <c r="I3870" s="489"/>
      <c r="J3870" s="486"/>
    </row>
    <row r="3871" spans="1:10" ht="25.15" customHeight="1" x14ac:dyDescent="0.2">
      <c r="A3871" s="485" t="s">
        <v>14235</v>
      </c>
      <c r="B3871" s="485" t="s">
        <v>14236</v>
      </c>
      <c r="C3871" s="486" t="s">
        <v>6377</v>
      </c>
      <c r="D3871" s="140">
        <v>128</v>
      </c>
      <c r="E3871" s="140" t="s">
        <v>14237</v>
      </c>
      <c r="F3871" s="485" t="s">
        <v>14238</v>
      </c>
      <c r="G3871" s="407" t="s">
        <v>10443</v>
      </c>
      <c r="H3871" s="489" t="s">
        <v>14239</v>
      </c>
      <c r="I3871" s="489"/>
      <c r="J3871" s="486"/>
    </row>
    <row r="3872" spans="1:10" ht="25.15" customHeight="1" x14ac:dyDescent="0.2">
      <c r="A3872" s="485" t="s">
        <v>14240</v>
      </c>
      <c r="B3872" s="485" t="s">
        <v>14241</v>
      </c>
      <c r="C3872" s="486" t="s">
        <v>6939</v>
      </c>
      <c r="D3872" s="140">
        <v>58</v>
      </c>
      <c r="E3872" s="140" t="s">
        <v>14242</v>
      </c>
      <c r="F3872" s="485" t="s">
        <v>10637</v>
      </c>
      <c r="G3872" s="407" t="s">
        <v>10443</v>
      </c>
      <c r="H3872" s="489" t="s">
        <v>14243</v>
      </c>
      <c r="I3872" s="489"/>
      <c r="J3872" s="486"/>
    </row>
    <row r="3873" spans="1:10" ht="25.15" customHeight="1" x14ac:dyDescent="0.2">
      <c r="A3873" s="485" t="s">
        <v>13979</v>
      </c>
      <c r="B3873" s="485" t="s">
        <v>14244</v>
      </c>
      <c r="C3873" s="486" t="s">
        <v>6377</v>
      </c>
      <c r="D3873" s="140">
        <v>129</v>
      </c>
      <c r="E3873" s="140" t="s">
        <v>13981</v>
      </c>
      <c r="F3873" s="485"/>
      <c r="G3873" s="407" t="s">
        <v>13742</v>
      </c>
      <c r="H3873" s="489" t="s">
        <v>14245</v>
      </c>
      <c r="I3873" s="489"/>
      <c r="J3873" s="486"/>
    </row>
    <row r="3874" spans="1:10" ht="25.15" customHeight="1" x14ac:dyDescent="0.2">
      <c r="A3874" s="485" t="s">
        <v>14246</v>
      </c>
      <c r="B3874" s="485" t="s">
        <v>14247</v>
      </c>
      <c r="C3874" s="486" t="s">
        <v>6939</v>
      </c>
      <c r="D3874" s="140">
        <v>66</v>
      </c>
      <c r="E3874" s="140" t="s">
        <v>14248</v>
      </c>
      <c r="F3874" s="485" t="s">
        <v>10943</v>
      </c>
      <c r="G3874" s="407" t="s">
        <v>10443</v>
      </c>
      <c r="H3874" s="489" t="s">
        <v>14249</v>
      </c>
      <c r="I3874" s="489"/>
      <c r="J3874" s="486"/>
    </row>
    <row r="3875" spans="1:10" ht="25.15" customHeight="1" x14ac:dyDescent="0.2">
      <c r="A3875" s="485" t="s">
        <v>14250</v>
      </c>
      <c r="B3875" s="485" t="s">
        <v>14251</v>
      </c>
      <c r="C3875" s="486" t="s">
        <v>6939</v>
      </c>
      <c r="D3875" s="140">
        <v>65</v>
      </c>
      <c r="E3875" s="140" t="s">
        <v>14252</v>
      </c>
      <c r="F3875" s="485" t="s">
        <v>10943</v>
      </c>
      <c r="G3875" s="407" t="s">
        <v>13737</v>
      </c>
      <c r="H3875" s="489" t="s">
        <v>14253</v>
      </c>
      <c r="I3875" s="489"/>
      <c r="J3875" s="486"/>
    </row>
    <row r="3876" spans="1:10" ht="25.15" customHeight="1" x14ac:dyDescent="0.2">
      <c r="A3876" s="485" t="s">
        <v>14254</v>
      </c>
      <c r="B3876" s="485" t="s">
        <v>14255</v>
      </c>
      <c r="C3876" s="486" t="s">
        <v>6377</v>
      </c>
      <c r="D3876" s="140">
        <v>127</v>
      </c>
      <c r="E3876" s="140" t="s">
        <v>14256</v>
      </c>
      <c r="F3876" s="485" t="s">
        <v>14257</v>
      </c>
      <c r="G3876" s="407" t="s">
        <v>10413</v>
      </c>
      <c r="H3876" s="489" t="s">
        <v>14258</v>
      </c>
      <c r="I3876" s="489"/>
      <c r="J3876" s="486"/>
    </row>
    <row r="3877" spans="1:10" ht="25.15" customHeight="1" x14ac:dyDescent="0.2">
      <c r="A3877" s="485" t="s">
        <v>14259</v>
      </c>
      <c r="B3877" s="485" t="s">
        <v>14260</v>
      </c>
      <c r="C3877" s="486" t="s">
        <v>6377</v>
      </c>
      <c r="D3877" s="140">
        <v>126</v>
      </c>
      <c r="E3877" s="140" t="s">
        <v>14261</v>
      </c>
      <c r="F3877" s="485" t="s">
        <v>10938</v>
      </c>
      <c r="G3877" s="407" t="s">
        <v>10443</v>
      </c>
      <c r="H3877" s="489" t="s">
        <v>14262</v>
      </c>
      <c r="I3877" s="489"/>
      <c r="J3877" s="486"/>
    </row>
    <row r="3878" spans="1:10" ht="25.15" customHeight="1" x14ac:dyDescent="0.2">
      <c r="A3878" s="485" t="s">
        <v>14263</v>
      </c>
      <c r="B3878" s="485" t="s">
        <v>14264</v>
      </c>
      <c r="C3878" s="486" t="s">
        <v>6377</v>
      </c>
      <c r="D3878" s="140">
        <v>125</v>
      </c>
      <c r="E3878" s="140" t="s">
        <v>14265</v>
      </c>
      <c r="F3878" s="485" t="s">
        <v>10938</v>
      </c>
      <c r="G3878" s="407" t="s">
        <v>10413</v>
      </c>
      <c r="H3878" s="489" t="s">
        <v>14266</v>
      </c>
      <c r="I3878" s="489"/>
      <c r="J3878" s="486"/>
    </row>
    <row r="3879" spans="1:10" ht="25.15" customHeight="1" x14ac:dyDescent="0.2">
      <c r="A3879" s="485" t="s">
        <v>14267</v>
      </c>
      <c r="B3879" s="485" t="s">
        <v>14268</v>
      </c>
      <c r="C3879" s="486" t="s">
        <v>6377</v>
      </c>
      <c r="D3879" s="140">
        <v>124</v>
      </c>
      <c r="E3879" s="140" t="s">
        <v>14269</v>
      </c>
      <c r="F3879" s="485" t="s">
        <v>10674</v>
      </c>
      <c r="G3879" s="407" t="s">
        <v>10443</v>
      </c>
      <c r="H3879" s="489" t="s">
        <v>14270</v>
      </c>
      <c r="I3879" s="489"/>
      <c r="J3879" s="486"/>
    </row>
    <row r="3880" spans="1:10" ht="25.15" customHeight="1" x14ac:dyDescent="0.2">
      <c r="A3880" s="485" t="s">
        <v>13992</v>
      </c>
      <c r="B3880" s="485" t="s">
        <v>14271</v>
      </c>
      <c r="C3880" s="486" t="s">
        <v>6377</v>
      </c>
      <c r="D3880" s="140">
        <v>123</v>
      </c>
      <c r="E3880" s="140" t="s">
        <v>13994</v>
      </c>
      <c r="F3880" s="485"/>
      <c r="G3880" s="407" t="s">
        <v>13742</v>
      </c>
      <c r="H3880" s="489" t="s">
        <v>14272</v>
      </c>
      <c r="I3880" s="489"/>
      <c r="J3880" s="486"/>
    </row>
    <row r="3881" spans="1:10" ht="25.15" customHeight="1" x14ac:dyDescent="0.2">
      <c r="A3881" s="485" t="s">
        <v>14273</v>
      </c>
      <c r="B3881" s="485" t="s">
        <v>14274</v>
      </c>
      <c r="C3881" s="486" t="s">
        <v>8400</v>
      </c>
      <c r="D3881" s="140">
        <v>9</v>
      </c>
      <c r="E3881" s="140" t="s">
        <v>14275</v>
      </c>
      <c r="F3881" s="485" t="s">
        <v>14276</v>
      </c>
      <c r="G3881" s="407" t="s">
        <v>10413</v>
      </c>
      <c r="H3881" s="489" t="s">
        <v>14277</v>
      </c>
      <c r="I3881" s="489"/>
      <c r="J3881" s="486"/>
    </row>
    <row r="3882" spans="1:10" ht="25.15" customHeight="1" x14ac:dyDescent="0.2">
      <c r="A3882" s="485" t="s">
        <v>14278</v>
      </c>
      <c r="B3882" s="485" t="s">
        <v>14279</v>
      </c>
      <c r="C3882" s="486" t="s">
        <v>8400</v>
      </c>
      <c r="D3882" s="140">
        <v>8</v>
      </c>
      <c r="E3882" s="140" t="s">
        <v>14280</v>
      </c>
      <c r="F3882" s="485" t="s">
        <v>14281</v>
      </c>
      <c r="G3882" s="407" t="s">
        <v>14282</v>
      </c>
      <c r="H3882" s="489" t="s">
        <v>14283</v>
      </c>
      <c r="I3882" s="489"/>
      <c r="J3882" s="486"/>
    </row>
    <row r="3883" spans="1:10" ht="25.15" customHeight="1" x14ac:dyDescent="0.2">
      <c r="A3883" s="485" t="s">
        <v>14284</v>
      </c>
      <c r="B3883" s="485" t="s">
        <v>14285</v>
      </c>
      <c r="C3883" s="486" t="s">
        <v>6939</v>
      </c>
      <c r="D3883" s="140">
        <v>64</v>
      </c>
      <c r="E3883" s="140" t="s">
        <v>14286</v>
      </c>
      <c r="F3883" s="485" t="s">
        <v>14217</v>
      </c>
      <c r="G3883" s="407" t="s">
        <v>10443</v>
      </c>
      <c r="H3883" s="489" t="s">
        <v>14287</v>
      </c>
      <c r="I3883" s="489"/>
      <c r="J3883" s="486"/>
    </row>
    <row r="3884" spans="1:10" ht="25.15" customHeight="1" x14ac:dyDescent="0.2">
      <c r="A3884" s="485" t="s">
        <v>14115</v>
      </c>
      <c r="B3884" s="485" t="s">
        <v>14288</v>
      </c>
      <c r="C3884" s="486" t="s">
        <v>6939</v>
      </c>
      <c r="D3884" s="140">
        <v>61</v>
      </c>
      <c r="E3884" s="140" t="s">
        <v>14117</v>
      </c>
      <c r="F3884" s="485"/>
      <c r="G3884" s="407" t="s">
        <v>13742</v>
      </c>
      <c r="H3884" s="489" t="s">
        <v>14289</v>
      </c>
      <c r="I3884" s="489"/>
      <c r="J3884" s="486"/>
    </row>
    <row r="3885" spans="1:10" ht="25.15" customHeight="1" x14ac:dyDescent="0.2">
      <c r="A3885" s="485" t="s">
        <v>14290</v>
      </c>
      <c r="B3885" s="485" t="s">
        <v>14291</v>
      </c>
      <c r="C3885" s="486" t="s">
        <v>6377</v>
      </c>
      <c r="D3885" s="140">
        <v>121</v>
      </c>
      <c r="E3885" s="140" t="s">
        <v>14292</v>
      </c>
      <c r="F3885" s="485" t="s">
        <v>11136</v>
      </c>
      <c r="G3885" s="407" t="s">
        <v>14293</v>
      </c>
      <c r="H3885" s="489" t="s">
        <v>14294</v>
      </c>
      <c r="I3885" s="489"/>
      <c r="J3885" s="486"/>
    </row>
    <row r="3886" spans="1:10" ht="25.15" customHeight="1" x14ac:dyDescent="0.2">
      <c r="A3886" s="485" t="s">
        <v>14295</v>
      </c>
      <c r="B3886" s="485" t="s">
        <v>14296</v>
      </c>
      <c r="C3886" s="486" t="s">
        <v>6377</v>
      </c>
      <c r="D3886" s="140">
        <v>117</v>
      </c>
      <c r="E3886" s="140" t="s">
        <v>14297</v>
      </c>
      <c r="F3886" s="485" t="s">
        <v>13765</v>
      </c>
      <c r="G3886" s="407" t="s">
        <v>10443</v>
      </c>
      <c r="H3886" s="489" t="s">
        <v>14298</v>
      </c>
      <c r="I3886" s="489"/>
      <c r="J3886" s="486"/>
    </row>
    <row r="3887" spans="1:10" ht="25.15" customHeight="1" x14ac:dyDescent="0.2">
      <c r="A3887" s="485" t="s">
        <v>14299</v>
      </c>
      <c r="B3887" s="485" t="s">
        <v>14300</v>
      </c>
      <c r="C3887" s="486" t="s">
        <v>9564</v>
      </c>
      <c r="D3887" s="140">
        <v>1</v>
      </c>
      <c r="E3887" s="140" t="s">
        <v>14301</v>
      </c>
      <c r="F3887" s="485" t="s">
        <v>10399</v>
      </c>
      <c r="G3887" s="407" t="s">
        <v>10443</v>
      </c>
      <c r="H3887" s="489" t="s">
        <v>14302</v>
      </c>
      <c r="I3887" s="489"/>
      <c r="J3887" s="486"/>
    </row>
    <row r="3888" spans="1:10" ht="25.15" customHeight="1" x14ac:dyDescent="0.2">
      <c r="A3888" s="485" t="s">
        <v>14303</v>
      </c>
      <c r="B3888" s="485" t="s">
        <v>14304</v>
      </c>
      <c r="C3888" s="486" t="s">
        <v>6939</v>
      </c>
      <c r="D3888" s="140">
        <v>63</v>
      </c>
      <c r="E3888" s="140">
        <v>264800</v>
      </c>
      <c r="F3888" s="485" t="s">
        <v>6941</v>
      </c>
      <c r="G3888" s="407" t="s">
        <v>10443</v>
      </c>
      <c r="H3888" s="489" t="s">
        <v>14305</v>
      </c>
      <c r="I3888" s="489"/>
      <c r="J3888" s="486"/>
    </row>
    <row r="3889" spans="1:10" ht="25.15" customHeight="1" x14ac:dyDescent="0.2">
      <c r="A3889" s="485" t="s">
        <v>14306</v>
      </c>
      <c r="B3889" s="485" t="s">
        <v>14307</v>
      </c>
      <c r="C3889" s="486" t="s">
        <v>6377</v>
      </c>
      <c r="D3889" s="140">
        <v>116</v>
      </c>
      <c r="E3889" s="140" t="s">
        <v>14308</v>
      </c>
      <c r="F3889" s="485" t="s">
        <v>14309</v>
      </c>
      <c r="G3889" s="407" t="s">
        <v>10443</v>
      </c>
      <c r="H3889" s="489" t="s">
        <v>14310</v>
      </c>
      <c r="I3889" s="489"/>
      <c r="J3889" s="486"/>
    </row>
    <row r="3890" spans="1:10" ht="25.15" customHeight="1" x14ac:dyDescent="0.2">
      <c r="A3890" s="485" t="s">
        <v>13876</v>
      </c>
      <c r="B3890" s="485" t="s">
        <v>14311</v>
      </c>
      <c r="C3890" s="486" t="s">
        <v>6377</v>
      </c>
      <c r="D3890" s="140">
        <v>115</v>
      </c>
      <c r="E3890" s="140" t="s">
        <v>14312</v>
      </c>
      <c r="F3890" s="485"/>
      <c r="G3890" s="407" t="s">
        <v>13742</v>
      </c>
      <c r="H3890" s="489" t="s">
        <v>14313</v>
      </c>
      <c r="I3890" s="489"/>
      <c r="J3890" s="486"/>
    </row>
    <row r="3891" spans="1:10" ht="25.15" customHeight="1" x14ac:dyDescent="0.2">
      <c r="A3891" s="485" t="s">
        <v>14314</v>
      </c>
      <c r="B3891" s="485" t="s">
        <v>14315</v>
      </c>
      <c r="C3891" s="486" t="s">
        <v>6377</v>
      </c>
      <c r="D3891" s="140">
        <v>113</v>
      </c>
      <c r="E3891" s="140" t="s">
        <v>14316</v>
      </c>
      <c r="F3891" s="485" t="s">
        <v>14317</v>
      </c>
      <c r="G3891" s="407" t="s">
        <v>10443</v>
      </c>
      <c r="H3891" s="489" t="s">
        <v>14318</v>
      </c>
      <c r="I3891" s="489"/>
      <c r="J3891" s="486"/>
    </row>
    <row r="3892" spans="1:10" ht="25.15" customHeight="1" x14ac:dyDescent="0.2">
      <c r="A3892" s="485" t="s">
        <v>14319</v>
      </c>
      <c r="B3892" s="485" t="s">
        <v>14320</v>
      </c>
      <c r="C3892" s="486" t="s">
        <v>6939</v>
      </c>
      <c r="D3892" s="140">
        <v>55</v>
      </c>
      <c r="E3892" s="140" t="s">
        <v>14321</v>
      </c>
      <c r="F3892" s="485" t="s">
        <v>7014</v>
      </c>
      <c r="G3892" s="407" t="s">
        <v>10443</v>
      </c>
      <c r="H3892" s="489" t="s">
        <v>14322</v>
      </c>
      <c r="I3892" s="489"/>
      <c r="J3892" s="486"/>
    </row>
    <row r="3893" spans="1:10" ht="25.15" customHeight="1" x14ac:dyDescent="0.2">
      <c r="A3893" s="485" t="s">
        <v>14323</v>
      </c>
      <c r="B3893" s="485" t="s">
        <v>14324</v>
      </c>
      <c r="C3893" s="486" t="s">
        <v>6939</v>
      </c>
      <c r="D3893" s="140">
        <v>62</v>
      </c>
      <c r="E3893" s="140" t="s">
        <v>14325</v>
      </c>
      <c r="F3893" s="485" t="s">
        <v>10637</v>
      </c>
      <c r="G3893" s="407" t="s">
        <v>10443</v>
      </c>
      <c r="H3893" s="489" t="s">
        <v>14326</v>
      </c>
      <c r="I3893" s="489"/>
      <c r="J3893" s="486"/>
    </row>
    <row r="3894" spans="1:10" ht="25.15" customHeight="1" x14ac:dyDescent="0.2">
      <c r="A3894" s="485" t="s">
        <v>14327</v>
      </c>
      <c r="B3894" s="485" t="s">
        <v>14328</v>
      </c>
      <c r="C3894" s="486" t="s">
        <v>6377</v>
      </c>
      <c r="D3894" s="140">
        <v>114</v>
      </c>
      <c r="E3894" s="140" t="s">
        <v>14329</v>
      </c>
      <c r="F3894" s="485" t="s">
        <v>14330</v>
      </c>
      <c r="G3894" s="407" t="s">
        <v>10443</v>
      </c>
      <c r="H3894" s="489" t="s">
        <v>14331</v>
      </c>
      <c r="I3894" s="489"/>
      <c r="J3894" s="486"/>
    </row>
    <row r="3895" spans="1:10" ht="25.15" customHeight="1" x14ac:dyDescent="0.2">
      <c r="A3895" s="485" t="s">
        <v>14332</v>
      </c>
      <c r="B3895" s="485" t="s">
        <v>14333</v>
      </c>
      <c r="C3895" s="486" t="s">
        <v>8392</v>
      </c>
      <c r="D3895" s="140">
        <v>5</v>
      </c>
      <c r="E3895" s="140" t="s">
        <v>14334</v>
      </c>
      <c r="F3895" s="485" t="s">
        <v>14335</v>
      </c>
      <c r="G3895" s="407" t="s">
        <v>10443</v>
      </c>
      <c r="H3895" s="489" t="s">
        <v>14336</v>
      </c>
      <c r="I3895" s="489"/>
      <c r="J3895" s="486"/>
    </row>
    <row r="3896" spans="1:10" ht="25.15" customHeight="1" x14ac:dyDescent="0.2">
      <c r="A3896" s="485" t="s">
        <v>14337</v>
      </c>
      <c r="B3896" s="485" t="s">
        <v>14338</v>
      </c>
      <c r="C3896" s="486" t="s">
        <v>6377</v>
      </c>
      <c r="D3896" s="140">
        <v>112</v>
      </c>
      <c r="E3896" s="140" t="s">
        <v>14339</v>
      </c>
      <c r="F3896" s="485" t="s">
        <v>14340</v>
      </c>
      <c r="G3896" s="407" t="s">
        <v>10443</v>
      </c>
      <c r="H3896" s="489" t="s">
        <v>14341</v>
      </c>
      <c r="I3896" s="489"/>
      <c r="J3896" s="486"/>
    </row>
    <row r="3897" spans="1:10" ht="25.15" customHeight="1" x14ac:dyDescent="0.2">
      <c r="A3897" s="485" t="s">
        <v>14342</v>
      </c>
      <c r="B3897" s="485" t="s">
        <v>14343</v>
      </c>
      <c r="C3897" s="486" t="s">
        <v>8392</v>
      </c>
      <c r="D3897" s="140">
        <v>4</v>
      </c>
      <c r="E3897" s="140" t="s">
        <v>14344</v>
      </c>
      <c r="F3897" s="485" t="s">
        <v>14335</v>
      </c>
      <c r="G3897" s="407" t="s">
        <v>10443</v>
      </c>
      <c r="H3897" s="489" t="s">
        <v>14345</v>
      </c>
      <c r="I3897" s="489"/>
      <c r="J3897" s="486"/>
    </row>
    <row r="3898" spans="1:10" ht="25.15" customHeight="1" x14ac:dyDescent="0.2">
      <c r="A3898" s="485" t="s">
        <v>14346</v>
      </c>
      <c r="B3898" s="485" t="s">
        <v>14347</v>
      </c>
      <c r="C3898" s="486" t="s">
        <v>6377</v>
      </c>
      <c r="D3898" s="140">
        <v>111</v>
      </c>
      <c r="E3898" s="140" t="s">
        <v>13977</v>
      </c>
      <c r="F3898" s="485"/>
      <c r="G3898" s="407" t="s">
        <v>13742</v>
      </c>
      <c r="H3898" s="489" t="s">
        <v>14348</v>
      </c>
      <c r="I3898" s="489"/>
      <c r="J3898" s="486"/>
    </row>
    <row r="3899" spans="1:10" ht="25.15" customHeight="1" x14ac:dyDescent="0.2">
      <c r="A3899" s="485" t="s">
        <v>13865</v>
      </c>
      <c r="B3899" s="485" t="s">
        <v>14349</v>
      </c>
      <c r="C3899" s="486" t="s">
        <v>6377</v>
      </c>
      <c r="D3899" s="140">
        <v>110</v>
      </c>
      <c r="E3899" s="140" t="s">
        <v>14350</v>
      </c>
      <c r="F3899" s="485"/>
      <c r="G3899" s="407" t="s">
        <v>13742</v>
      </c>
      <c r="H3899" s="489" t="s">
        <v>14351</v>
      </c>
      <c r="I3899" s="489"/>
      <c r="J3899" s="486"/>
    </row>
    <row r="3900" spans="1:10" ht="25.15" customHeight="1" x14ac:dyDescent="0.2">
      <c r="A3900" s="485" t="s">
        <v>14352</v>
      </c>
      <c r="B3900" s="485" t="s">
        <v>14353</v>
      </c>
      <c r="C3900" s="486" t="s">
        <v>6939</v>
      </c>
      <c r="D3900" s="140">
        <v>60</v>
      </c>
      <c r="E3900" s="140" t="s">
        <v>14354</v>
      </c>
      <c r="F3900" s="485" t="s">
        <v>14355</v>
      </c>
      <c r="G3900" s="407" t="s">
        <v>10413</v>
      </c>
      <c r="H3900" s="489" t="s">
        <v>14356</v>
      </c>
      <c r="I3900" s="489"/>
      <c r="J3900" s="486"/>
    </row>
    <row r="3901" spans="1:10" ht="25.15" customHeight="1" x14ac:dyDescent="0.2">
      <c r="A3901" s="485" t="s">
        <v>14115</v>
      </c>
      <c r="B3901" s="485" t="s">
        <v>14357</v>
      </c>
      <c r="C3901" s="486" t="s">
        <v>6939</v>
      </c>
      <c r="D3901" s="140">
        <v>61</v>
      </c>
      <c r="E3901" s="140" t="s">
        <v>14117</v>
      </c>
      <c r="F3901" s="485"/>
      <c r="G3901" s="407" t="s">
        <v>13742</v>
      </c>
      <c r="H3901" s="489" t="s">
        <v>14358</v>
      </c>
      <c r="I3901" s="489"/>
      <c r="J3901" s="486"/>
    </row>
    <row r="3902" spans="1:10" ht="25.15" customHeight="1" x14ac:dyDescent="0.2">
      <c r="A3902" s="485" t="s">
        <v>14020</v>
      </c>
      <c r="B3902" s="485" t="s">
        <v>14359</v>
      </c>
      <c r="C3902" s="486" t="s">
        <v>6377</v>
      </c>
      <c r="D3902" s="140">
        <v>82</v>
      </c>
      <c r="E3902" s="140" t="s">
        <v>14022</v>
      </c>
      <c r="F3902" s="485"/>
      <c r="G3902" s="407" t="s">
        <v>13742</v>
      </c>
      <c r="H3902" s="489" t="s">
        <v>14360</v>
      </c>
      <c r="I3902" s="489"/>
      <c r="J3902" s="486"/>
    </row>
    <row r="3903" spans="1:10" ht="25.15" customHeight="1" x14ac:dyDescent="0.2">
      <c r="A3903" s="485" t="s">
        <v>14361</v>
      </c>
      <c r="B3903" s="485" t="s">
        <v>14362</v>
      </c>
      <c r="C3903" s="486" t="s">
        <v>6377</v>
      </c>
      <c r="D3903" s="140">
        <v>108</v>
      </c>
      <c r="E3903" s="140" t="s">
        <v>14363</v>
      </c>
      <c r="F3903" s="485" t="s">
        <v>14364</v>
      </c>
      <c r="G3903" s="407" t="s">
        <v>10443</v>
      </c>
      <c r="H3903" s="489" t="s">
        <v>14365</v>
      </c>
      <c r="I3903" s="489"/>
      <c r="J3903" s="486"/>
    </row>
    <row r="3904" spans="1:10" ht="25.15" customHeight="1" x14ac:dyDescent="0.2">
      <c r="A3904" s="485" t="s">
        <v>14366</v>
      </c>
      <c r="B3904" s="485" t="s">
        <v>14367</v>
      </c>
      <c r="C3904" s="486" t="s">
        <v>6377</v>
      </c>
      <c r="D3904" s="140">
        <v>107</v>
      </c>
      <c r="E3904" s="140" t="s">
        <v>14368</v>
      </c>
      <c r="F3904" s="485" t="s">
        <v>11128</v>
      </c>
      <c r="G3904" s="407" t="s">
        <v>10443</v>
      </c>
      <c r="H3904" s="489" t="s">
        <v>14369</v>
      </c>
      <c r="I3904" s="489"/>
      <c r="J3904" s="486"/>
    </row>
    <row r="3905" spans="1:10" ht="25.15" customHeight="1" x14ac:dyDescent="0.2">
      <c r="A3905" s="485" t="s">
        <v>14370</v>
      </c>
      <c r="B3905" s="485" t="s">
        <v>14371</v>
      </c>
      <c r="C3905" s="486" t="s">
        <v>6939</v>
      </c>
      <c r="D3905" s="140">
        <v>59</v>
      </c>
      <c r="E3905" s="140" t="s">
        <v>14372</v>
      </c>
      <c r="F3905" s="485"/>
      <c r="G3905" s="407" t="s">
        <v>13742</v>
      </c>
      <c r="H3905" s="489" t="s">
        <v>14373</v>
      </c>
      <c r="I3905" s="489"/>
      <c r="J3905" s="486"/>
    </row>
    <row r="3906" spans="1:10" ht="25.15" customHeight="1" x14ac:dyDescent="0.2">
      <c r="A3906" s="485" t="s">
        <v>14374</v>
      </c>
      <c r="B3906" s="485" t="s">
        <v>14375</v>
      </c>
      <c r="C3906" s="486" t="s">
        <v>6377</v>
      </c>
      <c r="D3906" s="140">
        <v>109</v>
      </c>
      <c r="E3906" s="140" t="s">
        <v>14376</v>
      </c>
      <c r="F3906" s="485" t="s">
        <v>10572</v>
      </c>
      <c r="G3906" s="407" t="s">
        <v>10443</v>
      </c>
      <c r="H3906" s="489" t="s">
        <v>14377</v>
      </c>
      <c r="I3906" s="489"/>
      <c r="J3906" s="486"/>
    </row>
    <row r="3907" spans="1:10" ht="25.15" customHeight="1" x14ac:dyDescent="0.2">
      <c r="A3907" s="485" t="s">
        <v>14378</v>
      </c>
      <c r="B3907" s="485" t="s">
        <v>14379</v>
      </c>
      <c r="C3907" s="486" t="s">
        <v>6939</v>
      </c>
      <c r="D3907" s="140">
        <v>51</v>
      </c>
      <c r="E3907" s="140" t="s">
        <v>14380</v>
      </c>
      <c r="F3907" s="485" t="s">
        <v>10943</v>
      </c>
      <c r="G3907" s="407" t="s">
        <v>10443</v>
      </c>
      <c r="H3907" s="489" t="s">
        <v>14381</v>
      </c>
      <c r="I3907" s="489"/>
      <c r="J3907" s="486"/>
    </row>
    <row r="3908" spans="1:10" ht="25.15" customHeight="1" x14ac:dyDescent="0.2">
      <c r="A3908" s="485" t="s">
        <v>14382</v>
      </c>
      <c r="B3908" s="485" t="s">
        <v>14383</v>
      </c>
      <c r="C3908" s="486" t="s">
        <v>6377</v>
      </c>
      <c r="D3908" s="140">
        <v>64</v>
      </c>
      <c r="E3908" s="140" t="s">
        <v>14384</v>
      </c>
      <c r="F3908" s="485"/>
      <c r="G3908" s="407" t="s">
        <v>13742</v>
      </c>
      <c r="H3908" s="489" t="s">
        <v>14385</v>
      </c>
      <c r="I3908" s="489"/>
      <c r="J3908" s="486"/>
    </row>
    <row r="3909" spans="1:10" ht="25.15" customHeight="1" x14ac:dyDescent="0.2">
      <c r="A3909" s="485" t="s">
        <v>14386</v>
      </c>
      <c r="B3909" s="485" t="s">
        <v>14387</v>
      </c>
      <c r="C3909" s="486" t="s">
        <v>8392</v>
      </c>
      <c r="D3909" s="140">
        <v>3</v>
      </c>
      <c r="E3909" s="140" t="s">
        <v>14388</v>
      </c>
      <c r="F3909" s="485" t="s">
        <v>14389</v>
      </c>
      <c r="G3909" s="407" t="s">
        <v>10443</v>
      </c>
      <c r="H3909" s="489">
        <v>44743.848611111112</v>
      </c>
      <c r="I3909" s="489"/>
      <c r="J3909" s="486"/>
    </row>
    <row r="3910" spans="1:10" ht="25.15" customHeight="1" x14ac:dyDescent="0.2">
      <c r="A3910" s="485" t="s">
        <v>14013</v>
      </c>
      <c r="B3910" s="485" t="s">
        <v>14390</v>
      </c>
      <c r="C3910" s="486" t="s">
        <v>6377</v>
      </c>
      <c r="D3910" s="140">
        <v>106</v>
      </c>
      <c r="E3910" s="140" t="s">
        <v>14015</v>
      </c>
      <c r="F3910" s="485"/>
      <c r="G3910" s="407" t="s">
        <v>13742</v>
      </c>
      <c r="H3910" s="489" t="s">
        <v>14391</v>
      </c>
      <c r="I3910" s="489"/>
      <c r="J3910" s="486"/>
    </row>
    <row r="3911" spans="1:10" ht="25.15" customHeight="1" x14ac:dyDescent="0.2">
      <c r="A3911" s="485" t="s">
        <v>14392</v>
      </c>
      <c r="B3911" s="485" t="s">
        <v>14393</v>
      </c>
      <c r="C3911" s="486" t="s">
        <v>6377</v>
      </c>
      <c r="D3911" s="140">
        <v>105</v>
      </c>
      <c r="E3911" s="140" t="s">
        <v>14394</v>
      </c>
      <c r="F3911" s="485" t="s">
        <v>10371</v>
      </c>
      <c r="G3911" s="407" t="s">
        <v>10443</v>
      </c>
      <c r="H3911" s="489" t="s">
        <v>14395</v>
      </c>
      <c r="I3911" s="489"/>
      <c r="J3911" s="486"/>
    </row>
    <row r="3912" spans="1:10" ht="25.15" customHeight="1" x14ac:dyDescent="0.2">
      <c r="A3912" s="485" t="s">
        <v>14396</v>
      </c>
      <c r="B3912" s="485" t="s">
        <v>14397</v>
      </c>
      <c r="C3912" s="486" t="s">
        <v>6377</v>
      </c>
      <c r="D3912" s="140">
        <v>104</v>
      </c>
      <c r="E3912" s="140" t="s">
        <v>14398</v>
      </c>
      <c r="F3912" s="485" t="s">
        <v>14399</v>
      </c>
      <c r="G3912" s="407" t="s">
        <v>10413</v>
      </c>
      <c r="H3912" s="489" t="s">
        <v>14400</v>
      </c>
      <c r="I3912" s="489"/>
      <c r="J3912" s="486"/>
    </row>
    <row r="3913" spans="1:10" ht="25.15" customHeight="1" x14ac:dyDescent="0.2">
      <c r="A3913" s="485" t="s">
        <v>14401</v>
      </c>
      <c r="B3913" s="485" t="s">
        <v>14402</v>
      </c>
      <c r="C3913" s="486" t="s">
        <v>6939</v>
      </c>
      <c r="D3913" s="140">
        <v>54</v>
      </c>
      <c r="E3913" s="140" t="s">
        <v>14403</v>
      </c>
      <c r="F3913" s="485" t="s">
        <v>10943</v>
      </c>
      <c r="G3913" s="407" t="s">
        <v>10443</v>
      </c>
      <c r="H3913" s="489" t="s">
        <v>14404</v>
      </c>
      <c r="I3913" s="489"/>
      <c r="J3913" s="486"/>
    </row>
    <row r="3914" spans="1:10" ht="25.15" customHeight="1" x14ac:dyDescent="0.2">
      <c r="A3914" s="485" t="s">
        <v>14405</v>
      </c>
      <c r="B3914" s="485" t="s">
        <v>14406</v>
      </c>
      <c r="C3914" s="486" t="s">
        <v>6939</v>
      </c>
      <c r="D3914" s="140">
        <v>57</v>
      </c>
      <c r="E3914" s="140" t="s">
        <v>14407</v>
      </c>
      <c r="F3914" s="485" t="s">
        <v>10916</v>
      </c>
      <c r="G3914" s="407" t="s">
        <v>10443</v>
      </c>
      <c r="H3914" s="489" t="s">
        <v>14408</v>
      </c>
      <c r="I3914" s="489"/>
      <c r="J3914" s="486"/>
    </row>
    <row r="3915" spans="1:10" ht="25.15" customHeight="1" x14ac:dyDescent="0.2">
      <c r="A3915" s="485" t="s">
        <v>14409</v>
      </c>
      <c r="B3915" s="485" t="s">
        <v>14410</v>
      </c>
      <c r="C3915" s="486" t="s">
        <v>6939</v>
      </c>
      <c r="D3915" s="140">
        <v>56</v>
      </c>
      <c r="E3915" s="140" t="s">
        <v>14411</v>
      </c>
      <c r="F3915" s="485" t="s">
        <v>11188</v>
      </c>
      <c r="G3915" s="407" t="s">
        <v>10443</v>
      </c>
      <c r="H3915" s="489" t="s">
        <v>14412</v>
      </c>
      <c r="I3915" s="489"/>
      <c r="J3915" s="486"/>
    </row>
    <row r="3916" spans="1:10" ht="25.15" customHeight="1" x14ac:dyDescent="0.2">
      <c r="A3916" s="485" t="s">
        <v>14413</v>
      </c>
      <c r="B3916" s="485" t="s">
        <v>14414</v>
      </c>
      <c r="C3916" s="486" t="s">
        <v>6377</v>
      </c>
      <c r="D3916" s="140">
        <v>103</v>
      </c>
      <c r="E3916" s="140" t="s">
        <v>14415</v>
      </c>
      <c r="F3916" s="485" t="s">
        <v>14416</v>
      </c>
      <c r="G3916" s="407" t="s">
        <v>10443</v>
      </c>
      <c r="H3916" s="489" t="s">
        <v>14417</v>
      </c>
      <c r="I3916" s="489"/>
      <c r="J3916" s="486"/>
    </row>
    <row r="3917" spans="1:10" ht="25.15" customHeight="1" x14ac:dyDescent="0.2">
      <c r="A3917" s="485" t="s">
        <v>14418</v>
      </c>
      <c r="B3917" s="485" t="s">
        <v>14419</v>
      </c>
      <c r="C3917" s="486" t="s">
        <v>6377</v>
      </c>
      <c r="D3917" s="140">
        <v>102</v>
      </c>
      <c r="E3917" s="140" t="s">
        <v>14420</v>
      </c>
      <c r="F3917" s="485" t="s">
        <v>14421</v>
      </c>
      <c r="G3917" s="407" t="s">
        <v>10443</v>
      </c>
      <c r="H3917" s="489" t="s">
        <v>14422</v>
      </c>
      <c r="I3917" s="489"/>
      <c r="J3917" s="486"/>
    </row>
    <row r="3918" spans="1:10" ht="25.15" customHeight="1" x14ac:dyDescent="0.2">
      <c r="A3918" s="485" t="s">
        <v>14423</v>
      </c>
      <c r="B3918" s="485" t="s">
        <v>14424</v>
      </c>
      <c r="C3918" s="486" t="s">
        <v>6377</v>
      </c>
      <c r="D3918" s="140">
        <v>101</v>
      </c>
      <c r="E3918" s="140" t="s">
        <v>14425</v>
      </c>
      <c r="F3918" s="485" t="s">
        <v>14276</v>
      </c>
      <c r="G3918" s="407" t="s">
        <v>10443</v>
      </c>
      <c r="H3918" s="489" t="s">
        <v>14426</v>
      </c>
      <c r="I3918" s="489"/>
      <c r="J3918" s="486"/>
    </row>
    <row r="3919" spans="1:10" ht="25.15" customHeight="1" x14ac:dyDescent="0.2">
      <c r="A3919" s="485" t="s">
        <v>14427</v>
      </c>
      <c r="B3919" s="485" t="s">
        <v>14428</v>
      </c>
      <c r="C3919" s="486" t="s">
        <v>6377</v>
      </c>
      <c r="D3919" s="140">
        <v>90</v>
      </c>
      <c r="E3919" s="140" t="s">
        <v>10327</v>
      </c>
      <c r="F3919" s="485" t="s">
        <v>14429</v>
      </c>
      <c r="G3919" s="407" t="s">
        <v>10443</v>
      </c>
      <c r="H3919" s="489" t="s">
        <v>14430</v>
      </c>
      <c r="I3919" s="489"/>
      <c r="J3919" s="486"/>
    </row>
    <row r="3920" spans="1:10" ht="25.15" customHeight="1" x14ac:dyDescent="0.2">
      <c r="A3920" s="485" t="s">
        <v>14431</v>
      </c>
      <c r="B3920" s="485" t="s">
        <v>14432</v>
      </c>
      <c r="C3920" s="486" t="s">
        <v>6377</v>
      </c>
      <c r="D3920" s="140">
        <v>100</v>
      </c>
      <c r="E3920" s="140" t="s">
        <v>14433</v>
      </c>
      <c r="F3920" s="485" t="s">
        <v>14118</v>
      </c>
      <c r="G3920" s="407" t="s">
        <v>10443</v>
      </c>
      <c r="H3920" s="489" t="s">
        <v>14434</v>
      </c>
      <c r="I3920" s="489"/>
      <c r="J3920" s="486"/>
    </row>
    <row r="3921" spans="1:10" ht="25.15" customHeight="1" x14ac:dyDescent="0.2">
      <c r="A3921" s="485" t="s">
        <v>14435</v>
      </c>
      <c r="B3921" s="485" t="s">
        <v>14436</v>
      </c>
      <c r="C3921" s="486" t="s">
        <v>6377</v>
      </c>
      <c r="D3921" s="140">
        <v>99</v>
      </c>
      <c r="E3921" s="140" t="s">
        <v>14437</v>
      </c>
      <c r="F3921" s="485" t="s">
        <v>14438</v>
      </c>
      <c r="G3921" s="407" t="s">
        <v>10443</v>
      </c>
      <c r="H3921" s="489" t="s">
        <v>14439</v>
      </c>
      <c r="I3921" s="489"/>
      <c r="J3921" s="486"/>
    </row>
    <row r="3922" spans="1:10" ht="25.15" customHeight="1" x14ac:dyDescent="0.2">
      <c r="A3922" s="485" t="s">
        <v>14440</v>
      </c>
      <c r="B3922" s="485" t="s">
        <v>14441</v>
      </c>
      <c r="C3922" s="486" t="s">
        <v>6377</v>
      </c>
      <c r="D3922" s="140">
        <v>80</v>
      </c>
      <c r="E3922" s="140" t="s">
        <v>14442</v>
      </c>
      <c r="F3922" s="485" t="s">
        <v>6404</v>
      </c>
      <c r="G3922" s="407" t="s">
        <v>10413</v>
      </c>
      <c r="H3922" s="489" t="s">
        <v>14443</v>
      </c>
      <c r="I3922" s="489"/>
      <c r="J3922" s="486"/>
    </row>
    <row r="3923" spans="1:10" ht="25.15" customHeight="1" x14ac:dyDescent="0.2">
      <c r="A3923" s="485" t="s">
        <v>14444</v>
      </c>
      <c r="B3923" s="485" t="s">
        <v>14445</v>
      </c>
      <c r="C3923" s="486" t="s">
        <v>8400</v>
      </c>
      <c r="D3923" s="140">
        <v>6</v>
      </c>
      <c r="E3923" s="140" t="s">
        <v>14446</v>
      </c>
      <c r="F3923" s="485" t="s">
        <v>14447</v>
      </c>
      <c r="G3923" s="407" t="s">
        <v>13737</v>
      </c>
      <c r="H3923" s="489" t="s">
        <v>14448</v>
      </c>
      <c r="I3923" s="489"/>
      <c r="J3923" s="486"/>
    </row>
    <row r="3924" spans="1:10" ht="25.15" customHeight="1" x14ac:dyDescent="0.2">
      <c r="A3924" s="485" t="s">
        <v>14449</v>
      </c>
      <c r="B3924" s="485" t="s">
        <v>14450</v>
      </c>
      <c r="C3924" s="486" t="s">
        <v>6377</v>
      </c>
      <c r="D3924" s="140">
        <v>97</v>
      </c>
      <c r="E3924" s="140" t="s">
        <v>14451</v>
      </c>
      <c r="F3924" s="485" t="s">
        <v>14452</v>
      </c>
      <c r="G3924" s="407" t="s">
        <v>10443</v>
      </c>
      <c r="H3924" s="489" t="s">
        <v>14453</v>
      </c>
      <c r="I3924" s="489"/>
      <c r="J3924" s="486"/>
    </row>
    <row r="3925" spans="1:10" ht="25.15" customHeight="1" x14ac:dyDescent="0.2">
      <c r="A3925" s="485" t="s">
        <v>14454</v>
      </c>
      <c r="B3925" s="485" t="s">
        <v>14455</v>
      </c>
      <c r="C3925" s="486" t="s">
        <v>6377</v>
      </c>
      <c r="D3925" s="140">
        <v>98</v>
      </c>
      <c r="E3925" s="140" t="s">
        <v>14456</v>
      </c>
      <c r="F3925" s="485" t="s">
        <v>14457</v>
      </c>
      <c r="G3925" s="407" t="s">
        <v>13737</v>
      </c>
      <c r="H3925" s="489" t="s">
        <v>14458</v>
      </c>
      <c r="I3925" s="489"/>
      <c r="J3925" s="486"/>
    </row>
    <row r="3926" spans="1:10" ht="25.15" customHeight="1" x14ac:dyDescent="0.2">
      <c r="A3926" s="485" t="s">
        <v>14459</v>
      </c>
      <c r="B3926" s="485" t="s">
        <v>14460</v>
      </c>
      <c r="C3926" s="486" t="s">
        <v>6377</v>
      </c>
      <c r="D3926" s="140">
        <v>96</v>
      </c>
      <c r="E3926" s="140" t="s">
        <v>14461</v>
      </c>
      <c r="F3926" s="485" t="s">
        <v>10371</v>
      </c>
      <c r="G3926" s="407" t="s">
        <v>10443</v>
      </c>
      <c r="H3926" s="489" t="s">
        <v>14462</v>
      </c>
      <c r="I3926" s="489"/>
      <c r="J3926" s="486"/>
    </row>
    <row r="3927" spans="1:10" ht="25.15" customHeight="1" x14ac:dyDescent="0.2">
      <c r="A3927" s="485" t="s">
        <v>14319</v>
      </c>
      <c r="B3927" s="485" t="s">
        <v>14463</v>
      </c>
      <c r="C3927" s="486" t="s">
        <v>6939</v>
      </c>
      <c r="D3927" s="140">
        <v>55</v>
      </c>
      <c r="E3927" s="140" t="s">
        <v>14321</v>
      </c>
      <c r="F3927" s="485"/>
      <c r="G3927" s="407" t="s">
        <v>13742</v>
      </c>
      <c r="H3927" s="489" t="s">
        <v>14464</v>
      </c>
      <c r="I3927" s="489"/>
      <c r="J3927" s="486"/>
    </row>
    <row r="3928" spans="1:10" ht="25.15" customHeight="1" x14ac:dyDescent="0.2">
      <c r="A3928" s="485" t="s">
        <v>14465</v>
      </c>
      <c r="B3928" s="485" t="s">
        <v>14466</v>
      </c>
      <c r="C3928" s="486" t="s">
        <v>6939</v>
      </c>
      <c r="D3928" s="140">
        <v>53</v>
      </c>
      <c r="E3928" s="140" t="s">
        <v>14467</v>
      </c>
      <c r="F3928" s="485" t="s">
        <v>14217</v>
      </c>
      <c r="G3928" s="407" t="s">
        <v>10443</v>
      </c>
      <c r="H3928" s="489" t="s">
        <v>14468</v>
      </c>
      <c r="I3928" s="489"/>
      <c r="J3928" s="486"/>
    </row>
    <row r="3929" spans="1:10" ht="25.15" customHeight="1" x14ac:dyDescent="0.2">
      <c r="A3929" s="485" t="s">
        <v>14469</v>
      </c>
      <c r="B3929" s="485" t="s">
        <v>14470</v>
      </c>
      <c r="C3929" s="486" t="s">
        <v>6939</v>
      </c>
      <c r="D3929" s="140">
        <v>52</v>
      </c>
      <c r="E3929" s="140" t="s">
        <v>14471</v>
      </c>
      <c r="F3929" s="485" t="s">
        <v>10637</v>
      </c>
      <c r="G3929" s="407" t="s">
        <v>10443</v>
      </c>
      <c r="H3929" s="489" t="s">
        <v>14472</v>
      </c>
      <c r="I3929" s="489"/>
      <c r="J3929" s="486"/>
    </row>
    <row r="3930" spans="1:10" ht="25.15" customHeight="1" x14ac:dyDescent="0.2">
      <c r="A3930" s="485" t="s">
        <v>14401</v>
      </c>
      <c r="B3930" s="485" t="s">
        <v>14473</v>
      </c>
      <c r="C3930" s="486" t="s">
        <v>6939</v>
      </c>
      <c r="D3930" s="140">
        <v>54</v>
      </c>
      <c r="E3930" s="140" t="s">
        <v>14403</v>
      </c>
      <c r="F3930" s="485"/>
      <c r="G3930" s="407" t="s">
        <v>13742</v>
      </c>
      <c r="H3930" s="489" t="s">
        <v>14474</v>
      </c>
      <c r="I3930" s="489"/>
      <c r="J3930" s="486"/>
    </row>
    <row r="3931" spans="1:10" ht="25.15" customHeight="1" x14ac:dyDescent="0.2">
      <c r="A3931" s="485" t="s">
        <v>14431</v>
      </c>
      <c r="B3931" s="485" t="s">
        <v>14475</v>
      </c>
      <c r="C3931" s="486" t="s">
        <v>6939</v>
      </c>
      <c r="D3931" s="140">
        <v>47</v>
      </c>
      <c r="E3931" s="140" t="s">
        <v>14433</v>
      </c>
      <c r="F3931" s="485"/>
      <c r="G3931" s="407" t="s">
        <v>13742</v>
      </c>
      <c r="H3931" s="489" t="s">
        <v>14476</v>
      </c>
      <c r="I3931" s="489"/>
      <c r="J3931" s="486"/>
    </row>
    <row r="3932" spans="1:10" ht="25.15" customHeight="1" x14ac:dyDescent="0.2">
      <c r="A3932" s="485" t="s">
        <v>14477</v>
      </c>
      <c r="B3932" s="485" t="s">
        <v>14478</v>
      </c>
      <c r="C3932" s="486" t="s">
        <v>6377</v>
      </c>
      <c r="D3932" s="140">
        <v>92</v>
      </c>
      <c r="E3932" s="140" t="s">
        <v>13649</v>
      </c>
      <c r="F3932" s="485"/>
      <c r="G3932" s="407" t="s">
        <v>13650</v>
      </c>
      <c r="H3932" s="489" t="s">
        <v>14479</v>
      </c>
      <c r="I3932" s="489"/>
      <c r="J3932" s="486"/>
    </row>
    <row r="3933" spans="1:10" ht="25.15" customHeight="1" x14ac:dyDescent="0.2">
      <c r="A3933" s="485" t="s">
        <v>14480</v>
      </c>
      <c r="B3933" s="485" t="s">
        <v>14481</v>
      </c>
      <c r="C3933" s="486" t="s">
        <v>6377</v>
      </c>
      <c r="D3933" s="140">
        <v>95</v>
      </c>
      <c r="E3933" s="140" t="s">
        <v>14482</v>
      </c>
      <c r="F3933" s="485" t="s">
        <v>14483</v>
      </c>
      <c r="G3933" s="407" t="s">
        <v>13742</v>
      </c>
      <c r="H3933" s="489" t="s">
        <v>14484</v>
      </c>
      <c r="I3933" s="489"/>
      <c r="J3933" s="486"/>
    </row>
    <row r="3934" spans="1:10" ht="25.15" customHeight="1" x14ac:dyDescent="0.2">
      <c r="A3934" s="485" t="s">
        <v>14134</v>
      </c>
      <c r="B3934" s="485" t="s">
        <v>14485</v>
      </c>
      <c r="C3934" s="486" t="s">
        <v>6377</v>
      </c>
      <c r="D3934" s="140">
        <v>94</v>
      </c>
      <c r="E3934" s="140" t="s">
        <v>14136</v>
      </c>
      <c r="F3934" s="485"/>
      <c r="G3934" s="407" t="s">
        <v>13742</v>
      </c>
      <c r="H3934" s="489" t="s">
        <v>14486</v>
      </c>
      <c r="I3934" s="489"/>
      <c r="J3934" s="486"/>
    </row>
    <row r="3935" spans="1:10" ht="25.15" customHeight="1" x14ac:dyDescent="0.2">
      <c r="A3935" s="485" t="s">
        <v>14487</v>
      </c>
      <c r="B3935" s="485" t="s">
        <v>14488</v>
      </c>
      <c r="C3935" s="486" t="s">
        <v>6377</v>
      </c>
      <c r="D3935" s="140">
        <v>93</v>
      </c>
      <c r="E3935" s="140" t="s">
        <v>14489</v>
      </c>
      <c r="F3935" s="485" t="s">
        <v>14490</v>
      </c>
      <c r="G3935" s="407" t="s">
        <v>10443</v>
      </c>
      <c r="H3935" s="489" t="s">
        <v>14491</v>
      </c>
      <c r="I3935" s="489"/>
      <c r="J3935" s="486"/>
    </row>
    <row r="3936" spans="1:10" ht="25.15" customHeight="1" x14ac:dyDescent="0.2">
      <c r="A3936" s="485" t="s">
        <v>14492</v>
      </c>
      <c r="B3936" s="485" t="s">
        <v>14493</v>
      </c>
      <c r="C3936" s="486" t="s">
        <v>6377</v>
      </c>
      <c r="D3936" s="140">
        <v>91</v>
      </c>
      <c r="E3936" s="140" t="s">
        <v>14494</v>
      </c>
      <c r="F3936" s="485" t="s">
        <v>14457</v>
      </c>
      <c r="G3936" s="407" t="s">
        <v>10413</v>
      </c>
      <c r="H3936" s="489" t="s">
        <v>14495</v>
      </c>
      <c r="I3936" s="489"/>
      <c r="J3936" s="486"/>
    </row>
    <row r="3937" spans="1:10" ht="25.15" customHeight="1" x14ac:dyDescent="0.2">
      <c r="A3937" s="485" t="s">
        <v>14435</v>
      </c>
      <c r="B3937" s="485" t="s">
        <v>14496</v>
      </c>
      <c r="C3937" s="486" t="s">
        <v>6939</v>
      </c>
      <c r="D3937" s="140">
        <v>46</v>
      </c>
      <c r="E3937" s="140" t="s">
        <v>14437</v>
      </c>
      <c r="F3937" s="485"/>
      <c r="G3937" s="407" t="s">
        <v>13742</v>
      </c>
      <c r="H3937" s="489" t="s">
        <v>14497</v>
      </c>
      <c r="I3937" s="489"/>
      <c r="J3937" s="486"/>
    </row>
    <row r="3938" spans="1:10" ht="25.15" customHeight="1" x14ac:dyDescent="0.2">
      <c r="A3938" s="485" t="s">
        <v>14498</v>
      </c>
      <c r="B3938" s="485" t="s">
        <v>14499</v>
      </c>
      <c r="C3938" s="486" t="s">
        <v>6377</v>
      </c>
      <c r="D3938" s="140">
        <v>88</v>
      </c>
      <c r="E3938" s="140" t="s">
        <v>14500</v>
      </c>
      <c r="F3938" s="485" t="s">
        <v>14501</v>
      </c>
      <c r="G3938" s="407" t="s">
        <v>10443</v>
      </c>
      <c r="H3938" s="489" t="s">
        <v>14502</v>
      </c>
      <c r="I3938" s="489"/>
      <c r="J3938" s="486"/>
    </row>
    <row r="3939" spans="1:10" ht="25.15" customHeight="1" x14ac:dyDescent="0.2">
      <c r="A3939" s="485" t="s">
        <v>14503</v>
      </c>
      <c r="B3939" s="485" t="s">
        <v>14504</v>
      </c>
      <c r="C3939" s="486" t="s">
        <v>6939</v>
      </c>
      <c r="D3939" s="140">
        <v>50</v>
      </c>
      <c r="E3939" s="140" t="s">
        <v>14505</v>
      </c>
      <c r="F3939" s="485" t="s">
        <v>14506</v>
      </c>
      <c r="G3939" s="407" t="s">
        <v>10443</v>
      </c>
      <c r="H3939" s="489" t="s">
        <v>14507</v>
      </c>
      <c r="I3939" s="489"/>
      <c r="J3939" s="486"/>
    </row>
    <row r="3940" spans="1:10" ht="25.15" customHeight="1" x14ac:dyDescent="0.2">
      <c r="A3940" s="485" t="s">
        <v>14378</v>
      </c>
      <c r="B3940" s="485" t="s">
        <v>14508</v>
      </c>
      <c r="C3940" s="486" t="s">
        <v>6939</v>
      </c>
      <c r="D3940" s="140">
        <v>51</v>
      </c>
      <c r="E3940" s="140" t="s">
        <v>14380</v>
      </c>
      <c r="F3940" s="485"/>
      <c r="G3940" s="407" t="s">
        <v>13742</v>
      </c>
      <c r="H3940" s="489" t="s">
        <v>14509</v>
      </c>
      <c r="I3940" s="489"/>
      <c r="J3940" s="486"/>
    </row>
    <row r="3941" spans="1:10" ht="25.15" customHeight="1" x14ac:dyDescent="0.2">
      <c r="A3941" s="485" t="s">
        <v>14510</v>
      </c>
      <c r="B3941" s="485" t="s">
        <v>14511</v>
      </c>
      <c r="C3941" s="486" t="s">
        <v>8400</v>
      </c>
      <c r="D3941" s="140">
        <v>7</v>
      </c>
      <c r="E3941" s="140" t="s">
        <v>14512</v>
      </c>
      <c r="F3941" s="485" t="s">
        <v>10572</v>
      </c>
      <c r="G3941" s="407" t="s">
        <v>10413</v>
      </c>
      <c r="H3941" s="489" t="s">
        <v>14513</v>
      </c>
      <c r="I3941" s="489"/>
      <c r="J3941" s="486"/>
    </row>
    <row r="3942" spans="1:10" ht="25.15" customHeight="1" x14ac:dyDescent="0.2">
      <c r="A3942" s="485" t="s">
        <v>14514</v>
      </c>
      <c r="B3942" s="485" t="s">
        <v>14515</v>
      </c>
      <c r="C3942" s="486" t="s">
        <v>6377</v>
      </c>
      <c r="D3942" s="140">
        <v>89</v>
      </c>
      <c r="E3942" s="140" t="s">
        <v>14516</v>
      </c>
      <c r="F3942" s="485" t="s">
        <v>14517</v>
      </c>
      <c r="G3942" s="407" t="s">
        <v>10443</v>
      </c>
      <c r="H3942" s="489" t="s">
        <v>14518</v>
      </c>
      <c r="I3942" s="489"/>
      <c r="J3942" s="486"/>
    </row>
    <row r="3943" spans="1:10" ht="25.15" customHeight="1" x14ac:dyDescent="0.2">
      <c r="A3943" s="485" t="s">
        <v>14519</v>
      </c>
      <c r="B3943" s="485" t="s">
        <v>14520</v>
      </c>
      <c r="C3943" s="486" t="s">
        <v>10993</v>
      </c>
      <c r="D3943" s="140">
        <v>2</v>
      </c>
      <c r="E3943" s="140" t="s">
        <v>14521</v>
      </c>
      <c r="F3943" s="485" t="s">
        <v>14522</v>
      </c>
      <c r="G3943" s="407" t="s">
        <v>10413</v>
      </c>
      <c r="H3943" s="489" t="s">
        <v>14523</v>
      </c>
      <c r="I3943" s="489"/>
      <c r="J3943" s="486"/>
    </row>
    <row r="3944" spans="1:10" ht="25.15" customHeight="1" x14ac:dyDescent="0.2">
      <c r="A3944" s="485" t="s">
        <v>14524</v>
      </c>
      <c r="B3944" s="485" t="s">
        <v>14525</v>
      </c>
      <c r="C3944" s="486" t="s">
        <v>6939</v>
      </c>
      <c r="D3944" s="140">
        <v>49</v>
      </c>
      <c r="E3944" s="140" t="s">
        <v>14526</v>
      </c>
      <c r="F3944" s="485" t="s">
        <v>13765</v>
      </c>
      <c r="G3944" s="407" t="s">
        <v>10443</v>
      </c>
      <c r="H3944" s="489" t="s">
        <v>14523</v>
      </c>
      <c r="I3944" s="489"/>
      <c r="J3944" s="486"/>
    </row>
    <row r="3945" spans="1:10" ht="25.15" customHeight="1" x14ac:dyDescent="0.2">
      <c r="A3945" s="485" t="s">
        <v>14527</v>
      </c>
      <c r="B3945" s="485" t="s">
        <v>14528</v>
      </c>
      <c r="C3945" s="486" t="s">
        <v>6377</v>
      </c>
      <c r="D3945" s="140">
        <v>87</v>
      </c>
      <c r="E3945" s="140" t="s">
        <v>14529</v>
      </c>
      <c r="F3945" s="485" t="s">
        <v>13765</v>
      </c>
      <c r="G3945" s="407" t="s">
        <v>10443</v>
      </c>
      <c r="H3945" s="489" t="s">
        <v>14530</v>
      </c>
      <c r="I3945" s="489"/>
      <c r="J3945" s="486"/>
    </row>
    <row r="3946" spans="1:10" ht="25.15" customHeight="1" x14ac:dyDescent="0.2">
      <c r="A3946" s="485" t="s">
        <v>14531</v>
      </c>
      <c r="B3946" s="485" t="s">
        <v>14532</v>
      </c>
      <c r="C3946" s="486" t="s">
        <v>6939</v>
      </c>
      <c r="D3946" s="140">
        <v>48</v>
      </c>
      <c r="E3946" s="140" t="s">
        <v>14533</v>
      </c>
      <c r="F3946" s="485" t="s">
        <v>13757</v>
      </c>
      <c r="G3946" s="407" t="s">
        <v>10443</v>
      </c>
      <c r="H3946" s="489" t="s">
        <v>14534</v>
      </c>
      <c r="I3946" s="489"/>
      <c r="J3946" s="486"/>
    </row>
    <row r="3947" spans="1:10" ht="25.15" customHeight="1" x14ac:dyDescent="0.2">
      <c r="A3947" s="485" t="s">
        <v>14535</v>
      </c>
      <c r="B3947" s="485" t="s">
        <v>14536</v>
      </c>
      <c r="C3947" s="486" t="s">
        <v>6377</v>
      </c>
      <c r="D3947" s="140">
        <v>86</v>
      </c>
      <c r="E3947" s="140" t="s">
        <v>14537</v>
      </c>
      <c r="F3947" s="485" t="s">
        <v>14538</v>
      </c>
      <c r="G3947" s="407" t="s">
        <v>10443</v>
      </c>
      <c r="H3947" s="489" t="s">
        <v>14539</v>
      </c>
      <c r="I3947" s="489"/>
      <c r="J3947" s="486"/>
    </row>
    <row r="3948" spans="1:10" ht="25.15" customHeight="1" x14ac:dyDescent="0.2">
      <c r="A3948" s="485" t="s">
        <v>14540</v>
      </c>
      <c r="B3948" s="485" t="s">
        <v>14541</v>
      </c>
      <c r="C3948" s="486" t="s">
        <v>6377</v>
      </c>
      <c r="D3948" s="140">
        <v>85</v>
      </c>
      <c r="E3948" s="140" t="s">
        <v>14542</v>
      </c>
      <c r="F3948" s="485" t="s">
        <v>14107</v>
      </c>
      <c r="G3948" s="407" t="s">
        <v>10443</v>
      </c>
      <c r="H3948" s="489" t="s">
        <v>14543</v>
      </c>
      <c r="I3948" s="489"/>
      <c r="J3948" s="486"/>
    </row>
    <row r="3949" spans="1:10" ht="25.15" customHeight="1" x14ac:dyDescent="0.2">
      <c r="A3949" s="485" t="s">
        <v>14544</v>
      </c>
      <c r="B3949" s="485" t="s">
        <v>14545</v>
      </c>
      <c r="C3949" s="486" t="s">
        <v>6377</v>
      </c>
      <c r="D3949" s="140">
        <v>83</v>
      </c>
      <c r="E3949" s="140" t="s">
        <v>14546</v>
      </c>
      <c r="F3949" s="485" t="s">
        <v>14547</v>
      </c>
      <c r="G3949" s="407" t="s">
        <v>10443</v>
      </c>
      <c r="H3949" s="489" t="s">
        <v>14548</v>
      </c>
      <c r="I3949" s="489"/>
      <c r="J3949" s="486"/>
    </row>
    <row r="3950" spans="1:10" ht="25.15" customHeight="1" x14ac:dyDescent="0.2">
      <c r="A3950" s="485" t="s">
        <v>14549</v>
      </c>
      <c r="B3950" s="485" t="s">
        <v>14550</v>
      </c>
      <c r="C3950" s="486" t="s">
        <v>6377</v>
      </c>
      <c r="D3950" s="140">
        <v>84</v>
      </c>
      <c r="E3950" s="140" t="s">
        <v>14551</v>
      </c>
      <c r="F3950" s="485" t="s">
        <v>10526</v>
      </c>
      <c r="G3950" s="407" t="s">
        <v>10443</v>
      </c>
      <c r="H3950" s="489" t="s">
        <v>14552</v>
      </c>
      <c r="I3950" s="489"/>
      <c r="J3950" s="486"/>
    </row>
    <row r="3951" spans="1:10" ht="25.15" customHeight="1" x14ac:dyDescent="0.2">
      <c r="A3951" s="485" t="s">
        <v>14431</v>
      </c>
      <c r="B3951" s="485" t="s">
        <v>14553</v>
      </c>
      <c r="C3951" s="486" t="s">
        <v>6939</v>
      </c>
      <c r="D3951" s="140">
        <v>47</v>
      </c>
      <c r="E3951" s="140" t="s">
        <v>14433</v>
      </c>
      <c r="F3951" s="485"/>
      <c r="G3951" s="407" t="s">
        <v>13742</v>
      </c>
      <c r="H3951" s="489" t="s">
        <v>14554</v>
      </c>
      <c r="I3951" s="489"/>
      <c r="J3951" s="486"/>
    </row>
    <row r="3952" spans="1:10" ht="25.15" customHeight="1" x14ac:dyDescent="0.2">
      <c r="A3952" s="485" t="s">
        <v>14435</v>
      </c>
      <c r="B3952" s="485" t="s">
        <v>14555</v>
      </c>
      <c r="C3952" s="486" t="s">
        <v>6939</v>
      </c>
      <c r="D3952" s="140">
        <v>46</v>
      </c>
      <c r="E3952" s="140" t="s">
        <v>14437</v>
      </c>
      <c r="F3952" s="485"/>
      <c r="G3952" s="407" t="s">
        <v>13742</v>
      </c>
      <c r="H3952" s="489" t="s">
        <v>14556</v>
      </c>
      <c r="I3952" s="489"/>
      <c r="J3952" s="486"/>
    </row>
    <row r="3953" spans="1:10" ht="25.15" customHeight="1" x14ac:dyDescent="0.2">
      <c r="A3953" s="485" t="s">
        <v>14020</v>
      </c>
      <c r="B3953" s="485" t="s">
        <v>14557</v>
      </c>
      <c r="C3953" s="486" t="s">
        <v>6377</v>
      </c>
      <c r="D3953" s="140">
        <v>82</v>
      </c>
      <c r="E3953" s="140" t="s">
        <v>14022</v>
      </c>
      <c r="F3953" s="485"/>
      <c r="G3953" s="407" t="s">
        <v>13742</v>
      </c>
      <c r="H3953" s="489" t="s">
        <v>14558</v>
      </c>
      <c r="I3953" s="489"/>
      <c r="J3953" s="486"/>
    </row>
    <row r="3954" spans="1:10" ht="25.15" customHeight="1" x14ac:dyDescent="0.2">
      <c r="A3954" s="485" t="s">
        <v>14559</v>
      </c>
      <c r="B3954" s="485" t="s">
        <v>14560</v>
      </c>
      <c r="C3954" s="486" t="s">
        <v>6939</v>
      </c>
      <c r="D3954" s="140">
        <v>45</v>
      </c>
      <c r="E3954" s="140" t="s">
        <v>14561</v>
      </c>
      <c r="F3954" s="485" t="s">
        <v>6941</v>
      </c>
      <c r="G3954" s="407" t="s">
        <v>10443</v>
      </c>
      <c r="H3954" s="489" t="s">
        <v>14562</v>
      </c>
      <c r="I3954" s="489"/>
      <c r="J3954" s="486"/>
    </row>
    <row r="3955" spans="1:10" ht="25.15" customHeight="1" x14ac:dyDescent="0.2">
      <c r="A3955" s="485" t="s">
        <v>14563</v>
      </c>
      <c r="B3955" s="485" t="s">
        <v>14564</v>
      </c>
      <c r="C3955" s="486" t="s">
        <v>6377</v>
      </c>
      <c r="D3955" s="140">
        <v>81</v>
      </c>
      <c r="E3955" s="140" t="s">
        <v>14565</v>
      </c>
      <c r="F3955" s="485" t="s">
        <v>14566</v>
      </c>
      <c r="G3955" s="407" t="s">
        <v>10443</v>
      </c>
      <c r="H3955" s="489" t="s">
        <v>14567</v>
      </c>
      <c r="I3955" s="489"/>
      <c r="J3955" s="486"/>
    </row>
    <row r="3956" spans="1:10" ht="25.15" customHeight="1" x14ac:dyDescent="0.2">
      <c r="A3956" s="485" t="s">
        <v>14568</v>
      </c>
      <c r="B3956" s="485" t="s">
        <v>14569</v>
      </c>
      <c r="C3956" s="486" t="s">
        <v>6377</v>
      </c>
      <c r="D3956" s="140">
        <v>69</v>
      </c>
      <c r="E3956" s="140" t="s">
        <v>14570</v>
      </c>
      <c r="F3956" s="485" t="s">
        <v>14571</v>
      </c>
      <c r="G3956" s="407" t="s">
        <v>10443</v>
      </c>
      <c r="H3956" s="489" t="s">
        <v>14572</v>
      </c>
      <c r="I3956" s="489"/>
      <c r="J3956" s="486"/>
    </row>
    <row r="3957" spans="1:10" ht="25.15" customHeight="1" x14ac:dyDescent="0.2">
      <c r="A3957" s="485" t="s">
        <v>14573</v>
      </c>
      <c r="B3957" s="485" t="s">
        <v>14574</v>
      </c>
      <c r="C3957" s="486" t="s">
        <v>6377</v>
      </c>
      <c r="D3957" s="140">
        <v>77</v>
      </c>
      <c r="E3957" s="140" t="s">
        <v>14575</v>
      </c>
      <c r="F3957" s="485" t="s">
        <v>14576</v>
      </c>
      <c r="G3957" s="407" t="s">
        <v>10443</v>
      </c>
      <c r="H3957" s="489" t="s">
        <v>14577</v>
      </c>
      <c r="I3957" s="489"/>
      <c r="J3957" s="486"/>
    </row>
    <row r="3958" spans="1:10" ht="25.15" customHeight="1" x14ac:dyDescent="0.2">
      <c r="A3958" s="485" t="s">
        <v>14578</v>
      </c>
      <c r="B3958" s="485" t="s">
        <v>14579</v>
      </c>
      <c r="C3958" s="486" t="s">
        <v>6377</v>
      </c>
      <c r="D3958" s="140">
        <v>79</v>
      </c>
      <c r="E3958" s="140" t="s">
        <v>14580</v>
      </c>
      <c r="F3958" s="485" t="s">
        <v>13765</v>
      </c>
      <c r="G3958" s="407" t="s">
        <v>10443</v>
      </c>
      <c r="H3958" s="489" t="s">
        <v>14581</v>
      </c>
      <c r="I3958" s="489"/>
      <c r="J3958" s="486"/>
    </row>
    <row r="3959" spans="1:10" ht="25.15" customHeight="1" x14ac:dyDescent="0.2">
      <c r="A3959" s="485" t="s">
        <v>14582</v>
      </c>
      <c r="B3959" s="485" t="s">
        <v>14583</v>
      </c>
      <c r="C3959" s="486" t="s">
        <v>6377</v>
      </c>
      <c r="D3959" s="140">
        <v>78</v>
      </c>
      <c r="E3959" s="140" t="s">
        <v>14584</v>
      </c>
      <c r="F3959" s="485" t="s">
        <v>10620</v>
      </c>
      <c r="G3959" s="407" t="s">
        <v>10443</v>
      </c>
      <c r="H3959" s="489" t="s">
        <v>14585</v>
      </c>
      <c r="I3959" s="489"/>
      <c r="J3959" s="486"/>
    </row>
    <row r="3960" spans="1:10" ht="25.15" customHeight="1" x14ac:dyDescent="0.2">
      <c r="A3960" s="485" t="s">
        <v>14586</v>
      </c>
      <c r="B3960" s="485" t="s">
        <v>14587</v>
      </c>
      <c r="C3960" s="486" t="s">
        <v>6377</v>
      </c>
      <c r="D3960" s="140">
        <v>16</v>
      </c>
      <c r="E3960" s="140" t="s">
        <v>14588</v>
      </c>
      <c r="F3960" s="485" t="s">
        <v>14589</v>
      </c>
      <c r="G3960" s="407" t="s">
        <v>10443</v>
      </c>
      <c r="H3960" s="489" t="s">
        <v>14590</v>
      </c>
      <c r="I3960" s="489"/>
      <c r="J3960" s="486"/>
    </row>
    <row r="3961" spans="1:10" ht="25.15" customHeight="1" x14ac:dyDescent="0.2">
      <c r="A3961" s="485" t="s">
        <v>14591</v>
      </c>
      <c r="B3961" s="485" t="s">
        <v>14592</v>
      </c>
      <c r="C3961" s="486" t="s">
        <v>6377</v>
      </c>
      <c r="D3961" s="140">
        <v>42</v>
      </c>
      <c r="E3961" s="140" t="s">
        <v>14593</v>
      </c>
      <c r="F3961" s="485"/>
      <c r="G3961" s="407" t="s">
        <v>14183</v>
      </c>
      <c r="H3961" s="489" t="s">
        <v>14594</v>
      </c>
      <c r="I3961" s="489"/>
      <c r="J3961" s="486"/>
    </row>
    <row r="3962" spans="1:10" ht="25.15" customHeight="1" x14ac:dyDescent="0.2">
      <c r="A3962" s="485" t="s">
        <v>14595</v>
      </c>
      <c r="B3962" s="485" t="s">
        <v>14596</v>
      </c>
      <c r="C3962" s="486" t="s">
        <v>6377</v>
      </c>
      <c r="D3962" s="140">
        <v>76</v>
      </c>
      <c r="E3962" s="140" t="s">
        <v>14597</v>
      </c>
      <c r="F3962" s="485" t="s">
        <v>14598</v>
      </c>
      <c r="G3962" s="407" t="s">
        <v>10443</v>
      </c>
      <c r="H3962" s="489" t="s">
        <v>14599</v>
      </c>
      <c r="I3962" s="489"/>
      <c r="J3962" s="486"/>
    </row>
    <row r="3963" spans="1:10" ht="25.15" customHeight="1" x14ac:dyDescent="0.2">
      <c r="A3963" s="485" t="s">
        <v>14001</v>
      </c>
      <c r="B3963" s="485" t="s">
        <v>14002</v>
      </c>
      <c r="C3963" s="486" t="s">
        <v>6377</v>
      </c>
      <c r="D3963" s="140">
        <v>75</v>
      </c>
      <c r="E3963" s="140" t="s">
        <v>14003</v>
      </c>
      <c r="F3963" s="485"/>
      <c r="G3963" s="407" t="s">
        <v>10456</v>
      </c>
      <c r="H3963" s="489" t="s">
        <v>14600</v>
      </c>
      <c r="I3963" s="489"/>
      <c r="J3963" s="486"/>
    </row>
    <row r="3964" spans="1:10" ht="25.15" customHeight="1" x14ac:dyDescent="0.2">
      <c r="A3964" s="485" t="s">
        <v>14601</v>
      </c>
      <c r="B3964" s="485" t="s">
        <v>14602</v>
      </c>
      <c r="C3964" s="486" t="s">
        <v>6377</v>
      </c>
      <c r="D3964" s="140">
        <v>48</v>
      </c>
      <c r="E3964" s="140" t="s">
        <v>14603</v>
      </c>
      <c r="F3964" s="485" t="s">
        <v>14604</v>
      </c>
      <c r="G3964" s="407" t="s">
        <v>10443</v>
      </c>
      <c r="H3964" s="489" t="s">
        <v>14605</v>
      </c>
      <c r="I3964" s="489"/>
      <c r="J3964" s="486"/>
    </row>
    <row r="3965" spans="1:10" ht="25.15" customHeight="1" x14ac:dyDescent="0.2">
      <c r="A3965" s="485" t="s">
        <v>14606</v>
      </c>
      <c r="B3965" s="485" t="s">
        <v>14607</v>
      </c>
      <c r="C3965" s="486" t="s">
        <v>6377</v>
      </c>
      <c r="D3965" s="140">
        <v>34</v>
      </c>
      <c r="E3965" s="140" t="s">
        <v>14608</v>
      </c>
      <c r="F3965" s="485" t="s">
        <v>14609</v>
      </c>
      <c r="G3965" s="407" t="s">
        <v>10443</v>
      </c>
      <c r="H3965" s="489" t="s">
        <v>14610</v>
      </c>
      <c r="I3965" s="489"/>
      <c r="J3965" s="486"/>
    </row>
    <row r="3966" spans="1:10" ht="25.15" customHeight="1" x14ac:dyDescent="0.2">
      <c r="A3966" s="485" t="s">
        <v>14611</v>
      </c>
      <c r="B3966" s="485" t="s">
        <v>14612</v>
      </c>
      <c r="C3966" s="486" t="s">
        <v>6939</v>
      </c>
      <c r="D3966" s="140">
        <v>41</v>
      </c>
      <c r="E3966" s="140" t="s">
        <v>14292</v>
      </c>
      <c r="F3966" s="485"/>
      <c r="G3966" s="407" t="s">
        <v>13742</v>
      </c>
      <c r="H3966" s="489" t="s">
        <v>14613</v>
      </c>
      <c r="I3966" s="489"/>
      <c r="J3966" s="486"/>
    </row>
    <row r="3967" spans="1:10" ht="25.15" customHeight="1" x14ac:dyDescent="0.2">
      <c r="A3967" s="485" t="s">
        <v>14614</v>
      </c>
      <c r="B3967" s="485" t="s">
        <v>14615</v>
      </c>
      <c r="C3967" s="486" t="s">
        <v>8400</v>
      </c>
      <c r="D3967" s="140">
        <v>5</v>
      </c>
      <c r="E3967" s="140" t="s">
        <v>14616</v>
      </c>
      <c r="F3967" s="485"/>
      <c r="G3967" s="407" t="s">
        <v>13650</v>
      </c>
      <c r="H3967" s="489" t="s">
        <v>14617</v>
      </c>
      <c r="I3967" s="489"/>
      <c r="J3967" s="486"/>
    </row>
    <row r="3968" spans="1:10" ht="25.15" customHeight="1" x14ac:dyDescent="0.2">
      <c r="A3968" s="485" t="s">
        <v>14618</v>
      </c>
      <c r="B3968" s="485" t="s">
        <v>14619</v>
      </c>
      <c r="C3968" s="486" t="s">
        <v>6377</v>
      </c>
      <c r="D3968" s="140">
        <v>74</v>
      </c>
      <c r="E3968" s="140" t="s">
        <v>14620</v>
      </c>
      <c r="F3968" s="485" t="s">
        <v>14621</v>
      </c>
      <c r="G3968" s="407" t="s">
        <v>10443</v>
      </c>
      <c r="H3968" s="489" t="s">
        <v>14622</v>
      </c>
      <c r="I3968" s="489"/>
      <c r="J3968" s="486"/>
    </row>
    <row r="3969" spans="1:10" ht="25.15" customHeight="1" x14ac:dyDescent="0.2">
      <c r="A3969" s="485" t="s">
        <v>14623</v>
      </c>
      <c r="B3969" s="485" t="s">
        <v>14624</v>
      </c>
      <c r="C3969" s="486" t="s">
        <v>6377</v>
      </c>
      <c r="D3969" s="140">
        <v>73</v>
      </c>
      <c r="E3969" s="140" t="s">
        <v>14625</v>
      </c>
      <c r="F3969" s="485" t="s">
        <v>14626</v>
      </c>
      <c r="G3969" s="407" t="s">
        <v>10443</v>
      </c>
      <c r="H3969" s="489" t="s">
        <v>14627</v>
      </c>
      <c r="I3969" s="489"/>
      <c r="J3969" s="486"/>
    </row>
    <row r="3970" spans="1:10" ht="25.15" customHeight="1" x14ac:dyDescent="0.2">
      <c r="A3970" s="485" t="s">
        <v>14628</v>
      </c>
      <c r="B3970" s="485" t="s">
        <v>14629</v>
      </c>
      <c r="C3970" s="486" t="s">
        <v>6377</v>
      </c>
      <c r="D3970" s="140">
        <v>71</v>
      </c>
      <c r="E3970" s="140" t="s">
        <v>14630</v>
      </c>
      <c r="F3970" s="485" t="s">
        <v>6941</v>
      </c>
      <c r="G3970" s="407" t="s">
        <v>10443</v>
      </c>
      <c r="H3970" s="489" t="s">
        <v>14631</v>
      </c>
      <c r="I3970" s="489"/>
      <c r="J3970" s="486"/>
    </row>
    <row r="3971" spans="1:10" ht="25.15" customHeight="1" x14ac:dyDescent="0.2">
      <c r="A3971" s="485" t="s">
        <v>13828</v>
      </c>
      <c r="B3971" s="485" t="s">
        <v>14632</v>
      </c>
      <c r="C3971" s="486" t="s">
        <v>6377</v>
      </c>
      <c r="D3971" s="140">
        <v>37</v>
      </c>
      <c r="E3971" s="140" t="s">
        <v>14633</v>
      </c>
      <c r="F3971" s="485"/>
      <c r="G3971" s="407" t="s">
        <v>13742</v>
      </c>
      <c r="H3971" s="489" t="s">
        <v>14634</v>
      </c>
      <c r="I3971" s="489"/>
      <c r="J3971" s="486"/>
    </row>
    <row r="3972" spans="1:10" ht="25.15" customHeight="1" x14ac:dyDescent="0.2">
      <c r="A3972" s="485" t="s">
        <v>14635</v>
      </c>
      <c r="B3972" s="485" t="s">
        <v>14636</v>
      </c>
      <c r="C3972" s="486" t="s">
        <v>6377</v>
      </c>
      <c r="D3972" s="140">
        <v>72</v>
      </c>
      <c r="E3972" s="140" t="s">
        <v>14637</v>
      </c>
      <c r="F3972" s="485" t="s">
        <v>14638</v>
      </c>
      <c r="G3972" s="407" t="s">
        <v>10443</v>
      </c>
      <c r="H3972" s="489" t="s">
        <v>14639</v>
      </c>
      <c r="I3972" s="489"/>
      <c r="J3972" s="486"/>
    </row>
    <row r="3973" spans="1:10" ht="25.15" customHeight="1" x14ac:dyDescent="0.2">
      <c r="A3973" s="485" t="s">
        <v>14640</v>
      </c>
      <c r="B3973" s="485" t="s">
        <v>14641</v>
      </c>
      <c r="C3973" s="486" t="s">
        <v>6377</v>
      </c>
      <c r="D3973" s="140">
        <v>70</v>
      </c>
      <c r="E3973" s="140" t="s">
        <v>14642</v>
      </c>
      <c r="F3973" s="485" t="s">
        <v>14643</v>
      </c>
      <c r="G3973" s="407" t="s">
        <v>10443</v>
      </c>
      <c r="H3973" s="489" t="s">
        <v>14644</v>
      </c>
      <c r="I3973" s="489"/>
      <c r="J3973" s="486"/>
    </row>
    <row r="3974" spans="1:10" ht="25.15" customHeight="1" x14ac:dyDescent="0.2">
      <c r="A3974" s="485" t="s">
        <v>14645</v>
      </c>
      <c r="B3974" s="485" t="s">
        <v>14646</v>
      </c>
      <c r="C3974" s="486" t="s">
        <v>6939</v>
      </c>
      <c r="D3974" s="140">
        <v>12</v>
      </c>
      <c r="E3974" s="140" t="s">
        <v>14647</v>
      </c>
      <c r="F3974" s="485" t="s">
        <v>10788</v>
      </c>
      <c r="G3974" s="407" t="s">
        <v>10443</v>
      </c>
      <c r="H3974" s="489" t="s">
        <v>14648</v>
      </c>
      <c r="I3974" s="489"/>
      <c r="J3974" s="486"/>
    </row>
    <row r="3975" spans="1:10" ht="25.15" customHeight="1" x14ac:dyDescent="0.2">
      <c r="A3975" s="485" t="s">
        <v>14649</v>
      </c>
      <c r="B3975" s="485" t="s">
        <v>14650</v>
      </c>
      <c r="C3975" s="486" t="s">
        <v>6377</v>
      </c>
      <c r="D3975" s="140">
        <v>68</v>
      </c>
      <c r="E3975" s="140" t="s">
        <v>14651</v>
      </c>
      <c r="F3975" s="485"/>
      <c r="G3975" s="407" t="s">
        <v>14183</v>
      </c>
      <c r="H3975" s="489" t="s">
        <v>14652</v>
      </c>
      <c r="I3975" s="489"/>
      <c r="J3975" s="486"/>
    </row>
    <row r="3976" spans="1:10" ht="25.15" customHeight="1" x14ac:dyDescent="0.2">
      <c r="A3976" s="485" t="s">
        <v>14653</v>
      </c>
      <c r="B3976" s="485" t="s">
        <v>14654</v>
      </c>
      <c r="C3976" s="486" t="s">
        <v>6377</v>
      </c>
      <c r="D3976" s="140">
        <v>31</v>
      </c>
      <c r="E3976" s="140" t="s">
        <v>14655</v>
      </c>
      <c r="F3976" s="485" t="s">
        <v>14656</v>
      </c>
      <c r="G3976" s="407" t="s">
        <v>10443</v>
      </c>
      <c r="H3976" s="489" t="s">
        <v>14657</v>
      </c>
      <c r="I3976" s="489"/>
      <c r="J3976" s="486"/>
    </row>
    <row r="3977" spans="1:10" ht="25.15" customHeight="1" x14ac:dyDescent="0.2">
      <c r="A3977" s="485" t="s">
        <v>14658</v>
      </c>
      <c r="B3977" s="485" t="s">
        <v>14659</v>
      </c>
      <c r="C3977" s="486" t="s">
        <v>6939</v>
      </c>
      <c r="D3977" s="140">
        <v>44</v>
      </c>
      <c r="E3977" s="140" t="s">
        <v>14660</v>
      </c>
      <c r="F3977" s="485" t="s">
        <v>10943</v>
      </c>
      <c r="G3977" s="407" t="s">
        <v>10443</v>
      </c>
      <c r="H3977" s="489" t="s">
        <v>14661</v>
      </c>
      <c r="I3977" s="489"/>
      <c r="J3977" s="486"/>
    </row>
    <row r="3978" spans="1:10" ht="25.15" customHeight="1" x14ac:dyDescent="0.2">
      <c r="A3978" s="485" t="s">
        <v>14662</v>
      </c>
      <c r="B3978" s="485" t="s">
        <v>14663</v>
      </c>
      <c r="C3978" s="486" t="s">
        <v>6939</v>
      </c>
      <c r="D3978" s="140">
        <v>16</v>
      </c>
      <c r="E3978" s="140" t="s">
        <v>14664</v>
      </c>
      <c r="F3978" s="485" t="s">
        <v>10943</v>
      </c>
      <c r="G3978" s="407" t="s">
        <v>10443</v>
      </c>
      <c r="H3978" s="489" t="s">
        <v>14665</v>
      </c>
      <c r="I3978" s="489"/>
      <c r="J3978" s="486"/>
    </row>
    <row r="3979" spans="1:10" ht="25.15" customHeight="1" x14ac:dyDescent="0.2">
      <c r="A3979" s="485" t="s">
        <v>14666</v>
      </c>
      <c r="B3979" s="485" t="s">
        <v>14667</v>
      </c>
      <c r="C3979" s="486" t="s">
        <v>6939</v>
      </c>
      <c r="D3979" s="140">
        <v>43</v>
      </c>
      <c r="E3979" s="140" t="s">
        <v>14668</v>
      </c>
      <c r="F3979" s="485" t="s">
        <v>14669</v>
      </c>
      <c r="G3979" s="407" t="s">
        <v>10443</v>
      </c>
      <c r="H3979" s="489" t="s">
        <v>14670</v>
      </c>
      <c r="I3979" s="489"/>
      <c r="J3979" s="486"/>
    </row>
    <row r="3980" spans="1:10" ht="25.15" customHeight="1" x14ac:dyDescent="0.2">
      <c r="A3980" s="485" t="s">
        <v>14295</v>
      </c>
      <c r="B3980" s="485" t="s">
        <v>14671</v>
      </c>
      <c r="C3980" s="486" t="s">
        <v>6939</v>
      </c>
      <c r="D3980" s="140">
        <v>38</v>
      </c>
      <c r="E3980" s="140" t="s">
        <v>14672</v>
      </c>
      <c r="F3980" s="485"/>
      <c r="G3980" s="407" t="s">
        <v>13742</v>
      </c>
      <c r="H3980" s="489" t="s">
        <v>14673</v>
      </c>
      <c r="I3980" s="489"/>
      <c r="J3980" s="486"/>
    </row>
    <row r="3981" spans="1:10" ht="25.15" customHeight="1" x14ac:dyDescent="0.2">
      <c r="A3981" s="485" t="s">
        <v>14674</v>
      </c>
      <c r="B3981" s="485" t="s">
        <v>14675</v>
      </c>
      <c r="C3981" s="486" t="s">
        <v>6939</v>
      </c>
      <c r="D3981" s="140">
        <v>34</v>
      </c>
      <c r="E3981" s="140" t="s">
        <v>14676</v>
      </c>
      <c r="F3981" s="485" t="s">
        <v>14677</v>
      </c>
      <c r="G3981" s="407" t="s">
        <v>10443</v>
      </c>
      <c r="H3981" s="489" t="s">
        <v>14678</v>
      </c>
      <c r="I3981" s="489"/>
      <c r="J3981" s="486"/>
    </row>
    <row r="3982" spans="1:10" ht="25.15" customHeight="1" x14ac:dyDescent="0.2">
      <c r="A3982" s="485" t="s">
        <v>14679</v>
      </c>
      <c r="B3982" s="485" t="s">
        <v>14680</v>
      </c>
      <c r="C3982" s="486" t="s">
        <v>6377</v>
      </c>
      <c r="D3982" s="140">
        <v>67</v>
      </c>
      <c r="E3982" s="140" t="s">
        <v>14681</v>
      </c>
      <c r="F3982" s="485" t="s">
        <v>14682</v>
      </c>
      <c r="G3982" s="407" t="s">
        <v>10443</v>
      </c>
      <c r="H3982" s="489" t="s">
        <v>14683</v>
      </c>
      <c r="I3982" s="489"/>
      <c r="J3982" s="486"/>
    </row>
    <row r="3983" spans="1:10" ht="25.15" customHeight="1" x14ac:dyDescent="0.2">
      <c r="A3983" s="485" t="s">
        <v>14684</v>
      </c>
      <c r="B3983" s="485" t="s">
        <v>14685</v>
      </c>
      <c r="C3983" s="486" t="s">
        <v>6939</v>
      </c>
      <c r="D3983" s="140">
        <v>40</v>
      </c>
      <c r="E3983" s="140" t="s">
        <v>14686</v>
      </c>
      <c r="F3983" s="485" t="s">
        <v>10943</v>
      </c>
      <c r="G3983" s="407" t="s">
        <v>10443</v>
      </c>
      <c r="H3983" s="489" t="s">
        <v>14687</v>
      </c>
      <c r="I3983" s="489"/>
      <c r="J3983" s="486"/>
    </row>
    <row r="3984" spans="1:10" ht="25.15" customHeight="1" x14ac:dyDescent="0.2">
      <c r="A3984" s="485" t="s">
        <v>14688</v>
      </c>
      <c r="B3984" s="485" t="s">
        <v>14689</v>
      </c>
      <c r="C3984" s="486" t="s">
        <v>6377</v>
      </c>
      <c r="D3984" s="140">
        <v>66</v>
      </c>
      <c r="E3984" s="140" t="s">
        <v>14672</v>
      </c>
      <c r="F3984" s="485" t="s">
        <v>14690</v>
      </c>
      <c r="G3984" s="407" t="s">
        <v>10443</v>
      </c>
      <c r="H3984" s="489" t="s">
        <v>14691</v>
      </c>
      <c r="I3984" s="489"/>
      <c r="J3984" s="486"/>
    </row>
    <row r="3985" spans="1:10" ht="25.15" customHeight="1" x14ac:dyDescent="0.2">
      <c r="A3985" s="485" t="s">
        <v>14527</v>
      </c>
      <c r="B3985" s="485" t="s">
        <v>14692</v>
      </c>
      <c r="C3985" s="486" t="s">
        <v>6939</v>
      </c>
      <c r="D3985" s="140">
        <v>36</v>
      </c>
      <c r="E3985" s="140" t="s">
        <v>14693</v>
      </c>
      <c r="F3985" s="485"/>
      <c r="G3985" s="407" t="s">
        <v>13742</v>
      </c>
      <c r="H3985" s="489" t="s">
        <v>14694</v>
      </c>
      <c r="I3985" s="489"/>
      <c r="J3985" s="486"/>
    </row>
    <row r="3986" spans="1:10" ht="25.15" customHeight="1" x14ac:dyDescent="0.2">
      <c r="A3986" s="485" t="s">
        <v>14611</v>
      </c>
      <c r="B3986" s="485" t="s">
        <v>14695</v>
      </c>
      <c r="C3986" s="486" t="s">
        <v>6939</v>
      </c>
      <c r="D3986" s="140">
        <v>41</v>
      </c>
      <c r="E3986" s="140" t="s">
        <v>14292</v>
      </c>
      <c r="F3986" s="485"/>
      <c r="G3986" s="407" t="s">
        <v>13742</v>
      </c>
      <c r="H3986" s="489" t="s">
        <v>14696</v>
      </c>
      <c r="I3986" s="489"/>
      <c r="J3986" s="486"/>
    </row>
    <row r="3987" spans="1:10" ht="25.15" customHeight="1" x14ac:dyDescent="0.2">
      <c r="A3987" s="485" t="s">
        <v>14578</v>
      </c>
      <c r="B3987" s="485" t="s">
        <v>14697</v>
      </c>
      <c r="C3987" s="486" t="s">
        <v>6939</v>
      </c>
      <c r="D3987" s="140">
        <v>24</v>
      </c>
      <c r="E3987" s="140" t="s">
        <v>14698</v>
      </c>
      <c r="F3987" s="485"/>
      <c r="G3987" s="407" t="s">
        <v>13742</v>
      </c>
      <c r="H3987" s="489" t="s">
        <v>14699</v>
      </c>
      <c r="I3987" s="489"/>
      <c r="J3987" s="486"/>
    </row>
    <row r="3988" spans="1:10" ht="25.15" customHeight="1" x14ac:dyDescent="0.2">
      <c r="A3988" s="485" t="s">
        <v>14700</v>
      </c>
      <c r="B3988" s="485" t="s">
        <v>14701</v>
      </c>
      <c r="C3988" s="486" t="s">
        <v>6377</v>
      </c>
      <c r="D3988" s="140">
        <v>65</v>
      </c>
      <c r="E3988" s="140" t="s">
        <v>14702</v>
      </c>
      <c r="F3988" s="485" t="s">
        <v>14703</v>
      </c>
      <c r="G3988" s="407" t="s">
        <v>10443</v>
      </c>
      <c r="H3988" s="489" t="s">
        <v>14704</v>
      </c>
      <c r="I3988" s="489"/>
      <c r="J3988" s="486"/>
    </row>
    <row r="3989" spans="1:10" ht="25.15" customHeight="1" x14ac:dyDescent="0.2">
      <c r="A3989" s="485" t="s">
        <v>14382</v>
      </c>
      <c r="B3989" s="485" t="s">
        <v>14705</v>
      </c>
      <c r="C3989" s="486" t="s">
        <v>6377</v>
      </c>
      <c r="D3989" s="140">
        <v>64</v>
      </c>
      <c r="E3989" s="140" t="s">
        <v>14384</v>
      </c>
      <c r="F3989" s="485"/>
      <c r="G3989" s="407" t="s">
        <v>13742</v>
      </c>
      <c r="H3989" s="489" t="s">
        <v>14706</v>
      </c>
      <c r="I3989" s="489"/>
      <c r="J3989" s="486"/>
    </row>
    <row r="3990" spans="1:10" ht="25.15" customHeight="1" x14ac:dyDescent="0.2">
      <c r="A3990" s="485" t="s">
        <v>14707</v>
      </c>
      <c r="B3990" s="485" t="s">
        <v>14708</v>
      </c>
      <c r="C3990" s="486" t="s">
        <v>6939</v>
      </c>
      <c r="D3990" s="140">
        <v>42</v>
      </c>
      <c r="E3990" s="140" t="s">
        <v>14709</v>
      </c>
      <c r="F3990" s="485" t="s">
        <v>14217</v>
      </c>
      <c r="G3990" s="407" t="s">
        <v>10443</v>
      </c>
      <c r="H3990" s="489" t="s">
        <v>14710</v>
      </c>
      <c r="I3990" s="489"/>
      <c r="J3990" s="486"/>
    </row>
    <row r="3991" spans="1:10" ht="25.15" customHeight="1" x14ac:dyDescent="0.2">
      <c r="A3991" s="485" t="s">
        <v>14711</v>
      </c>
      <c r="B3991" s="485" t="s">
        <v>14712</v>
      </c>
      <c r="C3991" s="486" t="s">
        <v>6377</v>
      </c>
      <c r="D3991" s="140">
        <v>61</v>
      </c>
      <c r="E3991" s="140" t="s">
        <v>14713</v>
      </c>
      <c r="F3991" s="485"/>
      <c r="G3991" s="407" t="s">
        <v>14183</v>
      </c>
      <c r="H3991" s="489" t="s">
        <v>14714</v>
      </c>
      <c r="I3991" s="489"/>
      <c r="J3991" s="486"/>
    </row>
    <row r="3992" spans="1:10" ht="25.15" customHeight="1" x14ac:dyDescent="0.2">
      <c r="A3992" s="485" t="s">
        <v>14715</v>
      </c>
      <c r="B3992" s="485" t="s">
        <v>14716</v>
      </c>
      <c r="C3992" s="486" t="s">
        <v>6377</v>
      </c>
      <c r="D3992" s="140">
        <v>63</v>
      </c>
      <c r="E3992" s="140" t="s">
        <v>14717</v>
      </c>
      <c r="F3992" s="485" t="s">
        <v>10707</v>
      </c>
      <c r="G3992" s="407" t="s">
        <v>10443</v>
      </c>
      <c r="H3992" s="489" t="s">
        <v>14718</v>
      </c>
      <c r="I3992" s="489"/>
      <c r="J3992" s="486"/>
    </row>
    <row r="3993" spans="1:10" ht="25.15" customHeight="1" x14ac:dyDescent="0.2">
      <c r="A3993" s="485" t="s">
        <v>14719</v>
      </c>
      <c r="B3993" s="485" t="s">
        <v>14720</v>
      </c>
      <c r="C3993" s="486" t="s">
        <v>6939</v>
      </c>
      <c r="D3993" s="140">
        <v>25</v>
      </c>
      <c r="E3993" s="140" t="s">
        <v>14721</v>
      </c>
      <c r="F3993" s="485" t="s">
        <v>14722</v>
      </c>
      <c r="G3993" s="407" t="s">
        <v>10443</v>
      </c>
      <c r="H3993" s="489" t="s">
        <v>14723</v>
      </c>
      <c r="I3993" s="489"/>
      <c r="J3993" s="486"/>
    </row>
    <row r="3994" spans="1:10" ht="25.15" customHeight="1" x14ac:dyDescent="0.2">
      <c r="A3994" s="485" t="s">
        <v>14684</v>
      </c>
      <c r="B3994" s="485" t="s">
        <v>14724</v>
      </c>
      <c r="C3994" s="486" t="s">
        <v>6939</v>
      </c>
      <c r="D3994" s="140">
        <v>40</v>
      </c>
      <c r="E3994" s="140" t="s">
        <v>14686</v>
      </c>
      <c r="F3994" s="485"/>
      <c r="G3994" s="407" t="s">
        <v>13742</v>
      </c>
      <c r="H3994" s="489" t="s">
        <v>14725</v>
      </c>
      <c r="I3994" s="489"/>
      <c r="J3994" s="486"/>
    </row>
    <row r="3995" spans="1:10" ht="25.15" customHeight="1" x14ac:dyDescent="0.2">
      <c r="A3995" s="485" t="s">
        <v>14679</v>
      </c>
      <c r="B3995" s="485" t="s">
        <v>14726</v>
      </c>
      <c r="C3995" s="486" t="s">
        <v>6939</v>
      </c>
      <c r="D3995" s="140">
        <v>30</v>
      </c>
      <c r="E3995" s="140" t="s">
        <v>14681</v>
      </c>
      <c r="F3995" s="485"/>
      <c r="G3995" s="407" t="s">
        <v>13742</v>
      </c>
      <c r="H3995" s="489" t="s">
        <v>14727</v>
      </c>
      <c r="I3995" s="489"/>
      <c r="J3995" s="486"/>
    </row>
    <row r="3996" spans="1:10" ht="25.15" customHeight="1" x14ac:dyDescent="0.2">
      <c r="A3996" s="485" t="s">
        <v>14728</v>
      </c>
      <c r="B3996" s="485" t="s">
        <v>14729</v>
      </c>
      <c r="C3996" s="486" t="s">
        <v>6377</v>
      </c>
      <c r="D3996" s="140">
        <v>62</v>
      </c>
      <c r="E3996" s="140" t="s">
        <v>14730</v>
      </c>
      <c r="F3996" s="485" t="s">
        <v>14107</v>
      </c>
      <c r="G3996" s="407" t="s">
        <v>10443</v>
      </c>
      <c r="H3996" s="489" t="s">
        <v>14731</v>
      </c>
      <c r="I3996" s="489"/>
      <c r="J3996" s="486"/>
    </row>
    <row r="3997" spans="1:10" ht="25.15" customHeight="1" x14ac:dyDescent="0.2">
      <c r="A3997" s="485" t="s">
        <v>14732</v>
      </c>
      <c r="B3997" s="485" t="s">
        <v>14733</v>
      </c>
      <c r="C3997" s="486" t="s">
        <v>6939</v>
      </c>
      <c r="D3997" s="140">
        <v>39</v>
      </c>
      <c r="E3997" s="140" t="s">
        <v>14734</v>
      </c>
      <c r="F3997" s="485" t="s">
        <v>10637</v>
      </c>
      <c r="G3997" s="407" t="s">
        <v>10443</v>
      </c>
      <c r="H3997" s="489" t="s">
        <v>14735</v>
      </c>
      <c r="I3997" s="489"/>
      <c r="J3997" s="486"/>
    </row>
    <row r="3998" spans="1:10" ht="25.15" customHeight="1" x14ac:dyDescent="0.2">
      <c r="A3998" s="485" t="s">
        <v>14295</v>
      </c>
      <c r="B3998" s="485" t="s">
        <v>14736</v>
      </c>
      <c r="C3998" s="486" t="s">
        <v>6939</v>
      </c>
      <c r="D3998" s="140">
        <v>38</v>
      </c>
      <c r="E3998" s="140" t="s">
        <v>14672</v>
      </c>
      <c r="F3998" s="485"/>
      <c r="G3998" s="407" t="s">
        <v>13742</v>
      </c>
      <c r="H3998" s="489" t="s">
        <v>14737</v>
      </c>
      <c r="I3998" s="489"/>
      <c r="J3998" s="486"/>
    </row>
    <row r="3999" spans="1:10" ht="25.15" customHeight="1" x14ac:dyDescent="0.2">
      <c r="A3999" s="485" t="s">
        <v>14586</v>
      </c>
      <c r="B3999" s="485" t="s">
        <v>14738</v>
      </c>
      <c r="C3999" s="486" t="s">
        <v>6377</v>
      </c>
      <c r="D3999" s="140">
        <v>16</v>
      </c>
      <c r="E3999" s="140" t="s">
        <v>14588</v>
      </c>
      <c r="F3999" s="485"/>
      <c r="G3999" s="407" t="s">
        <v>13742</v>
      </c>
      <c r="H3999" s="489" t="s">
        <v>14739</v>
      </c>
      <c r="I3999" s="489"/>
      <c r="J3999" s="486"/>
    </row>
    <row r="4000" spans="1:10" ht="25.15" customHeight="1" x14ac:dyDescent="0.2">
      <c r="A4000" s="485" t="s">
        <v>14740</v>
      </c>
      <c r="B4000" s="485" t="s">
        <v>14741</v>
      </c>
      <c r="C4000" s="486" t="s">
        <v>6377</v>
      </c>
      <c r="D4000" s="140">
        <v>15</v>
      </c>
      <c r="E4000" s="140" t="s">
        <v>14742</v>
      </c>
      <c r="F4000" s="485" t="s">
        <v>14743</v>
      </c>
      <c r="G4000" s="407" t="s">
        <v>10413</v>
      </c>
      <c r="H4000" s="489" t="s">
        <v>14744</v>
      </c>
      <c r="I4000" s="489"/>
      <c r="J4000" s="486"/>
    </row>
    <row r="4001" spans="1:10" ht="25.15" customHeight="1" x14ac:dyDescent="0.2">
      <c r="A4001" s="485" t="s">
        <v>14649</v>
      </c>
      <c r="B4001" s="485" t="s">
        <v>14745</v>
      </c>
      <c r="C4001" s="486" t="s">
        <v>6939</v>
      </c>
      <c r="D4001" s="140">
        <v>29</v>
      </c>
      <c r="E4001" s="140" t="s">
        <v>14651</v>
      </c>
      <c r="F4001" s="485"/>
      <c r="G4001" s="407" t="s">
        <v>13742</v>
      </c>
      <c r="H4001" s="489" t="s">
        <v>14746</v>
      </c>
      <c r="I4001" s="489"/>
      <c r="J4001" s="486"/>
    </row>
    <row r="4002" spans="1:10" ht="25.15" customHeight="1" x14ac:dyDescent="0.2">
      <c r="A4002" s="485" t="s">
        <v>14747</v>
      </c>
      <c r="B4002" s="485" t="s">
        <v>14748</v>
      </c>
      <c r="C4002" s="486" t="s">
        <v>6377</v>
      </c>
      <c r="D4002" s="140">
        <v>57</v>
      </c>
      <c r="E4002" s="140" t="s">
        <v>14749</v>
      </c>
      <c r="F4002" s="485" t="s">
        <v>14750</v>
      </c>
      <c r="G4002" s="407" t="s">
        <v>10443</v>
      </c>
      <c r="H4002" s="489" t="s">
        <v>14751</v>
      </c>
      <c r="I4002" s="489"/>
      <c r="J4002" s="486"/>
    </row>
    <row r="4003" spans="1:10" ht="25.15" customHeight="1" x14ac:dyDescent="0.2">
      <c r="A4003" s="485" t="s">
        <v>14752</v>
      </c>
      <c r="B4003" s="485" t="s">
        <v>14753</v>
      </c>
      <c r="C4003" s="486" t="s">
        <v>6377</v>
      </c>
      <c r="D4003" s="140">
        <v>56</v>
      </c>
      <c r="E4003" s="140" t="s">
        <v>14754</v>
      </c>
      <c r="F4003" s="485" t="s">
        <v>10615</v>
      </c>
      <c r="G4003" s="407" t="s">
        <v>10443</v>
      </c>
      <c r="H4003" s="489" t="s">
        <v>14755</v>
      </c>
      <c r="I4003" s="489"/>
      <c r="J4003" s="486"/>
    </row>
    <row r="4004" spans="1:10" ht="25.15" customHeight="1" x14ac:dyDescent="0.2">
      <c r="A4004" s="485" t="s">
        <v>14756</v>
      </c>
      <c r="B4004" s="485" t="s">
        <v>14757</v>
      </c>
      <c r="C4004" s="486" t="s">
        <v>6377</v>
      </c>
      <c r="D4004" s="140">
        <v>59</v>
      </c>
      <c r="E4004" s="140" t="s">
        <v>14758</v>
      </c>
      <c r="F4004" s="485" t="s">
        <v>14759</v>
      </c>
      <c r="G4004" s="407" t="s">
        <v>10443</v>
      </c>
      <c r="H4004" s="489" t="s">
        <v>14760</v>
      </c>
      <c r="I4004" s="489"/>
      <c r="J4004" s="486"/>
    </row>
    <row r="4005" spans="1:10" ht="25.15" customHeight="1" x14ac:dyDescent="0.2">
      <c r="A4005" s="485" t="s">
        <v>14761</v>
      </c>
      <c r="B4005" s="485" t="s">
        <v>14762</v>
      </c>
      <c r="C4005" s="486" t="s">
        <v>6377</v>
      </c>
      <c r="D4005" s="140">
        <v>60</v>
      </c>
      <c r="E4005" s="140" t="s">
        <v>14763</v>
      </c>
      <c r="F4005" s="485" t="s">
        <v>14589</v>
      </c>
      <c r="G4005" s="407" t="s">
        <v>10443</v>
      </c>
      <c r="H4005" s="489" t="s">
        <v>14760</v>
      </c>
      <c r="I4005" s="489"/>
      <c r="J4005" s="486"/>
    </row>
    <row r="4006" spans="1:10" ht="25.15" customHeight="1" x14ac:dyDescent="0.2">
      <c r="A4006" s="485" t="s">
        <v>14527</v>
      </c>
      <c r="B4006" s="485" t="s">
        <v>14764</v>
      </c>
      <c r="C4006" s="486" t="s">
        <v>6939</v>
      </c>
      <c r="D4006" s="140">
        <v>36</v>
      </c>
      <c r="E4006" s="140" t="s">
        <v>14693</v>
      </c>
      <c r="F4006" s="485"/>
      <c r="G4006" s="407" t="s">
        <v>13742</v>
      </c>
      <c r="H4006" s="489" t="s">
        <v>14765</v>
      </c>
      <c r="I4006" s="489"/>
      <c r="J4006" s="486"/>
    </row>
    <row r="4007" spans="1:10" ht="25.15" customHeight="1" x14ac:dyDescent="0.2">
      <c r="A4007" s="485" t="s">
        <v>14766</v>
      </c>
      <c r="B4007" s="485" t="s">
        <v>14767</v>
      </c>
      <c r="C4007" s="486" t="s">
        <v>6939</v>
      </c>
      <c r="D4007" s="140">
        <v>35</v>
      </c>
      <c r="E4007" s="140" t="s">
        <v>14768</v>
      </c>
      <c r="F4007" s="485" t="s">
        <v>10637</v>
      </c>
      <c r="G4007" s="407" t="s">
        <v>10443</v>
      </c>
      <c r="H4007" s="489" t="s">
        <v>14769</v>
      </c>
      <c r="I4007" s="489"/>
      <c r="J4007" s="486"/>
    </row>
    <row r="4008" spans="1:10" ht="25.15" customHeight="1" x14ac:dyDescent="0.2">
      <c r="A4008" s="485" t="s">
        <v>10353</v>
      </c>
      <c r="B4008" s="485" t="s">
        <v>14770</v>
      </c>
      <c r="C4008" s="486" t="s">
        <v>6939</v>
      </c>
      <c r="D4008" s="140">
        <v>37</v>
      </c>
      <c r="E4008" s="140" t="s">
        <v>14771</v>
      </c>
      <c r="F4008" s="485" t="s">
        <v>14772</v>
      </c>
      <c r="G4008" s="407" t="s">
        <v>10443</v>
      </c>
      <c r="H4008" s="489" t="s">
        <v>14773</v>
      </c>
      <c r="I4008" s="489"/>
      <c r="J4008" s="486"/>
    </row>
    <row r="4009" spans="1:10" ht="25.15" customHeight="1" x14ac:dyDescent="0.2">
      <c r="A4009" s="485" t="s">
        <v>14774</v>
      </c>
      <c r="B4009" s="485" t="s">
        <v>14775</v>
      </c>
      <c r="C4009" s="486" t="s">
        <v>6377</v>
      </c>
      <c r="D4009" s="140">
        <v>58</v>
      </c>
      <c r="E4009" s="140" t="s">
        <v>14776</v>
      </c>
      <c r="F4009" s="485" t="s">
        <v>14589</v>
      </c>
      <c r="G4009" s="407" t="s">
        <v>10443</v>
      </c>
      <c r="H4009" s="489" t="s">
        <v>14777</v>
      </c>
      <c r="I4009" s="489"/>
      <c r="J4009" s="486"/>
    </row>
    <row r="4010" spans="1:10" ht="25.15" customHeight="1" x14ac:dyDescent="0.2">
      <c r="A4010" s="485" t="s">
        <v>14778</v>
      </c>
      <c r="B4010" s="485" t="s">
        <v>14779</v>
      </c>
      <c r="C4010" s="486" t="s">
        <v>6377</v>
      </c>
      <c r="D4010" s="140">
        <v>55</v>
      </c>
      <c r="E4010" s="140" t="s">
        <v>14780</v>
      </c>
      <c r="F4010" s="485" t="s">
        <v>14416</v>
      </c>
      <c r="G4010" s="407" t="s">
        <v>10443</v>
      </c>
      <c r="H4010" s="489" t="s">
        <v>14781</v>
      </c>
      <c r="I4010" s="489"/>
      <c r="J4010" s="486"/>
    </row>
    <row r="4011" spans="1:10" ht="25.15" customHeight="1" x14ac:dyDescent="0.2">
      <c r="A4011" s="485" t="s">
        <v>14782</v>
      </c>
      <c r="B4011" s="485" t="s">
        <v>14783</v>
      </c>
      <c r="C4011" s="486" t="s">
        <v>6939</v>
      </c>
      <c r="D4011" s="140">
        <v>33</v>
      </c>
      <c r="E4011" s="140" t="s">
        <v>14784</v>
      </c>
      <c r="F4011" s="485" t="s">
        <v>14785</v>
      </c>
      <c r="G4011" s="407" t="s">
        <v>10443</v>
      </c>
      <c r="H4011" s="489" t="s">
        <v>14786</v>
      </c>
      <c r="I4011" s="489"/>
      <c r="J4011" s="486"/>
    </row>
    <row r="4012" spans="1:10" ht="25.15" customHeight="1" x14ac:dyDescent="0.2">
      <c r="A4012" s="485" t="s">
        <v>14674</v>
      </c>
      <c r="B4012" s="485" t="s">
        <v>14787</v>
      </c>
      <c r="C4012" s="486" t="s">
        <v>6939</v>
      </c>
      <c r="D4012" s="140">
        <v>34</v>
      </c>
      <c r="E4012" s="140" t="s">
        <v>14676</v>
      </c>
      <c r="F4012" s="485"/>
      <c r="G4012" s="407" t="s">
        <v>13742</v>
      </c>
      <c r="H4012" s="489" t="s">
        <v>14788</v>
      </c>
      <c r="I4012" s="489"/>
      <c r="J4012" s="486"/>
    </row>
    <row r="4013" spans="1:10" ht="25.15" customHeight="1" x14ac:dyDescent="0.2">
      <c r="A4013" s="485" t="s">
        <v>14789</v>
      </c>
      <c r="B4013" s="485" t="s">
        <v>14790</v>
      </c>
      <c r="C4013" s="486" t="s">
        <v>6939</v>
      </c>
      <c r="D4013" s="140">
        <v>32</v>
      </c>
      <c r="E4013" s="140" t="s">
        <v>14791</v>
      </c>
      <c r="F4013" s="485" t="s">
        <v>6941</v>
      </c>
      <c r="G4013" s="407" t="s">
        <v>10443</v>
      </c>
      <c r="H4013" s="489" t="s">
        <v>14792</v>
      </c>
      <c r="I4013" s="489"/>
      <c r="J4013" s="486"/>
    </row>
    <row r="4014" spans="1:10" ht="25.15" customHeight="1" x14ac:dyDescent="0.2">
      <c r="A4014" s="485" t="s">
        <v>14793</v>
      </c>
      <c r="B4014" s="485" t="s">
        <v>14794</v>
      </c>
      <c r="C4014" s="486" t="s">
        <v>6939</v>
      </c>
      <c r="D4014" s="140">
        <v>31</v>
      </c>
      <c r="E4014" s="140" t="s">
        <v>14795</v>
      </c>
      <c r="F4014" s="485" t="s">
        <v>10418</v>
      </c>
      <c r="G4014" s="407" t="s">
        <v>10443</v>
      </c>
      <c r="H4014" s="489" t="s">
        <v>14796</v>
      </c>
      <c r="I4014" s="489"/>
      <c r="J4014" s="486"/>
    </row>
    <row r="4015" spans="1:10" ht="25.15" customHeight="1" x14ac:dyDescent="0.2">
      <c r="A4015" s="485" t="s">
        <v>14797</v>
      </c>
      <c r="B4015" s="485" t="s">
        <v>14798</v>
      </c>
      <c r="C4015" s="486" t="s">
        <v>6377</v>
      </c>
      <c r="D4015" s="140">
        <v>49</v>
      </c>
      <c r="E4015" s="140" t="s">
        <v>14799</v>
      </c>
      <c r="F4015" s="485" t="s">
        <v>14800</v>
      </c>
      <c r="G4015" s="407" t="s">
        <v>10443</v>
      </c>
      <c r="H4015" s="489" t="s">
        <v>14801</v>
      </c>
      <c r="I4015" s="489"/>
      <c r="J4015" s="486"/>
    </row>
    <row r="4016" spans="1:10" ht="25.15" customHeight="1" x14ac:dyDescent="0.2">
      <c r="A4016" s="485" t="s">
        <v>14802</v>
      </c>
      <c r="B4016" s="485" t="s">
        <v>14803</v>
      </c>
      <c r="C4016" s="486" t="s">
        <v>6377</v>
      </c>
      <c r="D4016" s="140">
        <v>47</v>
      </c>
      <c r="E4016" s="140" t="s">
        <v>14804</v>
      </c>
      <c r="F4016" s="485" t="s">
        <v>14805</v>
      </c>
      <c r="G4016" s="407" t="s">
        <v>10443</v>
      </c>
      <c r="H4016" s="489" t="s">
        <v>14806</v>
      </c>
      <c r="I4016" s="489"/>
      <c r="J4016" s="486"/>
    </row>
    <row r="4017" spans="1:10" ht="25.15" customHeight="1" x14ac:dyDescent="0.2">
      <c r="A4017" s="485" t="s">
        <v>14807</v>
      </c>
      <c r="B4017" s="485" t="s">
        <v>14808</v>
      </c>
      <c r="C4017" s="486" t="s">
        <v>6377</v>
      </c>
      <c r="D4017" s="140">
        <v>46</v>
      </c>
      <c r="E4017" s="140" t="s">
        <v>14809</v>
      </c>
      <c r="F4017" s="485" t="s">
        <v>10726</v>
      </c>
      <c r="G4017" s="407" t="s">
        <v>10443</v>
      </c>
      <c r="H4017" s="489" t="s">
        <v>14810</v>
      </c>
      <c r="I4017" s="489"/>
      <c r="J4017" s="486"/>
    </row>
    <row r="4018" spans="1:10" ht="25.15" customHeight="1" x14ac:dyDescent="0.2">
      <c r="A4018" s="485" t="s">
        <v>14811</v>
      </c>
      <c r="B4018" s="485" t="s">
        <v>14812</v>
      </c>
      <c r="C4018" s="486" t="s">
        <v>6377</v>
      </c>
      <c r="D4018" s="140">
        <v>45</v>
      </c>
      <c r="E4018" s="140" t="s">
        <v>14813</v>
      </c>
      <c r="F4018" s="485" t="s">
        <v>10390</v>
      </c>
      <c r="G4018" s="407" t="s">
        <v>10443</v>
      </c>
      <c r="H4018" s="489" t="s">
        <v>14814</v>
      </c>
      <c r="I4018" s="489"/>
      <c r="J4018" s="486"/>
    </row>
    <row r="4019" spans="1:10" ht="25.15" customHeight="1" x14ac:dyDescent="0.2">
      <c r="A4019" s="485" t="s">
        <v>14815</v>
      </c>
      <c r="B4019" s="485" t="s">
        <v>14816</v>
      </c>
      <c r="C4019" s="486" t="s">
        <v>6377</v>
      </c>
      <c r="D4019" s="140">
        <v>54</v>
      </c>
      <c r="E4019" s="140" t="s">
        <v>14817</v>
      </c>
      <c r="F4019" s="485" t="s">
        <v>14759</v>
      </c>
      <c r="G4019" s="407" t="s">
        <v>10443</v>
      </c>
      <c r="H4019" s="489" t="s">
        <v>14818</v>
      </c>
      <c r="I4019" s="489"/>
      <c r="J4019" s="486"/>
    </row>
    <row r="4020" spans="1:10" ht="25.15" customHeight="1" x14ac:dyDescent="0.2">
      <c r="A4020" s="485" t="s">
        <v>14819</v>
      </c>
      <c r="B4020" s="485" t="s">
        <v>14820</v>
      </c>
      <c r="C4020" s="486" t="s">
        <v>6377</v>
      </c>
      <c r="D4020" s="140">
        <v>52</v>
      </c>
      <c r="E4020" s="140" t="s">
        <v>14821</v>
      </c>
      <c r="F4020" s="485" t="s">
        <v>14822</v>
      </c>
      <c r="G4020" s="407" t="s">
        <v>10443</v>
      </c>
      <c r="H4020" s="489" t="s">
        <v>14823</v>
      </c>
      <c r="I4020" s="489"/>
      <c r="J4020" s="486"/>
    </row>
    <row r="4021" spans="1:10" ht="25.15" customHeight="1" x14ac:dyDescent="0.2">
      <c r="A4021" s="485" t="s">
        <v>14824</v>
      </c>
      <c r="B4021" s="485" t="s">
        <v>14825</v>
      </c>
      <c r="C4021" s="486" t="s">
        <v>6377</v>
      </c>
      <c r="D4021" s="140">
        <v>53</v>
      </c>
      <c r="E4021" s="140" t="s">
        <v>14826</v>
      </c>
      <c r="F4021" s="485" t="s">
        <v>14827</v>
      </c>
      <c r="G4021" s="407" t="s">
        <v>10443</v>
      </c>
      <c r="H4021" s="489" t="s">
        <v>14828</v>
      </c>
      <c r="I4021" s="489"/>
      <c r="J4021" s="486"/>
    </row>
    <row r="4022" spans="1:10" ht="25.15" customHeight="1" x14ac:dyDescent="0.2">
      <c r="A4022" s="485" t="s">
        <v>14679</v>
      </c>
      <c r="B4022" s="485" t="s">
        <v>14829</v>
      </c>
      <c r="C4022" s="486" t="s">
        <v>6939</v>
      </c>
      <c r="D4022" s="140">
        <v>30</v>
      </c>
      <c r="E4022" s="140" t="s">
        <v>14681</v>
      </c>
      <c r="F4022" s="485"/>
      <c r="G4022" s="407" t="s">
        <v>13742</v>
      </c>
      <c r="H4022" s="489" t="s">
        <v>14830</v>
      </c>
      <c r="I4022" s="489"/>
      <c r="J4022" s="486"/>
    </row>
    <row r="4023" spans="1:10" ht="25.15" customHeight="1" x14ac:dyDescent="0.2">
      <c r="A4023" s="485" t="s">
        <v>14831</v>
      </c>
      <c r="B4023" s="485" t="s">
        <v>14832</v>
      </c>
      <c r="C4023" s="486" t="s">
        <v>6377</v>
      </c>
      <c r="D4023" s="140">
        <v>50</v>
      </c>
      <c r="E4023" s="140" t="s">
        <v>14833</v>
      </c>
      <c r="F4023" s="485" t="s">
        <v>14834</v>
      </c>
      <c r="G4023" s="407" t="s">
        <v>10443</v>
      </c>
      <c r="H4023" s="489" t="s">
        <v>14835</v>
      </c>
      <c r="I4023" s="489"/>
      <c r="J4023" s="486"/>
    </row>
    <row r="4024" spans="1:10" ht="25.15" customHeight="1" x14ac:dyDescent="0.2">
      <c r="A4024" s="485" t="s">
        <v>14836</v>
      </c>
      <c r="B4024" s="485" t="s">
        <v>14837</v>
      </c>
      <c r="C4024" s="486" t="s">
        <v>6377</v>
      </c>
      <c r="D4024" s="140">
        <v>44</v>
      </c>
      <c r="E4024" s="140" t="s">
        <v>14838</v>
      </c>
      <c r="F4024" s="485" t="s">
        <v>14839</v>
      </c>
      <c r="G4024" s="407" t="s">
        <v>10443</v>
      </c>
      <c r="H4024" s="489" t="s">
        <v>14840</v>
      </c>
      <c r="I4024" s="489"/>
      <c r="J4024" s="486"/>
    </row>
    <row r="4025" spans="1:10" ht="25.15" customHeight="1" x14ac:dyDescent="0.2">
      <c r="A4025" s="485" t="s">
        <v>14841</v>
      </c>
      <c r="B4025" s="485" t="s">
        <v>14842</v>
      </c>
      <c r="C4025" s="486" t="s">
        <v>6377</v>
      </c>
      <c r="D4025" s="140">
        <v>51</v>
      </c>
      <c r="E4025" s="140" t="s">
        <v>14843</v>
      </c>
      <c r="F4025" s="485" t="s">
        <v>14844</v>
      </c>
      <c r="G4025" s="407" t="s">
        <v>10443</v>
      </c>
      <c r="H4025" s="489" t="s">
        <v>14845</v>
      </c>
      <c r="I4025" s="489"/>
      <c r="J4025" s="486"/>
    </row>
    <row r="4026" spans="1:10" ht="25.15" customHeight="1" x14ac:dyDescent="0.2">
      <c r="A4026" s="485" t="s">
        <v>14846</v>
      </c>
      <c r="B4026" s="485" t="s">
        <v>14847</v>
      </c>
      <c r="C4026" s="486" t="s">
        <v>6939</v>
      </c>
      <c r="D4026" s="140">
        <v>7</v>
      </c>
      <c r="E4026" s="140" t="s">
        <v>13649</v>
      </c>
      <c r="F4026" s="485"/>
      <c r="G4026" s="407" t="s">
        <v>13650</v>
      </c>
      <c r="H4026" s="489" t="s">
        <v>14848</v>
      </c>
      <c r="I4026" s="489"/>
      <c r="J4026" s="486"/>
    </row>
    <row r="4027" spans="1:10" ht="25.15" customHeight="1" x14ac:dyDescent="0.2">
      <c r="A4027" s="485" t="s">
        <v>14849</v>
      </c>
      <c r="B4027" s="485" t="s">
        <v>14850</v>
      </c>
      <c r="C4027" s="486" t="s">
        <v>6939</v>
      </c>
      <c r="D4027" s="140">
        <v>20</v>
      </c>
      <c r="E4027" s="140" t="s">
        <v>14851</v>
      </c>
      <c r="F4027" s="485"/>
      <c r="G4027" s="407" t="s">
        <v>14183</v>
      </c>
      <c r="H4027" s="489" t="s">
        <v>14852</v>
      </c>
      <c r="I4027" s="489"/>
      <c r="J4027" s="486"/>
    </row>
    <row r="4028" spans="1:10" ht="25.15" customHeight="1" x14ac:dyDescent="0.2">
      <c r="A4028" s="485" t="s">
        <v>14853</v>
      </c>
      <c r="B4028" s="485" t="s">
        <v>14854</v>
      </c>
      <c r="C4028" s="486" t="s">
        <v>6939</v>
      </c>
      <c r="D4028" s="140">
        <v>17</v>
      </c>
      <c r="E4028" s="140" t="s">
        <v>14855</v>
      </c>
      <c r="F4028" s="485" t="s">
        <v>13765</v>
      </c>
      <c r="G4028" s="407" t="s">
        <v>10443</v>
      </c>
      <c r="H4028" s="489" t="s">
        <v>14856</v>
      </c>
      <c r="I4028" s="489"/>
      <c r="J4028" s="486"/>
    </row>
    <row r="4029" spans="1:10" ht="25.15" customHeight="1" x14ac:dyDescent="0.2">
      <c r="A4029" s="485" t="s">
        <v>14857</v>
      </c>
      <c r="B4029" s="485" t="s">
        <v>14858</v>
      </c>
      <c r="C4029" s="486" t="s">
        <v>6377</v>
      </c>
      <c r="D4029" s="140">
        <v>41</v>
      </c>
      <c r="E4029" s="140" t="s">
        <v>14859</v>
      </c>
      <c r="F4029" s="485" t="s">
        <v>14860</v>
      </c>
      <c r="G4029" s="407" t="s">
        <v>10443</v>
      </c>
      <c r="H4029" s="489" t="s">
        <v>14861</v>
      </c>
      <c r="I4029" s="489"/>
      <c r="J4029" s="486"/>
    </row>
    <row r="4030" spans="1:10" ht="25.15" customHeight="1" x14ac:dyDescent="0.2">
      <c r="A4030" s="485" t="s">
        <v>14591</v>
      </c>
      <c r="B4030" s="485" t="s">
        <v>14862</v>
      </c>
      <c r="C4030" s="486" t="s">
        <v>6377</v>
      </c>
      <c r="D4030" s="140">
        <v>42</v>
      </c>
      <c r="E4030" s="140" t="s">
        <v>14593</v>
      </c>
      <c r="F4030" s="485"/>
      <c r="G4030" s="407" t="s">
        <v>13742</v>
      </c>
      <c r="H4030" s="489" t="s">
        <v>14863</v>
      </c>
      <c r="I4030" s="489"/>
      <c r="J4030" s="486"/>
    </row>
    <row r="4031" spans="1:10" ht="25.15" customHeight="1" x14ac:dyDescent="0.2">
      <c r="A4031" s="485" t="s">
        <v>14864</v>
      </c>
      <c r="B4031" s="485" t="s">
        <v>14865</v>
      </c>
      <c r="C4031" s="486" t="s">
        <v>6377</v>
      </c>
      <c r="D4031" s="140">
        <v>43</v>
      </c>
      <c r="E4031" s="140" t="s">
        <v>14866</v>
      </c>
      <c r="F4031" s="485" t="s">
        <v>14867</v>
      </c>
      <c r="G4031" s="407" t="s">
        <v>10443</v>
      </c>
      <c r="H4031" s="489" t="s">
        <v>14868</v>
      </c>
      <c r="I4031" s="489"/>
      <c r="J4031" s="486"/>
    </row>
    <row r="4032" spans="1:10" ht="25.15" customHeight="1" x14ac:dyDescent="0.2">
      <c r="A4032" s="485" t="s">
        <v>14649</v>
      </c>
      <c r="B4032" s="485" t="s">
        <v>14869</v>
      </c>
      <c r="C4032" s="486" t="s">
        <v>6939</v>
      </c>
      <c r="D4032" s="140">
        <v>29</v>
      </c>
      <c r="E4032" s="140" t="s">
        <v>14651</v>
      </c>
      <c r="F4032" s="485"/>
      <c r="G4032" s="407" t="s">
        <v>13742</v>
      </c>
      <c r="H4032" s="489" t="s">
        <v>14870</v>
      </c>
      <c r="I4032" s="489"/>
      <c r="J4032" s="486"/>
    </row>
    <row r="4033" spans="1:10" ht="25.15" customHeight="1" x14ac:dyDescent="0.2">
      <c r="A4033" s="485" t="s">
        <v>14871</v>
      </c>
      <c r="B4033" s="485" t="s">
        <v>14872</v>
      </c>
      <c r="C4033" s="486" t="s">
        <v>6939</v>
      </c>
      <c r="D4033" s="140">
        <v>28</v>
      </c>
      <c r="E4033" s="140" t="s">
        <v>14873</v>
      </c>
      <c r="F4033" s="485" t="s">
        <v>14874</v>
      </c>
      <c r="G4033" s="407" t="s">
        <v>10443</v>
      </c>
      <c r="H4033" s="489" t="s">
        <v>14875</v>
      </c>
      <c r="I4033" s="489"/>
      <c r="J4033" s="486"/>
    </row>
    <row r="4034" spans="1:10" ht="25.15" customHeight="1" x14ac:dyDescent="0.2">
      <c r="A4034" s="485" t="s">
        <v>14876</v>
      </c>
      <c r="B4034" s="485" t="s">
        <v>14877</v>
      </c>
      <c r="C4034" s="486" t="s">
        <v>6377</v>
      </c>
      <c r="D4034" s="140">
        <v>40</v>
      </c>
      <c r="E4034" s="140" t="s">
        <v>14878</v>
      </c>
      <c r="F4034" s="485" t="s">
        <v>14750</v>
      </c>
      <c r="G4034" s="407" t="s">
        <v>10443</v>
      </c>
      <c r="H4034" s="489" t="s">
        <v>14879</v>
      </c>
      <c r="I4034" s="489"/>
      <c r="J4034" s="486"/>
    </row>
    <row r="4035" spans="1:10" ht="25.15" customHeight="1" x14ac:dyDescent="0.2">
      <c r="A4035" s="485" t="s">
        <v>14578</v>
      </c>
      <c r="B4035" s="485" t="s">
        <v>14880</v>
      </c>
      <c r="C4035" s="486" t="s">
        <v>6939</v>
      </c>
      <c r="D4035" s="140">
        <v>24</v>
      </c>
      <c r="E4035" s="140" t="s">
        <v>14698</v>
      </c>
      <c r="F4035" s="485"/>
      <c r="G4035" s="407" t="s">
        <v>13742</v>
      </c>
      <c r="H4035" s="489" t="s">
        <v>14881</v>
      </c>
      <c r="I4035" s="489"/>
      <c r="J4035" s="486"/>
    </row>
    <row r="4036" spans="1:10" ht="25.15" customHeight="1" x14ac:dyDescent="0.2">
      <c r="A4036" s="485" t="s">
        <v>14882</v>
      </c>
      <c r="B4036" s="485" t="s">
        <v>14883</v>
      </c>
      <c r="C4036" s="486" t="s">
        <v>6939</v>
      </c>
      <c r="D4036" s="140">
        <v>27</v>
      </c>
      <c r="E4036" s="140" t="s">
        <v>14884</v>
      </c>
      <c r="F4036" s="485" t="s">
        <v>14772</v>
      </c>
      <c r="G4036" s="407" t="s">
        <v>10443</v>
      </c>
      <c r="H4036" s="489" t="s">
        <v>14885</v>
      </c>
      <c r="I4036" s="489"/>
      <c r="J4036" s="486"/>
    </row>
    <row r="4037" spans="1:10" ht="25.15" customHeight="1" x14ac:dyDescent="0.2">
      <c r="A4037" s="485" t="s">
        <v>14886</v>
      </c>
      <c r="B4037" s="485" t="s">
        <v>14887</v>
      </c>
      <c r="C4037" s="486" t="s">
        <v>6377</v>
      </c>
      <c r="D4037" s="140">
        <v>22</v>
      </c>
      <c r="E4037" s="140" t="s">
        <v>14888</v>
      </c>
      <c r="F4037" s="485"/>
      <c r="G4037" s="407" t="s">
        <v>13742</v>
      </c>
      <c r="H4037" s="489" t="s">
        <v>14889</v>
      </c>
      <c r="I4037" s="489"/>
      <c r="J4037" s="486"/>
    </row>
    <row r="4038" spans="1:10" ht="25.15" customHeight="1" x14ac:dyDescent="0.2">
      <c r="A4038" s="485" t="s">
        <v>14890</v>
      </c>
      <c r="B4038" s="485" t="s">
        <v>14891</v>
      </c>
      <c r="C4038" s="486" t="s">
        <v>6939</v>
      </c>
      <c r="D4038" s="140">
        <v>26</v>
      </c>
      <c r="E4038" s="140" t="s">
        <v>14892</v>
      </c>
      <c r="F4038" s="485"/>
      <c r="G4038" s="407" t="s">
        <v>13742</v>
      </c>
      <c r="H4038" s="489" t="s">
        <v>14893</v>
      </c>
      <c r="I4038" s="489"/>
      <c r="J4038" s="486"/>
    </row>
    <row r="4039" spans="1:10" ht="25.15" customHeight="1" x14ac:dyDescent="0.2">
      <c r="A4039" s="485" t="s">
        <v>14719</v>
      </c>
      <c r="B4039" s="485" t="s">
        <v>14894</v>
      </c>
      <c r="C4039" s="486" t="s">
        <v>6939</v>
      </c>
      <c r="D4039" s="140">
        <v>25</v>
      </c>
      <c r="E4039" s="140" t="s">
        <v>14721</v>
      </c>
      <c r="F4039" s="485"/>
      <c r="G4039" s="407" t="s">
        <v>13742</v>
      </c>
      <c r="H4039" s="489" t="s">
        <v>14895</v>
      </c>
      <c r="I4039" s="489"/>
      <c r="J4039" s="486"/>
    </row>
    <row r="4040" spans="1:10" ht="25.15" customHeight="1" x14ac:dyDescent="0.2">
      <c r="A4040" s="485" t="s">
        <v>14896</v>
      </c>
      <c r="B4040" s="485" t="s">
        <v>14897</v>
      </c>
      <c r="C4040" s="486" t="s">
        <v>8400</v>
      </c>
      <c r="D4040" s="140">
        <v>4</v>
      </c>
      <c r="E4040" s="140" t="s">
        <v>14898</v>
      </c>
      <c r="F4040" s="485" t="s">
        <v>14899</v>
      </c>
      <c r="G4040" s="407" t="s">
        <v>10443</v>
      </c>
      <c r="H4040" s="489" t="s">
        <v>14900</v>
      </c>
      <c r="I4040" s="489"/>
      <c r="J4040" s="486"/>
    </row>
    <row r="4041" spans="1:10" ht="25.15" customHeight="1" x14ac:dyDescent="0.2">
      <c r="A4041" s="485" t="s">
        <v>14901</v>
      </c>
      <c r="B4041" s="485" t="s">
        <v>14902</v>
      </c>
      <c r="C4041" s="486" t="s">
        <v>6939</v>
      </c>
      <c r="D4041" s="140">
        <v>23</v>
      </c>
      <c r="E4041" s="140" t="s">
        <v>14903</v>
      </c>
      <c r="F4041" s="485" t="s">
        <v>10637</v>
      </c>
      <c r="G4041" s="407" t="s">
        <v>10443</v>
      </c>
      <c r="H4041" s="489" t="s">
        <v>14904</v>
      </c>
      <c r="I4041" s="489"/>
      <c r="J4041" s="486"/>
    </row>
    <row r="4042" spans="1:10" ht="25.15" customHeight="1" x14ac:dyDescent="0.2">
      <c r="A4042" s="485" t="s">
        <v>14905</v>
      </c>
      <c r="B4042" s="485" t="s">
        <v>14906</v>
      </c>
      <c r="C4042" s="486" t="s">
        <v>6377</v>
      </c>
      <c r="D4042" s="140">
        <v>39</v>
      </c>
      <c r="E4042" s="140" t="s">
        <v>14907</v>
      </c>
      <c r="F4042" s="485" t="s">
        <v>14908</v>
      </c>
      <c r="G4042" s="407" t="s">
        <v>10443</v>
      </c>
      <c r="H4042" s="489" t="s">
        <v>14909</v>
      </c>
      <c r="I4042" s="489"/>
      <c r="J4042" s="486"/>
    </row>
    <row r="4043" spans="1:10" ht="25.15" customHeight="1" x14ac:dyDescent="0.2">
      <c r="A4043" s="485" t="s">
        <v>14910</v>
      </c>
      <c r="B4043" s="485" t="s">
        <v>14911</v>
      </c>
      <c r="C4043" s="486" t="s">
        <v>10993</v>
      </c>
      <c r="D4043" s="140">
        <v>1</v>
      </c>
      <c r="E4043" s="140" t="s">
        <v>14912</v>
      </c>
      <c r="F4043" s="485" t="s">
        <v>10702</v>
      </c>
      <c r="G4043" s="407" t="s">
        <v>10443</v>
      </c>
      <c r="H4043" s="489" t="s">
        <v>14913</v>
      </c>
      <c r="I4043" s="489"/>
      <c r="J4043" s="486"/>
    </row>
    <row r="4044" spans="1:10" ht="25.15" customHeight="1" x14ac:dyDescent="0.2">
      <c r="A4044" s="485" t="s">
        <v>14914</v>
      </c>
      <c r="B4044" s="485" t="s">
        <v>14915</v>
      </c>
      <c r="C4044" s="486" t="s">
        <v>6377</v>
      </c>
      <c r="D4044" s="140">
        <v>38</v>
      </c>
      <c r="E4044" s="140" t="s">
        <v>14916</v>
      </c>
      <c r="F4044" s="485" t="s">
        <v>10521</v>
      </c>
      <c r="G4044" s="407" t="s">
        <v>10443</v>
      </c>
      <c r="H4044" s="489" t="s">
        <v>14917</v>
      </c>
      <c r="I4044" s="489"/>
      <c r="J4044" s="486"/>
    </row>
    <row r="4045" spans="1:10" ht="25.15" customHeight="1" x14ac:dyDescent="0.2">
      <c r="A4045" s="485" t="s">
        <v>14918</v>
      </c>
      <c r="B4045" s="485" t="s">
        <v>14919</v>
      </c>
      <c r="C4045" s="486" t="s">
        <v>6939</v>
      </c>
      <c r="D4045" s="140">
        <v>22</v>
      </c>
      <c r="E4045" s="140" t="s">
        <v>14920</v>
      </c>
      <c r="F4045" s="485" t="s">
        <v>6977</v>
      </c>
      <c r="G4045" s="407" t="s">
        <v>10443</v>
      </c>
      <c r="H4045" s="489" t="s">
        <v>14921</v>
      </c>
      <c r="I4045" s="489"/>
      <c r="J4045" s="486"/>
    </row>
    <row r="4046" spans="1:10" ht="25.15" customHeight="1" x14ac:dyDescent="0.2">
      <c r="A4046" s="485" t="s">
        <v>14922</v>
      </c>
      <c r="B4046" s="485" t="s">
        <v>14923</v>
      </c>
      <c r="C4046" s="486" t="s">
        <v>6377</v>
      </c>
      <c r="D4046" s="140">
        <v>35</v>
      </c>
      <c r="E4046" s="140" t="s">
        <v>14924</v>
      </c>
      <c r="F4046" s="485" t="s">
        <v>14925</v>
      </c>
      <c r="G4046" s="407" t="s">
        <v>10443</v>
      </c>
      <c r="H4046" s="489" t="s">
        <v>14926</v>
      </c>
      <c r="I4046" s="489"/>
      <c r="J4046" s="486"/>
    </row>
    <row r="4047" spans="1:10" ht="25.15" customHeight="1" x14ac:dyDescent="0.2">
      <c r="A4047" s="485" t="s">
        <v>14927</v>
      </c>
      <c r="B4047" s="485" t="s">
        <v>14928</v>
      </c>
      <c r="C4047" s="486" t="s">
        <v>8400</v>
      </c>
      <c r="D4047" s="140">
        <v>3</v>
      </c>
      <c r="E4047" s="140" t="s">
        <v>14929</v>
      </c>
      <c r="F4047" s="485" t="s">
        <v>10721</v>
      </c>
      <c r="G4047" s="407" t="s">
        <v>10443</v>
      </c>
      <c r="H4047" s="489" t="s">
        <v>14930</v>
      </c>
      <c r="I4047" s="489"/>
      <c r="J4047" s="486"/>
    </row>
    <row r="4048" spans="1:10" ht="25.15" customHeight="1" x14ac:dyDescent="0.2">
      <c r="A4048" s="485" t="s">
        <v>14931</v>
      </c>
      <c r="B4048" s="485" t="s">
        <v>14932</v>
      </c>
      <c r="C4048" s="486" t="s">
        <v>6377</v>
      </c>
      <c r="D4048" s="140">
        <v>37</v>
      </c>
      <c r="E4048" s="140" t="s">
        <v>14633</v>
      </c>
      <c r="F4048" s="485"/>
      <c r="G4048" s="407" t="s">
        <v>13742</v>
      </c>
      <c r="H4048" s="489" t="s">
        <v>14933</v>
      </c>
      <c r="I4048" s="489"/>
      <c r="J4048" s="486"/>
    </row>
    <row r="4049" spans="1:10" ht="25.15" customHeight="1" x14ac:dyDescent="0.2">
      <c r="A4049" s="485" t="s">
        <v>14934</v>
      </c>
      <c r="B4049" s="485" t="s">
        <v>14935</v>
      </c>
      <c r="C4049" s="486" t="s">
        <v>6377</v>
      </c>
      <c r="D4049" s="140">
        <v>36</v>
      </c>
      <c r="E4049" s="140" t="s">
        <v>14936</v>
      </c>
      <c r="F4049" s="485" t="s">
        <v>10721</v>
      </c>
      <c r="G4049" s="407" t="s">
        <v>10443</v>
      </c>
      <c r="H4049" s="489" t="s">
        <v>14937</v>
      </c>
      <c r="I4049" s="489"/>
      <c r="J4049" s="486"/>
    </row>
    <row r="4050" spans="1:10" ht="25.15" customHeight="1" x14ac:dyDescent="0.2">
      <c r="A4050" s="485" t="s">
        <v>14938</v>
      </c>
      <c r="B4050" s="485" t="s">
        <v>14939</v>
      </c>
      <c r="C4050" s="486" t="s">
        <v>6377</v>
      </c>
      <c r="D4050" s="140">
        <v>34</v>
      </c>
      <c r="E4050" s="140" t="s">
        <v>14940</v>
      </c>
      <c r="F4050" s="485"/>
      <c r="G4050" s="407" t="s">
        <v>13742</v>
      </c>
      <c r="H4050" s="489" t="s">
        <v>14941</v>
      </c>
      <c r="I4050" s="489"/>
      <c r="J4050" s="486"/>
    </row>
    <row r="4051" spans="1:10" ht="25.15" customHeight="1" x14ac:dyDescent="0.2">
      <c r="A4051" s="485" t="s">
        <v>14653</v>
      </c>
      <c r="B4051" s="485" t="s">
        <v>14942</v>
      </c>
      <c r="C4051" s="486" t="s">
        <v>6377</v>
      </c>
      <c r="D4051" s="140">
        <v>31</v>
      </c>
      <c r="E4051" s="140" t="s">
        <v>14655</v>
      </c>
      <c r="F4051" s="485"/>
      <c r="G4051" s="407" t="s">
        <v>13742</v>
      </c>
      <c r="H4051" s="489" t="s">
        <v>14943</v>
      </c>
      <c r="I4051" s="489"/>
      <c r="J4051" s="486"/>
    </row>
    <row r="4052" spans="1:10" ht="25.15" customHeight="1" x14ac:dyDescent="0.2">
      <c r="A4052" s="485" t="s">
        <v>14944</v>
      </c>
      <c r="B4052" s="485" t="s">
        <v>14945</v>
      </c>
      <c r="C4052" s="486" t="s">
        <v>6939</v>
      </c>
      <c r="D4052" s="140">
        <v>21</v>
      </c>
      <c r="E4052" s="140" t="s">
        <v>14946</v>
      </c>
      <c r="F4052" s="485" t="s">
        <v>10943</v>
      </c>
      <c r="G4052" s="407" t="s">
        <v>10443</v>
      </c>
      <c r="H4052" s="489" t="s">
        <v>14947</v>
      </c>
      <c r="I4052" s="489"/>
      <c r="J4052" s="486"/>
    </row>
    <row r="4053" spans="1:10" ht="25.15" customHeight="1" x14ac:dyDescent="0.2">
      <c r="A4053" s="485" t="s">
        <v>14948</v>
      </c>
      <c r="B4053" s="485" t="s">
        <v>14949</v>
      </c>
      <c r="C4053" s="486" t="s">
        <v>6377</v>
      </c>
      <c r="D4053" s="140">
        <v>33</v>
      </c>
      <c r="E4053" s="140" t="s">
        <v>14950</v>
      </c>
      <c r="F4053" s="485" t="s">
        <v>14951</v>
      </c>
      <c r="G4053" s="407" t="s">
        <v>10443</v>
      </c>
      <c r="H4053" s="489" t="s">
        <v>14952</v>
      </c>
      <c r="I4053" s="489"/>
      <c r="J4053" s="486"/>
    </row>
    <row r="4054" spans="1:10" ht="25.15" customHeight="1" x14ac:dyDescent="0.2">
      <c r="A4054" s="485" t="s">
        <v>14953</v>
      </c>
      <c r="B4054" s="485" t="s">
        <v>14954</v>
      </c>
      <c r="C4054" s="486" t="s">
        <v>6377</v>
      </c>
      <c r="D4054" s="140">
        <v>30</v>
      </c>
      <c r="E4054" s="140" t="s">
        <v>14955</v>
      </c>
      <c r="F4054" s="485" t="s">
        <v>10582</v>
      </c>
      <c r="G4054" s="407" t="s">
        <v>10443</v>
      </c>
      <c r="H4054" s="489" t="s">
        <v>14956</v>
      </c>
      <c r="I4054" s="489"/>
      <c r="J4054" s="486"/>
    </row>
    <row r="4055" spans="1:10" ht="25.15" customHeight="1" x14ac:dyDescent="0.2">
      <c r="A4055" s="485" t="s">
        <v>14957</v>
      </c>
      <c r="B4055" s="485" t="s">
        <v>14958</v>
      </c>
      <c r="C4055" s="486" t="s">
        <v>6377</v>
      </c>
      <c r="D4055" s="140">
        <v>32</v>
      </c>
      <c r="E4055" s="140" t="s">
        <v>14959</v>
      </c>
      <c r="F4055" s="485" t="s">
        <v>14960</v>
      </c>
      <c r="G4055" s="407" t="s">
        <v>10443</v>
      </c>
      <c r="H4055" s="489" t="s">
        <v>14961</v>
      </c>
      <c r="I4055" s="489"/>
      <c r="J4055" s="486"/>
    </row>
    <row r="4056" spans="1:10" ht="25.15" customHeight="1" x14ac:dyDescent="0.2">
      <c r="A4056" s="485" t="s">
        <v>14962</v>
      </c>
      <c r="B4056" s="485" t="s">
        <v>14963</v>
      </c>
      <c r="C4056" s="486" t="s">
        <v>6939</v>
      </c>
      <c r="D4056" s="140">
        <v>20</v>
      </c>
      <c r="E4056" s="140" t="s">
        <v>14851</v>
      </c>
      <c r="F4056" s="485"/>
      <c r="G4056" s="407" t="s">
        <v>13742</v>
      </c>
      <c r="H4056" s="489" t="s">
        <v>14964</v>
      </c>
      <c r="I4056" s="489"/>
      <c r="J4056" s="486"/>
    </row>
    <row r="4057" spans="1:10" ht="25.15" customHeight="1" x14ac:dyDescent="0.2">
      <c r="A4057" s="485" t="s">
        <v>14965</v>
      </c>
      <c r="B4057" s="485" t="s">
        <v>14966</v>
      </c>
      <c r="C4057" s="486" t="s">
        <v>6377</v>
      </c>
      <c r="D4057" s="140">
        <v>27</v>
      </c>
      <c r="E4057" s="140" t="s">
        <v>14967</v>
      </c>
      <c r="F4057" s="485" t="s">
        <v>14968</v>
      </c>
      <c r="G4057" s="407" t="s">
        <v>10443</v>
      </c>
      <c r="H4057" s="489" t="s">
        <v>14969</v>
      </c>
      <c r="I4057" s="489"/>
      <c r="J4057" s="486"/>
    </row>
    <row r="4058" spans="1:10" ht="25.15" customHeight="1" x14ac:dyDescent="0.2">
      <c r="A4058" s="485" t="s">
        <v>14970</v>
      </c>
      <c r="B4058" s="485" t="s">
        <v>14971</v>
      </c>
      <c r="C4058" s="486" t="s">
        <v>6377</v>
      </c>
      <c r="D4058" s="140">
        <v>23</v>
      </c>
      <c r="E4058" s="140" t="s">
        <v>14972</v>
      </c>
      <c r="F4058" s="485" t="s">
        <v>14973</v>
      </c>
      <c r="G4058" s="407" t="s">
        <v>10443</v>
      </c>
      <c r="H4058" s="489" t="s">
        <v>14974</v>
      </c>
      <c r="I4058" s="489"/>
      <c r="J4058" s="486"/>
    </row>
    <row r="4059" spans="1:10" ht="25.15" customHeight="1" x14ac:dyDescent="0.2">
      <c r="A4059" s="485" t="s">
        <v>14975</v>
      </c>
      <c r="B4059" s="485" t="s">
        <v>14976</v>
      </c>
      <c r="C4059" s="486" t="s">
        <v>6377</v>
      </c>
      <c r="D4059" s="140">
        <v>28</v>
      </c>
      <c r="E4059" s="140" t="s">
        <v>14977</v>
      </c>
      <c r="F4059" s="485" t="s">
        <v>14978</v>
      </c>
      <c r="G4059" s="407" t="s">
        <v>14979</v>
      </c>
      <c r="H4059" s="489" t="s">
        <v>14980</v>
      </c>
      <c r="I4059" s="489"/>
      <c r="J4059" s="486"/>
    </row>
    <row r="4060" spans="1:10" ht="25.15" customHeight="1" x14ac:dyDescent="0.2">
      <c r="A4060" s="485" t="s">
        <v>14981</v>
      </c>
      <c r="B4060" s="485" t="s">
        <v>14982</v>
      </c>
      <c r="C4060" s="486" t="s">
        <v>6377</v>
      </c>
      <c r="D4060" s="140">
        <v>26</v>
      </c>
      <c r="E4060" s="140" t="s">
        <v>14983</v>
      </c>
      <c r="F4060" s="485" t="s">
        <v>10938</v>
      </c>
      <c r="G4060" s="407" t="s">
        <v>10443</v>
      </c>
      <c r="H4060" s="489" t="s">
        <v>14984</v>
      </c>
      <c r="I4060" s="489"/>
      <c r="J4060" s="486"/>
    </row>
    <row r="4061" spans="1:10" ht="25.15" customHeight="1" x14ac:dyDescent="0.2">
      <c r="A4061" s="485" t="s">
        <v>14985</v>
      </c>
      <c r="B4061" s="485" t="s">
        <v>14986</v>
      </c>
      <c r="C4061" s="486" t="s">
        <v>6377</v>
      </c>
      <c r="D4061" s="140">
        <v>29</v>
      </c>
      <c r="E4061" s="140" t="s">
        <v>14987</v>
      </c>
      <c r="F4061" s="485" t="s">
        <v>14988</v>
      </c>
      <c r="G4061" s="407" t="s">
        <v>10443</v>
      </c>
      <c r="H4061" s="489" t="s">
        <v>14989</v>
      </c>
      <c r="I4061" s="489"/>
      <c r="J4061" s="486"/>
    </row>
    <row r="4062" spans="1:10" ht="25.15" customHeight="1" x14ac:dyDescent="0.2">
      <c r="A4062" s="485" t="s">
        <v>14990</v>
      </c>
      <c r="B4062" s="485" t="s">
        <v>14991</v>
      </c>
      <c r="C4062" s="486" t="s">
        <v>6377</v>
      </c>
      <c r="D4062" s="140">
        <v>20</v>
      </c>
      <c r="E4062" s="140" t="s">
        <v>14992</v>
      </c>
      <c r="F4062" s="485" t="s">
        <v>10423</v>
      </c>
      <c r="G4062" s="407" t="s">
        <v>10443</v>
      </c>
      <c r="H4062" s="489" t="s">
        <v>14993</v>
      </c>
      <c r="I4062" s="489"/>
      <c r="J4062" s="486"/>
    </row>
    <row r="4063" spans="1:10" ht="25.15" customHeight="1" x14ac:dyDescent="0.2">
      <c r="A4063" s="485" t="s">
        <v>14994</v>
      </c>
      <c r="B4063" s="485" t="s">
        <v>14995</v>
      </c>
      <c r="C4063" s="486" t="s">
        <v>6377</v>
      </c>
      <c r="D4063" s="140">
        <v>24</v>
      </c>
      <c r="E4063" s="140" t="s">
        <v>14996</v>
      </c>
      <c r="F4063" s="485" t="s">
        <v>14997</v>
      </c>
      <c r="G4063" s="407" t="s">
        <v>10443</v>
      </c>
      <c r="H4063" s="489" t="s">
        <v>14998</v>
      </c>
      <c r="I4063" s="489"/>
      <c r="J4063" s="486"/>
    </row>
    <row r="4064" spans="1:10" ht="25.15" customHeight="1" x14ac:dyDescent="0.2">
      <c r="A4064" s="485" t="s">
        <v>14999</v>
      </c>
      <c r="B4064" s="485" t="s">
        <v>15000</v>
      </c>
      <c r="C4064" s="486" t="s">
        <v>6377</v>
      </c>
      <c r="D4064" s="140">
        <v>19</v>
      </c>
      <c r="E4064" s="140" t="s">
        <v>15001</v>
      </c>
      <c r="F4064" s="485" t="s">
        <v>10371</v>
      </c>
      <c r="G4064" s="407" t="s">
        <v>10443</v>
      </c>
      <c r="H4064" s="489" t="s">
        <v>15002</v>
      </c>
      <c r="I4064" s="489"/>
      <c r="J4064" s="486"/>
    </row>
    <row r="4065" spans="1:10" ht="25.15" customHeight="1" x14ac:dyDescent="0.2">
      <c r="A4065" s="485" t="s">
        <v>14886</v>
      </c>
      <c r="B4065" s="485" t="s">
        <v>15003</v>
      </c>
      <c r="C4065" s="486" t="s">
        <v>6377</v>
      </c>
      <c r="D4065" s="140">
        <v>22</v>
      </c>
      <c r="E4065" s="140" t="s">
        <v>14888</v>
      </c>
      <c r="F4065" s="485"/>
      <c r="G4065" s="407" t="s">
        <v>13742</v>
      </c>
      <c r="H4065" s="489" t="s">
        <v>15004</v>
      </c>
      <c r="I4065" s="489"/>
      <c r="J4065" s="486"/>
    </row>
    <row r="4066" spans="1:10" ht="25.15" customHeight="1" x14ac:dyDescent="0.2">
      <c r="A4066" s="485" t="s">
        <v>15005</v>
      </c>
      <c r="B4066" s="485" t="s">
        <v>15006</v>
      </c>
      <c r="C4066" s="486" t="s">
        <v>6377</v>
      </c>
      <c r="D4066" s="140">
        <v>25</v>
      </c>
      <c r="E4066" s="140" t="s">
        <v>15007</v>
      </c>
      <c r="F4066" s="485" t="s">
        <v>14844</v>
      </c>
      <c r="G4066" s="407" t="s">
        <v>10443</v>
      </c>
      <c r="H4066" s="489" t="s">
        <v>15008</v>
      </c>
      <c r="I4066" s="489"/>
      <c r="J4066" s="486"/>
    </row>
    <row r="4067" spans="1:10" ht="25.15" customHeight="1" x14ac:dyDescent="0.2">
      <c r="A4067" s="485" t="s">
        <v>15009</v>
      </c>
      <c r="B4067" s="485" t="s">
        <v>15010</v>
      </c>
      <c r="C4067" s="486" t="s">
        <v>6377</v>
      </c>
      <c r="D4067" s="140">
        <v>21</v>
      </c>
      <c r="E4067" s="140" t="s">
        <v>15011</v>
      </c>
      <c r="F4067" s="485" t="s">
        <v>15012</v>
      </c>
      <c r="G4067" s="407" t="s">
        <v>10443</v>
      </c>
      <c r="H4067" s="489" t="s">
        <v>15013</v>
      </c>
      <c r="I4067" s="489"/>
      <c r="J4067" s="486"/>
    </row>
    <row r="4068" spans="1:10" ht="25.15" customHeight="1" x14ac:dyDescent="0.2">
      <c r="A4068" s="485" t="s">
        <v>15014</v>
      </c>
      <c r="B4068" s="485" t="s">
        <v>15015</v>
      </c>
      <c r="C4068" s="486" t="s">
        <v>6377</v>
      </c>
      <c r="D4068" s="140">
        <v>18</v>
      </c>
      <c r="E4068" s="140" t="s">
        <v>15016</v>
      </c>
      <c r="F4068" s="485" t="s">
        <v>15017</v>
      </c>
      <c r="G4068" s="407" t="s">
        <v>10443</v>
      </c>
      <c r="H4068" s="489" t="s">
        <v>15018</v>
      </c>
      <c r="I4068" s="489"/>
      <c r="J4068" s="486"/>
    </row>
    <row r="4069" spans="1:10" ht="25.15" customHeight="1" x14ac:dyDescent="0.2">
      <c r="A4069" s="485" t="s">
        <v>15019</v>
      </c>
      <c r="B4069" s="485" t="s">
        <v>15020</v>
      </c>
      <c r="C4069" s="486" t="s">
        <v>6939</v>
      </c>
      <c r="D4069" s="140">
        <v>19</v>
      </c>
      <c r="E4069" s="140" t="s">
        <v>15021</v>
      </c>
      <c r="F4069" s="485" t="s">
        <v>10916</v>
      </c>
      <c r="G4069" s="407" t="s">
        <v>10443</v>
      </c>
      <c r="H4069" s="489" t="s">
        <v>15022</v>
      </c>
      <c r="I4069" s="489"/>
      <c r="J4069" s="486"/>
    </row>
    <row r="4070" spans="1:10" ht="25.15" customHeight="1" x14ac:dyDescent="0.2">
      <c r="A4070" s="485" t="s">
        <v>15023</v>
      </c>
      <c r="B4070" s="485" t="s">
        <v>15024</v>
      </c>
      <c r="C4070" s="486" t="s">
        <v>6939</v>
      </c>
      <c r="D4070" s="140">
        <v>18</v>
      </c>
      <c r="E4070" s="140" t="s">
        <v>15025</v>
      </c>
      <c r="F4070" s="485" t="s">
        <v>15026</v>
      </c>
      <c r="G4070" s="407" t="s">
        <v>10443</v>
      </c>
      <c r="H4070" s="489" t="s">
        <v>15027</v>
      </c>
      <c r="I4070" s="489"/>
      <c r="J4070" s="486"/>
    </row>
    <row r="4071" spans="1:10" ht="25.15" customHeight="1" x14ac:dyDescent="0.2">
      <c r="A4071" s="485" t="s">
        <v>14853</v>
      </c>
      <c r="B4071" s="485" t="s">
        <v>15028</v>
      </c>
      <c r="C4071" s="486" t="s">
        <v>6939</v>
      </c>
      <c r="D4071" s="140">
        <v>17</v>
      </c>
      <c r="E4071" s="140" t="s">
        <v>14855</v>
      </c>
      <c r="F4071" s="485"/>
      <c r="G4071" s="407" t="s">
        <v>13742</v>
      </c>
      <c r="H4071" s="489" t="s">
        <v>15027</v>
      </c>
      <c r="I4071" s="489"/>
      <c r="J4071" s="486"/>
    </row>
    <row r="4072" spans="1:10" ht="25.15" customHeight="1" x14ac:dyDescent="0.2">
      <c r="A4072" s="485" t="s">
        <v>15029</v>
      </c>
      <c r="B4072" s="485" t="s">
        <v>15030</v>
      </c>
      <c r="C4072" s="486" t="s">
        <v>6377</v>
      </c>
      <c r="D4072" s="140">
        <v>4</v>
      </c>
      <c r="E4072" s="140" t="s">
        <v>15031</v>
      </c>
      <c r="F4072" s="485" t="s">
        <v>10904</v>
      </c>
      <c r="G4072" s="407" t="s">
        <v>10443</v>
      </c>
      <c r="H4072" s="489" t="s">
        <v>15032</v>
      </c>
      <c r="I4072" s="489"/>
      <c r="J4072" s="486"/>
    </row>
    <row r="4073" spans="1:10" ht="25.15" customHeight="1" x14ac:dyDescent="0.2">
      <c r="A4073" s="485" t="s">
        <v>14662</v>
      </c>
      <c r="B4073" s="485" t="s">
        <v>15033</v>
      </c>
      <c r="C4073" s="486" t="s">
        <v>6939</v>
      </c>
      <c r="D4073" s="140">
        <v>16</v>
      </c>
      <c r="E4073" s="140" t="s">
        <v>15034</v>
      </c>
      <c r="F4073" s="485"/>
      <c r="G4073" s="407" t="s">
        <v>13742</v>
      </c>
      <c r="H4073" s="489" t="s">
        <v>15035</v>
      </c>
      <c r="I4073" s="489"/>
      <c r="J4073" s="486"/>
    </row>
    <row r="4074" spans="1:10" ht="25.15" customHeight="1" x14ac:dyDescent="0.2">
      <c r="A4074" s="485" t="s">
        <v>14740</v>
      </c>
      <c r="B4074" s="485" t="s">
        <v>15036</v>
      </c>
      <c r="C4074" s="486" t="s">
        <v>6377</v>
      </c>
      <c r="D4074" s="140">
        <v>15</v>
      </c>
      <c r="E4074" s="140" t="s">
        <v>14742</v>
      </c>
      <c r="F4074" s="485"/>
      <c r="G4074" s="407" t="s">
        <v>13742</v>
      </c>
      <c r="H4074" s="489">
        <v>44623.845138888886</v>
      </c>
      <c r="I4074" s="489"/>
      <c r="J4074" s="486"/>
    </row>
    <row r="4075" spans="1:10" ht="25.15" customHeight="1" x14ac:dyDescent="0.2">
      <c r="A4075" s="485" t="s">
        <v>15037</v>
      </c>
      <c r="B4075" s="485" t="s">
        <v>15038</v>
      </c>
      <c r="C4075" s="486" t="s">
        <v>6939</v>
      </c>
      <c r="D4075" s="140">
        <v>15</v>
      </c>
      <c r="E4075" s="140" t="s">
        <v>15039</v>
      </c>
      <c r="F4075" s="485" t="s">
        <v>10637</v>
      </c>
      <c r="G4075" s="407" t="s">
        <v>10443</v>
      </c>
      <c r="H4075" s="489" t="s">
        <v>15040</v>
      </c>
      <c r="I4075" s="489"/>
      <c r="J4075" s="486"/>
    </row>
    <row r="4076" spans="1:10" ht="25.15" customHeight="1" x14ac:dyDescent="0.2">
      <c r="A4076" s="485" t="s">
        <v>15041</v>
      </c>
      <c r="B4076" s="485" t="s">
        <v>15042</v>
      </c>
      <c r="C4076" s="486" t="s">
        <v>6377</v>
      </c>
      <c r="D4076" s="140">
        <v>17</v>
      </c>
      <c r="E4076" s="140" t="s">
        <v>15043</v>
      </c>
      <c r="F4076" s="485" t="s">
        <v>15044</v>
      </c>
      <c r="G4076" s="407" t="s">
        <v>14183</v>
      </c>
      <c r="H4076" s="489" t="s">
        <v>15045</v>
      </c>
      <c r="I4076" s="489"/>
      <c r="J4076" s="486"/>
    </row>
    <row r="4077" spans="1:10" ht="25.15" customHeight="1" x14ac:dyDescent="0.2">
      <c r="A4077" s="485" t="s">
        <v>15046</v>
      </c>
      <c r="B4077" s="485" t="s">
        <v>15047</v>
      </c>
      <c r="C4077" s="486" t="s">
        <v>6377</v>
      </c>
      <c r="D4077" s="140">
        <v>14</v>
      </c>
      <c r="E4077" s="140" t="s">
        <v>15048</v>
      </c>
      <c r="F4077" s="485" t="s">
        <v>15049</v>
      </c>
      <c r="G4077" s="407" t="s">
        <v>10443</v>
      </c>
      <c r="H4077" s="489" t="s">
        <v>15050</v>
      </c>
      <c r="I4077" s="489"/>
      <c r="J4077" s="486"/>
    </row>
    <row r="4078" spans="1:10" ht="25.15" customHeight="1" x14ac:dyDescent="0.2">
      <c r="A4078" s="485" t="s">
        <v>15051</v>
      </c>
      <c r="B4078" s="485" t="s">
        <v>15052</v>
      </c>
      <c r="C4078" s="486" t="s">
        <v>6939</v>
      </c>
      <c r="D4078" s="140">
        <v>14</v>
      </c>
      <c r="E4078" s="140" t="s">
        <v>15053</v>
      </c>
      <c r="F4078" s="485" t="s">
        <v>10637</v>
      </c>
      <c r="G4078" s="407" t="s">
        <v>10443</v>
      </c>
      <c r="H4078" s="489" t="s">
        <v>15054</v>
      </c>
      <c r="I4078" s="489"/>
      <c r="J4078" s="486"/>
    </row>
    <row r="4079" spans="1:10" ht="25.15" customHeight="1" x14ac:dyDescent="0.2">
      <c r="A4079" s="485" t="s">
        <v>15055</v>
      </c>
      <c r="B4079" s="485" t="s">
        <v>15056</v>
      </c>
      <c r="C4079" s="486" t="s">
        <v>6377</v>
      </c>
      <c r="D4079" s="140">
        <v>16</v>
      </c>
      <c r="E4079" s="140" t="s">
        <v>14588</v>
      </c>
      <c r="F4079" s="485"/>
      <c r="G4079" s="407" t="s">
        <v>13742</v>
      </c>
      <c r="H4079" s="489" t="s">
        <v>15057</v>
      </c>
      <c r="I4079" s="489"/>
      <c r="J4079" s="486"/>
    </row>
    <row r="4080" spans="1:10" ht="25.15" customHeight="1" x14ac:dyDescent="0.2">
      <c r="A4080" s="485" t="s">
        <v>15058</v>
      </c>
      <c r="B4080" s="485" t="s">
        <v>15059</v>
      </c>
      <c r="C4080" s="486" t="s">
        <v>6377</v>
      </c>
      <c r="D4080" s="140">
        <v>12</v>
      </c>
      <c r="E4080" s="140" t="s">
        <v>15060</v>
      </c>
      <c r="F4080" s="485" t="s">
        <v>15061</v>
      </c>
      <c r="G4080" s="407" t="s">
        <v>10443</v>
      </c>
      <c r="H4080" s="489" t="s">
        <v>15062</v>
      </c>
      <c r="I4080" s="489"/>
      <c r="J4080" s="486"/>
    </row>
    <row r="4081" spans="1:10" ht="25.15" customHeight="1" x14ac:dyDescent="0.2">
      <c r="A4081" s="485" t="s">
        <v>15063</v>
      </c>
      <c r="B4081" s="485" t="s">
        <v>15064</v>
      </c>
      <c r="C4081" s="486" t="s">
        <v>6377</v>
      </c>
      <c r="D4081" s="140">
        <v>11</v>
      </c>
      <c r="E4081" s="140" t="s">
        <v>15065</v>
      </c>
      <c r="F4081" s="485" t="s">
        <v>14421</v>
      </c>
      <c r="G4081" s="407" t="s">
        <v>10443</v>
      </c>
      <c r="H4081" s="489" t="s">
        <v>15066</v>
      </c>
      <c r="I4081" s="489"/>
      <c r="J4081" s="486"/>
    </row>
    <row r="4082" spans="1:10" ht="25.15" customHeight="1" x14ac:dyDescent="0.2">
      <c r="A4082" s="485" t="s">
        <v>15067</v>
      </c>
      <c r="B4082" s="485" t="s">
        <v>15068</v>
      </c>
      <c r="C4082" s="486" t="s">
        <v>6377</v>
      </c>
      <c r="D4082" s="140">
        <v>13</v>
      </c>
      <c r="E4082" s="140" t="s">
        <v>15069</v>
      </c>
      <c r="F4082" s="485" t="s">
        <v>15070</v>
      </c>
      <c r="G4082" s="407" t="s">
        <v>10443</v>
      </c>
      <c r="H4082" s="489" t="s">
        <v>15071</v>
      </c>
      <c r="I4082" s="489"/>
      <c r="J4082" s="486"/>
    </row>
    <row r="4083" spans="1:10" ht="25.15" customHeight="1" x14ac:dyDescent="0.2">
      <c r="A4083" s="485" t="s">
        <v>15072</v>
      </c>
      <c r="B4083" s="485" t="s">
        <v>15073</v>
      </c>
      <c r="C4083" s="486" t="s">
        <v>6939</v>
      </c>
      <c r="D4083" s="140">
        <v>13</v>
      </c>
      <c r="E4083" s="140" t="s">
        <v>15074</v>
      </c>
      <c r="F4083" s="485" t="s">
        <v>10916</v>
      </c>
      <c r="G4083" s="407" t="s">
        <v>10443</v>
      </c>
      <c r="H4083" s="489" t="s">
        <v>15075</v>
      </c>
      <c r="I4083" s="489"/>
      <c r="J4083" s="486"/>
    </row>
    <row r="4084" spans="1:10" ht="25.15" customHeight="1" x14ac:dyDescent="0.2">
      <c r="A4084" s="485" t="s">
        <v>15076</v>
      </c>
      <c r="B4084" s="485" t="s">
        <v>15077</v>
      </c>
      <c r="C4084" s="486" t="s">
        <v>6939</v>
      </c>
      <c r="D4084" s="140">
        <v>11</v>
      </c>
      <c r="E4084" s="140" t="s">
        <v>15078</v>
      </c>
      <c r="F4084" s="485" t="s">
        <v>10943</v>
      </c>
      <c r="G4084" s="407" t="s">
        <v>10443</v>
      </c>
      <c r="H4084" s="489" t="s">
        <v>15079</v>
      </c>
      <c r="I4084" s="489"/>
      <c r="J4084" s="486"/>
    </row>
    <row r="4085" spans="1:10" ht="25.15" customHeight="1" x14ac:dyDescent="0.2">
      <c r="A4085" s="485" t="s">
        <v>15080</v>
      </c>
      <c r="B4085" s="485" t="s">
        <v>15081</v>
      </c>
      <c r="C4085" s="486" t="s">
        <v>8400</v>
      </c>
      <c r="D4085" s="140">
        <v>2</v>
      </c>
      <c r="E4085" s="140" t="s">
        <v>15082</v>
      </c>
      <c r="F4085" s="485" t="s">
        <v>15083</v>
      </c>
      <c r="G4085" s="407" t="s">
        <v>10443</v>
      </c>
      <c r="H4085" s="489" t="s">
        <v>15084</v>
      </c>
      <c r="I4085" s="489"/>
      <c r="J4085" s="486"/>
    </row>
    <row r="4086" spans="1:10" ht="25.15" customHeight="1" x14ac:dyDescent="0.2">
      <c r="A4086" s="485" t="s">
        <v>15085</v>
      </c>
      <c r="B4086" s="485" t="s">
        <v>15086</v>
      </c>
      <c r="C4086" s="486" t="s">
        <v>6377</v>
      </c>
      <c r="D4086" s="140">
        <v>9</v>
      </c>
      <c r="E4086" s="140" t="s">
        <v>15087</v>
      </c>
      <c r="F4086" s="485" t="s">
        <v>15088</v>
      </c>
      <c r="G4086" s="407" t="s">
        <v>10443</v>
      </c>
      <c r="H4086" s="489" t="s">
        <v>15089</v>
      </c>
      <c r="I4086" s="489"/>
      <c r="J4086" s="486"/>
    </row>
    <row r="4087" spans="1:10" ht="25.15" customHeight="1" x14ac:dyDescent="0.2">
      <c r="A4087" s="485" t="s">
        <v>15090</v>
      </c>
      <c r="B4087" s="485" t="s">
        <v>15091</v>
      </c>
      <c r="C4087" s="486" t="s">
        <v>6377</v>
      </c>
      <c r="D4087" s="140">
        <v>10</v>
      </c>
      <c r="E4087" s="140" t="s">
        <v>15092</v>
      </c>
      <c r="F4087" s="485" t="s">
        <v>10664</v>
      </c>
      <c r="G4087" s="407" t="s">
        <v>10443</v>
      </c>
      <c r="H4087" s="489" t="s">
        <v>15093</v>
      </c>
      <c r="I4087" s="489"/>
      <c r="J4087" s="486"/>
    </row>
    <row r="4088" spans="1:10" ht="25.15" customHeight="1" x14ac:dyDescent="0.2">
      <c r="A4088" s="485" t="s">
        <v>15094</v>
      </c>
      <c r="B4088" s="485" t="s">
        <v>15095</v>
      </c>
      <c r="C4088" s="486" t="s">
        <v>6939</v>
      </c>
      <c r="D4088" s="140">
        <v>12</v>
      </c>
      <c r="E4088" s="140" t="s">
        <v>14647</v>
      </c>
      <c r="F4088" s="485"/>
      <c r="G4088" s="407" t="s">
        <v>13742</v>
      </c>
      <c r="H4088" s="489" t="s">
        <v>15096</v>
      </c>
      <c r="I4088" s="489"/>
      <c r="J4088" s="486"/>
    </row>
    <row r="4089" spans="1:10" ht="25.15" customHeight="1" x14ac:dyDescent="0.2">
      <c r="A4089" s="485" t="s">
        <v>15097</v>
      </c>
      <c r="B4089" s="485" t="s">
        <v>15098</v>
      </c>
      <c r="C4089" s="486" t="s">
        <v>6377</v>
      </c>
      <c r="D4089" s="140">
        <v>8</v>
      </c>
      <c r="E4089" s="140" t="s">
        <v>15099</v>
      </c>
      <c r="F4089" s="485" t="s">
        <v>15100</v>
      </c>
      <c r="G4089" s="407" t="s">
        <v>10443</v>
      </c>
      <c r="H4089" s="489" t="s">
        <v>15101</v>
      </c>
      <c r="I4089" s="489"/>
      <c r="J4089" s="486"/>
    </row>
    <row r="4090" spans="1:10" ht="25.15" customHeight="1" x14ac:dyDescent="0.2">
      <c r="A4090" s="485" t="s">
        <v>15102</v>
      </c>
      <c r="B4090" s="485" t="s">
        <v>15103</v>
      </c>
      <c r="C4090" s="486" t="s">
        <v>6377</v>
      </c>
      <c r="D4090" s="140">
        <v>7</v>
      </c>
      <c r="E4090" s="140" t="s">
        <v>15104</v>
      </c>
      <c r="F4090" s="485" t="s">
        <v>14086</v>
      </c>
      <c r="G4090" s="407" t="s">
        <v>10443</v>
      </c>
      <c r="H4090" s="489" t="s">
        <v>15105</v>
      </c>
      <c r="I4090" s="489"/>
      <c r="J4090" s="486"/>
    </row>
    <row r="4091" spans="1:10" ht="25.15" customHeight="1" x14ac:dyDescent="0.2">
      <c r="A4091" s="485" t="s">
        <v>15106</v>
      </c>
      <c r="B4091" s="485" t="s">
        <v>15107</v>
      </c>
      <c r="C4091" s="486" t="s">
        <v>6939</v>
      </c>
      <c r="D4091" s="140">
        <v>8</v>
      </c>
      <c r="E4091" s="140" t="s">
        <v>15108</v>
      </c>
      <c r="F4091" s="485"/>
      <c r="G4091" s="407" t="s">
        <v>13742</v>
      </c>
      <c r="H4091" s="489" t="s">
        <v>15109</v>
      </c>
      <c r="I4091" s="489"/>
      <c r="J4091" s="486"/>
    </row>
    <row r="4092" spans="1:10" ht="25.15" customHeight="1" x14ac:dyDescent="0.2">
      <c r="A4092" s="485" t="s">
        <v>15110</v>
      </c>
      <c r="B4092" s="485" t="s">
        <v>15111</v>
      </c>
      <c r="C4092" s="486" t="s">
        <v>6939</v>
      </c>
      <c r="D4092" s="140">
        <v>10</v>
      </c>
      <c r="E4092" s="140" t="s">
        <v>15112</v>
      </c>
      <c r="F4092" s="485" t="s">
        <v>10637</v>
      </c>
      <c r="G4092" s="407" t="s">
        <v>10443</v>
      </c>
      <c r="H4092" s="489" t="s">
        <v>15113</v>
      </c>
      <c r="I4092" s="489"/>
      <c r="J4092" s="486"/>
    </row>
    <row r="4093" spans="1:10" ht="25.15" customHeight="1" x14ac:dyDescent="0.2">
      <c r="A4093" s="485" t="s">
        <v>15114</v>
      </c>
      <c r="B4093" s="485" t="s">
        <v>15115</v>
      </c>
      <c r="C4093" s="486" t="s">
        <v>6377</v>
      </c>
      <c r="D4093" s="140">
        <v>6</v>
      </c>
      <c r="E4093" s="140" t="s">
        <v>15116</v>
      </c>
      <c r="F4093" s="485" t="s">
        <v>15117</v>
      </c>
      <c r="G4093" s="407" t="s">
        <v>10443</v>
      </c>
      <c r="H4093" s="489" t="s">
        <v>15118</v>
      </c>
      <c r="I4093" s="489"/>
      <c r="J4093" s="486"/>
    </row>
    <row r="4094" spans="1:10" ht="25.15" customHeight="1" x14ac:dyDescent="0.2">
      <c r="A4094" s="485" t="s">
        <v>14573</v>
      </c>
      <c r="B4094" s="485" t="s">
        <v>15119</v>
      </c>
      <c r="C4094" s="486" t="s">
        <v>8400</v>
      </c>
      <c r="D4094" s="140">
        <v>1</v>
      </c>
      <c r="E4094" s="140" t="s">
        <v>14575</v>
      </c>
      <c r="F4094" s="485"/>
      <c r="G4094" s="407" t="s">
        <v>13742</v>
      </c>
      <c r="H4094" s="489" t="s">
        <v>15120</v>
      </c>
      <c r="I4094" s="489"/>
      <c r="J4094" s="486"/>
    </row>
    <row r="4095" spans="1:10" ht="25.15" customHeight="1" x14ac:dyDescent="0.2">
      <c r="A4095" s="485" t="s">
        <v>15121</v>
      </c>
      <c r="B4095" s="485" t="s">
        <v>15122</v>
      </c>
      <c r="C4095" s="486" t="s">
        <v>6377</v>
      </c>
      <c r="D4095" s="140">
        <v>5</v>
      </c>
      <c r="E4095" s="140" t="s">
        <v>15123</v>
      </c>
      <c r="F4095" s="485" t="s">
        <v>15124</v>
      </c>
      <c r="G4095" s="407" t="s">
        <v>10443</v>
      </c>
      <c r="H4095" s="489" t="s">
        <v>15125</v>
      </c>
      <c r="I4095" s="489"/>
      <c r="J4095" s="486"/>
    </row>
    <row r="4096" spans="1:10" ht="25.15" customHeight="1" x14ac:dyDescent="0.2">
      <c r="A4096" s="485" t="s">
        <v>15029</v>
      </c>
      <c r="B4096" s="485" t="s">
        <v>15126</v>
      </c>
      <c r="C4096" s="486" t="s">
        <v>6377</v>
      </c>
      <c r="D4096" s="140">
        <v>4</v>
      </c>
      <c r="E4096" s="140" t="s">
        <v>15031</v>
      </c>
      <c r="F4096" s="485"/>
      <c r="G4096" s="407" t="s">
        <v>13742</v>
      </c>
      <c r="H4096" s="489" t="s">
        <v>15127</v>
      </c>
      <c r="I4096" s="489"/>
      <c r="J4096" s="486"/>
    </row>
    <row r="4097" spans="1:10" ht="25.15" customHeight="1" x14ac:dyDescent="0.2">
      <c r="A4097" s="485" t="s">
        <v>15128</v>
      </c>
      <c r="B4097" s="485" t="s">
        <v>15129</v>
      </c>
      <c r="C4097" s="486" t="s">
        <v>6377</v>
      </c>
      <c r="D4097" s="140">
        <v>3</v>
      </c>
      <c r="E4097" s="140" t="s">
        <v>15130</v>
      </c>
      <c r="F4097" s="485" t="s">
        <v>15131</v>
      </c>
      <c r="G4097" s="407" t="s">
        <v>10443</v>
      </c>
      <c r="H4097" s="489" t="s">
        <v>15132</v>
      </c>
      <c r="I4097" s="489"/>
      <c r="J4097" s="486"/>
    </row>
    <row r="4098" spans="1:10" ht="25.15" customHeight="1" x14ac:dyDescent="0.2">
      <c r="A4098" s="485" t="s">
        <v>15106</v>
      </c>
      <c r="B4098" s="485" t="s">
        <v>15133</v>
      </c>
      <c r="C4098" s="486" t="s">
        <v>6939</v>
      </c>
      <c r="D4098" s="140">
        <v>8</v>
      </c>
      <c r="E4098" s="140" t="s">
        <v>15108</v>
      </c>
      <c r="F4098" s="485"/>
      <c r="G4098" s="407" t="s">
        <v>13742</v>
      </c>
      <c r="H4098" s="489" t="s">
        <v>15134</v>
      </c>
      <c r="I4098" s="489"/>
      <c r="J4098" s="486"/>
    </row>
    <row r="4099" spans="1:10" ht="25.15" customHeight="1" x14ac:dyDescent="0.2">
      <c r="A4099" s="485" t="s">
        <v>15135</v>
      </c>
      <c r="B4099" s="485" t="s">
        <v>15136</v>
      </c>
      <c r="C4099" s="486" t="s">
        <v>6939</v>
      </c>
      <c r="D4099" s="140">
        <v>9</v>
      </c>
      <c r="E4099" s="140" t="s">
        <v>15137</v>
      </c>
      <c r="F4099" s="485" t="s">
        <v>10637</v>
      </c>
      <c r="G4099" s="407" t="s">
        <v>10443</v>
      </c>
      <c r="H4099" s="489" t="s">
        <v>15138</v>
      </c>
      <c r="I4099" s="489"/>
      <c r="J4099" s="486"/>
    </row>
    <row r="4100" spans="1:10" ht="25.15" customHeight="1" x14ac:dyDescent="0.2">
      <c r="A4100" s="485" t="s">
        <v>15139</v>
      </c>
      <c r="B4100" s="485" t="s">
        <v>15140</v>
      </c>
      <c r="C4100" s="486" t="s">
        <v>6377</v>
      </c>
      <c r="D4100" s="140">
        <v>2</v>
      </c>
      <c r="E4100" s="140" t="s">
        <v>15141</v>
      </c>
      <c r="F4100" s="485" t="s">
        <v>15142</v>
      </c>
      <c r="G4100" s="407" t="s">
        <v>10443</v>
      </c>
      <c r="H4100" s="489" t="s">
        <v>15143</v>
      </c>
      <c r="I4100" s="489"/>
      <c r="J4100" s="486"/>
    </row>
    <row r="4101" spans="1:10" ht="25.15" customHeight="1" x14ac:dyDescent="0.2">
      <c r="A4101" s="485" t="s">
        <v>14846</v>
      </c>
      <c r="B4101" s="485" t="s">
        <v>14847</v>
      </c>
      <c r="C4101" s="486" t="s">
        <v>6939</v>
      </c>
      <c r="D4101" s="140">
        <v>7</v>
      </c>
      <c r="E4101" s="140" t="s">
        <v>15144</v>
      </c>
      <c r="F4101" s="485" t="s">
        <v>15145</v>
      </c>
      <c r="G4101" s="407" t="s">
        <v>14979</v>
      </c>
      <c r="H4101" s="489" t="s">
        <v>15146</v>
      </c>
      <c r="I4101" s="489"/>
      <c r="J4101" s="486"/>
    </row>
    <row r="4102" spans="1:10" ht="25.15" customHeight="1" x14ac:dyDescent="0.2">
      <c r="A4102" s="485" t="s">
        <v>15147</v>
      </c>
      <c r="B4102" s="485" t="s">
        <v>15148</v>
      </c>
      <c r="C4102" s="486" t="s">
        <v>6939</v>
      </c>
      <c r="D4102" s="140">
        <v>6</v>
      </c>
      <c r="E4102" s="140" t="s">
        <v>15149</v>
      </c>
      <c r="F4102" s="485" t="s">
        <v>15150</v>
      </c>
      <c r="G4102" s="407" t="s">
        <v>10443</v>
      </c>
      <c r="H4102" s="489" t="s">
        <v>15151</v>
      </c>
      <c r="I4102" s="489"/>
      <c r="J4102" s="486"/>
    </row>
    <row r="4103" spans="1:10" ht="25.15" customHeight="1" x14ac:dyDescent="0.2">
      <c r="A4103" s="485" t="s">
        <v>15152</v>
      </c>
      <c r="B4103" s="485" t="s">
        <v>15153</v>
      </c>
      <c r="C4103" s="486" t="s">
        <v>6939</v>
      </c>
      <c r="D4103" s="140">
        <v>5</v>
      </c>
      <c r="E4103" s="140" t="s">
        <v>15154</v>
      </c>
      <c r="F4103" s="485" t="s">
        <v>10418</v>
      </c>
      <c r="G4103" s="407" t="s">
        <v>10443</v>
      </c>
      <c r="H4103" s="489" t="s">
        <v>15155</v>
      </c>
      <c r="I4103" s="489"/>
      <c r="J4103" s="486"/>
    </row>
    <row r="4104" spans="1:10" ht="25.15" customHeight="1" x14ac:dyDescent="0.2">
      <c r="A4104" s="485" t="s">
        <v>15156</v>
      </c>
      <c r="B4104" s="485" t="s">
        <v>15157</v>
      </c>
      <c r="C4104" s="486" t="s">
        <v>6377</v>
      </c>
      <c r="D4104" s="140">
        <v>1</v>
      </c>
      <c r="E4104" s="140" t="s">
        <v>15158</v>
      </c>
      <c r="F4104" s="485" t="s">
        <v>11128</v>
      </c>
      <c r="G4104" s="407" t="s">
        <v>10443</v>
      </c>
      <c r="H4104" s="489" t="s">
        <v>15159</v>
      </c>
      <c r="I4104" s="489"/>
      <c r="J4104" s="486"/>
    </row>
    <row r="4105" spans="1:10" ht="25.15" customHeight="1" x14ac:dyDescent="0.2">
      <c r="A4105" s="485" t="s">
        <v>15160</v>
      </c>
      <c r="B4105" s="485" t="s">
        <v>15161</v>
      </c>
      <c r="C4105" s="486" t="s">
        <v>6939</v>
      </c>
      <c r="D4105" s="140">
        <v>4</v>
      </c>
      <c r="E4105" s="140" t="s">
        <v>15162</v>
      </c>
      <c r="F4105" s="485" t="s">
        <v>10637</v>
      </c>
      <c r="G4105" s="407" t="s">
        <v>10443</v>
      </c>
      <c r="H4105" s="489" t="s">
        <v>15163</v>
      </c>
      <c r="I4105" s="489"/>
      <c r="J4105" s="486"/>
    </row>
    <row r="4106" spans="1:10" ht="25.15" customHeight="1" x14ac:dyDescent="0.2">
      <c r="A4106" s="485" t="s">
        <v>15164</v>
      </c>
      <c r="B4106" s="485" t="s">
        <v>15165</v>
      </c>
      <c r="C4106" s="486" t="s">
        <v>6939</v>
      </c>
      <c r="D4106" s="140">
        <v>3</v>
      </c>
      <c r="E4106" s="140" t="s">
        <v>15166</v>
      </c>
      <c r="F4106" s="485" t="s">
        <v>10637</v>
      </c>
      <c r="G4106" s="407" t="s">
        <v>10443</v>
      </c>
      <c r="H4106" s="489" t="s">
        <v>15167</v>
      </c>
      <c r="I4106" s="489"/>
      <c r="J4106" s="486"/>
    </row>
    <row r="4107" spans="1:10" ht="25.15" customHeight="1" x14ac:dyDescent="0.2">
      <c r="A4107" s="485" t="s">
        <v>15168</v>
      </c>
      <c r="B4107" s="485" t="s">
        <v>15169</v>
      </c>
      <c r="C4107" s="486" t="s">
        <v>6939</v>
      </c>
      <c r="D4107" s="140">
        <v>2</v>
      </c>
      <c r="E4107" s="140" t="s">
        <v>15170</v>
      </c>
      <c r="F4107" s="485" t="s">
        <v>10637</v>
      </c>
      <c r="G4107" s="407" t="s">
        <v>10443</v>
      </c>
      <c r="H4107" s="489" t="s">
        <v>15171</v>
      </c>
      <c r="I4107" s="489"/>
      <c r="J4107" s="486"/>
    </row>
    <row r="4108" spans="1:10" ht="25.15" customHeight="1" x14ac:dyDescent="0.2">
      <c r="A4108" s="485" t="s">
        <v>15172</v>
      </c>
      <c r="B4108" s="485" t="s">
        <v>15173</v>
      </c>
      <c r="C4108" s="486" t="s">
        <v>6939</v>
      </c>
      <c r="D4108" s="140">
        <v>1</v>
      </c>
      <c r="E4108" s="140" t="s">
        <v>15174</v>
      </c>
      <c r="F4108" s="485" t="s">
        <v>10637</v>
      </c>
      <c r="G4108" s="407" t="s">
        <v>10443</v>
      </c>
      <c r="H4108" s="489" t="s">
        <v>15175</v>
      </c>
      <c r="I4108" s="489"/>
      <c r="J4108" s="486"/>
    </row>
    <row r="4109" spans="1:10" ht="25.15" customHeight="1" x14ac:dyDescent="0.2">
      <c r="A4109" s="471" t="s">
        <v>15176</v>
      </c>
      <c r="B4109" s="471" t="s">
        <v>6902</v>
      </c>
      <c r="C4109" s="472" t="s">
        <v>6903</v>
      </c>
      <c r="D4109" s="255"/>
      <c r="E4109" s="276">
        <v>33930</v>
      </c>
      <c r="F4109" s="471" t="s">
        <v>7058</v>
      </c>
      <c r="G4109" s="476" t="s">
        <v>6905</v>
      </c>
      <c r="H4109" s="478"/>
      <c r="I4109" s="478"/>
      <c r="J4109" s="471"/>
    </row>
    <row r="4110" spans="1:10" ht="25.15" customHeight="1" x14ac:dyDescent="0.2">
      <c r="A4110" s="471" t="s">
        <v>15177</v>
      </c>
      <c r="B4110" s="471" t="s">
        <v>6902</v>
      </c>
      <c r="C4110" s="472" t="s">
        <v>6903</v>
      </c>
      <c r="D4110" s="255"/>
      <c r="E4110" s="276">
        <v>19950</v>
      </c>
      <c r="F4110" s="471" t="s">
        <v>15178</v>
      </c>
      <c r="G4110" s="476" t="s">
        <v>6905</v>
      </c>
      <c r="H4110" s="478"/>
      <c r="I4110" s="478"/>
      <c r="J4110" s="471"/>
    </row>
    <row r="4111" spans="1:10" ht="25.15" customHeight="1" x14ac:dyDescent="0.2">
      <c r="A4111" s="471" t="s">
        <v>15179</v>
      </c>
      <c r="B4111" s="471" t="s">
        <v>6902</v>
      </c>
      <c r="C4111" s="472" t="s">
        <v>6903</v>
      </c>
      <c r="D4111" s="255"/>
      <c r="E4111" s="276">
        <v>35490</v>
      </c>
      <c r="F4111" s="471" t="s">
        <v>7079</v>
      </c>
      <c r="G4111" s="476" t="s">
        <v>6905</v>
      </c>
      <c r="H4111" s="478"/>
      <c r="I4111" s="478"/>
      <c r="J4111" s="471"/>
    </row>
    <row r="4112" spans="1:10" ht="25.15" customHeight="1" x14ac:dyDescent="0.2">
      <c r="A4112" s="471" t="s">
        <v>15180</v>
      </c>
      <c r="B4112" s="471" t="s">
        <v>6377</v>
      </c>
      <c r="C4112" s="472" t="s">
        <v>6903</v>
      </c>
      <c r="D4112" s="255"/>
      <c r="E4112" s="276">
        <v>36670</v>
      </c>
      <c r="F4112" s="471" t="s">
        <v>7183</v>
      </c>
      <c r="G4112" s="476" t="s">
        <v>6905</v>
      </c>
      <c r="H4112" s="478"/>
      <c r="I4112" s="478"/>
      <c r="J4112" s="471"/>
    </row>
    <row r="4113" spans="1:10" ht="25.15" customHeight="1" x14ac:dyDescent="0.2">
      <c r="A4113" s="471" t="s">
        <v>15181</v>
      </c>
      <c r="B4113" s="471" t="s">
        <v>6902</v>
      </c>
      <c r="C4113" s="472" t="s">
        <v>6903</v>
      </c>
      <c r="D4113" s="255"/>
      <c r="E4113" s="276">
        <v>18750</v>
      </c>
      <c r="F4113" s="471" t="s">
        <v>15182</v>
      </c>
      <c r="G4113" s="476" t="s">
        <v>6905</v>
      </c>
      <c r="H4113" s="478"/>
      <c r="I4113" s="478"/>
      <c r="J4113" s="471"/>
    </row>
    <row r="4114" spans="1:10" ht="25.15" customHeight="1" x14ac:dyDescent="0.2">
      <c r="A4114" s="471" t="s">
        <v>15183</v>
      </c>
      <c r="B4114" s="471" t="s">
        <v>6902</v>
      </c>
      <c r="C4114" s="472" t="s">
        <v>6903</v>
      </c>
      <c r="D4114" s="255"/>
      <c r="E4114" s="276">
        <v>22050</v>
      </c>
      <c r="F4114" s="471" t="s">
        <v>7601</v>
      </c>
      <c r="G4114" s="476" t="s">
        <v>6905</v>
      </c>
      <c r="H4114" s="478"/>
      <c r="I4114" s="478"/>
      <c r="J4114" s="471"/>
    </row>
    <row r="4115" spans="1:10" ht="25.15" customHeight="1" x14ac:dyDescent="0.2">
      <c r="A4115" s="471" t="s">
        <v>15184</v>
      </c>
      <c r="B4115" s="471" t="s">
        <v>6902</v>
      </c>
      <c r="C4115" s="472" t="s">
        <v>6903</v>
      </c>
      <c r="D4115" s="255"/>
      <c r="E4115" s="276">
        <v>20361.5</v>
      </c>
      <c r="F4115" s="471" t="s">
        <v>7079</v>
      </c>
      <c r="G4115" s="476" t="s">
        <v>6905</v>
      </c>
      <c r="H4115" s="478"/>
      <c r="I4115" s="478"/>
      <c r="J4115" s="471"/>
    </row>
    <row r="4116" spans="1:10" ht="25.15" customHeight="1" x14ac:dyDescent="0.2">
      <c r="A4116" s="471" t="s">
        <v>15185</v>
      </c>
      <c r="B4116" s="471" t="s">
        <v>6902</v>
      </c>
      <c r="C4116" s="472" t="s">
        <v>6903</v>
      </c>
      <c r="D4116" s="255"/>
      <c r="E4116" s="276">
        <v>22207.599999999999</v>
      </c>
      <c r="F4116" s="471" t="s">
        <v>15186</v>
      </c>
      <c r="G4116" s="476" t="s">
        <v>6905</v>
      </c>
      <c r="H4116" s="478"/>
      <c r="I4116" s="478"/>
      <c r="J4116" s="471"/>
    </row>
    <row r="4117" spans="1:10" ht="25.15" customHeight="1" x14ac:dyDescent="0.2">
      <c r="A4117" s="471" t="s">
        <v>15187</v>
      </c>
      <c r="B4117" s="471" t="s">
        <v>6902</v>
      </c>
      <c r="C4117" s="472" t="s">
        <v>6903</v>
      </c>
      <c r="D4117" s="255"/>
      <c r="E4117" s="276">
        <v>25890</v>
      </c>
      <c r="F4117" s="471" t="s">
        <v>7299</v>
      </c>
      <c r="G4117" s="476" t="s">
        <v>6905</v>
      </c>
      <c r="H4117" s="478"/>
      <c r="I4117" s="478"/>
      <c r="J4117" s="471"/>
    </row>
    <row r="4118" spans="1:10" ht="25.15" customHeight="1" x14ac:dyDescent="0.2">
      <c r="A4118" s="471" t="s">
        <v>15188</v>
      </c>
      <c r="B4118" s="471" t="s">
        <v>6377</v>
      </c>
      <c r="C4118" s="472" t="s">
        <v>6903</v>
      </c>
      <c r="D4118" s="255"/>
      <c r="E4118" s="276">
        <v>36360</v>
      </c>
      <c r="F4118" s="471" t="s">
        <v>7227</v>
      </c>
      <c r="G4118" s="476" t="s">
        <v>6905</v>
      </c>
      <c r="H4118" s="478"/>
      <c r="I4118" s="478"/>
      <c r="J4118" s="471"/>
    </row>
    <row r="4119" spans="1:10" ht="25.15" customHeight="1" x14ac:dyDescent="0.2">
      <c r="A4119" s="471" t="s">
        <v>15189</v>
      </c>
      <c r="B4119" s="471" t="s">
        <v>6902</v>
      </c>
      <c r="C4119" s="472" t="s">
        <v>6903</v>
      </c>
      <c r="D4119" s="255"/>
      <c r="E4119" s="276">
        <v>24082.5</v>
      </c>
      <c r="F4119" s="471" t="s">
        <v>15190</v>
      </c>
      <c r="G4119" s="476" t="s">
        <v>6905</v>
      </c>
      <c r="H4119" s="478"/>
      <c r="I4119" s="478"/>
      <c r="J4119" s="471"/>
    </row>
    <row r="4120" spans="1:10" ht="25.15" customHeight="1" x14ac:dyDescent="0.2">
      <c r="A4120" s="471" t="s">
        <v>15191</v>
      </c>
      <c r="B4120" s="471" t="s">
        <v>6902</v>
      </c>
      <c r="C4120" s="472" t="s">
        <v>6903</v>
      </c>
      <c r="D4120" s="255"/>
      <c r="E4120" s="276">
        <v>34360</v>
      </c>
      <c r="F4120" s="471" t="s">
        <v>15192</v>
      </c>
      <c r="G4120" s="476" t="s">
        <v>6905</v>
      </c>
      <c r="H4120" s="478"/>
      <c r="I4120" s="478"/>
      <c r="J4120" s="471"/>
    </row>
    <row r="4121" spans="1:10" ht="25.15" customHeight="1" x14ac:dyDescent="0.2">
      <c r="A4121" s="471" t="s">
        <v>15193</v>
      </c>
      <c r="B4121" s="471" t="s">
        <v>6902</v>
      </c>
      <c r="C4121" s="472" t="s">
        <v>6903</v>
      </c>
      <c r="D4121" s="255"/>
      <c r="E4121" s="276">
        <v>33000</v>
      </c>
      <c r="F4121" s="471" t="s">
        <v>7003</v>
      </c>
      <c r="G4121" s="476" t="s">
        <v>6905</v>
      </c>
      <c r="H4121" s="478"/>
      <c r="I4121" s="478"/>
      <c r="J4121" s="471"/>
    </row>
    <row r="4122" spans="1:10" ht="25.15" customHeight="1" x14ac:dyDescent="0.2">
      <c r="A4122" s="471" t="s">
        <v>15194</v>
      </c>
      <c r="B4122" s="471" t="s">
        <v>6902</v>
      </c>
      <c r="C4122" s="472" t="s">
        <v>6903</v>
      </c>
      <c r="D4122" s="255"/>
      <c r="E4122" s="276">
        <v>19000</v>
      </c>
      <c r="F4122" s="471" t="s">
        <v>6909</v>
      </c>
      <c r="G4122" s="476" t="s">
        <v>6905</v>
      </c>
      <c r="H4122" s="478"/>
      <c r="I4122" s="478"/>
      <c r="J4122" s="471"/>
    </row>
    <row r="4123" spans="1:10" ht="25.15" customHeight="1" x14ac:dyDescent="0.2">
      <c r="A4123" s="471" t="s">
        <v>15195</v>
      </c>
      <c r="B4123" s="471" t="s">
        <v>6902</v>
      </c>
      <c r="C4123" s="472" t="s">
        <v>6903</v>
      </c>
      <c r="D4123" s="255"/>
      <c r="E4123" s="276">
        <v>33993</v>
      </c>
      <c r="F4123" s="471" t="s">
        <v>15196</v>
      </c>
      <c r="G4123" s="476" t="s">
        <v>6905</v>
      </c>
      <c r="H4123" s="478"/>
      <c r="I4123" s="478"/>
      <c r="J4123" s="471"/>
    </row>
    <row r="4124" spans="1:10" ht="25.15" customHeight="1" x14ac:dyDescent="0.2">
      <c r="A4124" s="471" t="s">
        <v>15197</v>
      </c>
      <c r="B4124" s="471" t="s">
        <v>6902</v>
      </c>
      <c r="C4124" s="472" t="s">
        <v>6903</v>
      </c>
      <c r="D4124" s="255"/>
      <c r="E4124" s="276">
        <v>34514</v>
      </c>
      <c r="F4124" s="471" t="s">
        <v>15196</v>
      </c>
      <c r="G4124" s="476" t="s">
        <v>6905</v>
      </c>
      <c r="H4124" s="478"/>
      <c r="I4124" s="478"/>
      <c r="J4124" s="471"/>
    </row>
    <row r="4125" spans="1:10" ht="25.15" customHeight="1" x14ac:dyDescent="0.2">
      <c r="A4125" s="471" t="s">
        <v>15198</v>
      </c>
      <c r="B4125" s="471" t="s">
        <v>6902</v>
      </c>
      <c r="C4125" s="472" t="s">
        <v>6903</v>
      </c>
      <c r="D4125" s="255"/>
      <c r="E4125" s="276">
        <v>34705</v>
      </c>
      <c r="F4125" s="471" t="s">
        <v>15199</v>
      </c>
      <c r="G4125" s="476" t="s">
        <v>6905</v>
      </c>
      <c r="H4125" s="478"/>
      <c r="I4125" s="478"/>
      <c r="J4125" s="471"/>
    </row>
    <row r="4126" spans="1:10" ht="25.15" customHeight="1" x14ac:dyDescent="0.2">
      <c r="A4126" s="471" t="s">
        <v>15200</v>
      </c>
      <c r="B4126" s="471" t="s">
        <v>6902</v>
      </c>
      <c r="C4126" s="472" t="s">
        <v>6903</v>
      </c>
      <c r="D4126" s="255"/>
      <c r="E4126" s="276">
        <v>33805</v>
      </c>
      <c r="F4126" s="471" t="s">
        <v>15199</v>
      </c>
      <c r="G4126" s="476" t="s">
        <v>6905</v>
      </c>
      <c r="H4126" s="478"/>
      <c r="I4126" s="478"/>
      <c r="J4126" s="471"/>
    </row>
    <row r="4127" spans="1:10" ht="25.15" customHeight="1" x14ac:dyDescent="0.2">
      <c r="A4127" s="471" t="s">
        <v>15201</v>
      </c>
      <c r="B4127" s="471" t="s">
        <v>6377</v>
      </c>
      <c r="C4127" s="472" t="s">
        <v>6903</v>
      </c>
      <c r="D4127" s="255"/>
      <c r="E4127" s="276">
        <v>36792</v>
      </c>
      <c r="F4127" s="471" t="s">
        <v>7194</v>
      </c>
      <c r="G4127" s="476" t="s">
        <v>6905</v>
      </c>
      <c r="H4127" s="478"/>
      <c r="I4127" s="478"/>
      <c r="J4127" s="471"/>
    </row>
    <row r="4128" spans="1:10" ht="25.15" customHeight="1" x14ac:dyDescent="0.2">
      <c r="A4128" s="471" t="s">
        <v>15202</v>
      </c>
      <c r="B4128" s="471" t="s">
        <v>6902</v>
      </c>
      <c r="C4128" s="472" t="s">
        <v>6903</v>
      </c>
      <c r="D4128" s="255"/>
      <c r="E4128" s="276">
        <v>27404</v>
      </c>
      <c r="F4128" s="471" t="s">
        <v>7131</v>
      </c>
      <c r="G4128" s="476" t="s">
        <v>6905</v>
      </c>
      <c r="H4128" s="478"/>
      <c r="I4128" s="478"/>
      <c r="J4128" s="471"/>
    </row>
    <row r="4129" spans="1:10" ht="25.15" customHeight="1" x14ac:dyDescent="0.2">
      <c r="A4129" s="471" t="s">
        <v>15203</v>
      </c>
      <c r="B4129" s="471" t="s">
        <v>6902</v>
      </c>
      <c r="C4129" s="472" t="s">
        <v>6903</v>
      </c>
      <c r="D4129" s="255"/>
      <c r="E4129" s="276">
        <v>33700</v>
      </c>
      <c r="F4129" s="471" t="s">
        <v>15204</v>
      </c>
      <c r="G4129" s="476" t="s">
        <v>6905</v>
      </c>
      <c r="H4129" s="478"/>
      <c r="I4129" s="478"/>
      <c r="J4129" s="471"/>
    </row>
    <row r="4130" spans="1:10" ht="25.15" customHeight="1" x14ac:dyDescent="0.2">
      <c r="A4130" s="471" t="s">
        <v>15205</v>
      </c>
      <c r="B4130" s="471" t="s">
        <v>6902</v>
      </c>
      <c r="C4130" s="472" t="s">
        <v>6903</v>
      </c>
      <c r="D4130" s="255"/>
      <c r="E4130" s="276">
        <v>25080</v>
      </c>
      <c r="F4130" s="471" t="s">
        <v>7312</v>
      </c>
      <c r="G4130" s="476" t="s">
        <v>6905</v>
      </c>
      <c r="H4130" s="478"/>
      <c r="I4130" s="478"/>
      <c r="J4130" s="471"/>
    </row>
    <row r="4131" spans="1:10" ht="25.15" customHeight="1" x14ac:dyDescent="0.2">
      <c r="A4131" s="471" t="s">
        <v>15206</v>
      </c>
      <c r="B4131" s="471" t="s">
        <v>6377</v>
      </c>
      <c r="C4131" s="472" t="s">
        <v>6903</v>
      </c>
      <c r="D4131" s="255"/>
      <c r="E4131" s="276">
        <v>59699.7</v>
      </c>
      <c r="F4131" s="471" t="s">
        <v>6912</v>
      </c>
      <c r="G4131" s="476" t="s">
        <v>6905</v>
      </c>
      <c r="H4131" s="478"/>
      <c r="I4131" s="478"/>
      <c r="J4131" s="471"/>
    </row>
    <row r="4132" spans="1:10" ht="25.15" customHeight="1" x14ac:dyDescent="0.2">
      <c r="A4132" s="471" t="s">
        <v>15207</v>
      </c>
      <c r="B4132" s="471" t="s">
        <v>6902</v>
      </c>
      <c r="C4132" s="472" t="s">
        <v>6903</v>
      </c>
      <c r="D4132" s="255"/>
      <c r="E4132" s="276">
        <v>21149</v>
      </c>
      <c r="F4132" s="471" t="s">
        <v>7541</v>
      </c>
      <c r="G4132" s="476" t="s">
        <v>6905</v>
      </c>
      <c r="H4132" s="478"/>
      <c r="I4132" s="478"/>
      <c r="J4132" s="471"/>
    </row>
    <row r="4133" spans="1:10" ht="25.15" customHeight="1" x14ac:dyDescent="0.2">
      <c r="A4133" s="471" t="s">
        <v>15208</v>
      </c>
      <c r="B4133" s="471" t="s">
        <v>6902</v>
      </c>
      <c r="C4133" s="472" t="s">
        <v>6903</v>
      </c>
      <c r="D4133" s="255"/>
      <c r="E4133" s="276">
        <v>28785</v>
      </c>
      <c r="F4133" s="471" t="s">
        <v>7601</v>
      </c>
      <c r="G4133" s="476" t="s">
        <v>6905</v>
      </c>
      <c r="H4133" s="478"/>
      <c r="I4133" s="478"/>
      <c r="J4133" s="471"/>
    </row>
    <row r="4134" spans="1:10" ht="25.15" customHeight="1" x14ac:dyDescent="0.2">
      <c r="A4134" s="471" t="s">
        <v>15209</v>
      </c>
      <c r="B4134" s="471" t="s">
        <v>6902</v>
      </c>
      <c r="C4134" s="472" t="s">
        <v>6903</v>
      </c>
      <c r="D4134" s="255"/>
      <c r="E4134" s="276">
        <v>19519.560000000001</v>
      </c>
      <c r="F4134" s="471" t="s">
        <v>15210</v>
      </c>
      <c r="G4134" s="476" t="s">
        <v>6905</v>
      </c>
      <c r="H4134" s="478"/>
      <c r="I4134" s="478"/>
      <c r="J4134" s="471"/>
    </row>
    <row r="4135" spans="1:10" ht="25.15" customHeight="1" x14ac:dyDescent="0.2">
      <c r="A4135" s="471" t="s">
        <v>15211</v>
      </c>
      <c r="B4135" s="471" t="s">
        <v>6902</v>
      </c>
      <c r="C4135" s="472" t="s">
        <v>6903</v>
      </c>
      <c r="D4135" s="255"/>
      <c r="E4135" s="276">
        <v>24609.5</v>
      </c>
      <c r="F4135" s="471" t="s">
        <v>7419</v>
      </c>
      <c r="G4135" s="476" t="s">
        <v>6905</v>
      </c>
      <c r="H4135" s="478"/>
      <c r="I4135" s="478"/>
      <c r="J4135" s="471"/>
    </row>
    <row r="4136" spans="1:10" ht="25.15" customHeight="1" x14ac:dyDescent="0.2">
      <c r="A4136" s="471" t="s">
        <v>15212</v>
      </c>
      <c r="B4136" s="471" t="s">
        <v>6902</v>
      </c>
      <c r="C4136" s="472" t="s">
        <v>6903</v>
      </c>
      <c r="D4136" s="255"/>
      <c r="E4136" s="276">
        <v>30030</v>
      </c>
      <c r="F4136" s="471" t="s">
        <v>7344</v>
      </c>
      <c r="G4136" s="476" t="s">
        <v>6905</v>
      </c>
      <c r="H4136" s="478"/>
      <c r="I4136" s="478"/>
      <c r="J4136" s="471"/>
    </row>
    <row r="4137" spans="1:10" ht="25.15" customHeight="1" x14ac:dyDescent="0.2">
      <c r="A4137" s="471" t="s">
        <v>15213</v>
      </c>
      <c r="B4137" s="471" t="s">
        <v>6902</v>
      </c>
      <c r="C4137" s="472" t="s">
        <v>6903</v>
      </c>
      <c r="D4137" s="255"/>
      <c r="E4137" s="276">
        <v>34944</v>
      </c>
      <c r="F4137" s="471" t="s">
        <v>15214</v>
      </c>
      <c r="G4137" s="476" t="s">
        <v>6905</v>
      </c>
      <c r="H4137" s="478"/>
      <c r="I4137" s="478"/>
      <c r="J4137" s="471"/>
    </row>
    <row r="4138" spans="1:10" ht="25.15" customHeight="1" x14ac:dyDescent="0.2">
      <c r="A4138" s="471" t="s">
        <v>15215</v>
      </c>
      <c r="B4138" s="471" t="s">
        <v>6377</v>
      </c>
      <c r="C4138" s="472" t="s">
        <v>6903</v>
      </c>
      <c r="D4138" s="255"/>
      <c r="E4138" s="276">
        <v>36720</v>
      </c>
      <c r="F4138" s="471" t="s">
        <v>15190</v>
      </c>
      <c r="G4138" s="476" t="s">
        <v>6905</v>
      </c>
      <c r="H4138" s="478"/>
      <c r="I4138" s="478"/>
      <c r="J4138" s="471"/>
    </row>
    <row r="4139" spans="1:10" ht="25.15" customHeight="1" x14ac:dyDescent="0.2">
      <c r="A4139" s="471" t="s">
        <v>15216</v>
      </c>
      <c r="B4139" s="471" t="s">
        <v>6902</v>
      </c>
      <c r="C4139" s="472" t="s">
        <v>6903</v>
      </c>
      <c r="D4139" s="255"/>
      <c r="E4139" s="276">
        <v>24800</v>
      </c>
      <c r="F4139" s="471" t="s">
        <v>7103</v>
      </c>
      <c r="G4139" s="476" t="s">
        <v>6905</v>
      </c>
      <c r="H4139" s="478"/>
      <c r="I4139" s="478"/>
      <c r="J4139" s="471"/>
    </row>
    <row r="4140" spans="1:10" ht="25.15" customHeight="1" x14ac:dyDescent="0.2">
      <c r="A4140" s="471" t="s">
        <v>15217</v>
      </c>
      <c r="B4140" s="471" t="s">
        <v>6902</v>
      </c>
      <c r="C4140" s="472" t="s">
        <v>6903</v>
      </c>
      <c r="D4140" s="255"/>
      <c r="E4140" s="276">
        <v>21439</v>
      </c>
      <c r="F4140" s="471" t="s">
        <v>15218</v>
      </c>
      <c r="G4140" s="476" t="s">
        <v>6905</v>
      </c>
      <c r="H4140" s="478"/>
      <c r="I4140" s="478"/>
      <c r="J4140" s="471"/>
    </row>
    <row r="4141" spans="1:10" ht="25.15" customHeight="1" x14ac:dyDescent="0.2">
      <c r="A4141" s="471" t="s">
        <v>15219</v>
      </c>
      <c r="B4141" s="471" t="s">
        <v>6902</v>
      </c>
      <c r="C4141" s="472" t="s">
        <v>6903</v>
      </c>
      <c r="D4141" s="255"/>
      <c r="E4141" s="276">
        <v>21700</v>
      </c>
      <c r="F4141" s="471" t="s">
        <v>15220</v>
      </c>
      <c r="G4141" s="476" t="s">
        <v>6905</v>
      </c>
      <c r="H4141" s="478"/>
      <c r="I4141" s="478"/>
      <c r="J4141" s="471"/>
    </row>
    <row r="4142" spans="1:10" ht="25.15" customHeight="1" x14ac:dyDescent="0.2">
      <c r="A4142" s="471" t="s">
        <v>15221</v>
      </c>
      <c r="B4142" s="471" t="s">
        <v>6902</v>
      </c>
      <c r="C4142" s="472" t="s">
        <v>6903</v>
      </c>
      <c r="D4142" s="255"/>
      <c r="E4142" s="276">
        <v>18609</v>
      </c>
      <c r="F4142" s="471" t="s">
        <v>15218</v>
      </c>
      <c r="G4142" s="476" t="s">
        <v>6905</v>
      </c>
      <c r="H4142" s="478"/>
      <c r="I4142" s="478"/>
      <c r="J4142" s="471"/>
    </row>
    <row r="4143" spans="1:10" ht="25.15" customHeight="1" x14ac:dyDescent="0.2">
      <c r="A4143" s="471" t="s">
        <v>15222</v>
      </c>
      <c r="B4143" s="471" t="s">
        <v>6377</v>
      </c>
      <c r="C4143" s="472" t="s">
        <v>6903</v>
      </c>
      <c r="D4143" s="255"/>
      <c r="E4143" s="276">
        <v>50855.64</v>
      </c>
      <c r="F4143" s="471" t="s">
        <v>7289</v>
      </c>
      <c r="G4143" s="476" t="s">
        <v>6905</v>
      </c>
      <c r="H4143" s="478"/>
      <c r="I4143" s="478"/>
      <c r="J4143" s="471"/>
    </row>
    <row r="4144" spans="1:10" ht="25.15" customHeight="1" x14ac:dyDescent="0.2">
      <c r="A4144" s="471" t="s">
        <v>15223</v>
      </c>
      <c r="B4144" s="471" t="s">
        <v>6902</v>
      </c>
      <c r="C4144" s="472" t="s">
        <v>6903</v>
      </c>
      <c r="D4144" s="255"/>
      <c r="E4144" s="276">
        <v>25482</v>
      </c>
      <c r="F4144" s="471" t="s">
        <v>15220</v>
      </c>
      <c r="G4144" s="476" t="s">
        <v>6905</v>
      </c>
      <c r="H4144" s="478"/>
      <c r="I4144" s="478"/>
      <c r="J4144" s="471"/>
    </row>
    <row r="4145" spans="1:10" ht="25.15" customHeight="1" x14ac:dyDescent="0.2">
      <c r="A4145" s="471" t="s">
        <v>15224</v>
      </c>
      <c r="B4145" s="471" t="s">
        <v>6902</v>
      </c>
      <c r="C4145" s="472" t="s">
        <v>6903</v>
      </c>
      <c r="D4145" s="255"/>
      <c r="E4145" s="276">
        <v>35916</v>
      </c>
      <c r="F4145" s="471" t="s">
        <v>15225</v>
      </c>
      <c r="G4145" s="476" t="s">
        <v>6905</v>
      </c>
      <c r="H4145" s="478"/>
      <c r="I4145" s="478"/>
      <c r="J4145" s="471"/>
    </row>
    <row r="4146" spans="1:10" ht="25.15" customHeight="1" x14ac:dyDescent="0.2">
      <c r="A4146" s="471" t="s">
        <v>15226</v>
      </c>
      <c r="B4146" s="471" t="s">
        <v>6902</v>
      </c>
      <c r="C4146" s="472" t="s">
        <v>6903</v>
      </c>
      <c r="D4146" s="255"/>
      <c r="E4146" s="276">
        <v>23000</v>
      </c>
      <c r="F4146" s="471" t="s">
        <v>15227</v>
      </c>
      <c r="G4146" s="476" t="s">
        <v>6905</v>
      </c>
      <c r="H4146" s="478"/>
      <c r="I4146" s="478"/>
      <c r="J4146" s="471"/>
    </row>
    <row r="4147" spans="1:10" ht="25.15" customHeight="1" x14ac:dyDescent="0.2">
      <c r="A4147" s="471" t="s">
        <v>15228</v>
      </c>
      <c r="B4147" s="471" t="s">
        <v>6377</v>
      </c>
      <c r="C4147" s="472" t="s">
        <v>6903</v>
      </c>
      <c r="D4147" s="255"/>
      <c r="E4147" s="276">
        <v>63000</v>
      </c>
      <c r="F4147" s="471" t="s">
        <v>15229</v>
      </c>
      <c r="G4147" s="476" t="s">
        <v>6905</v>
      </c>
      <c r="H4147" s="478"/>
      <c r="I4147" s="478"/>
      <c r="J4147" s="471"/>
    </row>
    <row r="4148" spans="1:10" ht="25.15" customHeight="1" x14ac:dyDescent="0.2">
      <c r="A4148" s="471" t="s">
        <v>15230</v>
      </c>
      <c r="B4148" s="471" t="s">
        <v>6377</v>
      </c>
      <c r="C4148" s="472" t="s">
        <v>6903</v>
      </c>
      <c r="D4148" s="255"/>
      <c r="E4148" s="276">
        <v>103766</v>
      </c>
      <c r="F4148" s="471" t="s">
        <v>7668</v>
      </c>
      <c r="G4148" s="476" t="s">
        <v>6905</v>
      </c>
      <c r="H4148" s="478"/>
      <c r="I4148" s="478"/>
      <c r="J4148" s="471"/>
    </row>
    <row r="4149" spans="1:10" ht="25.15" customHeight="1" x14ac:dyDescent="0.2">
      <c r="A4149" s="471" t="s">
        <v>15231</v>
      </c>
      <c r="B4149" s="471" t="s">
        <v>6377</v>
      </c>
      <c r="C4149" s="472" t="s">
        <v>6903</v>
      </c>
      <c r="D4149" s="255"/>
      <c r="E4149" s="276">
        <v>136350</v>
      </c>
      <c r="F4149" s="471" t="s">
        <v>15232</v>
      </c>
      <c r="G4149" s="476" t="s">
        <v>6905</v>
      </c>
      <c r="H4149" s="478"/>
      <c r="I4149" s="478"/>
      <c r="J4149" s="471"/>
    </row>
    <row r="4150" spans="1:10" ht="25.15" customHeight="1" x14ac:dyDescent="0.2">
      <c r="A4150" s="471" t="s">
        <v>15233</v>
      </c>
      <c r="B4150" s="471" t="s">
        <v>6377</v>
      </c>
      <c r="C4150" s="472" t="s">
        <v>6903</v>
      </c>
      <c r="D4150" s="255"/>
      <c r="E4150" s="276">
        <v>48000</v>
      </c>
      <c r="F4150" s="471" t="s">
        <v>7312</v>
      </c>
      <c r="G4150" s="476" t="s">
        <v>6905</v>
      </c>
      <c r="H4150" s="478"/>
      <c r="I4150" s="478"/>
      <c r="J4150" s="471"/>
    </row>
    <row r="4151" spans="1:10" ht="25.15" customHeight="1" x14ac:dyDescent="0.2">
      <c r="A4151" s="471" t="s">
        <v>15234</v>
      </c>
      <c r="B4151" s="471" t="s">
        <v>6902</v>
      </c>
      <c r="C4151" s="472" t="s">
        <v>6903</v>
      </c>
      <c r="D4151" s="255"/>
      <c r="E4151" s="276">
        <v>35425.5</v>
      </c>
      <c r="F4151" s="471" t="s">
        <v>7338</v>
      </c>
      <c r="G4151" s="476" t="s">
        <v>6905</v>
      </c>
      <c r="H4151" s="478"/>
      <c r="I4151" s="478"/>
      <c r="J4151" s="471"/>
    </row>
    <row r="4152" spans="1:10" ht="25.15" customHeight="1" x14ac:dyDescent="0.2">
      <c r="A4152" s="471" t="s">
        <v>15235</v>
      </c>
      <c r="B4152" s="471" t="s">
        <v>6902</v>
      </c>
      <c r="C4152" s="472" t="s">
        <v>6903</v>
      </c>
      <c r="D4152" s="255"/>
      <c r="E4152" s="276">
        <v>31050</v>
      </c>
      <c r="F4152" s="471" t="s">
        <v>15225</v>
      </c>
      <c r="G4152" s="476" t="s">
        <v>6905</v>
      </c>
      <c r="H4152" s="478"/>
      <c r="I4152" s="478"/>
      <c r="J4152" s="471"/>
    </row>
    <row r="4153" spans="1:10" ht="25.15" customHeight="1" x14ac:dyDescent="0.2">
      <c r="A4153" s="471" t="s">
        <v>15236</v>
      </c>
      <c r="B4153" s="471" t="s">
        <v>6902</v>
      </c>
      <c r="C4153" s="472" t="s">
        <v>6903</v>
      </c>
      <c r="D4153" s="255"/>
      <c r="E4153" s="276">
        <v>27298</v>
      </c>
      <c r="F4153" s="471" t="s">
        <v>15237</v>
      </c>
      <c r="G4153" s="476" t="s">
        <v>6905</v>
      </c>
      <c r="H4153" s="478"/>
      <c r="I4153" s="478"/>
      <c r="J4153" s="471"/>
    </row>
    <row r="4154" spans="1:10" ht="25.15" customHeight="1" x14ac:dyDescent="0.2">
      <c r="A4154" s="471" t="s">
        <v>15238</v>
      </c>
      <c r="B4154" s="471" t="s">
        <v>6902</v>
      </c>
      <c r="C4154" s="472" t="s">
        <v>6903</v>
      </c>
      <c r="D4154" s="255"/>
      <c r="E4154" s="276">
        <v>24549</v>
      </c>
      <c r="F4154" s="471" t="s">
        <v>15218</v>
      </c>
      <c r="G4154" s="476" t="s">
        <v>6905</v>
      </c>
      <c r="H4154" s="478"/>
      <c r="I4154" s="478"/>
      <c r="J4154" s="471"/>
    </row>
    <row r="4155" spans="1:10" ht="25.15" customHeight="1" x14ac:dyDescent="0.2">
      <c r="A4155" s="471" t="s">
        <v>15239</v>
      </c>
      <c r="B4155" s="471" t="s">
        <v>6902</v>
      </c>
      <c r="C4155" s="472" t="s">
        <v>6903</v>
      </c>
      <c r="D4155" s="255"/>
      <c r="E4155" s="276">
        <v>19584</v>
      </c>
      <c r="F4155" s="471" t="s">
        <v>15240</v>
      </c>
      <c r="G4155" s="476" t="s">
        <v>6905</v>
      </c>
      <c r="H4155" s="478"/>
      <c r="I4155" s="478"/>
      <c r="J4155" s="471"/>
    </row>
    <row r="4156" spans="1:10" ht="25.15" customHeight="1" x14ac:dyDescent="0.2">
      <c r="A4156" s="471" t="s">
        <v>15241</v>
      </c>
      <c r="B4156" s="471" t="s">
        <v>6902</v>
      </c>
      <c r="C4156" s="472" t="s">
        <v>6903</v>
      </c>
      <c r="D4156" s="255"/>
      <c r="E4156" s="276">
        <v>22500</v>
      </c>
      <c r="F4156" s="471" t="s">
        <v>15242</v>
      </c>
      <c r="G4156" s="476" t="s">
        <v>6905</v>
      </c>
      <c r="H4156" s="478"/>
      <c r="I4156" s="478"/>
      <c r="J4156" s="471"/>
    </row>
    <row r="4157" spans="1:10" ht="25.15" customHeight="1" x14ac:dyDescent="0.2">
      <c r="A4157" s="471" t="s">
        <v>15243</v>
      </c>
      <c r="B4157" s="471" t="s">
        <v>6377</v>
      </c>
      <c r="C4157" s="472" t="s">
        <v>6903</v>
      </c>
      <c r="D4157" s="255"/>
      <c r="E4157" s="276">
        <v>52895</v>
      </c>
      <c r="F4157" s="471" t="s">
        <v>7194</v>
      </c>
      <c r="G4157" s="476" t="s">
        <v>6905</v>
      </c>
      <c r="H4157" s="478"/>
      <c r="I4157" s="478"/>
      <c r="J4157" s="471"/>
    </row>
    <row r="4158" spans="1:10" ht="25.15" customHeight="1" x14ac:dyDescent="0.2">
      <c r="A4158" s="471" t="s">
        <v>15244</v>
      </c>
      <c r="B4158" s="471" t="s">
        <v>6377</v>
      </c>
      <c r="C4158" s="472" t="s">
        <v>6903</v>
      </c>
      <c r="D4158" s="255"/>
      <c r="E4158" s="276">
        <v>149999</v>
      </c>
      <c r="F4158" s="471" t="s">
        <v>6912</v>
      </c>
      <c r="G4158" s="476" t="s">
        <v>6905</v>
      </c>
      <c r="H4158" s="478"/>
      <c r="I4158" s="478"/>
      <c r="J4158" s="471"/>
    </row>
    <row r="4159" spans="1:10" ht="25.15" customHeight="1" x14ac:dyDescent="0.2">
      <c r="A4159" s="471" t="s">
        <v>15245</v>
      </c>
      <c r="B4159" s="471" t="s">
        <v>6377</v>
      </c>
      <c r="C4159" s="472" t="s">
        <v>6903</v>
      </c>
      <c r="D4159" s="255"/>
      <c r="E4159" s="276">
        <v>98500</v>
      </c>
      <c r="F4159" s="471" t="s">
        <v>6912</v>
      </c>
      <c r="G4159" s="476" t="s">
        <v>6905</v>
      </c>
      <c r="H4159" s="478"/>
      <c r="I4159" s="478"/>
      <c r="J4159" s="471"/>
    </row>
    <row r="4160" spans="1:10" ht="25.15" customHeight="1" x14ac:dyDescent="0.2">
      <c r="A4160" s="471" t="s">
        <v>15246</v>
      </c>
      <c r="B4160" s="471" t="s">
        <v>6902</v>
      </c>
      <c r="C4160" s="472" t="s">
        <v>6903</v>
      </c>
      <c r="D4160" s="255"/>
      <c r="E4160" s="276">
        <v>32946</v>
      </c>
      <c r="F4160" s="471" t="s">
        <v>7194</v>
      </c>
      <c r="G4160" s="476" t="s">
        <v>6905</v>
      </c>
      <c r="H4160" s="478"/>
      <c r="I4160" s="478"/>
      <c r="J4160" s="471"/>
    </row>
    <row r="4161" spans="1:10" ht="25.15" customHeight="1" x14ac:dyDescent="0.2">
      <c r="A4161" s="471" t="s">
        <v>15247</v>
      </c>
      <c r="B4161" s="471" t="s">
        <v>6902</v>
      </c>
      <c r="C4161" s="472" t="s">
        <v>6903</v>
      </c>
      <c r="D4161" s="255"/>
      <c r="E4161" s="276">
        <v>35900</v>
      </c>
      <c r="F4161" s="471" t="s">
        <v>7058</v>
      </c>
      <c r="G4161" s="476" t="s">
        <v>6905</v>
      </c>
      <c r="H4161" s="478"/>
      <c r="I4161" s="478"/>
      <c r="J4161" s="471"/>
    </row>
    <row r="4162" spans="1:10" ht="25.15" customHeight="1" x14ac:dyDescent="0.2">
      <c r="A4162" s="471" t="s">
        <v>15248</v>
      </c>
      <c r="B4162" s="471" t="s">
        <v>6377</v>
      </c>
      <c r="C4162" s="472" t="s">
        <v>6903</v>
      </c>
      <c r="D4162" s="255"/>
      <c r="E4162" s="276">
        <v>109999</v>
      </c>
      <c r="F4162" s="471" t="s">
        <v>6912</v>
      </c>
      <c r="G4162" s="476" t="s">
        <v>6905</v>
      </c>
      <c r="H4162" s="478"/>
      <c r="I4162" s="478"/>
      <c r="J4162" s="471"/>
    </row>
    <row r="4163" spans="1:10" ht="25.15" customHeight="1" x14ac:dyDescent="0.2">
      <c r="A4163" s="471" t="s">
        <v>15249</v>
      </c>
      <c r="B4163" s="471" t="s">
        <v>6902</v>
      </c>
      <c r="C4163" s="472" t="s">
        <v>6903</v>
      </c>
      <c r="D4163" s="255"/>
      <c r="E4163" s="276">
        <v>24700</v>
      </c>
      <c r="F4163" s="471" t="s">
        <v>15250</v>
      </c>
      <c r="G4163" s="476" t="s">
        <v>6905</v>
      </c>
      <c r="H4163" s="478"/>
      <c r="I4163" s="478"/>
      <c r="J4163" s="471"/>
    </row>
    <row r="4164" spans="1:10" ht="25.15" customHeight="1" x14ac:dyDescent="0.2">
      <c r="A4164" s="471" t="s">
        <v>15251</v>
      </c>
      <c r="B4164" s="471" t="s">
        <v>6377</v>
      </c>
      <c r="C4164" s="472" t="s">
        <v>6903</v>
      </c>
      <c r="D4164" s="255"/>
      <c r="E4164" s="276">
        <v>36660</v>
      </c>
      <c r="F4164" s="471" t="s">
        <v>7058</v>
      </c>
      <c r="G4164" s="476" t="s">
        <v>6905</v>
      </c>
      <c r="H4164" s="478"/>
      <c r="I4164" s="478"/>
      <c r="J4164" s="471"/>
    </row>
    <row r="4165" spans="1:10" ht="25.15" customHeight="1" x14ac:dyDescent="0.2">
      <c r="A4165" s="471" t="s">
        <v>15252</v>
      </c>
      <c r="B4165" s="471" t="s">
        <v>6377</v>
      </c>
      <c r="C4165" s="472" t="s">
        <v>6903</v>
      </c>
      <c r="D4165" s="255"/>
      <c r="E4165" s="276">
        <v>105000</v>
      </c>
      <c r="F4165" s="471" t="s">
        <v>7056</v>
      </c>
      <c r="G4165" s="476" t="s">
        <v>6905</v>
      </c>
      <c r="H4165" s="478"/>
      <c r="I4165" s="478"/>
      <c r="J4165" s="471"/>
    </row>
    <row r="4166" spans="1:10" ht="25.15" customHeight="1" x14ac:dyDescent="0.2">
      <c r="A4166" s="471" t="s">
        <v>15253</v>
      </c>
      <c r="B4166" s="471" t="s">
        <v>6377</v>
      </c>
      <c r="C4166" s="472" t="s">
        <v>6903</v>
      </c>
      <c r="D4166" s="255"/>
      <c r="E4166" s="276">
        <v>172000</v>
      </c>
      <c r="F4166" s="471" t="s">
        <v>6912</v>
      </c>
      <c r="G4166" s="476" t="s">
        <v>6905</v>
      </c>
      <c r="H4166" s="478"/>
      <c r="I4166" s="478"/>
      <c r="J4166" s="471"/>
    </row>
    <row r="4167" spans="1:10" ht="25.15" customHeight="1" x14ac:dyDescent="0.2">
      <c r="A4167" s="471" t="s">
        <v>15254</v>
      </c>
      <c r="B4167" s="471" t="s">
        <v>6902</v>
      </c>
      <c r="C4167" s="472" t="s">
        <v>6903</v>
      </c>
      <c r="D4167" s="255"/>
      <c r="E4167" s="276">
        <v>19895</v>
      </c>
      <c r="F4167" s="471" t="s">
        <v>15250</v>
      </c>
      <c r="G4167" s="476" t="s">
        <v>6905</v>
      </c>
      <c r="H4167" s="478"/>
      <c r="I4167" s="478"/>
      <c r="J4167" s="471"/>
    </row>
    <row r="4168" spans="1:10" ht="25.15" customHeight="1" x14ac:dyDescent="0.2">
      <c r="A4168" s="471" t="s">
        <v>15255</v>
      </c>
      <c r="B4168" s="471" t="s">
        <v>6377</v>
      </c>
      <c r="C4168" s="472" t="s">
        <v>6903</v>
      </c>
      <c r="D4168" s="255"/>
      <c r="E4168" s="276">
        <v>52800</v>
      </c>
      <c r="F4168" s="471" t="s">
        <v>15227</v>
      </c>
      <c r="G4168" s="476" t="s">
        <v>6905</v>
      </c>
      <c r="H4168" s="478"/>
      <c r="I4168" s="478"/>
      <c r="J4168" s="471"/>
    </row>
    <row r="4169" spans="1:10" ht="25.15" customHeight="1" x14ac:dyDescent="0.2">
      <c r="A4169" s="471" t="s">
        <v>15256</v>
      </c>
      <c r="B4169" s="471" t="s">
        <v>6902</v>
      </c>
      <c r="C4169" s="472" t="s">
        <v>6903</v>
      </c>
      <c r="D4169" s="255"/>
      <c r="E4169" s="276">
        <v>25500.86</v>
      </c>
      <c r="F4169" s="471" t="s">
        <v>7035</v>
      </c>
      <c r="G4169" s="476" t="s">
        <v>6905</v>
      </c>
      <c r="H4169" s="478"/>
      <c r="I4169" s="478"/>
      <c r="J4169" s="471"/>
    </row>
    <row r="4170" spans="1:10" ht="25.15" customHeight="1" x14ac:dyDescent="0.2">
      <c r="A4170" s="471" t="s">
        <v>15257</v>
      </c>
      <c r="B4170" s="471" t="s">
        <v>6902</v>
      </c>
      <c r="C4170" s="472" t="s">
        <v>6903</v>
      </c>
      <c r="D4170" s="255"/>
      <c r="E4170" s="276">
        <v>34911.300000000003</v>
      </c>
      <c r="F4170" s="471" t="s">
        <v>15258</v>
      </c>
      <c r="G4170" s="476" t="s">
        <v>6905</v>
      </c>
      <c r="H4170" s="478"/>
      <c r="I4170" s="478"/>
      <c r="J4170" s="471"/>
    </row>
    <row r="4171" spans="1:10" ht="25.15" customHeight="1" x14ac:dyDescent="0.2">
      <c r="A4171" s="471" t="s">
        <v>15259</v>
      </c>
      <c r="B4171" s="471" t="s">
        <v>6377</v>
      </c>
      <c r="C4171" s="472" t="s">
        <v>6903</v>
      </c>
      <c r="D4171" s="255"/>
      <c r="E4171" s="276">
        <v>115821.92</v>
      </c>
      <c r="F4171" s="471" t="s">
        <v>7668</v>
      </c>
      <c r="G4171" s="476" t="s">
        <v>6905</v>
      </c>
      <c r="H4171" s="478"/>
      <c r="I4171" s="478"/>
      <c r="J4171" s="471"/>
    </row>
    <row r="4172" spans="1:10" ht="25.15" customHeight="1" x14ac:dyDescent="0.2">
      <c r="A4172" s="471" t="s">
        <v>15260</v>
      </c>
      <c r="B4172" s="471" t="s">
        <v>6377</v>
      </c>
      <c r="C4172" s="472" t="s">
        <v>6903</v>
      </c>
      <c r="D4172" s="255"/>
      <c r="E4172" s="276">
        <v>264998</v>
      </c>
      <c r="F4172" s="471" t="s">
        <v>6912</v>
      </c>
      <c r="G4172" s="476" t="s">
        <v>6905</v>
      </c>
      <c r="H4172" s="478"/>
      <c r="I4172" s="478"/>
      <c r="J4172" s="471"/>
    </row>
    <row r="4173" spans="1:10" ht="25.15" customHeight="1" x14ac:dyDescent="0.2">
      <c r="A4173" s="471" t="s">
        <v>15261</v>
      </c>
      <c r="B4173" s="471" t="s">
        <v>6902</v>
      </c>
      <c r="C4173" s="472" t="s">
        <v>6903</v>
      </c>
      <c r="D4173" s="255"/>
      <c r="E4173" s="276">
        <v>22600</v>
      </c>
      <c r="F4173" s="471" t="s">
        <v>15262</v>
      </c>
      <c r="G4173" s="476" t="s">
        <v>6905</v>
      </c>
      <c r="H4173" s="478"/>
      <c r="I4173" s="478"/>
      <c r="J4173" s="471"/>
    </row>
    <row r="4174" spans="1:10" ht="25.15" customHeight="1" x14ac:dyDescent="0.2">
      <c r="A4174" s="471" t="s">
        <v>15263</v>
      </c>
      <c r="B4174" s="471" t="s">
        <v>6902</v>
      </c>
      <c r="C4174" s="472" t="s">
        <v>6903</v>
      </c>
      <c r="D4174" s="255"/>
      <c r="E4174" s="276">
        <v>23500</v>
      </c>
      <c r="F4174" s="471" t="s">
        <v>15264</v>
      </c>
      <c r="G4174" s="476" t="s">
        <v>6905</v>
      </c>
      <c r="H4174" s="478"/>
      <c r="I4174" s="478"/>
      <c r="J4174" s="471"/>
    </row>
    <row r="4175" spans="1:10" ht="25.15" customHeight="1" x14ac:dyDescent="0.2">
      <c r="A4175" s="471" t="s">
        <v>15265</v>
      </c>
      <c r="B4175" s="471" t="s">
        <v>6902</v>
      </c>
      <c r="C4175" s="472" t="s">
        <v>6903</v>
      </c>
      <c r="D4175" s="255"/>
      <c r="E4175" s="276">
        <v>29633</v>
      </c>
      <c r="F4175" s="471" t="s">
        <v>6909</v>
      </c>
      <c r="G4175" s="476" t="s">
        <v>6905</v>
      </c>
      <c r="H4175" s="478"/>
      <c r="I4175" s="478"/>
      <c r="J4175" s="471"/>
    </row>
    <row r="4176" spans="1:10" ht="25.15" customHeight="1" x14ac:dyDescent="0.2">
      <c r="A4176" s="471" t="s">
        <v>15266</v>
      </c>
      <c r="B4176" s="471" t="s">
        <v>6902</v>
      </c>
      <c r="C4176" s="472" t="s">
        <v>6903</v>
      </c>
      <c r="D4176" s="255"/>
      <c r="E4176" s="276">
        <v>25842</v>
      </c>
      <c r="F4176" s="471" t="s">
        <v>15267</v>
      </c>
      <c r="G4176" s="476" t="s">
        <v>6905</v>
      </c>
      <c r="H4176" s="478"/>
      <c r="I4176" s="478"/>
      <c r="J4176" s="471"/>
    </row>
    <row r="4177" spans="1:10" ht="25.15" customHeight="1" x14ac:dyDescent="0.2">
      <c r="A4177" s="471" t="s">
        <v>15268</v>
      </c>
      <c r="B4177" s="471" t="s">
        <v>6377</v>
      </c>
      <c r="C4177" s="472" t="s">
        <v>6903</v>
      </c>
      <c r="D4177" s="255"/>
      <c r="E4177" s="276">
        <v>74510.16</v>
      </c>
      <c r="F4177" s="471" t="s">
        <v>15269</v>
      </c>
      <c r="G4177" s="476" t="s">
        <v>6905</v>
      </c>
      <c r="H4177" s="478"/>
      <c r="I4177" s="478"/>
      <c r="J4177" s="471"/>
    </row>
    <row r="4178" spans="1:10" ht="25.15" customHeight="1" x14ac:dyDescent="0.2">
      <c r="A4178" s="471" t="s">
        <v>15270</v>
      </c>
      <c r="B4178" s="471" t="s">
        <v>6377</v>
      </c>
      <c r="C4178" s="472" t="s">
        <v>6903</v>
      </c>
      <c r="D4178" s="255"/>
      <c r="E4178" s="276">
        <v>43660</v>
      </c>
      <c r="F4178" s="471" t="s">
        <v>15267</v>
      </c>
      <c r="G4178" s="476" t="s">
        <v>6905</v>
      </c>
      <c r="H4178" s="478"/>
      <c r="I4178" s="478"/>
      <c r="J4178" s="471"/>
    </row>
    <row r="4179" spans="1:10" ht="25.15" customHeight="1" x14ac:dyDescent="0.2">
      <c r="A4179" s="471" t="s">
        <v>15271</v>
      </c>
      <c r="B4179" s="471" t="s">
        <v>6902</v>
      </c>
      <c r="C4179" s="472" t="s">
        <v>6903</v>
      </c>
      <c r="D4179" s="255"/>
      <c r="E4179" s="276">
        <v>24418</v>
      </c>
      <c r="F4179" s="471" t="s">
        <v>7419</v>
      </c>
      <c r="G4179" s="476" t="s">
        <v>6905</v>
      </c>
      <c r="H4179" s="478"/>
      <c r="I4179" s="478"/>
      <c r="J4179" s="471"/>
    </row>
    <row r="4180" spans="1:10" ht="25.15" customHeight="1" x14ac:dyDescent="0.2">
      <c r="A4180" s="471" t="s">
        <v>15272</v>
      </c>
      <c r="B4180" s="471" t="s">
        <v>6377</v>
      </c>
      <c r="C4180" s="472" t="s">
        <v>6903</v>
      </c>
      <c r="D4180" s="255"/>
      <c r="E4180" s="276">
        <v>121999</v>
      </c>
      <c r="F4180" s="471" t="s">
        <v>6912</v>
      </c>
      <c r="G4180" s="476" t="s">
        <v>6905</v>
      </c>
      <c r="H4180" s="478"/>
      <c r="I4180" s="478"/>
      <c r="J4180" s="471"/>
    </row>
    <row r="4181" spans="1:10" ht="25.15" customHeight="1" x14ac:dyDescent="0.2">
      <c r="A4181" s="471" t="s">
        <v>15185</v>
      </c>
      <c r="B4181" s="471" t="s">
        <v>6902</v>
      </c>
      <c r="C4181" s="472" t="s">
        <v>6903</v>
      </c>
      <c r="D4181" s="255"/>
      <c r="E4181" s="276">
        <v>31388</v>
      </c>
      <c r="F4181" s="471" t="s">
        <v>15273</v>
      </c>
      <c r="G4181" s="476" t="s">
        <v>6905</v>
      </c>
      <c r="H4181" s="478"/>
      <c r="I4181" s="478"/>
      <c r="J4181" s="471"/>
    </row>
    <row r="4182" spans="1:10" ht="25.15" customHeight="1" x14ac:dyDescent="0.2">
      <c r="A4182" s="471" t="s">
        <v>15274</v>
      </c>
      <c r="B4182" s="471" t="s">
        <v>6902</v>
      </c>
      <c r="C4182" s="472" t="s">
        <v>6903</v>
      </c>
      <c r="D4182" s="255"/>
      <c r="E4182" s="276">
        <v>20922</v>
      </c>
      <c r="F4182" s="471" t="s">
        <v>7359</v>
      </c>
      <c r="G4182" s="476" t="s">
        <v>6905</v>
      </c>
      <c r="H4182" s="478"/>
      <c r="I4182" s="478"/>
      <c r="J4182" s="471"/>
    </row>
    <row r="4183" spans="1:10" ht="25.15" customHeight="1" x14ac:dyDescent="0.2">
      <c r="A4183" s="471" t="s">
        <v>15275</v>
      </c>
      <c r="B4183" s="471" t="s">
        <v>6377</v>
      </c>
      <c r="C4183" s="472" t="s">
        <v>6903</v>
      </c>
      <c r="D4183" s="255"/>
      <c r="E4183" s="276">
        <v>74250</v>
      </c>
      <c r="F4183" s="471" t="s">
        <v>7056</v>
      </c>
      <c r="G4183" s="476" t="s">
        <v>6905</v>
      </c>
      <c r="H4183" s="478"/>
      <c r="I4183" s="478"/>
      <c r="J4183" s="471"/>
    </row>
    <row r="4184" spans="1:10" ht="25.15" customHeight="1" x14ac:dyDescent="0.2">
      <c r="A4184" s="471" t="s">
        <v>15276</v>
      </c>
      <c r="B4184" s="471" t="s">
        <v>6377</v>
      </c>
      <c r="C4184" s="472" t="s">
        <v>6903</v>
      </c>
      <c r="D4184" s="255"/>
      <c r="E4184" s="276">
        <v>98999</v>
      </c>
      <c r="F4184" s="471" t="s">
        <v>6912</v>
      </c>
      <c r="G4184" s="476" t="s">
        <v>6905</v>
      </c>
      <c r="H4184" s="478"/>
      <c r="I4184" s="478"/>
      <c r="J4184" s="471"/>
    </row>
    <row r="4185" spans="1:10" ht="25.15" customHeight="1" x14ac:dyDescent="0.2">
      <c r="A4185" s="471" t="s">
        <v>15277</v>
      </c>
      <c r="B4185" s="471" t="s">
        <v>6902</v>
      </c>
      <c r="C4185" s="472" t="s">
        <v>6903</v>
      </c>
      <c r="D4185" s="255"/>
      <c r="E4185" s="276">
        <v>18438.8</v>
      </c>
      <c r="F4185" s="471" t="s">
        <v>7011</v>
      </c>
      <c r="G4185" s="476" t="s">
        <v>6905</v>
      </c>
      <c r="H4185" s="478"/>
      <c r="I4185" s="478"/>
      <c r="J4185" s="471"/>
    </row>
    <row r="4186" spans="1:10" ht="25.15" customHeight="1" x14ac:dyDescent="0.2">
      <c r="A4186" s="471" t="s">
        <v>15278</v>
      </c>
      <c r="B4186" s="471" t="s">
        <v>6377</v>
      </c>
      <c r="C4186" s="472" t="s">
        <v>6903</v>
      </c>
      <c r="D4186" s="255"/>
      <c r="E4186" s="276">
        <v>42600</v>
      </c>
      <c r="F4186" s="471" t="s">
        <v>7030</v>
      </c>
      <c r="G4186" s="476" t="s">
        <v>6905</v>
      </c>
      <c r="H4186" s="478"/>
      <c r="I4186" s="478"/>
      <c r="J4186" s="471"/>
    </row>
    <row r="4187" spans="1:10" ht="25.15" customHeight="1" x14ac:dyDescent="0.2">
      <c r="A4187" s="471" t="s">
        <v>15279</v>
      </c>
      <c r="B4187" s="471" t="s">
        <v>6902</v>
      </c>
      <c r="C4187" s="472" t="s">
        <v>6903</v>
      </c>
      <c r="D4187" s="255"/>
      <c r="E4187" s="276">
        <v>19278</v>
      </c>
      <c r="F4187" s="471" t="s">
        <v>15280</v>
      </c>
      <c r="G4187" s="476" t="s">
        <v>6905</v>
      </c>
      <c r="H4187" s="478"/>
      <c r="I4187" s="478"/>
      <c r="J4187" s="471"/>
    </row>
    <row r="4188" spans="1:10" ht="25.15" customHeight="1" x14ac:dyDescent="0.2">
      <c r="A4188" s="471" t="s">
        <v>15281</v>
      </c>
      <c r="B4188" s="471" t="s">
        <v>6902</v>
      </c>
      <c r="C4188" s="472" t="s">
        <v>6903</v>
      </c>
      <c r="D4188" s="255"/>
      <c r="E4188" s="276">
        <v>22200</v>
      </c>
      <c r="F4188" s="471" t="s">
        <v>7165</v>
      </c>
      <c r="G4188" s="476" t="s">
        <v>6905</v>
      </c>
      <c r="H4188" s="478"/>
      <c r="I4188" s="478"/>
      <c r="J4188" s="471"/>
    </row>
    <row r="4189" spans="1:10" ht="25.15" customHeight="1" x14ac:dyDescent="0.2">
      <c r="A4189" s="471" t="s">
        <v>15282</v>
      </c>
      <c r="B4189" s="471" t="s">
        <v>6377</v>
      </c>
      <c r="C4189" s="472" t="s">
        <v>6903</v>
      </c>
      <c r="D4189" s="255"/>
      <c r="E4189" s="276">
        <v>36790</v>
      </c>
      <c r="F4189" s="471" t="s">
        <v>15283</v>
      </c>
      <c r="G4189" s="476" t="s">
        <v>6905</v>
      </c>
      <c r="H4189" s="478"/>
      <c r="I4189" s="478"/>
      <c r="J4189" s="471"/>
    </row>
    <row r="4190" spans="1:10" ht="25.15" customHeight="1" x14ac:dyDescent="0.2">
      <c r="A4190" s="471" t="s">
        <v>15284</v>
      </c>
      <c r="B4190" s="471" t="s">
        <v>6902</v>
      </c>
      <c r="C4190" s="472" t="s">
        <v>6903</v>
      </c>
      <c r="D4190" s="255"/>
      <c r="E4190" s="276">
        <v>18172</v>
      </c>
      <c r="F4190" s="471" t="s">
        <v>15218</v>
      </c>
      <c r="G4190" s="476" t="s">
        <v>6905</v>
      </c>
      <c r="H4190" s="478"/>
      <c r="I4190" s="478"/>
      <c r="J4190" s="471"/>
    </row>
    <row r="4191" spans="1:10" ht="25.15" customHeight="1" x14ac:dyDescent="0.2">
      <c r="A4191" s="471" t="s">
        <v>15285</v>
      </c>
      <c r="B4191" s="471" t="s">
        <v>6377</v>
      </c>
      <c r="C4191" s="472" t="s">
        <v>6903</v>
      </c>
      <c r="D4191" s="255"/>
      <c r="E4191" s="276">
        <v>64900</v>
      </c>
      <c r="F4191" s="471" t="s">
        <v>15210</v>
      </c>
      <c r="G4191" s="476" t="s">
        <v>6905</v>
      </c>
      <c r="H4191" s="478"/>
      <c r="I4191" s="478"/>
      <c r="J4191" s="471"/>
    </row>
    <row r="4192" spans="1:10" ht="25.15" customHeight="1" x14ac:dyDescent="0.2">
      <c r="A4192" s="471" t="s">
        <v>15286</v>
      </c>
      <c r="B4192" s="471" t="s">
        <v>6377</v>
      </c>
      <c r="C4192" s="472" t="s">
        <v>6903</v>
      </c>
      <c r="D4192" s="255"/>
      <c r="E4192" s="276">
        <v>79999</v>
      </c>
      <c r="F4192" s="471" t="s">
        <v>15229</v>
      </c>
      <c r="G4192" s="476" t="s">
        <v>6905</v>
      </c>
      <c r="H4192" s="478"/>
      <c r="I4192" s="478"/>
      <c r="J4192" s="471"/>
    </row>
    <row r="4193" spans="1:10" ht="25.15" customHeight="1" x14ac:dyDescent="0.2">
      <c r="A4193" s="471" t="s">
        <v>15287</v>
      </c>
      <c r="B4193" s="471" t="s">
        <v>6902</v>
      </c>
      <c r="C4193" s="472" t="s">
        <v>6903</v>
      </c>
      <c r="D4193" s="255"/>
      <c r="E4193" s="276">
        <v>18304</v>
      </c>
      <c r="F4193" s="471" t="s">
        <v>15288</v>
      </c>
      <c r="G4193" s="476" t="s">
        <v>6905</v>
      </c>
      <c r="H4193" s="478"/>
      <c r="I4193" s="478"/>
      <c r="J4193" s="471"/>
    </row>
    <row r="4194" spans="1:10" ht="25.15" customHeight="1" x14ac:dyDescent="0.2">
      <c r="A4194" s="471" t="s">
        <v>15289</v>
      </c>
      <c r="B4194" s="471" t="s">
        <v>6902</v>
      </c>
      <c r="C4194" s="472" t="s">
        <v>6903</v>
      </c>
      <c r="D4194" s="255"/>
      <c r="E4194" s="276">
        <v>35179.5</v>
      </c>
      <c r="F4194" s="471" t="s">
        <v>15178</v>
      </c>
      <c r="G4194" s="476" t="s">
        <v>6905</v>
      </c>
      <c r="H4194" s="478"/>
      <c r="I4194" s="478"/>
      <c r="J4194" s="471"/>
    </row>
    <row r="4195" spans="1:10" ht="25.15" customHeight="1" x14ac:dyDescent="0.2">
      <c r="A4195" s="471" t="s">
        <v>15290</v>
      </c>
      <c r="B4195" s="471" t="s">
        <v>6902</v>
      </c>
      <c r="C4195" s="472" t="s">
        <v>6903</v>
      </c>
      <c r="D4195" s="255"/>
      <c r="E4195" s="276">
        <v>24438</v>
      </c>
      <c r="F4195" s="471" t="s">
        <v>15214</v>
      </c>
      <c r="G4195" s="476" t="s">
        <v>6905</v>
      </c>
      <c r="H4195" s="478"/>
      <c r="I4195" s="478"/>
      <c r="J4195" s="471"/>
    </row>
    <row r="4196" spans="1:10" ht="25.15" customHeight="1" x14ac:dyDescent="0.2">
      <c r="A4196" s="471" t="s">
        <v>15291</v>
      </c>
      <c r="B4196" s="471" t="s">
        <v>6902</v>
      </c>
      <c r="C4196" s="472" t="s">
        <v>6903</v>
      </c>
      <c r="D4196" s="255"/>
      <c r="E4196" s="276">
        <v>25703.82</v>
      </c>
      <c r="F4196" s="471" t="s">
        <v>6990</v>
      </c>
      <c r="G4196" s="476" t="s">
        <v>6905</v>
      </c>
      <c r="H4196" s="478"/>
      <c r="I4196" s="478"/>
      <c r="J4196" s="471"/>
    </row>
    <row r="4197" spans="1:10" ht="25.15" customHeight="1" x14ac:dyDescent="0.2">
      <c r="A4197" s="471" t="s">
        <v>15233</v>
      </c>
      <c r="B4197" s="471" t="s">
        <v>6377</v>
      </c>
      <c r="C4197" s="472" t="s">
        <v>6903</v>
      </c>
      <c r="D4197" s="255"/>
      <c r="E4197" s="276">
        <v>40999</v>
      </c>
      <c r="F4197" s="471" t="s">
        <v>6904</v>
      </c>
      <c r="G4197" s="476" t="s">
        <v>6905</v>
      </c>
      <c r="H4197" s="478"/>
      <c r="I4197" s="478"/>
      <c r="J4197" s="471"/>
    </row>
    <row r="4198" spans="1:10" ht="25.15" customHeight="1" x14ac:dyDescent="0.2">
      <c r="A4198" s="471" t="s">
        <v>15292</v>
      </c>
      <c r="B4198" s="471" t="s">
        <v>6377</v>
      </c>
      <c r="C4198" s="472" t="s">
        <v>6903</v>
      </c>
      <c r="D4198" s="255"/>
      <c r="E4198" s="276">
        <v>90297.16</v>
      </c>
      <c r="F4198" s="471" t="s">
        <v>7291</v>
      </c>
      <c r="G4198" s="476" t="s">
        <v>6905</v>
      </c>
      <c r="H4198" s="478"/>
      <c r="I4198" s="478"/>
      <c r="J4198" s="471"/>
    </row>
    <row r="4199" spans="1:10" ht="25.15" customHeight="1" x14ac:dyDescent="0.2">
      <c r="A4199" s="471" t="s">
        <v>15293</v>
      </c>
      <c r="B4199" s="471" t="s">
        <v>6377</v>
      </c>
      <c r="C4199" s="472" t="s">
        <v>6903</v>
      </c>
      <c r="D4199" s="255"/>
      <c r="E4199" s="276">
        <v>424517.51</v>
      </c>
      <c r="F4199" s="471" t="s">
        <v>15294</v>
      </c>
      <c r="G4199" s="476" t="s">
        <v>6905</v>
      </c>
      <c r="H4199" s="478"/>
      <c r="I4199" s="478"/>
      <c r="J4199" s="471"/>
    </row>
    <row r="4200" spans="1:10" ht="25.15" customHeight="1" x14ac:dyDescent="0.2">
      <c r="A4200" s="471" t="s">
        <v>15295</v>
      </c>
      <c r="B4200" s="471" t="s">
        <v>6902</v>
      </c>
      <c r="C4200" s="472" t="s">
        <v>6903</v>
      </c>
      <c r="D4200" s="255"/>
      <c r="E4200" s="276">
        <v>31500</v>
      </c>
      <c r="F4200" s="471" t="s">
        <v>15296</v>
      </c>
      <c r="G4200" s="476" t="s">
        <v>6905</v>
      </c>
      <c r="H4200" s="478"/>
      <c r="I4200" s="478"/>
      <c r="J4200" s="471"/>
    </row>
    <row r="4201" spans="1:10" ht="25.15" customHeight="1" x14ac:dyDescent="0.2">
      <c r="A4201" s="471" t="s">
        <v>15297</v>
      </c>
      <c r="B4201" s="471" t="s">
        <v>6377</v>
      </c>
      <c r="C4201" s="472" t="s">
        <v>6903</v>
      </c>
      <c r="D4201" s="255"/>
      <c r="E4201" s="276">
        <v>142375.64000000001</v>
      </c>
      <c r="F4201" s="471" t="s">
        <v>15298</v>
      </c>
      <c r="G4201" s="476" t="s">
        <v>6905</v>
      </c>
      <c r="H4201" s="478"/>
      <c r="I4201" s="478"/>
      <c r="J4201" s="471"/>
    </row>
    <row r="4202" spans="1:10" ht="25.15" customHeight="1" x14ac:dyDescent="0.2">
      <c r="A4202" s="471" t="s">
        <v>15299</v>
      </c>
      <c r="B4202" s="471" t="s">
        <v>6377</v>
      </c>
      <c r="C4202" s="472" t="s">
        <v>6903</v>
      </c>
      <c r="D4202" s="255"/>
      <c r="E4202" s="276">
        <v>66706.179999999993</v>
      </c>
      <c r="F4202" s="471" t="s">
        <v>7167</v>
      </c>
      <c r="G4202" s="476" t="s">
        <v>6905</v>
      </c>
      <c r="H4202" s="478"/>
      <c r="I4202" s="478"/>
      <c r="J4202" s="471"/>
    </row>
    <row r="4203" spans="1:10" ht="25.15" customHeight="1" x14ac:dyDescent="0.2">
      <c r="A4203" s="471" t="s">
        <v>15300</v>
      </c>
      <c r="B4203" s="471" t="s">
        <v>6377</v>
      </c>
      <c r="C4203" s="472" t="s">
        <v>6903</v>
      </c>
      <c r="D4203" s="255"/>
      <c r="E4203" s="276">
        <v>53172</v>
      </c>
      <c r="F4203" s="471" t="s">
        <v>7304</v>
      </c>
      <c r="G4203" s="476" t="s">
        <v>6905</v>
      </c>
      <c r="H4203" s="478"/>
      <c r="I4203" s="478"/>
      <c r="J4203" s="471"/>
    </row>
    <row r="4204" spans="1:10" ht="25.15" customHeight="1" x14ac:dyDescent="0.2">
      <c r="A4204" s="471" t="s">
        <v>15301</v>
      </c>
      <c r="B4204" s="471" t="s">
        <v>6377</v>
      </c>
      <c r="C4204" s="472" t="s">
        <v>6903</v>
      </c>
      <c r="D4204" s="255"/>
      <c r="E4204" s="276">
        <v>60600</v>
      </c>
      <c r="F4204" s="471" t="s">
        <v>15302</v>
      </c>
      <c r="G4204" s="476" t="s">
        <v>6905</v>
      </c>
      <c r="H4204" s="478"/>
      <c r="I4204" s="478"/>
      <c r="J4204" s="471"/>
    </row>
    <row r="4205" spans="1:10" ht="25.15" customHeight="1" x14ac:dyDescent="0.2">
      <c r="A4205" s="471" t="s">
        <v>15303</v>
      </c>
      <c r="B4205" s="471" t="s">
        <v>6377</v>
      </c>
      <c r="C4205" s="472" t="s">
        <v>6903</v>
      </c>
      <c r="D4205" s="255"/>
      <c r="E4205" s="276">
        <v>140000</v>
      </c>
      <c r="F4205" s="471" t="s">
        <v>15304</v>
      </c>
      <c r="G4205" s="476" t="s">
        <v>6905</v>
      </c>
      <c r="H4205" s="478"/>
      <c r="I4205" s="478"/>
      <c r="J4205" s="471"/>
    </row>
    <row r="4206" spans="1:10" ht="25.15" customHeight="1" x14ac:dyDescent="0.2">
      <c r="A4206" s="471" t="s">
        <v>15305</v>
      </c>
      <c r="B4206" s="471" t="s">
        <v>6377</v>
      </c>
      <c r="C4206" s="472" t="s">
        <v>6903</v>
      </c>
      <c r="D4206" s="255"/>
      <c r="E4206" s="276">
        <v>36922.199999999997</v>
      </c>
      <c r="F4206" s="471" t="s">
        <v>15306</v>
      </c>
      <c r="G4206" s="476" t="s">
        <v>6905</v>
      </c>
      <c r="H4206" s="478"/>
      <c r="I4206" s="478"/>
      <c r="J4206" s="471"/>
    </row>
    <row r="4207" spans="1:10" ht="25.15" customHeight="1" x14ac:dyDescent="0.2">
      <c r="A4207" s="471" t="s">
        <v>15307</v>
      </c>
      <c r="B4207" s="471" t="s">
        <v>6902</v>
      </c>
      <c r="C4207" s="472" t="s">
        <v>6903</v>
      </c>
      <c r="D4207" s="255"/>
      <c r="E4207" s="276">
        <v>35826</v>
      </c>
      <c r="F4207" s="471" t="s">
        <v>15178</v>
      </c>
      <c r="G4207" s="476" t="s">
        <v>6905</v>
      </c>
      <c r="H4207" s="478"/>
      <c r="I4207" s="478"/>
      <c r="J4207" s="471"/>
    </row>
    <row r="4208" spans="1:10" ht="25.15" customHeight="1" x14ac:dyDescent="0.2">
      <c r="A4208" s="471" t="s">
        <v>15308</v>
      </c>
      <c r="B4208" s="471" t="s">
        <v>6902</v>
      </c>
      <c r="C4208" s="472" t="s">
        <v>6903</v>
      </c>
      <c r="D4208" s="255"/>
      <c r="E4208" s="276">
        <v>20576.84</v>
      </c>
      <c r="F4208" s="471" t="s">
        <v>7001</v>
      </c>
      <c r="G4208" s="476" t="s">
        <v>6905</v>
      </c>
      <c r="H4208" s="478"/>
      <c r="I4208" s="478"/>
      <c r="J4208" s="471"/>
    </row>
    <row r="4209" spans="1:10" ht="25.15" customHeight="1" x14ac:dyDescent="0.2">
      <c r="A4209" s="471" t="s">
        <v>15309</v>
      </c>
      <c r="B4209" s="471" t="s">
        <v>6377</v>
      </c>
      <c r="C4209" s="472" t="s">
        <v>6903</v>
      </c>
      <c r="D4209" s="255"/>
      <c r="E4209" s="276">
        <v>55896</v>
      </c>
      <c r="F4209" s="471" t="s">
        <v>15310</v>
      </c>
      <c r="G4209" s="476" t="s">
        <v>6905</v>
      </c>
      <c r="H4209" s="478"/>
      <c r="I4209" s="478"/>
      <c r="J4209" s="471"/>
    </row>
    <row r="4210" spans="1:10" ht="25.15" customHeight="1" x14ac:dyDescent="0.2">
      <c r="A4210" s="471" t="s">
        <v>15311</v>
      </c>
      <c r="B4210" s="471" t="s">
        <v>6377</v>
      </c>
      <c r="C4210" s="472" t="s">
        <v>6903</v>
      </c>
      <c r="D4210" s="255"/>
      <c r="E4210" s="276">
        <v>169116</v>
      </c>
      <c r="F4210" s="471" t="s">
        <v>6904</v>
      </c>
      <c r="G4210" s="476" t="s">
        <v>6905</v>
      </c>
      <c r="H4210" s="478"/>
      <c r="I4210" s="478"/>
      <c r="J4210" s="471"/>
    </row>
    <row r="4211" spans="1:10" ht="25.15" customHeight="1" x14ac:dyDescent="0.2">
      <c r="A4211" s="471" t="s">
        <v>15312</v>
      </c>
      <c r="B4211" s="471" t="s">
        <v>6377</v>
      </c>
      <c r="C4211" s="472" t="s">
        <v>6903</v>
      </c>
      <c r="D4211" s="255"/>
      <c r="E4211" s="276">
        <v>52300</v>
      </c>
      <c r="F4211" s="471" t="s">
        <v>7106</v>
      </c>
      <c r="G4211" s="476" t="s">
        <v>6905</v>
      </c>
      <c r="H4211" s="478"/>
      <c r="I4211" s="478"/>
      <c r="J4211" s="471"/>
    </row>
    <row r="4212" spans="1:10" ht="25.15" customHeight="1" x14ac:dyDescent="0.2">
      <c r="A4212" s="471" t="s">
        <v>15313</v>
      </c>
      <c r="B4212" s="471" t="s">
        <v>6377</v>
      </c>
      <c r="C4212" s="472" t="s">
        <v>6903</v>
      </c>
      <c r="D4212" s="255"/>
      <c r="E4212" s="276">
        <v>50000</v>
      </c>
      <c r="F4212" s="471" t="s">
        <v>7106</v>
      </c>
      <c r="G4212" s="476" t="s">
        <v>6905</v>
      </c>
      <c r="H4212" s="478"/>
      <c r="I4212" s="478"/>
      <c r="J4212" s="471"/>
    </row>
    <row r="4213" spans="1:10" ht="25.15" customHeight="1" x14ac:dyDescent="0.2">
      <c r="A4213" s="471" t="s">
        <v>15314</v>
      </c>
      <c r="B4213" s="471" t="s">
        <v>6377</v>
      </c>
      <c r="C4213" s="472" t="s">
        <v>6903</v>
      </c>
      <c r="D4213" s="255"/>
      <c r="E4213" s="276">
        <v>214999</v>
      </c>
      <c r="F4213" s="471" t="s">
        <v>6912</v>
      </c>
      <c r="G4213" s="476" t="s">
        <v>6905</v>
      </c>
      <c r="H4213" s="478"/>
      <c r="I4213" s="478"/>
      <c r="J4213" s="471"/>
    </row>
    <row r="4214" spans="1:10" ht="25.15" customHeight="1" x14ac:dyDescent="0.2">
      <c r="A4214" s="471" t="s">
        <v>15315</v>
      </c>
      <c r="B4214" s="471" t="s">
        <v>6377</v>
      </c>
      <c r="C4214" s="472" t="s">
        <v>6903</v>
      </c>
      <c r="D4214" s="255"/>
      <c r="E4214" s="276">
        <v>59917.24</v>
      </c>
      <c r="F4214" s="471" t="s">
        <v>7359</v>
      </c>
      <c r="G4214" s="476" t="s">
        <v>6905</v>
      </c>
      <c r="H4214" s="478"/>
      <c r="I4214" s="478"/>
      <c r="J4214" s="471"/>
    </row>
    <row r="4215" spans="1:10" ht="25.15" customHeight="1" x14ac:dyDescent="0.2">
      <c r="A4215" s="471" t="s">
        <v>15316</v>
      </c>
      <c r="B4215" s="471" t="s">
        <v>6377</v>
      </c>
      <c r="C4215" s="472" t="s">
        <v>6903</v>
      </c>
      <c r="D4215" s="255"/>
      <c r="E4215" s="276">
        <v>83997</v>
      </c>
      <c r="F4215" s="471" t="s">
        <v>15229</v>
      </c>
      <c r="G4215" s="476" t="s">
        <v>6905</v>
      </c>
      <c r="H4215" s="478"/>
      <c r="I4215" s="478"/>
      <c r="J4215" s="471"/>
    </row>
    <row r="4216" spans="1:10" ht="25.15" customHeight="1" x14ac:dyDescent="0.2">
      <c r="A4216" s="471" t="s">
        <v>15317</v>
      </c>
      <c r="B4216" s="471" t="s">
        <v>6902</v>
      </c>
      <c r="C4216" s="472" t="s">
        <v>6903</v>
      </c>
      <c r="D4216" s="255"/>
      <c r="E4216" s="276">
        <v>23630</v>
      </c>
      <c r="F4216" s="471" t="s">
        <v>15318</v>
      </c>
      <c r="G4216" s="476" t="s">
        <v>6905</v>
      </c>
      <c r="H4216" s="478"/>
      <c r="I4216" s="478"/>
      <c r="J4216" s="471"/>
    </row>
    <row r="4217" spans="1:10" ht="25.15" customHeight="1" x14ac:dyDescent="0.2">
      <c r="A4217" s="471" t="s">
        <v>15319</v>
      </c>
      <c r="B4217" s="471" t="s">
        <v>6902</v>
      </c>
      <c r="C4217" s="472" t="s">
        <v>6903</v>
      </c>
      <c r="D4217" s="255"/>
      <c r="E4217" s="276">
        <v>20493</v>
      </c>
      <c r="F4217" s="471" t="s">
        <v>15182</v>
      </c>
      <c r="G4217" s="476" t="s">
        <v>6905</v>
      </c>
      <c r="H4217" s="478"/>
      <c r="I4217" s="478"/>
      <c r="J4217" s="471"/>
    </row>
    <row r="4218" spans="1:10" ht="25.15" customHeight="1" x14ac:dyDescent="0.2">
      <c r="A4218" s="471" t="s">
        <v>15320</v>
      </c>
      <c r="B4218" s="471" t="s">
        <v>6902</v>
      </c>
      <c r="C4218" s="472" t="s">
        <v>6903</v>
      </c>
      <c r="D4218" s="255"/>
      <c r="E4218" s="276">
        <v>26148</v>
      </c>
      <c r="F4218" s="471" t="s">
        <v>6909</v>
      </c>
      <c r="G4218" s="476" t="s">
        <v>6905</v>
      </c>
      <c r="H4218" s="478"/>
      <c r="I4218" s="478"/>
      <c r="J4218" s="471"/>
    </row>
    <row r="4219" spans="1:10" ht="25.15" customHeight="1" x14ac:dyDescent="0.2">
      <c r="A4219" s="471" t="s">
        <v>15321</v>
      </c>
      <c r="B4219" s="471" t="s">
        <v>6902</v>
      </c>
      <c r="C4219" s="472" t="s">
        <v>6903</v>
      </c>
      <c r="D4219" s="255"/>
      <c r="E4219" s="276">
        <v>32870</v>
      </c>
      <c r="F4219" s="471" t="s">
        <v>7349</v>
      </c>
      <c r="G4219" s="476" t="s">
        <v>6905</v>
      </c>
      <c r="H4219" s="478"/>
      <c r="I4219" s="478"/>
      <c r="J4219" s="471"/>
    </row>
    <row r="4220" spans="1:10" ht="25.15" customHeight="1" x14ac:dyDescent="0.2">
      <c r="A4220" s="471" t="s">
        <v>15248</v>
      </c>
      <c r="B4220" s="471" t="s">
        <v>6377</v>
      </c>
      <c r="C4220" s="472" t="s">
        <v>6903</v>
      </c>
      <c r="D4220" s="255"/>
      <c r="E4220" s="276">
        <v>146998</v>
      </c>
      <c r="F4220" s="471" t="s">
        <v>6912</v>
      </c>
      <c r="G4220" s="476" t="s">
        <v>6905</v>
      </c>
      <c r="H4220" s="478"/>
      <c r="I4220" s="478"/>
      <c r="J4220" s="471"/>
    </row>
    <row r="4221" spans="1:10" ht="25.15" customHeight="1" x14ac:dyDescent="0.2">
      <c r="A4221" s="471" t="s">
        <v>15322</v>
      </c>
      <c r="B4221" s="471" t="s">
        <v>6902</v>
      </c>
      <c r="C4221" s="472" t="s">
        <v>6903</v>
      </c>
      <c r="D4221" s="255"/>
      <c r="E4221" s="276">
        <v>26663</v>
      </c>
      <c r="F4221" s="471" t="s">
        <v>7393</v>
      </c>
      <c r="G4221" s="476" t="s">
        <v>6905</v>
      </c>
      <c r="H4221" s="478"/>
      <c r="I4221" s="478"/>
      <c r="J4221" s="471"/>
    </row>
    <row r="4222" spans="1:10" ht="25.15" customHeight="1" x14ac:dyDescent="0.2">
      <c r="A4222" s="471" t="s">
        <v>15323</v>
      </c>
      <c r="B4222" s="471" t="s">
        <v>6377</v>
      </c>
      <c r="C4222" s="472" t="s">
        <v>6903</v>
      </c>
      <c r="D4222" s="255"/>
      <c r="E4222" s="276">
        <v>96475</v>
      </c>
      <c r="F4222" s="471" t="s">
        <v>7056</v>
      </c>
      <c r="G4222" s="476" t="s">
        <v>6905</v>
      </c>
      <c r="H4222" s="478"/>
      <c r="I4222" s="478"/>
      <c r="J4222" s="471"/>
    </row>
    <row r="4223" spans="1:10" ht="25.15" customHeight="1" x14ac:dyDescent="0.2">
      <c r="A4223" s="471" t="s">
        <v>15324</v>
      </c>
      <c r="B4223" s="471" t="s">
        <v>6377</v>
      </c>
      <c r="C4223" s="472" t="s">
        <v>6903</v>
      </c>
      <c r="D4223" s="255"/>
      <c r="E4223" s="276">
        <v>241348.23</v>
      </c>
      <c r="F4223" s="471" t="s">
        <v>6912</v>
      </c>
      <c r="G4223" s="476" t="s">
        <v>6905</v>
      </c>
      <c r="H4223" s="478"/>
      <c r="I4223" s="478"/>
      <c r="J4223" s="471"/>
    </row>
    <row r="4224" spans="1:10" ht="25.15" customHeight="1" x14ac:dyDescent="0.2">
      <c r="A4224" s="471" t="s">
        <v>15325</v>
      </c>
      <c r="B4224" s="471" t="s">
        <v>6902</v>
      </c>
      <c r="C4224" s="472" t="s">
        <v>6903</v>
      </c>
      <c r="D4224" s="255"/>
      <c r="E4224" s="276">
        <v>21237.759999999998</v>
      </c>
      <c r="F4224" s="471" t="s">
        <v>15326</v>
      </c>
      <c r="G4224" s="476" t="s">
        <v>6905</v>
      </c>
      <c r="H4224" s="478"/>
      <c r="I4224" s="478"/>
      <c r="J4224" s="471"/>
    </row>
    <row r="4225" spans="1:10" ht="25.15" customHeight="1" x14ac:dyDescent="0.2">
      <c r="A4225" s="471" t="s">
        <v>15327</v>
      </c>
      <c r="B4225" s="471" t="s">
        <v>6902</v>
      </c>
      <c r="C4225" s="472" t="s">
        <v>6903</v>
      </c>
      <c r="D4225" s="255"/>
      <c r="E4225" s="276">
        <v>26575.599999999999</v>
      </c>
      <c r="F4225" s="471" t="s">
        <v>7338</v>
      </c>
      <c r="G4225" s="476" t="s">
        <v>6905</v>
      </c>
      <c r="H4225" s="478"/>
      <c r="I4225" s="478"/>
      <c r="J4225" s="471"/>
    </row>
    <row r="4226" spans="1:10" ht="25.15" customHeight="1" x14ac:dyDescent="0.2">
      <c r="A4226" s="471" t="s">
        <v>15327</v>
      </c>
      <c r="B4226" s="471" t="s">
        <v>6902</v>
      </c>
      <c r="C4226" s="472" t="s">
        <v>6903</v>
      </c>
      <c r="D4226" s="255"/>
      <c r="E4226" s="276">
        <v>24339</v>
      </c>
      <c r="F4226" s="471" t="s">
        <v>7338</v>
      </c>
      <c r="G4226" s="476" t="s">
        <v>6905</v>
      </c>
      <c r="H4226" s="478"/>
      <c r="I4226" s="478"/>
      <c r="J4226" s="471"/>
    </row>
    <row r="4227" spans="1:10" ht="25.15" customHeight="1" x14ac:dyDescent="0.2">
      <c r="A4227" s="471" t="s">
        <v>15328</v>
      </c>
      <c r="B4227" s="471" t="s">
        <v>6377</v>
      </c>
      <c r="C4227" s="472" t="s">
        <v>6903</v>
      </c>
      <c r="D4227" s="255"/>
      <c r="E4227" s="276">
        <v>36000</v>
      </c>
      <c r="F4227" s="471" t="s">
        <v>15329</v>
      </c>
      <c r="G4227" s="476" t="s">
        <v>6905</v>
      </c>
      <c r="H4227" s="478"/>
      <c r="I4227" s="478"/>
      <c r="J4227" s="471"/>
    </row>
    <row r="4228" spans="1:10" ht="25.15" customHeight="1" x14ac:dyDescent="0.2">
      <c r="A4228" s="471" t="s">
        <v>15330</v>
      </c>
      <c r="B4228" s="471" t="s">
        <v>6902</v>
      </c>
      <c r="C4228" s="472" t="s">
        <v>6903</v>
      </c>
      <c r="D4228" s="255"/>
      <c r="E4228" s="276">
        <v>34075</v>
      </c>
      <c r="F4228" s="471" t="s">
        <v>7116</v>
      </c>
      <c r="G4228" s="476" t="s">
        <v>6905</v>
      </c>
      <c r="H4228" s="478"/>
      <c r="I4228" s="478"/>
      <c r="J4228" s="471"/>
    </row>
    <row r="4229" spans="1:10" ht="25.15" customHeight="1" x14ac:dyDescent="0.2">
      <c r="A4229" s="471" t="s">
        <v>15331</v>
      </c>
      <c r="B4229" s="471" t="s">
        <v>6902</v>
      </c>
      <c r="C4229" s="472" t="s">
        <v>6903</v>
      </c>
      <c r="D4229" s="255"/>
      <c r="E4229" s="276">
        <v>32170</v>
      </c>
      <c r="F4229" s="471" t="s">
        <v>15332</v>
      </c>
      <c r="G4229" s="476" t="s">
        <v>6905</v>
      </c>
      <c r="H4229" s="478"/>
      <c r="I4229" s="478"/>
      <c r="J4229" s="471"/>
    </row>
    <row r="4230" spans="1:10" ht="25.15" customHeight="1" x14ac:dyDescent="0.2">
      <c r="A4230" s="471" t="s">
        <v>15333</v>
      </c>
      <c r="B4230" s="471" t="s">
        <v>6902</v>
      </c>
      <c r="C4230" s="472" t="s">
        <v>6903</v>
      </c>
      <c r="D4230" s="255"/>
      <c r="E4230" s="276">
        <v>23460</v>
      </c>
      <c r="F4230" s="471" t="s">
        <v>15334</v>
      </c>
      <c r="G4230" s="476" t="s">
        <v>6905</v>
      </c>
      <c r="H4230" s="478"/>
      <c r="I4230" s="478"/>
      <c r="J4230" s="471"/>
    </row>
    <row r="4231" spans="1:10" ht="25.15" customHeight="1" x14ac:dyDescent="0.2">
      <c r="A4231" s="471" t="s">
        <v>15335</v>
      </c>
      <c r="B4231" s="471" t="s">
        <v>6902</v>
      </c>
      <c r="C4231" s="472" t="s">
        <v>6903</v>
      </c>
      <c r="D4231" s="255"/>
      <c r="E4231" s="276">
        <v>20617.5</v>
      </c>
      <c r="F4231" s="471" t="s">
        <v>6928</v>
      </c>
      <c r="G4231" s="476" t="s">
        <v>6905</v>
      </c>
      <c r="H4231" s="478"/>
      <c r="I4231" s="478"/>
      <c r="J4231" s="471"/>
    </row>
    <row r="4232" spans="1:10" ht="25.15" customHeight="1" x14ac:dyDescent="0.2">
      <c r="A4232" s="471" t="s">
        <v>15336</v>
      </c>
      <c r="B4232" s="471" t="s">
        <v>6902</v>
      </c>
      <c r="C4232" s="472" t="s">
        <v>6903</v>
      </c>
      <c r="D4232" s="255"/>
      <c r="E4232" s="276">
        <v>25555</v>
      </c>
      <c r="F4232" s="471" t="s">
        <v>7349</v>
      </c>
      <c r="G4232" s="476" t="s">
        <v>6905</v>
      </c>
      <c r="H4232" s="478"/>
      <c r="I4232" s="478"/>
      <c r="J4232" s="471"/>
    </row>
    <row r="4233" spans="1:10" ht="25.15" customHeight="1" x14ac:dyDescent="0.2">
      <c r="A4233" s="471" t="s">
        <v>15337</v>
      </c>
      <c r="B4233" s="471" t="s">
        <v>6902</v>
      </c>
      <c r="C4233" s="472" t="s">
        <v>6903</v>
      </c>
      <c r="D4233" s="255"/>
      <c r="E4233" s="276">
        <v>18326.169999999998</v>
      </c>
      <c r="F4233" s="471" t="s">
        <v>15338</v>
      </c>
      <c r="G4233" s="476" t="s">
        <v>6905</v>
      </c>
      <c r="H4233" s="478"/>
      <c r="I4233" s="478"/>
      <c r="J4233" s="471"/>
    </row>
    <row r="4234" spans="1:10" ht="25.15" customHeight="1" x14ac:dyDescent="0.2">
      <c r="A4234" s="471" t="s">
        <v>15339</v>
      </c>
      <c r="B4234" s="471" t="s">
        <v>6377</v>
      </c>
      <c r="C4234" s="472" t="s">
        <v>6903</v>
      </c>
      <c r="D4234" s="255"/>
      <c r="E4234" s="276">
        <v>223080</v>
      </c>
      <c r="F4234" s="471" t="s">
        <v>7349</v>
      </c>
      <c r="G4234" s="476" t="s">
        <v>6905</v>
      </c>
      <c r="H4234" s="478"/>
      <c r="I4234" s="478"/>
      <c r="J4234" s="471"/>
    </row>
    <row r="4235" spans="1:10" ht="25.15" customHeight="1" x14ac:dyDescent="0.2">
      <c r="A4235" s="471" t="s">
        <v>15340</v>
      </c>
      <c r="B4235" s="471" t="s">
        <v>6377</v>
      </c>
      <c r="C4235" s="472" t="s">
        <v>6903</v>
      </c>
      <c r="D4235" s="255"/>
      <c r="E4235" s="276">
        <v>123700</v>
      </c>
      <c r="F4235" s="471" t="s">
        <v>7349</v>
      </c>
      <c r="G4235" s="476" t="s">
        <v>6905</v>
      </c>
      <c r="H4235" s="478"/>
      <c r="I4235" s="478"/>
      <c r="J4235" s="471"/>
    </row>
    <row r="4236" spans="1:10" ht="25.15" customHeight="1" x14ac:dyDescent="0.2">
      <c r="A4236" s="471" t="s">
        <v>15341</v>
      </c>
      <c r="B4236" s="471" t="s">
        <v>6377</v>
      </c>
      <c r="C4236" s="472" t="s">
        <v>6903</v>
      </c>
      <c r="D4236" s="255"/>
      <c r="E4236" s="276">
        <v>68000.960000000006</v>
      </c>
      <c r="F4236" s="471" t="s">
        <v>15342</v>
      </c>
      <c r="G4236" s="476" t="s">
        <v>6905</v>
      </c>
      <c r="H4236" s="478"/>
      <c r="I4236" s="478"/>
      <c r="J4236" s="471"/>
    </row>
    <row r="4237" spans="1:10" ht="25.15" customHeight="1" x14ac:dyDescent="0.2">
      <c r="A4237" s="471" t="s">
        <v>15343</v>
      </c>
      <c r="B4237" s="471" t="s">
        <v>6377</v>
      </c>
      <c r="C4237" s="472" t="s">
        <v>6903</v>
      </c>
      <c r="D4237" s="255"/>
      <c r="E4237" s="276">
        <v>555500</v>
      </c>
      <c r="F4237" s="471" t="s">
        <v>7106</v>
      </c>
      <c r="G4237" s="476" t="s">
        <v>6905</v>
      </c>
      <c r="H4237" s="478"/>
      <c r="I4237" s="478"/>
      <c r="J4237" s="471"/>
    </row>
    <row r="4238" spans="1:10" ht="25.15" customHeight="1" x14ac:dyDescent="0.2">
      <c r="A4238" s="471" t="s">
        <v>15344</v>
      </c>
      <c r="B4238" s="471" t="s">
        <v>6902</v>
      </c>
      <c r="C4238" s="472" t="s">
        <v>6903</v>
      </c>
      <c r="D4238" s="255"/>
      <c r="E4238" s="276">
        <v>20856.5</v>
      </c>
      <c r="F4238" s="471" t="s">
        <v>7035</v>
      </c>
      <c r="G4238" s="476" t="s">
        <v>6905</v>
      </c>
      <c r="H4238" s="478"/>
      <c r="I4238" s="478"/>
      <c r="J4238" s="471"/>
    </row>
    <row r="4239" spans="1:10" ht="25.15" customHeight="1" x14ac:dyDescent="0.2">
      <c r="A4239" s="471" t="s">
        <v>15345</v>
      </c>
      <c r="B4239" s="471" t="s">
        <v>6902</v>
      </c>
      <c r="C4239" s="472" t="s">
        <v>6903</v>
      </c>
      <c r="D4239" s="255"/>
      <c r="E4239" s="276">
        <v>21230</v>
      </c>
      <c r="F4239" s="471" t="s">
        <v>6963</v>
      </c>
      <c r="G4239" s="476" t="s">
        <v>6905</v>
      </c>
      <c r="H4239" s="478"/>
      <c r="I4239" s="478"/>
      <c r="J4239" s="471"/>
    </row>
    <row r="4240" spans="1:10" ht="25.15" customHeight="1" x14ac:dyDescent="0.2">
      <c r="A4240" s="471" t="s">
        <v>15346</v>
      </c>
      <c r="B4240" s="471" t="s">
        <v>6902</v>
      </c>
      <c r="C4240" s="472" t="s">
        <v>6903</v>
      </c>
      <c r="D4240" s="255"/>
      <c r="E4240" s="276">
        <v>25960</v>
      </c>
      <c r="F4240" s="471" t="s">
        <v>15237</v>
      </c>
      <c r="G4240" s="476" t="s">
        <v>6905</v>
      </c>
      <c r="H4240" s="478"/>
      <c r="I4240" s="478"/>
      <c r="J4240" s="471"/>
    </row>
    <row r="4241" spans="1:10" ht="25.15" customHeight="1" x14ac:dyDescent="0.2">
      <c r="A4241" s="471" t="s">
        <v>15347</v>
      </c>
      <c r="B4241" s="471" t="s">
        <v>6902</v>
      </c>
      <c r="C4241" s="472" t="s">
        <v>6903</v>
      </c>
      <c r="D4241" s="255"/>
      <c r="E4241" s="276">
        <v>25389.5</v>
      </c>
      <c r="F4241" s="471" t="s">
        <v>7108</v>
      </c>
      <c r="G4241" s="476" t="s">
        <v>6905</v>
      </c>
      <c r="H4241" s="478"/>
      <c r="I4241" s="478"/>
      <c r="J4241" s="471"/>
    </row>
    <row r="4242" spans="1:10" ht="25.15" customHeight="1" x14ac:dyDescent="0.2">
      <c r="A4242" s="471" t="s">
        <v>15348</v>
      </c>
      <c r="B4242" s="471" t="s">
        <v>6902</v>
      </c>
      <c r="C4242" s="472" t="s">
        <v>6903</v>
      </c>
      <c r="D4242" s="255"/>
      <c r="E4242" s="276">
        <v>19435.099999999999</v>
      </c>
      <c r="F4242" s="471" t="s">
        <v>7359</v>
      </c>
      <c r="G4242" s="476" t="s">
        <v>6905</v>
      </c>
      <c r="H4242" s="478"/>
      <c r="I4242" s="478"/>
      <c r="J4242" s="471"/>
    </row>
    <row r="4243" spans="1:10" ht="25.15" customHeight="1" x14ac:dyDescent="0.2">
      <c r="A4243" s="471" t="s">
        <v>15349</v>
      </c>
      <c r="B4243" s="471" t="s">
        <v>6902</v>
      </c>
      <c r="C4243" s="472" t="s">
        <v>6903</v>
      </c>
      <c r="D4243" s="255"/>
      <c r="E4243" s="276">
        <v>35965</v>
      </c>
      <c r="F4243" s="471" t="s">
        <v>6963</v>
      </c>
      <c r="G4243" s="476" t="s">
        <v>6905</v>
      </c>
      <c r="H4243" s="478"/>
      <c r="I4243" s="478"/>
      <c r="J4243" s="471"/>
    </row>
    <row r="4244" spans="1:10" ht="25.15" customHeight="1" x14ac:dyDescent="0.2">
      <c r="A4244" s="471" t="s">
        <v>15350</v>
      </c>
      <c r="B4244" s="471" t="s">
        <v>6902</v>
      </c>
      <c r="C4244" s="472" t="s">
        <v>6903</v>
      </c>
      <c r="D4244" s="255"/>
      <c r="E4244" s="276">
        <v>29936</v>
      </c>
      <c r="F4244" s="471" t="s">
        <v>7087</v>
      </c>
      <c r="G4244" s="476" t="s">
        <v>6905</v>
      </c>
      <c r="H4244" s="478"/>
      <c r="I4244" s="478"/>
      <c r="J4244" s="471"/>
    </row>
    <row r="4245" spans="1:10" ht="25.15" customHeight="1" x14ac:dyDescent="0.2">
      <c r="A4245" s="471" t="s">
        <v>15351</v>
      </c>
      <c r="B4245" s="471" t="s">
        <v>6377</v>
      </c>
      <c r="C4245" s="472" t="s">
        <v>6903</v>
      </c>
      <c r="D4245" s="255"/>
      <c r="E4245" s="276">
        <v>183000</v>
      </c>
      <c r="F4245" s="471" t="s">
        <v>15352</v>
      </c>
      <c r="G4245" s="476" t="s">
        <v>6905</v>
      </c>
      <c r="H4245" s="478"/>
      <c r="I4245" s="478"/>
      <c r="J4245" s="471"/>
    </row>
    <row r="4246" spans="1:10" ht="25.15" customHeight="1" x14ac:dyDescent="0.2">
      <c r="A4246" s="471" t="s">
        <v>15353</v>
      </c>
      <c r="B4246" s="471" t="s">
        <v>6902</v>
      </c>
      <c r="C4246" s="472" t="s">
        <v>6903</v>
      </c>
      <c r="D4246" s="255"/>
      <c r="E4246" s="276">
        <v>19110</v>
      </c>
      <c r="F4246" s="471" t="s">
        <v>15354</v>
      </c>
      <c r="G4246" s="476" t="s">
        <v>6905</v>
      </c>
      <c r="H4246" s="478"/>
      <c r="I4246" s="478"/>
      <c r="J4246" s="471"/>
    </row>
    <row r="4247" spans="1:10" ht="25.15" customHeight="1" x14ac:dyDescent="0.2">
      <c r="A4247" s="471" t="s">
        <v>15355</v>
      </c>
      <c r="B4247" s="471" t="s">
        <v>6377</v>
      </c>
      <c r="C4247" s="472" t="s">
        <v>6903</v>
      </c>
      <c r="D4247" s="255"/>
      <c r="E4247" s="276">
        <v>48450.8</v>
      </c>
      <c r="F4247" s="471" t="s">
        <v>7035</v>
      </c>
      <c r="G4247" s="476" t="s">
        <v>6905</v>
      </c>
      <c r="H4247" s="478"/>
      <c r="I4247" s="478"/>
      <c r="J4247" s="471"/>
    </row>
    <row r="4248" spans="1:10" ht="25.15" customHeight="1" x14ac:dyDescent="0.2">
      <c r="A4248" s="471" t="s">
        <v>15356</v>
      </c>
      <c r="B4248" s="471" t="s">
        <v>6902</v>
      </c>
      <c r="C4248" s="472" t="s">
        <v>6903</v>
      </c>
      <c r="D4248" s="255"/>
      <c r="E4248" s="276">
        <v>28044.77</v>
      </c>
      <c r="F4248" s="471" t="s">
        <v>15326</v>
      </c>
      <c r="G4248" s="476" t="s">
        <v>6905</v>
      </c>
      <c r="H4248" s="478"/>
      <c r="I4248" s="478"/>
      <c r="J4248" s="471"/>
    </row>
    <row r="4249" spans="1:10" ht="25.15" customHeight="1" x14ac:dyDescent="0.2">
      <c r="A4249" s="471" t="s">
        <v>15357</v>
      </c>
      <c r="B4249" s="471" t="s">
        <v>6902</v>
      </c>
      <c r="C4249" s="472" t="s">
        <v>6903</v>
      </c>
      <c r="D4249" s="255"/>
      <c r="E4249" s="276">
        <v>30113.599999999999</v>
      </c>
      <c r="F4249" s="471" t="s">
        <v>7035</v>
      </c>
      <c r="G4249" s="476" t="s">
        <v>6905</v>
      </c>
      <c r="H4249" s="478"/>
      <c r="I4249" s="478"/>
      <c r="J4249" s="471"/>
    </row>
    <row r="4250" spans="1:10" ht="25.15" customHeight="1" x14ac:dyDescent="0.2">
      <c r="A4250" s="471" t="s">
        <v>15358</v>
      </c>
      <c r="B4250" s="471" t="s">
        <v>6377</v>
      </c>
      <c r="C4250" s="472" t="s">
        <v>6903</v>
      </c>
      <c r="D4250" s="255"/>
      <c r="E4250" s="276">
        <v>66500</v>
      </c>
      <c r="F4250" s="471" t="s">
        <v>15359</v>
      </c>
      <c r="G4250" s="476" t="s">
        <v>6905</v>
      </c>
      <c r="H4250" s="478"/>
      <c r="I4250" s="478"/>
      <c r="J4250" s="471"/>
    </row>
    <row r="4251" spans="1:10" ht="25.15" customHeight="1" x14ac:dyDescent="0.2">
      <c r="A4251" s="471" t="s">
        <v>15360</v>
      </c>
      <c r="B4251" s="471" t="s">
        <v>6377</v>
      </c>
      <c r="C4251" s="472" t="s">
        <v>6903</v>
      </c>
      <c r="D4251" s="255"/>
      <c r="E4251" s="276">
        <v>65200</v>
      </c>
      <c r="F4251" s="471" t="s">
        <v>7319</v>
      </c>
      <c r="G4251" s="476" t="s">
        <v>6905</v>
      </c>
      <c r="H4251" s="478"/>
      <c r="I4251" s="478"/>
      <c r="J4251" s="471"/>
    </row>
    <row r="4252" spans="1:10" ht="25.15" customHeight="1" x14ac:dyDescent="0.2">
      <c r="A4252" s="471" t="s">
        <v>15361</v>
      </c>
      <c r="B4252" s="471" t="s">
        <v>6902</v>
      </c>
      <c r="C4252" s="472" t="s">
        <v>6903</v>
      </c>
      <c r="D4252" s="255"/>
      <c r="E4252" s="276">
        <v>29142.5</v>
      </c>
      <c r="F4252" s="471" t="s">
        <v>15362</v>
      </c>
      <c r="G4252" s="476" t="s">
        <v>6905</v>
      </c>
      <c r="H4252" s="478"/>
      <c r="I4252" s="478"/>
      <c r="J4252" s="471"/>
    </row>
    <row r="4253" spans="1:10" ht="25.15" customHeight="1" x14ac:dyDescent="0.2">
      <c r="A4253" s="471" t="s">
        <v>15363</v>
      </c>
      <c r="B4253" s="471" t="s">
        <v>6902</v>
      </c>
      <c r="C4253" s="472" t="s">
        <v>6903</v>
      </c>
      <c r="D4253" s="255"/>
      <c r="E4253" s="276">
        <v>28320</v>
      </c>
      <c r="F4253" s="471" t="s">
        <v>15364</v>
      </c>
      <c r="G4253" s="476" t="s">
        <v>6905</v>
      </c>
      <c r="H4253" s="478"/>
      <c r="I4253" s="478"/>
      <c r="J4253" s="471"/>
    </row>
    <row r="4254" spans="1:10" ht="25.15" customHeight="1" x14ac:dyDescent="0.2">
      <c r="A4254" s="471" t="s">
        <v>15365</v>
      </c>
      <c r="B4254" s="471" t="s">
        <v>6377</v>
      </c>
      <c r="C4254" s="472" t="s">
        <v>6903</v>
      </c>
      <c r="D4254" s="255"/>
      <c r="E4254" s="276">
        <v>192658</v>
      </c>
      <c r="F4254" s="471" t="s">
        <v>15366</v>
      </c>
      <c r="G4254" s="476" t="s">
        <v>6905</v>
      </c>
      <c r="H4254" s="478"/>
      <c r="I4254" s="478"/>
      <c r="J4254" s="471"/>
    </row>
    <row r="4255" spans="1:10" ht="25.15" customHeight="1" x14ac:dyDescent="0.2">
      <c r="A4255" s="471" t="s">
        <v>15367</v>
      </c>
      <c r="B4255" s="471" t="s">
        <v>6902</v>
      </c>
      <c r="C4255" s="472" t="s">
        <v>6903</v>
      </c>
      <c r="D4255" s="255"/>
      <c r="E4255" s="276">
        <v>23847.8</v>
      </c>
      <c r="F4255" s="471" t="s">
        <v>15306</v>
      </c>
      <c r="G4255" s="476" t="s">
        <v>6905</v>
      </c>
      <c r="H4255" s="478"/>
      <c r="I4255" s="478"/>
      <c r="J4255" s="471"/>
    </row>
    <row r="4256" spans="1:10" ht="25.15" customHeight="1" x14ac:dyDescent="0.2">
      <c r="A4256" s="471" t="s">
        <v>15368</v>
      </c>
      <c r="B4256" s="471" t="s">
        <v>6377</v>
      </c>
      <c r="C4256" s="472" t="s">
        <v>6903</v>
      </c>
      <c r="D4256" s="255"/>
      <c r="E4256" s="276">
        <v>52086</v>
      </c>
      <c r="F4256" s="471" t="s">
        <v>15369</v>
      </c>
      <c r="G4256" s="476" t="s">
        <v>6905</v>
      </c>
      <c r="H4256" s="478"/>
      <c r="I4256" s="478"/>
      <c r="J4256" s="471"/>
    </row>
    <row r="4257" spans="1:10" ht="25.15" customHeight="1" x14ac:dyDescent="0.2">
      <c r="A4257" s="471" t="s">
        <v>15370</v>
      </c>
      <c r="B4257" s="471" t="s">
        <v>6377</v>
      </c>
      <c r="C4257" s="472" t="s">
        <v>6903</v>
      </c>
      <c r="D4257" s="255"/>
      <c r="E4257" s="276">
        <v>544168.80000000005</v>
      </c>
      <c r="F4257" s="471" t="s">
        <v>6912</v>
      </c>
      <c r="G4257" s="476" t="s">
        <v>6905</v>
      </c>
      <c r="H4257" s="478"/>
      <c r="I4257" s="478"/>
      <c r="J4257" s="471"/>
    </row>
    <row r="4258" spans="1:10" ht="25.15" customHeight="1" x14ac:dyDescent="0.2">
      <c r="A4258" s="471" t="s">
        <v>15371</v>
      </c>
      <c r="B4258" s="471" t="s">
        <v>6902</v>
      </c>
      <c r="C4258" s="472" t="s">
        <v>6903</v>
      </c>
      <c r="D4258" s="255"/>
      <c r="E4258" s="276">
        <v>19710.72</v>
      </c>
      <c r="F4258" s="471" t="s">
        <v>7289</v>
      </c>
      <c r="G4258" s="476" t="s">
        <v>6905</v>
      </c>
      <c r="H4258" s="478"/>
      <c r="I4258" s="478"/>
      <c r="J4258" s="471"/>
    </row>
    <row r="4259" spans="1:10" ht="25.15" customHeight="1" x14ac:dyDescent="0.2">
      <c r="A4259" s="471" t="s">
        <v>15195</v>
      </c>
      <c r="B4259" s="471" t="s">
        <v>6902</v>
      </c>
      <c r="C4259" s="472" t="s">
        <v>6903</v>
      </c>
      <c r="D4259" s="255"/>
      <c r="E4259" s="276">
        <v>29026</v>
      </c>
      <c r="F4259" s="471" t="s">
        <v>9995</v>
      </c>
      <c r="G4259" s="476" t="s">
        <v>6905</v>
      </c>
      <c r="H4259" s="478"/>
      <c r="I4259" s="478"/>
      <c r="J4259" s="471"/>
    </row>
    <row r="4260" spans="1:10" ht="25.15" customHeight="1" x14ac:dyDescent="0.2">
      <c r="A4260" s="471" t="s">
        <v>15372</v>
      </c>
      <c r="B4260" s="471" t="s">
        <v>6377</v>
      </c>
      <c r="C4260" s="472" t="s">
        <v>6903</v>
      </c>
      <c r="D4260" s="255"/>
      <c r="E4260" s="276">
        <v>36046.15</v>
      </c>
      <c r="F4260" s="471" t="s">
        <v>7123</v>
      </c>
      <c r="G4260" s="476" t="s">
        <v>6905</v>
      </c>
      <c r="H4260" s="478"/>
      <c r="I4260" s="478"/>
      <c r="J4260" s="471"/>
    </row>
    <row r="4261" spans="1:10" ht="25.15" customHeight="1" x14ac:dyDescent="0.2">
      <c r="A4261" s="471" t="s">
        <v>15373</v>
      </c>
      <c r="B4261" s="471" t="s">
        <v>6902</v>
      </c>
      <c r="C4261" s="472" t="s">
        <v>6903</v>
      </c>
      <c r="D4261" s="255"/>
      <c r="E4261" s="276">
        <v>25174.1</v>
      </c>
      <c r="F4261" s="471" t="s">
        <v>9995</v>
      </c>
      <c r="G4261" s="476" t="s">
        <v>6905</v>
      </c>
      <c r="H4261" s="478"/>
      <c r="I4261" s="478"/>
      <c r="J4261" s="471"/>
    </row>
    <row r="4262" spans="1:10" ht="25.15" customHeight="1" x14ac:dyDescent="0.2">
      <c r="A4262" s="471" t="s">
        <v>15374</v>
      </c>
      <c r="B4262" s="471" t="s">
        <v>6377</v>
      </c>
      <c r="C4262" s="472" t="s">
        <v>6903</v>
      </c>
      <c r="D4262" s="255"/>
      <c r="E4262" s="276">
        <v>93000</v>
      </c>
      <c r="F4262" s="471" t="s">
        <v>7123</v>
      </c>
      <c r="G4262" s="476" t="s">
        <v>6905</v>
      </c>
      <c r="H4262" s="478"/>
      <c r="I4262" s="478"/>
      <c r="J4262" s="471"/>
    </row>
    <row r="4263" spans="1:10" ht="25.15" customHeight="1" x14ac:dyDescent="0.2">
      <c r="A4263" s="471" t="s">
        <v>15375</v>
      </c>
      <c r="B4263" s="471" t="s">
        <v>6377</v>
      </c>
      <c r="C4263" s="472" t="s">
        <v>6903</v>
      </c>
      <c r="D4263" s="255"/>
      <c r="E4263" s="276">
        <v>36710</v>
      </c>
      <c r="F4263" s="471" t="s">
        <v>15376</v>
      </c>
      <c r="G4263" s="476" t="s">
        <v>6905</v>
      </c>
      <c r="H4263" s="478"/>
      <c r="I4263" s="478"/>
      <c r="J4263" s="471"/>
    </row>
    <row r="4264" spans="1:10" ht="25.15" customHeight="1" x14ac:dyDescent="0.2">
      <c r="A4264" s="471" t="s">
        <v>15377</v>
      </c>
      <c r="B4264" s="471" t="s">
        <v>6902</v>
      </c>
      <c r="C4264" s="472" t="s">
        <v>6903</v>
      </c>
      <c r="D4264" s="255"/>
      <c r="E4264" s="276">
        <v>23023</v>
      </c>
      <c r="F4264" s="471" t="s">
        <v>15280</v>
      </c>
      <c r="G4264" s="476" t="s">
        <v>6905</v>
      </c>
      <c r="H4264" s="478"/>
      <c r="I4264" s="478"/>
      <c r="J4264" s="471"/>
    </row>
    <row r="4265" spans="1:10" ht="25.15" customHeight="1" x14ac:dyDescent="0.2">
      <c r="A4265" s="471" t="s">
        <v>15378</v>
      </c>
      <c r="B4265" s="471" t="s">
        <v>6377</v>
      </c>
      <c r="C4265" s="472" t="s">
        <v>6903</v>
      </c>
      <c r="D4265" s="255"/>
      <c r="E4265" s="276">
        <v>49255</v>
      </c>
      <c r="F4265" s="471" t="s">
        <v>15379</v>
      </c>
      <c r="G4265" s="476" t="s">
        <v>6905</v>
      </c>
      <c r="H4265" s="478"/>
      <c r="I4265" s="478"/>
      <c r="J4265" s="471"/>
    </row>
    <row r="4266" spans="1:10" ht="25.15" customHeight="1" x14ac:dyDescent="0.2">
      <c r="A4266" s="471" t="s">
        <v>15380</v>
      </c>
      <c r="B4266" s="471" t="s">
        <v>6377</v>
      </c>
      <c r="C4266" s="472" t="s">
        <v>6903</v>
      </c>
      <c r="D4266" s="255"/>
      <c r="E4266" s="276">
        <v>138300</v>
      </c>
      <c r="F4266" s="471" t="s">
        <v>15381</v>
      </c>
      <c r="G4266" s="476" t="s">
        <v>6905</v>
      </c>
      <c r="H4266" s="478"/>
      <c r="I4266" s="478"/>
      <c r="J4266" s="471"/>
    </row>
    <row r="4267" spans="1:10" ht="25.15" customHeight="1" x14ac:dyDescent="0.2">
      <c r="A4267" s="471" t="s">
        <v>15382</v>
      </c>
      <c r="B4267" s="471" t="s">
        <v>6377</v>
      </c>
      <c r="C4267" s="472" t="s">
        <v>6903</v>
      </c>
      <c r="D4267" s="255"/>
      <c r="E4267" s="276">
        <v>167680</v>
      </c>
      <c r="F4267" s="471" t="s">
        <v>15383</v>
      </c>
      <c r="G4267" s="476" t="s">
        <v>6905</v>
      </c>
      <c r="H4267" s="478"/>
      <c r="I4267" s="478"/>
      <c r="J4267" s="471"/>
    </row>
    <row r="4268" spans="1:10" ht="25.15" customHeight="1" x14ac:dyDescent="0.2">
      <c r="A4268" s="471" t="s">
        <v>15384</v>
      </c>
      <c r="B4268" s="471" t="s">
        <v>6902</v>
      </c>
      <c r="C4268" s="472" t="s">
        <v>6903</v>
      </c>
      <c r="D4268" s="255"/>
      <c r="E4268" s="276">
        <v>32660</v>
      </c>
      <c r="F4268" s="471" t="s">
        <v>7393</v>
      </c>
      <c r="G4268" s="476" t="s">
        <v>6905</v>
      </c>
      <c r="H4268" s="478"/>
      <c r="I4268" s="478"/>
      <c r="J4268" s="471"/>
    </row>
    <row r="4269" spans="1:10" ht="25.15" customHeight="1" x14ac:dyDescent="0.2">
      <c r="A4269" s="471" t="s">
        <v>15385</v>
      </c>
      <c r="B4269" s="471" t="s">
        <v>6902</v>
      </c>
      <c r="C4269" s="472" t="s">
        <v>6903</v>
      </c>
      <c r="D4269" s="255"/>
      <c r="E4269" s="276">
        <v>26329.34</v>
      </c>
      <c r="F4269" s="471" t="s">
        <v>7289</v>
      </c>
      <c r="G4269" s="476" t="s">
        <v>6905</v>
      </c>
      <c r="H4269" s="478"/>
      <c r="I4269" s="478"/>
      <c r="J4269" s="471"/>
    </row>
    <row r="4270" spans="1:10" ht="25.15" customHeight="1" x14ac:dyDescent="0.2">
      <c r="A4270" s="471" t="s">
        <v>15386</v>
      </c>
      <c r="B4270" s="471" t="s">
        <v>6902</v>
      </c>
      <c r="C4270" s="472" t="s">
        <v>6903</v>
      </c>
      <c r="D4270" s="255"/>
      <c r="E4270" s="276">
        <v>35150</v>
      </c>
      <c r="F4270" s="471" t="s">
        <v>7321</v>
      </c>
      <c r="G4270" s="476" t="s">
        <v>6905</v>
      </c>
      <c r="H4270" s="478"/>
      <c r="I4270" s="478"/>
      <c r="J4270" s="471"/>
    </row>
    <row r="4271" spans="1:10" ht="25.15" customHeight="1" x14ac:dyDescent="0.2">
      <c r="A4271" s="471" t="s">
        <v>15387</v>
      </c>
      <c r="B4271" s="471" t="s">
        <v>6902</v>
      </c>
      <c r="C4271" s="472" t="s">
        <v>6903</v>
      </c>
      <c r="D4271" s="255"/>
      <c r="E4271" s="276">
        <v>35200</v>
      </c>
      <c r="F4271" s="471" t="s">
        <v>7357</v>
      </c>
      <c r="G4271" s="476" t="s">
        <v>6905</v>
      </c>
      <c r="H4271" s="478"/>
      <c r="I4271" s="478"/>
      <c r="J4271" s="471"/>
    </row>
    <row r="4272" spans="1:10" ht="25.15" customHeight="1" x14ac:dyDescent="0.2">
      <c r="A4272" s="471" t="s">
        <v>15388</v>
      </c>
      <c r="B4272" s="471" t="s">
        <v>6902</v>
      </c>
      <c r="C4272" s="472" t="s">
        <v>6903</v>
      </c>
      <c r="D4272" s="255"/>
      <c r="E4272" s="276">
        <v>24150</v>
      </c>
      <c r="F4272" s="471" t="s">
        <v>7344</v>
      </c>
      <c r="G4272" s="476" t="s">
        <v>6905</v>
      </c>
      <c r="H4272" s="478"/>
      <c r="I4272" s="478"/>
      <c r="J4272" s="471"/>
    </row>
    <row r="4273" spans="1:10" ht="25.15" customHeight="1" x14ac:dyDescent="0.2">
      <c r="A4273" s="471" t="s">
        <v>15389</v>
      </c>
      <c r="B4273" s="471" t="s">
        <v>6902</v>
      </c>
      <c r="C4273" s="472" t="s">
        <v>6903</v>
      </c>
      <c r="D4273" s="255"/>
      <c r="E4273" s="276">
        <v>20650</v>
      </c>
      <c r="F4273" s="471" t="s">
        <v>15390</v>
      </c>
      <c r="G4273" s="476" t="s">
        <v>6905</v>
      </c>
      <c r="H4273" s="478"/>
      <c r="I4273" s="478"/>
      <c r="J4273" s="471"/>
    </row>
    <row r="4274" spans="1:10" ht="25.15" customHeight="1" x14ac:dyDescent="0.2">
      <c r="A4274" s="471" t="s">
        <v>15391</v>
      </c>
      <c r="B4274" s="471" t="s">
        <v>6377</v>
      </c>
      <c r="C4274" s="472" t="s">
        <v>6903</v>
      </c>
      <c r="D4274" s="255"/>
      <c r="E4274" s="276">
        <v>86282.13</v>
      </c>
      <c r="F4274" s="471" t="s">
        <v>7167</v>
      </c>
      <c r="G4274" s="476" t="s">
        <v>6905</v>
      </c>
      <c r="H4274" s="478"/>
      <c r="I4274" s="478"/>
      <c r="J4274" s="471"/>
    </row>
    <row r="4275" spans="1:10" ht="25.15" customHeight="1" x14ac:dyDescent="0.2">
      <c r="A4275" s="471" t="s">
        <v>15392</v>
      </c>
      <c r="B4275" s="471" t="s">
        <v>6902</v>
      </c>
      <c r="C4275" s="472" t="s">
        <v>6903</v>
      </c>
      <c r="D4275" s="255"/>
      <c r="E4275" s="276">
        <v>22148.7</v>
      </c>
      <c r="F4275" s="471" t="s">
        <v>7178</v>
      </c>
      <c r="G4275" s="476" t="s">
        <v>6905</v>
      </c>
      <c r="H4275" s="478"/>
      <c r="I4275" s="478"/>
      <c r="J4275" s="471"/>
    </row>
    <row r="4276" spans="1:10" ht="25.15" customHeight="1" x14ac:dyDescent="0.2">
      <c r="A4276" s="471" t="s">
        <v>15393</v>
      </c>
      <c r="B4276" s="471" t="s">
        <v>6377</v>
      </c>
      <c r="C4276" s="472" t="s">
        <v>6903</v>
      </c>
      <c r="D4276" s="255"/>
      <c r="E4276" s="276">
        <v>49980</v>
      </c>
      <c r="F4276" s="471" t="s">
        <v>7145</v>
      </c>
      <c r="G4276" s="476" t="s">
        <v>6905</v>
      </c>
      <c r="H4276" s="478"/>
      <c r="I4276" s="478"/>
      <c r="J4276" s="471"/>
    </row>
    <row r="4277" spans="1:10" ht="25.15" customHeight="1" x14ac:dyDescent="0.2">
      <c r="A4277" s="471" t="s">
        <v>15394</v>
      </c>
      <c r="B4277" s="471" t="s">
        <v>6377</v>
      </c>
      <c r="C4277" s="472" t="s">
        <v>6903</v>
      </c>
      <c r="D4277" s="255"/>
      <c r="E4277" s="276">
        <v>38110</v>
      </c>
      <c r="F4277" s="471" t="s">
        <v>7024</v>
      </c>
      <c r="G4277" s="476" t="s">
        <v>6905</v>
      </c>
      <c r="H4277" s="478"/>
      <c r="I4277" s="478"/>
      <c r="J4277" s="471"/>
    </row>
    <row r="4278" spans="1:10" ht="25.15" customHeight="1" x14ac:dyDescent="0.2">
      <c r="A4278" s="471" t="s">
        <v>15395</v>
      </c>
      <c r="B4278" s="471" t="s">
        <v>6902</v>
      </c>
      <c r="C4278" s="472" t="s">
        <v>6903</v>
      </c>
      <c r="D4278" s="255"/>
      <c r="E4278" s="276">
        <v>19892.8</v>
      </c>
      <c r="F4278" s="471" t="s">
        <v>6945</v>
      </c>
      <c r="G4278" s="476" t="s">
        <v>6905</v>
      </c>
      <c r="H4278" s="478"/>
      <c r="I4278" s="478"/>
      <c r="J4278" s="471"/>
    </row>
    <row r="4279" spans="1:10" ht="25.15" customHeight="1" x14ac:dyDescent="0.2">
      <c r="A4279" s="471" t="s">
        <v>15396</v>
      </c>
      <c r="B4279" s="471" t="s">
        <v>6377</v>
      </c>
      <c r="C4279" s="472" t="s">
        <v>6903</v>
      </c>
      <c r="D4279" s="255"/>
      <c r="E4279" s="276">
        <v>36746</v>
      </c>
      <c r="F4279" s="471" t="s">
        <v>15397</v>
      </c>
      <c r="G4279" s="476" t="s">
        <v>6905</v>
      </c>
      <c r="H4279" s="478"/>
      <c r="I4279" s="478"/>
      <c r="J4279" s="471"/>
    </row>
    <row r="4280" spans="1:10" ht="25.15" customHeight="1" x14ac:dyDescent="0.2">
      <c r="A4280" s="471" t="s">
        <v>15398</v>
      </c>
      <c r="B4280" s="471" t="s">
        <v>6377</v>
      </c>
      <c r="C4280" s="472" t="s">
        <v>6903</v>
      </c>
      <c r="D4280" s="255"/>
      <c r="E4280" s="276">
        <v>79325</v>
      </c>
      <c r="F4280" s="471" t="s">
        <v>7352</v>
      </c>
      <c r="G4280" s="476" t="s">
        <v>6905</v>
      </c>
      <c r="H4280" s="478"/>
      <c r="I4280" s="478"/>
      <c r="J4280" s="471"/>
    </row>
    <row r="4281" spans="1:10" ht="25.15" customHeight="1" x14ac:dyDescent="0.2">
      <c r="A4281" s="471" t="s">
        <v>15399</v>
      </c>
      <c r="B4281" s="471" t="s">
        <v>6902</v>
      </c>
      <c r="C4281" s="472" t="s">
        <v>6903</v>
      </c>
      <c r="D4281" s="255"/>
      <c r="E4281" s="276">
        <v>18986.5</v>
      </c>
      <c r="F4281" s="471" t="s">
        <v>7200</v>
      </c>
      <c r="G4281" s="476" t="s">
        <v>6905</v>
      </c>
      <c r="H4281" s="478"/>
      <c r="I4281" s="478"/>
      <c r="J4281" s="471"/>
    </row>
    <row r="4282" spans="1:10" ht="25.15" customHeight="1" x14ac:dyDescent="0.2">
      <c r="A4282" s="471" t="s">
        <v>15400</v>
      </c>
      <c r="B4282" s="471" t="s">
        <v>6377</v>
      </c>
      <c r="C4282" s="472" t="s">
        <v>6903</v>
      </c>
      <c r="D4282" s="255"/>
      <c r="E4282" s="276">
        <v>83200</v>
      </c>
      <c r="F4282" s="471" t="s">
        <v>7106</v>
      </c>
      <c r="G4282" s="476" t="s">
        <v>6905</v>
      </c>
      <c r="H4282" s="478"/>
      <c r="I4282" s="478"/>
      <c r="J4282" s="471"/>
    </row>
    <row r="4283" spans="1:10" ht="25.15" customHeight="1" x14ac:dyDescent="0.2">
      <c r="A4283" s="471" t="s">
        <v>15230</v>
      </c>
      <c r="B4283" s="471" t="s">
        <v>6377</v>
      </c>
      <c r="C4283" s="472" t="s">
        <v>6903</v>
      </c>
      <c r="D4283" s="255"/>
      <c r="E4283" s="276">
        <v>167999</v>
      </c>
      <c r="F4283" s="471" t="s">
        <v>6912</v>
      </c>
      <c r="G4283" s="476" t="s">
        <v>6905</v>
      </c>
      <c r="H4283" s="478"/>
      <c r="I4283" s="478"/>
      <c r="J4283" s="471"/>
    </row>
    <row r="4284" spans="1:10" ht="25.15" customHeight="1" x14ac:dyDescent="0.2">
      <c r="A4284" s="471" t="s">
        <v>15401</v>
      </c>
      <c r="B4284" s="471" t="s">
        <v>6377</v>
      </c>
      <c r="C4284" s="472" t="s">
        <v>6903</v>
      </c>
      <c r="D4284" s="255"/>
      <c r="E4284" s="276">
        <v>36700</v>
      </c>
      <c r="F4284" s="471" t="s">
        <v>15397</v>
      </c>
      <c r="G4284" s="476" t="s">
        <v>6905</v>
      </c>
      <c r="H4284" s="478"/>
      <c r="I4284" s="478"/>
      <c r="J4284" s="471"/>
    </row>
    <row r="4285" spans="1:10" ht="25.15" customHeight="1" x14ac:dyDescent="0.2">
      <c r="A4285" s="471" t="s">
        <v>15402</v>
      </c>
      <c r="B4285" s="471" t="s">
        <v>6902</v>
      </c>
      <c r="C4285" s="472" t="s">
        <v>6903</v>
      </c>
      <c r="D4285" s="255"/>
      <c r="E4285" s="276">
        <v>18500</v>
      </c>
      <c r="F4285" s="471" t="s">
        <v>15403</v>
      </c>
      <c r="G4285" s="476" t="s">
        <v>6905</v>
      </c>
      <c r="H4285" s="478"/>
      <c r="I4285" s="478"/>
      <c r="J4285" s="471"/>
    </row>
    <row r="4286" spans="1:10" ht="25.15" customHeight="1" x14ac:dyDescent="0.2">
      <c r="A4286" s="471" t="s">
        <v>15404</v>
      </c>
      <c r="B4286" s="471" t="s">
        <v>6902</v>
      </c>
      <c r="C4286" s="472" t="s">
        <v>6903</v>
      </c>
      <c r="D4286" s="255"/>
      <c r="E4286" s="276">
        <v>28590</v>
      </c>
      <c r="F4286" s="471" t="s">
        <v>15405</v>
      </c>
      <c r="G4286" s="476" t="s">
        <v>6905</v>
      </c>
      <c r="H4286" s="478"/>
      <c r="I4286" s="478"/>
      <c r="J4286" s="471"/>
    </row>
    <row r="4287" spans="1:10" ht="25.15" customHeight="1" x14ac:dyDescent="0.2">
      <c r="A4287" s="471" t="s">
        <v>15406</v>
      </c>
      <c r="B4287" s="471" t="s">
        <v>6902</v>
      </c>
      <c r="C4287" s="472" t="s">
        <v>6903</v>
      </c>
      <c r="D4287" s="255"/>
      <c r="E4287" s="276">
        <v>35505</v>
      </c>
      <c r="F4287" s="471" t="s">
        <v>7194</v>
      </c>
      <c r="G4287" s="476" t="s">
        <v>6905</v>
      </c>
      <c r="H4287" s="478"/>
      <c r="I4287" s="478"/>
      <c r="J4287" s="471"/>
    </row>
    <row r="4288" spans="1:10" ht="25.15" customHeight="1" x14ac:dyDescent="0.2">
      <c r="A4288" s="471" t="s">
        <v>15407</v>
      </c>
      <c r="B4288" s="471" t="s">
        <v>6377</v>
      </c>
      <c r="C4288" s="472" t="s">
        <v>6903</v>
      </c>
      <c r="D4288" s="255"/>
      <c r="E4288" s="276">
        <v>36670</v>
      </c>
      <c r="F4288" s="471" t="s">
        <v>6928</v>
      </c>
      <c r="G4288" s="476" t="s">
        <v>6905</v>
      </c>
      <c r="H4288" s="478"/>
      <c r="I4288" s="478"/>
      <c r="J4288" s="471"/>
    </row>
    <row r="4289" spans="1:10" ht="25.15" customHeight="1" x14ac:dyDescent="0.2">
      <c r="A4289" s="471" t="s">
        <v>15408</v>
      </c>
      <c r="B4289" s="471" t="s">
        <v>6902</v>
      </c>
      <c r="C4289" s="472" t="s">
        <v>6903</v>
      </c>
      <c r="D4289" s="255"/>
      <c r="E4289" s="276">
        <v>28000</v>
      </c>
      <c r="F4289" s="471" t="s">
        <v>7162</v>
      </c>
      <c r="G4289" s="476" t="s">
        <v>6905</v>
      </c>
      <c r="H4289" s="478"/>
      <c r="I4289" s="478"/>
      <c r="J4289" s="471"/>
    </row>
    <row r="4290" spans="1:10" ht="25.15" customHeight="1" x14ac:dyDescent="0.2">
      <c r="A4290" s="471" t="s">
        <v>15248</v>
      </c>
      <c r="B4290" s="471" t="s">
        <v>6902</v>
      </c>
      <c r="C4290" s="472" t="s">
        <v>6903</v>
      </c>
      <c r="D4290" s="255"/>
      <c r="E4290" s="276">
        <v>31777.48</v>
      </c>
      <c r="F4290" s="471" t="s">
        <v>6912</v>
      </c>
      <c r="G4290" s="476" t="s">
        <v>6905</v>
      </c>
      <c r="H4290" s="478"/>
      <c r="I4290" s="478"/>
      <c r="J4290" s="471"/>
    </row>
    <row r="4291" spans="1:10" ht="25.15" customHeight="1" x14ac:dyDescent="0.2">
      <c r="A4291" s="471" t="s">
        <v>15409</v>
      </c>
      <c r="B4291" s="471" t="s">
        <v>6377</v>
      </c>
      <c r="C4291" s="472" t="s">
        <v>6903</v>
      </c>
      <c r="D4291" s="255"/>
      <c r="E4291" s="276">
        <v>36450</v>
      </c>
      <c r="F4291" s="471" t="s">
        <v>15232</v>
      </c>
      <c r="G4291" s="476" t="s">
        <v>6905</v>
      </c>
      <c r="H4291" s="478"/>
      <c r="I4291" s="478"/>
      <c r="J4291" s="471"/>
    </row>
    <row r="4292" spans="1:10" ht="25.15" customHeight="1" x14ac:dyDescent="0.2">
      <c r="A4292" s="471" t="s">
        <v>15410</v>
      </c>
      <c r="B4292" s="471" t="s">
        <v>6902</v>
      </c>
      <c r="C4292" s="472" t="s">
        <v>6903</v>
      </c>
      <c r="D4292" s="255"/>
      <c r="E4292" s="276">
        <v>20022.5</v>
      </c>
      <c r="F4292" s="471" t="s">
        <v>15182</v>
      </c>
      <c r="G4292" s="476" t="s">
        <v>6905</v>
      </c>
      <c r="H4292" s="478"/>
      <c r="I4292" s="478"/>
      <c r="J4292" s="471"/>
    </row>
    <row r="4293" spans="1:10" ht="25.15" customHeight="1" x14ac:dyDescent="0.2">
      <c r="A4293" s="471" t="s">
        <v>15411</v>
      </c>
      <c r="B4293" s="471" t="s">
        <v>6902</v>
      </c>
      <c r="C4293" s="472" t="s">
        <v>6903</v>
      </c>
      <c r="D4293" s="255"/>
      <c r="E4293" s="276">
        <v>18900</v>
      </c>
      <c r="F4293" s="471" t="s">
        <v>15229</v>
      </c>
      <c r="G4293" s="476" t="s">
        <v>6905</v>
      </c>
      <c r="H4293" s="478"/>
      <c r="I4293" s="478"/>
      <c r="J4293" s="471"/>
    </row>
    <row r="4294" spans="1:10" ht="25.15" customHeight="1" x14ac:dyDescent="0.2">
      <c r="A4294" s="471" t="s">
        <v>15412</v>
      </c>
      <c r="B4294" s="471" t="s">
        <v>6377</v>
      </c>
      <c r="C4294" s="472" t="s">
        <v>6903</v>
      </c>
      <c r="D4294" s="255"/>
      <c r="E4294" s="276">
        <v>51600</v>
      </c>
      <c r="F4294" s="471" t="s">
        <v>6912</v>
      </c>
      <c r="G4294" s="476" t="s">
        <v>6905</v>
      </c>
      <c r="H4294" s="478"/>
      <c r="I4294" s="478"/>
      <c r="J4294" s="471"/>
    </row>
    <row r="4295" spans="1:10" ht="25.15" customHeight="1" x14ac:dyDescent="0.2">
      <c r="A4295" s="471" t="s">
        <v>15413</v>
      </c>
      <c r="B4295" s="471" t="s">
        <v>6377</v>
      </c>
      <c r="C4295" s="472" t="s">
        <v>6903</v>
      </c>
      <c r="D4295" s="255"/>
      <c r="E4295" s="276">
        <v>36599.699999999997</v>
      </c>
      <c r="F4295" s="471" t="s">
        <v>6912</v>
      </c>
      <c r="G4295" s="476" t="s">
        <v>6905</v>
      </c>
      <c r="H4295" s="478"/>
      <c r="I4295" s="478"/>
      <c r="J4295" s="471"/>
    </row>
    <row r="4296" spans="1:10" ht="25.15" customHeight="1" x14ac:dyDescent="0.2">
      <c r="A4296" s="471" t="s">
        <v>15414</v>
      </c>
      <c r="B4296" s="471" t="s">
        <v>6377</v>
      </c>
      <c r="C4296" s="472" t="s">
        <v>6903</v>
      </c>
      <c r="D4296" s="255"/>
      <c r="E4296" s="276">
        <v>187440.6</v>
      </c>
      <c r="F4296" s="471" t="s">
        <v>15415</v>
      </c>
      <c r="G4296" s="476" t="s">
        <v>6905</v>
      </c>
      <c r="H4296" s="478"/>
      <c r="I4296" s="478"/>
      <c r="J4296" s="471"/>
    </row>
    <row r="4297" spans="1:10" ht="25.15" customHeight="1" x14ac:dyDescent="0.2">
      <c r="A4297" s="471" t="s">
        <v>15416</v>
      </c>
      <c r="B4297" s="471" t="s">
        <v>6902</v>
      </c>
      <c r="C4297" s="472" t="s">
        <v>6903</v>
      </c>
      <c r="D4297" s="255"/>
      <c r="E4297" s="276">
        <v>20400</v>
      </c>
      <c r="F4297" s="471" t="s">
        <v>6904</v>
      </c>
      <c r="G4297" s="476" t="s">
        <v>6905</v>
      </c>
      <c r="H4297" s="478"/>
      <c r="I4297" s="478"/>
      <c r="J4297" s="471"/>
    </row>
    <row r="4298" spans="1:10" ht="25.15" customHeight="1" x14ac:dyDescent="0.2">
      <c r="A4298" s="471" t="s">
        <v>15417</v>
      </c>
      <c r="B4298" s="471" t="s">
        <v>6902</v>
      </c>
      <c r="C4298" s="472" t="s">
        <v>6903</v>
      </c>
      <c r="D4298" s="255"/>
      <c r="E4298" s="276">
        <v>20107.400000000001</v>
      </c>
      <c r="F4298" s="471" t="s">
        <v>7215</v>
      </c>
      <c r="G4298" s="476" t="s">
        <v>6905</v>
      </c>
      <c r="H4298" s="478"/>
      <c r="I4298" s="478"/>
      <c r="J4298" s="471"/>
    </row>
    <row r="4299" spans="1:10" ht="25.15" customHeight="1" x14ac:dyDescent="0.2">
      <c r="A4299" s="471" t="s">
        <v>15319</v>
      </c>
      <c r="B4299" s="471" t="s">
        <v>6902</v>
      </c>
      <c r="C4299" s="472" t="s">
        <v>6903</v>
      </c>
      <c r="D4299" s="255"/>
      <c r="E4299" s="276">
        <v>25236.9</v>
      </c>
      <c r="F4299" s="471" t="s">
        <v>7108</v>
      </c>
      <c r="G4299" s="476" t="s">
        <v>6905</v>
      </c>
      <c r="H4299" s="478"/>
      <c r="I4299" s="478"/>
      <c r="J4299" s="471"/>
    </row>
    <row r="4300" spans="1:10" ht="25.15" customHeight="1" x14ac:dyDescent="0.2">
      <c r="A4300" s="471" t="s">
        <v>15316</v>
      </c>
      <c r="B4300" s="471" t="s">
        <v>6902</v>
      </c>
      <c r="C4300" s="472" t="s">
        <v>6903</v>
      </c>
      <c r="D4300" s="255"/>
      <c r="E4300" s="276">
        <v>25066.1</v>
      </c>
      <c r="F4300" s="471" t="s">
        <v>15229</v>
      </c>
      <c r="G4300" s="476" t="s">
        <v>6905</v>
      </c>
      <c r="H4300" s="478"/>
      <c r="I4300" s="478"/>
      <c r="J4300" s="471"/>
    </row>
    <row r="4301" spans="1:10" ht="25.15" customHeight="1" x14ac:dyDescent="0.2">
      <c r="A4301" s="471" t="s">
        <v>15418</v>
      </c>
      <c r="B4301" s="471" t="s">
        <v>6377</v>
      </c>
      <c r="C4301" s="472" t="s">
        <v>6903</v>
      </c>
      <c r="D4301" s="255"/>
      <c r="E4301" s="276">
        <v>36740</v>
      </c>
      <c r="F4301" s="471" t="s">
        <v>8276</v>
      </c>
      <c r="G4301" s="476" t="s">
        <v>6905</v>
      </c>
      <c r="H4301" s="478"/>
      <c r="I4301" s="478"/>
      <c r="J4301" s="471"/>
    </row>
    <row r="4302" spans="1:10" ht="25.15" customHeight="1" x14ac:dyDescent="0.2">
      <c r="A4302" s="471" t="s">
        <v>15335</v>
      </c>
      <c r="B4302" s="471" t="s">
        <v>6902</v>
      </c>
      <c r="C4302" s="472" t="s">
        <v>6903</v>
      </c>
      <c r="D4302" s="255"/>
      <c r="E4302" s="276">
        <v>19626</v>
      </c>
      <c r="F4302" s="471" t="s">
        <v>6928</v>
      </c>
      <c r="G4302" s="476" t="s">
        <v>6905</v>
      </c>
      <c r="H4302" s="478"/>
      <c r="I4302" s="478"/>
      <c r="J4302" s="471"/>
    </row>
    <row r="4303" spans="1:10" ht="25.15" customHeight="1" x14ac:dyDescent="0.2">
      <c r="A4303" s="471" t="s">
        <v>15419</v>
      </c>
      <c r="B4303" s="471" t="s">
        <v>6902</v>
      </c>
      <c r="C4303" s="472" t="s">
        <v>6903</v>
      </c>
      <c r="D4303" s="255"/>
      <c r="E4303" s="276">
        <v>35800</v>
      </c>
      <c r="F4303" s="471" t="s">
        <v>15420</v>
      </c>
      <c r="G4303" s="476" t="s">
        <v>6905</v>
      </c>
      <c r="H4303" s="478"/>
      <c r="I4303" s="478"/>
      <c r="J4303" s="471"/>
    </row>
    <row r="4304" spans="1:10" ht="25.15" customHeight="1" x14ac:dyDescent="0.2">
      <c r="A4304" s="471" t="s">
        <v>15421</v>
      </c>
      <c r="B4304" s="471" t="s">
        <v>6902</v>
      </c>
      <c r="C4304" s="472" t="s">
        <v>6903</v>
      </c>
      <c r="D4304" s="255"/>
      <c r="E4304" s="276">
        <v>22972</v>
      </c>
      <c r="F4304" s="471" t="s">
        <v>15422</v>
      </c>
      <c r="G4304" s="476" t="s">
        <v>6905</v>
      </c>
      <c r="H4304" s="478"/>
      <c r="I4304" s="478"/>
      <c r="J4304" s="471"/>
    </row>
    <row r="4305" spans="1:10" ht="25.15" customHeight="1" x14ac:dyDescent="0.2">
      <c r="A4305" s="471" t="s">
        <v>15423</v>
      </c>
      <c r="B4305" s="471" t="s">
        <v>6902</v>
      </c>
      <c r="C4305" s="472" t="s">
        <v>6903</v>
      </c>
      <c r="D4305" s="255"/>
      <c r="E4305" s="276">
        <v>21980</v>
      </c>
      <c r="F4305" s="471" t="s">
        <v>7273</v>
      </c>
      <c r="G4305" s="476" t="s">
        <v>6905</v>
      </c>
      <c r="H4305" s="478"/>
      <c r="I4305" s="478"/>
      <c r="J4305" s="471"/>
    </row>
    <row r="4306" spans="1:10" ht="25.15" customHeight="1" x14ac:dyDescent="0.2">
      <c r="A4306" s="471" t="s">
        <v>15424</v>
      </c>
      <c r="B4306" s="471" t="s">
        <v>6902</v>
      </c>
      <c r="C4306" s="472" t="s">
        <v>6903</v>
      </c>
      <c r="D4306" s="255"/>
      <c r="E4306" s="276">
        <v>24010</v>
      </c>
      <c r="F4306" s="471" t="s">
        <v>15425</v>
      </c>
      <c r="G4306" s="476" t="s">
        <v>6905</v>
      </c>
      <c r="H4306" s="478"/>
      <c r="I4306" s="478"/>
      <c r="J4306" s="471"/>
    </row>
    <row r="4307" spans="1:10" ht="25.15" customHeight="1" x14ac:dyDescent="0.2">
      <c r="A4307" s="471" t="s">
        <v>15426</v>
      </c>
      <c r="B4307" s="471" t="s">
        <v>6902</v>
      </c>
      <c r="C4307" s="472" t="s">
        <v>6903</v>
      </c>
      <c r="D4307" s="255"/>
      <c r="E4307" s="276">
        <v>32592.7</v>
      </c>
      <c r="F4307" s="471" t="s">
        <v>15397</v>
      </c>
      <c r="G4307" s="476" t="s">
        <v>6905</v>
      </c>
      <c r="H4307" s="478"/>
      <c r="I4307" s="478"/>
      <c r="J4307" s="471"/>
    </row>
    <row r="4308" spans="1:10" ht="25.15" customHeight="1" x14ac:dyDescent="0.2">
      <c r="A4308" s="471" t="s">
        <v>15427</v>
      </c>
      <c r="B4308" s="471" t="s">
        <v>6902</v>
      </c>
      <c r="C4308" s="472" t="s">
        <v>6903</v>
      </c>
      <c r="D4308" s="255"/>
      <c r="E4308" s="276">
        <v>31500</v>
      </c>
      <c r="F4308" s="471" t="s">
        <v>7562</v>
      </c>
      <c r="G4308" s="476" t="s">
        <v>6905</v>
      </c>
      <c r="H4308" s="478"/>
      <c r="I4308" s="478"/>
      <c r="J4308" s="471"/>
    </row>
    <row r="4309" spans="1:10" ht="25.15" customHeight="1" x14ac:dyDescent="0.2">
      <c r="A4309" s="471" t="s">
        <v>15428</v>
      </c>
      <c r="B4309" s="471" t="s">
        <v>6902</v>
      </c>
      <c r="C4309" s="472" t="s">
        <v>6903</v>
      </c>
      <c r="D4309" s="255"/>
      <c r="E4309" s="276">
        <v>30000</v>
      </c>
      <c r="F4309" s="471" t="s">
        <v>7273</v>
      </c>
      <c r="G4309" s="476" t="s">
        <v>6905</v>
      </c>
      <c r="H4309" s="478"/>
      <c r="I4309" s="478"/>
      <c r="J4309" s="471"/>
    </row>
    <row r="4310" spans="1:10" ht="25.15" customHeight="1" x14ac:dyDescent="0.2">
      <c r="A4310" s="471" t="s">
        <v>15429</v>
      </c>
      <c r="B4310" s="471" t="s">
        <v>6377</v>
      </c>
      <c r="C4310" s="472" t="s">
        <v>6903</v>
      </c>
      <c r="D4310" s="255"/>
      <c r="E4310" s="276">
        <v>54805</v>
      </c>
      <c r="F4310" s="471" t="s">
        <v>15352</v>
      </c>
      <c r="G4310" s="476" t="s">
        <v>6905</v>
      </c>
      <c r="H4310" s="478"/>
      <c r="I4310" s="478"/>
      <c r="J4310" s="471"/>
    </row>
    <row r="4311" spans="1:10" ht="25.15" customHeight="1" x14ac:dyDescent="0.2">
      <c r="A4311" s="471" t="s">
        <v>15430</v>
      </c>
      <c r="B4311" s="471" t="s">
        <v>6902</v>
      </c>
      <c r="C4311" s="472" t="s">
        <v>6903</v>
      </c>
      <c r="D4311" s="255"/>
      <c r="E4311" s="276">
        <v>19200</v>
      </c>
      <c r="F4311" s="471" t="s">
        <v>15431</v>
      </c>
      <c r="G4311" s="476" t="s">
        <v>6905</v>
      </c>
      <c r="H4311" s="478"/>
      <c r="I4311" s="478"/>
      <c r="J4311" s="471"/>
    </row>
    <row r="4312" spans="1:10" ht="25.15" customHeight="1" x14ac:dyDescent="0.2">
      <c r="A4312" s="471" t="s">
        <v>15432</v>
      </c>
      <c r="B4312" s="471" t="s">
        <v>6902</v>
      </c>
      <c r="C4312" s="472" t="s">
        <v>6903</v>
      </c>
      <c r="D4312" s="255"/>
      <c r="E4312" s="276">
        <v>22507.5</v>
      </c>
      <c r="F4312" s="471" t="s">
        <v>6928</v>
      </c>
      <c r="G4312" s="476" t="s">
        <v>6905</v>
      </c>
      <c r="H4312" s="478"/>
      <c r="I4312" s="478"/>
      <c r="J4312" s="471"/>
    </row>
    <row r="4313" spans="1:10" ht="25.15" customHeight="1" x14ac:dyDescent="0.2">
      <c r="A4313" s="471" t="s">
        <v>15433</v>
      </c>
      <c r="B4313" s="471" t="s">
        <v>6377</v>
      </c>
      <c r="C4313" s="472" t="s">
        <v>6903</v>
      </c>
      <c r="D4313" s="255"/>
      <c r="E4313" s="276">
        <v>94390</v>
      </c>
      <c r="F4313" s="471" t="s">
        <v>15434</v>
      </c>
      <c r="G4313" s="476" t="s">
        <v>6905</v>
      </c>
      <c r="H4313" s="478"/>
      <c r="I4313" s="478"/>
      <c r="J4313" s="471"/>
    </row>
    <row r="4314" spans="1:10" ht="25.15" customHeight="1" x14ac:dyDescent="0.2">
      <c r="A4314" s="471" t="s">
        <v>15435</v>
      </c>
      <c r="B4314" s="471" t="s">
        <v>6377</v>
      </c>
      <c r="C4314" s="472" t="s">
        <v>6903</v>
      </c>
      <c r="D4314" s="255"/>
      <c r="E4314" s="276">
        <v>36660</v>
      </c>
      <c r="F4314" s="471" t="s">
        <v>15436</v>
      </c>
      <c r="G4314" s="476" t="s">
        <v>6905</v>
      </c>
      <c r="H4314" s="478"/>
      <c r="I4314" s="478"/>
      <c r="J4314" s="471"/>
    </row>
    <row r="4315" spans="1:10" ht="25.15" customHeight="1" x14ac:dyDescent="0.2">
      <c r="A4315" s="471" t="s">
        <v>15437</v>
      </c>
      <c r="B4315" s="471" t="s">
        <v>6902</v>
      </c>
      <c r="C4315" s="472" t="s">
        <v>6903</v>
      </c>
      <c r="D4315" s="255"/>
      <c r="E4315" s="276">
        <v>32100</v>
      </c>
      <c r="F4315" s="471" t="s">
        <v>7178</v>
      </c>
      <c r="G4315" s="476" t="s">
        <v>6905</v>
      </c>
      <c r="H4315" s="478"/>
      <c r="I4315" s="478"/>
      <c r="J4315" s="471"/>
    </row>
    <row r="4316" spans="1:10" ht="25.15" customHeight="1" x14ac:dyDescent="0.2">
      <c r="A4316" s="471" t="s">
        <v>15438</v>
      </c>
      <c r="B4316" s="471" t="s">
        <v>6902</v>
      </c>
      <c r="C4316" s="472" t="s">
        <v>6903</v>
      </c>
      <c r="D4316" s="255"/>
      <c r="E4316" s="276">
        <v>24769</v>
      </c>
      <c r="F4316" s="471" t="s">
        <v>15439</v>
      </c>
      <c r="G4316" s="476" t="s">
        <v>6905</v>
      </c>
      <c r="H4316" s="478"/>
      <c r="I4316" s="478"/>
      <c r="J4316" s="471"/>
    </row>
    <row r="4317" spans="1:10" ht="25.15" customHeight="1" x14ac:dyDescent="0.2">
      <c r="A4317" s="471" t="s">
        <v>15440</v>
      </c>
      <c r="B4317" s="471" t="s">
        <v>6902</v>
      </c>
      <c r="C4317" s="472" t="s">
        <v>6903</v>
      </c>
      <c r="D4317" s="255"/>
      <c r="E4317" s="276">
        <v>18331</v>
      </c>
      <c r="F4317" s="471" t="s">
        <v>15422</v>
      </c>
      <c r="G4317" s="476" t="s">
        <v>6905</v>
      </c>
      <c r="H4317" s="478"/>
      <c r="I4317" s="478"/>
      <c r="J4317" s="471"/>
    </row>
    <row r="4318" spans="1:10" ht="25.15" customHeight="1" x14ac:dyDescent="0.2">
      <c r="A4318" s="471" t="s">
        <v>15441</v>
      </c>
      <c r="B4318" s="471" t="s">
        <v>6377</v>
      </c>
      <c r="C4318" s="472" t="s">
        <v>6903</v>
      </c>
      <c r="D4318" s="255"/>
      <c r="E4318" s="276">
        <v>78351.429999999993</v>
      </c>
      <c r="F4318" s="471" t="s">
        <v>6990</v>
      </c>
      <c r="G4318" s="476" t="s">
        <v>6905</v>
      </c>
      <c r="H4318" s="478"/>
      <c r="I4318" s="478"/>
      <c r="J4318" s="471"/>
    </row>
    <row r="4319" spans="1:10" ht="25.15" customHeight="1" x14ac:dyDescent="0.2">
      <c r="A4319" s="471" t="s">
        <v>15442</v>
      </c>
      <c r="B4319" s="471" t="s">
        <v>6377</v>
      </c>
      <c r="C4319" s="472" t="s">
        <v>6903</v>
      </c>
      <c r="D4319" s="255"/>
      <c r="E4319" s="276">
        <v>198875.64</v>
      </c>
      <c r="F4319" s="471" t="s">
        <v>9848</v>
      </c>
      <c r="G4319" s="476" t="s">
        <v>6905</v>
      </c>
      <c r="H4319" s="478"/>
      <c r="I4319" s="478"/>
      <c r="J4319" s="471"/>
    </row>
    <row r="4320" spans="1:10" ht="25.15" customHeight="1" x14ac:dyDescent="0.2">
      <c r="A4320" s="471" t="s">
        <v>15443</v>
      </c>
      <c r="B4320" s="471" t="s">
        <v>6902</v>
      </c>
      <c r="C4320" s="472" t="s">
        <v>6903</v>
      </c>
      <c r="D4320" s="255"/>
      <c r="E4320" s="276">
        <v>29850</v>
      </c>
      <c r="F4320" s="471" t="s">
        <v>15444</v>
      </c>
      <c r="G4320" s="476" t="s">
        <v>6905</v>
      </c>
      <c r="H4320" s="478"/>
      <c r="I4320" s="478"/>
      <c r="J4320" s="471"/>
    </row>
    <row r="4321" spans="1:10" ht="25.15" customHeight="1" x14ac:dyDescent="0.2">
      <c r="A4321" s="471" t="s">
        <v>15445</v>
      </c>
      <c r="B4321" s="471" t="s">
        <v>6902</v>
      </c>
      <c r="C4321" s="472" t="s">
        <v>6903</v>
      </c>
      <c r="D4321" s="255"/>
      <c r="E4321" s="276">
        <v>33060</v>
      </c>
      <c r="F4321" s="471" t="s">
        <v>9853</v>
      </c>
      <c r="G4321" s="476" t="s">
        <v>6905</v>
      </c>
      <c r="H4321" s="478"/>
      <c r="I4321" s="478"/>
      <c r="J4321" s="471"/>
    </row>
    <row r="4322" spans="1:10" ht="25.15" customHeight="1" x14ac:dyDescent="0.2">
      <c r="A4322" s="471" t="s">
        <v>15446</v>
      </c>
      <c r="B4322" s="471" t="s">
        <v>6902</v>
      </c>
      <c r="C4322" s="472" t="s">
        <v>6903</v>
      </c>
      <c r="D4322" s="255"/>
      <c r="E4322" s="276">
        <v>29251</v>
      </c>
      <c r="F4322" s="471" t="s">
        <v>15214</v>
      </c>
      <c r="G4322" s="476" t="s">
        <v>6905</v>
      </c>
      <c r="H4322" s="478"/>
      <c r="I4322" s="478"/>
      <c r="J4322" s="471"/>
    </row>
    <row r="4323" spans="1:10" ht="25.15" customHeight="1" x14ac:dyDescent="0.2">
      <c r="A4323" s="471" t="s">
        <v>15447</v>
      </c>
      <c r="B4323" s="471" t="s">
        <v>6902</v>
      </c>
      <c r="C4323" s="472" t="s">
        <v>6903</v>
      </c>
      <c r="D4323" s="255"/>
      <c r="E4323" s="276">
        <v>21065.83</v>
      </c>
      <c r="F4323" s="471" t="s">
        <v>7035</v>
      </c>
      <c r="G4323" s="476" t="s">
        <v>6905</v>
      </c>
      <c r="H4323" s="478"/>
      <c r="I4323" s="478"/>
      <c r="J4323" s="471"/>
    </row>
    <row r="4324" spans="1:10" ht="25.15" customHeight="1" x14ac:dyDescent="0.2">
      <c r="A4324" s="471" t="s">
        <v>15448</v>
      </c>
      <c r="B4324" s="471" t="s">
        <v>6377</v>
      </c>
      <c r="C4324" s="472" t="s">
        <v>6903</v>
      </c>
      <c r="D4324" s="255"/>
      <c r="E4324" s="276">
        <v>39797</v>
      </c>
      <c r="F4324" s="471" t="s">
        <v>7187</v>
      </c>
      <c r="G4324" s="476" t="s">
        <v>6905</v>
      </c>
      <c r="H4324" s="478"/>
      <c r="I4324" s="478"/>
      <c r="J4324" s="471"/>
    </row>
    <row r="4325" spans="1:10" ht="25.15" customHeight="1" x14ac:dyDescent="0.2">
      <c r="A4325" s="471" t="s">
        <v>15449</v>
      </c>
      <c r="B4325" s="471" t="s">
        <v>6377</v>
      </c>
      <c r="C4325" s="472" t="s">
        <v>6903</v>
      </c>
      <c r="D4325" s="255"/>
      <c r="E4325" s="276">
        <v>42874.41</v>
      </c>
      <c r="F4325" s="471" t="s">
        <v>6912</v>
      </c>
      <c r="G4325" s="476" t="s">
        <v>6905</v>
      </c>
      <c r="H4325" s="478"/>
      <c r="I4325" s="478"/>
      <c r="J4325" s="471"/>
    </row>
    <row r="4326" spans="1:10" ht="25.15" customHeight="1" x14ac:dyDescent="0.2">
      <c r="A4326" s="471" t="s">
        <v>15450</v>
      </c>
      <c r="B4326" s="471" t="s">
        <v>6377</v>
      </c>
      <c r="C4326" s="472" t="s">
        <v>6903</v>
      </c>
      <c r="D4326" s="255"/>
      <c r="E4326" s="276">
        <v>39200</v>
      </c>
      <c r="F4326" s="471" t="s">
        <v>7106</v>
      </c>
      <c r="G4326" s="476" t="s">
        <v>6905</v>
      </c>
      <c r="H4326" s="478"/>
      <c r="I4326" s="478"/>
      <c r="J4326" s="471"/>
    </row>
    <row r="4327" spans="1:10" ht="25.15" customHeight="1" x14ac:dyDescent="0.2">
      <c r="A4327" s="471" t="s">
        <v>15451</v>
      </c>
      <c r="B4327" s="471" t="s">
        <v>6377</v>
      </c>
      <c r="C4327" s="472" t="s">
        <v>6903</v>
      </c>
      <c r="D4327" s="255"/>
      <c r="E4327" s="276">
        <v>38715</v>
      </c>
      <c r="F4327" s="471" t="s">
        <v>6926</v>
      </c>
      <c r="G4327" s="476" t="s">
        <v>6905</v>
      </c>
      <c r="H4327" s="478"/>
      <c r="I4327" s="478"/>
      <c r="J4327" s="471"/>
    </row>
    <row r="4328" spans="1:10" ht="25.15" customHeight="1" x14ac:dyDescent="0.2">
      <c r="A4328" s="471" t="s">
        <v>15452</v>
      </c>
      <c r="B4328" s="471" t="s">
        <v>6902</v>
      </c>
      <c r="C4328" s="472" t="s">
        <v>6903</v>
      </c>
      <c r="D4328" s="255"/>
      <c r="E4328" s="276">
        <v>30537</v>
      </c>
      <c r="F4328" s="471" t="s">
        <v>6934</v>
      </c>
      <c r="G4328" s="476" t="s">
        <v>6905</v>
      </c>
      <c r="H4328" s="478"/>
      <c r="I4328" s="478"/>
      <c r="J4328" s="471"/>
    </row>
    <row r="4329" spans="1:10" ht="25.15" customHeight="1" x14ac:dyDescent="0.2">
      <c r="A4329" s="471" t="s">
        <v>15453</v>
      </c>
      <c r="B4329" s="471" t="s">
        <v>6902</v>
      </c>
      <c r="C4329" s="472" t="s">
        <v>6903</v>
      </c>
      <c r="D4329" s="255"/>
      <c r="E4329" s="276">
        <v>20742.400000000001</v>
      </c>
      <c r="F4329" s="471" t="s">
        <v>15454</v>
      </c>
      <c r="G4329" s="476" t="s">
        <v>6905</v>
      </c>
      <c r="H4329" s="478"/>
      <c r="I4329" s="478"/>
      <c r="J4329" s="471"/>
    </row>
    <row r="4330" spans="1:10" ht="25.15" customHeight="1" x14ac:dyDescent="0.2">
      <c r="A4330" s="471" t="s">
        <v>15455</v>
      </c>
      <c r="B4330" s="471" t="s">
        <v>6377</v>
      </c>
      <c r="C4330" s="472" t="s">
        <v>6903</v>
      </c>
      <c r="D4330" s="255"/>
      <c r="E4330" s="276">
        <v>40375</v>
      </c>
      <c r="F4330" s="471" t="s">
        <v>6926</v>
      </c>
      <c r="G4330" s="476" t="s">
        <v>6905</v>
      </c>
      <c r="H4330" s="478"/>
      <c r="I4330" s="478"/>
      <c r="J4330" s="471"/>
    </row>
    <row r="4331" spans="1:10" ht="25.15" customHeight="1" x14ac:dyDescent="0.2">
      <c r="A4331" s="471" t="s">
        <v>15456</v>
      </c>
      <c r="B4331" s="471"/>
      <c r="C4331" s="472" t="s">
        <v>6903</v>
      </c>
      <c r="D4331" s="255"/>
      <c r="E4331" s="276">
        <v>20131</v>
      </c>
      <c r="F4331" s="471" t="s">
        <v>7200</v>
      </c>
      <c r="G4331" s="476" t="s">
        <v>6905</v>
      </c>
      <c r="H4331" s="478"/>
      <c r="I4331" s="478"/>
      <c r="J4331" s="471"/>
    </row>
    <row r="4332" spans="1:10" ht="25.15" customHeight="1" x14ac:dyDescent="0.2">
      <c r="A4332" s="471" t="s">
        <v>15457</v>
      </c>
      <c r="B4332" s="471" t="s">
        <v>6377</v>
      </c>
      <c r="C4332" s="472" t="s">
        <v>6903</v>
      </c>
      <c r="D4332" s="255"/>
      <c r="E4332" s="276">
        <v>249600</v>
      </c>
      <c r="F4332" s="471" t="s">
        <v>7030</v>
      </c>
      <c r="G4332" s="476" t="s">
        <v>6905</v>
      </c>
      <c r="H4332" s="478"/>
      <c r="I4332" s="478"/>
      <c r="J4332" s="471"/>
    </row>
    <row r="4333" spans="1:10" ht="25.15" customHeight="1" x14ac:dyDescent="0.2">
      <c r="A4333" s="471" t="s">
        <v>15458</v>
      </c>
      <c r="B4333" s="471" t="s">
        <v>6377</v>
      </c>
      <c r="C4333" s="472" t="s">
        <v>6903</v>
      </c>
      <c r="D4333" s="255"/>
      <c r="E4333" s="276">
        <v>37500</v>
      </c>
      <c r="F4333" s="471" t="s">
        <v>8188</v>
      </c>
      <c r="G4333" s="476" t="s">
        <v>6905</v>
      </c>
      <c r="H4333" s="478"/>
      <c r="I4333" s="478"/>
      <c r="J4333" s="471"/>
    </row>
    <row r="4334" spans="1:10" ht="25.15" customHeight="1" x14ac:dyDescent="0.2">
      <c r="A4334" s="471" t="s">
        <v>15459</v>
      </c>
      <c r="B4334" s="471" t="s">
        <v>6377</v>
      </c>
      <c r="C4334" s="472" t="s">
        <v>6903</v>
      </c>
      <c r="D4334" s="255"/>
      <c r="E4334" s="276">
        <v>158137.57999999999</v>
      </c>
      <c r="F4334" s="471" t="s">
        <v>7291</v>
      </c>
      <c r="G4334" s="476" t="s">
        <v>6905</v>
      </c>
      <c r="H4334" s="478"/>
      <c r="I4334" s="478"/>
      <c r="J4334" s="471"/>
    </row>
    <row r="4335" spans="1:10" ht="25.15" customHeight="1" x14ac:dyDescent="0.2">
      <c r="A4335" s="471" t="s">
        <v>15460</v>
      </c>
      <c r="B4335" s="471" t="s">
        <v>6377</v>
      </c>
      <c r="C4335" s="472" t="s">
        <v>6903</v>
      </c>
      <c r="D4335" s="255"/>
      <c r="E4335" s="276">
        <v>84600</v>
      </c>
      <c r="F4335" s="471" t="s">
        <v>15461</v>
      </c>
      <c r="G4335" s="476" t="s">
        <v>6905</v>
      </c>
      <c r="H4335" s="478"/>
      <c r="I4335" s="478"/>
      <c r="J4335" s="471"/>
    </row>
    <row r="4336" spans="1:10" ht="25.15" customHeight="1" x14ac:dyDescent="0.2">
      <c r="A4336" s="471" t="s">
        <v>15462</v>
      </c>
      <c r="B4336" s="471" t="s">
        <v>6377</v>
      </c>
      <c r="C4336" s="472" t="s">
        <v>6903</v>
      </c>
      <c r="D4336" s="255"/>
      <c r="E4336" s="276">
        <v>207100</v>
      </c>
      <c r="F4336" s="471" t="s">
        <v>15463</v>
      </c>
      <c r="G4336" s="476" t="s">
        <v>6905</v>
      </c>
      <c r="H4336" s="478"/>
      <c r="I4336" s="478"/>
      <c r="J4336" s="471"/>
    </row>
    <row r="4337" spans="1:10" ht="25.15" customHeight="1" x14ac:dyDescent="0.2">
      <c r="A4337" s="471" t="s">
        <v>15464</v>
      </c>
      <c r="B4337" s="471" t="s">
        <v>6902</v>
      </c>
      <c r="C4337" s="472" t="s">
        <v>6903</v>
      </c>
      <c r="D4337" s="255"/>
      <c r="E4337" s="276">
        <v>22275.5</v>
      </c>
      <c r="F4337" s="471" t="s">
        <v>7187</v>
      </c>
      <c r="G4337" s="476" t="s">
        <v>6905</v>
      </c>
      <c r="H4337" s="478"/>
      <c r="I4337" s="478"/>
      <c r="J4337" s="471"/>
    </row>
    <row r="4338" spans="1:10" ht="25.15" customHeight="1" x14ac:dyDescent="0.2">
      <c r="A4338" s="471" t="s">
        <v>15465</v>
      </c>
      <c r="B4338" s="471" t="s">
        <v>6902</v>
      </c>
      <c r="C4338" s="472" t="s">
        <v>6903</v>
      </c>
      <c r="D4338" s="255"/>
      <c r="E4338" s="276">
        <v>19024</v>
      </c>
      <c r="F4338" s="471" t="s">
        <v>15397</v>
      </c>
      <c r="G4338" s="476" t="s">
        <v>6905</v>
      </c>
      <c r="H4338" s="478"/>
      <c r="I4338" s="478"/>
      <c r="J4338" s="471"/>
    </row>
    <row r="4339" spans="1:10" ht="25.15" customHeight="1" x14ac:dyDescent="0.2">
      <c r="A4339" s="471" t="s">
        <v>15466</v>
      </c>
      <c r="B4339" s="471" t="s">
        <v>6902</v>
      </c>
      <c r="C4339" s="472" t="s">
        <v>6903</v>
      </c>
      <c r="D4339" s="255"/>
      <c r="E4339" s="276">
        <v>23762</v>
      </c>
      <c r="F4339" s="471" t="s">
        <v>15467</v>
      </c>
      <c r="G4339" s="476" t="s">
        <v>6905</v>
      </c>
      <c r="H4339" s="478"/>
      <c r="I4339" s="478"/>
      <c r="J4339" s="471"/>
    </row>
    <row r="4340" spans="1:10" ht="25.15" customHeight="1" x14ac:dyDescent="0.2">
      <c r="A4340" s="471" t="s">
        <v>15468</v>
      </c>
      <c r="B4340" s="471" t="s">
        <v>6377</v>
      </c>
      <c r="C4340" s="472" t="s">
        <v>6903</v>
      </c>
      <c r="D4340" s="255"/>
      <c r="E4340" s="276">
        <v>71625</v>
      </c>
      <c r="F4340" s="471" t="s">
        <v>15463</v>
      </c>
      <c r="G4340" s="476" t="s">
        <v>6905</v>
      </c>
      <c r="H4340" s="478"/>
      <c r="I4340" s="478"/>
      <c r="J4340" s="471"/>
    </row>
    <row r="4341" spans="1:10" ht="25.15" customHeight="1" x14ac:dyDescent="0.2">
      <c r="A4341" s="471" t="s">
        <v>15469</v>
      </c>
      <c r="B4341" s="471" t="s">
        <v>6902</v>
      </c>
      <c r="C4341" s="472" t="s">
        <v>6903</v>
      </c>
      <c r="D4341" s="255"/>
      <c r="E4341" s="276">
        <v>28248</v>
      </c>
      <c r="F4341" s="471" t="s">
        <v>15470</v>
      </c>
      <c r="G4341" s="476" t="s">
        <v>6905</v>
      </c>
      <c r="H4341" s="478"/>
      <c r="I4341" s="478"/>
      <c r="J4341" s="471"/>
    </row>
    <row r="4342" spans="1:10" ht="25.15" customHeight="1" x14ac:dyDescent="0.2">
      <c r="A4342" s="471" t="s">
        <v>15471</v>
      </c>
      <c r="B4342" s="471" t="s">
        <v>6377</v>
      </c>
      <c r="C4342" s="472" t="s">
        <v>6903</v>
      </c>
      <c r="D4342" s="255"/>
      <c r="E4342" s="276">
        <v>49163.1</v>
      </c>
      <c r="F4342" s="471" t="s">
        <v>7541</v>
      </c>
      <c r="G4342" s="476" t="s">
        <v>6905</v>
      </c>
      <c r="H4342" s="478"/>
      <c r="I4342" s="478"/>
      <c r="J4342" s="471"/>
    </row>
    <row r="4343" spans="1:10" ht="25.15" customHeight="1" x14ac:dyDescent="0.2">
      <c r="A4343" s="471" t="s">
        <v>15472</v>
      </c>
      <c r="B4343" s="471" t="s">
        <v>6377</v>
      </c>
      <c r="C4343" s="472" t="s">
        <v>6903</v>
      </c>
      <c r="D4343" s="255"/>
      <c r="E4343" s="276">
        <v>70928</v>
      </c>
      <c r="F4343" s="471" t="s">
        <v>9610</v>
      </c>
      <c r="G4343" s="476" t="s">
        <v>6905</v>
      </c>
      <c r="H4343" s="478"/>
      <c r="I4343" s="478"/>
      <c r="J4343" s="471"/>
    </row>
    <row r="4344" spans="1:10" ht="25.15" customHeight="1" x14ac:dyDescent="0.2">
      <c r="A4344" s="471" t="s">
        <v>15473</v>
      </c>
      <c r="B4344" s="471" t="s">
        <v>6902</v>
      </c>
      <c r="C4344" s="472" t="s">
        <v>6903</v>
      </c>
      <c r="D4344" s="255"/>
      <c r="E4344" s="276">
        <v>28642</v>
      </c>
      <c r="F4344" s="471" t="s">
        <v>15474</v>
      </c>
      <c r="G4344" s="476" t="s">
        <v>6905</v>
      </c>
      <c r="H4344" s="478"/>
      <c r="I4344" s="478"/>
      <c r="J4344" s="471"/>
    </row>
    <row r="4345" spans="1:10" ht="25.15" customHeight="1" x14ac:dyDescent="0.2">
      <c r="A4345" s="471" t="s">
        <v>15469</v>
      </c>
      <c r="B4345" s="471" t="s">
        <v>6902</v>
      </c>
      <c r="C4345" s="472" t="s">
        <v>6903</v>
      </c>
      <c r="D4345" s="255"/>
      <c r="E4345" s="276">
        <v>33132</v>
      </c>
      <c r="F4345" s="471" t="s">
        <v>15470</v>
      </c>
      <c r="G4345" s="476" t="s">
        <v>6905</v>
      </c>
      <c r="H4345" s="478"/>
      <c r="I4345" s="478"/>
      <c r="J4345" s="471"/>
    </row>
    <row r="4346" spans="1:10" ht="25.15" customHeight="1" x14ac:dyDescent="0.2">
      <c r="A4346" s="471" t="s">
        <v>15475</v>
      </c>
      <c r="B4346" s="471" t="s">
        <v>6902</v>
      </c>
      <c r="C4346" s="472" t="s">
        <v>6903</v>
      </c>
      <c r="D4346" s="255"/>
      <c r="E4346" s="276">
        <v>24552</v>
      </c>
      <c r="F4346" s="471" t="s">
        <v>15474</v>
      </c>
      <c r="G4346" s="476" t="s">
        <v>6905</v>
      </c>
      <c r="H4346" s="478"/>
      <c r="I4346" s="478"/>
      <c r="J4346" s="471"/>
    </row>
    <row r="4347" spans="1:10" ht="25.15" customHeight="1" x14ac:dyDescent="0.2">
      <c r="A4347" s="471" t="s">
        <v>15476</v>
      </c>
      <c r="B4347" s="471" t="s">
        <v>6902</v>
      </c>
      <c r="C4347" s="472" t="s">
        <v>6903</v>
      </c>
      <c r="D4347" s="255"/>
      <c r="E4347" s="276">
        <v>33000</v>
      </c>
      <c r="F4347" s="471" t="s">
        <v>7066</v>
      </c>
      <c r="G4347" s="476" t="s">
        <v>6905</v>
      </c>
      <c r="H4347" s="478"/>
      <c r="I4347" s="478"/>
      <c r="J4347" s="471"/>
    </row>
    <row r="4348" spans="1:10" ht="25.15" customHeight="1" x14ac:dyDescent="0.2">
      <c r="A4348" s="471" t="s">
        <v>15477</v>
      </c>
      <c r="B4348" s="471" t="s">
        <v>6377</v>
      </c>
      <c r="C4348" s="472" t="s">
        <v>6903</v>
      </c>
      <c r="D4348" s="255"/>
      <c r="E4348" s="276">
        <v>66000</v>
      </c>
      <c r="F4348" s="471" t="s">
        <v>8276</v>
      </c>
      <c r="G4348" s="476" t="s">
        <v>6905</v>
      </c>
      <c r="H4348" s="478"/>
      <c r="I4348" s="478"/>
      <c r="J4348" s="471"/>
    </row>
    <row r="4349" spans="1:10" ht="25.15" customHeight="1" x14ac:dyDescent="0.2">
      <c r="A4349" s="471" t="s">
        <v>15478</v>
      </c>
      <c r="B4349" s="471" t="s">
        <v>6902</v>
      </c>
      <c r="C4349" s="472" t="s">
        <v>6903</v>
      </c>
      <c r="D4349" s="255"/>
      <c r="E4349" s="276">
        <v>22847</v>
      </c>
      <c r="F4349" s="471" t="s">
        <v>7227</v>
      </c>
      <c r="G4349" s="476" t="s">
        <v>6905</v>
      </c>
      <c r="H4349" s="478"/>
      <c r="I4349" s="478"/>
      <c r="J4349" s="471"/>
    </row>
    <row r="4350" spans="1:10" ht="25.15" customHeight="1" x14ac:dyDescent="0.2">
      <c r="A4350" s="471" t="s">
        <v>15479</v>
      </c>
      <c r="B4350" s="471" t="s">
        <v>6377</v>
      </c>
      <c r="C4350" s="472" t="s">
        <v>6903</v>
      </c>
      <c r="D4350" s="255"/>
      <c r="E4350" s="276">
        <v>38328</v>
      </c>
      <c r="F4350" s="471" t="s">
        <v>7129</v>
      </c>
      <c r="G4350" s="476" t="s">
        <v>6905</v>
      </c>
      <c r="H4350" s="478"/>
      <c r="I4350" s="478"/>
      <c r="J4350" s="471"/>
    </row>
    <row r="4351" spans="1:10" ht="25.15" customHeight="1" x14ac:dyDescent="0.2">
      <c r="A4351" s="471" t="s">
        <v>15480</v>
      </c>
      <c r="B4351" s="471" t="s">
        <v>6902</v>
      </c>
      <c r="C4351" s="472" t="s">
        <v>6903</v>
      </c>
      <c r="D4351" s="255"/>
      <c r="E4351" s="276">
        <v>34974</v>
      </c>
      <c r="F4351" s="471" t="s">
        <v>7227</v>
      </c>
      <c r="G4351" s="476" t="s">
        <v>6905</v>
      </c>
      <c r="H4351" s="478"/>
      <c r="I4351" s="478"/>
      <c r="J4351" s="471"/>
    </row>
    <row r="4352" spans="1:10" ht="25.15" customHeight="1" x14ac:dyDescent="0.2">
      <c r="A4352" s="471" t="s">
        <v>15481</v>
      </c>
      <c r="B4352" s="471" t="s">
        <v>6377</v>
      </c>
      <c r="C4352" s="472" t="s">
        <v>6903</v>
      </c>
      <c r="D4352" s="255"/>
      <c r="E4352" s="276">
        <v>225678.65</v>
      </c>
      <c r="F4352" s="471" t="s">
        <v>9731</v>
      </c>
      <c r="G4352" s="476" t="s">
        <v>6905</v>
      </c>
      <c r="H4352" s="478"/>
      <c r="I4352" s="478"/>
      <c r="J4352" s="471"/>
    </row>
    <row r="4353" spans="1:10" ht="25.15" customHeight="1" x14ac:dyDescent="0.2">
      <c r="A4353" s="471" t="s">
        <v>15482</v>
      </c>
      <c r="B4353" s="471" t="s">
        <v>6902</v>
      </c>
      <c r="C4353" s="472" t="s">
        <v>6903</v>
      </c>
      <c r="D4353" s="255"/>
      <c r="E4353" s="276">
        <v>23000</v>
      </c>
      <c r="F4353" s="471" t="s">
        <v>15483</v>
      </c>
      <c r="G4353" s="476" t="s">
        <v>6905</v>
      </c>
      <c r="H4353" s="478"/>
      <c r="I4353" s="478"/>
      <c r="J4353" s="471"/>
    </row>
    <row r="4354" spans="1:10" ht="25.15" customHeight="1" x14ac:dyDescent="0.2">
      <c r="A4354" s="471" t="s">
        <v>15484</v>
      </c>
      <c r="B4354" s="471" t="s">
        <v>6902</v>
      </c>
      <c r="C4354" s="472" t="s">
        <v>6903</v>
      </c>
      <c r="D4354" s="255"/>
      <c r="E4354" s="276">
        <v>18000</v>
      </c>
      <c r="F4354" s="471" t="s">
        <v>7399</v>
      </c>
      <c r="G4354" s="476" t="s">
        <v>6905</v>
      </c>
      <c r="H4354" s="478"/>
      <c r="I4354" s="478"/>
      <c r="J4354" s="471"/>
    </row>
    <row r="4355" spans="1:10" ht="25.15" customHeight="1" x14ac:dyDescent="0.2">
      <c r="A4355" s="471" t="s">
        <v>15485</v>
      </c>
      <c r="B4355" s="471" t="s">
        <v>6902</v>
      </c>
      <c r="C4355" s="472" t="s">
        <v>6903</v>
      </c>
      <c r="D4355" s="255"/>
      <c r="E4355" s="276">
        <v>20250</v>
      </c>
      <c r="F4355" s="471" t="s">
        <v>7370</v>
      </c>
      <c r="G4355" s="476" t="s">
        <v>6905</v>
      </c>
      <c r="H4355" s="478"/>
      <c r="I4355" s="478"/>
      <c r="J4355" s="471"/>
    </row>
    <row r="4356" spans="1:10" ht="25.15" customHeight="1" x14ac:dyDescent="0.2">
      <c r="A4356" s="471" t="s">
        <v>15486</v>
      </c>
      <c r="B4356" s="471" t="s">
        <v>6377</v>
      </c>
      <c r="C4356" s="472" t="s">
        <v>6903</v>
      </c>
      <c r="D4356" s="255"/>
      <c r="E4356" s="276">
        <v>79700</v>
      </c>
      <c r="F4356" s="471" t="s">
        <v>15487</v>
      </c>
      <c r="G4356" s="476" t="s">
        <v>6905</v>
      </c>
      <c r="H4356" s="478"/>
      <c r="I4356" s="478"/>
      <c r="J4356" s="471"/>
    </row>
    <row r="4357" spans="1:10" ht="25.15" customHeight="1" x14ac:dyDescent="0.2">
      <c r="A4357" s="471" t="s">
        <v>15488</v>
      </c>
      <c r="B4357" s="471" t="s">
        <v>6902</v>
      </c>
      <c r="C4357" s="472" t="s">
        <v>6903</v>
      </c>
      <c r="D4357" s="255"/>
      <c r="E4357" s="276">
        <v>22000</v>
      </c>
      <c r="F4357" s="471" t="s">
        <v>15489</v>
      </c>
      <c r="G4357" s="476" t="s">
        <v>6905</v>
      </c>
      <c r="H4357" s="478"/>
      <c r="I4357" s="478"/>
      <c r="J4357" s="471"/>
    </row>
    <row r="4358" spans="1:10" ht="25.15" customHeight="1" x14ac:dyDescent="0.2">
      <c r="A4358" s="471" t="s">
        <v>15490</v>
      </c>
      <c r="B4358" s="471" t="s">
        <v>6902</v>
      </c>
      <c r="C4358" s="472" t="s">
        <v>6903</v>
      </c>
      <c r="D4358" s="255"/>
      <c r="E4358" s="276">
        <v>18000</v>
      </c>
      <c r="F4358" s="471" t="s">
        <v>15491</v>
      </c>
      <c r="G4358" s="476" t="s">
        <v>6905</v>
      </c>
      <c r="H4358" s="478"/>
      <c r="I4358" s="478"/>
      <c r="J4358" s="471"/>
    </row>
    <row r="4359" spans="1:10" ht="25.15" customHeight="1" x14ac:dyDescent="0.2">
      <c r="A4359" s="471" t="s">
        <v>15492</v>
      </c>
      <c r="B4359" s="471" t="s">
        <v>6902</v>
      </c>
      <c r="C4359" s="472" t="s">
        <v>6903</v>
      </c>
      <c r="D4359" s="255"/>
      <c r="E4359" s="276">
        <v>20000</v>
      </c>
      <c r="F4359" s="471" t="s">
        <v>15493</v>
      </c>
      <c r="G4359" s="476" t="s">
        <v>6905</v>
      </c>
      <c r="H4359" s="478"/>
      <c r="I4359" s="478"/>
      <c r="J4359" s="471"/>
    </row>
    <row r="4360" spans="1:10" ht="25.15" customHeight="1" x14ac:dyDescent="0.2">
      <c r="A4360" s="471" t="s">
        <v>15494</v>
      </c>
      <c r="B4360" s="471" t="s">
        <v>6377</v>
      </c>
      <c r="C4360" s="472" t="s">
        <v>6903</v>
      </c>
      <c r="D4360" s="255"/>
      <c r="E4360" s="276">
        <v>120000</v>
      </c>
      <c r="F4360" s="471" t="s">
        <v>15495</v>
      </c>
      <c r="G4360" s="476" t="s">
        <v>6905</v>
      </c>
      <c r="H4360" s="478"/>
      <c r="I4360" s="478"/>
      <c r="J4360" s="471"/>
    </row>
    <row r="4361" spans="1:10" ht="25.15" customHeight="1" x14ac:dyDescent="0.2">
      <c r="A4361" s="471" t="s">
        <v>15496</v>
      </c>
      <c r="B4361" s="471" t="s">
        <v>6902</v>
      </c>
      <c r="C4361" s="472" t="s">
        <v>6903</v>
      </c>
      <c r="D4361" s="255"/>
      <c r="E4361" s="276">
        <v>24850</v>
      </c>
      <c r="F4361" s="471" t="s">
        <v>7284</v>
      </c>
      <c r="G4361" s="476" t="s">
        <v>6905</v>
      </c>
      <c r="H4361" s="478"/>
      <c r="I4361" s="478"/>
      <c r="J4361" s="471"/>
    </row>
    <row r="4362" spans="1:10" ht="25.15" customHeight="1" x14ac:dyDescent="0.2">
      <c r="A4362" s="471" t="s">
        <v>15497</v>
      </c>
      <c r="B4362" s="471" t="s">
        <v>6902</v>
      </c>
      <c r="C4362" s="472" t="s">
        <v>6903</v>
      </c>
      <c r="D4362" s="255"/>
      <c r="E4362" s="276">
        <v>28000</v>
      </c>
      <c r="F4362" s="471" t="s">
        <v>7312</v>
      </c>
      <c r="G4362" s="476" t="s">
        <v>6905</v>
      </c>
      <c r="H4362" s="478"/>
      <c r="I4362" s="478"/>
      <c r="J4362" s="471"/>
    </row>
    <row r="4363" spans="1:10" ht="25.15" customHeight="1" x14ac:dyDescent="0.2">
      <c r="A4363" s="471" t="s">
        <v>15498</v>
      </c>
      <c r="B4363" s="471" t="s">
        <v>6902</v>
      </c>
      <c r="C4363" s="472" t="s">
        <v>6903</v>
      </c>
      <c r="D4363" s="255"/>
      <c r="E4363" s="276">
        <v>32500</v>
      </c>
      <c r="F4363" s="471" t="s">
        <v>15499</v>
      </c>
      <c r="G4363" s="476" t="s">
        <v>6905</v>
      </c>
      <c r="H4363" s="478"/>
      <c r="I4363" s="478"/>
      <c r="J4363" s="471"/>
    </row>
    <row r="4364" spans="1:10" ht="25.15" customHeight="1" x14ac:dyDescent="0.2">
      <c r="A4364" s="471" t="s">
        <v>15500</v>
      </c>
      <c r="B4364" s="471" t="s">
        <v>6902</v>
      </c>
      <c r="C4364" s="472" t="s">
        <v>6903</v>
      </c>
      <c r="D4364" s="255"/>
      <c r="E4364" s="276">
        <v>35500</v>
      </c>
      <c r="F4364" s="471" t="s">
        <v>7370</v>
      </c>
      <c r="G4364" s="476" t="s">
        <v>6905</v>
      </c>
      <c r="H4364" s="478"/>
      <c r="I4364" s="478"/>
      <c r="J4364" s="471"/>
    </row>
    <row r="4365" spans="1:10" ht="25.15" customHeight="1" x14ac:dyDescent="0.2">
      <c r="A4365" s="471" t="s">
        <v>15501</v>
      </c>
      <c r="B4365" s="471" t="s">
        <v>6902</v>
      </c>
      <c r="C4365" s="472" t="s">
        <v>6903</v>
      </c>
      <c r="D4365" s="255"/>
      <c r="E4365" s="276">
        <v>20700</v>
      </c>
      <c r="F4365" s="471" t="s">
        <v>15502</v>
      </c>
      <c r="G4365" s="476" t="s">
        <v>6905</v>
      </c>
      <c r="H4365" s="478"/>
      <c r="I4365" s="478"/>
      <c r="J4365" s="471"/>
    </row>
    <row r="4366" spans="1:10" ht="25.15" customHeight="1" x14ac:dyDescent="0.2">
      <c r="A4366" s="471" t="s">
        <v>15503</v>
      </c>
      <c r="B4366" s="471" t="s">
        <v>6377</v>
      </c>
      <c r="C4366" s="472" t="s">
        <v>6903</v>
      </c>
      <c r="D4366" s="255"/>
      <c r="E4366" s="276">
        <v>86790</v>
      </c>
      <c r="F4366" s="471" t="s">
        <v>15487</v>
      </c>
      <c r="G4366" s="476" t="s">
        <v>6905</v>
      </c>
      <c r="H4366" s="478"/>
      <c r="I4366" s="478"/>
      <c r="J4366" s="471"/>
    </row>
    <row r="4367" spans="1:10" ht="25.15" customHeight="1" x14ac:dyDescent="0.2">
      <c r="A4367" s="471" t="s">
        <v>15504</v>
      </c>
      <c r="B4367" s="471" t="s">
        <v>6902</v>
      </c>
      <c r="C4367" s="472" t="s">
        <v>6903</v>
      </c>
      <c r="D4367" s="255"/>
      <c r="E4367" s="276">
        <v>23760</v>
      </c>
      <c r="F4367" s="471" t="s">
        <v>7153</v>
      </c>
      <c r="G4367" s="476" t="s">
        <v>6905</v>
      </c>
      <c r="H4367" s="478"/>
      <c r="I4367" s="478"/>
      <c r="J4367" s="471"/>
    </row>
    <row r="4368" spans="1:10" ht="25.15" customHeight="1" x14ac:dyDescent="0.2">
      <c r="A4368" s="471" t="s">
        <v>15505</v>
      </c>
      <c r="B4368" s="471" t="s">
        <v>6902</v>
      </c>
      <c r="C4368" s="472" t="s">
        <v>6903</v>
      </c>
      <c r="D4368" s="255"/>
      <c r="E4368" s="276">
        <v>32268.6</v>
      </c>
      <c r="F4368" s="471" t="s">
        <v>7335</v>
      </c>
      <c r="G4368" s="476" t="s">
        <v>6905</v>
      </c>
      <c r="H4368" s="478"/>
      <c r="I4368" s="478"/>
      <c r="J4368" s="471"/>
    </row>
    <row r="4369" spans="1:10" ht="25.15" customHeight="1" x14ac:dyDescent="0.2">
      <c r="A4369" s="471" t="s">
        <v>15506</v>
      </c>
      <c r="B4369" s="471" t="s">
        <v>6902</v>
      </c>
      <c r="C4369" s="472" t="s">
        <v>6903</v>
      </c>
      <c r="D4369" s="255"/>
      <c r="E4369" s="276">
        <v>18000</v>
      </c>
      <c r="F4369" s="471" t="s">
        <v>7430</v>
      </c>
      <c r="G4369" s="476" t="s">
        <v>6905</v>
      </c>
      <c r="H4369" s="478"/>
      <c r="I4369" s="478"/>
      <c r="J4369" s="471"/>
    </row>
    <row r="4370" spans="1:10" ht="25.15" customHeight="1" x14ac:dyDescent="0.2">
      <c r="A4370" s="471" t="s">
        <v>15507</v>
      </c>
      <c r="B4370" s="471" t="s">
        <v>6902</v>
      </c>
      <c r="C4370" s="472" t="s">
        <v>6903</v>
      </c>
      <c r="D4370" s="255"/>
      <c r="E4370" s="276">
        <v>22400</v>
      </c>
      <c r="F4370" s="471" t="s">
        <v>15262</v>
      </c>
      <c r="G4370" s="476" t="s">
        <v>6905</v>
      </c>
      <c r="H4370" s="478"/>
      <c r="I4370" s="478"/>
      <c r="J4370" s="471"/>
    </row>
    <row r="4371" spans="1:10" ht="25.15" customHeight="1" x14ac:dyDescent="0.2">
      <c r="A4371" s="471" t="s">
        <v>15508</v>
      </c>
      <c r="B4371" s="471" t="s">
        <v>6902</v>
      </c>
      <c r="C4371" s="472" t="s">
        <v>6903</v>
      </c>
      <c r="D4371" s="255"/>
      <c r="E4371" s="276">
        <v>35733.599999999999</v>
      </c>
      <c r="F4371" s="471" t="s">
        <v>15509</v>
      </c>
      <c r="G4371" s="476" t="s">
        <v>6905</v>
      </c>
      <c r="H4371" s="478"/>
      <c r="I4371" s="478"/>
      <c r="J4371" s="471"/>
    </row>
    <row r="4372" spans="1:10" ht="25.15" customHeight="1" x14ac:dyDescent="0.2">
      <c r="A4372" s="471" t="s">
        <v>15510</v>
      </c>
      <c r="B4372" s="471" t="s">
        <v>6902</v>
      </c>
      <c r="C4372" s="472" t="s">
        <v>6903</v>
      </c>
      <c r="D4372" s="255"/>
      <c r="E4372" s="276">
        <v>30000</v>
      </c>
      <c r="F4372" s="471" t="s">
        <v>7368</v>
      </c>
      <c r="G4372" s="476" t="s">
        <v>6905</v>
      </c>
      <c r="H4372" s="478"/>
      <c r="I4372" s="478"/>
      <c r="J4372" s="471"/>
    </row>
    <row r="4373" spans="1:10" ht="25.15" customHeight="1" x14ac:dyDescent="0.2">
      <c r="A4373" s="471" t="s">
        <v>15511</v>
      </c>
      <c r="B4373" s="471" t="s">
        <v>6377</v>
      </c>
      <c r="C4373" s="472" t="s">
        <v>6903</v>
      </c>
      <c r="D4373" s="255"/>
      <c r="E4373" s="276">
        <v>36800</v>
      </c>
      <c r="F4373" s="471" t="s">
        <v>15512</v>
      </c>
      <c r="G4373" s="476" t="s">
        <v>6905</v>
      </c>
      <c r="H4373" s="478"/>
      <c r="I4373" s="478"/>
      <c r="J4373" s="471"/>
    </row>
    <row r="4374" spans="1:10" ht="25.15" customHeight="1" x14ac:dyDescent="0.2">
      <c r="A4374" s="471" t="s">
        <v>15513</v>
      </c>
      <c r="B4374" s="471" t="s">
        <v>6377</v>
      </c>
      <c r="C4374" s="472" t="s">
        <v>6903</v>
      </c>
      <c r="D4374" s="255"/>
      <c r="E4374" s="276">
        <v>36730</v>
      </c>
      <c r="F4374" s="471" t="s">
        <v>15376</v>
      </c>
      <c r="G4374" s="476" t="s">
        <v>6905</v>
      </c>
      <c r="H4374" s="478"/>
      <c r="I4374" s="478"/>
      <c r="J4374" s="471"/>
    </row>
    <row r="4375" spans="1:10" ht="25.15" customHeight="1" x14ac:dyDescent="0.2">
      <c r="A4375" s="471" t="s">
        <v>15514</v>
      </c>
      <c r="B4375" s="471" t="s">
        <v>6902</v>
      </c>
      <c r="C4375" s="472" t="s">
        <v>6903</v>
      </c>
      <c r="D4375" s="255"/>
      <c r="E4375" s="276">
        <v>18400</v>
      </c>
      <c r="F4375" s="471" t="s">
        <v>7156</v>
      </c>
      <c r="G4375" s="476" t="s">
        <v>6905</v>
      </c>
      <c r="H4375" s="478"/>
      <c r="I4375" s="478"/>
      <c r="J4375" s="471"/>
    </row>
    <row r="4376" spans="1:10" ht="25.15" customHeight="1" x14ac:dyDescent="0.2">
      <c r="A4376" s="471" t="s">
        <v>15515</v>
      </c>
      <c r="B4376" s="471" t="s">
        <v>6902</v>
      </c>
      <c r="C4376" s="472" t="s">
        <v>6903</v>
      </c>
      <c r="D4376" s="255"/>
      <c r="E4376" s="276">
        <v>30295</v>
      </c>
      <c r="F4376" s="471" t="s">
        <v>7156</v>
      </c>
      <c r="G4376" s="476" t="s">
        <v>6905</v>
      </c>
      <c r="H4376" s="478"/>
      <c r="I4376" s="478"/>
      <c r="J4376" s="471"/>
    </row>
    <row r="4377" spans="1:10" ht="25.15" customHeight="1" x14ac:dyDescent="0.2">
      <c r="A4377" s="471" t="s">
        <v>15516</v>
      </c>
      <c r="B4377" s="471" t="s">
        <v>6377</v>
      </c>
      <c r="C4377" s="472" t="s">
        <v>6903</v>
      </c>
      <c r="D4377" s="255"/>
      <c r="E4377" s="276">
        <v>172000</v>
      </c>
      <c r="F4377" s="471" t="s">
        <v>7066</v>
      </c>
      <c r="G4377" s="476" t="s">
        <v>6905</v>
      </c>
      <c r="H4377" s="478"/>
      <c r="I4377" s="478"/>
      <c r="J4377" s="471"/>
    </row>
    <row r="4378" spans="1:10" ht="25.15" customHeight="1" x14ac:dyDescent="0.2">
      <c r="A4378" s="471" t="s">
        <v>15517</v>
      </c>
      <c r="B4378" s="471" t="s">
        <v>6902</v>
      </c>
      <c r="C4378" s="472" t="s">
        <v>6903</v>
      </c>
      <c r="D4378" s="255"/>
      <c r="E4378" s="276">
        <v>30650</v>
      </c>
      <c r="F4378" s="471" t="s">
        <v>15518</v>
      </c>
      <c r="G4378" s="476" t="s">
        <v>6905</v>
      </c>
      <c r="H4378" s="478"/>
      <c r="I4378" s="478"/>
      <c r="J4378" s="471"/>
    </row>
    <row r="4379" spans="1:10" ht="25.15" customHeight="1" x14ac:dyDescent="0.2">
      <c r="A4379" s="471" t="s">
        <v>15519</v>
      </c>
      <c r="B4379" s="471" t="s">
        <v>6377</v>
      </c>
      <c r="C4379" s="472" t="s">
        <v>6903</v>
      </c>
      <c r="D4379" s="255"/>
      <c r="E4379" s="276">
        <v>62500</v>
      </c>
      <c r="F4379" s="471" t="s">
        <v>15520</v>
      </c>
      <c r="G4379" s="476" t="s">
        <v>6905</v>
      </c>
      <c r="H4379" s="478"/>
      <c r="I4379" s="478"/>
      <c r="J4379" s="471"/>
    </row>
    <row r="4380" spans="1:10" ht="25.15" customHeight="1" x14ac:dyDescent="0.2">
      <c r="A4380" s="471" t="s">
        <v>15521</v>
      </c>
      <c r="B4380" s="471" t="s">
        <v>6902</v>
      </c>
      <c r="C4380" s="472" t="s">
        <v>6903</v>
      </c>
      <c r="D4380" s="255"/>
      <c r="E4380" s="276">
        <v>29000</v>
      </c>
      <c r="F4380" s="471" t="s">
        <v>15522</v>
      </c>
      <c r="G4380" s="476" t="s">
        <v>6905</v>
      </c>
      <c r="H4380" s="478"/>
      <c r="I4380" s="478"/>
      <c r="J4380" s="471"/>
    </row>
    <row r="4381" spans="1:10" ht="25.15" customHeight="1" x14ac:dyDescent="0.2">
      <c r="A4381" s="471" t="s">
        <v>15523</v>
      </c>
      <c r="B4381" s="471" t="s">
        <v>6377</v>
      </c>
      <c r="C4381" s="472" t="s">
        <v>6903</v>
      </c>
      <c r="D4381" s="255"/>
      <c r="E4381" s="276">
        <v>51750</v>
      </c>
      <c r="F4381" s="471" t="s">
        <v>6926</v>
      </c>
      <c r="G4381" s="476" t="s">
        <v>6905</v>
      </c>
      <c r="H4381" s="478"/>
      <c r="I4381" s="478"/>
      <c r="J4381" s="471"/>
    </row>
    <row r="4382" spans="1:10" ht="25.15" customHeight="1" x14ac:dyDescent="0.2">
      <c r="A4382" s="471" t="s">
        <v>15524</v>
      </c>
      <c r="B4382" s="471" t="s">
        <v>6902</v>
      </c>
      <c r="C4382" s="472" t="s">
        <v>6903</v>
      </c>
      <c r="D4382" s="255"/>
      <c r="E4382" s="276">
        <v>32000</v>
      </c>
      <c r="F4382" s="471" t="s">
        <v>7227</v>
      </c>
      <c r="G4382" s="476" t="s">
        <v>6905</v>
      </c>
      <c r="H4382" s="478"/>
      <c r="I4382" s="478"/>
      <c r="J4382" s="471"/>
    </row>
    <row r="4383" spans="1:10" ht="25.15" customHeight="1" x14ac:dyDescent="0.2">
      <c r="A4383" s="471" t="s">
        <v>15525</v>
      </c>
      <c r="B4383" s="471" t="s">
        <v>6377</v>
      </c>
      <c r="C4383" s="472" t="s">
        <v>6903</v>
      </c>
      <c r="D4383" s="255"/>
      <c r="E4383" s="276">
        <v>87000</v>
      </c>
      <c r="F4383" s="471" t="s">
        <v>7159</v>
      </c>
      <c r="G4383" s="476" t="s">
        <v>6905</v>
      </c>
      <c r="H4383" s="478"/>
      <c r="I4383" s="478"/>
      <c r="J4383" s="471"/>
    </row>
    <row r="4384" spans="1:10" ht="25.15" customHeight="1" x14ac:dyDescent="0.2">
      <c r="A4384" s="471" t="s">
        <v>15526</v>
      </c>
      <c r="B4384" s="471" t="s">
        <v>6902</v>
      </c>
      <c r="C4384" s="472" t="s">
        <v>6903</v>
      </c>
      <c r="D4384" s="255"/>
      <c r="E4384" s="276">
        <v>34500</v>
      </c>
      <c r="F4384" s="471" t="s">
        <v>11507</v>
      </c>
      <c r="G4384" s="476" t="s">
        <v>6905</v>
      </c>
      <c r="H4384" s="478"/>
      <c r="I4384" s="478"/>
      <c r="J4384" s="471"/>
    </row>
    <row r="4385" spans="1:10" ht="25.15" customHeight="1" x14ac:dyDescent="0.2">
      <c r="A4385" s="471" t="s">
        <v>15527</v>
      </c>
      <c r="B4385" s="471" t="s">
        <v>6902</v>
      </c>
      <c r="C4385" s="472" t="s">
        <v>6903</v>
      </c>
      <c r="D4385" s="255"/>
      <c r="E4385" s="276">
        <v>32500</v>
      </c>
      <c r="F4385" s="471" t="s">
        <v>15528</v>
      </c>
      <c r="G4385" s="476" t="s">
        <v>6905</v>
      </c>
      <c r="H4385" s="478"/>
      <c r="I4385" s="478"/>
      <c r="J4385" s="471"/>
    </row>
    <row r="4386" spans="1:10" ht="25.15" customHeight="1" x14ac:dyDescent="0.2">
      <c r="A4386" s="471" t="s">
        <v>15529</v>
      </c>
      <c r="B4386" s="471" t="s">
        <v>6377</v>
      </c>
      <c r="C4386" s="472" t="s">
        <v>6903</v>
      </c>
      <c r="D4386" s="255"/>
      <c r="E4386" s="276">
        <v>375900</v>
      </c>
      <c r="F4386" s="471" t="s">
        <v>7066</v>
      </c>
      <c r="G4386" s="476" t="s">
        <v>6905</v>
      </c>
      <c r="H4386" s="478"/>
      <c r="I4386" s="478"/>
      <c r="J4386" s="471"/>
    </row>
    <row r="4387" spans="1:10" ht="25.15" customHeight="1" x14ac:dyDescent="0.2">
      <c r="A4387" s="471" t="s">
        <v>15530</v>
      </c>
      <c r="B4387" s="471" t="s">
        <v>6902</v>
      </c>
      <c r="C4387" s="472" t="s">
        <v>6903</v>
      </c>
      <c r="D4387" s="255"/>
      <c r="E4387" s="276">
        <v>27580</v>
      </c>
      <c r="F4387" s="471" t="s">
        <v>6963</v>
      </c>
      <c r="G4387" s="476" t="s">
        <v>6905</v>
      </c>
      <c r="H4387" s="478"/>
      <c r="I4387" s="478"/>
      <c r="J4387" s="471"/>
    </row>
    <row r="4388" spans="1:10" ht="25.15" customHeight="1" x14ac:dyDescent="0.2">
      <c r="A4388" s="471" t="s">
        <v>15531</v>
      </c>
      <c r="B4388" s="471" t="s">
        <v>6902</v>
      </c>
      <c r="C4388" s="472" t="s">
        <v>6903</v>
      </c>
      <c r="D4388" s="255"/>
      <c r="E4388" s="276">
        <v>23000</v>
      </c>
      <c r="F4388" s="471" t="s">
        <v>7227</v>
      </c>
      <c r="G4388" s="476" t="s">
        <v>6905</v>
      </c>
      <c r="H4388" s="478"/>
      <c r="I4388" s="478"/>
      <c r="J4388" s="471"/>
    </row>
    <row r="4389" spans="1:10" ht="25.15" customHeight="1" x14ac:dyDescent="0.2">
      <c r="A4389" s="471" t="s">
        <v>15532</v>
      </c>
      <c r="B4389" s="471" t="s">
        <v>6377</v>
      </c>
      <c r="C4389" s="472" t="s">
        <v>6903</v>
      </c>
      <c r="D4389" s="255"/>
      <c r="E4389" s="276">
        <v>256000</v>
      </c>
      <c r="F4389" s="471" t="s">
        <v>7433</v>
      </c>
      <c r="G4389" s="476" t="s">
        <v>6905</v>
      </c>
      <c r="H4389" s="478"/>
      <c r="I4389" s="478"/>
      <c r="J4389" s="471"/>
    </row>
    <row r="4390" spans="1:10" ht="25.15" customHeight="1" x14ac:dyDescent="0.2">
      <c r="A4390" s="471" t="s">
        <v>15533</v>
      </c>
      <c r="B4390" s="471" t="s">
        <v>6902</v>
      </c>
      <c r="C4390" s="472" t="s">
        <v>6903</v>
      </c>
      <c r="D4390" s="255"/>
      <c r="E4390" s="276">
        <v>24600</v>
      </c>
      <c r="F4390" s="471" t="s">
        <v>15214</v>
      </c>
      <c r="G4390" s="476" t="s">
        <v>6905</v>
      </c>
      <c r="H4390" s="478"/>
      <c r="I4390" s="478"/>
      <c r="J4390" s="471"/>
    </row>
    <row r="4391" spans="1:10" ht="25.15" customHeight="1" x14ac:dyDescent="0.2">
      <c r="A4391" s="471" t="s">
        <v>15534</v>
      </c>
      <c r="B4391" s="471" t="s">
        <v>6902</v>
      </c>
      <c r="C4391" s="472" t="s">
        <v>6903</v>
      </c>
      <c r="D4391" s="255"/>
      <c r="E4391" s="276">
        <v>22750</v>
      </c>
      <c r="F4391" s="471" t="s">
        <v>15535</v>
      </c>
      <c r="G4391" s="476" t="s">
        <v>6905</v>
      </c>
      <c r="H4391" s="478"/>
      <c r="I4391" s="478"/>
      <c r="J4391" s="471"/>
    </row>
    <row r="4392" spans="1:10" ht="25.15" customHeight="1" x14ac:dyDescent="0.2">
      <c r="A4392" s="471" t="s">
        <v>15536</v>
      </c>
      <c r="B4392" s="471" t="s">
        <v>6902</v>
      </c>
      <c r="C4392" s="472" t="s">
        <v>6903</v>
      </c>
      <c r="D4392" s="255"/>
      <c r="E4392" s="276">
        <v>18000</v>
      </c>
      <c r="F4392" s="471" t="s">
        <v>7408</v>
      </c>
      <c r="G4392" s="476" t="s">
        <v>6905</v>
      </c>
      <c r="H4392" s="478"/>
      <c r="I4392" s="478"/>
      <c r="J4392" s="471"/>
    </row>
    <row r="4393" spans="1:10" ht="25.15" customHeight="1" x14ac:dyDescent="0.2">
      <c r="A4393" s="471" t="s">
        <v>15537</v>
      </c>
      <c r="B4393" s="471" t="s">
        <v>6902</v>
      </c>
      <c r="C4393" s="472" t="s">
        <v>6903</v>
      </c>
      <c r="D4393" s="255"/>
      <c r="E4393" s="276">
        <v>34850</v>
      </c>
      <c r="F4393" s="471" t="s">
        <v>7412</v>
      </c>
      <c r="G4393" s="476" t="s">
        <v>6905</v>
      </c>
      <c r="H4393" s="478"/>
      <c r="I4393" s="478"/>
      <c r="J4393" s="471"/>
    </row>
    <row r="4394" spans="1:10" ht="25.15" customHeight="1" x14ac:dyDescent="0.2">
      <c r="A4394" s="471" t="s">
        <v>15538</v>
      </c>
      <c r="B4394" s="471" t="s">
        <v>6902</v>
      </c>
      <c r="C4394" s="472" t="s">
        <v>6903</v>
      </c>
      <c r="D4394" s="255"/>
      <c r="E4394" s="276">
        <v>35898.730000000003</v>
      </c>
      <c r="F4394" s="471" t="s">
        <v>15214</v>
      </c>
      <c r="G4394" s="476" t="s">
        <v>6905</v>
      </c>
      <c r="H4394" s="478"/>
      <c r="I4394" s="478"/>
      <c r="J4394" s="471"/>
    </row>
    <row r="4395" spans="1:10" ht="25.15" customHeight="1" x14ac:dyDescent="0.2">
      <c r="A4395" s="471" t="s">
        <v>15539</v>
      </c>
      <c r="B4395" s="471" t="s">
        <v>6902</v>
      </c>
      <c r="C4395" s="472" t="s">
        <v>6903</v>
      </c>
      <c r="D4395" s="255"/>
      <c r="E4395" s="276">
        <v>32000</v>
      </c>
      <c r="F4395" s="471" t="s">
        <v>9696</v>
      </c>
      <c r="G4395" s="476" t="s">
        <v>6905</v>
      </c>
      <c r="H4395" s="478"/>
      <c r="I4395" s="478"/>
      <c r="J4395" s="471"/>
    </row>
    <row r="4396" spans="1:10" ht="25.15" customHeight="1" x14ac:dyDescent="0.2">
      <c r="A4396" s="471" t="s">
        <v>15540</v>
      </c>
      <c r="B4396" s="471" t="s">
        <v>6902</v>
      </c>
      <c r="C4396" s="472" t="s">
        <v>6903</v>
      </c>
      <c r="D4396" s="255"/>
      <c r="E4396" s="276">
        <v>29806.78</v>
      </c>
      <c r="F4396" s="471" t="s">
        <v>7414</v>
      </c>
      <c r="G4396" s="476" t="s">
        <v>6905</v>
      </c>
      <c r="H4396" s="478"/>
      <c r="I4396" s="478"/>
      <c r="J4396" s="471"/>
    </row>
    <row r="4397" spans="1:10" ht="25.15" customHeight="1" x14ac:dyDescent="0.2">
      <c r="A4397" s="471" t="s">
        <v>15541</v>
      </c>
      <c r="B4397" s="471" t="s">
        <v>6377</v>
      </c>
      <c r="C4397" s="472" t="s">
        <v>6903</v>
      </c>
      <c r="D4397" s="255"/>
      <c r="E4397" s="276">
        <v>48790</v>
      </c>
      <c r="F4397" s="471" t="s">
        <v>7153</v>
      </c>
      <c r="G4397" s="476" t="s">
        <v>6905</v>
      </c>
      <c r="H4397" s="478"/>
      <c r="I4397" s="478"/>
      <c r="J4397" s="471"/>
    </row>
    <row r="4398" spans="1:10" ht="25.15" customHeight="1" x14ac:dyDescent="0.2">
      <c r="A4398" s="471" t="s">
        <v>15542</v>
      </c>
      <c r="B4398" s="471" t="s">
        <v>6902</v>
      </c>
      <c r="C4398" s="472" t="s">
        <v>6903</v>
      </c>
      <c r="D4398" s="255"/>
      <c r="E4398" s="276">
        <v>34800</v>
      </c>
      <c r="F4398" s="471" t="s">
        <v>7412</v>
      </c>
      <c r="G4398" s="476" t="s">
        <v>6905</v>
      </c>
      <c r="H4398" s="478"/>
      <c r="I4398" s="478"/>
      <c r="J4398" s="471"/>
    </row>
    <row r="4399" spans="1:10" ht="25.15" customHeight="1" x14ac:dyDescent="0.2">
      <c r="A4399" s="471" t="s">
        <v>15543</v>
      </c>
      <c r="B4399" s="471" t="s">
        <v>6377</v>
      </c>
      <c r="C4399" s="472" t="s">
        <v>6903</v>
      </c>
      <c r="D4399" s="255"/>
      <c r="E4399" s="276">
        <v>359000</v>
      </c>
      <c r="F4399" s="471" t="s">
        <v>15487</v>
      </c>
      <c r="G4399" s="476" t="s">
        <v>6905</v>
      </c>
      <c r="H4399" s="478"/>
      <c r="I4399" s="478"/>
      <c r="J4399" s="471"/>
    </row>
    <row r="4400" spans="1:10" ht="25.15" customHeight="1" x14ac:dyDescent="0.2">
      <c r="A4400" s="471" t="s">
        <v>15544</v>
      </c>
      <c r="B4400" s="471" t="s">
        <v>6902</v>
      </c>
      <c r="C4400" s="472" t="s">
        <v>6903</v>
      </c>
      <c r="D4400" s="255"/>
      <c r="E4400" s="276">
        <v>20600</v>
      </c>
      <c r="F4400" s="471" t="s">
        <v>15545</v>
      </c>
      <c r="G4400" s="476" t="s">
        <v>6905</v>
      </c>
      <c r="H4400" s="478"/>
      <c r="I4400" s="478"/>
      <c r="J4400" s="471"/>
    </row>
    <row r="4401" spans="1:10" ht="25.15" customHeight="1" x14ac:dyDescent="0.2">
      <c r="A4401" s="471" t="s">
        <v>15546</v>
      </c>
      <c r="B4401" s="471" t="s">
        <v>6377</v>
      </c>
      <c r="C4401" s="472" t="s">
        <v>6903</v>
      </c>
      <c r="D4401" s="255"/>
      <c r="E4401" s="276">
        <v>248192</v>
      </c>
      <c r="F4401" s="471" t="s">
        <v>7451</v>
      </c>
      <c r="G4401" s="476" t="s">
        <v>6905</v>
      </c>
      <c r="H4401" s="478"/>
      <c r="I4401" s="478"/>
      <c r="J4401" s="471"/>
    </row>
    <row r="4402" spans="1:10" ht="25.15" customHeight="1" x14ac:dyDescent="0.2">
      <c r="A4402" s="471" t="s">
        <v>15547</v>
      </c>
      <c r="B4402" s="471" t="s">
        <v>6902</v>
      </c>
      <c r="C4402" s="472" t="s">
        <v>6903</v>
      </c>
      <c r="D4402" s="255"/>
      <c r="E4402" s="276">
        <v>23100</v>
      </c>
      <c r="F4402" s="471" t="s">
        <v>15548</v>
      </c>
      <c r="G4402" s="476" t="s">
        <v>6905</v>
      </c>
      <c r="H4402" s="478"/>
      <c r="I4402" s="478"/>
      <c r="J4402" s="471"/>
    </row>
    <row r="4403" spans="1:10" ht="25.15" customHeight="1" x14ac:dyDescent="0.2">
      <c r="A4403" s="471" t="s">
        <v>15549</v>
      </c>
      <c r="B4403" s="471" t="s">
        <v>6377</v>
      </c>
      <c r="C4403" s="472" t="s">
        <v>6903</v>
      </c>
      <c r="D4403" s="255"/>
      <c r="E4403" s="276">
        <v>36300</v>
      </c>
      <c r="F4403" s="471" t="s">
        <v>15550</v>
      </c>
      <c r="G4403" s="476" t="s">
        <v>6905</v>
      </c>
      <c r="H4403" s="478"/>
      <c r="I4403" s="478"/>
      <c r="J4403" s="471"/>
    </row>
    <row r="4404" spans="1:10" ht="25.15" customHeight="1" x14ac:dyDescent="0.2">
      <c r="A4404" s="471" t="s">
        <v>15551</v>
      </c>
      <c r="B4404" s="471" t="s">
        <v>6902</v>
      </c>
      <c r="C4404" s="472" t="s">
        <v>6903</v>
      </c>
      <c r="D4404" s="255"/>
      <c r="E4404" s="276">
        <v>30000</v>
      </c>
      <c r="F4404" s="471" t="s">
        <v>7368</v>
      </c>
      <c r="G4404" s="476" t="s">
        <v>6905</v>
      </c>
      <c r="H4404" s="478"/>
      <c r="I4404" s="478"/>
      <c r="J4404" s="471"/>
    </row>
    <row r="4405" spans="1:10" ht="25.15" customHeight="1" x14ac:dyDescent="0.2">
      <c r="A4405" s="471" t="s">
        <v>15552</v>
      </c>
      <c r="B4405" s="471" t="s">
        <v>6377</v>
      </c>
      <c r="C4405" s="472" t="s">
        <v>6903</v>
      </c>
      <c r="D4405" s="255"/>
      <c r="E4405" s="276">
        <v>310000</v>
      </c>
      <c r="F4405" s="471" t="s">
        <v>7401</v>
      </c>
      <c r="G4405" s="476" t="s">
        <v>6905</v>
      </c>
      <c r="H4405" s="478"/>
      <c r="I4405" s="478"/>
      <c r="J4405" s="471"/>
    </row>
    <row r="4406" spans="1:10" ht="25.15" customHeight="1" x14ac:dyDescent="0.2">
      <c r="A4406" s="471" t="s">
        <v>15553</v>
      </c>
      <c r="B4406" s="471" t="s">
        <v>6902</v>
      </c>
      <c r="C4406" s="472" t="s">
        <v>6903</v>
      </c>
      <c r="D4406" s="255"/>
      <c r="E4406" s="276">
        <v>33000</v>
      </c>
      <c r="F4406" s="471" t="s">
        <v>15554</v>
      </c>
      <c r="G4406" s="476" t="s">
        <v>6905</v>
      </c>
      <c r="H4406" s="478"/>
      <c r="I4406" s="478"/>
      <c r="J4406" s="471"/>
    </row>
    <row r="4407" spans="1:10" ht="25.15" customHeight="1" x14ac:dyDescent="0.2">
      <c r="A4407" s="471" t="s">
        <v>15555</v>
      </c>
      <c r="B4407" s="471" t="s">
        <v>6377</v>
      </c>
      <c r="C4407" s="472" t="s">
        <v>6903</v>
      </c>
      <c r="D4407" s="255"/>
      <c r="E4407" s="276">
        <v>264000</v>
      </c>
      <c r="F4407" s="471" t="s">
        <v>7419</v>
      </c>
      <c r="G4407" s="476" t="s">
        <v>6905</v>
      </c>
      <c r="H4407" s="478"/>
      <c r="I4407" s="478"/>
      <c r="J4407" s="471"/>
    </row>
    <row r="4408" spans="1:10" ht="25.15" customHeight="1" x14ac:dyDescent="0.2">
      <c r="A4408" s="471" t="s">
        <v>15556</v>
      </c>
      <c r="B4408" s="471" t="s">
        <v>6902</v>
      </c>
      <c r="C4408" s="472" t="s">
        <v>6903</v>
      </c>
      <c r="D4408" s="255"/>
      <c r="E4408" s="276">
        <v>35000</v>
      </c>
      <c r="F4408" s="471" t="s">
        <v>15557</v>
      </c>
      <c r="G4408" s="476" t="s">
        <v>6905</v>
      </c>
      <c r="H4408" s="478"/>
      <c r="I4408" s="478"/>
      <c r="J4408" s="471"/>
    </row>
    <row r="4409" spans="1:10" ht="25.15" customHeight="1" x14ac:dyDescent="0.2">
      <c r="A4409" s="471" t="s">
        <v>15558</v>
      </c>
      <c r="B4409" s="471" t="s">
        <v>6902</v>
      </c>
      <c r="C4409" s="472" t="s">
        <v>6903</v>
      </c>
      <c r="D4409" s="255"/>
      <c r="E4409" s="276">
        <v>20000</v>
      </c>
      <c r="F4409" s="471" t="s">
        <v>15559</v>
      </c>
      <c r="G4409" s="476" t="s">
        <v>6905</v>
      </c>
      <c r="H4409" s="478"/>
      <c r="I4409" s="478"/>
      <c r="J4409" s="471"/>
    </row>
    <row r="4410" spans="1:10" ht="25.15" customHeight="1" x14ac:dyDescent="0.2">
      <c r="A4410" s="471" t="s">
        <v>15513</v>
      </c>
      <c r="B4410" s="471" t="s">
        <v>6902</v>
      </c>
      <c r="C4410" s="472" t="s">
        <v>6903</v>
      </c>
      <c r="D4410" s="255"/>
      <c r="E4410" s="276">
        <v>23300</v>
      </c>
      <c r="F4410" s="471" t="s">
        <v>15560</v>
      </c>
      <c r="G4410" s="476" t="s">
        <v>6905</v>
      </c>
      <c r="H4410" s="478"/>
      <c r="I4410" s="478"/>
      <c r="J4410" s="471"/>
    </row>
    <row r="4411" spans="1:10" ht="25.15" customHeight="1" x14ac:dyDescent="0.2">
      <c r="A4411" s="471" t="s">
        <v>15561</v>
      </c>
      <c r="B4411" s="471" t="s">
        <v>6377</v>
      </c>
      <c r="C4411" s="472" t="s">
        <v>6903</v>
      </c>
      <c r="D4411" s="255"/>
      <c r="E4411" s="276">
        <v>36250</v>
      </c>
      <c r="F4411" s="471" t="s">
        <v>6926</v>
      </c>
      <c r="G4411" s="476" t="s">
        <v>6905</v>
      </c>
      <c r="H4411" s="478"/>
      <c r="I4411" s="478"/>
      <c r="J4411" s="471"/>
    </row>
    <row r="4412" spans="1:10" ht="25.15" customHeight="1" x14ac:dyDescent="0.2">
      <c r="A4412" s="471" t="s">
        <v>15562</v>
      </c>
      <c r="B4412" s="471" t="s">
        <v>6902</v>
      </c>
      <c r="C4412" s="472" t="s">
        <v>6903</v>
      </c>
      <c r="D4412" s="255"/>
      <c r="E4412" s="276">
        <v>21500</v>
      </c>
      <c r="F4412" s="471" t="s">
        <v>15563</v>
      </c>
      <c r="G4412" s="476" t="s">
        <v>6905</v>
      </c>
      <c r="H4412" s="478"/>
      <c r="I4412" s="478"/>
      <c r="J4412" s="471"/>
    </row>
    <row r="4413" spans="1:10" ht="25.15" customHeight="1" x14ac:dyDescent="0.2">
      <c r="A4413" s="471" t="s">
        <v>15564</v>
      </c>
      <c r="B4413" s="471" t="s">
        <v>6902</v>
      </c>
      <c r="C4413" s="472" t="s">
        <v>6903</v>
      </c>
      <c r="D4413" s="255"/>
      <c r="E4413" s="276">
        <v>24750</v>
      </c>
      <c r="F4413" s="471" t="s">
        <v>15565</v>
      </c>
      <c r="G4413" s="476" t="s">
        <v>6905</v>
      </c>
      <c r="H4413" s="478"/>
      <c r="I4413" s="478"/>
      <c r="J4413" s="471"/>
    </row>
    <row r="4414" spans="1:10" ht="25.15" customHeight="1" x14ac:dyDescent="0.2">
      <c r="A4414" s="471" t="s">
        <v>15566</v>
      </c>
      <c r="B4414" s="471" t="s">
        <v>6377</v>
      </c>
      <c r="C4414" s="472" t="s">
        <v>6903</v>
      </c>
      <c r="D4414" s="255"/>
      <c r="E4414" s="276">
        <v>36000</v>
      </c>
      <c r="F4414" s="471" t="s">
        <v>15567</v>
      </c>
      <c r="G4414" s="476" t="s">
        <v>6905</v>
      </c>
      <c r="H4414" s="478"/>
      <c r="I4414" s="478"/>
      <c r="J4414" s="471"/>
    </row>
    <row r="4415" spans="1:10" ht="25.15" customHeight="1" x14ac:dyDescent="0.2">
      <c r="A4415" s="471" t="s">
        <v>15568</v>
      </c>
      <c r="B4415" s="471" t="s">
        <v>6377</v>
      </c>
      <c r="C4415" s="472" t="s">
        <v>6903</v>
      </c>
      <c r="D4415" s="255"/>
      <c r="E4415" s="276">
        <v>38000</v>
      </c>
      <c r="F4415" s="471" t="s">
        <v>15569</v>
      </c>
      <c r="G4415" s="476" t="s">
        <v>6905</v>
      </c>
      <c r="H4415" s="478"/>
      <c r="I4415" s="478"/>
      <c r="J4415" s="471"/>
    </row>
    <row r="4416" spans="1:10" ht="25.15" customHeight="1" x14ac:dyDescent="0.2">
      <c r="A4416" s="471" t="s">
        <v>15570</v>
      </c>
      <c r="B4416" s="471" t="s">
        <v>6377</v>
      </c>
      <c r="C4416" s="472" t="s">
        <v>6903</v>
      </c>
      <c r="D4416" s="255"/>
      <c r="E4416" s="276">
        <v>75000</v>
      </c>
      <c r="F4416" s="471" t="s">
        <v>7156</v>
      </c>
      <c r="G4416" s="476" t="s">
        <v>6905</v>
      </c>
      <c r="H4416" s="478"/>
      <c r="I4416" s="478"/>
      <c r="J4416" s="471"/>
    </row>
    <row r="4417" spans="1:10" ht="25.15" customHeight="1" x14ac:dyDescent="0.2">
      <c r="A4417" s="471" t="s">
        <v>15571</v>
      </c>
      <c r="B4417" s="471" t="s">
        <v>6902</v>
      </c>
      <c r="C4417" s="472" t="s">
        <v>6903</v>
      </c>
      <c r="D4417" s="255"/>
      <c r="E4417" s="276">
        <v>20200</v>
      </c>
      <c r="F4417" s="471" t="s">
        <v>15520</v>
      </c>
      <c r="G4417" s="476" t="s">
        <v>6905</v>
      </c>
      <c r="H4417" s="478"/>
      <c r="I4417" s="478"/>
      <c r="J4417" s="471"/>
    </row>
    <row r="4418" spans="1:10" ht="25.15" customHeight="1" x14ac:dyDescent="0.2">
      <c r="A4418" s="471" t="s">
        <v>15572</v>
      </c>
      <c r="B4418" s="471" t="s">
        <v>6377</v>
      </c>
      <c r="C4418" s="472" t="s">
        <v>6903</v>
      </c>
      <c r="D4418" s="255"/>
      <c r="E4418" s="276">
        <v>39843</v>
      </c>
      <c r="F4418" s="471" t="s">
        <v>7153</v>
      </c>
      <c r="G4418" s="476" t="s">
        <v>6905</v>
      </c>
      <c r="H4418" s="478"/>
      <c r="I4418" s="478"/>
      <c r="J4418" s="471"/>
    </row>
    <row r="4419" spans="1:10" ht="25.15" customHeight="1" x14ac:dyDescent="0.2">
      <c r="A4419" s="471" t="s">
        <v>15573</v>
      </c>
      <c r="B4419" s="471" t="s">
        <v>6902</v>
      </c>
      <c r="C4419" s="472" t="s">
        <v>6903</v>
      </c>
      <c r="D4419" s="255"/>
      <c r="E4419" s="276">
        <v>34400</v>
      </c>
      <c r="F4419" s="471" t="s">
        <v>15574</v>
      </c>
      <c r="G4419" s="476" t="s">
        <v>6905</v>
      </c>
      <c r="H4419" s="478"/>
      <c r="I4419" s="478"/>
      <c r="J4419" s="471"/>
    </row>
    <row r="4420" spans="1:10" ht="25.15" customHeight="1" x14ac:dyDescent="0.2">
      <c r="A4420" s="471" t="s">
        <v>15575</v>
      </c>
      <c r="B4420" s="471" t="s">
        <v>6902</v>
      </c>
      <c r="C4420" s="472" t="s">
        <v>6903</v>
      </c>
      <c r="D4420" s="255"/>
      <c r="E4420" s="276">
        <v>27000</v>
      </c>
      <c r="F4420" s="471" t="s">
        <v>15576</v>
      </c>
      <c r="G4420" s="476" t="s">
        <v>6905</v>
      </c>
      <c r="H4420" s="478"/>
      <c r="I4420" s="478"/>
      <c r="J4420" s="471"/>
    </row>
    <row r="4421" spans="1:10" ht="25.15" customHeight="1" x14ac:dyDescent="0.2">
      <c r="A4421" s="471" t="s">
        <v>15577</v>
      </c>
      <c r="B4421" s="471" t="s">
        <v>6377</v>
      </c>
      <c r="C4421" s="472" t="s">
        <v>6903</v>
      </c>
      <c r="D4421" s="255"/>
      <c r="E4421" s="276">
        <v>38100</v>
      </c>
      <c r="F4421" s="471" t="s">
        <v>15578</v>
      </c>
      <c r="G4421" s="476" t="s">
        <v>6905</v>
      </c>
      <c r="H4421" s="478"/>
      <c r="I4421" s="478"/>
      <c r="J4421" s="471"/>
    </row>
    <row r="4422" spans="1:10" ht="25.15" customHeight="1" x14ac:dyDescent="0.2">
      <c r="A4422" s="471" t="s">
        <v>15579</v>
      </c>
      <c r="B4422" s="471" t="s">
        <v>6377</v>
      </c>
      <c r="C4422" s="472" t="s">
        <v>6903</v>
      </c>
      <c r="D4422" s="255"/>
      <c r="E4422" s="276">
        <v>41200</v>
      </c>
      <c r="F4422" s="471" t="s">
        <v>7178</v>
      </c>
      <c r="G4422" s="476" t="s">
        <v>6905</v>
      </c>
      <c r="H4422" s="478"/>
      <c r="I4422" s="478"/>
      <c r="J4422" s="471"/>
    </row>
    <row r="4423" spans="1:10" ht="25.15" customHeight="1" x14ac:dyDescent="0.2">
      <c r="A4423" s="471" t="s">
        <v>15580</v>
      </c>
      <c r="B4423" s="471" t="s">
        <v>6377</v>
      </c>
      <c r="C4423" s="472" t="s">
        <v>6903</v>
      </c>
      <c r="D4423" s="255"/>
      <c r="E4423" s="276">
        <v>39500</v>
      </c>
      <c r="F4423" s="471" t="s">
        <v>15554</v>
      </c>
      <c r="G4423" s="476" t="s">
        <v>6905</v>
      </c>
      <c r="H4423" s="478"/>
      <c r="I4423" s="478"/>
      <c r="J4423" s="471"/>
    </row>
    <row r="4424" spans="1:10" ht="25.15" customHeight="1" x14ac:dyDescent="0.2">
      <c r="A4424" s="471" t="s">
        <v>15581</v>
      </c>
      <c r="B4424" s="471" t="s">
        <v>6902</v>
      </c>
      <c r="C4424" s="472" t="s">
        <v>6903</v>
      </c>
      <c r="D4424" s="255"/>
      <c r="E4424" s="276">
        <v>20000</v>
      </c>
      <c r="F4424" s="471" t="s">
        <v>15582</v>
      </c>
      <c r="G4424" s="476" t="s">
        <v>6905</v>
      </c>
      <c r="H4424" s="478"/>
      <c r="I4424" s="478"/>
      <c r="J4424" s="471"/>
    </row>
    <row r="4425" spans="1:10" ht="25.15" customHeight="1" x14ac:dyDescent="0.2">
      <c r="A4425" s="471" t="s">
        <v>15583</v>
      </c>
      <c r="B4425" s="471" t="s">
        <v>7488</v>
      </c>
      <c r="C4425" s="472" t="s">
        <v>7758</v>
      </c>
      <c r="D4425" s="255">
        <v>91</v>
      </c>
      <c r="E4425" s="255">
        <v>139052.97</v>
      </c>
      <c r="F4425" s="471" t="s">
        <v>15584</v>
      </c>
      <c r="G4425" s="476" t="s">
        <v>15585</v>
      </c>
      <c r="H4425" s="478" t="s">
        <v>7457</v>
      </c>
      <c r="I4425" s="478" t="s">
        <v>12562</v>
      </c>
      <c r="J4425" s="472" t="s">
        <v>12562</v>
      </c>
    </row>
    <row r="4426" spans="1:10" ht="25.15" customHeight="1" x14ac:dyDescent="0.2">
      <c r="A4426" s="471" t="s">
        <v>15586</v>
      </c>
      <c r="B4426" s="471" t="s">
        <v>7453</v>
      </c>
      <c r="C4426" s="472" t="s">
        <v>7758</v>
      </c>
      <c r="D4426" s="255">
        <v>17</v>
      </c>
      <c r="E4426" s="255">
        <v>25000</v>
      </c>
      <c r="F4426" s="471" t="s">
        <v>15587</v>
      </c>
      <c r="G4426" s="476" t="s">
        <v>15588</v>
      </c>
      <c r="H4426" s="478" t="s">
        <v>8086</v>
      </c>
      <c r="I4426" s="478" t="s">
        <v>15589</v>
      </c>
      <c r="J4426" s="472" t="s">
        <v>15589</v>
      </c>
    </row>
    <row r="4427" spans="1:10" ht="25.15" customHeight="1" x14ac:dyDescent="0.2">
      <c r="A4427" s="471" t="s">
        <v>15590</v>
      </c>
      <c r="B4427" s="471" t="s">
        <v>7453</v>
      </c>
      <c r="C4427" s="472" t="s">
        <v>7758</v>
      </c>
      <c r="D4427" s="255">
        <v>5</v>
      </c>
      <c r="E4427" s="255">
        <v>22800</v>
      </c>
      <c r="F4427" s="471" t="s">
        <v>15591</v>
      </c>
      <c r="G4427" s="476" t="s">
        <v>15592</v>
      </c>
      <c r="H4427" s="478" t="s">
        <v>8086</v>
      </c>
      <c r="I4427" s="478" t="s">
        <v>15593</v>
      </c>
      <c r="J4427" s="472" t="s">
        <v>15593</v>
      </c>
    </row>
    <row r="4428" spans="1:10" ht="25.15" customHeight="1" x14ac:dyDescent="0.2">
      <c r="A4428" s="471" t="s">
        <v>15594</v>
      </c>
      <c r="B4428" s="471" t="s">
        <v>7453</v>
      </c>
      <c r="C4428" s="472" t="s">
        <v>7758</v>
      </c>
      <c r="D4428" s="255">
        <v>15</v>
      </c>
      <c r="E4428" s="255">
        <v>22500</v>
      </c>
      <c r="F4428" s="471" t="s">
        <v>15595</v>
      </c>
      <c r="G4428" s="476" t="s">
        <v>15596</v>
      </c>
      <c r="H4428" s="478" t="s">
        <v>8086</v>
      </c>
      <c r="I4428" s="478" t="s">
        <v>15597</v>
      </c>
      <c r="J4428" s="472" t="s">
        <v>15597</v>
      </c>
    </row>
    <row r="4429" spans="1:10" ht="25.15" customHeight="1" x14ac:dyDescent="0.2">
      <c r="A4429" s="471" t="s">
        <v>15598</v>
      </c>
      <c r="B4429" s="471" t="s">
        <v>7453</v>
      </c>
      <c r="C4429" s="472" t="s">
        <v>7758</v>
      </c>
      <c r="D4429" s="255">
        <v>19</v>
      </c>
      <c r="E4429" s="255">
        <v>29800</v>
      </c>
      <c r="F4429" s="471" t="s">
        <v>15599</v>
      </c>
      <c r="G4429" s="476" t="s">
        <v>15600</v>
      </c>
      <c r="H4429" s="478" t="s">
        <v>8086</v>
      </c>
      <c r="I4429" s="478" t="s">
        <v>12434</v>
      </c>
      <c r="J4429" s="472" t="s">
        <v>12434</v>
      </c>
    </row>
    <row r="4430" spans="1:10" ht="25.15" customHeight="1" x14ac:dyDescent="0.2">
      <c r="A4430" s="471" t="s">
        <v>15601</v>
      </c>
      <c r="B4430" s="471" t="s">
        <v>7453</v>
      </c>
      <c r="C4430" s="472" t="s">
        <v>7758</v>
      </c>
      <c r="D4430" s="255">
        <v>20</v>
      </c>
      <c r="E4430" s="255">
        <v>21640</v>
      </c>
      <c r="F4430" s="471" t="s">
        <v>15602</v>
      </c>
      <c r="G4430" s="476" t="s">
        <v>15603</v>
      </c>
      <c r="H4430" s="478" t="s">
        <v>8086</v>
      </c>
      <c r="I4430" s="478" t="s">
        <v>12434</v>
      </c>
      <c r="J4430" s="472" t="s">
        <v>12434</v>
      </c>
    </row>
    <row r="4431" spans="1:10" ht="25.15" customHeight="1" x14ac:dyDescent="0.2">
      <c r="A4431" s="471" t="s">
        <v>15604</v>
      </c>
      <c r="B4431" s="471" t="s">
        <v>7453</v>
      </c>
      <c r="C4431" s="472" t="s">
        <v>7758</v>
      </c>
      <c r="D4431" s="255">
        <v>33</v>
      </c>
      <c r="E4431" s="255">
        <v>23500</v>
      </c>
      <c r="F4431" s="471" t="s">
        <v>7919</v>
      </c>
      <c r="G4431" s="476" t="s">
        <v>7920</v>
      </c>
      <c r="H4431" s="478" t="s">
        <v>8086</v>
      </c>
      <c r="I4431" s="478" t="s">
        <v>15605</v>
      </c>
      <c r="J4431" s="472" t="s">
        <v>15605</v>
      </c>
    </row>
    <row r="4432" spans="1:10" ht="25.15" customHeight="1" x14ac:dyDescent="0.2">
      <c r="A4432" s="471" t="s">
        <v>15606</v>
      </c>
      <c r="B4432" s="471" t="s">
        <v>7453</v>
      </c>
      <c r="C4432" s="472" t="s">
        <v>7758</v>
      </c>
      <c r="D4432" s="255">
        <v>38</v>
      </c>
      <c r="E4432" s="255">
        <v>31600</v>
      </c>
      <c r="F4432" s="471" t="s">
        <v>15602</v>
      </c>
      <c r="G4432" s="476" t="s">
        <v>15603</v>
      </c>
      <c r="H4432" s="478" t="s">
        <v>8086</v>
      </c>
      <c r="I4432" s="478" t="s">
        <v>15607</v>
      </c>
      <c r="J4432" s="472" t="s">
        <v>15607</v>
      </c>
    </row>
    <row r="4433" spans="1:10" ht="25.15" customHeight="1" x14ac:dyDescent="0.2">
      <c r="A4433" s="471" t="s">
        <v>15608</v>
      </c>
      <c r="B4433" s="471" t="s">
        <v>7453</v>
      </c>
      <c r="C4433" s="472" t="s">
        <v>7758</v>
      </c>
      <c r="D4433" s="255">
        <v>53</v>
      </c>
      <c r="E4433" s="255">
        <v>33500</v>
      </c>
      <c r="F4433" s="471" t="s">
        <v>7939</v>
      </c>
      <c r="G4433" s="476" t="s">
        <v>7940</v>
      </c>
      <c r="H4433" s="478" t="s">
        <v>8086</v>
      </c>
      <c r="I4433" s="478" t="s">
        <v>15609</v>
      </c>
      <c r="J4433" s="472" t="s">
        <v>15609</v>
      </c>
    </row>
    <row r="4434" spans="1:10" ht="25.15" customHeight="1" x14ac:dyDescent="0.2">
      <c r="A4434" s="471" t="s">
        <v>15610</v>
      </c>
      <c r="B4434" s="471" t="s">
        <v>7453</v>
      </c>
      <c r="C4434" s="472" t="s">
        <v>7758</v>
      </c>
      <c r="D4434" s="255">
        <v>58</v>
      </c>
      <c r="E4434" s="255">
        <v>25200</v>
      </c>
      <c r="F4434" s="471" t="s">
        <v>15611</v>
      </c>
      <c r="G4434" s="476" t="s">
        <v>15612</v>
      </c>
      <c r="H4434" s="478" t="s">
        <v>8086</v>
      </c>
      <c r="I4434" s="478" t="s">
        <v>15613</v>
      </c>
      <c r="J4434" s="472" t="s">
        <v>15613</v>
      </c>
    </row>
    <row r="4435" spans="1:10" ht="25.15" customHeight="1" x14ac:dyDescent="0.2">
      <c r="A4435" s="471" t="s">
        <v>15614</v>
      </c>
      <c r="B4435" s="471" t="s">
        <v>7453</v>
      </c>
      <c r="C4435" s="472" t="s">
        <v>7758</v>
      </c>
      <c r="D4435" s="255">
        <v>66</v>
      </c>
      <c r="E4435" s="255">
        <v>29300</v>
      </c>
      <c r="F4435" s="471" t="s">
        <v>7939</v>
      </c>
      <c r="G4435" s="476" t="s">
        <v>7940</v>
      </c>
      <c r="H4435" s="478" t="s">
        <v>8086</v>
      </c>
      <c r="I4435" s="478" t="s">
        <v>15615</v>
      </c>
      <c r="J4435" s="472" t="s">
        <v>15615</v>
      </c>
    </row>
    <row r="4436" spans="1:10" ht="25.15" customHeight="1" x14ac:dyDescent="0.2">
      <c r="A4436" s="471" t="s">
        <v>15616</v>
      </c>
      <c r="B4436" s="471" t="s">
        <v>7453</v>
      </c>
      <c r="C4436" s="472" t="s">
        <v>7758</v>
      </c>
      <c r="D4436" s="255">
        <v>72</v>
      </c>
      <c r="E4436" s="255">
        <v>33500</v>
      </c>
      <c r="F4436" s="471" t="s">
        <v>15617</v>
      </c>
      <c r="G4436" s="476" t="s">
        <v>15618</v>
      </c>
      <c r="H4436" s="478" t="s">
        <v>8086</v>
      </c>
      <c r="I4436" s="478" t="s">
        <v>12418</v>
      </c>
      <c r="J4436" s="472" t="s">
        <v>12418</v>
      </c>
    </row>
    <row r="4437" spans="1:10" ht="25.15" customHeight="1" x14ac:dyDescent="0.2">
      <c r="A4437" s="471" t="s">
        <v>15619</v>
      </c>
      <c r="B4437" s="471" t="s">
        <v>7453</v>
      </c>
      <c r="C4437" s="472" t="s">
        <v>7758</v>
      </c>
      <c r="D4437" s="255">
        <v>87</v>
      </c>
      <c r="E4437" s="255">
        <v>24511</v>
      </c>
      <c r="F4437" s="471" t="s">
        <v>15591</v>
      </c>
      <c r="G4437" s="476" t="s">
        <v>15592</v>
      </c>
      <c r="H4437" s="478" t="s">
        <v>8086</v>
      </c>
      <c r="I4437" s="478" t="s">
        <v>15620</v>
      </c>
      <c r="J4437" s="472" t="s">
        <v>15620</v>
      </c>
    </row>
    <row r="4438" spans="1:10" ht="25.15" customHeight="1" x14ac:dyDescent="0.2">
      <c r="A4438" s="471" t="s">
        <v>15621</v>
      </c>
      <c r="B4438" s="471" t="s">
        <v>7453</v>
      </c>
      <c r="C4438" s="472" t="s">
        <v>7758</v>
      </c>
      <c r="D4438" s="255">
        <v>93</v>
      </c>
      <c r="E4438" s="255">
        <v>25000</v>
      </c>
      <c r="F4438" s="471" t="s">
        <v>15622</v>
      </c>
      <c r="G4438" s="476" t="s">
        <v>15623</v>
      </c>
      <c r="H4438" s="478" t="s">
        <v>15624</v>
      </c>
      <c r="I4438" s="478" t="s">
        <v>15625</v>
      </c>
      <c r="J4438" s="472" t="s">
        <v>15625</v>
      </c>
    </row>
    <row r="4439" spans="1:10" ht="25.15" customHeight="1" x14ac:dyDescent="0.2">
      <c r="A4439" s="471" t="s">
        <v>15626</v>
      </c>
      <c r="B4439" s="471"/>
      <c r="C4439" s="472"/>
      <c r="D4439" s="255"/>
      <c r="E4439" s="255"/>
      <c r="F4439" s="471"/>
      <c r="G4439" s="476"/>
      <c r="H4439" s="478"/>
      <c r="I4439" s="478"/>
      <c r="J4439" s="472"/>
    </row>
    <row r="4440" spans="1:10" ht="25.15" customHeight="1" x14ac:dyDescent="0.2">
      <c r="A4440" s="471" t="s">
        <v>15627</v>
      </c>
      <c r="B4440" s="471" t="s">
        <v>7488</v>
      </c>
      <c r="C4440" s="472" t="s">
        <v>7758</v>
      </c>
      <c r="D4440" s="255">
        <v>65</v>
      </c>
      <c r="E4440" s="255">
        <v>47985</v>
      </c>
      <c r="F4440" s="471" t="s">
        <v>7771</v>
      </c>
      <c r="G4440" s="476" t="s">
        <v>7772</v>
      </c>
      <c r="H4440" s="478"/>
      <c r="I4440" s="478" t="s">
        <v>15628</v>
      </c>
      <c r="J4440" s="472" t="s">
        <v>15628</v>
      </c>
    </row>
    <row r="4441" spans="1:10" ht="25.15" customHeight="1" x14ac:dyDescent="0.2">
      <c r="A4441" s="471" t="s">
        <v>15629</v>
      </c>
      <c r="B4441" s="471" t="s">
        <v>7488</v>
      </c>
      <c r="C4441" s="472" t="s">
        <v>7758</v>
      </c>
      <c r="D4441" s="255">
        <v>103</v>
      </c>
      <c r="E4441" s="255">
        <v>80340</v>
      </c>
      <c r="F4441" s="471" t="s">
        <v>7771</v>
      </c>
      <c r="G4441" s="476" t="s">
        <v>7772</v>
      </c>
      <c r="H4441" s="478"/>
      <c r="I4441" s="478" t="s">
        <v>15597</v>
      </c>
      <c r="J4441" s="472" t="s">
        <v>15597</v>
      </c>
    </row>
    <row r="4442" spans="1:10" ht="25.15" customHeight="1" x14ac:dyDescent="0.2">
      <c r="A4442" s="471" t="s">
        <v>15630</v>
      </c>
      <c r="B4442" s="471" t="s">
        <v>7488</v>
      </c>
      <c r="C4442" s="472" t="s">
        <v>7758</v>
      </c>
      <c r="D4442" s="255">
        <v>104</v>
      </c>
      <c r="E4442" s="255">
        <v>53940</v>
      </c>
      <c r="F4442" s="471" t="s">
        <v>7771</v>
      </c>
      <c r="G4442" s="476" t="s">
        <v>7772</v>
      </c>
      <c r="H4442" s="478"/>
      <c r="I4442" s="478" t="s">
        <v>15597</v>
      </c>
      <c r="J4442" s="472" t="s">
        <v>15597</v>
      </c>
    </row>
    <row r="4443" spans="1:10" ht="25.15" customHeight="1" x14ac:dyDescent="0.2">
      <c r="A4443" s="471" t="s">
        <v>15631</v>
      </c>
      <c r="B4443" s="471" t="s">
        <v>7488</v>
      </c>
      <c r="C4443" s="472" t="s">
        <v>7758</v>
      </c>
      <c r="D4443" s="255">
        <v>124</v>
      </c>
      <c r="E4443" s="255">
        <v>39500</v>
      </c>
      <c r="F4443" s="471" t="s">
        <v>15632</v>
      </c>
      <c r="G4443" s="476" t="s">
        <v>15633</v>
      </c>
      <c r="H4443" s="478"/>
      <c r="I4443" s="478" t="s">
        <v>15634</v>
      </c>
      <c r="J4443" s="472" t="s">
        <v>15634</v>
      </c>
    </row>
    <row r="4444" spans="1:10" ht="25.15" customHeight="1" x14ac:dyDescent="0.2">
      <c r="A4444" s="471" t="s">
        <v>15635</v>
      </c>
      <c r="B4444" s="471" t="s">
        <v>7453</v>
      </c>
      <c r="C4444" s="472" t="s">
        <v>7758</v>
      </c>
      <c r="D4444" s="255">
        <v>151</v>
      </c>
      <c r="E4444" s="255">
        <v>35300</v>
      </c>
      <c r="F4444" s="471" t="s">
        <v>15636</v>
      </c>
      <c r="G4444" s="476" t="s">
        <v>15637</v>
      </c>
      <c r="H4444" s="478"/>
      <c r="I4444" s="478" t="s">
        <v>12441</v>
      </c>
      <c r="J4444" s="472" t="s">
        <v>12441</v>
      </c>
    </row>
    <row r="4445" spans="1:10" ht="25.15" customHeight="1" x14ac:dyDescent="0.2">
      <c r="A4445" s="471" t="s">
        <v>15638</v>
      </c>
      <c r="B4445" s="471" t="s">
        <v>7488</v>
      </c>
      <c r="C4445" s="472" t="s">
        <v>7758</v>
      </c>
      <c r="D4445" s="255">
        <v>184</v>
      </c>
      <c r="E4445" s="255">
        <v>55000</v>
      </c>
      <c r="F4445" s="471" t="s">
        <v>15639</v>
      </c>
      <c r="G4445" s="476" t="s">
        <v>15640</v>
      </c>
      <c r="H4445" s="478"/>
      <c r="I4445" s="478" t="s">
        <v>12384</v>
      </c>
      <c r="J4445" s="472" t="s">
        <v>12384</v>
      </c>
    </row>
    <row r="4446" spans="1:10" ht="25.15" customHeight="1" x14ac:dyDescent="0.2">
      <c r="A4446" s="471" t="s">
        <v>15641</v>
      </c>
      <c r="B4446" s="471" t="s">
        <v>8332</v>
      </c>
      <c r="C4446" s="472" t="s">
        <v>7758</v>
      </c>
      <c r="D4446" s="255">
        <v>185</v>
      </c>
      <c r="E4446" s="255">
        <v>21948</v>
      </c>
      <c r="F4446" s="471" t="s">
        <v>15642</v>
      </c>
      <c r="G4446" s="476" t="s">
        <v>15643</v>
      </c>
      <c r="H4446" s="478"/>
      <c r="I4446" s="478" t="s">
        <v>12386</v>
      </c>
      <c r="J4446" s="472" t="s">
        <v>12386</v>
      </c>
    </row>
    <row r="4447" spans="1:10" ht="25.15" customHeight="1" x14ac:dyDescent="0.2">
      <c r="A4447" s="471" t="s">
        <v>15644</v>
      </c>
      <c r="B4447" s="471" t="s">
        <v>8332</v>
      </c>
      <c r="C4447" s="472" t="s">
        <v>7758</v>
      </c>
      <c r="D4447" s="255">
        <v>195</v>
      </c>
      <c r="E4447" s="255">
        <v>18256.45</v>
      </c>
      <c r="F4447" s="471" t="s">
        <v>15645</v>
      </c>
      <c r="G4447" s="476" t="s">
        <v>15646</v>
      </c>
      <c r="H4447" s="478"/>
      <c r="I4447" s="478" t="s">
        <v>15605</v>
      </c>
      <c r="J4447" s="472" t="s">
        <v>15605</v>
      </c>
    </row>
    <row r="4448" spans="1:10" ht="25.15" customHeight="1" x14ac:dyDescent="0.2">
      <c r="A4448" s="471" t="s">
        <v>15647</v>
      </c>
      <c r="B4448" s="471" t="s">
        <v>7488</v>
      </c>
      <c r="C4448" s="472" t="s">
        <v>7758</v>
      </c>
      <c r="D4448" s="255">
        <v>311</v>
      </c>
      <c r="E4448" s="255">
        <v>47900</v>
      </c>
      <c r="F4448" s="471" t="s">
        <v>15648</v>
      </c>
      <c r="G4448" s="476" t="s">
        <v>15649</v>
      </c>
      <c r="H4448" s="478"/>
      <c r="I4448" s="478" t="s">
        <v>15650</v>
      </c>
      <c r="J4448" s="472" t="s">
        <v>15650</v>
      </c>
    </row>
    <row r="4449" spans="1:10" ht="25.15" customHeight="1" x14ac:dyDescent="0.2">
      <c r="A4449" s="471" t="s">
        <v>15651</v>
      </c>
      <c r="B4449" s="471" t="s">
        <v>7488</v>
      </c>
      <c r="C4449" s="472" t="s">
        <v>7758</v>
      </c>
      <c r="D4449" s="255">
        <v>319</v>
      </c>
      <c r="E4449" s="255">
        <v>68800</v>
      </c>
      <c r="F4449" s="471" t="s">
        <v>7785</v>
      </c>
      <c r="G4449" s="476" t="s">
        <v>7786</v>
      </c>
      <c r="H4449" s="478"/>
      <c r="I4449" s="478" t="s">
        <v>12471</v>
      </c>
      <c r="J4449" s="472" t="s">
        <v>12471</v>
      </c>
    </row>
    <row r="4450" spans="1:10" ht="25.15" customHeight="1" x14ac:dyDescent="0.2">
      <c r="A4450" s="471" t="s">
        <v>15652</v>
      </c>
      <c r="B4450" s="471" t="s">
        <v>7558</v>
      </c>
      <c r="C4450" s="472" t="s">
        <v>7758</v>
      </c>
      <c r="D4450" s="255">
        <v>346</v>
      </c>
      <c r="E4450" s="255">
        <v>51200</v>
      </c>
      <c r="F4450" s="471" t="s">
        <v>7771</v>
      </c>
      <c r="G4450" s="476" t="s">
        <v>7772</v>
      </c>
      <c r="H4450" s="478"/>
      <c r="I4450" s="478" t="s">
        <v>15653</v>
      </c>
      <c r="J4450" s="472" t="s">
        <v>15653</v>
      </c>
    </row>
    <row r="4451" spans="1:10" ht="25.15" customHeight="1" x14ac:dyDescent="0.2">
      <c r="A4451" s="471" t="s">
        <v>15654</v>
      </c>
      <c r="B4451" s="471" t="s">
        <v>7488</v>
      </c>
      <c r="C4451" s="472" t="s">
        <v>7758</v>
      </c>
      <c r="D4451" s="255">
        <v>420</v>
      </c>
      <c r="E4451" s="255">
        <v>41384.879999999997</v>
      </c>
      <c r="F4451" s="471" t="s">
        <v>7789</v>
      </c>
      <c r="G4451" s="476" t="s">
        <v>7790</v>
      </c>
      <c r="H4451" s="478"/>
      <c r="I4451" s="478" t="s">
        <v>12418</v>
      </c>
      <c r="J4451" s="472" t="s">
        <v>12418</v>
      </c>
    </row>
    <row r="4452" spans="1:10" ht="25.15" customHeight="1" x14ac:dyDescent="0.2">
      <c r="A4452" s="471" t="s">
        <v>15655</v>
      </c>
      <c r="B4452" s="471" t="s">
        <v>8332</v>
      </c>
      <c r="C4452" s="472" t="s">
        <v>7758</v>
      </c>
      <c r="D4452" s="255">
        <v>456</v>
      </c>
      <c r="E4452" s="255">
        <v>19788.599999999999</v>
      </c>
      <c r="F4452" s="471" t="s">
        <v>9864</v>
      </c>
      <c r="G4452" s="476" t="s">
        <v>15656</v>
      </c>
      <c r="H4452" s="478"/>
      <c r="I4452" s="478" t="s">
        <v>15657</v>
      </c>
      <c r="J4452" s="472" t="s">
        <v>15657</v>
      </c>
    </row>
    <row r="4453" spans="1:10" ht="25.15" customHeight="1" x14ac:dyDescent="0.2">
      <c r="A4453" s="471" t="s">
        <v>15658</v>
      </c>
      <c r="B4453" s="471" t="s">
        <v>8332</v>
      </c>
      <c r="C4453" s="472" t="s">
        <v>7758</v>
      </c>
      <c r="D4453" s="255">
        <v>460</v>
      </c>
      <c r="E4453" s="255">
        <v>26904</v>
      </c>
      <c r="F4453" s="471" t="s">
        <v>15659</v>
      </c>
      <c r="G4453" s="476" t="s">
        <v>15660</v>
      </c>
      <c r="H4453" s="478"/>
      <c r="I4453" s="478" t="s">
        <v>15661</v>
      </c>
      <c r="J4453" s="472" t="s">
        <v>15661</v>
      </c>
    </row>
    <row r="4454" spans="1:10" ht="25.15" customHeight="1" x14ac:dyDescent="0.2">
      <c r="A4454" s="471" t="s">
        <v>15662</v>
      </c>
      <c r="B4454" s="471" t="s">
        <v>7453</v>
      </c>
      <c r="C4454" s="472" t="s">
        <v>7758</v>
      </c>
      <c r="D4454" s="255">
        <v>9</v>
      </c>
      <c r="E4454" s="255">
        <v>27900</v>
      </c>
      <c r="F4454" s="471" t="s">
        <v>7997</v>
      </c>
      <c r="G4454" s="476" t="s">
        <v>7998</v>
      </c>
      <c r="H4454" s="478"/>
      <c r="I4454" s="478" t="s">
        <v>15663</v>
      </c>
      <c r="J4454" s="472" t="s">
        <v>15663</v>
      </c>
    </row>
    <row r="4455" spans="1:10" ht="25.15" customHeight="1" x14ac:dyDescent="0.2">
      <c r="A4455" s="471" t="s">
        <v>15664</v>
      </c>
      <c r="B4455" s="471" t="s">
        <v>7453</v>
      </c>
      <c r="C4455" s="472" t="s">
        <v>7758</v>
      </c>
      <c r="D4455" s="255">
        <v>13</v>
      </c>
      <c r="E4455" s="255">
        <v>20150</v>
      </c>
      <c r="F4455" s="471" t="s">
        <v>15665</v>
      </c>
      <c r="G4455" s="476" t="s">
        <v>15666</v>
      </c>
      <c r="H4455" s="478"/>
      <c r="I4455" s="478" t="s">
        <v>15663</v>
      </c>
      <c r="J4455" s="472" t="s">
        <v>15663</v>
      </c>
    </row>
    <row r="4456" spans="1:10" ht="25.15" customHeight="1" x14ac:dyDescent="0.2">
      <c r="A4456" s="471" t="s">
        <v>15667</v>
      </c>
      <c r="B4456" s="471" t="s">
        <v>7453</v>
      </c>
      <c r="C4456" s="472" t="s">
        <v>7758</v>
      </c>
      <c r="D4456" s="255">
        <v>16</v>
      </c>
      <c r="E4456" s="255">
        <v>33800</v>
      </c>
      <c r="F4456" s="471" t="s">
        <v>7997</v>
      </c>
      <c r="G4456" s="476" t="s">
        <v>7998</v>
      </c>
      <c r="H4456" s="478"/>
      <c r="I4456" s="478" t="s">
        <v>15593</v>
      </c>
      <c r="J4456" s="472" t="s">
        <v>15593</v>
      </c>
    </row>
    <row r="4457" spans="1:10" ht="25.15" customHeight="1" x14ac:dyDescent="0.2">
      <c r="A4457" s="471" t="s">
        <v>15668</v>
      </c>
      <c r="B4457" s="471" t="s">
        <v>7453</v>
      </c>
      <c r="C4457" s="472" t="s">
        <v>7758</v>
      </c>
      <c r="D4457" s="255">
        <v>25</v>
      </c>
      <c r="E4457" s="255">
        <v>20860</v>
      </c>
      <c r="F4457" s="471" t="s">
        <v>7796</v>
      </c>
      <c r="G4457" s="476" t="s">
        <v>7797</v>
      </c>
      <c r="H4457" s="478"/>
      <c r="I4457" s="478" t="s">
        <v>15669</v>
      </c>
      <c r="J4457" s="472" t="s">
        <v>15669</v>
      </c>
    </row>
    <row r="4458" spans="1:10" ht="25.15" customHeight="1" x14ac:dyDescent="0.2">
      <c r="A4458" s="471" t="s">
        <v>15670</v>
      </c>
      <c r="B4458" s="471" t="s">
        <v>7453</v>
      </c>
      <c r="C4458" s="472" t="s">
        <v>7758</v>
      </c>
      <c r="D4458" s="255">
        <v>26</v>
      </c>
      <c r="E4458" s="255">
        <v>34359</v>
      </c>
      <c r="F4458" s="471" t="s">
        <v>7796</v>
      </c>
      <c r="G4458" s="476" t="s">
        <v>7797</v>
      </c>
      <c r="H4458" s="478"/>
      <c r="I4458" s="478" t="s">
        <v>15669</v>
      </c>
      <c r="J4458" s="472" t="s">
        <v>15669</v>
      </c>
    </row>
    <row r="4459" spans="1:10" ht="25.15" customHeight="1" x14ac:dyDescent="0.2">
      <c r="A4459" s="471" t="s">
        <v>15671</v>
      </c>
      <c r="B4459" s="471" t="s">
        <v>7453</v>
      </c>
      <c r="C4459" s="472" t="s">
        <v>7758</v>
      </c>
      <c r="D4459" s="255">
        <v>31</v>
      </c>
      <c r="E4459" s="255">
        <v>35025</v>
      </c>
      <c r="F4459" s="471" t="s">
        <v>7997</v>
      </c>
      <c r="G4459" s="476" t="s">
        <v>7998</v>
      </c>
      <c r="H4459" s="478"/>
      <c r="I4459" s="478" t="s">
        <v>15669</v>
      </c>
      <c r="J4459" s="472" t="s">
        <v>15669</v>
      </c>
    </row>
    <row r="4460" spans="1:10" ht="25.15" customHeight="1" x14ac:dyDescent="0.2">
      <c r="A4460" s="471" t="s">
        <v>15672</v>
      </c>
      <c r="B4460" s="471" t="s">
        <v>7453</v>
      </c>
      <c r="C4460" s="472" t="s">
        <v>7758</v>
      </c>
      <c r="D4460" s="255">
        <v>43</v>
      </c>
      <c r="E4460" s="255">
        <v>20673</v>
      </c>
      <c r="F4460" s="471" t="s">
        <v>15673</v>
      </c>
      <c r="G4460" s="476" t="s">
        <v>15674</v>
      </c>
      <c r="H4460" s="478"/>
      <c r="I4460" s="478" t="s">
        <v>15675</v>
      </c>
      <c r="J4460" s="472" t="s">
        <v>15675</v>
      </c>
    </row>
    <row r="4461" spans="1:10" ht="25.15" customHeight="1" x14ac:dyDescent="0.2">
      <c r="A4461" s="471" t="s">
        <v>15676</v>
      </c>
      <c r="B4461" s="471" t="s">
        <v>7453</v>
      </c>
      <c r="C4461" s="472" t="s">
        <v>7758</v>
      </c>
      <c r="D4461" s="255">
        <v>48</v>
      </c>
      <c r="E4461" s="255">
        <v>21250</v>
      </c>
      <c r="F4461" s="471" t="s">
        <v>7843</v>
      </c>
      <c r="G4461" s="476" t="s">
        <v>7844</v>
      </c>
      <c r="H4461" s="478"/>
      <c r="I4461" s="478" t="s">
        <v>15675</v>
      </c>
      <c r="J4461" s="472" t="s">
        <v>15675</v>
      </c>
    </row>
    <row r="4462" spans="1:10" ht="25.15" customHeight="1" x14ac:dyDescent="0.2">
      <c r="A4462" s="471" t="s">
        <v>15677</v>
      </c>
      <c r="B4462" s="471" t="s">
        <v>7453</v>
      </c>
      <c r="C4462" s="472" t="s">
        <v>7758</v>
      </c>
      <c r="D4462" s="255">
        <v>61</v>
      </c>
      <c r="E4462" s="255">
        <v>26630</v>
      </c>
      <c r="F4462" s="471" t="s">
        <v>7796</v>
      </c>
      <c r="G4462" s="476" t="s">
        <v>7797</v>
      </c>
      <c r="H4462" s="478"/>
      <c r="I4462" s="478" t="s">
        <v>15628</v>
      </c>
      <c r="J4462" s="472" t="s">
        <v>15628</v>
      </c>
    </row>
    <row r="4463" spans="1:10" ht="25.15" customHeight="1" x14ac:dyDescent="0.2">
      <c r="A4463" s="471" t="s">
        <v>15678</v>
      </c>
      <c r="B4463" s="471" t="s">
        <v>7453</v>
      </c>
      <c r="C4463" s="472" t="s">
        <v>7758</v>
      </c>
      <c r="D4463" s="255">
        <v>72</v>
      </c>
      <c r="E4463" s="255">
        <v>27258.5</v>
      </c>
      <c r="F4463" s="471" t="s">
        <v>8003</v>
      </c>
      <c r="G4463" s="476" t="s">
        <v>8004</v>
      </c>
      <c r="H4463" s="478"/>
      <c r="I4463" s="478" t="s">
        <v>15679</v>
      </c>
      <c r="J4463" s="472" t="s">
        <v>15679</v>
      </c>
    </row>
    <row r="4464" spans="1:10" ht="25.15" customHeight="1" x14ac:dyDescent="0.2">
      <c r="A4464" s="471" t="s">
        <v>15680</v>
      </c>
      <c r="B4464" s="471" t="s">
        <v>7453</v>
      </c>
      <c r="C4464" s="472" t="s">
        <v>7758</v>
      </c>
      <c r="D4464" s="255">
        <v>87</v>
      </c>
      <c r="E4464" s="255">
        <v>26982</v>
      </c>
      <c r="F4464" s="471" t="s">
        <v>7796</v>
      </c>
      <c r="G4464" s="476" t="s">
        <v>7797</v>
      </c>
      <c r="H4464" s="478"/>
      <c r="I4464" s="478" t="s">
        <v>15681</v>
      </c>
      <c r="J4464" s="472" t="s">
        <v>15681</v>
      </c>
    </row>
    <row r="4465" spans="1:10" ht="25.15" customHeight="1" x14ac:dyDescent="0.2">
      <c r="A4465" s="471" t="s">
        <v>15682</v>
      </c>
      <c r="B4465" s="471" t="s">
        <v>7453</v>
      </c>
      <c r="C4465" s="472" t="s">
        <v>7758</v>
      </c>
      <c r="D4465" s="255">
        <v>89</v>
      </c>
      <c r="E4465" s="255">
        <v>21240</v>
      </c>
      <c r="F4465" s="471" t="s">
        <v>7789</v>
      </c>
      <c r="G4465" s="476" t="s">
        <v>7790</v>
      </c>
      <c r="H4465" s="478"/>
      <c r="I4465" s="478" t="s">
        <v>15683</v>
      </c>
      <c r="J4465" s="472" t="s">
        <v>15683</v>
      </c>
    </row>
    <row r="4466" spans="1:10" ht="25.15" customHeight="1" x14ac:dyDescent="0.2">
      <c r="A4466" s="471" t="s">
        <v>15684</v>
      </c>
      <c r="B4466" s="471" t="s">
        <v>7453</v>
      </c>
      <c r="C4466" s="472" t="s">
        <v>7758</v>
      </c>
      <c r="D4466" s="255">
        <v>90</v>
      </c>
      <c r="E4466" s="255">
        <v>33800</v>
      </c>
      <c r="F4466" s="471" t="s">
        <v>7800</v>
      </c>
      <c r="G4466" s="476" t="s">
        <v>7801</v>
      </c>
      <c r="H4466" s="478"/>
      <c r="I4466" s="478" t="s">
        <v>15683</v>
      </c>
      <c r="J4466" s="472" t="s">
        <v>15683</v>
      </c>
    </row>
    <row r="4467" spans="1:10" ht="25.15" customHeight="1" x14ac:dyDescent="0.2">
      <c r="A4467" s="471" t="s">
        <v>15685</v>
      </c>
      <c r="B4467" s="471" t="s">
        <v>7453</v>
      </c>
      <c r="C4467" s="472" t="s">
        <v>7758</v>
      </c>
      <c r="D4467" s="255">
        <v>91</v>
      </c>
      <c r="E4467" s="255">
        <v>35040</v>
      </c>
      <c r="F4467" s="471" t="s">
        <v>7796</v>
      </c>
      <c r="G4467" s="476" t="s">
        <v>7797</v>
      </c>
      <c r="H4467" s="478"/>
      <c r="I4467" s="478" t="s">
        <v>15683</v>
      </c>
      <c r="J4467" s="472" t="s">
        <v>15683</v>
      </c>
    </row>
    <row r="4468" spans="1:10" ht="25.15" customHeight="1" x14ac:dyDescent="0.2">
      <c r="A4468" s="471" t="s">
        <v>15686</v>
      </c>
      <c r="B4468" s="471" t="s">
        <v>7453</v>
      </c>
      <c r="C4468" s="472" t="s">
        <v>7758</v>
      </c>
      <c r="D4468" s="255">
        <v>98</v>
      </c>
      <c r="E4468" s="255">
        <v>34360</v>
      </c>
      <c r="F4468" s="471" t="s">
        <v>7796</v>
      </c>
      <c r="G4468" s="476" t="s">
        <v>7797</v>
      </c>
      <c r="H4468" s="478"/>
      <c r="I4468" s="478" t="s">
        <v>15683</v>
      </c>
      <c r="J4468" s="472" t="s">
        <v>15683</v>
      </c>
    </row>
    <row r="4469" spans="1:10" ht="25.15" customHeight="1" x14ac:dyDescent="0.2">
      <c r="A4469" s="471" t="s">
        <v>15687</v>
      </c>
      <c r="B4469" s="471" t="s">
        <v>7453</v>
      </c>
      <c r="C4469" s="472" t="s">
        <v>7758</v>
      </c>
      <c r="D4469" s="255">
        <v>100</v>
      </c>
      <c r="E4469" s="255">
        <v>23155.15</v>
      </c>
      <c r="F4469" s="471" t="s">
        <v>8003</v>
      </c>
      <c r="G4469" s="476" t="s">
        <v>8004</v>
      </c>
      <c r="H4469" s="478"/>
      <c r="I4469" s="478" t="s">
        <v>15597</v>
      </c>
      <c r="J4469" s="472" t="s">
        <v>15597</v>
      </c>
    </row>
    <row r="4470" spans="1:10" ht="25.15" customHeight="1" x14ac:dyDescent="0.2">
      <c r="A4470" s="471" t="s">
        <v>15688</v>
      </c>
      <c r="B4470" s="471" t="s">
        <v>7453</v>
      </c>
      <c r="C4470" s="472" t="s">
        <v>7758</v>
      </c>
      <c r="D4470" s="255">
        <v>101</v>
      </c>
      <c r="E4470" s="255">
        <v>34040</v>
      </c>
      <c r="F4470" s="471" t="s">
        <v>15689</v>
      </c>
      <c r="G4470" s="476" t="s">
        <v>15690</v>
      </c>
      <c r="H4470" s="478"/>
      <c r="I4470" s="478" t="s">
        <v>15597</v>
      </c>
      <c r="J4470" s="472" t="s">
        <v>15597</v>
      </c>
    </row>
    <row r="4471" spans="1:10" ht="25.15" customHeight="1" x14ac:dyDescent="0.2">
      <c r="A4471" s="471" t="s">
        <v>15691</v>
      </c>
      <c r="B4471" s="471" t="s">
        <v>7453</v>
      </c>
      <c r="C4471" s="472" t="s">
        <v>7758</v>
      </c>
      <c r="D4471" s="255">
        <v>108</v>
      </c>
      <c r="E4471" s="255">
        <v>34635</v>
      </c>
      <c r="F4471" s="471" t="s">
        <v>7858</v>
      </c>
      <c r="G4471" s="476" t="s">
        <v>7859</v>
      </c>
      <c r="H4471" s="478"/>
      <c r="I4471" s="478" t="s">
        <v>15692</v>
      </c>
      <c r="J4471" s="472" t="s">
        <v>15692</v>
      </c>
    </row>
    <row r="4472" spans="1:10" ht="25.15" customHeight="1" x14ac:dyDescent="0.2">
      <c r="A4472" s="471" t="s">
        <v>15693</v>
      </c>
      <c r="B4472" s="471" t="s">
        <v>7453</v>
      </c>
      <c r="C4472" s="472" t="s">
        <v>7758</v>
      </c>
      <c r="D4472" s="255">
        <v>122</v>
      </c>
      <c r="E4472" s="255">
        <v>30000</v>
      </c>
      <c r="F4472" s="471" t="s">
        <v>7843</v>
      </c>
      <c r="G4472" s="476" t="s">
        <v>7844</v>
      </c>
      <c r="H4472" s="478"/>
      <c r="I4472" s="478" t="s">
        <v>15694</v>
      </c>
      <c r="J4472" s="472" t="s">
        <v>15694</v>
      </c>
    </row>
    <row r="4473" spans="1:10" ht="25.15" customHeight="1" x14ac:dyDescent="0.2">
      <c r="A4473" s="471" t="s">
        <v>15695</v>
      </c>
      <c r="B4473" s="471" t="s">
        <v>7453</v>
      </c>
      <c r="C4473" s="472" t="s">
        <v>7758</v>
      </c>
      <c r="D4473" s="255">
        <v>123</v>
      </c>
      <c r="E4473" s="255">
        <v>29924</v>
      </c>
      <c r="F4473" s="471" t="s">
        <v>7883</v>
      </c>
      <c r="G4473" s="476" t="s">
        <v>7884</v>
      </c>
      <c r="H4473" s="478"/>
      <c r="I4473" s="478" t="s">
        <v>15694</v>
      </c>
      <c r="J4473" s="472" t="s">
        <v>15694</v>
      </c>
    </row>
    <row r="4474" spans="1:10" ht="25.15" customHeight="1" x14ac:dyDescent="0.2">
      <c r="A4474" s="471" t="s">
        <v>15696</v>
      </c>
      <c r="B4474" s="471" t="s">
        <v>7453</v>
      </c>
      <c r="C4474" s="472" t="s">
        <v>7758</v>
      </c>
      <c r="D4474" s="255">
        <v>143</v>
      </c>
      <c r="E4474" s="255">
        <v>31567.5</v>
      </c>
      <c r="F4474" s="471" t="s">
        <v>15697</v>
      </c>
      <c r="G4474" s="476" t="s">
        <v>15698</v>
      </c>
      <c r="H4474" s="478"/>
      <c r="I4474" s="478" t="s">
        <v>11627</v>
      </c>
      <c r="J4474" s="472" t="s">
        <v>11627</v>
      </c>
    </row>
    <row r="4475" spans="1:10" ht="25.15" customHeight="1" x14ac:dyDescent="0.2">
      <c r="A4475" s="471" t="s">
        <v>15699</v>
      </c>
      <c r="B4475" s="471" t="s">
        <v>7453</v>
      </c>
      <c r="C4475" s="472" t="s">
        <v>7758</v>
      </c>
      <c r="D4475" s="255">
        <v>146</v>
      </c>
      <c r="E4475" s="255">
        <v>20914</v>
      </c>
      <c r="F4475" s="471" t="s">
        <v>7838</v>
      </c>
      <c r="G4475" s="476" t="s">
        <v>7839</v>
      </c>
      <c r="H4475" s="478"/>
      <c r="I4475" s="478" t="s">
        <v>11627</v>
      </c>
      <c r="J4475" s="472" t="s">
        <v>11627</v>
      </c>
    </row>
    <row r="4476" spans="1:10" ht="25.15" customHeight="1" x14ac:dyDescent="0.2">
      <c r="A4476" s="471" t="s">
        <v>15700</v>
      </c>
      <c r="B4476" s="471" t="s">
        <v>7453</v>
      </c>
      <c r="C4476" s="472" t="s">
        <v>7758</v>
      </c>
      <c r="D4476" s="255">
        <v>154</v>
      </c>
      <c r="E4476" s="255">
        <v>35475</v>
      </c>
      <c r="F4476" s="471" t="s">
        <v>15701</v>
      </c>
      <c r="G4476" s="476" t="s">
        <v>15702</v>
      </c>
      <c r="H4476" s="478"/>
      <c r="I4476" s="478" t="s">
        <v>12441</v>
      </c>
      <c r="J4476" s="472" t="s">
        <v>12441</v>
      </c>
    </row>
    <row r="4477" spans="1:10" ht="25.15" customHeight="1" x14ac:dyDescent="0.2">
      <c r="A4477" s="471" t="s">
        <v>15703</v>
      </c>
      <c r="B4477" s="471" t="s">
        <v>7453</v>
      </c>
      <c r="C4477" s="472" t="s">
        <v>7758</v>
      </c>
      <c r="D4477" s="255">
        <v>160</v>
      </c>
      <c r="E4477" s="255">
        <v>35988</v>
      </c>
      <c r="F4477" s="471" t="s">
        <v>7796</v>
      </c>
      <c r="G4477" s="476" t="s">
        <v>7797</v>
      </c>
      <c r="H4477" s="478"/>
      <c r="I4477" s="478" t="s">
        <v>12441</v>
      </c>
      <c r="J4477" s="472" t="s">
        <v>12441</v>
      </c>
    </row>
    <row r="4478" spans="1:10" ht="25.15" customHeight="1" x14ac:dyDescent="0.2">
      <c r="A4478" s="471" t="s">
        <v>15704</v>
      </c>
      <c r="B4478" s="471" t="s">
        <v>7453</v>
      </c>
      <c r="C4478" s="472" t="s">
        <v>7758</v>
      </c>
      <c r="D4478" s="255">
        <v>165</v>
      </c>
      <c r="E4478" s="255">
        <v>34360</v>
      </c>
      <c r="F4478" s="471" t="s">
        <v>15705</v>
      </c>
      <c r="G4478" s="476" t="s">
        <v>15706</v>
      </c>
      <c r="H4478" s="478"/>
      <c r="I4478" s="478" t="s">
        <v>15707</v>
      </c>
      <c r="J4478" s="472" t="s">
        <v>15707</v>
      </c>
    </row>
    <row r="4479" spans="1:10" ht="25.15" customHeight="1" x14ac:dyDescent="0.2">
      <c r="A4479" s="471" t="s">
        <v>15708</v>
      </c>
      <c r="B4479" s="471" t="s">
        <v>7453</v>
      </c>
      <c r="C4479" s="472" t="s">
        <v>7758</v>
      </c>
      <c r="D4479" s="255">
        <v>169</v>
      </c>
      <c r="E4479" s="255">
        <v>29007</v>
      </c>
      <c r="F4479" s="471" t="s">
        <v>8019</v>
      </c>
      <c r="G4479" s="476" t="s">
        <v>8020</v>
      </c>
      <c r="H4479" s="478"/>
      <c r="I4479" s="478" t="s">
        <v>15707</v>
      </c>
      <c r="J4479" s="472" t="s">
        <v>15707</v>
      </c>
    </row>
    <row r="4480" spans="1:10" ht="25.15" customHeight="1" x14ac:dyDescent="0.2">
      <c r="A4480" s="471" t="s">
        <v>15709</v>
      </c>
      <c r="B4480" s="471" t="s">
        <v>7453</v>
      </c>
      <c r="C4480" s="472" t="s">
        <v>7758</v>
      </c>
      <c r="D4480" s="255">
        <v>173</v>
      </c>
      <c r="E4480" s="255">
        <v>33931.25</v>
      </c>
      <c r="F4480" s="471" t="s">
        <v>8003</v>
      </c>
      <c r="G4480" s="476" t="s">
        <v>8004</v>
      </c>
      <c r="H4480" s="478"/>
      <c r="I4480" s="478" t="s">
        <v>12448</v>
      </c>
      <c r="J4480" s="472" t="s">
        <v>12448</v>
      </c>
    </row>
    <row r="4481" spans="1:10" ht="25.15" customHeight="1" x14ac:dyDescent="0.2">
      <c r="A4481" s="471" t="s">
        <v>15710</v>
      </c>
      <c r="B4481" s="471" t="s">
        <v>7453</v>
      </c>
      <c r="C4481" s="472" t="s">
        <v>7758</v>
      </c>
      <c r="D4481" s="255">
        <v>194</v>
      </c>
      <c r="E4481" s="255">
        <v>23069.200000000001</v>
      </c>
      <c r="F4481" s="471" t="s">
        <v>15711</v>
      </c>
      <c r="G4481" s="476" t="s">
        <v>15712</v>
      </c>
      <c r="H4481" s="478"/>
      <c r="I4481" s="478" t="s">
        <v>15605</v>
      </c>
      <c r="J4481" s="472" t="s">
        <v>15605</v>
      </c>
    </row>
    <row r="4482" spans="1:10" ht="25.15" customHeight="1" x14ac:dyDescent="0.2">
      <c r="A4482" s="471" t="s">
        <v>15713</v>
      </c>
      <c r="B4482" s="471" t="s">
        <v>7453</v>
      </c>
      <c r="C4482" s="472" t="s">
        <v>7758</v>
      </c>
      <c r="D4482" s="255">
        <v>198</v>
      </c>
      <c r="E4482" s="255">
        <v>23179</v>
      </c>
      <c r="F4482" s="471" t="s">
        <v>15714</v>
      </c>
      <c r="G4482" s="476" t="s">
        <v>15715</v>
      </c>
      <c r="H4482" s="478"/>
      <c r="I4482" s="478" t="s">
        <v>12391</v>
      </c>
      <c r="J4482" s="472" t="s">
        <v>12391</v>
      </c>
    </row>
    <row r="4483" spans="1:10" ht="25.15" customHeight="1" x14ac:dyDescent="0.2">
      <c r="A4483" s="471" t="s">
        <v>15716</v>
      </c>
      <c r="B4483" s="471" t="s">
        <v>7453</v>
      </c>
      <c r="C4483" s="472" t="s">
        <v>7758</v>
      </c>
      <c r="D4483" s="255">
        <v>206</v>
      </c>
      <c r="E4483" s="255">
        <v>36796</v>
      </c>
      <c r="F4483" s="471" t="s">
        <v>8003</v>
      </c>
      <c r="G4483" s="476" t="s">
        <v>8004</v>
      </c>
      <c r="H4483" s="478"/>
      <c r="I4483" s="478" t="s">
        <v>15717</v>
      </c>
      <c r="J4483" s="472" t="s">
        <v>15717</v>
      </c>
    </row>
    <row r="4484" spans="1:10" ht="25.15" customHeight="1" x14ac:dyDescent="0.2">
      <c r="A4484" s="471" t="s">
        <v>15718</v>
      </c>
      <c r="B4484" s="471" t="s">
        <v>7453</v>
      </c>
      <c r="C4484" s="472" t="s">
        <v>7758</v>
      </c>
      <c r="D4484" s="255">
        <v>207</v>
      </c>
      <c r="E4484" s="255">
        <v>28900</v>
      </c>
      <c r="F4484" s="471" t="s">
        <v>15636</v>
      </c>
      <c r="G4484" s="476" t="s">
        <v>15637</v>
      </c>
      <c r="H4484" s="478"/>
      <c r="I4484" s="478" t="s">
        <v>15717</v>
      </c>
      <c r="J4484" s="472" t="s">
        <v>15717</v>
      </c>
    </row>
    <row r="4485" spans="1:10" ht="25.15" customHeight="1" x14ac:dyDescent="0.2">
      <c r="A4485" s="471" t="s">
        <v>15719</v>
      </c>
      <c r="B4485" s="471" t="s">
        <v>7453</v>
      </c>
      <c r="C4485" s="472" t="s">
        <v>7758</v>
      </c>
      <c r="D4485" s="255">
        <v>213</v>
      </c>
      <c r="E4485" s="255">
        <v>34360</v>
      </c>
      <c r="F4485" s="471" t="s">
        <v>7821</v>
      </c>
      <c r="G4485" s="476" t="s">
        <v>7822</v>
      </c>
      <c r="H4485" s="478"/>
      <c r="I4485" s="478" t="s">
        <v>12457</v>
      </c>
      <c r="J4485" s="472" t="s">
        <v>12457</v>
      </c>
    </row>
    <row r="4486" spans="1:10" ht="25.15" customHeight="1" x14ac:dyDescent="0.2">
      <c r="A4486" s="471" t="s">
        <v>15720</v>
      </c>
      <c r="B4486" s="471" t="s">
        <v>7453</v>
      </c>
      <c r="C4486" s="472" t="s">
        <v>7758</v>
      </c>
      <c r="D4486" s="255">
        <v>221</v>
      </c>
      <c r="E4486" s="255">
        <v>31860</v>
      </c>
      <c r="F4486" s="471" t="s">
        <v>8003</v>
      </c>
      <c r="G4486" s="476" t="s">
        <v>8004</v>
      </c>
      <c r="H4486" s="478"/>
      <c r="I4486" s="478" t="s">
        <v>12457</v>
      </c>
      <c r="J4486" s="472" t="s">
        <v>12457</v>
      </c>
    </row>
    <row r="4487" spans="1:10" ht="25.15" customHeight="1" x14ac:dyDescent="0.2">
      <c r="A4487" s="471" t="s">
        <v>15721</v>
      </c>
      <c r="B4487" s="471" t="s">
        <v>7453</v>
      </c>
      <c r="C4487" s="472" t="s">
        <v>7758</v>
      </c>
      <c r="D4487" s="255">
        <v>232</v>
      </c>
      <c r="E4487" s="255">
        <v>36780</v>
      </c>
      <c r="F4487" s="471" t="s">
        <v>7796</v>
      </c>
      <c r="G4487" s="476" t="s">
        <v>7797</v>
      </c>
      <c r="H4487" s="478"/>
      <c r="I4487" s="478" t="s">
        <v>15607</v>
      </c>
      <c r="J4487" s="472" t="s">
        <v>15607</v>
      </c>
    </row>
    <row r="4488" spans="1:10" ht="25.15" customHeight="1" x14ac:dyDescent="0.2">
      <c r="A4488" s="471" t="s">
        <v>15722</v>
      </c>
      <c r="B4488" s="471" t="s">
        <v>7453</v>
      </c>
      <c r="C4488" s="472" t="s">
        <v>7758</v>
      </c>
      <c r="D4488" s="255">
        <v>235</v>
      </c>
      <c r="E4488" s="255">
        <v>32010</v>
      </c>
      <c r="F4488" s="471" t="s">
        <v>7796</v>
      </c>
      <c r="G4488" s="476" t="s">
        <v>7797</v>
      </c>
      <c r="H4488" s="478"/>
      <c r="I4488" s="478" t="s">
        <v>15607</v>
      </c>
      <c r="J4488" s="472" t="s">
        <v>15607</v>
      </c>
    </row>
    <row r="4489" spans="1:10" ht="25.15" customHeight="1" x14ac:dyDescent="0.2">
      <c r="A4489" s="471" t="s">
        <v>15723</v>
      </c>
      <c r="B4489" s="471" t="s">
        <v>7453</v>
      </c>
      <c r="C4489" s="472" t="s">
        <v>7758</v>
      </c>
      <c r="D4489" s="255">
        <v>239</v>
      </c>
      <c r="E4489" s="255">
        <v>31410</v>
      </c>
      <c r="F4489" s="471" t="s">
        <v>7997</v>
      </c>
      <c r="G4489" s="476" t="s">
        <v>7998</v>
      </c>
      <c r="H4489" s="478"/>
      <c r="I4489" s="478" t="s">
        <v>15607</v>
      </c>
      <c r="J4489" s="472" t="s">
        <v>15607</v>
      </c>
    </row>
    <row r="4490" spans="1:10" ht="25.15" customHeight="1" x14ac:dyDescent="0.2">
      <c r="A4490" s="471" t="s">
        <v>15724</v>
      </c>
      <c r="B4490" s="471" t="s">
        <v>7453</v>
      </c>
      <c r="C4490" s="472" t="s">
        <v>7758</v>
      </c>
      <c r="D4490" s="255">
        <v>258</v>
      </c>
      <c r="E4490" s="255">
        <v>35520</v>
      </c>
      <c r="F4490" s="471" t="s">
        <v>15725</v>
      </c>
      <c r="G4490" s="476" t="s">
        <v>15726</v>
      </c>
      <c r="H4490" s="478"/>
      <c r="I4490" s="478" t="s">
        <v>15727</v>
      </c>
      <c r="J4490" s="472" t="s">
        <v>15727</v>
      </c>
    </row>
    <row r="4491" spans="1:10" ht="25.15" customHeight="1" x14ac:dyDescent="0.2">
      <c r="A4491" s="471" t="s">
        <v>15728</v>
      </c>
      <c r="B4491" s="471" t="s">
        <v>7453</v>
      </c>
      <c r="C4491" s="472" t="s">
        <v>7758</v>
      </c>
      <c r="D4491" s="255">
        <v>284</v>
      </c>
      <c r="E4491" s="255">
        <v>21274</v>
      </c>
      <c r="F4491" s="471" t="s">
        <v>8030</v>
      </c>
      <c r="G4491" s="476" t="s">
        <v>8031</v>
      </c>
      <c r="H4491" s="478"/>
      <c r="I4491" s="478" t="s">
        <v>12465</v>
      </c>
      <c r="J4491" s="472" t="s">
        <v>12465</v>
      </c>
    </row>
    <row r="4492" spans="1:10" ht="25.15" customHeight="1" x14ac:dyDescent="0.2">
      <c r="A4492" s="471" t="s">
        <v>15729</v>
      </c>
      <c r="B4492" s="471" t="s">
        <v>7453</v>
      </c>
      <c r="C4492" s="472" t="s">
        <v>7758</v>
      </c>
      <c r="D4492" s="255">
        <v>286</v>
      </c>
      <c r="E4492" s="255">
        <v>35850</v>
      </c>
      <c r="F4492" s="471" t="s">
        <v>15730</v>
      </c>
      <c r="G4492" s="476" t="s">
        <v>15731</v>
      </c>
      <c r="H4492" s="478"/>
      <c r="I4492" s="478" t="s">
        <v>12465</v>
      </c>
      <c r="J4492" s="472" t="s">
        <v>12465</v>
      </c>
    </row>
    <row r="4493" spans="1:10" ht="25.15" customHeight="1" x14ac:dyDescent="0.2">
      <c r="A4493" s="471" t="s">
        <v>15732</v>
      </c>
      <c r="B4493" s="471" t="s">
        <v>7453</v>
      </c>
      <c r="C4493" s="472" t="s">
        <v>7758</v>
      </c>
      <c r="D4493" s="255">
        <v>288</v>
      </c>
      <c r="E4493" s="255">
        <v>20460</v>
      </c>
      <c r="F4493" s="471" t="s">
        <v>7843</v>
      </c>
      <c r="G4493" s="476" t="s">
        <v>7844</v>
      </c>
      <c r="H4493" s="478"/>
      <c r="I4493" s="478" t="s">
        <v>12465</v>
      </c>
      <c r="J4493" s="472" t="s">
        <v>12465</v>
      </c>
    </row>
    <row r="4494" spans="1:10" ht="25.15" customHeight="1" x14ac:dyDescent="0.2">
      <c r="A4494" s="471" t="s">
        <v>15733</v>
      </c>
      <c r="B4494" s="471" t="s">
        <v>7453</v>
      </c>
      <c r="C4494" s="472" t="s">
        <v>7758</v>
      </c>
      <c r="D4494" s="255">
        <v>301</v>
      </c>
      <c r="E4494" s="255">
        <v>18000</v>
      </c>
      <c r="F4494" s="471" t="s">
        <v>7838</v>
      </c>
      <c r="G4494" s="476" t="s">
        <v>7839</v>
      </c>
      <c r="H4494" s="478"/>
      <c r="I4494" s="478" t="s">
        <v>15609</v>
      </c>
      <c r="J4494" s="472" t="s">
        <v>15609</v>
      </c>
    </row>
    <row r="4495" spans="1:10" ht="25.15" customHeight="1" x14ac:dyDescent="0.2">
      <c r="A4495" s="471" t="s">
        <v>15734</v>
      </c>
      <c r="B4495" s="471" t="s">
        <v>7453</v>
      </c>
      <c r="C4495" s="472" t="s">
        <v>7758</v>
      </c>
      <c r="D4495" s="255">
        <v>309</v>
      </c>
      <c r="E4495" s="255">
        <v>34221</v>
      </c>
      <c r="F4495" s="471" t="s">
        <v>15735</v>
      </c>
      <c r="G4495" s="476" t="s">
        <v>15736</v>
      </c>
      <c r="H4495" s="478"/>
      <c r="I4495" s="478" t="s">
        <v>15650</v>
      </c>
      <c r="J4495" s="472" t="s">
        <v>15650</v>
      </c>
    </row>
    <row r="4496" spans="1:10" ht="25.15" customHeight="1" x14ac:dyDescent="0.2">
      <c r="A4496" s="471" t="s">
        <v>15737</v>
      </c>
      <c r="B4496" s="471" t="s">
        <v>7453</v>
      </c>
      <c r="C4496" s="472" t="s">
        <v>7758</v>
      </c>
      <c r="D4496" s="255">
        <v>315</v>
      </c>
      <c r="E4496" s="255">
        <v>28800</v>
      </c>
      <c r="F4496" s="471" t="s">
        <v>15738</v>
      </c>
      <c r="G4496" s="476" t="s">
        <v>15739</v>
      </c>
      <c r="H4496" s="478"/>
      <c r="I4496" s="478" t="s">
        <v>15740</v>
      </c>
      <c r="J4496" s="472" t="s">
        <v>15740</v>
      </c>
    </row>
    <row r="4497" spans="1:10" ht="25.15" customHeight="1" x14ac:dyDescent="0.2">
      <c r="A4497" s="471" t="s">
        <v>15741</v>
      </c>
      <c r="B4497" s="471" t="s">
        <v>7453</v>
      </c>
      <c r="C4497" s="472" t="s">
        <v>7758</v>
      </c>
      <c r="D4497" s="255">
        <v>318</v>
      </c>
      <c r="E4497" s="255">
        <v>27450</v>
      </c>
      <c r="F4497" s="471" t="s">
        <v>15742</v>
      </c>
      <c r="G4497" s="476" t="s">
        <v>15743</v>
      </c>
      <c r="H4497" s="478"/>
      <c r="I4497" s="478" t="s">
        <v>15744</v>
      </c>
      <c r="J4497" s="472" t="s">
        <v>15744</v>
      </c>
    </row>
    <row r="4498" spans="1:10" ht="25.15" customHeight="1" x14ac:dyDescent="0.2">
      <c r="A4498" s="471" t="s">
        <v>15745</v>
      </c>
      <c r="B4498" s="471" t="s">
        <v>7453</v>
      </c>
      <c r="C4498" s="472" t="s">
        <v>7758</v>
      </c>
      <c r="D4498" s="255">
        <v>340</v>
      </c>
      <c r="E4498" s="255">
        <v>26515.1</v>
      </c>
      <c r="F4498" s="471" t="s">
        <v>8003</v>
      </c>
      <c r="G4498" s="476" t="s">
        <v>8004</v>
      </c>
      <c r="H4498" s="478"/>
      <c r="I4498" s="478" t="s">
        <v>12492</v>
      </c>
      <c r="J4498" s="472" t="s">
        <v>12492</v>
      </c>
    </row>
    <row r="4499" spans="1:10" ht="25.15" customHeight="1" x14ac:dyDescent="0.2">
      <c r="A4499" s="471" t="s">
        <v>15746</v>
      </c>
      <c r="B4499" s="471" t="s">
        <v>7453</v>
      </c>
      <c r="C4499" s="472" t="s">
        <v>7758</v>
      </c>
      <c r="D4499" s="255">
        <v>347</v>
      </c>
      <c r="E4499" s="255">
        <v>22025</v>
      </c>
      <c r="F4499" s="471" t="s">
        <v>7838</v>
      </c>
      <c r="G4499" s="476" t="s">
        <v>7839</v>
      </c>
      <c r="H4499" s="478"/>
      <c r="I4499" s="478" t="s">
        <v>15653</v>
      </c>
      <c r="J4499" s="472" t="s">
        <v>15653</v>
      </c>
    </row>
    <row r="4500" spans="1:10" ht="25.15" customHeight="1" x14ac:dyDescent="0.2">
      <c r="A4500" s="471" t="s">
        <v>15747</v>
      </c>
      <c r="B4500" s="471" t="s">
        <v>7453</v>
      </c>
      <c r="C4500" s="472" t="s">
        <v>7758</v>
      </c>
      <c r="D4500" s="255">
        <v>349</v>
      </c>
      <c r="E4500" s="255">
        <v>23141</v>
      </c>
      <c r="F4500" s="471" t="s">
        <v>8003</v>
      </c>
      <c r="G4500" s="476" t="s">
        <v>8004</v>
      </c>
      <c r="H4500" s="478"/>
      <c r="I4500" s="478" t="s">
        <v>15653</v>
      </c>
      <c r="J4500" s="472" t="s">
        <v>15653</v>
      </c>
    </row>
    <row r="4501" spans="1:10" ht="25.15" customHeight="1" x14ac:dyDescent="0.2">
      <c r="A4501" s="471" t="s">
        <v>15748</v>
      </c>
      <c r="B4501" s="471" t="s">
        <v>7453</v>
      </c>
      <c r="C4501" s="472" t="s">
        <v>7758</v>
      </c>
      <c r="D4501" s="255">
        <v>362</v>
      </c>
      <c r="E4501" s="255">
        <v>23700</v>
      </c>
      <c r="F4501" s="471" t="s">
        <v>15738</v>
      </c>
      <c r="G4501" s="476" t="s">
        <v>15739</v>
      </c>
      <c r="H4501" s="478"/>
      <c r="I4501" s="478" t="s">
        <v>11630</v>
      </c>
      <c r="J4501" s="472" t="s">
        <v>11630</v>
      </c>
    </row>
    <row r="4502" spans="1:10" ht="25.15" customHeight="1" x14ac:dyDescent="0.2">
      <c r="A4502" s="471" t="s">
        <v>15749</v>
      </c>
      <c r="B4502" s="471" t="s">
        <v>7453</v>
      </c>
      <c r="C4502" s="472" t="s">
        <v>7758</v>
      </c>
      <c r="D4502" s="255">
        <v>378</v>
      </c>
      <c r="E4502" s="255">
        <v>35865.5</v>
      </c>
      <c r="F4502" s="471" t="s">
        <v>8030</v>
      </c>
      <c r="G4502" s="476" t="s">
        <v>8031</v>
      </c>
      <c r="H4502" s="478"/>
      <c r="I4502" s="478" t="s">
        <v>12507</v>
      </c>
      <c r="J4502" s="472" t="s">
        <v>12507</v>
      </c>
    </row>
    <row r="4503" spans="1:10" ht="25.15" customHeight="1" x14ac:dyDescent="0.2">
      <c r="A4503" s="471" t="s">
        <v>15750</v>
      </c>
      <c r="B4503" s="471" t="s">
        <v>7453</v>
      </c>
      <c r="C4503" s="472" t="s">
        <v>7758</v>
      </c>
      <c r="D4503" s="255">
        <v>392</v>
      </c>
      <c r="E4503" s="255">
        <v>36531.14</v>
      </c>
      <c r="F4503" s="471" t="s">
        <v>15701</v>
      </c>
      <c r="G4503" s="476" t="s">
        <v>15702</v>
      </c>
      <c r="H4503" s="478"/>
      <c r="I4503" s="478" t="s">
        <v>12412</v>
      </c>
      <c r="J4503" s="472" t="s">
        <v>12412</v>
      </c>
    </row>
    <row r="4504" spans="1:10" ht="25.15" customHeight="1" x14ac:dyDescent="0.2">
      <c r="A4504" s="471" t="s">
        <v>15751</v>
      </c>
      <c r="B4504" s="471" t="s">
        <v>7453</v>
      </c>
      <c r="C4504" s="472" t="s">
        <v>7758</v>
      </c>
      <c r="D4504" s="255">
        <v>393</v>
      </c>
      <c r="E4504" s="255">
        <v>22759</v>
      </c>
      <c r="F4504" s="471" t="s">
        <v>15752</v>
      </c>
      <c r="G4504" s="476" t="s">
        <v>15753</v>
      </c>
      <c r="H4504" s="478"/>
      <c r="I4504" s="478" t="s">
        <v>12412</v>
      </c>
      <c r="J4504" s="472" t="s">
        <v>12412</v>
      </c>
    </row>
    <row r="4505" spans="1:10" ht="25.15" customHeight="1" x14ac:dyDescent="0.2">
      <c r="A4505" s="471" t="s">
        <v>15754</v>
      </c>
      <c r="B4505" s="471" t="s">
        <v>7453</v>
      </c>
      <c r="C4505" s="472" t="s">
        <v>7758</v>
      </c>
      <c r="D4505" s="255">
        <v>394</v>
      </c>
      <c r="E4505" s="255">
        <v>18600</v>
      </c>
      <c r="F4505" s="471" t="s">
        <v>15755</v>
      </c>
      <c r="G4505" s="476" t="s">
        <v>15756</v>
      </c>
      <c r="H4505" s="478"/>
      <c r="I4505" s="478" t="s">
        <v>12412</v>
      </c>
      <c r="J4505" s="472" t="s">
        <v>12412</v>
      </c>
    </row>
    <row r="4506" spans="1:10" ht="25.15" customHeight="1" x14ac:dyDescent="0.2">
      <c r="A4506" s="471" t="s">
        <v>15757</v>
      </c>
      <c r="B4506" s="471" t="s">
        <v>7453</v>
      </c>
      <c r="C4506" s="472" t="s">
        <v>7758</v>
      </c>
      <c r="D4506" s="255">
        <v>397</v>
      </c>
      <c r="E4506" s="255">
        <v>18167.2</v>
      </c>
      <c r="F4506" s="471" t="s">
        <v>15758</v>
      </c>
      <c r="G4506" s="476" t="s">
        <v>15759</v>
      </c>
      <c r="H4506" s="478"/>
      <c r="I4506" s="478" t="s">
        <v>15760</v>
      </c>
      <c r="J4506" s="472" t="s">
        <v>15760</v>
      </c>
    </row>
    <row r="4507" spans="1:10" ht="25.15" customHeight="1" x14ac:dyDescent="0.2">
      <c r="A4507" s="471" t="s">
        <v>15761</v>
      </c>
      <c r="B4507" s="471" t="s">
        <v>7453</v>
      </c>
      <c r="C4507" s="472" t="s">
        <v>7758</v>
      </c>
      <c r="D4507" s="255">
        <v>402</v>
      </c>
      <c r="E4507" s="255">
        <v>33075</v>
      </c>
      <c r="F4507" s="471" t="s">
        <v>15738</v>
      </c>
      <c r="G4507" s="476" t="s">
        <v>15739</v>
      </c>
      <c r="H4507" s="478"/>
      <c r="I4507" s="478" t="s">
        <v>15762</v>
      </c>
      <c r="J4507" s="472" t="s">
        <v>15762</v>
      </c>
    </row>
    <row r="4508" spans="1:10" ht="25.15" customHeight="1" x14ac:dyDescent="0.2">
      <c r="A4508" s="471" t="s">
        <v>15763</v>
      </c>
      <c r="B4508" s="471" t="s">
        <v>7453</v>
      </c>
      <c r="C4508" s="472" t="s">
        <v>7758</v>
      </c>
      <c r="D4508" s="255">
        <v>407</v>
      </c>
      <c r="E4508" s="255">
        <v>18724.5</v>
      </c>
      <c r="F4508" s="471" t="s">
        <v>15752</v>
      </c>
      <c r="G4508" s="476" t="s">
        <v>15753</v>
      </c>
      <c r="H4508" s="478"/>
      <c r="I4508" s="478" t="s">
        <v>15615</v>
      </c>
      <c r="J4508" s="472" t="s">
        <v>15615</v>
      </c>
    </row>
    <row r="4509" spans="1:10" ht="25.15" customHeight="1" x14ac:dyDescent="0.2">
      <c r="A4509" s="471" t="s">
        <v>15764</v>
      </c>
      <c r="B4509" s="471" t="s">
        <v>7453</v>
      </c>
      <c r="C4509" s="472" t="s">
        <v>7758</v>
      </c>
      <c r="D4509" s="255">
        <v>410</v>
      </c>
      <c r="E4509" s="255">
        <v>24480</v>
      </c>
      <c r="F4509" s="471" t="s">
        <v>15765</v>
      </c>
      <c r="G4509" s="476" t="s">
        <v>15766</v>
      </c>
      <c r="H4509" s="478"/>
      <c r="I4509" s="478" t="s">
        <v>15615</v>
      </c>
      <c r="J4509" s="472" t="s">
        <v>15615</v>
      </c>
    </row>
    <row r="4510" spans="1:10" ht="25.15" customHeight="1" x14ac:dyDescent="0.2">
      <c r="A4510" s="471" t="s">
        <v>15767</v>
      </c>
      <c r="B4510" s="471" t="s">
        <v>7453</v>
      </c>
      <c r="C4510" s="472" t="s">
        <v>7758</v>
      </c>
      <c r="D4510" s="255">
        <v>432</v>
      </c>
      <c r="E4510" s="255">
        <v>26615</v>
      </c>
      <c r="F4510" s="471" t="s">
        <v>15768</v>
      </c>
      <c r="G4510" s="476" t="s">
        <v>15769</v>
      </c>
      <c r="H4510" s="478"/>
      <c r="I4510" s="478" t="s">
        <v>15770</v>
      </c>
      <c r="J4510" s="472" t="s">
        <v>15770</v>
      </c>
    </row>
    <row r="4511" spans="1:10" ht="25.15" customHeight="1" x14ac:dyDescent="0.2">
      <c r="A4511" s="471" t="s">
        <v>15771</v>
      </c>
      <c r="B4511" s="471" t="s">
        <v>7453</v>
      </c>
      <c r="C4511" s="472" t="s">
        <v>7758</v>
      </c>
      <c r="D4511" s="255">
        <v>439</v>
      </c>
      <c r="E4511" s="255">
        <v>18999</v>
      </c>
      <c r="F4511" s="471" t="s">
        <v>7821</v>
      </c>
      <c r="G4511" s="476" t="s">
        <v>7822</v>
      </c>
      <c r="H4511" s="478"/>
      <c r="I4511" s="478" t="s">
        <v>15772</v>
      </c>
      <c r="J4511" s="472" t="s">
        <v>15772</v>
      </c>
    </row>
    <row r="4512" spans="1:10" ht="25.15" customHeight="1" x14ac:dyDescent="0.2">
      <c r="A4512" s="471" t="s">
        <v>15773</v>
      </c>
      <c r="B4512" s="471" t="s">
        <v>7453</v>
      </c>
      <c r="C4512" s="472" t="s">
        <v>7758</v>
      </c>
      <c r="D4512" s="255">
        <v>442</v>
      </c>
      <c r="E4512" s="255">
        <v>26623</v>
      </c>
      <c r="F4512" s="471" t="s">
        <v>15752</v>
      </c>
      <c r="G4512" s="476" t="s">
        <v>15753</v>
      </c>
      <c r="H4512" s="478"/>
      <c r="I4512" s="478" t="s">
        <v>15774</v>
      </c>
      <c r="J4512" s="472" t="s">
        <v>15774</v>
      </c>
    </row>
    <row r="4513" spans="1:10" ht="25.15" customHeight="1" x14ac:dyDescent="0.2">
      <c r="A4513" s="471" t="s">
        <v>15775</v>
      </c>
      <c r="B4513" s="471" t="s">
        <v>7453</v>
      </c>
      <c r="C4513" s="472" t="s">
        <v>7758</v>
      </c>
      <c r="D4513" s="255">
        <v>447</v>
      </c>
      <c r="E4513" s="255">
        <v>26550</v>
      </c>
      <c r="F4513" s="471" t="s">
        <v>7965</v>
      </c>
      <c r="G4513" s="476" t="s">
        <v>7966</v>
      </c>
      <c r="H4513" s="478"/>
      <c r="I4513" s="478" t="s">
        <v>15776</v>
      </c>
      <c r="J4513" s="472" t="s">
        <v>15776</v>
      </c>
    </row>
    <row r="4514" spans="1:10" ht="25.15" customHeight="1" x14ac:dyDescent="0.2">
      <c r="A4514" s="471" t="s">
        <v>15777</v>
      </c>
      <c r="B4514" s="471" t="s">
        <v>7453</v>
      </c>
      <c r="C4514" s="472" t="s">
        <v>7758</v>
      </c>
      <c r="D4514" s="255">
        <v>451</v>
      </c>
      <c r="E4514" s="255">
        <v>19641</v>
      </c>
      <c r="F4514" s="471" t="s">
        <v>15778</v>
      </c>
      <c r="G4514" s="476" t="s">
        <v>15779</v>
      </c>
      <c r="H4514" s="478"/>
      <c r="I4514" s="478" t="s">
        <v>15780</v>
      </c>
      <c r="J4514" s="472" t="s">
        <v>15780</v>
      </c>
    </row>
    <row r="4515" spans="1:10" ht="25.15" customHeight="1" x14ac:dyDescent="0.2">
      <c r="A4515" s="471" t="s">
        <v>15781</v>
      </c>
      <c r="B4515" s="471" t="s">
        <v>7453</v>
      </c>
      <c r="C4515" s="472" t="s">
        <v>7758</v>
      </c>
      <c r="D4515" s="255">
        <v>452</v>
      </c>
      <c r="E4515" s="255">
        <v>31551</v>
      </c>
      <c r="F4515" s="471" t="s">
        <v>7817</v>
      </c>
      <c r="G4515" s="476" t="s">
        <v>7818</v>
      </c>
      <c r="H4515" s="478"/>
      <c r="I4515" s="478" t="s">
        <v>15780</v>
      </c>
      <c r="J4515" s="472" t="s">
        <v>15780</v>
      </c>
    </row>
    <row r="4516" spans="1:10" ht="25.15" customHeight="1" x14ac:dyDescent="0.2">
      <c r="A4516" s="472" t="s">
        <v>7850</v>
      </c>
      <c r="B4516" s="471" t="s">
        <v>7453</v>
      </c>
      <c r="C4516" s="472" t="s">
        <v>7758</v>
      </c>
      <c r="D4516" s="255">
        <v>464</v>
      </c>
      <c r="E4516" s="255">
        <v>30128.5</v>
      </c>
      <c r="F4516" s="471" t="s">
        <v>15782</v>
      </c>
      <c r="G4516" s="476" t="s">
        <v>15783</v>
      </c>
      <c r="H4516" s="478"/>
      <c r="I4516" s="478" t="s">
        <v>12554</v>
      </c>
      <c r="J4516" s="472" t="s">
        <v>12554</v>
      </c>
    </row>
    <row r="4517" spans="1:10" ht="25.15" customHeight="1" x14ac:dyDescent="0.2">
      <c r="A4517" s="471" t="s">
        <v>15784</v>
      </c>
      <c r="B4517" s="471" t="s">
        <v>7453</v>
      </c>
      <c r="C4517" s="472" t="s">
        <v>7758</v>
      </c>
      <c r="D4517" s="255">
        <v>468</v>
      </c>
      <c r="E4517" s="255">
        <v>41097</v>
      </c>
      <c r="F4517" s="471" t="s">
        <v>7869</v>
      </c>
      <c r="G4517" s="476" t="s">
        <v>7870</v>
      </c>
      <c r="H4517" s="478"/>
      <c r="I4517" s="478" t="s">
        <v>12562</v>
      </c>
      <c r="J4517" s="472" t="s">
        <v>12562</v>
      </c>
    </row>
    <row r="4518" spans="1:10" ht="25.15" customHeight="1" x14ac:dyDescent="0.2">
      <c r="A4518" s="471" t="s">
        <v>15785</v>
      </c>
      <c r="B4518" s="471" t="s">
        <v>7453</v>
      </c>
      <c r="C4518" s="472" t="s">
        <v>7758</v>
      </c>
      <c r="D4518" s="255">
        <v>469</v>
      </c>
      <c r="E4518" s="255">
        <v>41331.599999999999</v>
      </c>
      <c r="F4518" s="471" t="s">
        <v>7843</v>
      </c>
      <c r="G4518" s="476" t="s">
        <v>7844</v>
      </c>
      <c r="H4518" s="478"/>
      <c r="I4518" s="478" t="s">
        <v>12562</v>
      </c>
      <c r="J4518" s="472" t="s">
        <v>12562</v>
      </c>
    </row>
    <row r="4519" spans="1:10" ht="25.15" customHeight="1" x14ac:dyDescent="0.2">
      <c r="A4519" s="471" t="s">
        <v>7857</v>
      </c>
      <c r="B4519" s="471" t="s">
        <v>7453</v>
      </c>
      <c r="C4519" s="471" t="s">
        <v>7758</v>
      </c>
      <c r="D4519" s="257">
        <v>470</v>
      </c>
      <c r="E4519" s="257">
        <v>36000</v>
      </c>
      <c r="F4519" s="471" t="s">
        <v>15786</v>
      </c>
      <c r="G4519" s="471" t="s">
        <v>15787</v>
      </c>
      <c r="H4519" s="471"/>
      <c r="I4519" s="471" t="s">
        <v>12562</v>
      </c>
      <c r="J4519" s="471" t="s">
        <v>12562</v>
      </c>
    </row>
    <row r="4520" spans="1:10" ht="25.15" customHeight="1" x14ac:dyDescent="0.2">
      <c r="A4520" s="471" t="s">
        <v>15788</v>
      </c>
      <c r="B4520" s="471" t="s">
        <v>7453</v>
      </c>
      <c r="C4520" s="471" t="s">
        <v>7454</v>
      </c>
      <c r="D4520" s="257" t="s">
        <v>15789</v>
      </c>
      <c r="E4520" s="257">
        <v>35200</v>
      </c>
      <c r="F4520" s="471" t="s">
        <v>7477</v>
      </c>
      <c r="G4520" s="471" t="s">
        <v>7457</v>
      </c>
      <c r="H4520" s="471" t="s">
        <v>15790</v>
      </c>
      <c r="I4520" s="471"/>
      <c r="J4520" s="471"/>
    </row>
    <row r="4521" spans="1:10" ht="25.15" customHeight="1" x14ac:dyDescent="0.2">
      <c r="A4521" s="471" t="s">
        <v>15791</v>
      </c>
      <c r="B4521" s="471" t="s">
        <v>7453</v>
      </c>
      <c r="C4521" s="471" t="s">
        <v>7454</v>
      </c>
      <c r="D4521" s="257" t="s">
        <v>15792</v>
      </c>
      <c r="E4521" s="257">
        <v>36730</v>
      </c>
      <c r="F4521" s="471" t="s">
        <v>7479</v>
      </c>
      <c r="G4521" s="471" t="s">
        <v>7457</v>
      </c>
      <c r="H4521" s="471" t="s">
        <v>15790</v>
      </c>
      <c r="I4521" s="471"/>
      <c r="J4521" s="471"/>
    </row>
    <row r="4522" spans="1:10" ht="25.15" customHeight="1" x14ac:dyDescent="0.2">
      <c r="A4522" s="471" t="s">
        <v>15793</v>
      </c>
      <c r="B4522" s="471" t="s">
        <v>7453</v>
      </c>
      <c r="C4522" s="471" t="s">
        <v>7454</v>
      </c>
      <c r="D4522" s="257" t="s">
        <v>15794</v>
      </c>
      <c r="E4522" s="257">
        <v>28000</v>
      </c>
      <c r="F4522" s="471" t="s">
        <v>15795</v>
      </c>
      <c r="G4522" s="471" t="s">
        <v>7457</v>
      </c>
      <c r="H4522" s="471" t="s">
        <v>15796</v>
      </c>
      <c r="I4522" s="471"/>
      <c r="J4522" s="471"/>
    </row>
    <row r="4523" spans="1:10" ht="25.15" customHeight="1" x14ac:dyDescent="0.2">
      <c r="A4523" s="471" t="s">
        <v>15797</v>
      </c>
      <c r="B4523" s="471" t="s">
        <v>7453</v>
      </c>
      <c r="C4523" s="471" t="s">
        <v>7454</v>
      </c>
      <c r="D4523" s="257" t="s">
        <v>15798</v>
      </c>
      <c r="E4523" s="257">
        <v>28500</v>
      </c>
      <c r="F4523" s="471" t="s">
        <v>15799</v>
      </c>
      <c r="G4523" s="471" t="s">
        <v>7457</v>
      </c>
      <c r="H4523" s="471" t="s">
        <v>15800</v>
      </c>
      <c r="I4523" s="471"/>
      <c r="J4523" s="471"/>
    </row>
    <row r="4524" spans="1:10" ht="25.15" customHeight="1" x14ac:dyDescent="0.2">
      <c r="A4524" s="471" t="s">
        <v>15801</v>
      </c>
      <c r="B4524" s="471" t="s">
        <v>7453</v>
      </c>
      <c r="C4524" s="471" t="s">
        <v>7454</v>
      </c>
      <c r="D4524" s="257" t="s">
        <v>15802</v>
      </c>
      <c r="E4524" s="257">
        <v>28500</v>
      </c>
      <c r="F4524" s="471" t="s">
        <v>15799</v>
      </c>
      <c r="G4524" s="471" t="s">
        <v>7457</v>
      </c>
      <c r="H4524" s="471" t="s">
        <v>15800</v>
      </c>
      <c r="I4524" s="471"/>
      <c r="J4524" s="471"/>
    </row>
    <row r="4525" spans="1:10" ht="25.15" customHeight="1" x14ac:dyDescent="0.2">
      <c r="A4525" s="471" t="s">
        <v>15803</v>
      </c>
      <c r="B4525" s="471" t="s">
        <v>7453</v>
      </c>
      <c r="C4525" s="471" t="s">
        <v>7454</v>
      </c>
      <c r="D4525" s="257" t="s">
        <v>15804</v>
      </c>
      <c r="E4525" s="257">
        <v>29000</v>
      </c>
      <c r="F4525" s="471" t="s">
        <v>7536</v>
      </c>
      <c r="G4525" s="471" t="s">
        <v>7457</v>
      </c>
      <c r="H4525" s="471" t="s">
        <v>15805</v>
      </c>
      <c r="I4525" s="471"/>
      <c r="J4525" s="471"/>
    </row>
    <row r="4526" spans="1:10" ht="25.15" customHeight="1" x14ac:dyDescent="0.2">
      <c r="A4526" s="471" t="s">
        <v>15806</v>
      </c>
      <c r="B4526" s="471" t="s">
        <v>7453</v>
      </c>
      <c r="C4526" s="471" t="s">
        <v>7454</v>
      </c>
      <c r="D4526" s="257" t="s">
        <v>15807</v>
      </c>
      <c r="E4526" s="257">
        <v>36480</v>
      </c>
      <c r="F4526" s="471" t="s">
        <v>7479</v>
      </c>
      <c r="G4526" s="471" t="s">
        <v>7457</v>
      </c>
      <c r="H4526" s="471" t="s">
        <v>15808</v>
      </c>
      <c r="I4526" s="471"/>
      <c r="J4526" s="471"/>
    </row>
    <row r="4527" spans="1:10" ht="25.15" customHeight="1" x14ac:dyDescent="0.2">
      <c r="A4527" s="471" t="s">
        <v>15809</v>
      </c>
      <c r="B4527" s="471" t="s">
        <v>7453</v>
      </c>
      <c r="C4527" s="471" t="s">
        <v>7454</v>
      </c>
      <c r="D4527" s="257" t="s">
        <v>15810</v>
      </c>
      <c r="E4527" s="257">
        <v>30000</v>
      </c>
      <c r="F4527" s="471" t="s">
        <v>15811</v>
      </c>
      <c r="G4527" s="471" t="s">
        <v>7457</v>
      </c>
      <c r="H4527" s="471" t="s">
        <v>12461</v>
      </c>
      <c r="I4527" s="471"/>
      <c r="J4527" s="471"/>
    </row>
    <row r="4528" spans="1:10" ht="25.15" customHeight="1" x14ac:dyDescent="0.2">
      <c r="A4528" s="471" t="s">
        <v>15812</v>
      </c>
      <c r="B4528" s="471" t="s">
        <v>7453</v>
      </c>
      <c r="C4528" s="471" t="s">
        <v>7454</v>
      </c>
      <c r="D4528" s="257" t="s">
        <v>15813</v>
      </c>
      <c r="E4528" s="257">
        <v>24000</v>
      </c>
      <c r="F4528" s="471" t="s">
        <v>15814</v>
      </c>
      <c r="G4528" s="471" t="s">
        <v>15815</v>
      </c>
      <c r="H4528" s="471" t="s">
        <v>15816</v>
      </c>
      <c r="I4528" s="471"/>
      <c r="J4528" s="471"/>
    </row>
    <row r="4529" spans="1:10" ht="25.15" customHeight="1" x14ac:dyDescent="0.2">
      <c r="A4529" s="471" t="s">
        <v>15817</v>
      </c>
      <c r="B4529" s="471" t="s">
        <v>7453</v>
      </c>
      <c r="C4529" s="471" t="s">
        <v>7454</v>
      </c>
      <c r="D4529" s="257" t="s">
        <v>15818</v>
      </c>
      <c r="E4529" s="257">
        <v>36000</v>
      </c>
      <c r="F4529" s="471" t="s">
        <v>15814</v>
      </c>
      <c r="G4529" s="471" t="s">
        <v>15815</v>
      </c>
      <c r="H4529" s="471" t="s">
        <v>15816</v>
      </c>
      <c r="I4529" s="471"/>
      <c r="J4529" s="471"/>
    </row>
    <row r="4530" spans="1:10" ht="25.15" customHeight="1" x14ac:dyDescent="0.2">
      <c r="A4530" s="471" t="s">
        <v>15819</v>
      </c>
      <c r="B4530" s="471" t="s">
        <v>7453</v>
      </c>
      <c r="C4530" s="471" t="s">
        <v>7454</v>
      </c>
      <c r="D4530" s="257" t="s">
        <v>15820</v>
      </c>
      <c r="E4530" s="257">
        <v>34800</v>
      </c>
      <c r="F4530" s="471" t="s">
        <v>15821</v>
      </c>
      <c r="G4530" s="471" t="s">
        <v>7457</v>
      </c>
      <c r="H4530" s="471" t="s">
        <v>11618</v>
      </c>
      <c r="I4530" s="471"/>
      <c r="J4530" s="471"/>
    </row>
    <row r="4531" spans="1:10" ht="25.15" customHeight="1" x14ac:dyDescent="0.2">
      <c r="A4531" s="471" t="s">
        <v>15822</v>
      </c>
      <c r="B4531" s="471" t="s">
        <v>7453</v>
      </c>
      <c r="C4531" s="471" t="s">
        <v>7454</v>
      </c>
      <c r="D4531" s="257" t="s">
        <v>15823</v>
      </c>
      <c r="E4531" s="257">
        <v>34000</v>
      </c>
      <c r="F4531" s="471" t="s">
        <v>15824</v>
      </c>
      <c r="G4531" s="471" t="s">
        <v>7457</v>
      </c>
      <c r="H4531" s="471" t="s">
        <v>15825</v>
      </c>
      <c r="I4531" s="471"/>
      <c r="J4531" s="471"/>
    </row>
    <row r="4532" spans="1:10" ht="25.15" customHeight="1" x14ac:dyDescent="0.2">
      <c r="A4532" s="471" t="s">
        <v>6389</v>
      </c>
      <c r="B4532" s="471" t="s">
        <v>7488</v>
      </c>
      <c r="C4532" s="471" t="s">
        <v>7489</v>
      </c>
      <c r="D4532" s="257" t="s">
        <v>15826</v>
      </c>
      <c r="E4532" s="257">
        <v>57900</v>
      </c>
      <c r="F4532" s="471" t="s">
        <v>6388</v>
      </c>
      <c r="G4532" s="471" t="s">
        <v>7457</v>
      </c>
      <c r="H4532" s="471" t="s">
        <v>15827</v>
      </c>
      <c r="I4532" s="471"/>
      <c r="J4532" s="471"/>
    </row>
    <row r="4533" spans="1:10" ht="25.15" customHeight="1" x14ac:dyDescent="0.2">
      <c r="A4533" s="471" t="s">
        <v>15828</v>
      </c>
      <c r="B4533" s="471" t="s">
        <v>7488</v>
      </c>
      <c r="C4533" s="471" t="s">
        <v>7489</v>
      </c>
      <c r="D4533" s="257" t="s">
        <v>15829</v>
      </c>
      <c r="E4533" s="257">
        <v>64940</v>
      </c>
      <c r="F4533" s="471" t="s">
        <v>7477</v>
      </c>
      <c r="G4533" s="471" t="s">
        <v>7457</v>
      </c>
      <c r="H4533" s="471" t="s">
        <v>15830</v>
      </c>
      <c r="I4533" s="471"/>
      <c r="J4533" s="471"/>
    </row>
    <row r="4534" spans="1:10" ht="25.15" customHeight="1" x14ac:dyDescent="0.2">
      <c r="A4534" s="471" t="s">
        <v>15831</v>
      </c>
      <c r="B4534" s="471" t="s">
        <v>7453</v>
      </c>
      <c r="C4534" s="471" t="s">
        <v>7454</v>
      </c>
      <c r="D4534" s="257" t="s">
        <v>15832</v>
      </c>
      <c r="E4534" s="257">
        <v>21000</v>
      </c>
      <c r="F4534" s="471" t="s">
        <v>15833</v>
      </c>
      <c r="G4534" s="471" t="s">
        <v>7457</v>
      </c>
      <c r="H4534" s="471" t="s">
        <v>12473</v>
      </c>
      <c r="I4534" s="471"/>
      <c r="J4534" s="471"/>
    </row>
    <row r="4535" spans="1:10" ht="25.15" customHeight="1" x14ac:dyDescent="0.2">
      <c r="A4535" s="471" t="s">
        <v>15831</v>
      </c>
      <c r="B4535" s="471" t="s">
        <v>7453</v>
      </c>
      <c r="C4535" s="471" t="s">
        <v>7454</v>
      </c>
      <c r="D4535" s="257" t="s">
        <v>15834</v>
      </c>
      <c r="E4535" s="257">
        <v>35200</v>
      </c>
      <c r="F4535" s="471" t="s">
        <v>15835</v>
      </c>
      <c r="G4535" s="471" t="s">
        <v>7457</v>
      </c>
      <c r="H4535" s="471" t="s">
        <v>15613</v>
      </c>
      <c r="I4535" s="471"/>
      <c r="J4535" s="471"/>
    </row>
    <row r="4536" spans="1:10" ht="25.15" customHeight="1" x14ac:dyDescent="0.2">
      <c r="A4536" s="471" t="s">
        <v>15836</v>
      </c>
      <c r="B4536" s="471" t="s">
        <v>7488</v>
      </c>
      <c r="C4536" s="471" t="s">
        <v>7454</v>
      </c>
      <c r="D4536" s="257" t="s">
        <v>15837</v>
      </c>
      <c r="E4536" s="257">
        <v>116694</v>
      </c>
      <c r="F4536" s="471" t="s">
        <v>15799</v>
      </c>
      <c r="G4536" s="471" t="s">
        <v>7457</v>
      </c>
      <c r="H4536" s="471" t="s">
        <v>15762</v>
      </c>
      <c r="I4536" s="471"/>
      <c r="J4536" s="471"/>
    </row>
    <row r="4537" spans="1:10" ht="25.15" customHeight="1" x14ac:dyDescent="0.2">
      <c r="A4537" s="471" t="s">
        <v>15838</v>
      </c>
      <c r="B4537" s="471" t="s">
        <v>7453</v>
      </c>
      <c r="C4537" s="471" t="s">
        <v>7454</v>
      </c>
      <c r="D4537" s="257" t="s">
        <v>15839</v>
      </c>
      <c r="E4537" s="257">
        <v>36000</v>
      </c>
      <c r="F4537" s="471" t="s">
        <v>15840</v>
      </c>
      <c r="G4537" s="471" t="s">
        <v>7457</v>
      </c>
      <c r="H4537" s="471" t="s">
        <v>15841</v>
      </c>
      <c r="I4537" s="471"/>
      <c r="J4537" s="471"/>
    </row>
    <row r="4538" spans="1:10" ht="25.15" customHeight="1" x14ac:dyDescent="0.2">
      <c r="A4538" s="471" t="s">
        <v>15842</v>
      </c>
      <c r="B4538" s="471" t="s">
        <v>7488</v>
      </c>
      <c r="C4538" s="471" t="s">
        <v>7489</v>
      </c>
      <c r="D4538" s="257" t="s">
        <v>15843</v>
      </c>
      <c r="E4538" s="257">
        <v>82000</v>
      </c>
      <c r="F4538" s="471" t="s">
        <v>15844</v>
      </c>
      <c r="G4538" s="471" t="s">
        <v>7457</v>
      </c>
      <c r="H4538" s="471" t="s">
        <v>15841</v>
      </c>
      <c r="I4538" s="471"/>
      <c r="J4538" s="471"/>
    </row>
    <row r="4539" spans="1:10" ht="25.15" customHeight="1" x14ac:dyDescent="0.2">
      <c r="A4539" s="471" t="s">
        <v>15845</v>
      </c>
      <c r="B4539" s="471" t="s">
        <v>7453</v>
      </c>
      <c r="C4539" s="471" t="s">
        <v>7454</v>
      </c>
      <c r="D4539" s="257" t="s">
        <v>15846</v>
      </c>
      <c r="E4539" s="257">
        <v>30900</v>
      </c>
      <c r="F4539" s="471" t="s">
        <v>15847</v>
      </c>
      <c r="G4539" s="471" t="s">
        <v>7457</v>
      </c>
      <c r="H4539" s="471" t="s">
        <v>15848</v>
      </c>
      <c r="I4539" s="471"/>
      <c r="J4539" s="471"/>
    </row>
    <row r="4540" spans="1:10" ht="25.15" customHeight="1" x14ac:dyDescent="0.2">
      <c r="A4540" s="471" t="s">
        <v>8760</v>
      </c>
      <c r="B4540" s="471" t="s">
        <v>7488</v>
      </c>
      <c r="C4540" s="471" t="s">
        <v>7489</v>
      </c>
      <c r="D4540" s="257" t="s">
        <v>15849</v>
      </c>
      <c r="E4540" s="257">
        <v>38220</v>
      </c>
      <c r="F4540" s="471" t="s">
        <v>7536</v>
      </c>
      <c r="G4540" s="471" t="s">
        <v>15815</v>
      </c>
      <c r="H4540" s="471" t="s">
        <v>15850</v>
      </c>
      <c r="I4540" s="471"/>
      <c r="J4540" s="471"/>
    </row>
    <row r="4541" spans="1:10" ht="25.15" customHeight="1" x14ac:dyDescent="0.2">
      <c r="A4541" s="471" t="s">
        <v>15851</v>
      </c>
      <c r="B4541" s="471" t="s">
        <v>7453</v>
      </c>
      <c r="C4541" s="471" t="s">
        <v>7454</v>
      </c>
      <c r="D4541" s="257" t="s">
        <v>15852</v>
      </c>
      <c r="E4541" s="257">
        <v>35150</v>
      </c>
      <c r="F4541" s="471" t="s">
        <v>7269</v>
      </c>
      <c r="G4541" s="471" t="s">
        <v>15853</v>
      </c>
      <c r="H4541" s="471" t="s">
        <v>15657</v>
      </c>
      <c r="I4541" s="471"/>
      <c r="J4541" s="471"/>
    </row>
    <row r="4542" spans="1:10" ht="25.15" customHeight="1" x14ac:dyDescent="0.2">
      <c r="A4542" s="471" t="s">
        <v>15854</v>
      </c>
      <c r="B4542" s="471" t="s">
        <v>7453</v>
      </c>
      <c r="C4542" s="471" t="s">
        <v>7454</v>
      </c>
      <c r="D4542" s="257" t="s">
        <v>15855</v>
      </c>
      <c r="E4542" s="257">
        <v>25200</v>
      </c>
      <c r="F4542" s="471" t="s">
        <v>7491</v>
      </c>
      <c r="G4542" s="471" t="s">
        <v>15856</v>
      </c>
      <c r="H4542" s="471" t="s">
        <v>12428</v>
      </c>
      <c r="I4542" s="471"/>
      <c r="J4542" s="471"/>
    </row>
    <row r="4543" spans="1:10" ht="25.15" customHeight="1" x14ac:dyDescent="0.2">
      <c r="A4543" s="471" t="s">
        <v>15857</v>
      </c>
      <c r="B4543" s="471" t="s">
        <v>7453</v>
      </c>
      <c r="C4543" s="471" t="s">
        <v>7454</v>
      </c>
      <c r="D4543" s="257" t="s">
        <v>15858</v>
      </c>
      <c r="E4543" s="257">
        <v>25855</v>
      </c>
      <c r="F4543" s="471" t="s">
        <v>7548</v>
      </c>
      <c r="G4543" s="471" t="s">
        <v>7457</v>
      </c>
      <c r="H4543" s="471" t="s">
        <v>15859</v>
      </c>
      <c r="I4543" s="471"/>
      <c r="J4543" s="471"/>
    </row>
    <row r="4544" spans="1:10" ht="25.15" customHeight="1" x14ac:dyDescent="0.2">
      <c r="A4544" s="471" t="s">
        <v>15860</v>
      </c>
      <c r="B4544" s="471" t="s">
        <v>7453</v>
      </c>
      <c r="C4544" s="471" t="s">
        <v>7454</v>
      </c>
      <c r="D4544" s="257" t="s">
        <v>15861</v>
      </c>
      <c r="E4544" s="257">
        <v>18407.5</v>
      </c>
      <c r="F4544" s="471" t="s">
        <v>7601</v>
      </c>
      <c r="G4544" s="471" t="s">
        <v>7457</v>
      </c>
      <c r="H4544" s="471" t="s">
        <v>15862</v>
      </c>
      <c r="I4544" s="471"/>
      <c r="J4544" s="471"/>
    </row>
    <row r="4545" spans="1:10" ht="25.15" customHeight="1" x14ac:dyDescent="0.2">
      <c r="A4545" s="471" t="s">
        <v>15863</v>
      </c>
      <c r="B4545" s="471" t="s">
        <v>7453</v>
      </c>
      <c r="C4545" s="471" t="s">
        <v>7454</v>
      </c>
      <c r="D4545" s="257" t="s">
        <v>15864</v>
      </c>
      <c r="E4545" s="257">
        <v>23224</v>
      </c>
      <c r="F4545" s="471" t="s">
        <v>7554</v>
      </c>
      <c r="G4545" s="471" t="s">
        <v>7457</v>
      </c>
      <c r="H4545" s="471" t="s">
        <v>15862</v>
      </c>
      <c r="I4545" s="471"/>
      <c r="J4545" s="471"/>
    </row>
    <row r="4546" spans="1:10" ht="25.15" customHeight="1" x14ac:dyDescent="0.2">
      <c r="A4546" s="471" t="s">
        <v>15865</v>
      </c>
      <c r="B4546" s="471" t="s">
        <v>7453</v>
      </c>
      <c r="C4546" s="471" t="s">
        <v>7454</v>
      </c>
      <c r="D4546" s="257" t="s">
        <v>15866</v>
      </c>
      <c r="E4546" s="257">
        <v>36400</v>
      </c>
      <c r="F4546" s="471" t="s">
        <v>7746</v>
      </c>
      <c r="G4546" s="471" t="s">
        <v>7457</v>
      </c>
      <c r="H4546" s="471" t="s">
        <v>15790</v>
      </c>
      <c r="I4546" s="471"/>
      <c r="J4546" s="471"/>
    </row>
    <row r="4547" spans="1:10" ht="25.15" customHeight="1" x14ac:dyDescent="0.2">
      <c r="A4547" s="471" t="s">
        <v>15867</v>
      </c>
      <c r="B4547" s="471" t="s">
        <v>7453</v>
      </c>
      <c r="C4547" s="471" t="s">
        <v>7454</v>
      </c>
      <c r="D4547" s="257" t="s">
        <v>15868</v>
      </c>
      <c r="E4547" s="257">
        <v>36400</v>
      </c>
      <c r="F4547" s="471" t="s">
        <v>7709</v>
      </c>
      <c r="G4547" s="471" t="s">
        <v>7457</v>
      </c>
      <c r="H4547" s="471" t="s">
        <v>15790</v>
      </c>
      <c r="I4547" s="471"/>
      <c r="J4547" s="471"/>
    </row>
    <row r="4548" spans="1:10" ht="25.15" customHeight="1" x14ac:dyDescent="0.2">
      <c r="A4548" s="471" t="s">
        <v>15869</v>
      </c>
      <c r="B4548" s="471" t="s">
        <v>7453</v>
      </c>
      <c r="C4548" s="471" t="s">
        <v>7454</v>
      </c>
      <c r="D4548" s="257" t="s">
        <v>15870</v>
      </c>
      <c r="E4548" s="257">
        <v>21899</v>
      </c>
      <c r="F4548" s="471" t="s">
        <v>7562</v>
      </c>
      <c r="G4548" s="471" t="s">
        <v>7457</v>
      </c>
      <c r="H4548" s="471" t="s">
        <v>15790</v>
      </c>
      <c r="I4548" s="471"/>
      <c r="J4548" s="471"/>
    </row>
    <row r="4549" spans="1:10" ht="25.15" customHeight="1" x14ac:dyDescent="0.2">
      <c r="A4549" s="471" t="s">
        <v>15871</v>
      </c>
      <c r="B4549" s="471" t="s">
        <v>7453</v>
      </c>
      <c r="C4549" s="471" t="s">
        <v>7454</v>
      </c>
      <c r="D4549" s="257" t="s">
        <v>15872</v>
      </c>
      <c r="E4549" s="257">
        <v>36540</v>
      </c>
      <c r="F4549" s="471" t="s">
        <v>7543</v>
      </c>
      <c r="G4549" s="471" t="s">
        <v>7457</v>
      </c>
      <c r="H4549" s="471" t="s">
        <v>15790</v>
      </c>
      <c r="I4549" s="471"/>
      <c r="J4549" s="471"/>
    </row>
    <row r="4550" spans="1:10" ht="25.15" customHeight="1" x14ac:dyDescent="0.2">
      <c r="A4550" s="471" t="s">
        <v>8827</v>
      </c>
      <c r="B4550" s="471" t="s">
        <v>7453</v>
      </c>
      <c r="C4550" s="471" t="s">
        <v>7454</v>
      </c>
      <c r="D4550" s="257" t="s">
        <v>7544</v>
      </c>
      <c r="E4550" s="257">
        <v>36712.5</v>
      </c>
      <c r="F4550" s="471" t="s">
        <v>7541</v>
      </c>
      <c r="G4550" s="471" t="s">
        <v>7457</v>
      </c>
      <c r="H4550" s="471" t="s">
        <v>15796</v>
      </c>
      <c r="I4550" s="471"/>
      <c r="J4550" s="471"/>
    </row>
    <row r="4551" spans="1:10" ht="25.15" customHeight="1" x14ac:dyDescent="0.2">
      <c r="A4551" s="471" t="s">
        <v>15873</v>
      </c>
      <c r="B4551" s="471" t="s">
        <v>7453</v>
      </c>
      <c r="C4551" s="471" t="s">
        <v>7454</v>
      </c>
      <c r="D4551" s="257" t="s">
        <v>15874</v>
      </c>
      <c r="E4551" s="257">
        <v>44000</v>
      </c>
      <c r="F4551" s="471" t="s">
        <v>7512</v>
      </c>
      <c r="G4551" s="471" t="s">
        <v>7457</v>
      </c>
      <c r="H4551" s="471" t="s">
        <v>15875</v>
      </c>
      <c r="I4551" s="471"/>
      <c r="J4551" s="471"/>
    </row>
    <row r="4552" spans="1:10" ht="25.15" customHeight="1" x14ac:dyDescent="0.2">
      <c r="A4552" s="471" t="s">
        <v>15876</v>
      </c>
      <c r="B4552" s="471" t="s">
        <v>7453</v>
      </c>
      <c r="C4552" s="471" t="s">
        <v>7454</v>
      </c>
      <c r="D4552" s="257" t="s">
        <v>15877</v>
      </c>
      <c r="E4552" s="257">
        <v>35170</v>
      </c>
      <c r="F4552" s="471" t="s">
        <v>15878</v>
      </c>
      <c r="G4552" s="471" t="s">
        <v>7457</v>
      </c>
      <c r="H4552" s="471" t="s">
        <v>15879</v>
      </c>
      <c r="I4552" s="471"/>
      <c r="J4552" s="471"/>
    </row>
    <row r="4553" spans="1:10" ht="25.15" customHeight="1" x14ac:dyDescent="0.2">
      <c r="A4553" s="471" t="s">
        <v>15880</v>
      </c>
      <c r="B4553" s="471" t="s">
        <v>7453</v>
      </c>
      <c r="C4553" s="471" t="s">
        <v>7454</v>
      </c>
      <c r="D4553" s="257" t="s">
        <v>15881</v>
      </c>
      <c r="E4553" s="257">
        <v>33924</v>
      </c>
      <c r="F4553" s="471" t="s">
        <v>7477</v>
      </c>
      <c r="G4553" s="471" t="s">
        <v>7457</v>
      </c>
      <c r="H4553" s="471" t="s">
        <v>12379</v>
      </c>
      <c r="I4553" s="471"/>
      <c r="J4553" s="471"/>
    </row>
    <row r="4554" spans="1:10" ht="25.15" customHeight="1" x14ac:dyDescent="0.2">
      <c r="A4554" s="471" t="s">
        <v>15882</v>
      </c>
      <c r="B4554" s="471" t="s">
        <v>7453</v>
      </c>
      <c r="C4554" s="471" t="s">
        <v>7454</v>
      </c>
      <c r="D4554" s="257" t="s">
        <v>15883</v>
      </c>
      <c r="E4554" s="257">
        <v>18184</v>
      </c>
      <c r="F4554" s="471" t="s">
        <v>7746</v>
      </c>
      <c r="G4554" s="471" t="s">
        <v>7457</v>
      </c>
      <c r="H4554" s="471" t="s">
        <v>12379</v>
      </c>
      <c r="I4554" s="471"/>
      <c r="J4554" s="471"/>
    </row>
    <row r="4555" spans="1:10" ht="25.15" customHeight="1" x14ac:dyDescent="0.2">
      <c r="A4555" s="471" t="s">
        <v>15884</v>
      </c>
      <c r="B4555" s="471" t="s">
        <v>7453</v>
      </c>
      <c r="C4555" s="471" t="s">
        <v>7454</v>
      </c>
      <c r="D4555" s="257" t="s">
        <v>15885</v>
      </c>
      <c r="E4555" s="257">
        <v>34720</v>
      </c>
      <c r="F4555" s="471" t="s">
        <v>7366</v>
      </c>
      <c r="G4555" s="471" t="s">
        <v>7457</v>
      </c>
      <c r="H4555" s="471" t="s">
        <v>12379</v>
      </c>
      <c r="I4555" s="471"/>
      <c r="J4555" s="471"/>
    </row>
    <row r="4556" spans="1:10" ht="25.15" customHeight="1" x14ac:dyDescent="0.2">
      <c r="A4556" s="471" t="s">
        <v>15886</v>
      </c>
      <c r="B4556" s="471" t="s">
        <v>7453</v>
      </c>
      <c r="C4556" s="471" t="s">
        <v>7454</v>
      </c>
      <c r="D4556" s="257" t="s">
        <v>7557</v>
      </c>
      <c r="E4556" s="257">
        <v>34473.5</v>
      </c>
      <c r="F4556" s="471" t="s">
        <v>15887</v>
      </c>
      <c r="G4556" s="471" t="s">
        <v>7457</v>
      </c>
      <c r="H4556" s="471" t="s">
        <v>12379</v>
      </c>
      <c r="I4556" s="471"/>
      <c r="J4556" s="471"/>
    </row>
    <row r="4557" spans="1:10" ht="25.15" customHeight="1" x14ac:dyDescent="0.2">
      <c r="A4557" s="471" t="s">
        <v>15888</v>
      </c>
      <c r="B4557" s="471" t="s">
        <v>7453</v>
      </c>
      <c r="C4557" s="471" t="s">
        <v>7454</v>
      </c>
      <c r="D4557" s="257" t="s">
        <v>15889</v>
      </c>
      <c r="E4557" s="257">
        <v>26236</v>
      </c>
      <c r="F4557" s="471" t="s">
        <v>7200</v>
      </c>
      <c r="G4557" s="471" t="s">
        <v>7457</v>
      </c>
      <c r="H4557" s="471" t="s">
        <v>15890</v>
      </c>
      <c r="I4557" s="471"/>
      <c r="J4557" s="471"/>
    </row>
    <row r="4558" spans="1:10" ht="25.15" customHeight="1" x14ac:dyDescent="0.2">
      <c r="A4558" s="471" t="s">
        <v>15891</v>
      </c>
      <c r="B4558" s="471" t="s">
        <v>7453</v>
      </c>
      <c r="C4558" s="471" t="s">
        <v>7454</v>
      </c>
      <c r="D4558" s="257" t="s">
        <v>15892</v>
      </c>
      <c r="E4558" s="257">
        <v>34941</v>
      </c>
      <c r="F4558" s="471" t="s">
        <v>15893</v>
      </c>
      <c r="G4558" s="471" t="s">
        <v>7457</v>
      </c>
      <c r="H4558" s="471" t="s">
        <v>15683</v>
      </c>
      <c r="I4558" s="471"/>
      <c r="J4558" s="471"/>
    </row>
    <row r="4559" spans="1:10" ht="25.15" customHeight="1" x14ac:dyDescent="0.2">
      <c r="A4559" s="471" t="s">
        <v>15894</v>
      </c>
      <c r="B4559" s="471" t="s">
        <v>7453</v>
      </c>
      <c r="C4559" s="471" t="s">
        <v>7454</v>
      </c>
      <c r="D4559" s="257" t="s">
        <v>15895</v>
      </c>
      <c r="E4559" s="257">
        <v>27920</v>
      </c>
      <c r="F4559" s="471" t="s">
        <v>7562</v>
      </c>
      <c r="G4559" s="471" t="s">
        <v>7457</v>
      </c>
      <c r="H4559" s="471" t="s">
        <v>15683</v>
      </c>
      <c r="I4559" s="471"/>
      <c r="J4559" s="471"/>
    </row>
    <row r="4560" spans="1:10" ht="25.15" customHeight="1" x14ac:dyDescent="0.2">
      <c r="A4560" s="471" t="s">
        <v>15896</v>
      </c>
      <c r="B4560" s="471" t="s">
        <v>7453</v>
      </c>
      <c r="C4560" s="471" t="s">
        <v>7454</v>
      </c>
      <c r="D4560" s="257" t="s">
        <v>15897</v>
      </c>
      <c r="E4560" s="257">
        <v>32620</v>
      </c>
      <c r="F4560" s="471" t="s">
        <v>15847</v>
      </c>
      <c r="G4560" s="471" t="s">
        <v>7457</v>
      </c>
      <c r="H4560" s="471" t="s">
        <v>15898</v>
      </c>
      <c r="I4560" s="471"/>
      <c r="J4560" s="471"/>
    </row>
    <row r="4561" spans="1:10" ht="25.15" customHeight="1" x14ac:dyDescent="0.2">
      <c r="A4561" s="471" t="s">
        <v>15899</v>
      </c>
      <c r="B4561" s="471" t="s">
        <v>7453</v>
      </c>
      <c r="C4561" s="471" t="s">
        <v>7454</v>
      </c>
      <c r="D4561" s="257" t="s">
        <v>15900</v>
      </c>
      <c r="E4561" s="257">
        <v>34450</v>
      </c>
      <c r="F4561" s="471" t="s">
        <v>7554</v>
      </c>
      <c r="G4561" s="471" t="s">
        <v>7457</v>
      </c>
      <c r="H4561" s="471" t="s">
        <v>15898</v>
      </c>
      <c r="I4561" s="471"/>
      <c r="J4561" s="471"/>
    </row>
    <row r="4562" spans="1:10" ht="25.15" customHeight="1" x14ac:dyDescent="0.2">
      <c r="A4562" s="471" t="s">
        <v>15901</v>
      </c>
      <c r="B4562" s="471" t="s">
        <v>7453</v>
      </c>
      <c r="C4562" s="471" t="s">
        <v>7454</v>
      </c>
      <c r="D4562" s="257" t="s">
        <v>15902</v>
      </c>
      <c r="E4562" s="257">
        <v>35187.5</v>
      </c>
      <c r="F4562" s="471" t="s">
        <v>7709</v>
      </c>
      <c r="G4562" s="471" t="s">
        <v>7457</v>
      </c>
      <c r="H4562" s="471" t="s">
        <v>15898</v>
      </c>
      <c r="I4562" s="471"/>
      <c r="J4562" s="471"/>
    </row>
    <row r="4563" spans="1:10" ht="25.15" customHeight="1" x14ac:dyDescent="0.2">
      <c r="A4563" s="471" t="s">
        <v>15903</v>
      </c>
      <c r="B4563" s="471" t="s">
        <v>7453</v>
      </c>
      <c r="C4563" s="471" t="s">
        <v>7454</v>
      </c>
      <c r="D4563" s="257" t="s">
        <v>7572</v>
      </c>
      <c r="E4563" s="257">
        <v>25701.4</v>
      </c>
      <c r="F4563" s="471" t="s">
        <v>7541</v>
      </c>
      <c r="G4563" s="471" t="s">
        <v>7457</v>
      </c>
      <c r="H4563" s="471" t="s">
        <v>15898</v>
      </c>
      <c r="I4563" s="471"/>
      <c r="J4563" s="471"/>
    </row>
    <row r="4564" spans="1:10" ht="25.15" customHeight="1" x14ac:dyDescent="0.2">
      <c r="A4564" s="471" t="s">
        <v>15904</v>
      </c>
      <c r="B4564" s="471" t="s">
        <v>7453</v>
      </c>
      <c r="C4564" s="471" t="s">
        <v>7454</v>
      </c>
      <c r="D4564" s="257" t="s">
        <v>15905</v>
      </c>
      <c r="E4564" s="257">
        <v>24951.5</v>
      </c>
      <c r="F4564" s="471" t="s">
        <v>15906</v>
      </c>
      <c r="G4564" s="471" t="s">
        <v>7457</v>
      </c>
      <c r="H4564" s="471" t="s">
        <v>15898</v>
      </c>
      <c r="I4564" s="471"/>
      <c r="J4564" s="471"/>
    </row>
    <row r="4565" spans="1:10" ht="25.15" customHeight="1" x14ac:dyDescent="0.2">
      <c r="A4565" s="471" t="s">
        <v>15907</v>
      </c>
      <c r="B4565" s="471" t="s">
        <v>7453</v>
      </c>
      <c r="C4565" s="471" t="s">
        <v>7454</v>
      </c>
      <c r="D4565" s="257" t="s">
        <v>15908</v>
      </c>
      <c r="E4565" s="257">
        <v>18125</v>
      </c>
      <c r="F4565" s="471" t="s">
        <v>7554</v>
      </c>
      <c r="G4565" s="471" t="s">
        <v>7457</v>
      </c>
      <c r="H4565" s="471" t="s">
        <v>15909</v>
      </c>
      <c r="I4565" s="471"/>
      <c r="J4565" s="471"/>
    </row>
    <row r="4566" spans="1:10" ht="25.15" customHeight="1" x14ac:dyDescent="0.2">
      <c r="A4566" s="471" t="s">
        <v>15910</v>
      </c>
      <c r="B4566" s="471" t="s">
        <v>7453</v>
      </c>
      <c r="C4566" s="471" t="s">
        <v>7454</v>
      </c>
      <c r="D4566" s="257" t="s">
        <v>7577</v>
      </c>
      <c r="E4566" s="257">
        <v>35692.400000000001</v>
      </c>
      <c r="F4566" s="471" t="s">
        <v>7200</v>
      </c>
      <c r="G4566" s="471" t="s">
        <v>7457</v>
      </c>
      <c r="H4566" s="471" t="s">
        <v>15909</v>
      </c>
      <c r="I4566" s="471"/>
      <c r="J4566" s="471"/>
    </row>
    <row r="4567" spans="1:10" ht="25.15" customHeight="1" x14ac:dyDescent="0.2">
      <c r="A4567" s="471" t="s">
        <v>15911</v>
      </c>
      <c r="B4567" s="471" t="s">
        <v>7453</v>
      </c>
      <c r="C4567" s="471" t="s">
        <v>7454</v>
      </c>
      <c r="D4567" s="257" t="s">
        <v>15912</v>
      </c>
      <c r="E4567" s="257">
        <v>19047.830000000002</v>
      </c>
      <c r="F4567" s="471" t="s">
        <v>7741</v>
      </c>
      <c r="G4567" s="471" t="s">
        <v>7457</v>
      </c>
      <c r="H4567" s="471" t="s">
        <v>15913</v>
      </c>
      <c r="I4567" s="471"/>
      <c r="J4567" s="471"/>
    </row>
    <row r="4568" spans="1:10" ht="25.15" customHeight="1" x14ac:dyDescent="0.2">
      <c r="A4568" s="471" t="s">
        <v>8837</v>
      </c>
      <c r="B4568" s="471" t="s">
        <v>7558</v>
      </c>
      <c r="C4568" s="471" t="s">
        <v>7489</v>
      </c>
      <c r="D4568" s="257" t="s">
        <v>15914</v>
      </c>
      <c r="E4568" s="257">
        <v>48000</v>
      </c>
      <c r="F4568" s="471" t="s">
        <v>7659</v>
      </c>
      <c r="G4568" s="471" t="s">
        <v>7457</v>
      </c>
      <c r="H4568" s="471" t="s">
        <v>15800</v>
      </c>
      <c r="I4568" s="471"/>
      <c r="J4568" s="471"/>
    </row>
    <row r="4569" spans="1:10" ht="25.15" customHeight="1" x14ac:dyDescent="0.2">
      <c r="A4569" s="471" t="s">
        <v>15915</v>
      </c>
      <c r="B4569" s="471" t="s">
        <v>7558</v>
      </c>
      <c r="C4569" s="471" t="s">
        <v>7489</v>
      </c>
      <c r="D4569" s="257" t="s">
        <v>7579</v>
      </c>
      <c r="E4569" s="257">
        <v>184114</v>
      </c>
      <c r="F4569" s="471" t="s">
        <v>7668</v>
      </c>
      <c r="G4569" s="471" t="s">
        <v>7457</v>
      </c>
      <c r="H4569" s="471" t="s">
        <v>15800</v>
      </c>
      <c r="I4569" s="471"/>
      <c r="J4569" s="471"/>
    </row>
    <row r="4570" spans="1:10" ht="25.15" customHeight="1" x14ac:dyDescent="0.2">
      <c r="A4570" s="471" t="s">
        <v>15916</v>
      </c>
      <c r="B4570" s="471" t="s">
        <v>7558</v>
      </c>
      <c r="C4570" s="471" t="s">
        <v>7489</v>
      </c>
      <c r="D4570" s="257" t="s">
        <v>7581</v>
      </c>
      <c r="E4570" s="257">
        <v>55440</v>
      </c>
      <c r="F4570" s="471" t="s">
        <v>7668</v>
      </c>
      <c r="G4570" s="471" t="s">
        <v>7457</v>
      </c>
      <c r="H4570" s="471" t="s">
        <v>15800</v>
      </c>
      <c r="I4570" s="471"/>
      <c r="J4570" s="471"/>
    </row>
    <row r="4571" spans="1:10" ht="25.15" customHeight="1" x14ac:dyDescent="0.2">
      <c r="A4571" s="471" t="s">
        <v>15917</v>
      </c>
      <c r="B4571" s="471" t="s">
        <v>7453</v>
      </c>
      <c r="C4571" s="471" t="s">
        <v>7454</v>
      </c>
      <c r="D4571" s="257" t="s">
        <v>15918</v>
      </c>
      <c r="E4571" s="257">
        <v>34335</v>
      </c>
      <c r="F4571" s="471" t="s">
        <v>15919</v>
      </c>
      <c r="G4571" s="471" t="s">
        <v>7457</v>
      </c>
      <c r="H4571" s="471" t="s">
        <v>15800</v>
      </c>
      <c r="I4571" s="471"/>
      <c r="J4571" s="471"/>
    </row>
    <row r="4572" spans="1:10" ht="25.15" customHeight="1" x14ac:dyDescent="0.2">
      <c r="A4572" s="471" t="s">
        <v>15920</v>
      </c>
      <c r="B4572" s="471" t="s">
        <v>7453</v>
      </c>
      <c r="C4572" s="471" t="s">
        <v>7454</v>
      </c>
      <c r="D4572" s="257" t="s">
        <v>15921</v>
      </c>
      <c r="E4572" s="257">
        <v>21097.599999999999</v>
      </c>
      <c r="F4572" s="471" t="s">
        <v>15922</v>
      </c>
      <c r="G4572" s="471" t="s">
        <v>7457</v>
      </c>
      <c r="H4572" s="471" t="s">
        <v>15800</v>
      </c>
      <c r="I4572" s="471"/>
      <c r="J4572" s="471"/>
    </row>
    <row r="4573" spans="1:10" ht="25.15" customHeight="1" x14ac:dyDescent="0.2">
      <c r="A4573" s="471" t="s">
        <v>15923</v>
      </c>
      <c r="B4573" s="471" t="s">
        <v>7453</v>
      </c>
      <c r="C4573" s="471" t="s">
        <v>7454</v>
      </c>
      <c r="D4573" s="257" t="s">
        <v>15924</v>
      </c>
      <c r="E4573" s="257">
        <v>22933</v>
      </c>
      <c r="F4573" s="471" t="s">
        <v>15922</v>
      </c>
      <c r="G4573" s="471" t="s">
        <v>7457</v>
      </c>
      <c r="H4573" s="471" t="s">
        <v>15925</v>
      </c>
      <c r="I4573" s="471"/>
      <c r="J4573" s="471"/>
    </row>
    <row r="4574" spans="1:10" ht="25.15" customHeight="1" x14ac:dyDescent="0.2">
      <c r="A4574" s="471" t="s">
        <v>15926</v>
      </c>
      <c r="B4574" s="471" t="s">
        <v>7453</v>
      </c>
      <c r="C4574" s="471" t="s">
        <v>7454</v>
      </c>
      <c r="D4574" s="257" t="s">
        <v>15927</v>
      </c>
      <c r="E4574" s="257">
        <v>35250</v>
      </c>
      <c r="F4574" s="471" t="s">
        <v>15799</v>
      </c>
      <c r="G4574" s="471" t="s">
        <v>7457</v>
      </c>
      <c r="H4574" s="471" t="s">
        <v>15928</v>
      </c>
      <c r="I4574" s="471"/>
      <c r="J4574" s="471"/>
    </row>
    <row r="4575" spans="1:10" ht="25.15" customHeight="1" x14ac:dyDescent="0.2">
      <c r="A4575" s="471" t="s">
        <v>8834</v>
      </c>
      <c r="B4575" s="471" t="s">
        <v>7558</v>
      </c>
      <c r="C4575" s="471" t="s">
        <v>7489</v>
      </c>
      <c r="D4575" s="257" t="s">
        <v>15929</v>
      </c>
      <c r="E4575" s="257">
        <v>80198</v>
      </c>
      <c r="F4575" s="471" t="s">
        <v>6912</v>
      </c>
      <c r="G4575" s="471" t="s">
        <v>7457</v>
      </c>
      <c r="H4575" s="471" t="s">
        <v>11627</v>
      </c>
      <c r="I4575" s="471"/>
      <c r="J4575" s="471"/>
    </row>
    <row r="4576" spans="1:10" ht="25.15" customHeight="1" x14ac:dyDescent="0.2">
      <c r="A4576" s="471" t="s">
        <v>15930</v>
      </c>
      <c r="B4576" s="471" t="s">
        <v>7558</v>
      </c>
      <c r="C4576" s="471" t="s">
        <v>7489</v>
      </c>
      <c r="D4576" s="257" t="s">
        <v>7584</v>
      </c>
      <c r="E4576" s="257">
        <v>95500</v>
      </c>
      <c r="F4576" s="471" t="s">
        <v>7604</v>
      </c>
      <c r="G4576" s="471" t="s">
        <v>7457</v>
      </c>
      <c r="H4576" s="471" t="s">
        <v>12441</v>
      </c>
      <c r="I4576" s="471"/>
      <c r="J4576" s="471"/>
    </row>
    <row r="4577" spans="1:10" ht="25.15" customHeight="1" x14ac:dyDescent="0.2">
      <c r="A4577" s="471" t="s">
        <v>15931</v>
      </c>
      <c r="B4577" s="471" t="s">
        <v>7453</v>
      </c>
      <c r="C4577" s="471" t="s">
        <v>7454</v>
      </c>
      <c r="D4577" s="257" t="s">
        <v>15932</v>
      </c>
      <c r="E4577" s="257">
        <v>26992</v>
      </c>
      <c r="F4577" s="471" t="s">
        <v>7670</v>
      </c>
      <c r="G4577" s="471" t="s">
        <v>7457</v>
      </c>
      <c r="H4577" s="471" t="s">
        <v>12441</v>
      </c>
      <c r="I4577" s="471"/>
      <c r="J4577" s="471"/>
    </row>
    <row r="4578" spans="1:10" ht="25.15" customHeight="1" x14ac:dyDescent="0.2">
      <c r="A4578" s="471" t="s">
        <v>15933</v>
      </c>
      <c r="B4578" s="471" t="s">
        <v>7453</v>
      </c>
      <c r="C4578" s="471" t="s">
        <v>7454</v>
      </c>
      <c r="D4578" s="257" t="s">
        <v>15934</v>
      </c>
      <c r="E4578" s="257">
        <v>25850</v>
      </c>
      <c r="F4578" s="471" t="s">
        <v>8276</v>
      </c>
      <c r="G4578" s="471" t="s">
        <v>7457</v>
      </c>
      <c r="H4578" s="471" t="s">
        <v>15707</v>
      </c>
      <c r="I4578" s="471"/>
      <c r="J4578" s="471"/>
    </row>
    <row r="4579" spans="1:10" ht="25.15" customHeight="1" x14ac:dyDescent="0.2">
      <c r="A4579" s="471" t="s">
        <v>15935</v>
      </c>
      <c r="B4579" s="471" t="s">
        <v>7453</v>
      </c>
      <c r="C4579" s="471" t="s">
        <v>7454</v>
      </c>
      <c r="D4579" s="257" t="s">
        <v>7591</v>
      </c>
      <c r="E4579" s="257">
        <v>33990</v>
      </c>
      <c r="F4579" s="471" t="s">
        <v>8276</v>
      </c>
      <c r="G4579" s="471" t="s">
        <v>7457</v>
      </c>
      <c r="H4579" s="471" t="s">
        <v>15707</v>
      </c>
      <c r="I4579" s="471"/>
      <c r="J4579" s="471"/>
    </row>
    <row r="4580" spans="1:10" ht="25.15" customHeight="1" x14ac:dyDescent="0.2">
      <c r="A4580" s="471" t="s">
        <v>15936</v>
      </c>
      <c r="B4580" s="471" t="s">
        <v>7453</v>
      </c>
      <c r="C4580" s="471" t="s">
        <v>7454</v>
      </c>
      <c r="D4580" s="257" t="s">
        <v>15937</v>
      </c>
      <c r="E4580" s="257">
        <v>28000</v>
      </c>
      <c r="F4580" s="471" t="s">
        <v>15938</v>
      </c>
      <c r="G4580" s="471" t="s">
        <v>7457</v>
      </c>
      <c r="H4580" s="471" t="s">
        <v>15939</v>
      </c>
      <c r="I4580" s="471"/>
      <c r="J4580" s="471"/>
    </row>
    <row r="4581" spans="1:10" ht="25.15" customHeight="1" x14ac:dyDescent="0.2">
      <c r="A4581" s="471" t="s">
        <v>15940</v>
      </c>
      <c r="B4581" s="471" t="s">
        <v>7453</v>
      </c>
      <c r="C4581" s="471" t="s">
        <v>7454</v>
      </c>
      <c r="D4581" s="257" t="s">
        <v>15941</v>
      </c>
      <c r="E4581" s="257">
        <v>23544.7</v>
      </c>
      <c r="F4581" s="471" t="s">
        <v>10054</v>
      </c>
      <c r="G4581" s="471" t="s">
        <v>7457</v>
      </c>
      <c r="H4581" s="471" t="s">
        <v>12384</v>
      </c>
      <c r="I4581" s="471"/>
      <c r="J4581" s="471"/>
    </row>
    <row r="4582" spans="1:10" ht="25.15" customHeight="1" x14ac:dyDescent="0.2">
      <c r="A4582" s="471" t="s">
        <v>15942</v>
      </c>
      <c r="B4582" s="471" t="s">
        <v>7453</v>
      </c>
      <c r="C4582" s="471" t="s">
        <v>7454</v>
      </c>
      <c r="D4582" s="257" t="s">
        <v>15943</v>
      </c>
      <c r="E4582" s="257">
        <v>33930</v>
      </c>
      <c r="F4582" s="471" t="s">
        <v>15944</v>
      </c>
      <c r="G4582" s="471" t="s">
        <v>7457</v>
      </c>
      <c r="H4582" s="471" t="s">
        <v>12384</v>
      </c>
      <c r="I4582" s="471"/>
      <c r="J4582" s="471"/>
    </row>
    <row r="4583" spans="1:10" ht="25.15" customHeight="1" x14ac:dyDescent="0.2">
      <c r="A4583" s="471" t="s">
        <v>15945</v>
      </c>
      <c r="B4583" s="471" t="s">
        <v>7453</v>
      </c>
      <c r="C4583" s="471" t="s">
        <v>7454</v>
      </c>
      <c r="D4583" s="257" t="s">
        <v>7594</v>
      </c>
      <c r="E4583" s="257">
        <v>26100</v>
      </c>
      <c r="F4583" s="471" t="s">
        <v>7548</v>
      </c>
      <c r="G4583" s="471" t="s">
        <v>7457</v>
      </c>
      <c r="H4583" s="471" t="s">
        <v>12384</v>
      </c>
      <c r="I4583" s="471"/>
      <c r="J4583" s="471"/>
    </row>
    <row r="4584" spans="1:10" ht="25.15" customHeight="1" x14ac:dyDescent="0.2">
      <c r="A4584" s="471" t="s">
        <v>15926</v>
      </c>
      <c r="B4584" s="471" t="s">
        <v>7558</v>
      </c>
      <c r="C4584" s="471" t="s">
        <v>7489</v>
      </c>
      <c r="D4584" s="257" t="s">
        <v>15946</v>
      </c>
      <c r="E4584" s="257">
        <v>67000</v>
      </c>
      <c r="F4584" s="471" t="s">
        <v>7456</v>
      </c>
      <c r="G4584" s="471" t="s">
        <v>7457</v>
      </c>
      <c r="H4584" s="471" t="s">
        <v>15605</v>
      </c>
      <c r="I4584" s="471"/>
      <c r="J4584" s="471"/>
    </row>
    <row r="4585" spans="1:10" ht="25.15" customHeight="1" x14ac:dyDescent="0.2">
      <c r="A4585" s="471" t="s">
        <v>15947</v>
      </c>
      <c r="B4585" s="471" t="s">
        <v>7453</v>
      </c>
      <c r="C4585" s="471" t="s">
        <v>7454</v>
      </c>
      <c r="D4585" s="257" t="s">
        <v>15948</v>
      </c>
      <c r="E4585" s="257">
        <v>35000</v>
      </c>
      <c r="F4585" s="471" t="s">
        <v>15919</v>
      </c>
      <c r="G4585" s="471" t="s">
        <v>7457</v>
      </c>
      <c r="H4585" s="471" t="s">
        <v>15605</v>
      </c>
      <c r="I4585" s="471"/>
      <c r="J4585" s="471"/>
    </row>
    <row r="4586" spans="1:10" ht="25.15" customHeight="1" x14ac:dyDescent="0.2">
      <c r="A4586" s="471" t="s">
        <v>15949</v>
      </c>
      <c r="B4586" s="471" t="s">
        <v>7558</v>
      </c>
      <c r="C4586" s="471" t="s">
        <v>7489</v>
      </c>
      <c r="D4586" s="257" t="s">
        <v>15950</v>
      </c>
      <c r="E4586" s="257">
        <v>170800</v>
      </c>
      <c r="F4586" s="471" t="s">
        <v>6912</v>
      </c>
      <c r="G4586" s="471" t="s">
        <v>7457</v>
      </c>
      <c r="H4586" s="471" t="s">
        <v>12391</v>
      </c>
      <c r="I4586" s="471"/>
      <c r="J4586" s="471"/>
    </row>
    <row r="4587" spans="1:10" ht="25.15" customHeight="1" x14ac:dyDescent="0.2">
      <c r="A4587" s="471" t="s">
        <v>15951</v>
      </c>
      <c r="B4587" s="471" t="s">
        <v>7453</v>
      </c>
      <c r="C4587" s="471" t="s">
        <v>7454</v>
      </c>
      <c r="D4587" s="257" t="s">
        <v>15952</v>
      </c>
      <c r="E4587" s="257">
        <v>31842.5</v>
      </c>
      <c r="F4587" s="471" t="s">
        <v>7543</v>
      </c>
      <c r="G4587" s="471" t="s">
        <v>7457</v>
      </c>
      <c r="H4587" s="471" t="s">
        <v>15717</v>
      </c>
      <c r="I4587" s="471"/>
      <c r="J4587" s="471"/>
    </row>
    <row r="4588" spans="1:10" ht="25.15" customHeight="1" x14ac:dyDescent="0.2">
      <c r="A4588" s="471" t="s">
        <v>15953</v>
      </c>
      <c r="B4588" s="471" t="s">
        <v>8691</v>
      </c>
      <c r="C4588" s="471" t="s">
        <v>15954</v>
      </c>
      <c r="D4588" s="257" t="s">
        <v>15955</v>
      </c>
      <c r="E4588" s="257">
        <v>84003.06</v>
      </c>
      <c r="F4588" s="471" t="s">
        <v>9848</v>
      </c>
      <c r="G4588" s="471" t="s">
        <v>7457</v>
      </c>
      <c r="H4588" s="471" t="s">
        <v>15717</v>
      </c>
      <c r="I4588" s="471"/>
      <c r="J4588" s="471"/>
    </row>
    <row r="4589" spans="1:10" ht="25.15" customHeight="1" x14ac:dyDescent="0.2">
      <c r="A4589" s="471" t="s">
        <v>15956</v>
      </c>
      <c r="B4589" s="471" t="s">
        <v>7453</v>
      </c>
      <c r="C4589" s="471" t="s">
        <v>7454</v>
      </c>
      <c r="D4589" s="257" t="s">
        <v>15957</v>
      </c>
      <c r="E4589" s="257">
        <v>31679.88</v>
      </c>
      <c r="F4589" s="471" t="s">
        <v>9848</v>
      </c>
      <c r="G4589" s="471" t="s">
        <v>7457</v>
      </c>
      <c r="H4589" s="471" t="s">
        <v>15717</v>
      </c>
      <c r="I4589" s="471"/>
      <c r="J4589" s="471"/>
    </row>
    <row r="4590" spans="1:10" ht="25.15" customHeight="1" x14ac:dyDescent="0.2">
      <c r="A4590" s="471" t="s">
        <v>15958</v>
      </c>
      <c r="B4590" s="471" t="s">
        <v>7453</v>
      </c>
      <c r="C4590" s="471" t="s">
        <v>7454</v>
      </c>
      <c r="D4590" s="257" t="s">
        <v>15959</v>
      </c>
      <c r="E4590" s="257">
        <v>29790</v>
      </c>
      <c r="F4590" s="471" t="s">
        <v>7709</v>
      </c>
      <c r="G4590" s="471" t="s">
        <v>7457</v>
      </c>
      <c r="H4590" s="471" t="s">
        <v>15805</v>
      </c>
      <c r="I4590" s="471"/>
      <c r="J4590" s="471"/>
    </row>
    <row r="4591" spans="1:10" ht="25.15" customHeight="1" x14ac:dyDescent="0.2">
      <c r="A4591" s="471" t="s">
        <v>15960</v>
      </c>
      <c r="B4591" s="471" t="s">
        <v>7453</v>
      </c>
      <c r="C4591" s="471" t="s">
        <v>7454</v>
      </c>
      <c r="D4591" s="257" t="s">
        <v>15961</v>
      </c>
      <c r="E4591" s="257">
        <v>36048</v>
      </c>
      <c r="F4591" s="471" t="s">
        <v>15962</v>
      </c>
      <c r="G4591" s="471" t="s">
        <v>7457</v>
      </c>
      <c r="H4591" s="471" t="s">
        <v>12457</v>
      </c>
      <c r="I4591" s="471"/>
      <c r="J4591" s="471"/>
    </row>
    <row r="4592" spans="1:10" ht="25.15" customHeight="1" x14ac:dyDescent="0.2">
      <c r="A4592" s="471" t="s">
        <v>15963</v>
      </c>
      <c r="B4592" s="471" t="s">
        <v>7488</v>
      </c>
      <c r="C4592" s="471" t="s">
        <v>7489</v>
      </c>
      <c r="D4592" s="257" t="s">
        <v>15964</v>
      </c>
      <c r="E4592" s="257">
        <v>94740</v>
      </c>
      <c r="F4592" s="471" t="s">
        <v>15965</v>
      </c>
      <c r="G4592" s="471" t="s">
        <v>7457</v>
      </c>
      <c r="H4592" s="471" t="s">
        <v>11615</v>
      </c>
      <c r="I4592" s="471"/>
      <c r="J4592" s="471"/>
    </row>
    <row r="4593" spans="1:10" ht="25.15" customHeight="1" x14ac:dyDescent="0.2">
      <c r="A4593" s="471" t="s">
        <v>15933</v>
      </c>
      <c r="B4593" s="471" t="s">
        <v>7453</v>
      </c>
      <c r="C4593" s="471" t="s">
        <v>7454</v>
      </c>
      <c r="D4593" s="257" t="s">
        <v>15966</v>
      </c>
      <c r="E4593" s="257">
        <v>25390</v>
      </c>
      <c r="F4593" s="471" t="s">
        <v>8188</v>
      </c>
      <c r="G4593" s="471" t="s">
        <v>7457</v>
      </c>
      <c r="H4593" s="471" t="s">
        <v>15967</v>
      </c>
      <c r="I4593" s="471"/>
      <c r="J4593" s="471"/>
    </row>
    <row r="4594" spans="1:10" ht="25.15" customHeight="1" x14ac:dyDescent="0.2">
      <c r="A4594" s="471" t="s">
        <v>15968</v>
      </c>
      <c r="B4594" s="471" t="s">
        <v>7488</v>
      </c>
      <c r="C4594" s="471" t="s">
        <v>7489</v>
      </c>
      <c r="D4594" s="257" t="s">
        <v>15969</v>
      </c>
      <c r="E4594" s="257">
        <v>148000</v>
      </c>
      <c r="F4594" s="471" t="s">
        <v>7670</v>
      </c>
      <c r="G4594" s="471" t="s">
        <v>7457</v>
      </c>
      <c r="H4594" s="471" t="s">
        <v>15970</v>
      </c>
      <c r="I4594" s="471"/>
      <c r="J4594" s="471"/>
    </row>
    <row r="4595" spans="1:10" ht="25.15" customHeight="1" x14ac:dyDescent="0.2">
      <c r="A4595" s="471" t="s">
        <v>15971</v>
      </c>
      <c r="B4595" s="471" t="s">
        <v>7488</v>
      </c>
      <c r="C4595" s="471" t="s">
        <v>7489</v>
      </c>
      <c r="D4595" s="257" t="s">
        <v>15972</v>
      </c>
      <c r="E4595" s="257">
        <v>97820</v>
      </c>
      <c r="F4595" s="471" t="s">
        <v>7058</v>
      </c>
      <c r="G4595" s="471" t="s">
        <v>7457</v>
      </c>
      <c r="H4595" s="471" t="s">
        <v>15970</v>
      </c>
      <c r="I4595" s="471"/>
      <c r="J4595" s="471"/>
    </row>
    <row r="4596" spans="1:10" ht="25.15" customHeight="1" x14ac:dyDescent="0.2">
      <c r="A4596" s="471" t="s">
        <v>15973</v>
      </c>
      <c r="B4596" s="471" t="s">
        <v>8691</v>
      </c>
      <c r="C4596" s="471" t="s">
        <v>15954</v>
      </c>
      <c r="D4596" s="257" t="s">
        <v>15974</v>
      </c>
      <c r="E4596" s="257">
        <v>59386.6</v>
      </c>
      <c r="F4596" s="471" t="s">
        <v>15467</v>
      </c>
      <c r="G4596" s="471" t="s">
        <v>7457</v>
      </c>
      <c r="H4596" s="471" t="s">
        <v>15975</v>
      </c>
      <c r="I4596" s="471"/>
      <c r="J4596" s="471"/>
    </row>
    <row r="4597" spans="1:10" ht="25.15" customHeight="1" x14ac:dyDescent="0.2">
      <c r="A4597" s="471" t="s">
        <v>15930</v>
      </c>
      <c r="B4597" s="471" t="s">
        <v>7558</v>
      </c>
      <c r="C4597" s="471" t="s">
        <v>7489</v>
      </c>
      <c r="D4597" s="257" t="s">
        <v>15976</v>
      </c>
      <c r="E4597" s="257">
        <v>70376</v>
      </c>
      <c r="F4597" s="471" t="s">
        <v>7668</v>
      </c>
      <c r="G4597" s="471" t="s">
        <v>7457</v>
      </c>
      <c r="H4597" s="471" t="s">
        <v>15975</v>
      </c>
      <c r="I4597" s="471"/>
      <c r="J4597" s="471"/>
    </row>
    <row r="4598" spans="1:10" ht="25.15" customHeight="1" x14ac:dyDescent="0.2">
      <c r="A4598" s="471" t="s">
        <v>15977</v>
      </c>
      <c r="B4598" s="471" t="s">
        <v>7453</v>
      </c>
      <c r="C4598" s="471" t="s">
        <v>7454</v>
      </c>
      <c r="D4598" s="257" t="s">
        <v>15978</v>
      </c>
      <c r="E4598" s="257">
        <v>27202</v>
      </c>
      <c r="F4598" s="471" t="s">
        <v>15944</v>
      </c>
      <c r="G4598" s="471" t="s">
        <v>7457</v>
      </c>
      <c r="H4598" s="471" t="s">
        <v>12459</v>
      </c>
      <c r="I4598" s="471"/>
      <c r="J4598" s="471"/>
    </row>
    <row r="4599" spans="1:10" ht="25.15" customHeight="1" x14ac:dyDescent="0.2">
      <c r="A4599" s="471" t="s">
        <v>15979</v>
      </c>
      <c r="B4599" s="471" t="s">
        <v>7453</v>
      </c>
      <c r="C4599" s="471" t="s">
        <v>7454</v>
      </c>
      <c r="D4599" s="257" t="s">
        <v>15980</v>
      </c>
      <c r="E4599" s="257">
        <v>18504</v>
      </c>
      <c r="F4599" s="471" t="s">
        <v>9853</v>
      </c>
      <c r="G4599" s="471" t="s">
        <v>7457</v>
      </c>
      <c r="H4599" s="471" t="s">
        <v>11640</v>
      </c>
      <c r="I4599" s="471"/>
      <c r="J4599" s="471"/>
    </row>
    <row r="4600" spans="1:10" ht="25.15" customHeight="1" x14ac:dyDescent="0.2">
      <c r="A4600" s="471" t="s">
        <v>15981</v>
      </c>
      <c r="B4600" s="471" t="s">
        <v>7453</v>
      </c>
      <c r="C4600" s="471" t="s">
        <v>7454</v>
      </c>
      <c r="D4600" s="257" t="s">
        <v>15982</v>
      </c>
      <c r="E4600" s="257">
        <v>27376</v>
      </c>
      <c r="F4600" s="471" t="s">
        <v>15983</v>
      </c>
      <c r="G4600" s="471" t="s">
        <v>7457</v>
      </c>
      <c r="H4600" s="471" t="s">
        <v>11640</v>
      </c>
      <c r="I4600" s="471"/>
      <c r="J4600" s="471"/>
    </row>
    <row r="4601" spans="1:10" ht="25.15" customHeight="1" x14ac:dyDescent="0.2">
      <c r="A4601" s="471" t="s">
        <v>15984</v>
      </c>
      <c r="B4601" s="471" t="s">
        <v>7558</v>
      </c>
      <c r="C4601" s="471" t="s">
        <v>7489</v>
      </c>
      <c r="D4601" s="257" t="s">
        <v>15985</v>
      </c>
      <c r="E4601" s="257">
        <v>135795</v>
      </c>
      <c r="F4601" s="471" t="s">
        <v>6912</v>
      </c>
      <c r="G4601" s="471" t="s">
        <v>7457</v>
      </c>
      <c r="H4601" s="471" t="s">
        <v>12461</v>
      </c>
      <c r="I4601" s="471"/>
      <c r="J4601" s="471"/>
    </row>
    <row r="4602" spans="1:10" ht="25.15" customHeight="1" x14ac:dyDescent="0.2">
      <c r="A4602" s="471" t="s">
        <v>15884</v>
      </c>
      <c r="B4602" s="471" t="s">
        <v>7453</v>
      </c>
      <c r="C4602" s="471" t="s">
        <v>7454</v>
      </c>
      <c r="D4602" s="257" t="s">
        <v>15986</v>
      </c>
      <c r="E4602" s="257">
        <v>35025</v>
      </c>
      <c r="F4602" s="471" t="s">
        <v>15987</v>
      </c>
      <c r="G4602" s="471" t="s">
        <v>7457</v>
      </c>
      <c r="H4602" s="471" t="s">
        <v>15988</v>
      </c>
      <c r="I4602" s="471"/>
      <c r="J4602" s="471"/>
    </row>
    <row r="4603" spans="1:10" ht="25.15" customHeight="1" x14ac:dyDescent="0.2">
      <c r="A4603" s="471" t="s">
        <v>15989</v>
      </c>
      <c r="B4603" s="471" t="s">
        <v>7488</v>
      </c>
      <c r="C4603" s="471" t="s">
        <v>7489</v>
      </c>
      <c r="D4603" s="257" t="s">
        <v>15990</v>
      </c>
      <c r="E4603" s="257">
        <v>76140</v>
      </c>
      <c r="F4603" s="471" t="s">
        <v>15965</v>
      </c>
      <c r="G4603" s="471" t="s">
        <v>7457</v>
      </c>
      <c r="H4603" s="471" t="s">
        <v>12465</v>
      </c>
      <c r="I4603" s="471"/>
      <c r="J4603" s="471"/>
    </row>
    <row r="4604" spans="1:10" ht="25.15" customHeight="1" x14ac:dyDescent="0.2">
      <c r="A4604" s="471" t="s">
        <v>8827</v>
      </c>
      <c r="B4604" s="471" t="s">
        <v>7453</v>
      </c>
      <c r="C4604" s="471" t="s">
        <v>7454</v>
      </c>
      <c r="D4604" s="257" t="s">
        <v>15991</v>
      </c>
      <c r="E4604" s="257">
        <v>27200</v>
      </c>
      <c r="F4604" s="471" t="s">
        <v>7541</v>
      </c>
      <c r="G4604" s="471" t="s">
        <v>7457</v>
      </c>
      <c r="H4604" s="471" t="s">
        <v>11618</v>
      </c>
      <c r="I4604" s="471"/>
      <c r="J4604" s="471"/>
    </row>
    <row r="4605" spans="1:10" ht="25.15" customHeight="1" x14ac:dyDescent="0.2">
      <c r="A4605" s="471" t="s">
        <v>15992</v>
      </c>
      <c r="B4605" s="471" t="s">
        <v>7453</v>
      </c>
      <c r="C4605" s="471" t="s">
        <v>7454</v>
      </c>
      <c r="D4605" s="257" t="s">
        <v>15993</v>
      </c>
      <c r="E4605" s="257">
        <v>219000</v>
      </c>
      <c r="F4605" s="471" t="s">
        <v>7477</v>
      </c>
      <c r="G4605" s="471" t="s">
        <v>7457</v>
      </c>
      <c r="H4605" s="471" t="s">
        <v>11618</v>
      </c>
      <c r="I4605" s="471"/>
      <c r="J4605" s="471"/>
    </row>
    <row r="4606" spans="1:10" ht="25.15" customHeight="1" x14ac:dyDescent="0.2">
      <c r="A4606" s="471" t="s">
        <v>15994</v>
      </c>
      <c r="B4606" s="471" t="s">
        <v>7453</v>
      </c>
      <c r="C4606" s="471" t="s">
        <v>7454</v>
      </c>
      <c r="D4606" s="257" t="s">
        <v>15995</v>
      </c>
      <c r="E4606" s="257">
        <v>19855</v>
      </c>
      <c r="F4606" s="471" t="s">
        <v>7515</v>
      </c>
      <c r="G4606" s="471" t="s">
        <v>7457</v>
      </c>
      <c r="H4606" s="471" t="s">
        <v>15825</v>
      </c>
      <c r="I4606" s="471"/>
      <c r="J4606" s="471"/>
    </row>
    <row r="4607" spans="1:10" ht="25.15" customHeight="1" x14ac:dyDescent="0.2">
      <c r="A4607" s="471" t="s">
        <v>15996</v>
      </c>
      <c r="B4607" s="471" t="s">
        <v>7453</v>
      </c>
      <c r="C4607" s="471" t="s">
        <v>7454</v>
      </c>
      <c r="D4607" s="257" t="s">
        <v>15997</v>
      </c>
      <c r="E4607" s="257">
        <v>41148.1</v>
      </c>
      <c r="F4607" s="471" t="s">
        <v>15998</v>
      </c>
      <c r="G4607" s="471" t="s">
        <v>7457</v>
      </c>
      <c r="H4607" s="471" t="s">
        <v>15999</v>
      </c>
      <c r="I4607" s="471"/>
      <c r="J4607" s="471"/>
    </row>
    <row r="4608" spans="1:10" ht="25.15" customHeight="1" x14ac:dyDescent="0.2">
      <c r="A4608" s="471" t="s">
        <v>16000</v>
      </c>
      <c r="B4608" s="471" t="s">
        <v>7453</v>
      </c>
      <c r="C4608" s="471" t="s">
        <v>7454</v>
      </c>
      <c r="D4608" s="257" t="s">
        <v>16001</v>
      </c>
      <c r="E4608" s="257">
        <v>21598.5</v>
      </c>
      <c r="F4608" s="471" t="s">
        <v>7756</v>
      </c>
      <c r="G4608" s="471" t="s">
        <v>7457</v>
      </c>
      <c r="H4608" s="471" t="s">
        <v>15827</v>
      </c>
      <c r="I4608" s="471"/>
      <c r="J4608" s="471"/>
    </row>
    <row r="4609" spans="1:10" ht="25.15" customHeight="1" x14ac:dyDescent="0.2">
      <c r="A4609" s="471" t="s">
        <v>16002</v>
      </c>
      <c r="B4609" s="471" t="s">
        <v>7558</v>
      </c>
      <c r="C4609" s="471" t="s">
        <v>7489</v>
      </c>
      <c r="D4609" s="257" t="s">
        <v>16003</v>
      </c>
      <c r="E4609" s="257">
        <v>88999</v>
      </c>
      <c r="F4609" s="471" t="s">
        <v>6912</v>
      </c>
      <c r="G4609" s="471" t="s">
        <v>7457</v>
      </c>
      <c r="H4609" s="471" t="s">
        <v>15827</v>
      </c>
      <c r="I4609" s="471"/>
      <c r="J4609" s="471"/>
    </row>
    <row r="4610" spans="1:10" ht="25.15" customHeight="1" x14ac:dyDescent="0.2">
      <c r="A4610" s="471" t="s">
        <v>16004</v>
      </c>
      <c r="B4610" s="471" t="s">
        <v>7558</v>
      </c>
      <c r="C4610" s="471" t="s">
        <v>7489</v>
      </c>
      <c r="D4610" s="257" t="s">
        <v>16005</v>
      </c>
      <c r="E4610" s="257">
        <v>123505</v>
      </c>
      <c r="F4610" s="471" t="s">
        <v>16006</v>
      </c>
      <c r="G4610" s="471" t="s">
        <v>7457</v>
      </c>
      <c r="H4610" s="471" t="s">
        <v>16007</v>
      </c>
      <c r="I4610" s="471"/>
      <c r="J4610" s="471"/>
    </row>
    <row r="4611" spans="1:10" ht="25.15" customHeight="1" x14ac:dyDescent="0.2">
      <c r="A4611" s="471" t="s">
        <v>16008</v>
      </c>
      <c r="B4611" s="471" t="s">
        <v>7453</v>
      </c>
      <c r="C4611" s="471" t="s">
        <v>7454</v>
      </c>
      <c r="D4611" s="257" t="s">
        <v>16009</v>
      </c>
      <c r="E4611" s="257">
        <v>22330</v>
      </c>
      <c r="F4611" s="471" t="s">
        <v>7456</v>
      </c>
      <c r="G4611" s="471" t="s">
        <v>7457</v>
      </c>
      <c r="H4611" s="471" t="s">
        <v>12473</v>
      </c>
      <c r="I4611" s="471"/>
      <c r="J4611" s="471"/>
    </row>
    <row r="4612" spans="1:10" ht="25.15" customHeight="1" x14ac:dyDescent="0.2">
      <c r="A4612" s="471" t="s">
        <v>16010</v>
      </c>
      <c r="B4612" s="471" t="s">
        <v>7558</v>
      </c>
      <c r="C4612" s="471" t="s">
        <v>7489</v>
      </c>
      <c r="D4612" s="257" t="s">
        <v>16011</v>
      </c>
      <c r="E4612" s="257">
        <v>204250</v>
      </c>
      <c r="F4612" s="471" t="s">
        <v>7319</v>
      </c>
      <c r="G4612" s="471" t="s">
        <v>7457</v>
      </c>
      <c r="H4612" s="471" t="s">
        <v>12476</v>
      </c>
      <c r="I4612" s="471"/>
      <c r="J4612" s="471"/>
    </row>
    <row r="4613" spans="1:10" ht="25.15" customHeight="1" x14ac:dyDescent="0.2">
      <c r="A4613" s="471" t="s">
        <v>16012</v>
      </c>
      <c r="B4613" s="471" t="s">
        <v>7558</v>
      </c>
      <c r="C4613" s="471" t="s">
        <v>7489</v>
      </c>
      <c r="D4613" s="257" t="s">
        <v>16013</v>
      </c>
      <c r="E4613" s="257">
        <v>338250</v>
      </c>
      <c r="F4613" s="471" t="s">
        <v>7554</v>
      </c>
      <c r="G4613" s="471" t="s">
        <v>7457</v>
      </c>
      <c r="H4613" s="471" t="s">
        <v>12404</v>
      </c>
      <c r="I4613" s="471"/>
      <c r="J4613" s="471"/>
    </row>
    <row r="4614" spans="1:10" ht="25.15" customHeight="1" x14ac:dyDescent="0.2">
      <c r="A4614" s="471" t="s">
        <v>16014</v>
      </c>
      <c r="B4614" s="471" t="s">
        <v>8691</v>
      </c>
      <c r="C4614" s="471" t="s">
        <v>16015</v>
      </c>
      <c r="D4614" s="257" t="s">
        <v>7618</v>
      </c>
      <c r="E4614" s="257">
        <v>127444.97</v>
      </c>
      <c r="F4614" s="471" t="s">
        <v>15998</v>
      </c>
      <c r="G4614" s="471" t="s">
        <v>7457</v>
      </c>
      <c r="H4614" s="471" t="s">
        <v>12404</v>
      </c>
      <c r="I4614" s="471"/>
      <c r="J4614" s="471"/>
    </row>
    <row r="4615" spans="1:10" ht="25.15" customHeight="1" x14ac:dyDescent="0.2">
      <c r="A4615" s="471" t="s">
        <v>16016</v>
      </c>
      <c r="B4615" s="471" t="s">
        <v>8691</v>
      </c>
      <c r="C4615" s="471" t="s">
        <v>15954</v>
      </c>
      <c r="D4615" s="257" t="s">
        <v>16017</v>
      </c>
      <c r="E4615" s="257">
        <v>99201.13</v>
      </c>
      <c r="F4615" s="471" t="s">
        <v>16018</v>
      </c>
      <c r="G4615" s="471" t="s">
        <v>7457</v>
      </c>
      <c r="H4615" s="471" t="s">
        <v>12407</v>
      </c>
      <c r="I4615" s="471"/>
      <c r="J4615" s="471"/>
    </row>
    <row r="4616" spans="1:10" ht="25.15" customHeight="1" x14ac:dyDescent="0.2">
      <c r="A4616" s="471" t="s">
        <v>16019</v>
      </c>
      <c r="B4616" s="471" t="s">
        <v>7453</v>
      </c>
      <c r="C4616" s="471" t="s">
        <v>7454</v>
      </c>
      <c r="D4616" s="257" t="s">
        <v>7625</v>
      </c>
      <c r="E4616" s="257">
        <v>23052</v>
      </c>
      <c r="F4616" s="471" t="s">
        <v>11430</v>
      </c>
      <c r="G4616" s="471" t="s">
        <v>7457</v>
      </c>
      <c r="H4616" s="471" t="s">
        <v>12407</v>
      </c>
      <c r="I4616" s="471"/>
      <c r="J4616" s="471"/>
    </row>
    <row r="4617" spans="1:10" ht="25.15" customHeight="1" x14ac:dyDescent="0.2">
      <c r="A4617" s="471" t="s">
        <v>16020</v>
      </c>
      <c r="B4617" s="471" t="s">
        <v>7453</v>
      </c>
      <c r="C4617" s="471" t="s">
        <v>7454</v>
      </c>
      <c r="D4617" s="257" t="s">
        <v>7628</v>
      </c>
      <c r="E4617" s="257">
        <v>26530</v>
      </c>
      <c r="F4617" s="471" t="s">
        <v>16021</v>
      </c>
      <c r="G4617" s="471" t="s">
        <v>7457</v>
      </c>
      <c r="H4617" s="471" t="s">
        <v>15653</v>
      </c>
      <c r="I4617" s="471"/>
      <c r="J4617" s="471"/>
    </row>
    <row r="4618" spans="1:10" ht="25.15" customHeight="1" x14ac:dyDescent="0.2">
      <c r="A4618" s="471" t="s">
        <v>16022</v>
      </c>
      <c r="B4618" s="471" t="s">
        <v>8691</v>
      </c>
      <c r="C4618" s="471" t="s">
        <v>16015</v>
      </c>
      <c r="D4618" s="257" t="s">
        <v>7629</v>
      </c>
      <c r="E4618" s="257">
        <v>167435.47</v>
      </c>
      <c r="F4618" s="471" t="s">
        <v>16018</v>
      </c>
      <c r="G4618" s="471" t="s">
        <v>7457</v>
      </c>
      <c r="H4618" s="471" t="s">
        <v>15653</v>
      </c>
      <c r="I4618" s="471"/>
      <c r="J4618" s="471"/>
    </row>
    <row r="4619" spans="1:10" ht="25.15" customHeight="1" x14ac:dyDescent="0.2">
      <c r="A4619" s="471" t="s">
        <v>16023</v>
      </c>
      <c r="B4619" s="471" t="s">
        <v>7453</v>
      </c>
      <c r="C4619" s="471" t="s">
        <v>7454</v>
      </c>
      <c r="D4619" s="257" t="s">
        <v>16024</v>
      </c>
      <c r="E4619" s="257">
        <v>25924.6</v>
      </c>
      <c r="F4619" s="471" t="s">
        <v>15998</v>
      </c>
      <c r="G4619" s="471" t="s">
        <v>7457</v>
      </c>
      <c r="H4619" s="471" t="s">
        <v>15653</v>
      </c>
      <c r="I4619" s="471"/>
      <c r="J4619" s="471"/>
    </row>
    <row r="4620" spans="1:10" ht="25.15" customHeight="1" x14ac:dyDescent="0.2">
      <c r="A4620" s="471" t="s">
        <v>16025</v>
      </c>
      <c r="B4620" s="471" t="s">
        <v>7453</v>
      </c>
      <c r="C4620" s="471" t="s">
        <v>7454</v>
      </c>
      <c r="D4620" s="257" t="s">
        <v>7630</v>
      </c>
      <c r="E4620" s="257">
        <v>36088</v>
      </c>
      <c r="F4620" s="471" t="s">
        <v>7670</v>
      </c>
      <c r="G4620" s="471" t="s">
        <v>7457</v>
      </c>
      <c r="H4620" s="471" t="s">
        <v>11630</v>
      </c>
      <c r="I4620" s="471"/>
      <c r="J4620" s="471"/>
    </row>
    <row r="4621" spans="1:10" ht="25.15" customHeight="1" x14ac:dyDescent="0.2">
      <c r="A4621" s="471" t="s">
        <v>16026</v>
      </c>
      <c r="B4621" s="471" t="s">
        <v>7453</v>
      </c>
      <c r="C4621" s="471" t="s">
        <v>7454</v>
      </c>
      <c r="D4621" s="257" t="s">
        <v>16027</v>
      </c>
      <c r="E4621" s="257">
        <v>36010</v>
      </c>
      <c r="F4621" s="471" t="s">
        <v>16028</v>
      </c>
      <c r="G4621" s="471" t="s">
        <v>7457</v>
      </c>
      <c r="H4621" s="471" t="s">
        <v>11630</v>
      </c>
      <c r="I4621" s="471"/>
      <c r="J4621" s="471"/>
    </row>
    <row r="4622" spans="1:10" ht="25.15" customHeight="1" x14ac:dyDescent="0.2">
      <c r="A4622" s="471" t="s">
        <v>16029</v>
      </c>
      <c r="B4622" s="471" t="s">
        <v>7558</v>
      </c>
      <c r="C4622" s="471" t="s">
        <v>7489</v>
      </c>
      <c r="D4622" s="257" t="s">
        <v>16030</v>
      </c>
      <c r="E4622" s="257">
        <v>113520</v>
      </c>
      <c r="F4622" s="471" t="s">
        <v>16031</v>
      </c>
      <c r="G4622" s="471" t="s">
        <v>7457</v>
      </c>
      <c r="H4622" s="471" t="s">
        <v>11630</v>
      </c>
      <c r="I4622" s="471"/>
      <c r="J4622" s="471"/>
    </row>
    <row r="4623" spans="1:10" ht="25.15" customHeight="1" x14ac:dyDescent="0.2">
      <c r="A4623" s="471" t="s">
        <v>16032</v>
      </c>
      <c r="B4623" s="471" t="s">
        <v>7453</v>
      </c>
      <c r="C4623" s="471" t="s">
        <v>7454</v>
      </c>
      <c r="D4623" s="257" t="s">
        <v>16033</v>
      </c>
      <c r="E4623" s="257">
        <v>20765</v>
      </c>
      <c r="F4623" s="471" t="s">
        <v>7756</v>
      </c>
      <c r="G4623" s="471" t="s">
        <v>7457</v>
      </c>
      <c r="H4623" s="471" t="s">
        <v>16034</v>
      </c>
      <c r="I4623" s="471"/>
      <c r="J4623" s="471"/>
    </row>
    <row r="4624" spans="1:10" ht="25.15" customHeight="1" x14ac:dyDescent="0.2">
      <c r="A4624" s="471" t="s">
        <v>16035</v>
      </c>
      <c r="B4624" s="471" t="s">
        <v>7453</v>
      </c>
      <c r="C4624" s="471" t="s">
        <v>7454</v>
      </c>
      <c r="D4624" s="257" t="s">
        <v>16036</v>
      </c>
      <c r="E4624" s="257">
        <v>36250</v>
      </c>
      <c r="F4624" s="471" t="s">
        <v>7562</v>
      </c>
      <c r="G4624" s="471" t="s">
        <v>7457</v>
      </c>
      <c r="H4624" s="471" t="s">
        <v>16037</v>
      </c>
      <c r="I4624" s="471"/>
      <c r="J4624" s="471"/>
    </row>
    <row r="4625" spans="1:10" ht="25.15" customHeight="1" x14ac:dyDescent="0.2">
      <c r="A4625" s="471" t="s">
        <v>16038</v>
      </c>
      <c r="B4625" s="471" t="s">
        <v>7453</v>
      </c>
      <c r="C4625" s="471" t="s">
        <v>7454</v>
      </c>
      <c r="D4625" s="257" t="s">
        <v>16039</v>
      </c>
      <c r="E4625" s="257">
        <v>76000</v>
      </c>
      <c r="F4625" s="471" t="s">
        <v>7701</v>
      </c>
      <c r="G4625" s="471" t="s">
        <v>7457</v>
      </c>
      <c r="H4625" s="471" t="s">
        <v>16037</v>
      </c>
      <c r="I4625" s="471"/>
      <c r="J4625" s="471"/>
    </row>
    <row r="4626" spans="1:10" ht="25.15" customHeight="1" x14ac:dyDescent="0.2">
      <c r="A4626" s="471" t="s">
        <v>15896</v>
      </c>
      <c r="B4626" s="471" t="s">
        <v>7453</v>
      </c>
      <c r="C4626" s="471" t="s">
        <v>7454</v>
      </c>
      <c r="D4626" s="257" t="s">
        <v>16040</v>
      </c>
      <c r="E4626" s="257">
        <v>56000</v>
      </c>
      <c r="F4626" s="471" t="s">
        <v>15987</v>
      </c>
      <c r="G4626" s="471" t="s">
        <v>7457</v>
      </c>
      <c r="H4626" s="471" t="s">
        <v>16037</v>
      </c>
      <c r="I4626" s="471"/>
      <c r="J4626" s="471"/>
    </row>
    <row r="4627" spans="1:10" ht="25.15" customHeight="1" x14ac:dyDescent="0.2">
      <c r="A4627" s="471" t="s">
        <v>16041</v>
      </c>
      <c r="B4627" s="471" t="s">
        <v>7453</v>
      </c>
      <c r="C4627" s="471" t="s">
        <v>7454</v>
      </c>
      <c r="D4627" s="257" t="s">
        <v>16042</v>
      </c>
      <c r="E4627" s="257">
        <v>20867.900000000001</v>
      </c>
      <c r="F4627" s="471" t="s">
        <v>7562</v>
      </c>
      <c r="G4627" s="471" t="s">
        <v>7457</v>
      </c>
      <c r="H4627" s="471" t="s">
        <v>16043</v>
      </c>
      <c r="I4627" s="471"/>
      <c r="J4627" s="471"/>
    </row>
    <row r="4628" spans="1:10" ht="25.15" customHeight="1" x14ac:dyDescent="0.2">
      <c r="A4628" s="471" t="s">
        <v>16044</v>
      </c>
      <c r="B4628" s="471" t="s">
        <v>7488</v>
      </c>
      <c r="C4628" s="471" t="s">
        <v>7489</v>
      </c>
      <c r="D4628" s="257" t="s">
        <v>16045</v>
      </c>
      <c r="E4628" s="257">
        <v>129223.5</v>
      </c>
      <c r="F4628" s="471" t="s">
        <v>7543</v>
      </c>
      <c r="G4628" s="471" t="s">
        <v>7457</v>
      </c>
      <c r="H4628" s="471" t="s">
        <v>16046</v>
      </c>
      <c r="I4628" s="471"/>
      <c r="J4628" s="471"/>
    </row>
    <row r="4629" spans="1:10" ht="25.15" customHeight="1" x14ac:dyDescent="0.2">
      <c r="A4629" s="471" t="s">
        <v>16047</v>
      </c>
      <c r="B4629" s="471" t="s">
        <v>7453</v>
      </c>
      <c r="C4629" s="471" t="s">
        <v>7454</v>
      </c>
      <c r="D4629" s="257" t="s">
        <v>16048</v>
      </c>
      <c r="E4629" s="257">
        <v>21830</v>
      </c>
      <c r="F4629" s="471" t="s">
        <v>15267</v>
      </c>
      <c r="G4629" s="471" t="s">
        <v>7457</v>
      </c>
      <c r="H4629" s="471" t="s">
        <v>16046</v>
      </c>
      <c r="I4629" s="471"/>
      <c r="J4629" s="471"/>
    </row>
    <row r="4630" spans="1:10" ht="25.15" customHeight="1" x14ac:dyDescent="0.2">
      <c r="A4630" s="471" t="s">
        <v>16049</v>
      </c>
      <c r="B4630" s="471" t="s">
        <v>7453</v>
      </c>
      <c r="C4630" s="471" t="s">
        <v>7454</v>
      </c>
      <c r="D4630" s="257" t="s">
        <v>16050</v>
      </c>
      <c r="E4630" s="257">
        <v>18000</v>
      </c>
      <c r="F4630" s="471" t="s">
        <v>7601</v>
      </c>
      <c r="G4630" s="471" t="s">
        <v>7457</v>
      </c>
      <c r="H4630" s="471" t="s">
        <v>16051</v>
      </c>
      <c r="I4630" s="471"/>
      <c r="J4630" s="471"/>
    </row>
    <row r="4631" spans="1:10" ht="25.15" customHeight="1" x14ac:dyDescent="0.2">
      <c r="A4631" s="471" t="s">
        <v>16052</v>
      </c>
      <c r="B4631" s="471" t="s">
        <v>7558</v>
      </c>
      <c r="C4631" s="471" t="s">
        <v>7489</v>
      </c>
      <c r="D4631" s="257" t="s">
        <v>16053</v>
      </c>
      <c r="E4631" s="257">
        <v>69500</v>
      </c>
      <c r="F4631" s="471" t="s">
        <v>15965</v>
      </c>
      <c r="G4631" s="471" t="s">
        <v>7457</v>
      </c>
      <c r="H4631" s="471" t="s">
        <v>16051</v>
      </c>
      <c r="I4631" s="471"/>
      <c r="J4631" s="471"/>
    </row>
    <row r="4632" spans="1:10" ht="25.15" customHeight="1" x14ac:dyDescent="0.2">
      <c r="A4632" s="471" t="s">
        <v>16054</v>
      </c>
      <c r="B4632" s="471" t="s">
        <v>7558</v>
      </c>
      <c r="C4632" s="471" t="s">
        <v>7489</v>
      </c>
      <c r="D4632" s="257" t="s">
        <v>16055</v>
      </c>
      <c r="E4632" s="257">
        <v>255000</v>
      </c>
      <c r="F4632" s="471" t="s">
        <v>7604</v>
      </c>
      <c r="G4632" s="471" t="s">
        <v>7457</v>
      </c>
      <c r="H4632" s="471" t="s">
        <v>16051</v>
      </c>
      <c r="I4632" s="471"/>
      <c r="J4632" s="471"/>
    </row>
    <row r="4633" spans="1:10" ht="25.15" customHeight="1" x14ac:dyDescent="0.2">
      <c r="A4633" s="471" t="s">
        <v>16056</v>
      </c>
      <c r="B4633" s="471" t="s">
        <v>7453</v>
      </c>
      <c r="C4633" s="471" t="s">
        <v>7454</v>
      </c>
      <c r="D4633" s="257" t="s">
        <v>16057</v>
      </c>
      <c r="E4633" s="257">
        <v>32660.45</v>
      </c>
      <c r="F4633" s="471" t="s">
        <v>7746</v>
      </c>
      <c r="G4633" s="471" t="s">
        <v>7457</v>
      </c>
      <c r="H4633" s="471" t="s">
        <v>12510</v>
      </c>
      <c r="I4633" s="471"/>
      <c r="J4633" s="471"/>
    </row>
    <row r="4634" spans="1:10" ht="25.15" customHeight="1" x14ac:dyDescent="0.2">
      <c r="A4634" s="471" t="s">
        <v>15884</v>
      </c>
      <c r="B4634" s="471" t="s">
        <v>7453</v>
      </c>
      <c r="C4634" s="471" t="s">
        <v>7454</v>
      </c>
      <c r="D4634" s="257" t="s">
        <v>16058</v>
      </c>
      <c r="E4634" s="257">
        <v>36765</v>
      </c>
      <c r="F4634" s="471" t="s">
        <v>15987</v>
      </c>
      <c r="G4634" s="471" t="s">
        <v>7457</v>
      </c>
      <c r="H4634" s="471" t="s">
        <v>12412</v>
      </c>
      <c r="I4634" s="471"/>
      <c r="J4634" s="471"/>
    </row>
    <row r="4635" spans="1:10" ht="25.15" customHeight="1" x14ac:dyDescent="0.2">
      <c r="A4635" s="471" t="s">
        <v>16059</v>
      </c>
      <c r="B4635" s="471" t="s">
        <v>7453</v>
      </c>
      <c r="C4635" s="471" t="s">
        <v>7454</v>
      </c>
      <c r="D4635" s="257" t="s">
        <v>16060</v>
      </c>
      <c r="E4635" s="257">
        <v>19585</v>
      </c>
      <c r="F4635" s="471" t="s">
        <v>7543</v>
      </c>
      <c r="G4635" s="471" t="s">
        <v>7457</v>
      </c>
      <c r="H4635" s="471" t="s">
        <v>12412</v>
      </c>
      <c r="I4635" s="471"/>
      <c r="J4635" s="471"/>
    </row>
    <row r="4636" spans="1:10" ht="25.15" customHeight="1" x14ac:dyDescent="0.2">
      <c r="A4636" s="471" t="s">
        <v>16061</v>
      </c>
      <c r="B4636" s="471" t="s">
        <v>7558</v>
      </c>
      <c r="C4636" s="471" t="s">
        <v>7489</v>
      </c>
      <c r="D4636" s="257" t="s">
        <v>7642</v>
      </c>
      <c r="E4636" s="257">
        <v>67900</v>
      </c>
      <c r="F4636" s="471" t="s">
        <v>15799</v>
      </c>
      <c r="G4636" s="471" t="s">
        <v>7457</v>
      </c>
      <c r="H4636" s="471" t="s">
        <v>15841</v>
      </c>
      <c r="I4636" s="471"/>
      <c r="J4636" s="471"/>
    </row>
    <row r="4637" spans="1:10" ht="25.15" customHeight="1" x14ac:dyDescent="0.2">
      <c r="A4637" s="471" t="s">
        <v>16062</v>
      </c>
      <c r="B4637" s="471" t="s">
        <v>7558</v>
      </c>
      <c r="C4637" s="471" t="s">
        <v>7489</v>
      </c>
      <c r="D4637" s="257" t="s">
        <v>16063</v>
      </c>
      <c r="E4637" s="257">
        <v>70000</v>
      </c>
      <c r="F4637" s="471" t="s">
        <v>7479</v>
      </c>
      <c r="G4637" s="471" t="s">
        <v>7457</v>
      </c>
      <c r="H4637" s="471" t="s">
        <v>16064</v>
      </c>
      <c r="I4637" s="471"/>
      <c r="J4637" s="471"/>
    </row>
    <row r="4638" spans="1:10" ht="25.15" customHeight="1" x14ac:dyDescent="0.2">
      <c r="A4638" s="471" t="s">
        <v>16065</v>
      </c>
      <c r="B4638" s="471" t="s">
        <v>7453</v>
      </c>
      <c r="C4638" s="471" t="s">
        <v>7454</v>
      </c>
      <c r="D4638" s="257" t="s">
        <v>16066</v>
      </c>
      <c r="E4638" s="257">
        <v>24100</v>
      </c>
      <c r="F4638" s="471" t="s">
        <v>7741</v>
      </c>
      <c r="G4638" s="471" t="s">
        <v>7457</v>
      </c>
      <c r="H4638" s="471" t="s">
        <v>15848</v>
      </c>
      <c r="I4638" s="471"/>
      <c r="J4638" s="471"/>
    </row>
    <row r="4639" spans="1:10" ht="25.15" customHeight="1" x14ac:dyDescent="0.2">
      <c r="A4639" s="471" t="s">
        <v>16065</v>
      </c>
      <c r="B4639" s="471" t="s">
        <v>7453</v>
      </c>
      <c r="C4639" s="471" t="s">
        <v>7454</v>
      </c>
      <c r="D4639" s="257" t="s">
        <v>16067</v>
      </c>
      <c r="E4639" s="257">
        <v>22950</v>
      </c>
      <c r="F4639" s="471" t="s">
        <v>7741</v>
      </c>
      <c r="G4639" s="471" t="s">
        <v>7457</v>
      </c>
      <c r="H4639" s="471" t="s">
        <v>16068</v>
      </c>
      <c r="I4639" s="471"/>
      <c r="J4639" s="471"/>
    </row>
    <row r="4640" spans="1:10" ht="25.15" customHeight="1" x14ac:dyDescent="0.2">
      <c r="A4640" s="471" t="s">
        <v>16069</v>
      </c>
      <c r="B4640" s="471" t="s">
        <v>7453</v>
      </c>
      <c r="C4640" s="471" t="s">
        <v>7454</v>
      </c>
      <c r="D4640" s="257" t="s">
        <v>16070</v>
      </c>
      <c r="E4640" s="257">
        <v>20873.27</v>
      </c>
      <c r="F4640" s="471" t="s">
        <v>16071</v>
      </c>
      <c r="G4640" s="471" t="s">
        <v>7457</v>
      </c>
      <c r="H4640" s="471" t="s">
        <v>16068</v>
      </c>
      <c r="I4640" s="471"/>
      <c r="J4640" s="471"/>
    </row>
    <row r="4641" spans="1:10" ht="25.15" customHeight="1" x14ac:dyDescent="0.2">
      <c r="A4641" s="471" t="s">
        <v>16072</v>
      </c>
      <c r="B4641" s="471" t="s">
        <v>7558</v>
      </c>
      <c r="C4641" s="471" t="s">
        <v>7489</v>
      </c>
      <c r="D4641" s="257" t="s">
        <v>16073</v>
      </c>
      <c r="E4641" s="257">
        <v>303599</v>
      </c>
      <c r="F4641" s="471" t="s">
        <v>6912</v>
      </c>
      <c r="G4641" s="471" t="s">
        <v>7457</v>
      </c>
      <c r="H4641" s="471" t="s">
        <v>12418</v>
      </c>
      <c r="I4641" s="471"/>
      <c r="J4641" s="471"/>
    </row>
    <row r="4642" spans="1:10" ht="25.15" customHeight="1" x14ac:dyDescent="0.2">
      <c r="A4642" s="471" t="s">
        <v>16074</v>
      </c>
      <c r="B4642" s="471" t="s">
        <v>7453</v>
      </c>
      <c r="C4642" s="471" t="s">
        <v>7454</v>
      </c>
      <c r="D4642" s="257" t="s">
        <v>16075</v>
      </c>
      <c r="E4642" s="257">
        <v>36000</v>
      </c>
      <c r="F4642" s="471" t="s">
        <v>7536</v>
      </c>
      <c r="G4642" s="471" t="s">
        <v>7457</v>
      </c>
      <c r="H4642" s="471" t="s">
        <v>12418</v>
      </c>
      <c r="I4642" s="471"/>
      <c r="J4642" s="471"/>
    </row>
    <row r="4643" spans="1:10" ht="25.15" customHeight="1" x14ac:dyDescent="0.2">
      <c r="A4643" s="471" t="s">
        <v>16076</v>
      </c>
      <c r="B4643" s="471" t="s">
        <v>7558</v>
      </c>
      <c r="C4643" s="471" t="s">
        <v>7489</v>
      </c>
      <c r="D4643" s="257" t="s">
        <v>16077</v>
      </c>
      <c r="E4643" s="257">
        <v>139045</v>
      </c>
      <c r="F4643" s="471" t="s">
        <v>7536</v>
      </c>
      <c r="G4643" s="471" t="s">
        <v>7457</v>
      </c>
      <c r="H4643" s="471" t="s">
        <v>16078</v>
      </c>
      <c r="I4643" s="471"/>
      <c r="J4643" s="471"/>
    </row>
    <row r="4644" spans="1:10" ht="25.15" customHeight="1" x14ac:dyDescent="0.2">
      <c r="A4644" s="471" t="s">
        <v>15884</v>
      </c>
      <c r="B4644" s="471" t="s">
        <v>7558</v>
      </c>
      <c r="C4644" s="471" t="s">
        <v>7489</v>
      </c>
      <c r="D4644" s="257" t="s">
        <v>16079</v>
      </c>
      <c r="E4644" s="257">
        <v>105590</v>
      </c>
      <c r="F4644" s="471" t="s">
        <v>15799</v>
      </c>
      <c r="G4644" s="471" t="s">
        <v>7457</v>
      </c>
      <c r="H4644" s="471" t="s">
        <v>15850</v>
      </c>
      <c r="I4644" s="471"/>
      <c r="J4644" s="471"/>
    </row>
    <row r="4645" spans="1:10" ht="25.15" customHeight="1" x14ac:dyDescent="0.2">
      <c r="A4645" s="471" t="s">
        <v>16080</v>
      </c>
      <c r="B4645" s="471" t="s">
        <v>7558</v>
      </c>
      <c r="C4645" s="471" t="s">
        <v>7489</v>
      </c>
      <c r="D4645" s="257" t="s">
        <v>7658</v>
      </c>
      <c r="E4645" s="257">
        <v>53600</v>
      </c>
      <c r="F4645" s="471" t="s">
        <v>15965</v>
      </c>
      <c r="G4645" s="471" t="s">
        <v>7457</v>
      </c>
      <c r="H4645" s="471" t="s">
        <v>15850</v>
      </c>
      <c r="I4645" s="471"/>
      <c r="J4645" s="471"/>
    </row>
    <row r="4646" spans="1:10" ht="25.15" customHeight="1" x14ac:dyDescent="0.2">
      <c r="A4646" s="471" t="s">
        <v>16081</v>
      </c>
      <c r="B4646" s="471" t="s">
        <v>16082</v>
      </c>
      <c r="C4646" s="471" t="s">
        <v>7489</v>
      </c>
      <c r="D4646" s="257" t="s">
        <v>16083</v>
      </c>
      <c r="E4646" s="257">
        <v>62735</v>
      </c>
      <c r="F4646" s="471" t="s">
        <v>15799</v>
      </c>
      <c r="G4646" s="471" t="s">
        <v>7457</v>
      </c>
      <c r="H4646" s="471" t="s">
        <v>15850</v>
      </c>
      <c r="I4646" s="471"/>
      <c r="J4646" s="471"/>
    </row>
    <row r="4647" spans="1:10" ht="25.15" customHeight="1" x14ac:dyDescent="0.2">
      <c r="A4647" s="471" t="s">
        <v>16084</v>
      </c>
      <c r="B4647" s="471" t="s">
        <v>7453</v>
      </c>
      <c r="C4647" s="471" t="s">
        <v>7454</v>
      </c>
      <c r="D4647" s="257" t="s">
        <v>7666</v>
      </c>
      <c r="E4647" s="257">
        <v>22650</v>
      </c>
      <c r="F4647" s="471" t="s">
        <v>7543</v>
      </c>
      <c r="G4647" s="471" t="s">
        <v>7457</v>
      </c>
      <c r="H4647" s="471" t="s">
        <v>12543</v>
      </c>
      <c r="I4647" s="471"/>
      <c r="J4647" s="471"/>
    </row>
    <row r="4648" spans="1:10" ht="25.15" customHeight="1" x14ac:dyDescent="0.2">
      <c r="A4648" s="471" t="s">
        <v>16085</v>
      </c>
      <c r="B4648" s="471" t="s">
        <v>7488</v>
      </c>
      <c r="C4648" s="471" t="s">
        <v>7489</v>
      </c>
      <c r="D4648" s="257" t="s">
        <v>16086</v>
      </c>
      <c r="E4648" s="257">
        <v>112650</v>
      </c>
      <c r="F4648" s="471" t="s">
        <v>7145</v>
      </c>
      <c r="G4648" s="471" t="s">
        <v>7457</v>
      </c>
      <c r="H4648" s="471" t="s">
        <v>15657</v>
      </c>
      <c r="I4648" s="471"/>
      <c r="J4648" s="471"/>
    </row>
    <row r="4649" spans="1:10" ht="25.15" customHeight="1" x14ac:dyDescent="0.2">
      <c r="A4649" s="471" t="s">
        <v>16087</v>
      </c>
      <c r="B4649" s="471" t="s">
        <v>7453</v>
      </c>
      <c r="C4649" s="471" t="s">
        <v>7454</v>
      </c>
      <c r="D4649" s="257" t="s">
        <v>7674</v>
      </c>
      <c r="E4649" s="257">
        <v>36790</v>
      </c>
      <c r="F4649" s="471" t="s">
        <v>7541</v>
      </c>
      <c r="G4649" s="471" t="s">
        <v>7457</v>
      </c>
      <c r="H4649" s="471" t="s">
        <v>16088</v>
      </c>
      <c r="I4649" s="471"/>
      <c r="J4649" s="471"/>
    </row>
    <row r="4650" spans="1:10" ht="25.15" customHeight="1" x14ac:dyDescent="0.2">
      <c r="A4650" s="471" t="s">
        <v>16089</v>
      </c>
      <c r="B4650" s="471" t="s">
        <v>7453</v>
      </c>
      <c r="C4650" s="471" t="s">
        <v>7454</v>
      </c>
      <c r="D4650" s="257" t="s">
        <v>16090</v>
      </c>
      <c r="E4650" s="257">
        <v>34300</v>
      </c>
      <c r="F4650" s="471" t="s">
        <v>16091</v>
      </c>
      <c r="G4650" s="471" t="s">
        <v>7457</v>
      </c>
      <c r="H4650" s="471" t="s">
        <v>15661</v>
      </c>
      <c r="I4650" s="471"/>
      <c r="J4650" s="471"/>
    </row>
    <row r="4651" spans="1:10" ht="25.15" customHeight="1" x14ac:dyDescent="0.2">
      <c r="A4651" s="471" t="s">
        <v>16092</v>
      </c>
      <c r="B4651" s="471" t="s">
        <v>7453</v>
      </c>
      <c r="C4651" s="471" t="s">
        <v>7454</v>
      </c>
      <c r="D4651" s="257" t="s">
        <v>16093</v>
      </c>
      <c r="E4651" s="257">
        <v>31443.200000000001</v>
      </c>
      <c r="F4651" s="471" t="s">
        <v>7554</v>
      </c>
      <c r="G4651" s="471" t="s">
        <v>7457</v>
      </c>
      <c r="H4651" s="471" t="s">
        <v>11624</v>
      </c>
      <c r="I4651" s="471"/>
      <c r="J4651" s="471"/>
    </row>
    <row r="4652" spans="1:10" ht="25.15" customHeight="1" x14ac:dyDescent="0.2">
      <c r="A4652" s="471" t="s">
        <v>16094</v>
      </c>
      <c r="B4652" s="471" t="s">
        <v>7558</v>
      </c>
      <c r="C4652" s="471" t="s">
        <v>7489</v>
      </c>
      <c r="D4652" s="257" t="s">
        <v>16095</v>
      </c>
      <c r="E4652" s="257">
        <v>38925</v>
      </c>
      <c r="F4652" s="471" t="s">
        <v>16096</v>
      </c>
      <c r="G4652" s="471" t="s">
        <v>15856</v>
      </c>
      <c r="H4652" s="471" t="s">
        <v>11624</v>
      </c>
      <c r="I4652" s="471"/>
      <c r="J4652" s="471"/>
    </row>
    <row r="4653" spans="1:10" ht="25.15" customHeight="1" x14ac:dyDescent="0.2">
      <c r="A4653" s="471" t="s">
        <v>16097</v>
      </c>
      <c r="B4653" s="471" t="s">
        <v>7453</v>
      </c>
      <c r="C4653" s="471" t="s">
        <v>7454</v>
      </c>
      <c r="D4653" s="257" t="s">
        <v>16098</v>
      </c>
      <c r="E4653" s="257">
        <v>20885</v>
      </c>
      <c r="F4653" s="471" t="s">
        <v>7349</v>
      </c>
      <c r="G4653" s="471" t="s">
        <v>15856</v>
      </c>
      <c r="H4653" s="471" t="s">
        <v>11624</v>
      </c>
      <c r="I4653" s="471"/>
      <c r="J4653" s="471"/>
    </row>
    <row r="4654" spans="1:10" ht="25.15" customHeight="1" x14ac:dyDescent="0.2">
      <c r="A4654" s="471" t="s">
        <v>16099</v>
      </c>
      <c r="B4654" s="471" t="s">
        <v>7488</v>
      </c>
      <c r="C4654" s="471" t="s">
        <v>7489</v>
      </c>
      <c r="D4654" s="257" t="s">
        <v>16100</v>
      </c>
      <c r="E4654" s="257">
        <v>119959</v>
      </c>
      <c r="F4654" s="471" t="s">
        <v>16101</v>
      </c>
      <c r="G4654" s="471" t="s">
        <v>15856</v>
      </c>
      <c r="H4654" s="471" t="s">
        <v>16102</v>
      </c>
      <c r="I4654" s="471"/>
      <c r="J4654" s="471"/>
    </row>
    <row r="4655" spans="1:10" ht="25.15" customHeight="1" x14ac:dyDescent="0.2">
      <c r="A4655" s="471" t="s">
        <v>16103</v>
      </c>
      <c r="B4655" s="471" t="s">
        <v>7453</v>
      </c>
      <c r="C4655" s="471" t="s">
        <v>8332</v>
      </c>
      <c r="D4655" s="257" t="s">
        <v>16104</v>
      </c>
      <c r="E4655" s="257">
        <v>26432</v>
      </c>
      <c r="F4655" s="471" t="s">
        <v>16105</v>
      </c>
      <c r="G4655" s="471" t="s">
        <v>15856</v>
      </c>
      <c r="H4655" s="471" t="s">
        <v>16106</v>
      </c>
      <c r="I4655" s="471"/>
      <c r="J4655" s="471"/>
    </row>
    <row r="4656" spans="1:10" ht="25.15" customHeight="1" x14ac:dyDescent="0.2">
      <c r="A4656" s="471" t="s">
        <v>16107</v>
      </c>
      <c r="B4656" s="471" t="s">
        <v>7453</v>
      </c>
      <c r="C4656" s="471" t="s">
        <v>7454</v>
      </c>
      <c r="D4656" s="257" t="s">
        <v>16108</v>
      </c>
      <c r="E4656" s="257">
        <v>34040</v>
      </c>
      <c r="F4656" s="471" t="s">
        <v>15987</v>
      </c>
      <c r="G4656" s="471" t="s">
        <v>15856</v>
      </c>
      <c r="H4656" s="471" t="s">
        <v>16106</v>
      </c>
      <c r="I4656" s="471"/>
      <c r="J4656" s="471"/>
    </row>
    <row r="4657" spans="1:10" ht="25.15" customHeight="1" x14ac:dyDescent="0.2">
      <c r="A4657" s="471" t="s">
        <v>16109</v>
      </c>
      <c r="B4657" s="471" t="s">
        <v>7558</v>
      </c>
      <c r="C4657" s="471" t="s">
        <v>7489</v>
      </c>
      <c r="D4657" s="257" t="s">
        <v>16110</v>
      </c>
      <c r="E4657" s="257">
        <v>113000</v>
      </c>
      <c r="F4657" s="471" t="s">
        <v>15489</v>
      </c>
      <c r="G4657" s="471" t="s">
        <v>15856</v>
      </c>
      <c r="H4657" s="471" t="s">
        <v>16106</v>
      </c>
      <c r="I4657" s="471"/>
      <c r="J4657" s="471"/>
    </row>
    <row r="4658" spans="1:10" ht="25.15" customHeight="1" x14ac:dyDescent="0.2">
      <c r="A4658" s="471" t="s">
        <v>16111</v>
      </c>
      <c r="B4658" s="471" t="s">
        <v>7453</v>
      </c>
      <c r="C4658" s="471" t="s">
        <v>7454</v>
      </c>
      <c r="D4658" s="257" t="s">
        <v>16112</v>
      </c>
      <c r="E4658" s="257">
        <v>32875.9</v>
      </c>
      <c r="F4658" s="471" t="s">
        <v>7756</v>
      </c>
      <c r="G4658" s="471" t="s">
        <v>15856</v>
      </c>
      <c r="H4658" s="471" t="s">
        <v>12567</v>
      </c>
      <c r="I4658" s="471"/>
      <c r="J4658" s="471"/>
    </row>
    <row r="4659" spans="1:10" ht="25.15" customHeight="1" x14ac:dyDescent="0.2">
      <c r="A4659" s="471" t="s">
        <v>16113</v>
      </c>
      <c r="B4659" s="471" t="s">
        <v>7453</v>
      </c>
      <c r="C4659" s="471" t="s">
        <v>7454</v>
      </c>
      <c r="D4659" s="257" t="s">
        <v>16114</v>
      </c>
      <c r="E4659" s="257">
        <v>29000</v>
      </c>
      <c r="F4659" s="471" t="s">
        <v>7554</v>
      </c>
      <c r="G4659" s="471" t="s">
        <v>15856</v>
      </c>
      <c r="H4659" s="471" t="s">
        <v>12570</v>
      </c>
      <c r="I4659" s="471"/>
      <c r="J4659" s="471"/>
    </row>
  </sheetData>
  <mergeCells count="2">
    <mergeCell ref="A1:J1"/>
    <mergeCell ref="A2:J2"/>
  </mergeCells>
  <pageMargins left="0.7" right="0.7" top="0.75" bottom="0.75" header="0.3" footer="0.3"/>
  <pageSetup scale="2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1:X17"/>
  <sheetViews>
    <sheetView view="pageBreakPreview" topLeftCell="A6" zoomScale="60" zoomScaleNormal="100" workbookViewId="0">
      <selection sqref="A1:I17"/>
    </sheetView>
  </sheetViews>
  <sheetFormatPr baseColWidth="10" defaultColWidth="11.42578125" defaultRowHeight="12" x14ac:dyDescent="0.2"/>
  <cols>
    <col min="1" max="1" width="35.7109375" style="26" customWidth="1"/>
    <col min="2" max="2" width="20.28515625" style="391" customWidth="1"/>
    <col min="3" max="3" width="17" style="26" customWidth="1"/>
    <col min="4" max="4" width="19.140625" style="26" customWidth="1"/>
    <col min="5" max="5" width="20.140625" style="26" customWidth="1"/>
    <col min="6" max="6" width="22.28515625" style="26" customWidth="1"/>
    <col min="7" max="7" width="31.28515625" style="26" customWidth="1"/>
    <col min="8" max="8" width="39.5703125" style="26" customWidth="1"/>
    <col min="9" max="9" width="21.5703125" style="26" customWidth="1"/>
    <col min="10" max="16384" width="11.42578125" style="26"/>
  </cols>
  <sheetData>
    <row r="1" spans="1:24" ht="29.25" customHeight="1" x14ac:dyDescent="0.2">
      <c r="A1" s="570" t="s">
        <v>250</v>
      </c>
      <c r="B1" s="570"/>
      <c r="C1" s="570"/>
      <c r="D1" s="570"/>
      <c r="E1" s="570"/>
      <c r="F1" s="570"/>
      <c r="G1" s="570"/>
      <c r="H1" s="570"/>
      <c r="I1" s="570"/>
    </row>
    <row r="2" spans="1:24" ht="21" customHeight="1" x14ac:dyDescent="0.2">
      <c r="A2" s="81" t="s">
        <v>219</v>
      </c>
      <c r="B2" s="571" t="s">
        <v>8074</v>
      </c>
      <c r="C2" s="571"/>
      <c r="D2" s="571"/>
      <c r="E2" s="571"/>
      <c r="F2" s="571"/>
      <c r="G2" s="571"/>
      <c r="H2" s="571"/>
      <c r="I2" s="571"/>
      <c r="J2" s="27"/>
      <c r="K2" s="27"/>
      <c r="L2" s="27"/>
      <c r="M2" s="27"/>
      <c r="N2" s="27"/>
      <c r="O2" s="27"/>
      <c r="P2" s="27"/>
      <c r="Q2" s="27"/>
      <c r="R2" s="27"/>
      <c r="S2" s="27"/>
      <c r="T2" s="27"/>
      <c r="U2" s="27"/>
      <c r="V2" s="27"/>
      <c r="W2" s="27"/>
      <c r="X2" s="27"/>
    </row>
    <row r="3" spans="1:24" ht="24.75" customHeight="1" x14ac:dyDescent="0.2">
      <c r="A3" s="574" t="s">
        <v>126</v>
      </c>
      <c r="B3" s="572" t="s">
        <v>220</v>
      </c>
      <c r="C3" s="572" t="s">
        <v>127</v>
      </c>
      <c r="D3" s="572" t="s">
        <v>224</v>
      </c>
      <c r="E3" s="82" t="s">
        <v>221</v>
      </c>
      <c r="F3" s="82" t="s">
        <v>222</v>
      </c>
      <c r="G3" s="64" t="s">
        <v>223</v>
      </c>
      <c r="H3" s="576" t="s">
        <v>226</v>
      </c>
      <c r="I3" s="576" t="s">
        <v>225</v>
      </c>
    </row>
    <row r="4" spans="1:24" ht="29.25" customHeight="1" x14ac:dyDescent="0.2">
      <c r="A4" s="575"/>
      <c r="B4" s="573"/>
      <c r="C4" s="573"/>
      <c r="D4" s="573"/>
      <c r="E4" s="113" t="s">
        <v>128</v>
      </c>
      <c r="F4" s="113" t="s">
        <v>128</v>
      </c>
      <c r="G4" s="113" t="s">
        <v>128</v>
      </c>
      <c r="H4" s="577"/>
      <c r="I4" s="577"/>
    </row>
    <row r="5" spans="1:24" s="76" customFormat="1" ht="135" x14ac:dyDescent="0.2">
      <c r="A5" s="384" t="s">
        <v>6407</v>
      </c>
      <c r="B5" s="386"/>
      <c r="C5" s="385" t="s">
        <v>122</v>
      </c>
      <c r="D5" s="387" t="s">
        <v>6406</v>
      </c>
      <c r="E5" s="387"/>
      <c r="F5" s="387"/>
      <c r="G5" s="387"/>
      <c r="H5" s="55"/>
      <c r="I5" s="392"/>
    </row>
    <row r="6" spans="1:24" ht="116.45" customHeight="1" x14ac:dyDescent="0.2">
      <c r="A6" s="384" t="s">
        <v>6405</v>
      </c>
      <c r="B6" s="386" t="s">
        <v>6404</v>
      </c>
      <c r="C6" s="385" t="s">
        <v>122</v>
      </c>
      <c r="D6" s="387">
        <v>107041.5</v>
      </c>
      <c r="E6" s="387"/>
      <c r="F6" s="387"/>
      <c r="G6" s="387"/>
      <c r="H6" s="55"/>
      <c r="I6" s="392"/>
    </row>
    <row r="7" spans="1:24" ht="123.75" x14ac:dyDescent="0.25">
      <c r="A7" s="385" t="s">
        <v>6403</v>
      </c>
      <c r="B7" s="386" t="s">
        <v>6402</v>
      </c>
      <c r="C7" s="385" t="s">
        <v>122</v>
      </c>
      <c r="D7" s="387">
        <v>855666.9</v>
      </c>
      <c r="E7" s="387"/>
      <c r="F7" s="387"/>
      <c r="G7" s="387"/>
      <c r="H7" s="55"/>
      <c r="I7" s="392"/>
    </row>
    <row r="8" spans="1:24" ht="108" x14ac:dyDescent="0.2">
      <c r="A8" s="385" t="s">
        <v>6401</v>
      </c>
      <c r="B8" s="386">
        <v>20602372481</v>
      </c>
      <c r="C8" s="385" t="s">
        <v>122</v>
      </c>
      <c r="D8" s="387">
        <v>176000</v>
      </c>
      <c r="E8" s="387"/>
      <c r="F8" s="387">
        <v>17600</v>
      </c>
      <c r="G8" s="387"/>
      <c r="H8" s="386">
        <v>3</v>
      </c>
      <c r="I8" s="386" t="s">
        <v>6400</v>
      </c>
    </row>
    <row r="9" spans="1:24" ht="66.599999999999994" customHeight="1" x14ac:dyDescent="0.2">
      <c r="A9" s="385" t="s">
        <v>6399</v>
      </c>
      <c r="B9" s="386" t="s">
        <v>122</v>
      </c>
      <c r="C9" s="385" t="s">
        <v>6398</v>
      </c>
      <c r="D9" s="387">
        <v>74763.77</v>
      </c>
      <c r="E9" s="387">
        <v>74763.77</v>
      </c>
      <c r="F9" s="387" t="s">
        <v>1626</v>
      </c>
      <c r="G9" s="387" t="s">
        <v>1626</v>
      </c>
      <c r="H9" s="386" t="s">
        <v>6397</v>
      </c>
      <c r="I9" s="386" t="s">
        <v>6396</v>
      </c>
    </row>
    <row r="10" spans="1:24" ht="74.45" customHeight="1" x14ac:dyDescent="0.2">
      <c r="A10" s="385" t="s">
        <v>6395</v>
      </c>
      <c r="B10" s="386" t="s">
        <v>122</v>
      </c>
      <c r="C10" s="385" t="s">
        <v>6394</v>
      </c>
      <c r="D10" s="387">
        <v>81393</v>
      </c>
      <c r="E10" s="387"/>
      <c r="F10" s="387">
        <v>81393</v>
      </c>
      <c r="G10" s="387" t="s">
        <v>1626</v>
      </c>
      <c r="H10" s="386" t="s">
        <v>6393</v>
      </c>
      <c r="I10" s="386" t="s">
        <v>6392</v>
      </c>
    </row>
    <row r="11" spans="1:24" ht="156" x14ac:dyDescent="0.2">
      <c r="A11" s="252"/>
      <c r="B11" s="386" t="s">
        <v>6388</v>
      </c>
      <c r="C11" s="385">
        <v>80605453</v>
      </c>
      <c r="D11" s="387">
        <v>57900</v>
      </c>
      <c r="E11" s="387"/>
      <c r="F11" s="387" t="s">
        <v>6391</v>
      </c>
      <c r="G11" s="387"/>
      <c r="H11" s="386" t="s">
        <v>6390</v>
      </c>
      <c r="I11" s="386" t="s">
        <v>6389</v>
      </c>
    </row>
    <row r="12" spans="1:24" ht="60" x14ac:dyDescent="0.2">
      <c r="A12" s="252"/>
      <c r="B12" s="386" t="s">
        <v>6388</v>
      </c>
      <c r="C12" s="385">
        <v>80605453</v>
      </c>
      <c r="D12" s="387">
        <v>96500</v>
      </c>
      <c r="E12" s="387" t="s">
        <v>6387</v>
      </c>
      <c r="F12" s="387"/>
      <c r="G12" s="387"/>
      <c r="H12" s="386" t="s">
        <v>6386</v>
      </c>
      <c r="I12" s="386" t="s">
        <v>6385</v>
      </c>
    </row>
    <row r="13" spans="1:24" ht="132" x14ac:dyDescent="0.2">
      <c r="A13" s="252"/>
      <c r="B13" s="386" t="s">
        <v>6384</v>
      </c>
      <c r="C13" s="385"/>
      <c r="D13" s="387">
        <v>126000</v>
      </c>
      <c r="E13" s="387" t="s">
        <v>6383</v>
      </c>
      <c r="F13" s="387"/>
      <c r="G13" s="387"/>
      <c r="H13" s="386" t="s">
        <v>6382</v>
      </c>
      <c r="I13" s="386" t="s">
        <v>6381</v>
      </c>
    </row>
    <row r="14" spans="1:24" x14ac:dyDescent="0.2">
      <c r="A14" s="114" t="s">
        <v>129</v>
      </c>
      <c r="B14" s="114"/>
      <c r="C14" s="114"/>
      <c r="D14" s="251">
        <f>SUM(D5:D13)</f>
        <v>1575265.17</v>
      </c>
      <c r="E14" s="388">
        <f>SUM(E9:E13)</f>
        <v>74763.77</v>
      </c>
      <c r="F14" s="251">
        <f>SUM(F5:F13)</f>
        <v>98993</v>
      </c>
      <c r="G14" s="115"/>
      <c r="H14" s="115"/>
      <c r="I14" s="115"/>
    </row>
    <row r="15" spans="1:24" x14ac:dyDescent="0.2">
      <c r="A15" s="40" t="s">
        <v>201</v>
      </c>
      <c r="B15" s="44"/>
      <c r="C15" s="44"/>
      <c r="D15" s="44"/>
      <c r="E15" s="27"/>
      <c r="F15" s="27"/>
      <c r="G15" s="27"/>
    </row>
    <row r="16" spans="1:24" x14ac:dyDescent="0.2">
      <c r="A16" s="99" t="s">
        <v>227</v>
      </c>
      <c r="B16" s="389"/>
      <c r="C16" s="43"/>
      <c r="D16" s="43"/>
      <c r="E16" s="27"/>
      <c r="F16" s="27"/>
      <c r="G16" s="27"/>
    </row>
    <row r="17" spans="1:7" ht="21" customHeight="1" x14ac:dyDescent="0.2">
      <c r="A17" s="100" t="s">
        <v>228</v>
      </c>
      <c r="B17" s="390"/>
      <c r="C17" s="41"/>
      <c r="D17" s="41"/>
      <c r="E17" s="27"/>
      <c r="F17" s="27"/>
      <c r="G17" s="27"/>
    </row>
  </sheetData>
  <mergeCells count="8">
    <mergeCell ref="A1:I1"/>
    <mergeCell ref="B2:I2"/>
    <mergeCell ref="D3:D4"/>
    <mergeCell ref="A3:A4"/>
    <mergeCell ref="B3:B4"/>
    <mergeCell ref="C3:C4"/>
    <mergeCell ref="H3:H4"/>
    <mergeCell ref="I3:I4"/>
  </mergeCells>
  <pageMargins left="0.7" right="0.7" top="0.75" bottom="0.75" header="0.3" footer="0.3"/>
  <pageSetup paperSize="9" scale="3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S121"/>
  <sheetViews>
    <sheetView view="pageBreakPreview" zoomScale="60" zoomScaleNormal="100" workbookViewId="0">
      <selection sqref="A1:O122"/>
    </sheetView>
  </sheetViews>
  <sheetFormatPr baseColWidth="10" defaultColWidth="11.42578125" defaultRowHeight="12" x14ac:dyDescent="0.2"/>
  <cols>
    <col min="1" max="1" width="18.7109375" style="403" customWidth="1"/>
    <col min="2" max="2" width="23.7109375" style="403" customWidth="1"/>
    <col min="3" max="3" width="27.28515625" style="398" customWidth="1"/>
    <col min="4" max="6" width="18.7109375" style="26" customWidth="1"/>
    <col min="7" max="8" width="6.7109375" style="50" customWidth="1"/>
    <col min="9" max="9" width="6.7109375" style="26" customWidth="1"/>
    <col min="10" max="10" width="28.42578125" style="419" customWidth="1"/>
    <col min="11" max="12" width="18.7109375" style="26" customWidth="1"/>
    <col min="13" max="13" width="18.28515625" style="26" customWidth="1"/>
    <col min="14" max="14" width="20.42578125" style="26" customWidth="1"/>
    <col min="15" max="15" width="21.140625" style="26" customWidth="1"/>
    <col min="16" max="16384" width="11.42578125" style="26"/>
  </cols>
  <sheetData>
    <row r="1" spans="1:19" s="40" customFormat="1" ht="20.25" customHeight="1" x14ac:dyDescent="0.2">
      <c r="A1" s="578" t="s">
        <v>251</v>
      </c>
      <c r="B1" s="579"/>
      <c r="C1" s="579"/>
      <c r="D1" s="579"/>
      <c r="E1" s="579"/>
      <c r="F1" s="579"/>
      <c r="G1" s="579"/>
      <c r="H1" s="579"/>
      <c r="I1" s="579"/>
      <c r="J1" s="579"/>
      <c r="K1" s="579"/>
      <c r="L1" s="579"/>
      <c r="M1" s="579"/>
      <c r="N1" s="579"/>
      <c r="O1" s="579"/>
    </row>
    <row r="2" spans="1:19" ht="54" x14ac:dyDescent="0.2">
      <c r="A2" s="393" t="s">
        <v>5</v>
      </c>
      <c r="B2" s="394"/>
      <c r="C2" s="580" t="s">
        <v>8074</v>
      </c>
      <c r="D2" s="581"/>
      <c r="E2" s="581"/>
      <c r="F2" s="581"/>
      <c r="G2" s="581"/>
      <c r="H2" s="581"/>
      <c r="I2" s="581"/>
      <c r="J2" s="581"/>
      <c r="K2" s="581"/>
      <c r="L2" s="581"/>
      <c r="M2" s="581"/>
      <c r="N2" s="581"/>
      <c r="O2" s="582"/>
      <c r="P2" s="27"/>
      <c r="Q2" s="27"/>
      <c r="R2" s="27"/>
      <c r="S2" s="27"/>
    </row>
    <row r="3" spans="1:19" s="51" customFormat="1" ht="20.25" customHeight="1" x14ac:dyDescent="0.2">
      <c r="A3" s="517" t="s">
        <v>155</v>
      </c>
      <c r="B3" s="517"/>
      <c r="C3" s="517" t="s">
        <v>156</v>
      </c>
      <c r="D3" s="517"/>
      <c r="E3" s="517" t="s">
        <v>157</v>
      </c>
      <c r="F3" s="517"/>
      <c r="G3" s="517"/>
      <c r="H3" s="517"/>
      <c r="I3" s="517"/>
      <c r="J3" s="517" t="s">
        <v>158</v>
      </c>
      <c r="K3" s="517"/>
      <c r="L3" s="517"/>
      <c r="M3" s="517" t="s">
        <v>239</v>
      </c>
      <c r="N3" s="517" t="s">
        <v>240</v>
      </c>
      <c r="O3" s="552" t="s">
        <v>181</v>
      </c>
    </row>
    <row r="4" spans="1:19" s="52" customFormat="1" ht="63.75" x14ac:dyDescent="0.25">
      <c r="A4" s="97" t="s">
        <v>6</v>
      </c>
      <c r="B4" s="97" t="s">
        <v>130</v>
      </c>
      <c r="C4" s="97" t="s">
        <v>159</v>
      </c>
      <c r="D4" s="97" t="s">
        <v>160</v>
      </c>
      <c r="E4" s="97" t="s">
        <v>161</v>
      </c>
      <c r="F4" s="97" t="s">
        <v>162</v>
      </c>
      <c r="G4" s="102" t="s">
        <v>163</v>
      </c>
      <c r="H4" s="102" t="s">
        <v>164</v>
      </c>
      <c r="I4" s="102" t="s">
        <v>165</v>
      </c>
      <c r="J4" s="97" t="s">
        <v>166</v>
      </c>
      <c r="K4" s="97" t="s">
        <v>167</v>
      </c>
      <c r="L4" s="97" t="s">
        <v>168</v>
      </c>
      <c r="M4" s="584"/>
      <c r="N4" s="584"/>
      <c r="O4" s="583"/>
    </row>
    <row r="5" spans="1:19" ht="36" x14ac:dyDescent="0.2">
      <c r="A5" s="259" t="s">
        <v>6414</v>
      </c>
      <c r="B5" s="259" t="s">
        <v>6576</v>
      </c>
      <c r="C5" s="258" t="s">
        <v>6585</v>
      </c>
      <c r="D5" s="278">
        <v>1009848661</v>
      </c>
      <c r="E5" s="140" t="s">
        <v>6411</v>
      </c>
      <c r="F5" s="258" t="s">
        <v>6584</v>
      </c>
      <c r="G5" s="258"/>
      <c r="H5" s="258"/>
      <c r="I5" s="258"/>
      <c r="J5" s="405" t="s">
        <v>6581</v>
      </c>
      <c r="K5" s="256">
        <v>3400</v>
      </c>
      <c r="L5" s="258" t="s">
        <v>6573</v>
      </c>
      <c r="M5" s="256">
        <v>40800</v>
      </c>
      <c r="N5" s="256">
        <v>20400</v>
      </c>
      <c r="O5" s="256">
        <v>48000</v>
      </c>
    </row>
    <row r="6" spans="1:19" ht="36" x14ac:dyDescent="0.2">
      <c r="A6" s="259" t="s">
        <v>6414</v>
      </c>
      <c r="B6" s="259" t="s">
        <v>6576</v>
      </c>
      <c r="C6" s="395" t="s">
        <v>6583</v>
      </c>
      <c r="D6" s="277">
        <v>20168227362</v>
      </c>
      <c r="E6" s="140" t="s">
        <v>6411</v>
      </c>
      <c r="F6" s="258" t="s">
        <v>6582</v>
      </c>
      <c r="G6" s="258"/>
      <c r="H6" s="258"/>
      <c r="I6" s="258"/>
      <c r="J6" s="405" t="s">
        <v>6581</v>
      </c>
      <c r="K6" s="254">
        <v>6000</v>
      </c>
      <c r="L6" s="258" t="s">
        <v>6573</v>
      </c>
      <c r="M6" s="254">
        <v>72000</v>
      </c>
      <c r="N6" s="254">
        <v>36000</v>
      </c>
      <c r="O6" s="254">
        <v>78000</v>
      </c>
    </row>
    <row r="7" spans="1:19" ht="36" x14ac:dyDescent="0.2">
      <c r="A7" s="259" t="s">
        <v>6414</v>
      </c>
      <c r="B7" s="259" t="s">
        <v>6576</v>
      </c>
      <c r="C7" s="258" t="s">
        <v>6580</v>
      </c>
      <c r="D7" s="277">
        <v>10400160487</v>
      </c>
      <c r="E7" s="140" t="s">
        <v>6411</v>
      </c>
      <c r="F7" s="258" t="s">
        <v>6579</v>
      </c>
      <c r="G7" s="258"/>
      <c r="H7" s="258"/>
      <c r="I7" s="258"/>
      <c r="J7" s="405" t="s">
        <v>6577</v>
      </c>
      <c r="K7" s="254">
        <v>2350</v>
      </c>
      <c r="L7" s="258" t="s">
        <v>6573</v>
      </c>
      <c r="M7" s="254">
        <v>28200</v>
      </c>
      <c r="N7" s="254">
        <v>14100</v>
      </c>
      <c r="O7" s="254">
        <v>36000</v>
      </c>
    </row>
    <row r="8" spans="1:19" ht="36" x14ac:dyDescent="0.2">
      <c r="A8" s="259" t="s">
        <v>6414</v>
      </c>
      <c r="B8" s="259" t="s">
        <v>6576</v>
      </c>
      <c r="C8" s="258" t="s">
        <v>6578</v>
      </c>
      <c r="D8" s="277">
        <v>17114692484</v>
      </c>
      <c r="E8" s="140" t="s">
        <v>6411</v>
      </c>
      <c r="F8" s="258"/>
      <c r="G8" s="258"/>
      <c r="H8" s="258"/>
      <c r="I8" s="258"/>
      <c r="J8" s="405" t="s">
        <v>6577</v>
      </c>
      <c r="K8" s="254">
        <v>3670</v>
      </c>
      <c r="L8" s="258" t="s">
        <v>6573</v>
      </c>
      <c r="M8" s="254">
        <v>44040</v>
      </c>
      <c r="N8" s="254">
        <v>22020</v>
      </c>
      <c r="O8" s="254">
        <v>48000</v>
      </c>
    </row>
    <row r="9" spans="1:19" ht="36" x14ac:dyDescent="0.2">
      <c r="A9" s="259" t="s">
        <v>6414</v>
      </c>
      <c r="B9" s="259" t="s">
        <v>6576</v>
      </c>
      <c r="C9" s="395" t="s">
        <v>6575</v>
      </c>
      <c r="D9" s="277">
        <v>10310237014</v>
      </c>
      <c r="E9" s="140" t="s">
        <v>6411</v>
      </c>
      <c r="F9" s="258"/>
      <c r="G9" s="258"/>
      <c r="H9" s="258"/>
      <c r="I9" s="258"/>
      <c r="J9" s="405" t="s">
        <v>6574</v>
      </c>
      <c r="K9" s="254">
        <v>3600</v>
      </c>
      <c r="L9" s="258" t="s">
        <v>6573</v>
      </c>
      <c r="M9" s="254">
        <v>43200</v>
      </c>
      <c r="N9" s="254">
        <v>21600</v>
      </c>
      <c r="O9" s="254">
        <v>48000</v>
      </c>
    </row>
    <row r="10" spans="1:19" ht="36" x14ac:dyDescent="0.2">
      <c r="A10" s="259" t="s">
        <v>6414</v>
      </c>
      <c r="B10" s="259" t="s">
        <v>6570</v>
      </c>
      <c r="C10" s="258" t="s">
        <v>6572</v>
      </c>
      <c r="D10" s="253">
        <v>19994596</v>
      </c>
      <c r="E10" s="140" t="s">
        <v>6568</v>
      </c>
      <c r="F10" s="32" t="s">
        <v>1626</v>
      </c>
      <c r="G10" s="32" t="s">
        <v>1626</v>
      </c>
      <c r="H10" s="32" t="s">
        <v>1626</v>
      </c>
      <c r="I10" s="32" t="s">
        <v>1626</v>
      </c>
      <c r="J10" s="406" t="s">
        <v>6567</v>
      </c>
      <c r="K10" s="276">
        <v>2400</v>
      </c>
      <c r="L10" s="32" t="s">
        <v>331</v>
      </c>
      <c r="M10" s="253" t="s">
        <v>6521</v>
      </c>
      <c r="N10" s="253" t="s">
        <v>6521</v>
      </c>
      <c r="O10" s="32"/>
    </row>
    <row r="11" spans="1:19" ht="36" x14ac:dyDescent="0.2">
      <c r="A11" s="259" t="s">
        <v>6414</v>
      </c>
      <c r="B11" s="259" t="s">
        <v>6570</v>
      </c>
      <c r="C11" s="258" t="s">
        <v>6571</v>
      </c>
      <c r="D11" s="253">
        <v>31166962</v>
      </c>
      <c r="E11" s="140" t="s">
        <v>6568</v>
      </c>
      <c r="F11" s="32" t="s">
        <v>1626</v>
      </c>
      <c r="G11" s="32" t="s">
        <v>1626</v>
      </c>
      <c r="H11" s="32" t="s">
        <v>1626</v>
      </c>
      <c r="I11" s="32" t="s">
        <v>1626</v>
      </c>
      <c r="J11" s="406" t="s">
        <v>6567</v>
      </c>
      <c r="K11" s="275">
        <v>900</v>
      </c>
      <c r="L11" s="32" t="s">
        <v>331</v>
      </c>
      <c r="M11" s="253" t="s">
        <v>6521</v>
      </c>
      <c r="N11" s="253" t="s">
        <v>6521</v>
      </c>
      <c r="O11" s="32"/>
    </row>
    <row r="12" spans="1:19" ht="36" x14ac:dyDescent="0.2">
      <c r="A12" s="259" t="s">
        <v>6414</v>
      </c>
      <c r="B12" s="259" t="s">
        <v>6570</v>
      </c>
      <c r="C12" s="258" t="s">
        <v>6569</v>
      </c>
      <c r="D12" s="253">
        <v>21459063</v>
      </c>
      <c r="E12" s="140" t="s">
        <v>6568</v>
      </c>
      <c r="F12" s="32" t="s">
        <v>1626</v>
      </c>
      <c r="G12" s="32" t="s">
        <v>1626</v>
      </c>
      <c r="H12" s="32" t="s">
        <v>1626</v>
      </c>
      <c r="I12" s="32" t="s">
        <v>1626</v>
      </c>
      <c r="J12" s="406" t="s">
        <v>6567</v>
      </c>
      <c r="K12" s="275">
        <v>2200</v>
      </c>
      <c r="L12" s="32" t="s">
        <v>331</v>
      </c>
      <c r="M12" s="253" t="s">
        <v>6521</v>
      </c>
      <c r="N12" s="253" t="s">
        <v>6521</v>
      </c>
      <c r="O12" s="32"/>
    </row>
    <row r="13" spans="1:19" ht="36" x14ac:dyDescent="0.2">
      <c r="A13" s="259" t="s">
        <v>6414</v>
      </c>
      <c r="B13" s="259" t="s">
        <v>6556</v>
      </c>
      <c r="C13" s="395" t="s">
        <v>6560</v>
      </c>
      <c r="D13" s="274">
        <v>31490143</v>
      </c>
      <c r="E13" s="140"/>
      <c r="F13" s="273"/>
      <c r="G13" s="273" t="s">
        <v>6559</v>
      </c>
      <c r="H13" s="273"/>
      <c r="I13" s="273"/>
      <c r="J13" s="407" t="s">
        <v>6566</v>
      </c>
      <c r="K13" s="254">
        <v>500</v>
      </c>
      <c r="L13" s="32" t="s">
        <v>331</v>
      </c>
      <c r="M13" s="254"/>
      <c r="N13" s="253" t="s">
        <v>6554</v>
      </c>
      <c r="O13" s="32"/>
    </row>
    <row r="14" spans="1:19" ht="36" x14ac:dyDescent="0.2">
      <c r="A14" s="259" t="s">
        <v>6414</v>
      </c>
      <c r="B14" s="259" t="s">
        <v>6556</v>
      </c>
      <c r="C14" s="395" t="s">
        <v>6565</v>
      </c>
      <c r="D14" s="399">
        <v>70070572</v>
      </c>
      <c r="E14" s="140"/>
      <c r="F14" s="273"/>
      <c r="G14" s="404" t="s">
        <v>6564</v>
      </c>
      <c r="H14" s="273"/>
      <c r="I14" s="273"/>
      <c r="J14" s="407" t="s">
        <v>6563</v>
      </c>
      <c r="K14" s="254">
        <v>3116</v>
      </c>
      <c r="L14" s="32" t="s">
        <v>331</v>
      </c>
      <c r="M14" s="254"/>
      <c r="N14" s="253" t="s">
        <v>6554</v>
      </c>
      <c r="O14" s="32"/>
    </row>
    <row r="15" spans="1:19" ht="36" x14ac:dyDescent="0.2">
      <c r="A15" s="259" t="s">
        <v>6414</v>
      </c>
      <c r="B15" s="259" t="s">
        <v>6556</v>
      </c>
      <c r="C15" s="258" t="s">
        <v>6562</v>
      </c>
      <c r="D15" s="399">
        <v>31490149</v>
      </c>
      <c r="E15" s="140"/>
      <c r="F15" s="273"/>
      <c r="G15" s="273"/>
      <c r="H15" s="273"/>
      <c r="I15" s="273"/>
      <c r="J15" s="407" t="s">
        <v>6561</v>
      </c>
      <c r="K15" s="254">
        <v>300</v>
      </c>
      <c r="L15" s="32" t="s">
        <v>331</v>
      </c>
      <c r="M15" s="254"/>
      <c r="N15" s="253" t="s">
        <v>6554</v>
      </c>
      <c r="O15" s="32"/>
    </row>
    <row r="16" spans="1:19" ht="36" x14ac:dyDescent="0.2">
      <c r="A16" s="259" t="s">
        <v>6414</v>
      </c>
      <c r="B16" s="259" t="s">
        <v>6556</v>
      </c>
      <c r="C16" s="395" t="s">
        <v>6560</v>
      </c>
      <c r="D16" s="274">
        <v>31490143</v>
      </c>
      <c r="E16" s="140"/>
      <c r="F16" s="273"/>
      <c r="G16" s="273" t="s">
        <v>6559</v>
      </c>
      <c r="H16" s="273"/>
      <c r="I16" s="273"/>
      <c r="J16" s="407" t="s">
        <v>6558</v>
      </c>
      <c r="K16" s="254">
        <v>500</v>
      </c>
      <c r="L16" s="32" t="s">
        <v>331</v>
      </c>
      <c r="M16" s="254"/>
      <c r="N16" s="253" t="s">
        <v>6554</v>
      </c>
      <c r="O16" s="32"/>
    </row>
    <row r="17" spans="1:15" ht="36" x14ac:dyDescent="0.2">
      <c r="A17" s="259" t="s">
        <v>6414</v>
      </c>
      <c r="B17" s="259" t="s">
        <v>6556</v>
      </c>
      <c r="C17" s="258" t="s">
        <v>6555</v>
      </c>
      <c r="D17" s="274">
        <v>8491532</v>
      </c>
      <c r="E17" s="140"/>
      <c r="F17" s="273"/>
      <c r="G17" s="273"/>
      <c r="H17" s="273"/>
      <c r="I17" s="273"/>
      <c r="J17" s="407" t="s">
        <v>6557</v>
      </c>
      <c r="K17" s="261">
        <v>650</v>
      </c>
      <c r="L17" s="32" t="s">
        <v>331</v>
      </c>
      <c r="M17" s="254" t="s">
        <v>6554</v>
      </c>
      <c r="N17" s="32"/>
      <c r="O17" s="32"/>
    </row>
    <row r="18" spans="1:15" ht="36" x14ac:dyDescent="0.2">
      <c r="A18" s="259" t="s">
        <v>6414</v>
      </c>
      <c r="B18" s="259" t="s">
        <v>6556</v>
      </c>
      <c r="C18" s="258" t="s">
        <v>6555</v>
      </c>
      <c r="D18" s="274">
        <v>8491532</v>
      </c>
      <c r="E18" s="140"/>
      <c r="F18" s="273"/>
      <c r="G18" s="273"/>
      <c r="H18" s="273"/>
      <c r="I18" s="273"/>
      <c r="J18" s="407" t="s">
        <v>376</v>
      </c>
      <c r="K18" s="261">
        <v>650</v>
      </c>
      <c r="L18" s="32" t="s">
        <v>338</v>
      </c>
      <c r="M18" s="254" t="s">
        <v>6554</v>
      </c>
      <c r="N18" s="32"/>
      <c r="O18" s="32"/>
    </row>
    <row r="19" spans="1:15" ht="36" x14ac:dyDescent="0.2">
      <c r="A19" s="259" t="s">
        <v>6414</v>
      </c>
      <c r="B19" s="259" t="s">
        <v>6524</v>
      </c>
      <c r="C19" s="258" t="s">
        <v>6523</v>
      </c>
      <c r="D19" s="269">
        <v>31040269</v>
      </c>
      <c r="E19" s="268" t="s">
        <v>6411</v>
      </c>
      <c r="F19" s="271"/>
      <c r="G19" s="272"/>
      <c r="H19" s="272"/>
      <c r="I19" s="272"/>
      <c r="J19" s="408" t="s">
        <v>6553</v>
      </c>
      <c r="K19" s="256">
        <v>3200</v>
      </c>
      <c r="L19" s="32" t="s">
        <v>331</v>
      </c>
      <c r="M19" s="268" t="s">
        <v>6521</v>
      </c>
      <c r="N19" s="271"/>
      <c r="O19" s="270"/>
    </row>
    <row r="20" spans="1:15" ht="36" x14ac:dyDescent="0.2">
      <c r="A20" s="259" t="s">
        <v>6414</v>
      </c>
      <c r="B20" s="259" t="s">
        <v>6524</v>
      </c>
      <c r="C20" s="258" t="s">
        <v>6523</v>
      </c>
      <c r="D20" s="269">
        <v>31040269</v>
      </c>
      <c r="E20" s="268" t="s">
        <v>6411</v>
      </c>
      <c r="F20" s="271"/>
      <c r="G20" s="272"/>
      <c r="H20" s="272"/>
      <c r="I20" s="272"/>
      <c r="J20" s="409" t="s">
        <v>6552</v>
      </c>
      <c r="K20" s="254">
        <v>1500</v>
      </c>
      <c r="L20" s="32" t="s">
        <v>331</v>
      </c>
      <c r="M20" s="268" t="s">
        <v>6521</v>
      </c>
      <c r="N20" s="271"/>
      <c r="O20" s="270"/>
    </row>
    <row r="21" spans="1:15" ht="36" x14ac:dyDescent="0.2">
      <c r="A21" s="259" t="s">
        <v>6414</v>
      </c>
      <c r="B21" s="259" t="s">
        <v>6524</v>
      </c>
      <c r="C21" s="395" t="s">
        <v>6523</v>
      </c>
      <c r="D21" s="269">
        <v>31040269</v>
      </c>
      <c r="E21" s="268" t="s">
        <v>6411</v>
      </c>
      <c r="F21" s="271"/>
      <c r="G21" s="272"/>
      <c r="H21" s="272"/>
      <c r="I21" s="272"/>
      <c r="J21" s="410" t="s">
        <v>6551</v>
      </c>
      <c r="K21" s="254">
        <v>1019</v>
      </c>
      <c r="L21" s="32" t="s">
        <v>331</v>
      </c>
      <c r="M21" s="268" t="s">
        <v>6521</v>
      </c>
      <c r="N21" s="271"/>
      <c r="O21" s="270"/>
    </row>
    <row r="22" spans="1:15" ht="36" x14ac:dyDescent="0.2">
      <c r="A22" s="259" t="s">
        <v>6414</v>
      </c>
      <c r="B22" s="259" t="s">
        <v>6524</v>
      </c>
      <c r="C22" s="395" t="s">
        <v>6523</v>
      </c>
      <c r="D22" s="269">
        <v>31040269</v>
      </c>
      <c r="E22" s="268" t="s">
        <v>6411</v>
      </c>
      <c r="F22" s="271"/>
      <c r="G22" s="272"/>
      <c r="H22" s="272"/>
      <c r="I22" s="272"/>
      <c r="J22" s="409" t="s">
        <v>6550</v>
      </c>
      <c r="K22" s="254">
        <v>1500</v>
      </c>
      <c r="L22" s="32" t="s">
        <v>331</v>
      </c>
      <c r="M22" s="268" t="s">
        <v>6521</v>
      </c>
      <c r="N22" s="271"/>
      <c r="O22" s="270"/>
    </row>
    <row r="23" spans="1:15" ht="36" x14ac:dyDescent="0.2">
      <c r="A23" s="259" t="s">
        <v>6414</v>
      </c>
      <c r="B23" s="259" t="s">
        <v>6524</v>
      </c>
      <c r="C23" s="258" t="s">
        <v>6523</v>
      </c>
      <c r="D23" s="269">
        <v>31040269</v>
      </c>
      <c r="E23" s="268" t="s">
        <v>6411</v>
      </c>
      <c r="F23" s="271"/>
      <c r="G23" s="272"/>
      <c r="H23" s="272"/>
      <c r="I23" s="272"/>
      <c r="J23" s="410" t="s">
        <v>6549</v>
      </c>
      <c r="K23" s="254">
        <v>1500</v>
      </c>
      <c r="L23" s="32" t="s">
        <v>331</v>
      </c>
      <c r="M23" s="268" t="s">
        <v>6521</v>
      </c>
      <c r="N23" s="271"/>
      <c r="O23" s="270"/>
    </row>
    <row r="24" spans="1:15" ht="40.15" customHeight="1" x14ac:dyDescent="0.2">
      <c r="A24" s="259" t="s">
        <v>6414</v>
      </c>
      <c r="B24" s="259" t="s">
        <v>6524</v>
      </c>
      <c r="C24" s="395" t="s">
        <v>6523</v>
      </c>
      <c r="D24" s="269">
        <v>31040269</v>
      </c>
      <c r="E24" s="268" t="s">
        <v>6411</v>
      </c>
      <c r="F24" s="271"/>
      <c r="G24" s="272"/>
      <c r="H24" s="272"/>
      <c r="I24" s="272"/>
      <c r="J24" s="409" t="s">
        <v>6548</v>
      </c>
      <c r="K24" s="254">
        <v>1500</v>
      </c>
      <c r="L24" s="32" t="s">
        <v>331</v>
      </c>
      <c r="M24" s="268" t="s">
        <v>6521</v>
      </c>
      <c r="N24" s="271"/>
      <c r="O24" s="270"/>
    </row>
    <row r="25" spans="1:15" ht="36" x14ac:dyDescent="0.2">
      <c r="A25" s="259" t="s">
        <v>6414</v>
      </c>
      <c r="B25" s="259" t="s">
        <v>6524</v>
      </c>
      <c r="C25" s="395" t="s">
        <v>6523</v>
      </c>
      <c r="D25" s="269">
        <v>31040269</v>
      </c>
      <c r="E25" s="268" t="s">
        <v>6411</v>
      </c>
      <c r="F25" s="271"/>
      <c r="G25" s="272"/>
      <c r="H25" s="272"/>
      <c r="I25" s="272"/>
      <c r="J25" s="410" t="s">
        <v>6547</v>
      </c>
      <c r="K25" s="254">
        <v>1500</v>
      </c>
      <c r="L25" s="32" t="s">
        <v>331</v>
      </c>
      <c r="M25" s="268" t="s">
        <v>6521</v>
      </c>
      <c r="N25" s="271"/>
      <c r="O25" s="270"/>
    </row>
    <row r="26" spans="1:15" ht="36" x14ac:dyDescent="0.2">
      <c r="A26" s="259" t="s">
        <v>6414</v>
      </c>
      <c r="B26" s="259" t="s">
        <v>6524</v>
      </c>
      <c r="C26" s="258" t="s">
        <v>6523</v>
      </c>
      <c r="D26" s="269">
        <v>31040269</v>
      </c>
      <c r="E26" s="268" t="s">
        <v>6411</v>
      </c>
      <c r="F26" s="271"/>
      <c r="G26" s="272"/>
      <c r="H26" s="272"/>
      <c r="I26" s="272"/>
      <c r="J26" s="410" t="s">
        <v>6546</v>
      </c>
      <c r="K26" s="254">
        <v>1500</v>
      </c>
      <c r="L26" s="32" t="s">
        <v>331</v>
      </c>
      <c r="M26" s="268" t="s">
        <v>6521</v>
      </c>
      <c r="N26" s="271"/>
      <c r="O26" s="270"/>
    </row>
    <row r="27" spans="1:15" ht="36" x14ac:dyDescent="0.2">
      <c r="A27" s="259" t="s">
        <v>6414</v>
      </c>
      <c r="B27" s="259" t="s">
        <v>6524</v>
      </c>
      <c r="C27" s="395" t="s">
        <v>6523</v>
      </c>
      <c r="D27" s="269">
        <v>31040269</v>
      </c>
      <c r="E27" s="268" t="s">
        <v>6411</v>
      </c>
      <c r="F27" s="271"/>
      <c r="G27" s="272"/>
      <c r="H27" s="272"/>
      <c r="I27" s="272"/>
      <c r="J27" s="410" t="s">
        <v>6544</v>
      </c>
      <c r="K27" s="254">
        <v>1500</v>
      </c>
      <c r="L27" s="32" t="s">
        <v>331</v>
      </c>
      <c r="M27" s="268" t="s">
        <v>6521</v>
      </c>
      <c r="N27" s="271"/>
      <c r="O27" s="270"/>
    </row>
    <row r="28" spans="1:15" ht="36" x14ac:dyDescent="0.2">
      <c r="A28" s="259" t="s">
        <v>6414</v>
      </c>
      <c r="B28" s="259" t="s">
        <v>6524</v>
      </c>
      <c r="C28" s="258" t="s">
        <v>6523</v>
      </c>
      <c r="D28" s="269">
        <v>31040269</v>
      </c>
      <c r="E28" s="268" t="s">
        <v>6411</v>
      </c>
      <c r="F28" s="271"/>
      <c r="G28" s="272"/>
      <c r="H28" s="272"/>
      <c r="I28" s="272"/>
      <c r="J28" s="410" t="s">
        <v>6545</v>
      </c>
      <c r="K28" s="254">
        <v>1500</v>
      </c>
      <c r="L28" s="32" t="s">
        <v>331</v>
      </c>
      <c r="M28" s="268" t="s">
        <v>6521</v>
      </c>
      <c r="N28" s="271"/>
      <c r="O28" s="270"/>
    </row>
    <row r="29" spans="1:15" ht="36" x14ac:dyDescent="0.2">
      <c r="A29" s="259" t="s">
        <v>6414</v>
      </c>
      <c r="B29" s="259" t="s">
        <v>6524</v>
      </c>
      <c r="C29" s="258" t="s">
        <v>6523</v>
      </c>
      <c r="D29" s="269">
        <v>31040269</v>
      </c>
      <c r="E29" s="268" t="s">
        <v>6411</v>
      </c>
      <c r="F29" s="271"/>
      <c r="G29" s="272"/>
      <c r="H29" s="272"/>
      <c r="I29" s="272"/>
      <c r="J29" s="410" t="s">
        <v>6544</v>
      </c>
      <c r="K29" s="261">
        <v>1500</v>
      </c>
      <c r="L29" s="32" t="s">
        <v>331</v>
      </c>
      <c r="M29" s="268" t="s">
        <v>6521</v>
      </c>
      <c r="N29" s="271"/>
      <c r="O29" s="270"/>
    </row>
    <row r="30" spans="1:15" ht="36" x14ac:dyDescent="0.2">
      <c r="A30" s="259" t="s">
        <v>6414</v>
      </c>
      <c r="B30" s="259" t="s">
        <v>6524</v>
      </c>
      <c r="C30" s="258" t="s">
        <v>6523</v>
      </c>
      <c r="D30" s="269">
        <v>31040269</v>
      </c>
      <c r="E30" s="268" t="s">
        <v>6411</v>
      </c>
      <c r="F30" s="271"/>
      <c r="G30" s="272"/>
      <c r="H30" s="272"/>
      <c r="I30" s="272"/>
      <c r="J30" s="410" t="s">
        <v>6543</v>
      </c>
      <c r="K30" s="256">
        <v>1500</v>
      </c>
      <c r="L30" s="32" t="s">
        <v>331</v>
      </c>
      <c r="M30" s="268" t="s">
        <v>6521</v>
      </c>
      <c r="N30" s="271"/>
      <c r="O30" s="270"/>
    </row>
    <row r="31" spans="1:15" ht="36" x14ac:dyDescent="0.2">
      <c r="A31" s="259" t="s">
        <v>6414</v>
      </c>
      <c r="B31" s="259" t="s">
        <v>6524</v>
      </c>
      <c r="C31" s="395" t="s">
        <v>6523</v>
      </c>
      <c r="D31" s="269">
        <v>31040269</v>
      </c>
      <c r="E31" s="268" t="s">
        <v>6411</v>
      </c>
      <c r="F31" s="271"/>
      <c r="G31" s="272"/>
      <c r="H31" s="272"/>
      <c r="I31" s="272"/>
      <c r="J31" s="410" t="s">
        <v>6543</v>
      </c>
      <c r="K31" s="254">
        <v>1500</v>
      </c>
      <c r="L31" s="32" t="s">
        <v>331</v>
      </c>
      <c r="M31" s="268" t="s">
        <v>6521</v>
      </c>
      <c r="N31" s="271"/>
      <c r="O31" s="270"/>
    </row>
    <row r="32" spans="1:15" ht="36" x14ac:dyDescent="0.2">
      <c r="A32" s="259" t="s">
        <v>6414</v>
      </c>
      <c r="B32" s="259" t="s">
        <v>6524</v>
      </c>
      <c r="C32" s="395" t="s">
        <v>6523</v>
      </c>
      <c r="D32" s="269">
        <v>31040269</v>
      </c>
      <c r="E32" s="268" t="s">
        <v>6411</v>
      </c>
      <c r="F32" s="271"/>
      <c r="G32" s="272"/>
      <c r="H32" s="272"/>
      <c r="I32" s="272"/>
      <c r="J32" s="410" t="s">
        <v>6543</v>
      </c>
      <c r="K32" s="254">
        <v>1500</v>
      </c>
      <c r="L32" s="32" t="s">
        <v>331</v>
      </c>
      <c r="M32" s="268" t="s">
        <v>6521</v>
      </c>
      <c r="N32" s="271"/>
      <c r="O32" s="270"/>
    </row>
    <row r="33" spans="1:15" ht="36" x14ac:dyDescent="0.2">
      <c r="A33" s="259" t="s">
        <v>6414</v>
      </c>
      <c r="B33" s="259" t="s">
        <v>6524</v>
      </c>
      <c r="C33" s="258" t="s">
        <v>6523</v>
      </c>
      <c r="D33" s="269">
        <v>31040269</v>
      </c>
      <c r="E33" s="268" t="s">
        <v>6411</v>
      </c>
      <c r="F33" s="271"/>
      <c r="G33" s="272"/>
      <c r="H33" s="272"/>
      <c r="I33" s="272"/>
      <c r="J33" s="410" t="s">
        <v>6542</v>
      </c>
      <c r="K33" s="254">
        <v>1500</v>
      </c>
      <c r="L33" s="32" t="s">
        <v>331</v>
      </c>
      <c r="M33" s="268" t="s">
        <v>6521</v>
      </c>
      <c r="N33" s="271"/>
      <c r="O33" s="270"/>
    </row>
    <row r="34" spans="1:15" ht="36" x14ac:dyDescent="0.2">
      <c r="A34" s="259" t="s">
        <v>6414</v>
      </c>
      <c r="B34" s="259" t="s">
        <v>6524</v>
      </c>
      <c r="C34" s="395" t="s">
        <v>6523</v>
      </c>
      <c r="D34" s="269">
        <v>31040269</v>
      </c>
      <c r="E34" s="268" t="s">
        <v>6411</v>
      </c>
      <c r="F34" s="271"/>
      <c r="G34" s="272"/>
      <c r="H34" s="272"/>
      <c r="I34" s="272"/>
      <c r="J34" s="410" t="s">
        <v>6542</v>
      </c>
      <c r="K34" s="254">
        <v>1500</v>
      </c>
      <c r="L34" s="32" t="s">
        <v>331</v>
      </c>
      <c r="M34" s="268" t="s">
        <v>6521</v>
      </c>
      <c r="N34" s="271"/>
      <c r="O34" s="270"/>
    </row>
    <row r="35" spans="1:15" ht="36" x14ac:dyDescent="0.2">
      <c r="A35" s="259" t="s">
        <v>6414</v>
      </c>
      <c r="B35" s="259" t="s">
        <v>6524</v>
      </c>
      <c r="C35" s="395" t="s">
        <v>6523</v>
      </c>
      <c r="D35" s="269">
        <v>31040269</v>
      </c>
      <c r="E35" s="268" t="s">
        <v>6411</v>
      </c>
      <c r="F35" s="271"/>
      <c r="G35" s="272"/>
      <c r="H35" s="272"/>
      <c r="I35" s="272"/>
      <c r="J35" s="410" t="s">
        <v>6542</v>
      </c>
      <c r="K35" s="254">
        <v>1500</v>
      </c>
      <c r="L35" s="32" t="s">
        <v>331</v>
      </c>
      <c r="M35" s="268" t="s">
        <v>6521</v>
      </c>
      <c r="N35" s="271"/>
      <c r="O35" s="270"/>
    </row>
    <row r="36" spans="1:15" ht="36" x14ac:dyDescent="0.2">
      <c r="A36" s="259" t="s">
        <v>6414</v>
      </c>
      <c r="B36" s="259" t="s">
        <v>6524</v>
      </c>
      <c r="C36" s="258" t="s">
        <v>6523</v>
      </c>
      <c r="D36" s="269">
        <v>31040269</v>
      </c>
      <c r="E36" s="268" t="s">
        <v>6411</v>
      </c>
      <c r="F36" s="271"/>
      <c r="G36" s="272"/>
      <c r="H36" s="272"/>
      <c r="I36" s="272"/>
      <c r="J36" s="410" t="s">
        <v>6541</v>
      </c>
      <c r="K36" s="254">
        <v>1500</v>
      </c>
      <c r="L36" s="32" t="s">
        <v>331</v>
      </c>
      <c r="M36" s="268" t="s">
        <v>6521</v>
      </c>
      <c r="N36" s="271"/>
      <c r="O36" s="270"/>
    </row>
    <row r="37" spans="1:15" ht="36" x14ac:dyDescent="0.2">
      <c r="A37" s="259" t="s">
        <v>6414</v>
      </c>
      <c r="B37" s="259" t="s">
        <v>6524</v>
      </c>
      <c r="C37" s="395" t="s">
        <v>6523</v>
      </c>
      <c r="D37" s="269">
        <v>31040269</v>
      </c>
      <c r="E37" s="268" t="s">
        <v>6411</v>
      </c>
      <c r="F37" s="271"/>
      <c r="G37" s="272"/>
      <c r="H37" s="272"/>
      <c r="I37" s="272"/>
      <c r="J37" s="410" t="s">
        <v>6541</v>
      </c>
      <c r="K37" s="254">
        <v>1500</v>
      </c>
      <c r="L37" s="32" t="s">
        <v>331</v>
      </c>
      <c r="M37" s="268" t="s">
        <v>6521</v>
      </c>
      <c r="N37" s="271"/>
      <c r="O37" s="270"/>
    </row>
    <row r="38" spans="1:15" ht="36" x14ac:dyDescent="0.2">
      <c r="A38" s="259" t="s">
        <v>6414</v>
      </c>
      <c r="B38" s="259" t="s">
        <v>6524</v>
      </c>
      <c r="C38" s="258" t="s">
        <v>6523</v>
      </c>
      <c r="D38" s="269">
        <v>31040269</v>
      </c>
      <c r="E38" s="268" t="s">
        <v>6411</v>
      </c>
      <c r="F38" s="271"/>
      <c r="G38" s="272"/>
      <c r="H38" s="272"/>
      <c r="I38" s="272"/>
      <c r="J38" s="410" t="s">
        <v>6541</v>
      </c>
      <c r="K38" s="254">
        <v>1500</v>
      </c>
      <c r="L38" s="32" t="s">
        <v>331</v>
      </c>
      <c r="M38" s="268" t="s">
        <v>6521</v>
      </c>
      <c r="N38" s="271"/>
      <c r="O38" s="270"/>
    </row>
    <row r="39" spans="1:15" ht="36" x14ac:dyDescent="0.2">
      <c r="A39" s="259" t="s">
        <v>6414</v>
      </c>
      <c r="B39" s="259" t="s">
        <v>6524</v>
      </c>
      <c r="C39" s="258" t="s">
        <v>6523</v>
      </c>
      <c r="D39" s="269">
        <v>31040269</v>
      </c>
      <c r="E39" s="268" t="s">
        <v>6411</v>
      </c>
      <c r="F39" s="271"/>
      <c r="G39" s="272"/>
      <c r="H39" s="272"/>
      <c r="I39" s="272"/>
      <c r="J39" s="410" t="s">
        <v>6540</v>
      </c>
      <c r="K39" s="254">
        <v>1500</v>
      </c>
      <c r="L39" s="32" t="s">
        <v>331</v>
      </c>
      <c r="M39" s="268" t="s">
        <v>6521</v>
      </c>
      <c r="N39" s="271"/>
      <c r="O39" s="270"/>
    </row>
    <row r="40" spans="1:15" ht="36" x14ac:dyDescent="0.2">
      <c r="A40" s="259" t="s">
        <v>6414</v>
      </c>
      <c r="B40" s="259" t="s">
        <v>6524</v>
      </c>
      <c r="C40" s="258" t="s">
        <v>6523</v>
      </c>
      <c r="D40" s="269">
        <v>31040269</v>
      </c>
      <c r="E40" s="268" t="s">
        <v>6411</v>
      </c>
      <c r="F40" s="271"/>
      <c r="G40" s="272"/>
      <c r="H40" s="272"/>
      <c r="I40" s="272"/>
      <c r="J40" s="410" t="s">
        <v>6540</v>
      </c>
      <c r="K40" s="261">
        <v>1500</v>
      </c>
      <c r="L40" s="32" t="s">
        <v>331</v>
      </c>
      <c r="M40" s="268" t="s">
        <v>6521</v>
      </c>
      <c r="N40" s="271"/>
      <c r="O40" s="270"/>
    </row>
    <row r="41" spans="1:15" ht="36" x14ac:dyDescent="0.2">
      <c r="A41" s="259" t="s">
        <v>6414</v>
      </c>
      <c r="B41" s="259" t="s">
        <v>6524</v>
      </c>
      <c r="C41" s="395" t="s">
        <v>6523</v>
      </c>
      <c r="D41" s="269">
        <v>31040269</v>
      </c>
      <c r="E41" s="268" t="s">
        <v>6411</v>
      </c>
      <c r="F41" s="271"/>
      <c r="G41" s="272"/>
      <c r="H41" s="272"/>
      <c r="I41" s="272"/>
      <c r="J41" s="410" t="s">
        <v>6540</v>
      </c>
      <c r="K41" s="256">
        <v>1500</v>
      </c>
      <c r="L41" s="32" t="s">
        <v>331</v>
      </c>
      <c r="M41" s="268" t="s">
        <v>6521</v>
      </c>
      <c r="N41" s="271"/>
      <c r="O41" s="270"/>
    </row>
    <row r="42" spans="1:15" ht="36" x14ac:dyDescent="0.2">
      <c r="A42" s="259" t="s">
        <v>6414</v>
      </c>
      <c r="B42" s="259" t="s">
        <v>6524</v>
      </c>
      <c r="C42" s="395" t="s">
        <v>6523</v>
      </c>
      <c r="D42" s="269">
        <v>31040269</v>
      </c>
      <c r="E42" s="268" t="s">
        <v>6411</v>
      </c>
      <c r="F42" s="271"/>
      <c r="G42" s="272"/>
      <c r="H42" s="272"/>
      <c r="I42" s="272"/>
      <c r="J42" s="410" t="s">
        <v>6539</v>
      </c>
      <c r="K42" s="254">
        <v>1500</v>
      </c>
      <c r="L42" s="32" t="s">
        <v>331</v>
      </c>
      <c r="M42" s="268" t="s">
        <v>6521</v>
      </c>
      <c r="N42" s="271"/>
      <c r="O42" s="270"/>
    </row>
    <row r="43" spans="1:15" ht="36" x14ac:dyDescent="0.2">
      <c r="A43" s="259" t="s">
        <v>6414</v>
      </c>
      <c r="B43" s="259" t="s">
        <v>6524</v>
      </c>
      <c r="C43" s="258" t="s">
        <v>6523</v>
      </c>
      <c r="D43" s="269">
        <v>31040269</v>
      </c>
      <c r="E43" s="268" t="s">
        <v>6411</v>
      </c>
      <c r="F43" s="271"/>
      <c r="G43" s="272"/>
      <c r="H43" s="272"/>
      <c r="I43" s="272"/>
      <c r="J43" s="410" t="s">
        <v>6539</v>
      </c>
      <c r="K43" s="254">
        <v>1500</v>
      </c>
      <c r="L43" s="32" t="s">
        <v>331</v>
      </c>
      <c r="M43" s="268" t="s">
        <v>6521</v>
      </c>
      <c r="N43" s="271"/>
      <c r="O43" s="270"/>
    </row>
    <row r="44" spans="1:15" ht="36" x14ac:dyDescent="0.2">
      <c r="A44" s="259" t="s">
        <v>6414</v>
      </c>
      <c r="B44" s="259" t="s">
        <v>6524</v>
      </c>
      <c r="C44" s="395" t="s">
        <v>6523</v>
      </c>
      <c r="D44" s="269">
        <v>31040269</v>
      </c>
      <c r="E44" s="268" t="s">
        <v>6411</v>
      </c>
      <c r="F44" s="271"/>
      <c r="G44" s="272"/>
      <c r="H44" s="272"/>
      <c r="I44" s="272"/>
      <c r="J44" s="410" t="s">
        <v>6539</v>
      </c>
      <c r="K44" s="254">
        <v>1500</v>
      </c>
      <c r="L44" s="32" t="s">
        <v>331</v>
      </c>
      <c r="M44" s="268" t="s">
        <v>6521</v>
      </c>
      <c r="N44" s="271"/>
      <c r="O44" s="270"/>
    </row>
    <row r="45" spans="1:15" ht="36" x14ac:dyDescent="0.2">
      <c r="A45" s="259" t="s">
        <v>6414</v>
      </c>
      <c r="B45" s="259" t="s">
        <v>6524</v>
      </c>
      <c r="C45" s="395" t="s">
        <v>6523</v>
      </c>
      <c r="D45" s="269">
        <v>31040269</v>
      </c>
      <c r="E45" s="268" t="s">
        <v>6411</v>
      </c>
      <c r="F45" s="271"/>
      <c r="G45" s="272"/>
      <c r="H45" s="272"/>
      <c r="I45" s="272"/>
      <c r="J45" s="410" t="s">
        <v>6538</v>
      </c>
      <c r="K45" s="254">
        <v>1500</v>
      </c>
      <c r="L45" s="32" t="s">
        <v>331</v>
      </c>
      <c r="M45" s="268" t="s">
        <v>6521</v>
      </c>
      <c r="N45" s="271"/>
      <c r="O45" s="270"/>
    </row>
    <row r="46" spans="1:15" ht="36" x14ac:dyDescent="0.2">
      <c r="A46" s="259" t="s">
        <v>6414</v>
      </c>
      <c r="B46" s="259" t="s">
        <v>6524</v>
      </c>
      <c r="C46" s="258" t="s">
        <v>6523</v>
      </c>
      <c r="D46" s="269">
        <v>31040269</v>
      </c>
      <c r="E46" s="268" t="s">
        <v>6411</v>
      </c>
      <c r="F46" s="271"/>
      <c r="G46" s="272"/>
      <c r="H46" s="272"/>
      <c r="I46" s="272"/>
      <c r="J46" s="410" t="s">
        <v>6538</v>
      </c>
      <c r="K46" s="254">
        <v>1500</v>
      </c>
      <c r="L46" s="32" t="s">
        <v>331</v>
      </c>
      <c r="M46" s="268" t="s">
        <v>6521</v>
      </c>
      <c r="N46" s="271"/>
      <c r="O46" s="270"/>
    </row>
    <row r="47" spans="1:15" ht="36" x14ac:dyDescent="0.2">
      <c r="A47" s="259" t="s">
        <v>6414</v>
      </c>
      <c r="B47" s="259" t="s">
        <v>6524</v>
      </c>
      <c r="C47" s="395" t="s">
        <v>6523</v>
      </c>
      <c r="D47" s="269">
        <v>31040269</v>
      </c>
      <c r="E47" s="268" t="s">
        <v>6411</v>
      </c>
      <c r="F47" s="267"/>
      <c r="G47" s="267"/>
      <c r="H47" s="267"/>
      <c r="I47" s="267"/>
      <c r="J47" s="408" t="s">
        <v>6535</v>
      </c>
      <c r="K47" s="254">
        <v>1500</v>
      </c>
      <c r="L47" s="32" t="s">
        <v>331</v>
      </c>
      <c r="M47" s="268"/>
      <c r="N47" s="268" t="s">
        <v>6521</v>
      </c>
      <c r="O47" s="267"/>
    </row>
    <row r="48" spans="1:15" ht="36" x14ac:dyDescent="0.2">
      <c r="A48" s="259" t="s">
        <v>6414</v>
      </c>
      <c r="B48" s="259" t="s">
        <v>6524</v>
      </c>
      <c r="C48" s="258" t="s">
        <v>6523</v>
      </c>
      <c r="D48" s="269">
        <v>31040269</v>
      </c>
      <c r="E48" s="268" t="s">
        <v>6411</v>
      </c>
      <c r="F48" s="267"/>
      <c r="G48" s="267"/>
      <c r="H48" s="267"/>
      <c r="I48" s="267"/>
      <c r="J48" s="410" t="s">
        <v>6537</v>
      </c>
      <c r="K48" s="254">
        <v>1500</v>
      </c>
      <c r="L48" s="32" t="s">
        <v>331</v>
      </c>
      <c r="M48" s="268"/>
      <c r="N48" s="268" t="s">
        <v>6521</v>
      </c>
      <c r="O48" s="267"/>
    </row>
    <row r="49" spans="1:15" ht="36" x14ac:dyDescent="0.2">
      <c r="A49" s="259" t="s">
        <v>6414</v>
      </c>
      <c r="B49" s="259" t="s">
        <v>6524</v>
      </c>
      <c r="C49" s="258" t="s">
        <v>6523</v>
      </c>
      <c r="D49" s="269">
        <v>31040269</v>
      </c>
      <c r="E49" s="268" t="s">
        <v>6411</v>
      </c>
      <c r="F49" s="267"/>
      <c r="G49" s="267"/>
      <c r="H49" s="267"/>
      <c r="I49" s="267"/>
      <c r="J49" s="409" t="s">
        <v>6536</v>
      </c>
      <c r="K49" s="254">
        <v>1500</v>
      </c>
      <c r="L49" s="32" t="s">
        <v>331</v>
      </c>
      <c r="M49" s="268"/>
      <c r="N49" s="268" t="s">
        <v>6521</v>
      </c>
      <c r="O49" s="267"/>
    </row>
    <row r="50" spans="1:15" ht="36" x14ac:dyDescent="0.2">
      <c r="A50" s="259" t="s">
        <v>6414</v>
      </c>
      <c r="B50" s="259" t="s">
        <v>6524</v>
      </c>
      <c r="C50" s="258" t="s">
        <v>6523</v>
      </c>
      <c r="D50" s="269">
        <v>31040269</v>
      </c>
      <c r="E50" s="268" t="s">
        <v>6411</v>
      </c>
      <c r="F50" s="267"/>
      <c r="G50" s="267"/>
      <c r="H50" s="267"/>
      <c r="I50" s="267"/>
      <c r="J50" s="411" t="s">
        <v>6535</v>
      </c>
      <c r="K50" s="254">
        <v>1500</v>
      </c>
      <c r="L50" s="32" t="s">
        <v>331</v>
      </c>
      <c r="M50" s="268"/>
      <c r="N50" s="268" t="s">
        <v>6521</v>
      </c>
      <c r="O50" s="267"/>
    </row>
    <row r="51" spans="1:15" ht="36" x14ac:dyDescent="0.2">
      <c r="A51" s="259" t="s">
        <v>6414</v>
      </c>
      <c r="B51" s="259" t="s">
        <v>6524</v>
      </c>
      <c r="C51" s="395" t="s">
        <v>6523</v>
      </c>
      <c r="D51" s="269">
        <v>31040270</v>
      </c>
      <c r="E51" s="268" t="s">
        <v>6411</v>
      </c>
      <c r="F51" s="267"/>
      <c r="G51" s="267"/>
      <c r="H51" s="267"/>
      <c r="I51" s="267"/>
      <c r="J51" s="411" t="s">
        <v>6535</v>
      </c>
      <c r="K51" s="261">
        <v>1500</v>
      </c>
      <c r="L51" s="32" t="s">
        <v>331</v>
      </c>
      <c r="M51" s="268"/>
      <c r="N51" s="268" t="s">
        <v>6521</v>
      </c>
      <c r="O51" s="267"/>
    </row>
    <row r="52" spans="1:15" ht="36" x14ac:dyDescent="0.2">
      <c r="A52" s="259" t="s">
        <v>6414</v>
      </c>
      <c r="B52" s="259" t="s">
        <v>6524</v>
      </c>
      <c r="C52" s="395" t="s">
        <v>6523</v>
      </c>
      <c r="D52" s="269">
        <v>31040270</v>
      </c>
      <c r="E52" s="268" t="s">
        <v>6411</v>
      </c>
      <c r="F52" s="267"/>
      <c r="G52" s="267"/>
      <c r="H52" s="267"/>
      <c r="I52" s="267"/>
      <c r="J52" s="411" t="s">
        <v>6534</v>
      </c>
      <c r="K52" s="256">
        <v>1500</v>
      </c>
      <c r="L52" s="32" t="s">
        <v>331</v>
      </c>
      <c r="M52" s="268"/>
      <c r="N52" s="268" t="s">
        <v>6521</v>
      </c>
      <c r="O52" s="267"/>
    </row>
    <row r="53" spans="1:15" ht="36" x14ac:dyDescent="0.2">
      <c r="A53" s="259" t="s">
        <v>6414</v>
      </c>
      <c r="B53" s="259" t="s">
        <v>6524</v>
      </c>
      <c r="C53" s="258" t="s">
        <v>6523</v>
      </c>
      <c r="D53" s="269">
        <v>31040270</v>
      </c>
      <c r="E53" s="268" t="s">
        <v>6411</v>
      </c>
      <c r="F53" s="267"/>
      <c r="G53" s="267"/>
      <c r="H53" s="267"/>
      <c r="I53" s="267"/>
      <c r="J53" s="411" t="s">
        <v>6533</v>
      </c>
      <c r="K53" s="254">
        <v>1500</v>
      </c>
      <c r="L53" s="32" t="s">
        <v>331</v>
      </c>
      <c r="M53" s="268"/>
      <c r="N53" s="268" t="s">
        <v>6521</v>
      </c>
      <c r="O53" s="267"/>
    </row>
    <row r="54" spans="1:15" ht="36" x14ac:dyDescent="0.2">
      <c r="A54" s="259" t="s">
        <v>6414</v>
      </c>
      <c r="B54" s="259" t="s">
        <v>6524</v>
      </c>
      <c r="C54" s="395" t="s">
        <v>6523</v>
      </c>
      <c r="D54" s="269">
        <v>31040270</v>
      </c>
      <c r="E54" s="268" t="s">
        <v>6411</v>
      </c>
      <c r="F54" s="267"/>
      <c r="G54" s="267"/>
      <c r="H54" s="267"/>
      <c r="I54" s="267"/>
      <c r="J54" s="411" t="s">
        <v>6532</v>
      </c>
      <c r="K54" s="254">
        <v>1500</v>
      </c>
      <c r="L54" s="32" t="s">
        <v>331</v>
      </c>
      <c r="M54" s="268"/>
      <c r="N54" s="268" t="s">
        <v>6521</v>
      </c>
      <c r="O54" s="267"/>
    </row>
    <row r="55" spans="1:15" ht="36" x14ac:dyDescent="0.2">
      <c r="A55" s="259" t="s">
        <v>6414</v>
      </c>
      <c r="B55" s="259" t="s">
        <v>6524</v>
      </c>
      <c r="C55" s="395" t="s">
        <v>6523</v>
      </c>
      <c r="D55" s="269">
        <v>31040270</v>
      </c>
      <c r="E55" s="268" t="s">
        <v>6411</v>
      </c>
      <c r="F55" s="267"/>
      <c r="G55" s="267"/>
      <c r="H55" s="267"/>
      <c r="I55" s="267"/>
      <c r="J55" s="409" t="s">
        <v>6531</v>
      </c>
      <c r="K55" s="254">
        <v>1500</v>
      </c>
      <c r="L55" s="32" t="s">
        <v>331</v>
      </c>
      <c r="M55" s="268"/>
      <c r="N55" s="268" t="s">
        <v>6521</v>
      </c>
      <c r="O55" s="267"/>
    </row>
    <row r="56" spans="1:15" ht="36" x14ac:dyDescent="0.2">
      <c r="A56" s="259" t="s">
        <v>6414</v>
      </c>
      <c r="B56" s="259" t="s">
        <v>6524</v>
      </c>
      <c r="C56" s="258" t="s">
        <v>6523</v>
      </c>
      <c r="D56" s="269">
        <v>31040270</v>
      </c>
      <c r="E56" s="268" t="s">
        <v>6411</v>
      </c>
      <c r="F56" s="267"/>
      <c r="G56" s="267"/>
      <c r="H56" s="267"/>
      <c r="I56" s="267"/>
      <c r="J56" s="408" t="s">
        <v>6530</v>
      </c>
      <c r="K56" s="254">
        <v>1500</v>
      </c>
      <c r="L56" s="32" t="s">
        <v>331</v>
      </c>
      <c r="M56" s="268"/>
      <c r="N56" s="268" t="s">
        <v>6521</v>
      </c>
      <c r="O56" s="267"/>
    </row>
    <row r="57" spans="1:15" ht="36" x14ac:dyDescent="0.2">
      <c r="A57" s="259" t="s">
        <v>6414</v>
      </c>
      <c r="B57" s="259" t="s">
        <v>6524</v>
      </c>
      <c r="C57" s="395" t="s">
        <v>6523</v>
      </c>
      <c r="D57" s="269">
        <v>31040270</v>
      </c>
      <c r="E57" s="268" t="s">
        <v>6411</v>
      </c>
      <c r="F57" s="267"/>
      <c r="G57" s="267"/>
      <c r="H57" s="267"/>
      <c r="I57" s="267"/>
      <c r="J57" s="408" t="s">
        <v>6529</v>
      </c>
      <c r="K57" s="254">
        <v>1500</v>
      </c>
      <c r="L57" s="32" t="s">
        <v>331</v>
      </c>
      <c r="M57" s="268"/>
      <c r="N57" s="268" t="s">
        <v>6521</v>
      </c>
      <c r="O57" s="267"/>
    </row>
    <row r="58" spans="1:15" ht="36" x14ac:dyDescent="0.2">
      <c r="A58" s="259" t="s">
        <v>6414</v>
      </c>
      <c r="B58" s="259" t="s">
        <v>6524</v>
      </c>
      <c r="C58" s="258" t="s">
        <v>6523</v>
      </c>
      <c r="D58" s="269">
        <v>31040270</v>
      </c>
      <c r="E58" s="268" t="s">
        <v>6411</v>
      </c>
      <c r="F58" s="267"/>
      <c r="G58" s="267"/>
      <c r="H58" s="267"/>
      <c r="I58" s="267"/>
      <c r="J58" s="410" t="s">
        <v>6528</v>
      </c>
      <c r="K58" s="254">
        <v>1500</v>
      </c>
      <c r="L58" s="32" t="s">
        <v>331</v>
      </c>
      <c r="M58" s="268"/>
      <c r="N58" s="268" t="s">
        <v>6521</v>
      </c>
      <c r="O58" s="267"/>
    </row>
    <row r="59" spans="1:15" ht="36" x14ac:dyDescent="0.2">
      <c r="A59" s="259" t="s">
        <v>6414</v>
      </c>
      <c r="B59" s="259" t="s">
        <v>6524</v>
      </c>
      <c r="C59" s="258" t="s">
        <v>6523</v>
      </c>
      <c r="D59" s="269">
        <v>31040270</v>
      </c>
      <c r="E59" s="268" t="s">
        <v>6411</v>
      </c>
      <c r="F59" s="267"/>
      <c r="G59" s="267"/>
      <c r="H59" s="267"/>
      <c r="I59" s="267"/>
      <c r="J59" s="409" t="s">
        <v>6527</v>
      </c>
      <c r="K59" s="254">
        <v>1500</v>
      </c>
      <c r="L59" s="32" t="s">
        <v>331</v>
      </c>
      <c r="M59" s="268"/>
      <c r="N59" s="268" t="s">
        <v>6521</v>
      </c>
      <c r="O59" s="267"/>
    </row>
    <row r="60" spans="1:15" ht="36" x14ac:dyDescent="0.2">
      <c r="A60" s="259" t="s">
        <v>6414</v>
      </c>
      <c r="B60" s="259" t="s">
        <v>6524</v>
      </c>
      <c r="C60" s="258" t="s">
        <v>6523</v>
      </c>
      <c r="D60" s="269">
        <v>31040270</v>
      </c>
      <c r="E60" s="268" t="s">
        <v>6411</v>
      </c>
      <c r="F60" s="267"/>
      <c r="G60" s="267"/>
      <c r="H60" s="267"/>
      <c r="I60" s="267"/>
      <c r="J60" s="411" t="s">
        <v>6526</v>
      </c>
      <c r="K60" s="254">
        <v>1500</v>
      </c>
      <c r="L60" s="32" t="s">
        <v>331</v>
      </c>
      <c r="M60" s="268"/>
      <c r="N60" s="268" t="s">
        <v>6521</v>
      </c>
      <c r="O60" s="267"/>
    </row>
    <row r="61" spans="1:15" ht="36" x14ac:dyDescent="0.2">
      <c r="A61" s="259" t="s">
        <v>6414</v>
      </c>
      <c r="B61" s="259" t="s">
        <v>6524</v>
      </c>
      <c r="C61" s="395" t="s">
        <v>6523</v>
      </c>
      <c r="D61" s="269">
        <v>31040270</v>
      </c>
      <c r="E61" s="268" t="s">
        <v>6411</v>
      </c>
      <c r="F61" s="267"/>
      <c r="G61" s="267"/>
      <c r="H61" s="267"/>
      <c r="I61" s="267"/>
      <c r="J61" s="408" t="s">
        <v>6525</v>
      </c>
      <c r="K61" s="254">
        <v>1500</v>
      </c>
      <c r="L61" s="32" t="s">
        <v>331</v>
      </c>
      <c r="M61" s="268"/>
      <c r="N61" s="268" t="s">
        <v>6521</v>
      </c>
      <c r="O61" s="267"/>
    </row>
    <row r="62" spans="1:15" ht="36" x14ac:dyDescent="0.2">
      <c r="A62" s="259" t="s">
        <v>6414</v>
      </c>
      <c r="B62" s="259" t="s">
        <v>6524</v>
      </c>
      <c r="C62" s="395" t="s">
        <v>6523</v>
      </c>
      <c r="D62" s="269">
        <v>31040270</v>
      </c>
      <c r="E62" s="268" t="s">
        <v>6411</v>
      </c>
      <c r="F62" s="267"/>
      <c r="G62" s="267"/>
      <c r="H62" s="267"/>
      <c r="I62" s="267"/>
      <c r="J62" s="411" t="s">
        <v>6522</v>
      </c>
      <c r="K62" s="261">
        <v>1500</v>
      </c>
      <c r="L62" s="32" t="s">
        <v>331</v>
      </c>
      <c r="M62" s="268"/>
      <c r="N62" s="268" t="s">
        <v>6521</v>
      </c>
      <c r="O62" s="267"/>
    </row>
    <row r="63" spans="1:15" ht="36" x14ac:dyDescent="0.2">
      <c r="A63" s="259" t="s">
        <v>6414</v>
      </c>
      <c r="B63" s="259" t="s">
        <v>4385</v>
      </c>
      <c r="C63" s="395" t="s">
        <v>6520</v>
      </c>
      <c r="D63" s="255">
        <v>31132821</v>
      </c>
      <c r="E63" s="140" t="s">
        <v>6411</v>
      </c>
      <c r="F63" s="32" t="s">
        <v>1707</v>
      </c>
      <c r="G63" s="32">
        <v>55</v>
      </c>
      <c r="H63" s="32" t="s">
        <v>6409</v>
      </c>
      <c r="I63" s="32" t="s">
        <v>6409</v>
      </c>
      <c r="J63" s="406" t="s">
        <v>6515</v>
      </c>
      <c r="K63" s="261">
        <v>200</v>
      </c>
      <c r="L63" s="32" t="s">
        <v>338</v>
      </c>
      <c r="M63" s="32" t="s">
        <v>299</v>
      </c>
      <c r="N63" s="32" t="s">
        <v>6409</v>
      </c>
      <c r="O63" s="32"/>
    </row>
    <row r="64" spans="1:15" ht="36" x14ac:dyDescent="0.2">
      <c r="A64" s="259" t="s">
        <v>6414</v>
      </c>
      <c r="B64" s="259" t="s">
        <v>4385</v>
      </c>
      <c r="C64" s="258" t="s">
        <v>6519</v>
      </c>
      <c r="D64" s="253">
        <v>45476987</v>
      </c>
      <c r="E64" s="140" t="s">
        <v>6411</v>
      </c>
      <c r="F64" s="32" t="s">
        <v>1707</v>
      </c>
      <c r="G64" s="32">
        <v>60</v>
      </c>
      <c r="H64" s="32" t="s">
        <v>6409</v>
      </c>
      <c r="I64" s="32" t="s">
        <v>6409</v>
      </c>
      <c r="J64" s="406" t="s">
        <v>6515</v>
      </c>
      <c r="K64" s="256">
        <v>300</v>
      </c>
      <c r="L64" s="32" t="s">
        <v>338</v>
      </c>
      <c r="M64" s="32" t="s">
        <v>299</v>
      </c>
      <c r="N64" s="32" t="s">
        <v>299</v>
      </c>
      <c r="O64" s="32"/>
    </row>
    <row r="65" spans="1:15" ht="36" x14ac:dyDescent="0.2">
      <c r="A65" s="259" t="s">
        <v>6414</v>
      </c>
      <c r="B65" s="259" t="s">
        <v>4385</v>
      </c>
      <c r="C65" s="258" t="s">
        <v>6518</v>
      </c>
      <c r="D65" s="253">
        <v>43071947</v>
      </c>
      <c r="E65" s="140" t="s">
        <v>6411</v>
      </c>
      <c r="F65" s="32" t="s">
        <v>1707</v>
      </c>
      <c r="G65" s="32">
        <v>70</v>
      </c>
      <c r="H65" s="32" t="s">
        <v>6517</v>
      </c>
      <c r="I65" s="32" t="s">
        <v>6517</v>
      </c>
      <c r="J65" s="406" t="s">
        <v>6515</v>
      </c>
      <c r="K65" s="254">
        <v>250</v>
      </c>
      <c r="L65" s="32" t="s">
        <v>338</v>
      </c>
      <c r="M65" s="32" t="s">
        <v>299</v>
      </c>
      <c r="N65" s="32" t="s">
        <v>299</v>
      </c>
      <c r="O65" s="32"/>
    </row>
    <row r="66" spans="1:15" ht="36" x14ac:dyDescent="0.2">
      <c r="A66" s="259" t="s">
        <v>6414</v>
      </c>
      <c r="B66" s="259" t="s">
        <v>4385</v>
      </c>
      <c r="C66" s="258" t="s">
        <v>6516</v>
      </c>
      <c r="D66" s="253">
        <v>44440504</v>
      </c>
      <c r="E66" s="140" t="s">
        <v>6411</v>
      </c>
      <c r="F66" s="32" t="s">
        <v>1707</v>
      </c>
      <c r="G66" s="32">
        <v>55</v>
      </c>
      <c r="H66" s="32" t="s">
        <v>6409</v>
      </c>
      <c r="I66" s="32" t="s">
        <v>6409</v>
      </c>
      <c r="J66" s="406" t="s">
        <v>6515</v>
      </c>
      <c r="K66" s="254">
        <v>300</v>
      </c>
      <c r="L66" s="32" t="s">
        <v>338</v>
      </c>
      <c r="M66" s="32" t="s">
        <v>6514</v>
      </c>
      <c r="N66" s="32" t="s">
        <v>6409</v>
      </c>
      <c r="O66" s="32"/>
    </row>
    <row r="67" spans="1:15" ht="36" x14ac:dyDescent="0.2">
      <c r="A67" s="259" t="s">
        <v>6414</v>
      </c>
      <c r="B67" s="259" t="s">
        <v>6509</v>
      </c>
      <c r="C67" s="395" t="s">
        <v>6512</v>
      </c>
      <c r="D67" s="253">
        <v>31038790</v>
      </c>
      <c r="E67" s="140"/>
      <c r="F67" s="32"/>
      <c r="G67" s="32"/>
      <c r="H67" s="32"/>
      <c r="I67" s="32"/>
      <c r="J67" s="406" t="s">
        <v>6513</v>
      </c>
      <c r="K67" s="254">
        <v>3500</v>
      </c>
      <c r="L67" s="32" t="s">
        <v>331</v>
      </c>
      <c r="M67" s="256">
        <v>17500</v>
      </c>
      <c r="N67" s="265"/>
      <c r="O67" s="32"/>
    </row>
    <row r="68" spans="1:15" ht="36" x14ac:dyDescent="0.2">
      <c r="A68" s="259" t="s">
        <v>6414</v>
      </c>
      <c r="B68" s="259" t="s">
        <v>6509</v>
      </c>
      <c r="C68" s="395" t="s">
        <v>6512</v>
      </c>
      <c r="D68" s="400">
        <v>31038790</v>
      </c>
      <c r="E68" s="140"/>
      <c r="F68" s="32"/>
      <c r="G68" s="32"/>
      <c r="H68" s="32"/>
      <c r="I68" s="32"/>
      <c r="J68" s="406" t="s">
        <v>6511</v>
      </c>
      <c r="K68" s="254">
        <v>4000</v>
      </c>
      <c r="L68" s="32" t="s">
        <v>331</v>
      </c>
      <c r="M68" s="254"/>
      <c r="N68" s="265">
        <v>40000</v>
      </c>
      <c r="O68" s="266" t="s">
        <v>6510</v>
      </c>
    </row>
    <row r="69" spans="1:15" ht="36" x14ac:dyDescent="0.2">
      <c r="A69" s="259" t="s">
        <v>6414</v>
      </c>
      <c r="B69" s="259" t="s">
        <v>6509</v>
      </c>
      <c r="C69" s="258" t="s">
        <v>6508</v>
      </c>
      <c r="D69" s="253">
        <v>31032164</v>
      </c>
      <c r="E69" s="140"/>
      <c r="F69" s="32"/>
      <c r="G69" s="32"/>
      <c r="H69" s="32"/>
      <c r="I69" s="32"/>
      <c r="J69" s="406" t="s">
        <v>6507</v>
      </c>
      <c r="K69" s="254">
        <v>2000</v>
      </c>
      <c r="L69" s="32" t="s">
        <v>331</v>
      </c>
      <c r="M69" s="254">
        <v>12000</v>
      </c>
      <c r="N69" s="265"/>
      <c r="O69" s="32"/>
    </row>
    <row r="70" spans="1:15" ht="36" x14ac:dyDescent="0.2">
      <c r="A70" s="259" t="s">
        <v>6414</v>
      </c>
      <c r="B70" s="259" t="s">
        <v>6498</v>
      </c>
      <c r="C70" s="395" t="s">
        <v>6500</v>
      </c>
      <c r="D70" s="255">
        <v>40517118</v>
      </c>
      <c r="E70" s="140" t="s">
        <v>6411</v>
      </c>
      <c r="F70" s="32"/>
      <c r="G70" s="32" t="s">
        <v>6410</v>
      </c>
      <c r="H70" s="32"/>
      <c r="I70" s="32"/>
      <c r="J70" s="412">
        <v>44197</v>
      </c>
      <c r="K70" s="256">
        <v>1300</v>
      </c>
      <c r="L70" s="32" t="s">
        <v>331</v>
      </c>
      <c r="M70" s="254">
        <v>15600</v>
      </c>
      <c r="N70" s="32"/>
      <c r="O70" s="32"/>
    </row>
    <row r="71" spans="1:15" ht="36" x14ac:dyDescent="0.2">
      <c r="A71" s="259" t="s">
        <v>6414</v>
      </c>
      <c r="B71" s="259" t="s">
        <v>6498</v>
      </c>
      <c r="C71" s="258" t="s">
        <v>6505</v>
      </c>
      <c r="D71" s="253" t="s">
        <v>6504</v>
      </c>
      <c r="E71" s="140" t="s">
        <v>6411</v>
      </c>
      <c r="F71" s="32"/>
      <c r="G71" s="32" t="s">
        <v>6506</v>
      </c>
      <c r="H71" s="32"/>
      <c r="I71" s="32"/>
      <c r="J71" s="412">
        <v>44197</v>
      </c>
      <c r="K71" s="254">
        <v>1260</v>
      </c>
      <c r="L71" s="32" t="s">
        <v>331</v>
      </c>
      <c r="M71" s="256">
        <v>15120</v>
      </c>
      <c r="N71" s="32"/>
      <c r="O71" s="32"/>
    </row>
    <row r="72" spans="1:15" ht="36" x14ac:dyDescent="0.2">
      <c r="A72" s="259" t="s">
        <v>6414</v>
      </c>
      <c r="B72" s="259" t="s">
        <v>6498</v>
      </c>
      <c r="C72" s="258" t="s">
        <v>6505</v>
      </c>
      <c r="D72" s="253" t="s">
        <v>6504</v>
      </c>
      <c r="E72" s="140" t="s">
        <v>6411</v>
      </c>
      <c r="F72" s="32"/>
      <c r="G72" s="32" t="s">
        <v>6503</v>
      </c>
      <c r="H72" s="32"/>
      <c r="I72" s="32"/>
      <c r="J72" s="412">
        <v>44378</v>
      </c>
      <c r="K72" s="254">
        <v>500</v>
      </c>
      <c r="L72" s="32" t="s">
        <v>331</v>
      </c>
      <c r="M72" s="254">
        <v>3500</v>
      </c>
      <c r="N72" s="32"/>
      <c r="O72" s="32"/>
    </row>
    <row r="73" spans="1:15" ht="36" x14ac:dyDescent="0.2">
      <c r="A73" s="259" t="s">
        <v>6414</v>
      </c>
      <c r="B73" s="259" t="s">
        <v>6498</v>
      </c>
      <c r="C73" s="258" t="s">
        <v>6502</v>
      </c>
      <c r="D73" s="253">
        <v>31180887</v>
      </c>
      <c r="E73" s="140" t="s">
        <v>6411</v>
      </c>
      <c r="F73" s="32"/>
      <c r="G73" s="32" t="s">
        <v>6501</v>
      </c>
      <c r="H73" s="32"/>
      <c r="I73" s="32"/>
      <c r="J73" s="412">
        <v>44291</v>
      </c>
      <c r="K73" s="254">
        <v>450</v>
      </c>
      <c r="L73" s="32" t="s">
        <v>331</v>
      </c>
      <c r="M73" s="254">
        <v>4050</v>
      </c>
      <c r="N73" s="32"/>
      <c r="O73" s="32"/>
    </row>
    <row r="74" spans="1:15" ht="36" x14ac:dyDescent="0.2">
      <c r="A74" s="259" t="s">
        <v>6414</v>
      </c>
      <c r="B74" s="259" t="s">
        <v>6498</v>
      </c>
      <c r="C74" s="395" t="s">
        <v>6500</v>
      </c>
      <c r="D74" s="255">
        <v>40517118</v>
      </c>
      <c r="E74" s="140" t="s">
        <v>6411</v>
      </c>
      <c r="F74" s="32"/>
      <c r="G74" s="32" t="s">
        <v>6410</v>
      </c>
      <c r="H74" s="32"/>
      <c r="I74" s="32"/>
      <c r="J74" s="412">
        <v>44562</v>
      </c>
      <c r="K74" s="254">
        <v>1300</v>
      </c>
      <c r="L74" s="32" t="s">
        <v>331</v>
      </c>
      <c r="M74" s="254"/>
      <c r="N74" s="254">
        <f>K74*12</f>
        <v>15600</v>
      </c>
      <c r="O74" s="32"/>
    </row>
    <row r="75" spans="1:15" ht="36" x14ac:dyDescent="0.2">
      <c r="A75" s="259" t="s">
        <v>6414</v>
      </c>
      <c r="B75" s="259" t="s">
        <v>6498</v>
      </c>
      <c r="C75" s="395" t="s">
        <v>6500</v>
      </c>
      <c r="D75" s="255">
        <v>40517118</v>
      </c>
      <c r="E75" s="140" t="s">
        <v>6411</v>
      </c>
      <c r="F75" s="32"/>
      <c r="G75" s="32" t="s">
        <v>6499</v>
      </c>
      <c r="H75" s="32"/>
      <c r="I75" s="32"/>
      <c r="J75" s="412">
        <v>44569</v>
      </c>
      <c r="K75" s="254">
        <v>1950</v>
      </c>
      <c r="L75" s="32" t="s">
        <v>331</v>
      </c>
      <c r="M75" s="254"/>
      <c r="N75" s="254">
        <f>K75*12</f>
        <v>23400</v>
      </c>
      <c r="O75" s="32"/>
    </row>
    <row r="76" spans="1:15" ht="36" x14ac:dyDescent="0.2">
      <c r="A76" s="259" t="s">
        <v>6414</v>
      </c>
      <c r="B76" s="259" t="s">
        <v>6498</v>
      </c>
      <c r="C76" s="258" t="s">
        <v>6497</v>
      </c>
      <c r="D76" s="253">
        <v>23855360</v>
      </c>
      <c r="E76" s="140" t="s">
        <v>6411</v>
      </c>
      <c r="F76" s="32"/>
      <c r="G76" s="32" t="s">
        <v>6496</v>
      </c>
      <c r="H76" s="32"/>
      <c r="I76" s="32"/>
      <c r="J76" s="412">
        <v>44621</v>
      </c>
      <c r="K76" s="254">
        <v>3000</v>
      </c>
      <c r="L76" s="32" t="s">
        <v>331</v>
      </c>
      <c r="M76" s="254"/>
      <c r="N76" s="254">
        <f>K76*12</f>
        <v>36000</v>
      </c>
      <c r="O76" s="32"/>
    </row>
    <row r="77" spans="1:15" ht="36" x14ac:dyDescent="0.2">
      <c r="A77" s="259" t="s">
        <v>6414</v>
      </c>
      <c r="B77" s="259" t="s">
        <v>6498</v>
      </c>
      <c r="C77" s="395" t="s">
        <v>6500</v>
      </c>
      <c r="D77" s="255">
        <v>40517118</v>
      </c>
      <c r="E77" s="140" t="s">
        <v>6411</v>
      </c>
      <c r="F77" s="32"/>
      <c r="G77" s="32" t="s">
        <v>6410</v>
      </c>
      <c r="H77" s="32"/>
      <c r="I77" s="32"/>
      <c r="J77" s="412">
        <v>44562</v>
      </c>
      <c r="K77" s="254">
        <v>1300</v>
      </c>
      <c r="L77" s="32" t="s">
        <v>331</v>
      </c>
      <c r="M77" s="254"/>
      <c r="N77" s="254"/>
      <c r="O77" s="264">
        <f>K77*12</f>
        <v>15600</v>
      </c>
    </row>
    <row r="78" spans="1:15" ht="36" x14ac:dyDescent="0.2">
      <c r="A78" s="259" t="s">
        <v>6414</v>
      </c>
      <c r="B78" s="259" t="s">
        <v>6498</v>
      </c>
      <c r="C78" s="395" t="s">
        <v>6500</v>
      </c>
      <c r="D78" s="255">
        <v>40517118</v>
      </c>
      <c r="E78" s="140" t="s">
        <v>6411</v>
      </c>
      <c r="F78" s="32"/>
      <c r="G78" s="32" t="s">
        <v>6499</v>
      </c>
      <c r="H78" s="32"/>
      <c r="I78" s="32"/>
      <c r="J78" s="412">
        <v>44569</v>
      </c>
      <c r="K78" s="254">
        <v>1950</v>
      </c>
      <c r="L78" s="32" t="s">
        <v>331</v>
      </c>
      <c r="M78" s="254"/>
      <c r="N78" s="254"/>
      <c r="O78" s="264">
        <f>K78*12</f>
        <v>23400</v>
      </c>
    </row>
    <row r="79" spans="1:15" ht="36" x14ac:dyDescent="0.2">
      <c r="A79" s="259" t="s">
        <v>6414</v>
      </c>
      <c r="B79" s="259" t="s">
        <v>6498</v>
      </c>
      <c r="C79" s="258" t="s">
        <v>6497</v>
      </c>
      <c r="D79" s="253">
        <v>23855360</v>
      </c>
      <c r="E79" s="140" t="s">
        <v>6411</v>
      </c>
      <c r="F79" s="32"/>
      <c r="G79" s="32" t="s">
        <v>6496</v>
      </c>
      <c r="H79" s="32"/>
      <c r="I79" s="32"/>
      <c r="J79" s="412">
        <v>44621</v>
      </c>
      <c r="K79" s="254">
        <v>3000</v>
      </c>
      <c r="L79" s="32" t="s">
        <v>331</v>
      </c>
      <c r="M79" s="254"/>
      <c r="N79" s="261"/>
      <c r="O79" s="264">
        <f>K79*12</f>
        <v>36000</v>
      </c>
    </row>
    <row r="80" spans="1:15" ht="36" x14ac:dyDescent="0.2">
      <c r="A80" s="259" t="s">
        <v>6414</v>
      </c>
      <c r="B80" s="259" t="s">
        <v>6480</v>
      </c>
      <c r="C80" s="395" t="s">
        <v>6495</v>
      </c>
      <c r="D80" s="255">
        <v>31123159</v>
      </c>
      <c r="E80" s="140" t="s">
        <v>6478</v>
      </c>
      <c r="F80" s="32">
        <v>2002276</v>
      </c>
      <c r="G80" s="32" t="s">
        <v>6494</v>
      </c>
      <c r="H80" s="32" t="s">
        <v>299</v>
      </c>
      <c r="I80" s="32"/>
      <c r="J80" s="406" t="s">
        <v>6476</v>
      </c>
      <c r="K80" s="261">
        <v>12000</v>
      </c>
      <c r="L80" s="32" t="s">
        <v>331</v>
      </c>
      <c r="M80" s="254">
        <f>12*12000</f>
        <v>144000</v>
      </c>
      <c r="N80" s="256">
        <f>12000*6</f>
        <v>72000</v>
      </c>
      <c r="O80" s="263">
        <f>12000*12</f>
        <v>144000</v>
      </c>
    </row>
    <row r="81" spans="1:15" ht="36" x14ac:dyDescent="0.2">
      <c r="A81" s="259" t="s">
        <v>6414</v>
      </c>
      <c r="B81" s="259" t="s">
        <v>6480</v>
      </c>
      <c r="C81" s="258" t="s">
        <v>6493</v>
      </c>
      <c r="D81" s="255">
        <v>31124874</v>
      </c>
      <c r="E81" s="140" t="s">
        <v>6478</v>
      </c>
      <c r="F81" s="32">
        <v>11000607</v>
      </c>
      <c r="G81" s="32" t="s">
        <v>6490</v>
      </c>
      <c r="H81" s="32" t="s">
        <v>299</v>
      </c>
      <c r="I81" s="32"/>
      <c r="J81" s="406" t="s">
        <v>6492</v>
      </c>
      <c r="K81" s="256">
        <v>8000</v>
      </c>
      <c r="L81" s="32" t="s">
        <v>331</v>
      </c>
      <c r="M81" s="256">
        <f>8000*3</f>
        <v>24000</v>
      </c>
      <c r="N81" s="254">
        <f>8000*2</f>
        <v>16000</v>
      </c>
      <c r="O81" s="263">
        <v>0</v>
      </c>
    </row>
    <row r="82" spans="1:15" ht="36" x14ac:dyDescent="0.2">
      <c r="A82" s="259" t="s">
        <v>6414</v>
      </c>
      <c r="B82" s="259" t="s">
        <v>6480</v>
      </c>
      <c r="C82" s="258" t="s">
        <v>6491</v>
      </c>
      <c r="D82" s="255">
        <v>31169591</v>
      </c>
      <c r="E82" s="140" t="s">
        <v>6478</v>
      </c>
      <c r="F82" s="32">
        <v>11000607</v>
      </c>
      <c r="G82" s="32" t="s">
        <v>6490</v>
      </c>
      <c r="H82" s="32" t="s">
        <v>299</v>
      </c>
      <c r="I82" s="32"/>
      <c r="J82" s="406" t="s">
        <v>6481</v>
      </c>
      <c r="K82" s="254">
        <v>8000</v>
      </c>
      <c r="L82" s="32" t="s">
        <v>331</v>
      </c>
      <c r="M82" s="254">
        <v>0</v>
      </c>
      <c r="N82" s="254">
        <f>8000*4</f>
        <v>32000</v>
      </c>
      <c r="O82" s="263">
        <f>8000*12</f>
        <v>96000</v>
      </c>
    </row>
    <row r="83" spans="1:15" ht="36" x14ac:dyDescent="0.2">
      <c r="A83" s="259" t="s">
        <v>6414</v>
      </c>
      <c r="B83" s="259" t="s">
        <v>6480</v>
      </c>
      <c r="C83" s="258" t="s">
        <v>6489</v>
      </c>
      <c r="D83" s="255">
        <v>45622736</v>
      </c>
      <c r="E83" s="140" t="s">
        <v>6478</v>
      </c>
      <c r="F83" s="32">
        <v>11021319</v>
      </c>
      <c r="G83" s="32" t="s">
        <v>6488</v>
      </c>
      <c r="H83" s="32" t="s">
        <v>299</v>
      </c>
      <c r="I83" s="32"/>
      <c r="J83" s="406" t="s">
        <v>6487</v>
      </c>
      <c r="K83" s="254">
        <v>3350</v>
      </c>
      <c r="L83" s="32" t="s">
        <v>331</v>
      </c>
      <c r="M83" s="254">
        <f>3350*12</f>
        <v>40200</v>
      </c>
      <c r="N83" s="254">
        <f>3350*6</f>
        <v>20100</v>
      </c>
      <c r="O83" s="263">
        <f>3350*12</f>
        <v>40200</v>
      </c>
    </row>
    <row r="84" spans="1:15" ht="36" x14ac:dyDescent="0.2">
      <c r="A84" s="259" t="s">
        <v>6414</v>
      </c>
      <c r="B84" s="259" t="s">
        <v>6480</v>
      </c>
      <c r="C84" s="395" t="s">
        <v>6486</v>
      </c>
      <c r="D84" s="255">
        <v>43351197</v>
      </c>
      <c r="E84" s="140" t="s">
        <v>6478</v>
      </c>
      <c r="F84" s="32"/>
      <c r="G84" s="32" t="s">
        <v>6485</v>
      </c>
      <c r="H84" s="32" t="s">
        <v>299</v>
      </c>
      <c r="I84" s="32"/>
      <c r="J84" s="406" t="s">
        <v>6476</v>
      </c>
      <c r="K84" s="254">
        <v>2500</v>
      </c>
      <c r="L84" s="32" t="s">
        <v>331</v>
      </c>
      <c r="M84" s="254">
        <f>2500*12</f>
        <v>30000</v>
      </c>
      <c r="N84" s="254">
        <f>2500*6</f>
        <v>15000</v>
      </c>
      <c r="O84" s="263">
        <f>2500*12</f>
        <v>30000</v>
      </c>
    </row>
    <row r="85" spans="1:15" ht="36" x14ac:dyDescent="0.2">
      <c r="A85" s="259" t="s">
        <v>6414</v>
      </c>
      <c r="B85" s="259" t="s">
        <v>6480</v>
      </c>
      <c r="C85" s="395" t="s">
        <v>6484</v>
      </c>
      <c r="D85" s="255">
        <v>40075163</v>
      </c>
      <c r="E85" s="140" t="s">
        <v>6478</v>
      </c>
      <c r="F85" s="32">
        <v>11048722</v>
      </c>
      <c r="G85" s="32" t="s">
        <v>6477</v>
      </c>
      <c r="H85" s="32" t="s">
        <v>299</v>
      </c>
      <c r="I85" s="32"/>
      <c r="J85" s="406" t="s">
        <v>6476</v>
      </c>
      <c r="K85" s="254">
        <v>1200</v>
      </c>
      <c r="L85" s="32" t="s">
        <v>331</v>
      </c>
      <c r="M85" s="254">
        <f>1200*12</f>
        <v>14400</v>
      </c>
      <c r="N85" s="254">
        <f>1200*6</f>
        <v>7200</v>
      </c>
      <c r="O85" s="263">
        <f>1200*12</f>
        <v>14400</v>
      </c>
    </row>
    <row r="86" spans="1:15" ht="36" x14ac:dyDescent="0.2">
      <c r="A86" s="259" t="s">
        <v>6414</v>
      </c>
      <c r="B86" s="259" t="s">
        <v>6480</v>
      </c>
      <c r="C86" s="258" t="s">
        <v>6483</v>
      </c>
      <c r="D86" s="255">
        <v>10343323</v>
      </c>
      <c r="E86" s="140" t="s">
        <v>6478</v>
      </c>
      <c r="F86" s="32"/>
      <c r="G86" s="32" t="s">
        <v>6482</v>
      </c>
      <c r="H86" s="32" t="s">
        <v>299</v>
      </c>
      <c r="I86" s="32"/>
      <c r="J86" s="406" t="s">
        <v>6481</v>
      </c>
      <c r="K86" s="254">
        <v>4000</v>
      </c>
      <c r="L86" s="32" t="s">
        <v>331</v>
      </c>
      <c r="M86" s="254">
        <f>4000*12</f>
        <v>48000</v>
      </c>
      <c r="N86" s="254">
        <f>4000*6</f>
        <v>24000</v>
      </c>
      <c r="O86" s="263">
        <f>4000*12</f>
        <v>48000</v>
      </c>
    </row>
    <row r="87" spans="1:15" ht="36" x14ac:dyDescent="0.2">
      <c r="A87" s="259" t="s">
        <v>6414</v>
      </c>
      <c r="B87" s="259" t="s">
        <v>6480</v>
      </c>
      <c r="C87" s="395" t="s">
        <v>6479</v>
      </c>
      <c r="D87" s="255">
        <v>7326039</v>
      </c>
      <c r="E87" s="140" t="s">
        <v>6478</v>
      </c>
      <c r="F87" s="32">
        <v>2001736</v>
      </c>
      <c r="G87" s="32" t="s">
        <v>6477</v>
      </c>
      <c r="H87" s="32" t="s">
        <v>299</v>
      </c>
      <c r="I87" s="32"/>
      <c r="J87" s="406" t="s">
        <v>6476</v>
      </c>
      <c r="K87" s="254">
        <v>750</v>
      </c>
      <c r="L87" s="32" t="s">
        <v>331</v>
      </c>
      <c r="M87" s="254">
        <f>750*12</f>
        <v>9000</v>
      </c>
      <c r="N87" s="254">
        <f>750*6</f>
        <v>4500</v>
      </c>
      <c r="O87" s="263">
        <f>750*12</f>
        <v>9000</v>
      </c>
    </row>
    <row r="88" spans="1:15" ht="36" x14ac:dyDescent="0.2">
      <c r="A88" s="259" t="s">
        <v>6414</v>
      </c>
      <c r="B88" s="259" t="s">
        <v>1621</v>
      </c>
      <c r="C88" s="395" t="s">
        <v>6475</v>
      </c>
      <c r="D88" s="255">
        <v>296139250</v>
      </c>
      <c r="E88" s="140" t="s">
        <v>6411</v>
      </c>
      <c r="F88" s="262"/>
      <c r="G88" s="140" t="s">
        <v>6470</v>
      </c>
      <c r="H88" s="140" t="s">
        <v>6409</v>
      </c>
      <c r="I88" s="32"/>
      <c r="J88" s="413" t="s">
        <v>6474</v>
      </c>
      <c r="K88" s="254">
        <v>600</v>
      </c>
      <c r="L88" s="32" t="s">
        <v>331</v>
      </c>
      <c r="M88" s="254">
        <v>1200</v>
      </c>
      <c r="N88" s="256">
        <v>2400</v>
      </c>
      <c r="O88" s="260"/>
    </row>
    <row r="89" spans="1:15" ht="36" x14ac:dyDescent="0.2">
      <c r="A89" s="259" t="s">
        <v>6414</v>
      </c>
      <c r="B89" s="259" t="s">
        <v>1621</v>
      </c>
      <c r="C89" s="258" t="s">
        <v>6473</v>
      </c>
      <c r="D89" s="255">
        <v>31425216</v>
      </c>
      <c r="E89" s="140" t="s">
        <v>6411</v>
      </c>
      <c r="F89" s="262"/>
      <c r="G89" s="140" t="s">
        <v>6470</v>
      </c>
      <c r="H89" s="140" t="s">
        <v>6409</v>
      </c>
      <c r="I89" s="32"/>
      <c r="J89" s="413" t="s">
        <v>6472</v>
      </c>
      <c r="K89" s="254">
        <v>2520</v>
      </c>
      <c r="L89" s="32" t="s">
        <v>331</v>
      </c>
      <c r="M89" s="254">
        <v>32700</v>
      </c>
      <c r="N89" s="254">
        <v>12600</v>
      </c>
      <c r="O89" s="260">
        <v>33264</v>
      </c>
    </row>
    <row r="90" spans="1:15" ht="36" x14ac:dyDescent="0.2">
      <c r="A90" s="259" t="s">
        <v>6414</v>
      </c>
      <c r="B90" s="259" t="s">
        <v>1621</v>
      </c>
      <c r="C90" s="395" t="s">
        <v>6471</v>
      </c>
      <c r="D90" s="140">
        <v>23855074</v>
      </c>
      <c r="E90" s="140" t="s">
        <v>6411</v>
      </c>
      <c r="F90" s="262"/>
      <c r="G90" s="140" t="s">
        <v>6470</v>
      </c>
      <c r="H90" s="140" t="s">
        <v>6409</v>
      </c>
      <c r="I90" s="32"/>
      <c r="J90" s="413" t="s">
        <v>6469</v>
      </c>
      <c r="K90" s="254">
        <v>520</v>
      </c>
      <c r="L90" s="32" t="s">
        <v>331</v>
      </c>
      <c r="M90" s="254"/>
      <c r="N90" s="254">
        <v>520</v>
      </c>
      <c r="O90" s="260">
        <v>7200</v>
      </c>
    </row>
    <row r="91" spans="1:15" ht="36" x14ac:dyDescent="0.2">
      <c r="A91" s="259" t="s">
        <v>6414</v>
      </c>
      <c r="B91" s="259" t="s">
        <v>1621</v>
      </c>
      <c r="C91" s="258" t="s">
        <v>6468</v>
      </c>
      <c r="D91" s="140">
        <v>31420754</v>
      </c>
      <c r="E91" s="140" t="s">
        <v>6411</v>
      </c>
      <c r="F91" s="262"/>
      <c r="G91" s="140">
        <v>110</v>
      </c>
      <c r="H91" s="140" t="s">
        <v>6409</v>
      </c>
      <c r="I91" s="32"/>
      <c r="J91" s="413" t="s">
        <v>6467</v>
      </c>
      <c r="K91" s="261">
        <v>1500</v>
      </c>
      <c r="L91" s="32" t="s">
        <v>331</v>
      </c>
      <c r="M91" s="256">
        <v>16500</v>
      </c>
      <c r="N91" s="254">
        <v>7500</v>
      </c>
      <c r="O91" s="260">
        <v>19800</v>
      </c>
    </row>
    <row r="92" spans="1:15" ht="17.45" customHeight="1" x14ac:dyDescent="0.2">
      <c r="A92" s="259" t="s">
        <v>6414</v>
      </c>
      <c r="B92" s="259" t="s">
        <v>6438</v>
      </c>
      <c r="C92" s="258" t="s">
        <v>6466</v>
      </c>
      <c r="D92" s="141" t="s">
        <v>6465</v>
      </c>
      <c r="E92" s="141" t="s">
        <v>6464</v>
      </c>
      <c r="F92" s="259"/>
      <c r="G92" s="32"/>
      <c r="H92" s="32"/>
      <c r="I92" s="32"/>
      <c r="J92" s="414" t="s">
        <v>6463</v>
      </c>
      <c r="K92" s="256">
        <v>7000</v>
      </c>
      <c r="L92" s="32" t="s">
        <v>331</v>
      </c>
      <c r="M92" s="256">
        <f t="shared" ref="M92:M99" si="0">K92*12</f>
        <v>84000</v>
      </c>
      <c r="N92" s="256">
        <v>84000</v>
      </c>
      <c r="O92" s="256">
        <v>84000</v>
      </c>
    </row>
    <row r="93" spans="1:15" ht="21" customHeight="1" x14ac:dyDescent="0.2">
      <c r="A93" s="259" t="s">
        <v>6414</v>
      </c>
      <c r="B93" s="259" t="s">
        <v>6438</v>
      </c>
      <c r="C93" s="395" t="s">
        <v>6462</v>
      </c>
      <c r="D93" s="141" t="s">
        <v>6461</v>
      </c>
      <c r="E93" s="141" t="s">
        <v>6460</v>
      </c>
      <c r="F93" s="259"/>
      <c r="G93" s="32"/>
      <c r="H93" s="32"/>
      <c r="I93" s="32"/>
      <c r="J93" s="414" t="s">
        <v>6459</v>
      </c>
      <c r="K93" s="254">
        <v>6000</v>
      </c>
      <c r="L93" s="32" t="s">
        <v>331</v>
      </c>
      <c r="M93" s="254">
        <f t="shared" si="0"/>
        <v>72000</v>
      </c>
      <c r="N93" s="254">
        <v>72000</v>
      </c>
      <c r="O93" s="254">
        <v>72000</v>
      </c>
    </row>
    <row r="94" spans="1:15" ht="16.899999999999999" customHeight="1" x14ac:dyDescent="0.2">
      <c r="A94" s="259" t="s">
        <v>6414</v>
      </c>
      <c r="B94" s="259" t="s">
        <v>6438</v>
      </c>
      <c r="C94" s="395" t="s">
        <v>6458</v>
      </c>
      <c r="D94" s="141" t="s">
        <v>6457</v>
      </c>
      <c r="E94" s="141" t="s">
        <v>6456</v>
      </c>
      <c r="F94" s="259"/>
      <c r="G94" s="32"/>
      <c r="H94" s="32"/>
      <c r="I94" s="32"/>
      <c r="J94" s="415" t="s">
        <v>6455</v>
      </c>
      <c r="K94" s="254">
        <v>800</v>
      </c>
      <c r="L94" s="32" t="s">
        <v>331</v>
      </c>
      <c r="M94" s="254">
        <f t="shared" si="0"/>
        <v>9600</v>
      </c>
      <c r="N94" s="254">
        <v>9600</v>
      </c>
      <c r="O94" s="254">
        <v>9600</v>
      </c>
    </row>
    <row r="95" spans="1:15" ht="16.899999999999999" customHeight="1" x14ac:dyDescent="0.2">
      <c r="A95" s="259" t="s">
        <v>6414</v>
      </c>
      <c r="B95" s="259" t="s">
        <v>6438</v>
      </c>
      <c r="C95" s="258" t="s">
        <v>6454</v>
      </c>
      <c r="D95" s="141" t="s">
        <v>6453</v>
      </c>
      <c r="E95" s="141" t="s">
        <v>6452</v>
      </c>
      <c r="F95" s="258"/>
      <c r="G95" s="32"/>
      <c r="H95" s="32"/>
      <c r="I95" s="32"/>
      <c r="J95" s="414" t="s">
        <v>6451</v>
      </c>
      <c r="K95" s="254">
        <v>4500</v>
      </c>
      <c r="L95" s="32" t="s">
        <v>331</v>
      </c>
      <c r="M95" s="254">
        <f t="shared" si="0"/>
        <v>54000</v>
      </c>
      <c r="N95" s="254">
        <v>54000</v>
      </c>
      <c r="O95" s="254">
        <v>54000</v>
      </c>
    </row>
    <row r="96" spans="1:15" ht="18.600000000000001" customHeight="1" x14ac:dyDescent="0.2">
      <c r="A96" s="259" t="s">
        <v>6414</v>
      </c>
      <c r="B96" s="259" t="s">
        <v>6438</v>
      </c>
      <c r="C96" s="395" t="s">
        <v>6450</v>
      </c>
      <c r="D96" s="141" t="s">
        <v>6449</v>
      </c>
      <c r="E96" s="141" t="s">
        <v>6448</v>
      </c>
      <c r="F96" s="258"/>
      <c r="G96" s="32"/>
      <c r="H96" s="32"/>
      <c r="I96" s="32"/>
      <c r="J96" s="414" t="s">
        <v>6447</v>
      </c>
      <c r="K96" s="254">
        <v>750</v>
      </c>
      <c r="L96" s="32" t="s">
        <v>331</v>
      </c>
      <c r="M96" s="254">
        <f t="shared" si="0"/>
        <v>9000</v>
      </c>
      <c r="N96" s="254">
        <v>9000</v>
      </c>
      <c r="O96" s="254">
        <v>9000</v>
      </c>
    </row>
    <row r="97" spans="1:15" ht="23.45" customHeight="1" x14ac:dyDescent="0.2">
      <c r="A97" s="259" t="s">
        <v>6414</v>
      </c>
      <c r="B97" s="259" t="s">
        <v>6438</v>
      </c>
      <c r="C97" s="258" t="s">
        <v>6446</v>
      </c>
      <c r="D97" s="141" t="s">
        <v>6445</v>
      </c>
      <c r="E97" s="141" t="s">
        <v>6444</v>
      </c>
      <c r="F97" s="258"/>
      <c r="G97" s="32"/>
      <c r="H97" s="32"/>
      <c r="I97" s="32"/>
      <c r="J97" s="414" t="s">
        <v>6443</v>
      </c>
      <c r="K97" s="254">
        <v>800</v>
      </c>
      <c r="L97" s="32" t="s">
        <v>331</v>
      </c>
      <c r="M97" s="254">
        <f t="shared" si="0"/>
        <v>9600</v>
      </c>
      <c r="N97" s="254">
        <v>9600</v>
      </c>
      <c r="O97" s="254">
        <v>9600</v>
      </c>
    </row>
    <row r="98" spans="1:15" ht="18" customHeight="1" x14ac:dyDescent="0.2">
      <c r="A98" s="259" t="s">
        <v>6414</v>
      </c>
      <c r="B98" s="259" t="s">
        <v>6438</v>
      </c>
      <c r="C98" s="258" t="s">
        <v>6442</v>
      </c>
      <c r="D98" s="141" t="s">
        <v>6441</v>
      </c>
      <c r="E98" s="141" t="s">
        <v>6440</v>
      </c>
      <c r="F98" s="258"/>
      <c r="G98" s="32"/>
      <c r="H98" s="32"/>
      <c r="I98" s="32"/>
      <c r="J98" s="414" t="s">
        <v>6439</v>
      </c>
      <c r="K98" s="254">
        <v>1200</v>
      </c>
      <c r="L98" s="32" t="s">
        <v>331</v>
      </c>
      <c r="M98" s="254">
        <f t="shared" si="0"/>
        <v>14400</v>
      </c>
      <c r="N98" s="254">
        <v>14400</v>
      </c>
      <c r="O98" s="254">
        <v>14400</v>
      </c>
    </row>
    <row r="99" spans="1:15" ht="16.899999999999999" customHeight="1" x14ac:dyDescent="0.2">
      <c r="A99" s="259" t="s">
        <v>6414</v>
      </c>
      <c r="B99" s="259" t="s">
        <v>6438</v>
      </c>
      <c r="C99" s="258" t="s">
        <v>6437</v>
      </c>
      <c r="D99" s="141" t="s">
        <v>6436</v>
      </c>
      <c r="E99" s="141" t="s">
        <v>6435</v>
      </c>
      <c r="F99" s="258"/>
      <c r="G99" s="32"/>
      <c r="H99" s="32"/>
      <c r="I99" s="32"/>
      <c r="J99" s="414" t="s">
        <v>6434</v>
      </c>
      <c r="K99" s="254">
        <v>2000</v>
      </c>
      <c r="L99" s="32" t="s">
        <v>331</v>
      </c>
      <c r="M99" s="254">
        <f t="shared" si="0"/>
        <v>24000</v>
      </c>
      <c r="N99" s="254">
        <v>24000</v>
      </c>
      <c r="O99" s="254">
        <v>24000</v>
      </c>
    </row>
    <row r="100" spans="1:15" ht="36" x14ac:dyDescent="0.2">
      <c r="A100" s="259" t="s">
        <v>6414</v>
      </c>
      <c r="B100" s="259" t="s">
        <v>327</v>
      </c>
      <c r="C100" s="395" t="s">
        <v>6433</v>
      </c>
      <c r="D100" s="257">
        <v>310290748</v>
      </c>
      <c r="E100" s="141" t="s">
        <v>6432</v>
      </c>
      <c r="F100" s="141"/>
      <c r="G100" s="141"/>
      <c r="H100" s="141"/>
      <c r="I100" s="141"/>
      <c r="J100" s="416">
        <v>44197</v>
      </c>
      <c r="K100" s="254">
        <v>1700</v>
      </c>
      <c r="L100" s="32" t="s">
        <v>331</v>
      </c>
      <c r="M100" s="141" t="s">
        <v>299</v>
      </c>
      <c r="N100" s="141" t="s">
        <v>6409</v>
      </c>
      <c r="O100" s="141"/>
    </row>
    <row r="101" spans="1:15" ht="36" x14ac:dyDescent="0.2">
      <c r="A101" s="259" t="s">
        <v>6414</v>
      </c>
      <c r="B101" s="259" t="s">
        <v>6413</v>
      </c>
      <c r="C101" s="395" t="s">
        <v>6412</v>
      </c>
      <c r="D101" s="255">
        <v>31521048</v>
      </c>
      <c r="E101" s="140" t="s">
        <v>6411</v>
      </c>
      <c r="F101" s="32"/>
      <c r="G101" s="32" t="s">
        <v>6410</v>
      </c>
      <c r="H101" s="32" t="s">
        <v>6409</v>
      </c>
      <c r="I101" s="32"/>
      <c r="J101" s="417" t="s">
        <v>6431</v>
      </c>
      <c r="K101" s="256">
        <v>350</v>
      </c>
      <c r="L101" s="32"/>
      <c r="M101" s="253"/>
      <c r="N101" s="253"/>
      <c r="O101" s="32"/>
    </row>
    <row r="102" spans="1:15" ht="36" x14ac:dyDescent="0.2">
      <c r="A102" s="259" t="s">
        <v>6414</v>
      </c>
      <c r="B102" s="259" t="s">
        <v>6413</v>
      </c>
      <c r="C102" s="258" t="s">
        <v>6412</v>
      </c>
      <c r="D102" s="253">
        <v>31521048</v>
      </c>
      <c r="E102" s="140" t="s">
        <v>6411</v>
      </c>
      <c r="F102" s="32"/>
      <c r="G102" s="32" t="s">
        <v>6410</v>
      </c>
      <c r="H102" s="32" t="s">
        <v>6409</v>
      </c>
      <c r="I102" s="32"/>
      <c r="J102" s="417" t="s">
        <v>6430</v>
      </c>
      <c r="K102" s="254">
        <v>350</v>
      </c>
      <c r="L102" s="32"/>
      <c r="M102" s="253"/>
      <c r="N102" s="253"/>
      <c r="O102" s="32"/>
    </row>
    <row r="103" spans="1:15" ht="36" x14ac:dyDescent="0.2">
      <c r="A103" s="259" t="s">
        <v>6414</v>
      </c>
      <c r="B103" s="259" t="s">
        <v>6413</v>
      </c>
      <c r="C103" s="258" t="s">
        <v>6412</v>
      </c>
      <c r="D103" s="255">
        <v>31521048</v>
      </c>
      <c r="E103" s="140" t="s">
        <v>6411</v>
      </c>
      <c r="F103" s="32"/>
      <c r="G103" s="32" t="s">
        <v>6410</v>
      </c>
      <c r="H103" s="32" t="s">
        <v>6409</v>
      </c>
      <c r="I103" s="32"/>
      <c r="J103" s="417" t="s">
        <v>6429</v>
      </c>
      <c r="K103" s="254">
        <v>350</v>
      </c>
      <c r="L103" s="32"/>
      <c r="M103" s="253"/>
      <c r="N103" s="253"/>
      <c r="O103" s="32"/>
    </row>
    <row r="104" spans="1:15" ht="36" x14ac:dyDescent="0.2">
      <c r="A104" s="259" t="s">
        <v>6414</v>
      </c>
      <c r="B104" s="259" t="s">
        <v>6413</v>
      </c>
      <c r="C104" s="258" t="s">
        <v>6412</v>
      </c>
      <c r="D104" s="253">
        <v>31521048</v>
      </c>
      <c r="E104" s="140" t="s">
        <v>6411</v>
      </c>
      <c r="F104" s="32"/>
      <c r="G104" s="32" t="s">
        <v>6410</v>
      </c>
      <c r="H104" s="32" t="s">
        <v>6409</v>
      </c>
      <c r="I104" s="32"/>
      <c r="J104" s="417" t="s">
        <v>6428</v>
      </c>
      <c r="K104" s="254">
        <v>350</v>
      </c>
      <c r="L104" s="32"/>
      <c r="M104" s="253"/>
      <c r="N104" s="253"/>
      <c r="O104" s="32"/>
    </row>
    <row r="105" spans="1:15" ht="36" x14ac:dyDescent="0.2">
      <c r="A105" s="259" t="s">
        <v>6414</v>
      </c>
      <c r="B105" s="259" t="s">
        <v>6413</v>
      </c>
      <c r="C105" s="258" t="s">
        <v>6412</v>
      </c>
      <c r="D105" s="255">
        <v>31521048</v>
      </c>
      <c r="E105" s="140" t="s">
        <v>6411</v>
      </c>
      <c r="F105" s="32"/>
      <c r="G105" s="32" t="s">
        <v>6410</v>
      </c>
      <c r="H105" s="32" t="s">
        <v>6409</v>
      </c>
      <c r="I105" s="32"/>
      <c r="J105" s="417" t="s">
        <v>6427</v>
      </c>
      <c r="K105" s="256">
        <v>350</v>
      </c>
      <c r="L105" s="32"/>
      <c r="M105" s="253"/>
      <c r="N105" s="253"/>
      <c r="O105" s="32"/>
    </row>
    <row r="106" spans="1:15" ht="36" x14ac:dyDescent="0.2">
      <c r="A106" s="259" t="s">
        <v>6414</v>
      </c>
      <c r="B106" s="259" t="s">
        <v>6413</v>
      </c>
      <c r="C106" s="258" t="s">
        <v>6412</v>
      </c>
      <c r="D106" s="253">
        <v>31521048</v>
      </c>
      <c r="E106" s="140" t="s">
        <v>6411</v>
      </c>
      <c r="F106" s="32"/>
      <c r="G106" s="32" t="s">
        <v>6410</v>
      </c>
      <c r="H106" s="32" t="s">
        <v>6409</v>
      </c>
      <c r="I106" s="32"/>
      <c r="J106" s="417" t="s">
        <v>6426</v>
      </c>
      <c r="K106" s="254">
        <v>350</v>
      </c>
      <c r="L106" s="32"/>
      <c r="M106" s="253"/>
      <c r="N106" s="253"/>
      <c r="O106" s="32"/>
    </row>
    <row r="107" spans="1:15" ht="36" x14ac:dyDescent="0.2">
      <c r="A107" s="259" t="s">
        <v>6414</v>
      </c>
      <c r="B107" s="259" t="s">
        <v>6413</v>
      </c>
      <c r="C107" s="258" t="s">
        <v>6412</v>
      </c>
      <c r="D107" s="255">
        <v>31521048</v>
      </c>
      <c r="E107" s="140" t="s">
        <v>6411</v>
      </c>
      <c r="F107" s="32"/>
      <c r="G107" s="32" t="s">
        <v>6410</v>
      </c>
      <c r="H107" s="32" t="s">
        <v>6409</v>
      </c>
      <c r="I107" s="32"/>
      <c r="J107" s="417" t="s">
        <v>6425</v>
      </c>
      <c r="K107" s="254">
        <v>350</v>
      </c>
      <c r="L107" s="32"/>
      <c r="M107" s="253"/>
      <c r="N107" s="253"/>
      <c r="O107" s="32"/>
    </row>
    <row r="108" spans="1:15" ht="36" x14ac:dyDescent="0.2">
      <c r="A108" s="259" t="s">
        <v>6414</v>
      </c>
      <c r="B108" s="259" t="s">
        <v>6413</v>
      </c>
      <c r="C108" s="258" t="s">
        <v>6412</v>
      </c>
      <c r="D108" s="253">
        <v>31521048</v>
      </c>
      <c r="E108" s="140" t="s">
        <v>6411</v>
      </c>
      <c r="F108" s="32"/>
      <c r="G108" s="32" t="s">
        <v>6410</v>
      </c>
      <c r="H108" s="32" t="s">
        <v>6409</v>
      </c>
      <c r="I108" s="32"/>
      <c r="J108" s="417" t="s">
        <v>6424</v>
      </c>
      <c r="K108" s="254">
        <v>350</v>
      </c>
      <c r="L108" s="32"/>
      <c r="M108" s="253"/>
      <c r="N108" s="253"/>
      <c r="O108" s="32"/>
    </row>
    <row r="109" spans="1:15" ht="36" x14ac:dyDescent="0.2">
      <c r="A109" s="259" t="s">
        <v>6414</v>
      </c>
      <c r="B109" s="259" t="s">
        <v>6413</v>
      </c>
      <c r="C109" s="258" t="s">
        <v>6412</v>
      </c>
      <c r="D109" s="255">
        <v>31521048</v>
      </c>
      <c r="E109" s="140" t="s">
        <v>6411</v>
      </c>
      <c r="F109" s="32"/>
      <c r="G109" s="32" t="s">
        <v>6410</v>
      </c>
      <c r="H109" s="32" t="s">
        <v>6409</v>
      </c>
      <c r="I109" s="32"/>
      <c r="J109" s="417" t="s">
        <v>6423</v>
      </c>
      <c r="K109" s="256">
        <v>350</v>
      </c>
      <c r="L109" s="32"/>
      <c r="M109" s="253"/>
      <c r="N109" s="253"/>
      <c r="O109" s="32"/>
    </row>
    <row r="110" spans="1:15" ht="36" x14ac:dyDescent="0.2">
      <c r="A110" s="259" t="s">
        <v>6414</v>
      </c>
      <c r="B110" s="259" t="s">
        <v>6413</v>
      </c>
      <c r="C110" s="258" t="s">
        <v>6412</v>
      </c>
      <c r="D110" s="253">
        <v>31521048</v>
      </c>
      <c r="E110" s="140" t="s">
        <v>6411</v>
      </c>
      <c r="F110" s="32"/>
      <c r="G110" s="32" t="s">
        <v>6410</v>
      </c>
      <c r="H110" s="32" t="s">
        <v>6409</v>
      </c>
      <c r="I110" s="32"/>
      <c r="J110" s="417" t="s">
        <v>6422</v>
      </c>
      <c r="K110" s="254">
        <v>350</v>
      </c>
      <c r="L110" s="32"/>
      <c r="M110" s="253"/>
      <c r="N110" s="253"/>
      <c r="O110" s="32"/>
    </row>
    <row r="111" spans="1:15" ht="36" x14ac:dyDescent="0.2">
      <c r="A111" s="259" t="s">
        <v>6414</v>
      </c>
      <c r="B111" s="259" t="s">
        <v>6413</v>
      </c>
      <c r="C111" s="258" t="s">
        <v>6412</v>
      </c>
      <c r="D111" s="255">
        <v>31521048</v>
      </c>
      <c r="E111" s="140" t="s">
        <v>6411</v>
      </c>
      <c r="F111" s="32"/>
      <c r="G111" s="32" t="s">
        <v>6410</v>
      </c>
      <c r="H111" s="32" t="s">
        <v>6409</v>
      </c>
      <c r="I111" s="32"/>
      <c r="J111" s="417" t="s">
        <v>6421</v>
      </c>
      <c r="K111" s="254">
        <v>350</v>
      </c>
      <c r="L111" s="32"/>
      <c r="M111" s="253"/>
      <c r="N111" s="253"/>
      <c r="O111" s="32"/>
    </row>
    <row r="112" spans="1:15" ht="36" x14ac:dyDescent="0.2">
      <c r="A112" s="259" t="s">
        <v>6414</v>
      </c>
      <c r="B112" s="259" t="s">
        <v>6413</v>
      </c>
      <c r="C112" s="258" t="s">
        <v>6412</v>
      </c>
      <c r="D112" s="253">
        <v>31521048</v>
      </c>
      <c r="E112" s="140" t="s">
        <v>6411</v>
      </c>
      <c r="F112" s="32"/>
      <c r="G112" s="32" t="s">
        <v>6410</v>
      </c>
      <c r="H112" s="32" t="s">
        <v>6409</v>
      </c>
      <c r="I112" s="32"/>
      <c r="J112" s="417" t="s">
        <v>6420</v>
      </c>
      <c r="K112" s="254">
        <v>350</v>
      </c>
      <c r="L112" s="32"/>
      <c r="M112" s="253"/>
      <c r="N112" s="253"/>
      <c r="O112" s="32"/>
    </row>
    <row r="113" spans="1:15" ht="36" x14ac:dyDescent="0.2">
      <c r="A113" s="259" t="s">
        <v>6414</v>
      </c>
      <c r="B113" s="259" t="s">
        <v>6413</v>
      </c>
      <c r="C113" s="258" t="s">
        <v>6412</v>
      </c>
      <c r="D113" s="253">
        <v>31521048</v>
      </c>
      <c r="E113" s="140" t="s">
        <v>6411</v>
      </c>
      <c r="F113" s="32"/>
      <c r="G113" s="32" t="s">
        <v>6410</v>
      </c>
      <c r="H113" s="32" t="s">
        <v>6409</v>
      </c>
      <c r="I113" s="32"/>
      <c r="J113" s="417" t="s">
        <v>6419</v>
      </c>
      <c r="K113" s="253"/>
      <c r="L113" s="32"/>
      <c r="M113" s="253"/>
      <c r="N113" s="253"/>
      <c r="O113" s="32"/>
    </row>
    <row r="114" spans="1:15" ht="36" x14ac:dyDescent="0.2">
      <c r="A114" s="259" t="s">
        <v>6414</v>
      </c>
      <c r="B114" s="259" t="s">
        <v>6413</v>
      </c>
      <c r="C114" s="258" t="s">
        <v>6412</v>
      </c>
      <c r="D114" s="253">
        <v>31521048</v>
      </c>
      <c r="E114" s="140" t="s">
        <v>6411</v>
      </c>
      <c r="F114" s="32"/>
      <c r="G114" s="32" t="s">
        <v>6410</v>
      </c>
      <c r="H114" s="32" t="s">
        <v>6409</v>
      </c>
      <c r="I114" s="32"/>
      <c r="J114" s="417" t="s">
        <v>6418</v>
      </c>
      <c r="K114" s="253"/>
      <c r="L114" s="32"/>
      <c r="M114" s="253"/>
      <c r="N114" s="253"/>
      <c r="O114" s="32"/>
    </row>
    <row r="115" spans="1:15" ht="36" x14ac:dyDescent="0.2">
      <c r="A115" s="259" t="s">
        <v>6414</v>
      </c>
      <c r="B115" s="259" t="s">
        <v>6413</v>
      </c>
      <c r="C115" s="258" t="s">
        <v>6412</v>
      </c>
      <c r="D115" s="253">
        <v>31521048</v>
      </c>
      <c r="E115" s="140" t="s">
        <v>6411</v>
      </c>
      <c r="F115" s="32"/>
      <c r="G115" s="32" t="s">
        <v>6410</v>
      </c>
      <c r="H115" s="32" t="s">
        <v>6409</v>
      </c>
      <c r="I115" s="32"/>
      <c r="J115" s="417" t="s">
        <v>6417</v>
      </c>
      <c r="K115" s="253"/>
      <c r="L115" s="32"/>
      <c r="M115" s="253"/>
      <c r="N115" s="253"/>
      <c r="O115" s="32"/>
    </row>
    <row r="116" spans="1:15" ht="36" x14ac:dyDescent="0.2">
      <c r="A116" s="259" t="s">
        <v>6414</v>
      </c>
      <c r="B116" s="259" t="s">
        <v>6413</v>
      </c>
      <c r="C116" s="258" t="s">
        <v>6412</v>
      </c>
      <c r="D116" s="253">
        <v>31521048</v>
      </c>
      <c r="E116" s="140" t="s">
        <v>6411</v>
      </c>
      <c r="F116" s="32"/>
      <c r="G116" s="32" t="s">
        <v>6410</v>
      </c>
      <c r="H116" s="32" t="s">
        <v>6409</v>
      </c>
      <c r="I116" s="32"/>
      <c r="J116" s="417" t="s">
        <v>6416</v>
      </c>
      <c r="K116" s="253"/>
      <c r="L116" s="32"/>
      <c r="M116" s="253"/>
      <c r="N116" s="253"/>
      <c r="O116" s="32"/>
    </row>
    <row r="117" spans="1:15" ht="36" x14ac:dyDescent="0.2">
      <c r="A117" s="259" t="s">
        <v>6414</v>
      </c>
      <c r="B117" s="259" t="s">
        <v>6413</v>
      </c>
      <c r="C117" s="258" t="s">
        <v>6412</v>
      </c>
      <c r="D117" s="253">
        <v>31521048</v>
      </c>
      <c r="E117" s="140" t="s">
        <v>6411</v>
      </c>
      <c r="F117" s="32"/>
      <c r="G117" s="32" t="s">
        <v>6410</v>
      </c>
      <c r="H117" s="32" t="s">
        <v>6409</v>
      </c>
      <c r="I117" s="32"/>
      <c r="J117" s="417" t="s">
        <v>6415</v>
      </c>
      <c r="K117" s="253"/>
      <c r="L117" s="32"/>
      <c r="M117" s="253"/>
      <c r="N117" s="253"/>
      <c r="O117" s="32"/>
    </row>
    <row r="118" spans="1:15" ht="36" x14ac:dyDescent="0.2">
      <c r="A118" s="259" t="s">
        <v>6414</v>
      </c>
      <c r="B118" s="259" t="s">
        <v>6413</v>
      </c>
      <c r="C118" s="258" t="s">
        <v>6412</v>
      </c>
      <c r="D118" s="253">
        <v>31521048</v>
      </c>
      <c r="E118" s="140" t="s">
        <v>6411</v>
      </c>
      <c r="F118" s="32"/>
      <c r="G118" s="32" t="s">
        <v>6410</v>
      </c>
      <c r="H118" s="32" t="s">
        <v>6409</v>
      </c>
      <c r="I118" s="32"/>
      <c r="J118" s="417" t="s">
        <v>6408</v>
      </c>
      <c r="K118" s="253"/>
      <c r="L118" s="32"/>
      <c r="M118" s="253"/>
      <c r="N118" s="253"/>
      <c r="O118" s="32"/>
    </row>
    <row r="119" spans="1:15" ht="15.75" x14ac:dyDescent="0.2">
      <c r="A119" s="401" t="s">
        <v>35</v>
      </c>
      <c r="B119" s="331"/>
      <c r="C119" s="396"/>
      <c r="D119" s="324"/>
      <c r="E119" s="324"/>
      <c r="F119" s="324"/>
      <c r="G119" s="324"/>
      <c r="H119" s="324"/>
      <c r="I119" s="324"/>
      <c r="J119" s="418"/>
      <c r="K119" s="325">
        <f>SUM(K5:K118)</f>
        <v>197905</v>
      </c>
      <c r="L119" s="324"/>
      <c r="M119" s="325">
        <f>SUM(M67:M118)</f>
        <v>704370</v>
      </c>
      <c r="N119" s="326">
        <f>SUM(N68:N118)</f>
        <v>605420</v>
      </c>
      <c r="O119" s="326">
        <f>SUM(O31:O118)</f>
        <v>793464</v>
      </c>
    </row>
    <row r="120" spans="1:15" ht="24" x14ac:dyDescent="0.2">
      <c r="A120" s="402" t="s">
        <v>238</v>
      </c>
    </row>
    <row r="121" spans="1:15" x14ac:dyDescent="0.2">
      <c r="A121" s="402" t="s">
        <v>261</v>
      </c>
    </row>
  </sheetData>
  <mergeCells count="9">
    <mergeCell ref="A1:O1"/>
    <mergeCell ref="C2:O2"/>
    <mergeCell ref="O3:O4"/>
    <mergeCell ref="N3:N4"/>
    <mergeCell ref="A3:B3"/>
    <mergeCell ref="C3:D3"/>
    <mergeCell ref="E3:I3"/>
    <mergeCell ref="J3:L3"/>
    <mergeCell ref="M3:M4"/>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FMTO 01</vt:lpstr>
      <vt:lpstr>FMTO 02 </vt:lpstr>
      <vt:lpstr>FMTO 03 </vt:lpstr>
      <vt:lpstr>FMTO 04</vt:lpstr>
      <vt:lpstr>FMTO 05 </vt:lpstr>
      <vt:lpstr>FMTO 06 </vt:lpstr>
      <vt:lpstr>FMTO 07 </vt:lpstr>
      <vt:lpstr>FMTO 08 </vt:lpstr>
      <vt:lpstr>FMTO 09 </vt:lpstr>
      <vt:lpstr>FMTO 10</vt:lpstr>
      <vt:lpstr>FMTO 11</vt:lpstr>
      <vt:lpstr>FMTO 12</vt:lpstr>
      <vt:lpstr>'FMTO 01'!Área_de_impresión</vt:lpstr>
      <vt:lpstr>'FMTO 07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2022-10-19T16:43:22Z</cp:lastPrinted>
  <dcterms:created xsi:type="dcterms:W3CDTF">2022-08-23T21:13:02Z</dcterms:created>
  <dcterms:modified xsi:type="dcterms:W3CDTF">2022-10-20T13:57:27Z</dcterms:modified>
</cp:coreProperties>
</file>